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EstaPasta_de_trabalho" defaultThemeVersion="124226"/>
  <mc:AlternateContent xmlns:mc="http://schemas.openxmlformats.org/markup-compatibility/2006">
    <mc:Choice Requires="x15">
      <x15ac:absPath xmlns:x15ac="http://schemas.microsoft.com/office/spreadsheetml/2010/11/ac" url="I:\SEGECON\2. Atas SRP\1. Atas UDESC\PE 1131.2025 SRP SGPE 19881.2025 - Materiais de Expediente - VIG. 02.09.2026-ok\"/>
    </mc:Choice>
  </mc:AlternateContent>
  <xr:revisionPtr revIDLastSave="0" documentId="13_ncr:1_{C1D234B4-E121-4961-9786-5DB44E555C4C}" xr6:coauthVersionLast="47" xr6:coauthVersionMax="47" xr10:uidLastSave="{00000000-0000-0000-0000-000000000000}"/>
  <bookViews>
    <workbookView xWindow="28680" yWindow="-120" windowWidth="29040" windowHeight="15720" tabRatio="764" activeTab="13" xr2:uid="{00000000-000D-0000-FFFF-FFFF00000000}"/>
  </bookViews>
  <sheets>
    <sheet name="REITORIA" sheetId="1" r:id="rId1"/>
    <sheet name="ESAG" sheetId="66" r:id="rId2"/>
    <sheet name="CEAD" sheetId="67" r:id="rId3"/>
    <sheet name="FAED" sheetId="71" r:id="rId4"/>
    <sheet name="CEART" sheetId="65" r:id="rId5"/>
    <sheet name="CEFID" sheetId="62" r:id="rId6"/>
    <sheet name="CERES" sheetId="70" r:id="rId7"/>
    <sheet name="CESFI" sheetId="61" r:id="rId8"/>
    <sheet name="CAV" sheetId="63" r:id="rId9"/>
    <sheet name="CEAVI" sheetId="69" r:id="rId10"/>
    <sheet name="CEPLAN" sheetId="68" r:id="rId11"/>
    <sheet name="CCT" sheetId="64" r:id="rId12"/>
    <sheet name="CEO" sheetId="72" r:id="rId13"/>
    <sheet name="GESTOR" sheetId="14" r:id="rId14"/>
    <sheet name="(CARONA)" sheetId="74" r:id="rId15"/>
  </sheets>
  <definedNames>
    <definedName name="_xlnm._FilterDatabase" localSheetId="14" hidden="1">'(CARONA)'!$A$3:$AS$155</definedName>
    <definedName name="_xlnm._FilterDatabase" localSheetId="8" hidden="1">CAV!$A$3:$AY$3</definedName>
    <definedName name="_xlnm._FilterDatabase" localSheetId="11" hidden="1">CCT!$A$3:$AY$3</definedName>
    <definedName name="_xlnm._FilterDatabase" localSheetId="2" hidden="1">CEAD!$A$3:$AY$3</definedName>
    <definedName name="_xlnm._FilterDatabase" localSheetId="4" hidden="1">CEART!$A$3:$AY$3</definedName>
    <definedName name="_xlnm._FilterDatabase" localSheetId="9" hidden="1">CEAVI!$A$3:$AY$3</definedName>
    <definedName name="_xlnm._FilterDatabase" localSheetId="5" hidden="1">CEFID!$A$3:$AY$3</definedName>
    <definedName name="_xlnm._FilterDatabase" localSheetId="12" hidden="1">CEO!$A$3:$AY$3</definedName>
    <definedName name="_xlnm._FilterDatabase" localSheetId="10" hidden="1">CEPLAN!$A$3:$AY$3</definedName>
    <definedName name="_xlnm._FilterDatabase" localSheetId="6" hidden="1">CERES!$A$3:$AY$3</definedName>
    <definedName name="_xlnm._FilterDatabase" localSheetId="7" hidden="1">CESFI!$A$3:$AY$3</definedName>
    <definedName name="_xlnm._FilterDatabase" localSheetId="1" hidden="1">ESAG!$A$3:$AY$3</definedName>
    <definedName name="_xlnm._FilterDatabase" localSheetId="3" hidden="1">FAED!$A$3:$AY$3</definedName>
    <definedName name="_xlnm._FilterDatabase" localSheetId="0" hidden="1">REITORIA!$A$3:$AY$156</definedName>
    <definedName name="CEO">#REF!</definedName>
    <definedName name="CEPLAN" localSheetId="13">#REF!</definedName>
    <definedName name="CEPLAN">#REF!</definedName>
    <definedName name="copia">#REF!</definedName>
    <definedName name="diasuteis" localSheetId="13">#REF!</definedName>
    <definedName name="diasuteis">#REF!</definedName>
    <definedName name="Ferias" localSheetId="13">#REF!</definedName>
    <definedName name="Ferias">#REF!</definedName>
    <definedName name="RD" localSheetId="13">OFFSET(#REF!,(MATCH(SMALL(#REF!,ROW()-10),#REF!,0)-1),0)</definedName>
    <definedName name="RD">OFFSET(#REF!,(MATCH(SMALL(#REF!,ROW()-10),#REF!,0)-1),0)</definedName>
  </definedNames>
  <calcPr calcId="191029"/>
  <customWorkbookViews>
    <customWorkbookView name="RAFAEL XAVIER DOS SANTOS MURARO - Modo de exibição pessoal" guid="{621D8238-5429-498F-AC6E-560DC77BBC2F}" mergeInterval="0" personalView="1" maximized="1" xWindow="-8" yWindow="-8" windowWidth="1936" windowHeight="1056" tabRatio="857" activeSheetId="1"/>
    <customWorkbookView name="CAMILA DE ALMEIDA LUCA - Modo de exibição pessoal" guid="{4F310B60-E7C4-463C-82E5-32855552E117}" mergeInterval="0" personalView="1" maximized="1" xWindow="-1288" yWindow="-423" windowWidth="1296" windowHeight="1040" tabRatio="857" activeSheetId="12" showComments="commIndAndComment"/>
    <customWorkbookView name="MARCELO DARCI DE SOUZA - Modo de exibição pessoal" guid="{29377F80-2479-4EEE-B758-5B51FB237957}" mergeInterval="0" personalView="1" maximized="1" xWindow="-8" yWindow="-8" windowWidth="1936" windowHeight="1056" tabRatio="857" activeSheetId="3"/>
    <customWorkbookView name="PAULO EDISON DE LIMA - Modo de exibição pessoal" guid="{B9C3DAFA-017A-49F7-AED8-93B14E732368}" mergeInterval="0" personalView="1" maximized="1" xWindow="1912" yWindow="-8" windowWidth="1936" windowHeight="1056" tabRatio="85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55" i="70" l="1"/>
  <c r="V155" i="70"/>
  <c r="W155" i="70"/>
  <c r="T155" i="70"/>
  <c r="U155" i="63"/>
  <c r="V155" i="63"/>
  <c r="W155" i="63"/>
  <c r="X155" i="63"/>
  <c r="Y155" i="63"/>
  <c r="Z155" i="63"/>
  <c r="AA155" i="63"/>
  <c r="T155" i="63"/>
  <c r="U155" i="72"/>
  <c r="V155" i="72"/>
  <c r="W155" i="72"/>
  <c r="X155" i="72"/>
  <c r="T155" i="72"/>
  <c r="U155" i="69"/>
  <c r="V155" i="69"/>
  <c r="W155" i="69"/>
  <c r="X155" i="69"/>
  <c r="T155" i="69"/>
  <c r="U155" i="68"/>
  <c r="V155" i="68"/>
  <c r="W155" i="68"/>
  <c r="X155" i="68"/>
  <c r="Y155" i="68"/>
  <c r="Z155" i="68"/>
  <c r="T155" i="68"/>
  <c r="U155" i="64"/>
  <c r="V155" i="64"/>
  <c r="W155" i="64"/>
  <c r="X155" i="64"/>
  <c r="Y155" i="64"/>
  <c r="Z155" i="64"/>
  <c r="AA155" i="64"/>
  <c r="AB155" i="64"/>
  <c r="T155" i="64"/>
  <c r="U155" i="61"/>
  <c r="V155" i="61"/>
  <c r="W155" i="61"/>
  <c r="X155" i="61"/>
  <c r="Y155" i="61"/>
  <c r="T155" i="61"/>
  <c r="U155" i="62"/>
  <c r="V155" i="62"/>
  <c r="W155" i="62"/>
  <c r="X155" i="62"/>
  <c r="Y155" i="62"/>
  <c r="Z155" i="62"/>
  <c r="AA155" i="62"/>
  <c r="AB155" i="62"/>
  <c r="T155" i="62"/>
  <c r="U155" i="71"/>
  <c r="V155" i="71"/>
  <c r="W155" i="71"/>
  <c r="X155" i="71"/>
  <c r="T155" i="71"/>
  <c r="U155" i="67"/>
  <c r="V155" i="67"/>
  <c r="W155" i="67"/>
  <c r="X155" i="67"/>
  <c r="Y155" i="67"/>
  <c r="Z155" i="67"/>
  <c r="T155" i="67"/>
  <c r="U155" i="65"/>
  <c r="V155" i="65"/>
  <c r="W155" i="65"/>
  <c r="X155" i="65"/>
  <c r="Y155" i="65"/>
  <c r="T155" i="65"/>
  <c r="U155" i="66"/>
  <c r="V155" i="66"/>
  <c r="W155" i="66"/>
  <c r="X155" i="66"/>
  <c r="Y155" i="66"/>
  <c r="Z155" i="66"/>
  <c r="AA155" i="66"/>
  <c r="T155" i="66"/>
  <c r="O5" i="14"/>
  <c r="O6" i="14"/>
  <c r="O7" i="14"/>
  <c r="O8" i="14"/>
  <c r="O9" i="14"/>
  <c r="O10" i="14"/>
  <c r="O11" i="14"/>
  <c r="O12" i="14"/>
  <c r="O13" i="14"/>
  <c r="O14" i="14"/>
  <c r="O15" i="14"/>
  <c r="O16" i="14"/>
  <c r="O17" i="14"/>
  <c r="O18" i="14"/>
  <c r="O19" i="14"/>
  <c r="O20" i="14"/>
  <c r="O21" i="14"/>
  <c r="O22" i="14"/>
  <c r="O23" i="14"/>
  <c r="O24" i="14"/>
  <c r="O25" i="14"/>
  <c r="O26" i="14"/>
  <c r="O27" i="14"/>
  <c r="O28" i="14"/>
  <c r="O29" i="14"/>
  <c r="O30" i="14"/>
  <c r="O31" i="14"/>
  <c r="O32" i="14"/>
  <c r="O33" i="14"/>
  <c r="O34" i="14"/>
  <c r="O35" i="14"/>
  <c r="O36" i="14"/>
  <c r="O37" i="14"/>
  <c r="O38" i="14"/>
  <c r="O39" i="14"/>
  <c r="O40" i="14"/>
  <c r="O41" i="14"/>
  <c r="O42" i="14"/>
  <c r="O43" i="14"/>
  <c r="O44" i="14"/>
  <c r="O45" i="14"/>
  <c r="O46" i="14"/>
  <c r="O47" i="14"/>
  <c r="O48" i="14"/>
  <c r="O49" i="14"/>
  <c r="O50" i="14"/>
  <c r="O51" i="14"/>
  <c r="O52" i="14"/>
  <c r="O53" i="14"/>
  <c r="O54" i="14"/>
  <c r="O55" i="14"/>
  <c r="O56" i="14"/>
  <c r="O57" i="14"/>
  <c r="O58" i="14"/>
  <c r="O59" i="14"/>
  <c r="O60" i="14"/>
  <c r="O61" i="14"/>
  <c r="O62" i="14"/>
  <c r="O63" i="14"/>
  <c r="O64" i="14"/>
  <c r="O65" i="14"/>
  <c r="O66" i="14"/>
  <c r="O67" i="14"/>
  <c r="O68" i="14"/>
  <c r="O69" i="14"/>
  <c r="O70" i="14"/>
  <c r="O71" i="14"/>
  <c r="O72" i="14"/>
  <c r="O73" i="14"/>
  <c r="O74" i="14"/>
  <c r="O75" i="14"/>
  <c r="O76" i="14"/>
  <c r="O77" i="14"/>
  <c r="O78" i="14"/>
  <c r="O79" i="14"/>
  <c r="O80" i="14"/>
  <c r="O81" i="14"/>
  <c r="O82" i="14"/>
  <c r="O83" i="14"/>
  <c r="O84" i="14"/>
  <c r="O85" i="14"/>
  <c r="O86" i="14"/>
  <c r="O87" i="14"/>
  <c r="O88" i="14"/>
  <c r="O89" i="14"/>
  <c r="O90" i="14"/>
  <c r="O91" i="14"/>
  <c r="O92" i="14"/>
  <c r="O93" i="14"/>
  <c r="O94" i="14"/>
  <c r="O95" i="14"/>
  <c r="O96" i="14"/>
  <c r="O97" i="14"/>
  <c r="O98" i="14"/>
  <c r="O99" i="14"/>
  <c r="O100" i="14"/>
  <c r="O101" i="14"/>
  <c r="O102" i="14"/>
  <c r="O103" i="14"/>
  <c r="O104" i="14"/>
  <c r="O105" i="14"/>
  <c r="O106" i="14"/>
  <c r="O107" i="14"/>
  <c r="O108" i="14"/>
  <c r="O109" i="14"/>
  <c r="O110" i="14"/>
  <c r="O111" i="14"/>
  <c r="O112" i="14"/>
  <c r="O113" i="14"/>
  <c r="O114" i="14"/>
  <c r="O115" i="14"/>
  <c r="O116" i="14"/>
  <c r="O117" i="14"/>
  <c r="O118" i="14"/>
  <c r="O119" i="14"/>
  <c r="O120" i="14"/>
  <c r="O121" i="14"/>
  <c r="O122" i="14"/>
  <c r="O123" i="14"/>
  <c r="O124" i="14"/>
  <c r="O125" i="14"/>
  <c r="O126" i="14"/>
  <c r="O127" i="14"/>
  <c r="O128" i="14"/>
  <c r="O129" i="14"/>
  <c r="O130" i="14"/>
  <c r="O131" i="14"/>
  <c r="O132" i="14"/>
  <c r="O133" i="14"/>
  <c r="O134" i="14"/>
  <c r="O135" i="14"/>
  <c r="O136" i="14"/>
  <c r="O137" i="14"/>
  <c r="O138" i="14"/>
  <c r="O139" i="14"/>
  <c r="O140" i="14"/>
  <c r="O141" i="14"/>
  <c r="O142" i="14"/>
  <c r="O143" i="14"/>
  <c r="O144" i="14"/>
  <c r="O145" i="14"/>
  <c r="O146" i="14"/>
  <c r="O147" i="14"/>
  <c r="O148" i="14"/>
  <c r="O149" i="14"/>
  <c r="O150" i="14"/>
  <c r="O151" i="14"/>
  <c r="O152" i="14"/>
  <c r="O153" i="14"/>
  <c r="O154" i="14"/>
  <c r="C158" i="74"/>
  <c r="S147" i="74"/>
  <c r="X139" i="74"/>
  <c r="X107" i="74"/>
  <c r="S99" i="74"/>
  <c r="S91" i="74"/>
  <c r="S75" i="74"/>
  <c r="C160" i="74"/>
  <c r="C159" i="74"/>
  <c r="AR155" i="74"/>
  <c r="AQ155" i="74"/>
  <c r="AP155" i="74"/>
  <c r="AO155" i="74"/>
  <c r="AN155" i="74"/>
  <c r="AM155" i="74"/>
  <c r="AL155" i="74"/>
  <c r="AK155" i="74"/>
  <c r="AJ155" i="74"/>
  <c r="AI155" i="74"/>
  <c r="AH155" i="74"/>
  <c r="AG155" i="74"/>
  <c r="AF155" i="74"/>
  <c r="AE155" i="74"/>
  <c r="AD155" i="74"/>
  <c r="AC155" i="74"/>
  <c r="AB155" i="74"/>
  <c r="AA155" i="74"/>
  <c r="Z155" i="74"/>
  <c r="U154" i="74"/>
  <c r="Q154" i="74"/>
  <c r="N154" i="74"/>
  <c r="K154" i="74"/>
  <c r="H154" i="74"/>
  <c r="S154" i="74"/>
  <c r="U153" i="74"/>
  <c r="Q153" i="74"/>
  <c r="N153" i="74"/>
  <c r="K153" i="74"/>
  <c r="H153" i="74"/>
  <c r="S153" i="74"/>
  <c r="U152" i="74"/>
  <c r="Q152" i="74"/>
  <c r="N152" i="74"/>
  <c r="K152" i="74"/>
  <c r="H152" i="74"/>
  <c r="X152" i="74"/>
  <c r="U151" i="74"/>
  <c r="Q151" i="74"/>
  <c r="N151" i="74"/>
  <c r="K151" i="74"/>
  <c r="H151" i="74"/>
  <c r="S151" i="74"/>
  <c r="U150" i="74"/>
  <c r="Q150" i="74"/>
  <c r="N150" i="74"/>
  <c r="K150" i="74"/>
  <c r="H150" i="74"/>
  <c r="S150" i="74"/>
  <c r="U149" i="74"/>
  <c r="Q149" i="74"/>
  <c r="N149" i="74"/>
  <c r="K149" i="74"/>
  <c r="H149" i="74"/>
  <c r="S149" i="74"/>
  <c r="U148" i="74"/>
  <c r="Q148" i="74"/>
  <c r="N148" i="74"/>
  <c r="K148" i="74"/>
  <c r="H148" i="74"/>
  <c r="X148" i="74"/>
  <c r="U147" i="74"/>
  <c r="Q147" i="74"/>
  <c r="N147" i="74"/>
  <c r="K147" i="74"/>
  <c r="H147" i="74"/>
  <c r="U146" i="74"/>
  <c r="Q146" i="74"/>
  <c r="N146" i="74"/>
  <c r="K146" i="74"/>
  <c r="H146" i="74"/>
  <c r="S146" i="74"/>
  <c r="U145" i="74"/>
  <c r="Q145" i="74"/>
  <c r="N145" i="74"/>
  <c r="K145" i="74"/>
  <c r="H145" i="74"/>
  <c r="U144" i="74"/>
  <c r="Q144" i="74"/>
  <c r="N144" i="74"/>
  <c r="K144" i="74"/>
  <c r="H144" i="74"/>
  <c r="U143" i="74"/>
  <c r="Q143" i="74"/>
  <c r="N143" i="74"/>
  <c r="K143" i="74"/>
  <c r="H143" i="74"/>
  <c r="S143" i="74"/>
  <c r="U142" i="74"/>
  <c r="Q142" i="74"/>
  <c r="N142" i="74"/>
  <c r="K142" i="74"/>
  <c r="H142" i="74"/>
  <c r="U141" i="74"/>
  <c r="Q141" i="74"/>
  <c r="N141" i="74"/>
  <c r="K141" i="74"/>
  <c r="H141" i="74"/>
  <c r="U140" i="74"/>
  <c r="Q140" i="74"/>
  <c r="N140" i="74"/>
  <c r="K140" i="74"/>
  <c r="H140" i="74"/>
  <c r="S140" i="74"/>
  <c r="U139" i="74"/>
  <c r="Q139" i="74"/>
  <c r="N139" i="74"/>
  <c r="K139" i="74"/>
  <c r="H139" i="74"/>
  <c r="U138" i="74"/>
  <c r="Q138" i="74"/>
  <c r="N138" i="74"/>
  <c r="K138" i="74"/>
  <c r="H138" i="74"/>
  <c r="U137" i="74"/>
  <c r="S137" i="74"/>
  <c r="Q137" i="74"/>
  <c r="N137" i="74"/>
  <c r="K137" i="74"/>
  <c r="H137" i="74"/>
  <c r="X137" i="74"/>
  <c r="X136" i="74"/>
  <c r="U136" i="74"/>
  <c r="Q136" i="74"/>
  <c r="N136" i="74"/>
  <c r="K136" i="74"/>
  <c r="H136" i="74"/>
  <c r="U135" i="74"/>
  <c r="Q135" i="74"/>
  <c r="N135" i="74"/>
  <c r="K135" i="74"/>
  <c r="H135" i="74"/>
  <c r="U134" i="74"/>
  <c r="Q134" i="74"/>
  <c r="N134" i="74"/>
  <c r="K134" i="74"/>
  <c r="H134" i="74"/>
  <c r="U133" i="74"/>
  <c r="S133" i="74"/>
  <c r="Q133" i="74"/>
  <c r="N133" i="74"/>
  <c r="K133" i="74"/>
  <c r="H133" i="74"/>
  <c r="X133" i="74"/>
  <c r="U132" i="74"/>
  <c r="Q132" i="74"/>
  <c r="N132" i="74"/>
  <c r="K132" i="74"/>
  <c r="H132" i="74"/>
  <c r="X132" i="74"/>
  <c r="U131" i="74"/>
  <c r="Q131" i="74"/>
  <c r="N131" i="74"/>
  <c r="K131" i="74"/>
  <c r="H131" i="74"/>
  <c r="U130" i="74"/>
  <c r="Q130" i="74"/>
  <c r="N130" i="74"/>
  <c r="K130" i="74"/>
  <c r="H130" i="74"/>
  <c r="U129" i="74"/>
  <c r="Q129" i="74"/>
  <c r="N129" i="74"/>
  <c r="K129" i="74"/>
  <c r="H129" i="74"/>
  <c r="X129" i="74"/>
  <c r="U128" i="74"/>
  <c r="Q128" i="74"/>
  <c r="N128" i="74"/>
  <c r="K128" i="74"/>
  <c r="H128" i="74"/>
  <c r="X128" i="74"/>
  <c r="U127" i="74"/>
  <c r="Q127" i="74"/>
  <c r="N127" i="74"/>
  <c r="K127" i="74"/>
  <c r="H127" i="74"/>
  <c r="U126" i="74"/>
  <c r="Q126" i="74"/>
  <c r="N126" i="74"/>
  <c r="K126" i="74"/>
  <c r="H126" i="74"/>
  <c r="U125" i="74"/>
  <c r="Q125" i="74"/>
  <c r="N125" i="74"/>
  <c r="K125" i="74"/>
  <c r="H125" i="74"/>
  <c r="S125" i="74"/>
  <c r="U124" i="74"/>
  <c r="Q124" i="74"/>
  <c r="N124" i="74"/>
  <c r="K124" i="74"/>
  <c r="H124" i="74"/>
  <c r="X124" i="74"/>
  <c r="U123" i="74"/>
  <c r="Q123" i="74"/>
  <c r="N123" i="74"/>
  <c r="K123" i="74"/>
  <c r="H123" i="74"/>
  <c r="U122" i="74"/>
  <c r="Q122" i="74"/>
  <c r="N122" i="74"/>
  <c r="K122" i="74"/>
  <c r="H122" i="74"/>
  <c r="U121" i="74"/>
  <c r="Q121" i="74"/>
  <c r="N121" i="74"/>
  <c r="K121" i="74"/>
  <c r="H121" i="74"/>
  <c r="S121" i="74"/>
  <c r="U120" i="74"/>
  <c r="Q120" i="74"/>
  <c r="N120" i="74"/>
  <c r="K120" i="74"/>
  <c r="H120" i="74"/>
  <c r="X120" i="74"/>
  <c r="U119" i="74"/>
  <c r="Q119" i="74"/>
  <c r="N119" i="74"/>
  <c r="K119" i="74"/>
  <c r="H119" i="74"/>
  <c r="U118" i="74"/>
  <c r="Q118" i="74"/>
  <c r="N118" i="74"/>
  <c r="K118" i="74"/>
  <c r="H118" i="74"/>
  <c r="U117" i="74"/>
  <c r="Q117" i="74"/>
  <c r="N117" i="74"/>
  <c r="K117" i="74"/>
  <c r="H117" i="74"/>
  <c r="S117" i="74"/>
  <c r="U116" i="74"/>
  <c r="Q116" i="74"/>
  <c r="N116" i="74"/>
  <c r="K116" i="74"/>
  <c r="H116" i="74"/>
  <c r="X116" i="74"/>
  <c r="U115" i="74"/>
  <c r="Q115" i="74"/>
  <c r="N115" i="74"/>
  <c r="K115" i="74"/>
  <c r="H115" i="74"/>
  <c r="U114" i="74"/>
  <c r="Q114" i="74"/>
  <c r="N114" i="74"/>
  <c r="K114" i="74"/>
  <c r="H114" i="74"/>
  <c r="U113" i="74"/>
  <c r="S113" i="74"/>
  <c r="Q113" i="74"/>
  <c r="N113" i="74"/>
  <c r="K113" i="74"/>
  <c r="H113" i="74"/>
  <c r="X113" i="74"/>
  <c r="U112" i="74"/>
  <c r="Q112" i="74"/>
  <c r="N112" i="74"/>
  <c r="K112" i="74"/>
  <c r="H112" i="74"/>
  <c r="X112" i="74"/>
  <c r="U111" i="74"/>
  <c r="Q111" i="74"/>
  <c r="N111" i="74"/>
  <c r="K111" i="74"/>
  <c r="H111" i="74"/>
  <c r="U110" i="74"/>
  <c r="Q110" i="74"/>
  <c r="N110" i="74"/>
  <c r="K110" i="74"/>
  <c r="H110" i="74"/>
  <c r="U109" i="74"/>
  <c r="Q109" i="74"/>
  <c r="N109" i="74"/>
  <c r="K109" i="74"/>
  <c r="H109" i="74"/>
  <c r="X109" i="74"/>
  <c r="U108" i="74"/>
  <c r="Q108" i="74"/>
  <c r="N108" i="74"/>
  <c r="K108" i="74"/>
  <c r="H108" i="74"/>
  <c r="X108" i="74"/>
  <c r="U107" i="74"/>
  <c r="Q107" i="74"/>
  <c r="N107" i="74"/>
  <c r="K107" i="74"/>
  <c r="H107" i="74"/>
  <c r="U106" i="74"/>
  <c r="Q106" i="74"/>
  <c r="N106" i="74"/>
  <c r="K106" i="74"/>
  <c r="H106" i="74"/>
  <c r="U105" i="74"/>
  <c r="Q105" i="74"/>
  <c r="N105" i="74"/>
  <c r="K105" i="74"/>
  <c r="H105" i="74"/>
  <c r="S105" i="74"/>
  <c r="U104" i="74"/>
  <c r="Q104" i="74"/>
  <c r="N104" i="74"/>
  <c r="K104" i="74"/>
  <c r="H104" i="74"/>
  <c r="X104" i="74"/>
  <c r="U103" i="74"/>
  <c r="Q103" i="74"/>
  <c r="N103" i="74"/>
  <c r="K103" i="74"/>
  <c r="H103" i="74"/>
  <c r="X103" i="74"/>
  <c r="U102" i="74"/>
  <c r="Q102" i="74"/>
  <c r="N102" i="74"/>
  <c r="K102" i="74"/>
  <c r="H102" i="74"/>
  <c r="U101" i="74"/>
  <c r="Q101" i="74"/>
  <c r="N101" i="74"/>
  <c r="K101" i="74"/>
  <c r="H101" i="74"/>
  <c r="S101" i="74"/>
  <c r="U100" i="74"/>
  <c r="Q100" i="74"/>
  <c r="N100" i="74"/>
  <c r="K100" i="74"/>
  <c r="H100" i="74"/>
  <c r="X100" i="74"/>
  <c r="U99" i="74"/>
  <c r="Q99" i="74"/>
  <c r="N99" i="74"/>
  <c r="K99" i="74"/>
  <c r="H99" i="74"/>
  <c r="U98" i="74"/>
  <c r="Q98" i="74"/>
  <c r="N98" i="74"/>
  <c r="K98" i="74"/>
  <c r="H98" i="74"/>
  <c r="U97" i="74"/>
  <c r="Q97" i="74"/>
  <c r="N97" i="74"/>
  <c r="K97" i="74"/>
  <c r="H97" i="74"/>
  <c r="X97" i="74"/>
  <c r="U96" i="74"/>
  <c r="Q96" i="74"/>
  <c r="N96" i="74"/>
  <c r="K96" i="74"/>
  <c r="H96" i="74"/>
  <c r="S96" i="74"/>
  <c r="U95" i="74"/>
  <c r="Q95" i="74"/>
  <c r="N95" i="74"/>
  <c r="K95" i="74"/>
  <c r="H95" i="74"/>
  <c r="S95" i="74"/>
  <c r="U94" i="74"/>
  <c r="Q94" i="74"/>
  <c r="N94" i="74"/>
  <c r="K94" i="74"/>
  <c r="H94" i="74"/>
  <c r="U93" i="74"/>
  <c r="Q93" i="74"/>
  <c r="N93" i="74"/>
  <c r="K93" i="74"/>
  <c r="H93" i="74"/>
  <c r="X93" i="74"/>
  <c r="U92" i="74"/>
  <c r="Q92" i="74"/>
  <c r="N92" i="74"/>
  <c r="K92" i="74"/>
  <c r="H92" i="74"/>
  <c r="S92" i="74"/>
  <c r="U91" i="74"/>
  <c r="Q91" i="74"/>
  <c r="N91" i="74"/>
  <c r="K91" i="74"/>
  <c r="H91" i="74"/>
  <c r="U90" i="74"/>
  <c r="Q90" i="74"/>
  <c r="N90" i="74"/>
  <c r="K90" i="74"/>
  <c r="H90" i="74"/>
  <c r="S90" i="74"/>
  <c r="U89" i="74"/>
  <c r="Q89" i="74"/>
  <c r="N89" i="74"/>
  <c r="K89" i="74"/>
  <c r="H89" i="74"/>
  <c r="X89" i="74"/>
  <c r="U88" i="74"/>
  <c r="Q88" i="74"/>
  <c r="N88" i="74"/>
  <c r="K88" i="74"/>
  <c r="H88" i="74"/>
  <c r="S88" i="74"/>
  <c r="U87" i="74"/>
  <c r="S87" i="74"/>
  <c r="Q87" i="74"/>
  <c r="N87" i="74"/>
  <c r="K87" i="74"/>
  <c r="H87" i="74"/>
  <c r="U86" i="74"/>
  <c r="Q86" i="74"/>
  <c r="N86" i="74"/>
  <c r="K86" i="74"/>
  <c r="H86" i="74"/>
  <c r="U85" i="74"/>
  <c r="Q85" i="74"/>
  <c r="N85" i="74"/>
  <c r="K85" i="74"/>
  <c r="H85" i="74"/>
  <c r="X85" i="74"/>
  <c r="U84" i="74"/>
  <c r="Q84" i="74"/>
  <c r="N84" i="74"/>
  <c r="K84" i="74"/>
  <c r="H84" i="74"/>
  <c r="S84" i="74"/>
  <c r="U83" i="74"/>
  <c r="Q83" i="74"/>
  <c r="N83" i="74"/>
  <c r="K83" i="74"/>
  <c r="H83" i="74"/>
  <c r="S83" i="74"/>
  <c r="U82" i="74"/>
  <c r="Q82" i="74"/>
  <c r="N82" i="74"/>
  <c r="K82" i="74"/>
  <c r="H82" i="74"/>
  <c r="U81" i="74"/>
  <c r="Q81" i="74"/>
  <c r="N81" i="74"/>
  <c r="K81" i="74"/>
  <c r="H81" i="74"/>
  <c r="X81" i="74"/>
  <c r="U80" i="74"/>
  <c r="Q80" i="74"/>
  <c r="N80" i="74"/>
  <c r="K80" i="74"/>
  <c r="H80" i="74"/>
  <c r="S80" i="74"/>
  <c r="U79" i="74"/>
  <c r="Q79" i="74"/>
  <c r="N79" i="74"/>
  <c r="K79" i="74"/>
  <c r="H79" i="74"/>
  <c r="S79" i="74"/>
  <c r="U78" i="74"/>
  <c r="Q78" i="74"/>
  <c r="N78" i="74"/>
  <c r="K78" i="74"/>
  <c r="H78" i="74"/>
  <c r="U77" i="74"/>
  <c r="Q77" i="74"/>
  <c r="N77" i="74"/>
  <c r="K77" i="74"/>
  <c r="H77" i="74"/>
  <c r="X77" i="74"/>
  <c r="U76" i="74"/>
  <c r="Q76" i="74"/>
  <c r="N76" i="74"/>
  <c r="K76" i="74"/>
  <c r="H76" i="74"/>
  <c r="S76" i="74"/>
  <c r="U75" i="74"/>
  <c r="Q75" i="74"/>
  <c r="N75" i="74"/>
  <c r="K75" i="74"/>
  <c r="H75" i="74"/>
  <c r="U74" i="74"/>
  <c r="Q74" i="74"/>
  <c r="N74" i="74"/>
  <c r="K74" i="74"/>
  <c r="H74" i="74"/>
  <c r="S74" i="74"/>
  <c r="U73" i="74"/>
  <c r="Q73" i="74"/>
  <c r="N73" i="74"/>
  <c r="K73" i="74"/>
  <c r="H73" i="74"/>
  <c r="U72" i="74"/>
  <c r="Q72" i="74"/>
  <c r="N72" i="74"/>
  <c r="K72" i="74"/>
  <c r="H72" i="74"/>
  <c r="S72" i="74"/>
  <c r="U71" i="74"/>
  <c r="Q71" i="74"/>
  <c r="N71" i="74"/>
  <c r="K71" i="74"/>
  <c r="H71" i="74"/>
  <c r="U70" i="74"/>
  <c r="Q70" i="74"/>
  <c r="N70" i="74"/>
  <c r="K70" i="74"/>
  <c r="H70" i="74"/>
  <c r="X70" i="74"/>
  <c r="U69" i="74"/>
  <c r="Q69" i="74"/>
  <c r="N69" i="74"/>
  <c r="K69" i="74"/>
  <c r="H69" i="74"/>
  <c r="U68" i="74"/>
  <c r="Q68" i="74"/>
  <c r="N68" i="74"/>
  <c r="K68" i="74"/>
  <c r="H68" i="74"/>
  <c r="X68" i="74"/>
  <c r="U67" i="74"/>
  <c r="Q67" i="74"/>
  <c r="N67" i="74"/>
  <c r="K67" i="74"/>
  <c r="H67" i="74"/>
  <c r="U66" i="74"/>
  <c r="Q66" i="74"/>
  <c r="N66" i="74"/>
  <c r="K66" i="74"/>
  <c r="H66" i="74"/>
  <c r="X66" i="74"/>
  <c r="U65" i="74"/>
  <c r="Q65" i="74"/>
  <c r="N65" i="74"/>
  <c r="K65" i="74"/>
  <c r="H65" i="74"/>
  <c r="U64" i="74"/>
  <c r="Q64" i="74"/>
  <c r="N64" i="74"/>
  <c r="K64" i="74"/>
  <c r="H64" i="74"/>
  <c r="X64" i="74"/>
  <c r="U63" i="74"/>
  <c r="Q63" i="74"/>
  <c r="N63" i="74"/>
  <c r="K63" i="74"/>
  <c r="H63" i="74"/>
  <c r="U62" i="74"/>
  <c r="Q62" i="74"/>
  <c r="N62" i="74"/>
  <c r="K62" i="74"/>
  <c r="H62" i="74"/>
  <c r="U61" i="74"/>
  <c r="Q61" i="74"/>
  <c r="N61" i="74"/>
  <c r="K61" i="74"/>
  <c r="H61" i="74"/>
  <c r="U60" i="74"/>
  <c r="Q60" i="74"/>
  <c r="N60" i="74"/>
  <c r="K60" i="74"/>
  <c r="H60" i="74"/>
  <c r="X60" i="74"/>
  <c r="U59" i="74"/>
  <c r="Q59" i="74"/>
  <c r="N59" i="74"/>
  <c r="K59" i="74"/>
  <c r="H59" i="74"/>
  <c r="U58" i="74"/>
  <c r="Q58" i="74"/>
  <c r="N58" i="74"/>
  <c r="K58" i="74"/>
  <c r="H58" i="74"/>
  <c r="U57" i="74"/>
  <c r="Q57" i="74"/>
  <c r="N57" i="74"/>
  <c r="K57" i="74"/>
  <c r="H57" i="74"/>
  <c r="U56" i="74"/>
  <c r="Q56" i="74"/>
  <c r="N56" i="74"/>
  <c r="K56" i="74"/>
  <c r="H56" i="74"/>
  <c r="U55" i="74"/>
  <c r="Q55" i="74"/>
  <c r="N55" i="74"/>
  <c r="K55" i="74"/>
  <c r="H55" i="74"/>
  <c r="U54" i="74"/>
  <c r="Q54" i="74"/>
  <c r="N54" i="74"/>
  <c r="K54" i="74"/>
  <c r="H54" i="74"/>
  <c r="U53" i="74"/>
  <c r="Q53" i="74"/>
  <c r="N53" i="74"/>
  <c r="K53" i="74"/>
  <c r="H53" i="74"/>
  <c r="U52" i="74"/>
  <c r="Q52" i="74"/>
  <c r="N52" i="74"/>
  <c r="K52" i="74"/>
  <c r="H52" i="74"/>
  <c r="U51" i="74"/>
  <c r="Q51" i="74"/>
  <c r="N51" i="74"/>
  <c r="K51" i="74"/>
  <c r="H51" i="74"/>
  <c r="U50" i="74"/>
  <c r="Q50" i="74"/>
  <c r="N50" i="74"/>
  <c r="K50" i="74"/>
  <c r="H50" i="74"/>
  <c r="X50" i="74"/>
  <c r="U49" i="74"/>
  <c r="Q49" i="74"/>
  <c r="N49" i="74"/>
  <c r="K49" i="74"/>
  <c r="H49" i="74"/>
  <c r="U48" i="74"/>
  <c r="Q48" i="74"/>
  <c r="N48" i="74"/>
  <c r="K48" i="74"/>
  <c r="H48" i="74"/>
  <c r="S48" i="74"/>
  <c r="U47" i="74"/>
  <c r="Q47" i="74"/>
  <c r="N47" i="74"/>
  <c r="K47" i="74"/>
  <c r="H47" i="74"/>
  <c r="U46" i="74"/>
  <c r="Q46" i="74"/>
  <c r="N46" i="74"/>
  <c r="K46" i="74"/>
  <c r="H46" i="74"/>
  <c r="X46" i="74"/>
  <c r="U45" i="74"/>
  <c r="Q45" i="74"/>
  <c r="N45" i="74"/>
  <c r="K45" i="74"/>
  <c r="H45" i="74"/>
  <c r="U44" i="74"/>
  <c r="Q44" i="74"/>
  <c r="N44" i="74"/>
  <c r="K44" i="74"/>
  <c r="H44" i="74"/>
  <c r="U43" i="74"/>
  <c r="Q43" i="74"/>
  <c r="N43" i="74"/>
  <c r="K43" i="74"/>
  <c r="H43" i="74"/>
  <c r="U42" i="74"/>
  <c r="Q42" i="74"/>
  <c r="N42" i="74"/>
  <c r="K42" i="74"/>
  <c r="H42" i="74"/>
  <c r="X42" i="74"/>
  <c r="U41" i="74"/>
  <c r="Q41" i="74"/>
  <c r="N41" i="74"/>
  <c r="K41" i="74"/>
  <c r="H41" i="74"/>
  <c r="U40" i="74"/>
  <c r="S40" i="74"/>
  <c r="Q40" i="74"/>
  <c r="N40" i="74"/>
  <c r="K40" i="74"/>
  <c r="H40" i="74"/>
  <c r="U39" i="74"/>
  <c r="Q39" i="74"/>
  <c r="N39" i="74"/>
  <c r="K39" i="74"/>
  <c r="H39" i="74"/>
  <c r="U38" i="74"/>
  <c r="Q38" i="74"/>
  <c r="N38" i="74"/>
  <c r="K38" i="74"/>
  <c r="H38" i="74"/>
  <c r="X38" i="74"/>
  <c r="U37" i="74"/>
  <c r="Q37" i="74"/>
  <c r="N37" i="74"/>
  <c r="K37" i="74"/>
  <c r="H37" i="74"/>
  <c r="U36" i="74"/>
  <c r="Q36" i="74"/>
  <c r="N36" i="74"/>
  <c r="K36" i="74"/>
  <c r="H36" i="74"/>
  <c r="U35" i="74"/>
  <c r="Q35" i="74"/>
  <c r="N35" i="74"/>
  <c r="K35" i="74"/>
  <c r="H35" i="74"/>
  <c r="U34" i="74"/>
  <c r="Q34" i="74"/>
  <c r="N34" i="74"/>
  <c r="K34" i="74"/>
  <c r="H34" i="74"/>
  <c r="X34" i="74"/>
  <c r="U33" i="74"/>
  <c r="Q33" i="74"/>
  <c r="N33" i="74"/>
  <c r="K33" i="74"/>
  <c r="H33" i="74"/>
  <c r="U32" i="74"/>
  <c r="Q32" i="74"/>
  <c r="N32" i="74"/>
  <c r="K32" i="74"/>
  <c r="H32" i="74"/>
  <c r="S32" i="74"/>
  <c r="U31" i="74"/>
  <c r="Q31" i="74"/>
  <c r="N31" i="74"/>
  <c r="K31" i="74"/>
  <c r="H31" i="74"/>
  <c r="U30" i="74"/>
  <c r="Q30" i="74"/>
  <c r="N30" i="74"/>
  <c r="K30" i="74"/>
  <c r="H30" i="74"/>
  <c r="X30" i="74"/>
  <c r="U29" i="74"/>
  <c r="Q29" i="74"/>
  <c r="N29" i="74"/>
  <c r="K29" i="74"/>
  <c r="H29" i="74"/>
  <c r="U28" i="74"/>
  <c r="Q28" i="74"/>
  <c r="N28" i="74"/>
  <c r="K28" i="74"/>
  <c r="H28" i="74"/>
  <c r="U27" i="74"/>
  <c r="Q27" i="74"/>
  <c r="N27" i="74"/>
  <c r="K27" i="74"/>
  <c r="H27" i="74"/>
  <c r="U26" i="74"/>
  <c r="Q26" i="74"/>
  <c r="N26" i="74"/>
  <c r="K26" i="74"/>
  <c r="H26" i="74"/>
  <c r="X26" i="74"/>
  <c r="U25" i="74"/>
  <c r="Q25" i="74"/>
  <c r="N25" i="74"/>
  <c r="K25" i="74"/>
  <c r="H25" i="74"/>
  <c r="U24" i="74"/>
  <c r="Q24" i="74"/>
  <c r="N24" i="74"/>
  <c r="K24" i="74"/>
  <c r="H24" i="74"/>
  <c r="S24" i="74"/>
  <c r="U23" i="74"/>
  <c r="Q23" i="74"/>
  <c r="N23" i="74"/>
  <c r="K23" i="74"/>
  <c r="H23" i="74"/>
  <c r="U22" i="74"/>
  <c r="Q22" i="74"/>
  <c r="N22" i="74"/>
  <c r="K22" i="74"/>
  <c r="H22" i="74"/>
  <c r="X22" i="74"/>
  <c r="U21" i="74"/>
  <c r="Q21" i="74"/>
  <c r="N21" i="74"/>
  <c r="K21" i="74"/>
  <c r="H21" i="74"/>
  <c r="U20" i="74"/>
  <c r="Q20" i="74"/>
  <c r="N20" i="74"/>
  <c r="K20" i="74"/>
  <c r="H20" i="74"/>
  <c r="U19" i="74"/>
  <c r="Q19" i="74"/>
  <c r="N19" i="74"/>
  <c r="K19" i="74"/>
  <c r="H19" i="74"/>
  <c r="U18" i="74"/>
  <c r="Q18" i="74"/>
  <c r="N18" i="74"/>
  <c r="K18" i="74"/>
  <c r="H18" i="74"/>
  <c r="X18" i="74"/>
  <c r="U17" i="74"/>
  <c r="Q17" i="74"/>
  <c r="N17" i="74"/>
  <c r="K17" i="74"/>
  <c r="H17" i="74"/>
  <c r="U16" i="74"/>
  <c r="Q16" i="74"/>
  <c r="N16" i="74"/>
  <c r="K16" i="74"/>
  <c r="H16" i="74"/>
  <c r="S16" i="74"/>
  <c r="U15" i="74"/>
  <c r="Q15" i="74"/>
  <c r="N15" i="74"/>
  <c r="K15" i="74"/>
  <c r="H15" i="74"/>
  <c r="U14" i="74"/>
  <c r="Q14" i="74"/>
  <c r="N14" i="74"/>
  <c r="K14" i="74"/>
  <c r="H14" i="74"/>
  <c r="X14" i="74"/>
  <c r="U13" i="74"/>
  <c r="Q13" i="74"/>
  <c r="N13" i="74"/>
  <c r="K13" i="74"/>
  <c r="H13" i="74"/>
  <c r="U12" i="74"/>
  <c r="Q12" i="74"/>
  <c r="N12" i="74"/>
  <c r="K12" i="74"/>
  <c r="H12" i="74"/>
  <c r="S12" i="74"/>
  <c r="U11" i="74"/>
  <c r="Q11" i="74"/>
  <c r="N11" i="74"/>
  <c r="K11" i="74"/>
  <c r="H11" i="74"/>
  <c r="U10" i="74"/>
  <c r="Q10" i="74"/>
  <c r="N10" i="74"/>
  <c r="K10" i="74"/>
  <c r="H10" i="74"/>
  <c r="X10" i="74"/>
  <c r="U9" i="74"/>
  <c r="Q9" i="74"/>
  <c r="N9" i="74"/>
  <c r="K9" i="74"/>
  <c r="H9" i="74"/>
  <c r="U8" i="74"/>
  <c r="Q8" i="74"/>
  <c r="N8" i="74"/>
  <c r="K8" i="74"/>
  <c r="H8" i="74"/>
  <c r="S8" i="74"/>
  <c r="U7" i="74"/>
  <c r="Q7" i="74"/>
  <c r="N7" i="74"/>
  <c r="K7" i="74"/>
  <c r="H7" i="74"/>
  <c r="X6" i="74"/>
  <c r="U6" i="74"/>
  <c r="Q6" i="74"/>
  <c r="N6" i="74"/>
  <c r="K6" i="74"/>
  <c r="H6" i="74"/>
  <c r="U5" i="74"/>
  <c r="Q5" i="74"/>
  <c r="N5" i="74"/>
  <c r="K5" i="74"/>
  <c r="H5" i="74"/>
  <c r="U4" i="74"/>
  <c r="Q4" i="74"/>
  <c r="N4" i="74"/>
  <c r="K4" i="74"/>
  <c r="H4" i="74"/>
  <c r="X4" i="74"/>
  <c r="V48" i="74" l="1"/>
  <c r="J48" i="74" s="1"/>
  <c r="L48" i="74" s="1"/>
  <c r="V150" i="74"/>
  <c r="J150" i="74" s="1"/>
  <c r="L150" i="74" s="1"/>
  <c r="V8" i="74"/>
  <c r="G8" i="74" s="1"/>
  <c r="I8" i="74" s="1"/>
  <c r="V101" i="74"/>
  <c r="M101" i="74" s="1"/>
  <c r="O101" i="74" s="1"/>
  <c r="V32" i="74"/>
  <c r="P32" i="74" s="1"/>
  <c r="R32" i="74" s="1"/>
  <c r="S85" i="74"/>
  <c r="V85" i="74" s="1"/>
  <c r="V121" i="74"/>
  <c r="G121" i="74" s="1"/>
  <c r="I121" i="74" s="1"/>
  <c r="V140" i="74"/>
  <c r="J140" i="74" s="1"/>
  <c r="L140" i="74" s="1"/>
  <c r="S64" i="74"/>
  <c r="V64" i="74" s="1"/>
  <c r="S81" i="74"/>
  <c r="V81" i="74" s="1"/>
  <c r="V83" i="74"/>
  <c r="P83" i="74" s="1"/>
  <c r="R83" i="74" s="1"/>
  <c r="V117" i="74"/>
  <c r="J117" i="74" s="1"/>
  <c r="L117" i="74" s="1"/>
  <c r="V125" i="74"/>
  <c r="P125" i="74" s="1"/>
  <c r="R125" i="74" s="1"/>
  <c r="S148" i="74"/>
  <c r="V148" i="74" s="1"/>
  <c r="G148" i="74" s="1"/>
  <c r="I148" i="74" s="1"/>
  <c r="V79" i="74"/>
  <c r="G79" i="74" s="1"/>
  <c r="I79" i="74" s="1"/>
  <c r="V87" i="74"/>
  <c r="M87" i="74" s="1"/>
  <c r="O87" i="74" s="1"/>
  <c r="V91" i="74"/>
  <c r="G91" i="74" s="1"/>
  <c r="I91" i="74" s="1"/>
  <c r="V137" i="74"/>
  <c r="J137" i="74" s="1"/>
  <c r="L137" i="74" s="1"/>
  <c r="V16" i="74"/>
  <c r="J16" i="74" s="1"/>
  <c r="L16" i="74" s="1"/>
  <c r="V24" i="74"/>
  <c r="P24" i="74" s="1"/>
  <c r="R24" i="74" s="1"/>
  <c r="V40" i="74"/>
  <c r="G40" i="74" s="1"/>
  <c r="I40" i="74" s="1"/>
  <c r="V90" i="74"/>
  <c r="M90" i="74" s="1"/>
  <c r="O90" i="74" s="1"/>
  <c r="V133" i="74"/>
  <c r="J133" i="74" s="1"/>
  <c r="L133" i="74" s="1"/>
  <c r="X105" i="74"/>
  <c r="X117" i="74"/>
  <c r="X121" i="74"/>
  <c r="X125" i="74"/>
  <c r="S141" i="74"/>
  <c r="V141" i="74" s="1"/>
  <c r="J141" i="74" s="1"/>
  <c r="L141" i="74" s="1"/>
  <c r="X101" i="74"/>
  <c r="V143" i="74"/>
  <c r="J143" i="74" s="1"/>
  <c r="L143" i="74" s="1"/>
  <c r="V76" i="74"/>
  <c r="P76" i="74" s="1"/>
  <c r="R76" i="74" s="1"/>
  <c r="V96" i="74"/>
  <c r="J96" i="74" s="1"/>
  <c r="L96" i="74" s="1"/>
  <c r="V75" i="74"/>
  <c r="P75" i="74" s="1"/>
  <c r="R75" i="74" s="1"/>
  <c r="V88" i="74"/>
  <c r="M88" i="74" s="1"/>
  <c r="O88" i="74" s="1"/>
  <c r="V74" i="74"/>
  <c r="M74" i="74" s="1"/>
  <c r="O74" i="74" s="1"/>
  <c r="V84" i="74"/>
  <c r="J84" i="74" s="1"/>
  <c r="L84" i="74" s="1"/>
  <c r="S109" i="74"/>
  <c r="V109" i="74" s="1"/>
  <c r="S129" i="74"/>
  <c r="V129" i="74" s="1"/>
  <c r="G129" i="74" s="1"/>
  <c r="I129" i="74" s="1"/>
  <c r="V12" i="74"/>
  <c r="M12" i="74" s="1"/>
  <c r="O12" i="74" s="1"/>
  <c r="S60" i="74"/>
  <c r="V60" i="74" s="1"/>
  <c r="P60" i="74" s="1"/>
  <c r="R60" i="74" s="1"/>
  <c r="V113" i="74"/>
  <c r="G113" i="74" s="1"/>
  <c r="I113" i="74" s="1"/>
  <c r="V95" i="74"/>
  <c r="M95" i="74" s="1"/>
  <c r="O95" i="74" s="1"/>
  <c r="S68" i="74"/>
  <c r="V68" i="74" s="1"/>
  <c r="P68" i="74" s="1"/>
  <c r="R68" i="74" s="1"/>
  <c r="V72" i="74"/>
  <c r="P72" i="74" s="1"/>
  <c r="R72" i="74" s="1"/>
  <c r="V80" i="74"/>
  <c r="J80" i="74" s="1"/>
  <c r="L80" i="74" s="1"/>
  <c r="V92" i="74"/>
  <c r="P92" i="74" s="1"/>
  <c r="R92" i="74" s="1"/>
  <c r="S97" i="74"/>
  <c r="V97" i="74" s="1"/>
  <c r="V99" i="74"/>
  <c r="P99" i="74" s="1"/>
  <c r="R99" i="74" s="1"/>
  <c r="X151" i="74"/>
  <c r="S6" i="74"/>
  <c r="V6" i="74" s="1"/>
  <c r="J6" i="74" s="1"/>
  <c r="L6" i="74" s="1"/>
  <c r="S15" i="74"/>
  <c r="V15" i="74" s="1"/>
  <c r="M15" i="74" s="1"/>
  <c r="O15" i="74" s="1"/>
  <c r="X15" i="74"/>
  <c r="X21" i="74"/>
  <c r="S21" i="74"/>
  <c r="V21" i="74" s="1"/>
  <c r="S28" i="74"/>
  <c r="V28" i="74" s="1"/>
  <c r="J28" i="74" s="1"/>
  <c r="L28" i="74" s="1"/>
  <c r="S31" i="74"/>
  <c r="V31" i="74" s="1"/>
  <c r="G31" i="74" s="1"/>
  <c r="I31" i="74" s="1"/>
  <c r="X31" i="74"/>
  <c r="X37" i="74"/>
  <c r="S37" i="74"/>
  <c r="V37" i="74" s="1"/>
  <c r="S44" i="74"/>
  <c r="V44" i="74" s="1"/>
  <c r="P44" i="74" s="1"/>
  <c r="R44" i="74" s="1"/>
  <c r="S47" i="74"/>
  <c r="V47" i="74" s="1"/>
  <c r="X47" i="74"/>
  <c r="X61" i="74"/>
  <c r="S61" i="74"/>
  <c r="V61" i="74" s="1"/>
  <c r="P61" i="74" s="1"/>
  <c r="R61" i="74" s="1"/>
  <c r="X5" i="74"/>
  <c r="S5" i="74"/>
  <c r="V5" i="74" s="1"/>
  <c r="P5" i="74" s="1"/>
  <c r="R5" i="74" s="1"/>
  <c r="X9" i="74"/>
  <c r="S9" i="74"/>
  <c r="V9" i="74" s="1"/>
  <c r="G9" i="74" s="1"/>
  <c r="I9" i="74" s="1"/>
  <c r="X25" i="74"/>
  <c r="S25" i="74"/>
  <c r="V25" i="74" s="1"/>
  <c r="M25" i="74" s="1"/>
  <c r="O25" i="74" s="1"/>
  <c r="X12" i="74"/>
  <c r="S4" i="74"/>
  <c r="V4" i="74" s="1"/>
  <c r="G4" i="74" s="1"/>
  <c r="I4" i="74" s="1"/>
  <c r="X8" i="74"/>
  <c r="S14" i="74"/>
  <c r="V14" i="74" s="1"/>
  <c r="P14" i="74" s="1"/>
  <c r="R14" i="74" s="1"/>
  <c r="X24" i="74"/>
  <c r="S30" i="74"/>
  <c r="V30" i="74" s="1"/>
  <c r="P30" i="74" s="1"/>
  <c r="R30" i="74" s="1"/>
  <c r="X40" i="74"/>
  <c r="S46" i="74"/>
  <c r="V46" i="74" s="1"/>
  <c r="P46" i="74" s="1"/>
  <c r="R46" i="74" s="1"/>
  <c r="X54" i="74"/>
  <c r="S54" i="74"/>
  <c r="V54" i="74" s="1"/>
  <c r="J54" i="74" s="1"/>
  <c r="L54" i="74" s="1"/>
  <c r="X57" i="74"/>
  <c r="S57" i="74"/>
  <c r="V57" i="74" s="1"/>
  <c r="M57" i="74" s="1"/>
  <c r="O57" i="74" s="1"/>
  <c r="X62" i="74"/>
  <c r="S62" i="74"/>
  <c r="V62" i="74" s="1"/>
  <c r="J62" i="74" s="1"/>
  <c r="L62" i="74" s="1"/>
  <c r="X17" i="74"/>
  <c r="S17" i="74"/>
  <c r="V17" i="74" s="1"/>
  <c r="J17" i="74" s="1"/>
  <c r="L17" i="74" s="1"/>
  <c r="S27" i="74"/>
  <c r="V27" i="74" s="1"/>
  <c r="G27" i="74" s="1"/>
  <c r="I27" i="74" s="1"/>
  <c r="X27" i="74"/>
  <c r="X33" i="74"/>
  <c r="S33" i="74"/>
  <c r="V33" i="74" s="1"/>
  <c r="P33" i="74" s="1"/>
  <c r="R33" i="74" s="1"/>
  <c r="S43" i="74"/>
  <c r="V43" i="74" s="1"/>
  <c r="G43" i="74" s="1"/>
  <c r="I43" i="74" s="1"/>
  <c r="X43" i="74"/>
  <c r="X49" i="74"/>
  <c r="S49" i="74"/>
  <c r="V49" i="74" s="1"/>
  <c r="G49" i="74" s="1"/>
  <c r="I49" i="74" s="1"/>
  <c r="X58" i="74"/>
  <c r="S58" i="74"/>
  <c r="V58" i="74" s="1"/>
  <c r="J58" i="74" s="1"/>
  <c r="L58" i="74" s="1"/>
  <c r="S10" i="74"/>
  <c r="V10" i="74" s="1"/>
  <c r="J10" i="74" s="1"/>
  <c r="L10" i="74" s="1"/>
  <c r="X20" i="74"/>
  <c r="S26" i="74"/>
  <c r="V26" i="74" s="1"/>
  <c r="J26" i="74" s="1"/>
  <c r="L26" i="74" s="1"/>
  <c r="X36" i="74"/>
  <c r="S42" i="74"/>
  <c r="V42" i="74" s="1"/>
  <c r="J42" i="74" s="1"/>
  <c r="L42" i="74" s="1"/>
  <c r="S52" i="74"/>
  <c r="V52" i="74" s="1"/>
  <c r="P52" i="74" s="1"/>
  <c r="R52" i="74" s="1"/>
  <c r="X52" i="74"/>
  <c r="X13" i="74"/>
  <c r="S13" i="74"/>
  <c r="V13" i="74" s="1"/>
  <c r="M13" i="74" s="1"/>
  <c r="O13" i="74" s="1"/>
  <c r="S36" i="74"/>
  <c r="V36" i="74" s="1"/>
  <c r="G36" i="74" s="1"/>
  <c r="I36" i="74" s="1"/>
  <c r="S39" i="74"/>
  <c r="V39" i="74" s="1"/>
  <c r="G39" i="74" s="1"/>
  <c r="I39" i="74" s="1"/>
  <c r="X39" i="74"/>
  <c r="X45" i="74"/>
  <c r="S45" i="74"/>
  <c r="V45" i="74" s="1"/>
  <c r="G45" i="74" s="1"/>
  <c r="I45" i="74" s="1"/>
  <c r="S11" i="74"/>
  <c r="V11" i="74" s="1"/>
  <c r="P11" i="74" s="1"/>
  <c r="R11" i="74" s="1"/>
  <c r="X11" i="74"/>
  <c r="S7" i="74"/>
  <c r="V7" i="74" s="1"/>
  <c r="G7" i="74" s="1"/>
  <c r="I7" i="74" s="1"/>
  <c r="X7" i="74"/>
  <c r="S20" i="74"/>
  <c r="V20" i="74" s="1"/>
  <c r="J20" i="74" s="1"/>
  <c r="L20" i="74" s="1"/>
  <c r="S23" i="74"/>
  <c r="V23" i="74" s="1"/>
  <c r="M23" i="74" s="1"/>
  <c r="O23" i="74" s="1"/>
  <c r="X23" i="74"/>
  <c r="X29" i="74"/>
  <c r="S29" i="74"/>
  <c r="V29" i="74" s="1"/>
  <c r="M29" i="74" s="1"/>
  <c r="O29" i="74" s="1"/>
  <c r="X16" i="74"/>
  <c r="S22" i="74"/>
  <c r="V22" i="74" s="1"/>
  <c r="P22" i="74" s="1"/>
  <c r="R22" i="74" s="1"/>
  <c r="X32" i="74"/>
  <c r="S38" i="74"/>
  <c r="V38" i="74" s="1"/>
  <c r="X48" i="74"/>
  <c r="S19" i="74"/>
  <c r="V19" i="74" s="1"/>
  <c r="P19" i="74" s="1"/>
  <c r="R19" i="74" s="1"/>
  <c r="X19" i="74"/>
  <c r="S35" i="74"/>
  <c r="V35" i="74" s="1"/>
  <c r="J35" i="74" s="1"/>
  <c r="L35" i="74" s="1"/>
  <c r="X35" i="74"/>
  <c r="X41" i="74"/>
  <c r="S41" i="74"/>
  <c r="V41" i="74" s="1"/>
  <c r="P41" i="74" s="1"/>
  <c r="R41" i="74" s="1"/>
  <c r="S51" i="74"/>
  <c r="V51" i="74" s="1"/>
  <c r="M51" i="74" s="1"/>
  <c r="O51" i="74" s="1"/>
  <c r="X51" i="74"/>
  <c r="S18" i="74"/>
  <c r="V18" i="74" s="1"/>
  <c r="J18" i="74" s="1"/>
  <c r="L18" i="74" s="1"/>
  <c r="X28" i="74"/>
  <c r="S34" i="74"/>
  <c r="V34" i="74" s="1"/>
  <c r="J34" i="74" s="1"/>
  <c r="L34" i="74" s="1"/>
  <c r="X44" i="74"/>
  <c r="S50" i="74"/>
  <c r="V50" i="74" s="1"/>
  <c r="G50" i="74" s="1"/>
  <c r="I50" i="74" s="1"/>
  <c r="X53" i="74"/>
  <c r="S53" i="74"/>
  <c r="V53" i="74" s="1"/>
  <c r="P53" i="74" s="1"/>
  <c r="R53" i="74" s="1"/>
  <c r="S56" i="74"/>
  <c r="V56" i="74" s="1"/>
  <c r="P56" i="74" s="1"/>
  <c r="R56" i="74" s="1"/>
  <c r="X56" i="74"/>
  <c r="X78" i="74"/>
  <c r="X80" i="74"/>
  <c r="X94" i="74"/>
  <c r="X96" i="74"/>
  <c r="X102" i="74"/>
  <c r="S102" i="74"/>
  <c r="V102" i="74" s="1"/>
  <c r="J102" i="74" s="1"/>
  <c r="L102" i="74" s="1"/>
  <c r="X106" i="74"/>
  <c r="S106" i="74"/>
  <c r="V106" i="74" s="1"/>
  <c r="G106" i="74" s="1"/>
  <c r="I106" i="74" s="1"/>
  <c r="S110" i="74"/>
  <c r="V110" i="74" s="1"/>
  <c r="J110" i="74" s="1"/>
  <c r="L110" i="74" s="1"/>
  <c r="X110" i="74"/>
  <c r="S123" i="74"/>
  <c r="V123" i="74" s="1"/>
  <c r="M123" i="74" s="1"/>
  <c r="O123" i="74" s="1"/>
  <c r="X123" i="74"/>
  <c r="S126" i="74"/>
  <c r="V126" i="74" s="1"/>
  <c r="P126" i="74" s="1"/>
  <c r="R126" i="74" s="1"/>
  <c r="X126" i="74"/>
  <c r="X55" i="74"/>
  <c r="X59" i="74"/>
  <c r="X63" i="74"/>
  <c r="S65" i="74"/>
  <c r="V65" i="74" s="1"/>
  <c r="M65" i="74" s="1"/>
  <c r="O65" i="74" s="1"/>
  <c r="X67" i="74"/>
  <c r="S69" i="74"/>
  <c r="V69" i="74" s="1"/>
  <c r="P69" i="74" s="1"/>
  <c r="R69" i="74" s="1"/>
  <c r="X71" i="74"/>
  <c r="S73" i="74"/>
  <c r="V73" i="74" s="1"/>
  <c r="J73" i="74" s="1"/>
  <c r="L73" i="74" s="1"/>
  <c r="X83" i="74"/>
  <c r="S89" i="74"/>
  <c r="V89" i="74" s="1"/>
  <c r="X99" i="74"/>
  <c r="S127" i="74"/>
  <c r="V127" i="74" s="1"/>
  <c r="J127" i="74" s="1"/>
  <c r="L127" i="74" s="1"/>
  <c r="X127" i="74"/>
  <c r="S130" i="74"/>
  <c r="V130" i="74" s="1"/>
  <c r="P130" i="74" s="1"/>
  <c r="R130" i="74" s="1"/>
  <c r="X130" i="74"/>
  <c r="S131" i="74"/>
  <c r="V131" i="74" s="1"/>
  <c r="J131" i="74" s="1"/>
  <c r="L131" i="74" s="1"/>
  <c r="X131" i="74"/>
  <c r="S139" i="74"/>
  <c r="V139" i="74" s="1"/>
  <c r="G139" i="74" s="1"/>
  <c r="I139" i="74" s="1"/>
  <c r="X82" i="74"/>
  <c r="X84" i="74"/>
  <c r="X98" i="74"/>
  <c r="S100" i="74"/>
  <c r="V100" i="74" s="1"/>
  <c r="J100" i="74" s="1"/>
  <c r="L100" i="74" s="1"/>
  <c r="V146" i="74"/>
  <c r="M146" i="74" s="1"/>
  <c r="O146" i="74" s="1"/>
  <c r="S66" i="74"/>
  <c r="V66" i="74" s="1"/>
  <c r="P66" i="74" s="1"/>
  <c r="R66" i="74" s="1"/>
  <c r="S70" i="74"/>
  <c r="V70" i="74" s="1"/>
  <c r="J70" i="74" s="1"/>
  <c r="L70" i="74" s="1"/>
  <c r="X72" i="74"/>
  <c r="S77" i="74"/>
  <c r="V77" i="74" s="1"/>
  <c r="M77" i="74" s="1"/>
  <c r="O77" i="74" s="1"/>
  <c r="S78" i="74"/>
  <c r="V78" i="74" s="1"/>
  <c r="M78" i="74" s="1"/>
  <c r="O78" i="74" s="1"/>
  <c r="X87" i="74"/>
  <c r="S93" i="74"/>
  <c r="V93" i="74" s="1"/>
  <c r="M93" i="74" s="1"/>
  <c r="O93" i="74" s="1"/>
  <c r="S94" i="74"/>
  <c r="V94" i="74" s="1"/>
  <c r="M94" i="74" s="1"/>
  <c r="O94" i="74" s="1"/>
  <c r="S111" i="74"/>
  <c r="V111" i="74" s="1"/>
  <c r="G111" i="74" s="1"/>
  <c r="I111" i="74" s="1"/>
  <c r="X111" i="74"/>
  <c r="X86" i="74"/>
  <c r="X88" i="74"/>
  <c r="V105" i="74"/>
  <c r="S55" i="74"/>
  <c r="V55" i="74" s="1"/>
  <c r="G55" i="74" s="1"/>
  <c r="I55" i="74" s="1"/>
  <c r="S59" i="74"/>
  <c r="V59" i="74" s="1"/>
  <c r="J59" i="74" s="1"/>
  <c r="L59" i="74" s="1"/>
  <c r="S63" i="74"/>
  <c r="V63" i="74" s="1"/>
  <c r="J63" i="74" s="1"/>
  <c r="L63" i="74" s="1"/>
  <c r="X65" i="74"/>
  <c r="S67" i="74"/>
  <c r="V67" i="74" s="1"/>
  <c r="J67" i="74" s="1"/>
  <c r="L67" i="74" s="1"/>
  <c r="X69" i="74"/>
  <c r="S71" i="74"/>
  <c r="V71" i="74" s="1"/>
  <c r="J71" i="74" s="1"/>
  <c r="L71" i="74" s="1"/>
  <c r="X73" i="74"/>
  <c r="X75" i="74"/>
  <c r="S82" i="74"/>
  <c r="V82" i="74" s="1"/>
  <c r="M82" i="74" s="1"/>
  <c r="O82" i="74" s="1"/>
  <c r="X91" i="74"/>
  <c r="S98" i="74"/>
  <c r="V98" i="74" s="1"/>
  <c r="M98" i="74" s="1"/>
  <c r="O98" i="74" s="1"/>
  <c r="S103" i="74"/>
  <c r="V103" i="74" s="1"/>
  <c r="G103" i="74" s="1"/>
  <c r="I103" i="74" s="1"/>
  <c r="S107" i="74"/>
  <c r="V107" i="74" s="1"/>
  <c r="M107" i="74" s="1"/>
  <c r="O107" i="74" s="1"/>
  <c r="S114" i="74"/>
  <c r="V114" i="74" s="1"/>
  <c r="G114" i="74" s="1"/>
  <c r="I114" i="74" s="1"/>
  <c r="X114" i="74"/>
  <c r="S135" i="74"/>
  <c r="V135" i="74" s="1"/>
  <c r="G135" i="74" s="1"/>
  <c r="I135" i="74" s="1"/>
  <c r="X135" i="74"/>
  <c r="X74" i="74"/>
  <c r="X76" i="74"/>
  <c r="X90" i="74"/>
  <c r="X92" i="74"/>
  <c r="S115" i="74"/>
  <c r="V115" i="74" s="1"/>
  <c r="J115" i="74" s="1"/>
  <c r="L115" i="74" s="1"/>
  <c r="X115" i="74"/>
  <c r="S118" i="74"/>
  <c r="V118" i="74" s="1"/>
  <c r="J118" i="74" s="1"/>
  <c r="L118" i="74" s="1"/>
  <c r="X118" i="74"/>
  <c r="X79" i="74"/>
  <c r="S86" i="74"/>
  <c r="V86" i="74" s="1"/>
  <c r="M86" i="74" s="1"/>
  <c r="O86" i="74" s="1"/>
  <c r="X95" i="74"/>
  <c r="S119" i="74"/>
  <c r="V119" i="74" s="1"/>
  <c r="J119" i="74" s="1"/>
  <c r="L119" i="74" s="1"/>
  <c r="X119" i="74"/>
  <c r="S122" i="74"/>
  <c r="V122" i="74" s="1"/>
  <c r="J122" i="74" s="1"/>
  <c r="L122" i="74" s="1"/>
  <c r="X122" i="74"/>
  <c r="S104" i="74"/>
  <c r="V104" i="74" s="1"/>
  <c r="P104" i="74" s="1"/>
  <c r="R104" i="74" s="1"/>
  <c r="S108" i="74"/>
  <c r="V108" i="74" s="1"/>
  <c r="P108" i="74" s="1"/>
  <c r="R108" i="74" s="1"/>
  <c r="S112" i="74"/>
  <c r="V112" i="74" s="1"/>
  <c r="S116" i="74"/>
  <c r="V116" i="74" s="1"/>
  <c r="P116" i="74" s="1"/>
  <c r="R116" i="74" s="1"/>
  <c r="S120" i="74"/>
  <c r="V120" i="74" s="1"/>
  <c r="S124" i="74"/>
  <c r="V124" i="74" s="1"/>
  <c r="P124" i="74" s="1"/>
  <c r="R124" i="74" s="1"/>
  <c r="S128" i="74"/>
  <c r="V128" i="74" s="1"/>
  <c r="P128" i="74" s="1"/>
  <c r="R128" i="74" s="1"/>
  <c r="S132" i="74"/>
  <c r="V132" i="74" s="1"/>
  <c r="P132" i="74" s="1"/>
  <c r="R132" i="74" s="1"/>
  <c r="X134" i="74"/>
  <c r="S136" i="74"/>
  <c r="V136" i="74" s="1"/>
  <c r="X138" i="74"/>
  <c r="S144" i="74"/>
  <c r="V144" i="74" s="1"/>
  <c r="P144" i="74" s="1"/>
  <c r="R144" i="74" s="1"/>
  <c r="S145" i="74"/>
  <c r="V145" i="74" s="1"/>
  <c r="G145" i="74" s="1"/>
  <c r="I145" i="74" s="1"/>
  <c r="X150" i="74"/>
  <c r="V153" i="74"/>
  <c r="J153" i="74" s="1"/>
  <c r="L153" i="74" s="1"/>
  <c r="X140" i="74"/>
  <c r="X142" i="74"/>
  <c r="S152" i="74"/>
  <c r="V152" i="74" s="1"/>
  <c r="M152" i="74" s="1"/>
  <c r="O152" i="74" s="1"/>
  <c r="X141" i="74"/>
  <c r="X143" i="74"/>
  <c r="S134" i="74"/>
  <c r="V134" i="74" s="1"/>
  <c r="P134" i="74" s="1"/>
  <c r="R134" i="74" s="1"/>
  <c r="S138" i="74"/>
  <c r="V138" i="74" s="1"/>
  <c r="P138" i="74" s="1"/>
  <c r="R138" i="74" s="1"/>
  <c r="X144" i="74"/>
  <c r="X146" i="74"/>
  <c r="X147" i="74"/>
  <c r="X145" i="74"/>
  <c r="V147" i="74"/>
  <c r="M147" i="74" s="1"/>
  <c r="O147" i="74" s="1"/>
  <c r="V149" i="74"/>
  <c r="G149" i="74" s="1"/>
  <c r="I149" i="74" s="1"/>
  <c r="V151" i="74"/>
  <c r="J151" i="74" s="1"/>
  <c r="L151" i="74" s="1"/>
  <c r="S142" i="74"/>
  <c r="V142" i="74" s="1"/>
  <c r="G142" i="74" s="1"/>
  <c r="I142" i="74" s="1"/>
  <c r="X149" i="74"/>
  <c r="X153" i="74"/>
  <c r="Y155" i="74"/>
  <c r="E162" i="74" s="1"/>
  <c r="V154" i="74"/>
  <c r="G154" i="74" s="1"/>
  <c r="I154" i="74" s="1"/>
  <c r="X154" i="74"/>
  <c r="M48" i="74" l="1"/>
  <c r="O48" i="74" s="1"/>
  <c r="P48" i="74"/>
  <c r="R48" i="74" s="1"/>
  <c r="P150" i="74"/>
  <c r="R150" i="74" s="1"/>
  <c r="G125" i="74"/>
  <c r="I125" i="74" s="1"/>
  <c r="P148" i="74"/>
  <c r="R148" i="74" s="1"/>
  <c r="G101" i="74"/>
  <c r="I101" i="74" s="1"/>
  <c r="M72" i="74"/>
  <c r="O72" i="74" s="1"/>
  <c r="G48" i="74"/>
  <c r="I48" i="74" s="1"/>
  <c r="P140" i="74"/>
  <c r="R140" i="74" s="1"/>
  <c r="P117" i="74"/>
  <c r="R117" i="74" s="1"/>
  <c r="M96" i="74"/>
  <c r="O96" i="74" s="1"/>
  <c r="M79" i="74"/>
  <c r="O79" i="74" s="1"/>
  <c r="G72" i="74"/>
  <c r="I72" i="74" s="1"/>
  <c r="P8" i="74"/>
  <c r="R8" i="74" s="1"/>
  <c r="P80" i="74"/>
  <c r="R80" i="74" s="1"/>
  <c r="P101" i="74"/>
  <c r="R101" i="74" s="1"/>
  <c r="J27" i="74"/>
  <c r="L27" i="74" s="1"/>
  <c r="J8" i="74"/>
  <c r="L8" i="74" s="1"/>
  <c r="J79" i="74"/>
  <c r="L79" i="74" s="1"/>
  <c r="M8" i="74"/>
  <c r="O8" i="74" s="1"/>
  <c r="J101" i="74"/>
  <c r="L101" i="74" s="1"/>
  <c r="P79" i="74"/>
  <c r="R79" i="74" s="1"/>
  <c r="G140" i="74"/>
  <c r="I140" i="74" s="1"/>
  <c r="M140" i="74"/>
  <c r="O140" i="74" s="1"/>
  <c r="M125" i="74"/>
  <c r="O125" i="74" s="1"/>
  <c r="M68" i="74"/>
  <c r="O68" i="74" s="1"/>
  <c r="G32" i="74"/>
  <c r="I32" i="74" s="1"/>
  <c r="P143" i="74"/>
  <c r="R143" i="74" s="1"/>
  <c r="M44" i="74"/>
  <c r="O44" i="74" s="1"/>
  <c r="G117" i="74"/>
  <c r="I117" i="74" s="1"/>
  <c r="G44" i="74"/>
  <c r="I44" i="74" s="1"/>
  <c r="G100" i="74"/>
  <c r="I100" i="74" s="1"/>
  <c r="P74" i="74"/>
  <c r="R74" i="74" s="1"/>
  <c r="G69" i="74"/>
  <c r="I69" i="74" s="1"/>
  <c r="G74" i="74"/>
  <c r="I74" i="74" s="1"/>
  <c r="G83" i="74"/>
  <c r="I83" i="74" s="1"/>
  <c r="J148" i="74"/>
  <c r="L148" i="74" s="1"/>
  <c r="M148" i="74"/>
  <c r="O148" i="74" s="1"/>
  <c r="G24" i="74"/>
  <c r="I24" i="74" s="1"/>
  <c r="J33" i="74"/>
  <c r="L33" i="74" s="1"/>
  <c r="M40" i="74"/>
  <c r="O40" i="74" s="1"/>
  <c r="J32" i="74"/>
  <c r="L32" i="74" s="1"/>
  <c r="M150" i="74"/>
  <c r="O150" i="74" s="1"/>
  <c r="G16" i="74"/>
  <c r="I16" i="74" s="1"/>
  <c r="J83" i="74"/>
  <c r="L83" i="74" s="1"/>
  <c r="G141" i="74"/>
  <c r="I141" i="74" s="1"/>
  <c r="M75" i="74"/>
  <c r="O75" i="74" s="1"/>
  <c r="M83" i="74"/>
  <c r="O83" i="74" s="1"/>
  <c r="G150" i="74"/>
  <c r="I150" i="74" s="1"/>
  <c r="G153" i="74"/>
  <c r="I153" i="74" s="1"/>
  <c r="G75" i="74"/>
  <c r="I75" i="74" s="1"/>
  <c r="M80" i="74"/>
  <c r="O80" i="74" s="1"/>
  <c r="J75" i="74"/>
  <c r="L75" i="74" s="1"/>
  <c r="P40" i="74"/>
  <c r="R40" i="74" s="1"/>
  <c r="G15" i="74"/>
  <c r="I15" i="74" s="1"/>
  <c r="G68" i="74"/>
  <c r="I68" i="74" s="1"/>
  <c r="P96" i="74"/>
  <c r="R96" i="74" s="1"/>
  <c r="M27" i="74"/>
  <c r="O27" i="74" s="1"/>
  <c r="J68" i="74"/>
  <c r="L68" i="74" s="1"/>
  <c r="J24" i="74"/>
  <c r="L24" i="74" s="1"/>
  <c r="J121" i="74"/>
  <c r="L121" i="74" s="1"/>
  <c r="P123" i="74"/>
  <c r="R123" i="74" s="1"/>
  <c r="M121" i="74"/>
  <c r="O121" i="74" s="1"/>
  <c r="P121" i="74"/>
  <c r="R121" i="74" s="1"/>
  <c r="M143" i="74"/>
  <c r="O143" i="74" s="1"/>
  <c r="G10" i="74"/>
  <c r="I10" i="74" s="1"/>
  <c r="P137" i="74"/>
  <c r="R137" i="74" s="1"/>
  <c r="M137" i="74"/>
  <c r="O137" i="74" s="1"/>
  <c r="G131" i="74"/>
  <c r="I131" i="74" s="1"/>
  <c r="G126" i="74"/>
  <c r="I126" i="74" s="1"/>
  <c r="M26" i="74"/>
  <c r="O26" i="74" s="1"/>
  <c r="G137" i="74"/>
  <c r="I137" i="74" s="1"/>
  <c r="M99" i="74"/>
  <c r="O99" i="74" s="1"/>
  <c r="G28" i="74"/>
  <c r="I28" i="74" s="1"/>
  <c r="J4" i="74"/>
  <c r="L4" i="74" s="1"/>
  <c r="G85" i="74"/>
  <c r="I85" i="74" s="1"/>
  <c r="M85" i="74"/>
  <c r="O85" i="74" s="1"/>
  <c r="J85" i="74"/>
  <c r="L85" i="74" s="1"/>
  <c r="P85" i="74"/>
  <c r="R85" i="74" s="1"/>
  <c r="M4" i="74"/>
  <c r="O4" i="74" s="1"/>
  <c r="P12" i="74"/>
  <c r="R12" i="74" s="1"/>
  <c r="G12" i="74"/>
  <c r="I12" i="74" s="1"/>
  <c r="P4" i="74"/>
  <c r="R4" i="74" s="1"/>
  <c r="J40" i="74"/>
  <c r="L40" i="74" s="1"/>
  <c r="M69" i="74"/>
  <c r="O69" i="74" s="1"/>
  <c r="J12" i="74"/>
  <c r="L12" i="74" s="1"/>
  <c r="J125" i="74"/>
  <c r="L125" i="74" s="1"/>
  <c r="G84" i="74"/>
  <c r="I84" i="74" s="1"/>
  <c r="P91" i="74"/>
  <c r="R91" i="74" s="1"/>
  <c r="M118" i="74"/>
  <c r="O118" i="74" s="1"/>
  <c r="M84" i="74"/>
  <c r="O84" i="74" s="1"/>
  <c r="J99" i="74"/>
  <c r="L99" i="74" s="1"/>
  <c r="G123" i="74"/>
  <c r="I123" i="74" s="1"/>
  <c r="M16" i="74"/>
  <c r="O16" i="74" s="1"/>
  <c r="P16" i="74"/>
  <c r="R16" i="74" s="1"/>
  <c r="P84" i="74"/>
  <c r="R84" i="74" s="1"/>
  <c r="M81" i="74"/>
  <c r="O81" i="74" s="1"/>
  <c r="P81" i="74"/>
  <c r="R81" i="74" s="1"/>
  <c r="G143" i="74"/>
  <c r="I143" i="74" s="1"/>
  <c r="G70" i="74"/>
  <c r="I70" i="74" s="1"/>
  <c r="M91" i="74"/>
  <c r="O91" i="74" s="1"/>
  <c r="J95" i="74"/>
  <c r="L95" i="74" s="1"/>
  <c r="M117" i="74"/>
  <c r="O117" i="74" s="1"/>
  <c r="J92" i="74"/>
  <c r="L92" i="74" s="1"/>
  <c r="J74" i="74"/>
  <c r="L74" i="74" s="1"/>
  <c r="M53" i="74"/>
  <c r="O53" i="74" s="1"/>
  <c r="M32" i="74"/>
  <c r="O32" i="74" s="1"/>
  <c r="M45" i="74"/>
  <c r="O45" i="74" s="1"/>
  <c r="P58" i="74"/>
  <c r="R58" i="74" s="1"/>
  <c r="J25" i="74"/>
  <c r="L25" i="74" s="1"/>
  <c r="J91" i="74"/>
  <c r="L91" i="74" s="1"/>
  <c r="M60" i="74"/>
  <c r="O60" i="74" s="1"/>
  <c r="G95" i="74"/>
  <c r="I95" i="74" s="1"/>
  <c r="P57" i="74"/>
  <c r="R57" i="74" s="1"/>
  <c r="M58" i="74"/>
  <c r="O58" i="74" s="1"/>
  <c r="M33" i="74"/>
  <c r="O33" i="74" s="1"/>
  <c r="P95" i="74"/>
  <c r="R95" i="74" s="1"/>
  <c r="M31" i="74"/>
  <c r="O31" i="74" s="1"/>
  <c r="G58" i="74"/>
  <c r="I58" i="74" s="1"/>
  <c r="G33" i="74"/>
  <c r="I33" i="74" s="1"/>
  <c r="G147" i="74"/>
  <c r="I147" i="74" s="1"/>
  <c r="G144" i="74"/>
  <c r="I144" i="74" s="1"/>
  <c r="P100" i="74"/>
  <c r="R100" i="74" s="1"/>
  <c r="M133" i="74"/>
  <c r="O133" i="74" s="1"/>
  <c r="G25" i="74"/>
  <c r="I25" i="74" s="1"/>
  <c r="J138" i="74"/>
  <c r="L138" i="74" s="1"/>
  <c r="G133" i="74"/>
  <c r="I133" i="74" s="1"/>
  <c r="J60" i="74"/>
  <c r="L60" i="74" s="1"/>
  <c r="M64" i="74"/>
  <c r="O64" i="74" s="1"/>
  <c r="G64" i="74"/>
  <c r="I64" i="74" s="1"/>
  <c r="M122" i="74"/>
  <c r="O122" i="74" s="1"/>
  <c r="G92" i="74"/>
  <c r="I92" i="74" s="1"/>
  <c r="M92" i="74"/>
  <c r="O92" i="74" s="1"/>
  <c r="G86" i="74"/>
  <c r="I86" i="74" s="1"/>
  <c r="P133" i="74"/>
  <c r="R133" i="74" s="1"/>
  <c r="G96" i="74"/>
  <c r="I96" i="74" s="1"/>
  <c r="G80" i="74"/>
  <c r="I80" i="74" s="1"/>
  <c r="J88" i="74"/>
  <c r="L88" i="74" s="1"/>
  <c r="G87" i="74"/>
  <c r="I87" i="74" s="1"/>
  <c r="P25" i="74"/>
  <c r="R25" i="74" s="1"/>
  <c r="G29" i="74"/>
  <c r="I29" i="74" s="1"/>
  <c r="J72" i="74"/>
  <c r="L72" i="74" s="1"/>
  <c r="J81" i="74"/>
  <c r="L81" i="74" s="1"/>
  <c r="M24" i="74"/>
  <c r="O24" i="74" s="1"/>
  <c r="G61" i="74"/>
  <c r="I61" i="74" s="1"/>
  <c r="G134" i="74"/>
  <c r="I134" i="74" s="1"/>
  <c r="M134" i="74"/>
  <c r="O134" i="74" s="1"/>
  <c r="P87" i="74"/>
  <c r="R87" i="74" s="1"/>
  <c r="J90" i="74"/>
  <c r="L90" i="74" s="1"/>
  <c r="M126" i="74"/>
  <c r="O126" i="74" s="1"/>
  <c r="J87" i="74"/>
  <c r="L87" i="74" s="1"/>
  <c r="G17" i="74"/>
  <c r="I17" i="74" s="1"/>
  <c r="J44" i="74"/>
  <c r="L44" i="74" s="1"/>
  <c r="M66" i="74"/>
  <c r="O66" i="74" s="1"/>
  <c r="P107" i="74"/>
  <c r="R107" i="74" s="1"/>
  <c r="M113" i="74"/>
  <c r="O113" i="74" s="1"/>
  <c r="P70" i="74"/>
  <c r="R70" i="74" s="1"/>
  <c r="P6" i="74"/>
  <c r="R6" i="74" s="1"/>
  <c r="J107" i="74"/>
  <c r="L107" i="74" s="1"/>
  <c r="M6" i="74"/>
  <c r="O6" i="74" s="1"/>
  <c r="G122" i="74"/>
  <c r="I122" i="74" s="1"/>
  <c r="P90" i="74"/>
  <c r="R90" i="74" s="1"/>
  <c r="G52" i="74"/>
  <c r="I52" i="74" s="1"/>
  <c r="G57" i="74"/>
  <c r="I57" i="74" s="1"/>
  <c r="G66" i="74"/>
  <c r="I66" i="74" s="1"/>
  <c r="G90" i="74"/>
  <c r="I90" i="74" s="1"/>
  <c r="M103" i="74"/>
  <c r="O103" i="74" s="1"/>
  <c r="J66" i="74"/>
  <c r="L66" i="74" s="1"/>
  <c r="M28" i="74"/>
  <c r="O28" i="74" s="1"/>
  <c r="J49" i="74"/>
  <c r="L49" i="74" s="1"/>
  <c r="G6" i="74"/>
  <c r="I6" i="74" s="1"/>
  <c r="J11" i="74"/>
  <c r="L11" i="74" s="1"/>
  <c r="G99" i="74"/>
  <c r="I99" i="74" s="1"/>
  <c r="M10" i="74"/>
  <c r="O10" i="74" s="1"/>
  <c r="G81" i="74"/>
  <c r="I81" i="74" s="1"/>
  <c r="J97" i="74"/>
  <c r="L97" i="74" s="1"/>
  <c r="P97" i="74"/>
  <c r="R97" i="74" s="1"/>
  <c r="G97" i="74"/>
  <c r="I97" i="74" s="1"/>
  <c r="M97" i="74"/>
  <c r="O97" i="74" s="1"/>
  <c r="X155" i="74"/>
  <c r="E161" i="74" s="1"/>
  <c r="F163" i="74" s="1"/>
  <c r="J134" i="74"/>
  <c r="L134" i="74" s="1"/>
  <c r="G115" i="74"/>
  <c r="I115" i="74" s="1"/>
  <c r="P88" i="74"/>
  <c r="R88" i="74" s="1"/>
  <c r="G88" i="74"/>
  <c r="I88" i="74" s="1"/>
  <c r="M70" i="74"/>
  <c r="O70" i="74" s="1"/>
  <c r="P103" i="74"/>
  <c r="R103" i="74" s="1"/>
  <c r="M73" i="74"/>
  <c r="O73" i="74" s="1"/>
  <c r="G60" i="74"/>
  <c r="I60" i="74" s="1"/>
  <c r="J76" i="74"/>
  <c r="L76" i="74" s="1"/>
  <c r="M131" i="74"/>
  <c r="O131" i="74" s="1"/>
  <c r="J130" i="74"/>
  <c r="L130" i="74" s="1"/>
  <c r="J69" i="74"/>
  <c r="L69" i="74" s="1"/>
  <c r="G53" i="74"/>
  <c r="I53" i="74" s="1"/>
  <c r="M43" i="74"/>
  <c r="O43" i="74" s="1"/>
  <c r="J52" i="74"/>
  <c r="L52" i="74" s="1"/>
  <c r="G23" i="74"/>
  <c r="I23" i="74" s="1"/>
  <c r="M52" i="74"/>
  <c r="O52" i="74" s="1"/>
  <c r="G20" i="74"/>
  <c r="I20" i="74" s="1"/>
  <c r="M14" i="74"/>
  <c r="O14" i="74" s="1"/>
  <c r="P129" i="74"/>
  <c r="R129" i="74" s="1"/>
  <c r="M141" i="74"/>
  <c r="O141" i="74" s="1"/>
  <c r="P142" i="74"/>
  <c r="R142" i="74" s="1"/>
  <c r="J103" i="74"/>
  <c r="L103" i="74" s="1"/>
  <c r="P67" i="74"/>
  <c r="R67" i="74" s="1"/>
  <c r="P64" i="74"/>
  <c r="R64" i="74" s="1"/>
  <c r="P141" i="74"/>
  <c r="R141" i="74" s="1"/>
  <c r="M119" i="74"/>
  <c r="O119" i="74" s="1"/>
  <c r="G76" i="74"/>
  <c r="I76" i="74" s="1"/>
  <c r="P115" i="74"/>
  <c r="R115" i="74" s="1"/>
  <c r="J82" i="74"/>
  <c r="L82" i="74" s="1"/>
  <c r="M130" i="74"/>
  <c r="O130" i="74" s="1"/>
  <c r="J123" i="74"/>
  <c r="L123" i="74" s="1"/>
  <c r="G102" i="74"/>
  <c r="I102" i="74" s="1"/>
  <c r="J64" i="74"/>
  <c r="L64" i="74" s="1"/>
  <c r="P50" i="74"/>
  <c r="R50" i="74" s="1"/>
  <c r="G11" i="74"/>
  <c r="I11" i="74" s="1"/>
  <c r="G62" i="74"/>
  <c r="I62" i="74" s="1"/>
  <c r="M30" i="74"/>
  <c r="O30" i="74" s="1"/>
  <c r="J9" i="74"/>
  <c r="L9" i="74" s="1"/>
  <c r="G5" i="74"/>
  <c r="I5" i="74" s="1"/>
  <c r="J142" i="74"/>
  <c r="L142" i="74" s="1"/>
  <c r="M142" i="74"/>
  <c r="O142" i="74" s="1"/>
  <c r="G119" i="74"/>
  <c r="I119" i="74" s="1"/>
  <c r="M129" i="74"/>
  <c r="O129" i="74" s="1"/>
  <c r="M76" i="74"/>
  <c r="O76" i="74" s="1"/>
  <c r="P131" i="74"/>
  <c r="R131" i="74" s="1"/>
  <c r="P78" i="74"/>
  <c r="R78" i="74" s="1"/>
  <c r="G56" i="74"/>
  <c r="I56" i="74" s="1"/>
  <c r="G51" i="74"/>
  <c r="I51" i="74" s="1"/>
  <c r="J51" i="74"/>
  <c r="L51" i="74" s="1"/>
  <c r="P28" i="74"/>
  <c r="R28" i="74" s="1"/>
  <c r="P113" i="74"/>
  <c r="R113" i="74" s="1"/>
  <c r="J113" i="74"/>
  <c r="L113" i="74" s="1"/>
  <c r="J129" i="74"/>
  <c r="L129" i="74" s="1"/>
  <c r="G78" i="74"/>
  <c r="I78" i="74" s="1"/>
  <c r="M50" i="74"/>
  <c r="O50" i="74" s="1"/>
  <c r="J57" i="74"/>
  <c r="L57" i="74" s="1"/>
  <c r="M46" i="74"/>
  <c r="O46" i="74" s="1"/>
  <c r="P119" i="74"/>
  <c r="R119" i="74" s="1"/>
  <c r="M145" i="74"/>
  <c r="O145" i="74" s="1"/>
  <c r="J94" i="74"/>
  <c r="L94" i="74" s="1"/>
  <c r="J78" i="74"/>
  <c r="L78" i="74" s="1"/>
  <c r="G130" i="74"/>
  <c r="I130" i="74" s="1"/>
  <c r="P94" i="74"/>
  <c r="R94" i="74" s="1"/>
  <c r="J36" i="74"/>
  <c r="L36" i="74" s="1"/>
  <c r="J19" i="74"/>
  <c r="L19" i="74" s="1"/>
  <c r="J152" i="74"/>
  <c r="L152" i="74" s="1"/>
  <c r="G120" i="74"/>
  <c r="I120" i="74" s="1"/>
  <c r="M120" i="74"/>
  <c r="O120" i="74" s="1"/>
  <c r="J120" i="74"/>
  <c r="L120" i="74" s="1"/>
  <c r="P135" i="74"/>
  <c r="R135" i="74" s="1"/>
  <c r="P111" i="74"/>
  <c r="R111" i="74" s="1"/>
  <c r="P71" i="74"/>
  <c r="R71" i="74" s="1"/>
  <c r="P139" i="74"/>
  <c r="R139" i="74" s="1"/>
  <c r="G59" i="74"/>
  <c r="I59" i="74" s="1"/>
  <c r="G38" i="74"/>
  <c r="I38" i="74" s="1"/>
  <c r="J38" i="74"/>
  <c r="L38" i="74" s="1"/>
  <c r="P73" i="74"/>
  <c r="R73" i="74" s="1"/>
  <c r="P47" i="74"/>
  <c r="R47" i="74" s="1"/>
  <c r="J47" i="74"/>
  <c r="L47" i="74" s="1"/>
  <c r="P36" i="74"/>
  <c r="R36" i="74" s="1"/>
  <c r="M151" i="74"/>
  <c r="O151" i="74" s="1"/>
  <c r="G151" i="74"/>
  <c r="I151" i="74" s="1"/>
  <c r="P151" i="74"/>
  <c r="R151" i="74" s="1"/>
  <c r="P152" i="74"/>
  <c r="R152" i="74" s="1"/>
  <c r="G138" i="74"/>
  <c r="I138" i="74" s="1"/>
  <c r="G116" i="74"/>
  <c r="I116" i="74" s="1"/>
  <c r="M116" i="74"/>
  <c r="O116" i="74" s="1"/>
  <c r="J116" i="74"/>
  <c r="L116" i="74" s="1"/>
  <c r="M115" i="74"/>
  <c r="O115" i="74" s="1"/>
  <c r="J135" i="74"/>
  <c r="L135" i="74" s="1"/>
  <c r="J114" i="74"/>
  <c r="L114" i="74" s="1"/>
  <c r="J98" i="74"/>
  <c r="L98" i="74" s="1"/>
  <c r="J55" i="74"/>
  <c r="L55" i="74" s="1"/>
  <c r="P55" i="74"/>
  <c r="R55" i="74" s="1"/>
  <c r="M105" i="74"/>
  <c r="O105" i="74" s="1"/>
  <c r="J105" i="74"/>
  <c r="L105" i="74" s="1"/>
  <c r="G105" i="74"/>
  <c r="I105" i="74" s="1"/>
  <c r="P105" i="74"/>
  <c r="R105" i="74" s="1"/>
  <c r="J111" i="74"/>
  <c r="L111" i="74" s="1"/>
  <c r="J139" i="74"/>
  <c r="L139" i="74" s="1"/>
  <c r="G67" i="74"/>
  <c r="I67" i="74" s="1"/>
  <c r="M56" i="74"/>
  <c r="O56" i="74" s="1"/>
  <c r="P34" i="74"/>
  <c r="R34" i="74" s="1"/>
  <c r="M18" i="74"/>
  <c r="O18" i="74" s="1"/>
  <c r="G19" i="74"/>
  <c r="I19" i="74" s="1"/>
  <c r="M38" i="74"/>
  <c r="O38" i="74" s="1"/>
  <c r="J45" i="74"/>
  <c r="L45" i="74" s="1"/>
  <c r="P45" i="74"/>
  <c r="R45" i="74" s="1"/>
  <c r="J39" i="74"/>
  <c r="L39" i="74" s="1"/>
  <c r="P39" i="74"/>
  <c r="R39" i="74" s="1"/>
  <c r="M59" i="74"/>
  <c r="O59" i="74" s="1"/>
  <c r="M42" i="74"/>
  <c r="O42" i="74" s="1"/>
  <c r="M20" i="74"/>
  <c r="O20" i="74" s="1"/>
  <c r="J50" i="74"/>
  <c r="L50" i="74" s="1"/>
  <c r="M17" i="74"/>
  <c r="O17" i="74" s="1"/>
  <c r="M62" i="74"/>
  <c r="O62" i="74" s="1"/>
  <c r="P54" i="74"/>
  <c r="R54" i="74" s="1"/>
  <c r="P18" i="74"/>
  <c r="R18" i="74" s="1"/>
  <c r="M61" i="74"/>
  <c r="O61" i="74" s="1"/>
  <c r="G18" i="74"/>
  <c r="I18" i="74" s="1"/>
  <c r="P49" i="74"/>
  <c r="R49" i="74" s="1"/>
  <c r="P149" i="74"/>
  <c r="R149" i="74" s="1"/>
  <c r="M149" i="74"/>
  <c r="O149" i="74" s="1"/>
  <c r="G136" i="74"/>
  <c r="I136" i="74" s="1"/>
  <c r="M136" i="74"/>
  <c r="O136" i="74" s="1"/>
  <c r="J136" i="74"/>
  <c r="L136" i="74" s="1"/>
  <c r="G112" i="74"/>
  <c r="I112" i="74" s="1"/>
  <c r="M112" i="74"/>
  <c r="O112" i="74" s="1"/>
  <c r="J112" i="74"/>
  <c r="L112" i="74" s="1"/>
  <c r="P146" i="74"/>
  <c r="R146" i="74" s="1"/>
  <c r="G146" i="74"/>
  <c r="I146" i="74" s="1"/>
  <c r="P89" i="74"/>
  <c r="R89" i="74" s="1"/>
  <c r="G89" i="74"/>
  <c r="I89" i="74" s="1"/>
  <c r="M89" i="74"/>
  <c r="O89" i="74" s="1"/>
  <c r="J89" i="74"/>
  <c r="L89" i="74" s="1"/>
  <c r="P110" i="74"/>
  <c r="R110" i="74" s="1"/>
  <c r="M110" i="74"/>
  <c r="O110" i="74" s="1"/>
  <c r="J65" i="74"/>
  <c r="L65" i="74" s="1"/>
  <c r="G22" i="74"/>
  <c r="I22" i="74" s="1"/>
  <c r="J22" i="74"/>
  <c r="L22" i="74" s="1"/>
  <c r="M36" i="74"/>
  <c r="O36" i="74" s="1"/>
  <c r="P65" i="74"/>
  <c r="R65" i="74" s="1"/>
  <c r="J41" i="74"/>
  <c r="L41" i="74" s="1"/>
  <c r="J37" i="74"/>
  <c r="L37" i="74" s="1"/>
  <c r="P37" i="74"/>
  <c r="R37" i="74" s="1"/>
  <c r="P31" i="74"/>
  <c r="R31" i="74" s="1"/>
  <c r="J31" i="74"/>
  <c r="L31" i="74" s="1"/>
  <c r="P17" i="74"/>
  <c r="R17" i="74" s="1"/>
  <c r="P27" i="74"/>
  <c r="R27" i="74" s="1"/>
  <c r="P154" i="74"/>
  <c r="R154" i="74" s="1"/>
  <c r="M154" i="74"/>
  <c r="O154" i="74" s="1"/>
  <c r="J146" i="74"/>
  <c r="L146" i="74" s="1"/>
  <c r="J108" i="74"/>
  <c r="L108" i="74" s="1"/>
  <c r="G108" i="74"/>
  <c r="I108" i="74" s="1"/>
  <c r="M108" i="74"/>
  <c r="O108" i="74" s="1"/>
  <c r="M114" i="74"/>
  <c r="O114" i="74" s="1"/>
  <c r="P82" i="74"/>
  <c r="R82" i="74" s="1"/>
  <c r="M138" i="74"/>
  <c r="O138" i="74" s="1"/>
  <c r="M127" i="74"/>
  <c r="O127" i="74" s="1"/>
  <c r="P106" i="74"/>
  <c r="R106" i="74" s="1"/>
  <c r="M106" i="74"/>
  <c r="O106" i="74" s="1"/>
  <c r="P122" i="74"/>
  <c r="R122" i="74" s="1"/>
  <c r="M34" i="74"/>
  <c r="O34" i="74" s="1"/>
  <c r="M100" i="74"/>
  <c r="O100" i="74" s="1"/>
  <c r="M41" i="74"/>
  <c r="O41" i="74" s="1"/>
  <c r="M22" i="74"/>
  <c r="O22" i="74" s="1"/>
  <c r="P9" i="74"/>
  <c r="R9" i="74" s="1"/>
  <c r="G26" i="74"/>
  <c r="I26" i="74" s="1"/>
  <c r="P13" i="74"/>
  <c r="R13" i="74" s="1"/>
  <c r="J13" i="74"/>
  <c r="L13" i="74" s="1"/>
  <c r="M49" i="74"/>
  <c r="O49" i="74" s="1"/>
  <c r="M54" i="74"/>
  <c r="O54" i="74" s="1"/>
  <c r="M9" i="74"/>
  <c r="O9" i="74" s="1"/>
  <c r="M37" i="74"/>
  <c r="O37" i="74" s="1"/>
  <c r="M39" i="74"/>
  <c r="O39" i="74" s="1"/>
  <c r="P51" i="74"/>
  <c r="R51" i="74" s="1"/>
  <c r="P20" i="74"/>
  <c r="R20" i="74" s="1"/>
  <c r="P147" i="74"/>
  <c r="R147" i="74" s="1"/>
  <c r="J147" i="74"/>
  <c r="L147" i="74" s="1"/>
  <c r="J104" i="74"/>
  <c r="L104" i="74" s="1"/>
  <c r="G104" i="74"/>
  <c r="I104" i="74" s="1"/>
  <c r="M104" i="74"/>
  <c r="O104" i="74" s="1"/>
  <c r="G118" i="74"/>
  <c r="I118" i="74" s="1"/>
  <c r="P136" i="74"/>
  <c r="R136" i="74" s="1"/>
  <c r="G82" i="74"/>
  <c r="I82" i="74" s="1"/>
  <c r="P63" i="74"/>
  <c r="R63" i="74" s="1"/>
  <c r="G127" i="74"/>
  <c r="I127" i="74" s="1"/>
  <c r="P118" i="74"/>
  <c r="R118" i="74" s="1"/>
  <c r="G41" i="74"/>
  <c r="I41" i="74" s="1"/>
  <c r="J7" i="74"/>
  <c r="L7" i="74" s="1"/>
  <c r="P7" i="74"/>
  <c r="R7" i="74" s="1"/>
  <c r="M19" i="74"/>
  <c r="O19" i="74" s="1"/>
  <c r="G54" i="74"/>
  <c r="I54" i="74" s="1"/>
  <c r="G37" i="74"/>
  <c r="I37" i="74" s="1"/>
  <c r="J21" i="74"/>
  <c r="L21" i="74" s="1"/>
  <c r="P21" i="74"/>
  <c r="R21" i="74" s="1"/>
  <c r="J15" i="74"/>
  <c r="L15" i="74" s="1"/>
  <c r="P15" i="74"/>
  <c r="R15" i="74" s="1"/>
  <c r="P43" i="74"/>
  <c r="R43" i="74" s="1"/>
  <c r="P35" i="74"/>
  <c r="R35" i="74" s="1"/>
  <c r="J154" i="74"/>
  <c r="L154" i="74" s="1"/>
  <c r="P145" i="74"/>
  <c r="R145" i="74" s="1"/>
  <c r="J149" i="74"/>
  <c r="L149" i="74" s="1"/>
  <c r="P153" i="74"/>
  <c r="R153" i="74" s="1"/>
  <c r="M153" i="74"/>
  <c r="O153" i="74" s="1"/>
  <c r="J145" i="74"/>
  <c r="L145" i="74" s="1"/>
  <c r="G132" i="74"/>
  <c r="I132" i="74" s="1"/>
  <c r="M132" i="74"/>
  <c r="O132" i="74" s="1"/>
  <c r="J132" i="74"/>
  <c r="L132" i="74" s="1"/>
  <c r="J86" i="74"/>
  <c r="L86" i="74" s="1"/>
  <c r="M135" i="74"/>
  <c r="O135" i="74" s="1"/>
  <c r="G107" i="74"/>
  <c r="I107" i="74" s="1"/>
  <c r="M109" i="74"/>
  <c r="O109" i="74" s="1"/>
  <c r="J109" i="74"/>
  <c r="L109" i="74" s="1"/>
  <c r="G109" i="74"/>
  <c r="I109" i="74" s="1"/>
  <c r="P109" i="74"/>
  <c r="R109" i="74" s="1"/>
  <c r="P98" i="74"/>
  <c r="R98" i="74" s="1"/>
  <c r="P59" i="74"/>
  <c r="R59" i="74" s="1"/>
  <c r="G71" i="74"/>
  <c r="I71" i="74" s="1"/>
  <c r="G63" i="74"/>
  <c r="I63" i="74" s="1"/>
  <c r="J126" i="74"/>
  <c r="L126" i="74" s="1"/>
  <c r="G94" i="74"/>
  <c r="I94" i="74" s="1"/>
  <c r="P114" i="74"/>
  <c r="R114" i="74" s="1"/>
  <c r="J53" i="74"/>
  <c r="L53" i="74" s="1"/>
  <c r="M55" i="74"/>
  <c r="O55" i="74" s="1"/>
  <c r="J43" i="74"/>
  <c r="L43" i="74" s="1"/>
  <c r="G13" i="74"/>
  <c r="I13" i="74" s="1"/>
  <c r="M35" i="74"/>
  <c r="O35" i="74" s="1"/>
  <c r="P10" i="74"/>
  <c r="R10" i="74" s="1"/>
  <c r="M63" i="74"/>
  <c r="O63" i="74" s="1"/>
  <c r="M21" i="74"/>
  <c r="O21" i="74" s="1"/>
  <c r="M11" i="74"/>
  <c r="O11" i="74" s="1"/>
  <c r="G152" i="74"/>
  <c r="I152" i="74" s="1"/>
  <c r="M144" i="74"/>
  <c r="O144" i="74" s="1"/>
  <c r="J144" i="74"/>
  <c r="L144" i="74" s="1"/>
  <c r="G128" i="74"/>
  <c r="I128" i="74" s="1"/>
  <c r="M128" i="74"/>
  <c r="O128" i="74" s="1"/>
  <c r="J128" i="74"/>
  <c r="L128" i="74" s="1"/>
  <c r="G73" i="74"/>
  <c r="I73" i="74" s="1"/>
  <c r="G65" i="74"/>
  <c r="I65" i="74" s="1"/>
  <c r="P86" i="74"/>
  <c r="R86" i="74" s="1"/>
  <c r="M111" i="74"/>
  <c r="O111" i="74" s="1"/>
  <c r="G98" i="74"/>
  <c r="I98" i="74" s="1"/>
  <c r="M139" i="74"/>
  <c r="O139" i="74" s="1"/>
  <c r="P127" i="74"/>
  <c r="R127" i="74" s="1"/>
  <c r="P120" i="74"/>
  <c r="R120" i="74" s="1"/>
  <c r="J106" i="74"/>
  <c r="L106" i="74" s="1"/>
  <c r="G35" i="74"/>
  <c r="I35" i="74" s="1"/>
  <c r="M47" i="74"/>
  <c r="O47" i="74" s="1"/>
  <c r="J29" i="74"/>
  <c r="L29" i="74" s="1"/>
  <c r="P29" i="74"/>
  <c r="R29" i="74" s="1"/>
  <c r="P23" i="74"/>
  <c r="R23" i="74" s="1"/>
  <c r="J23" i="74"/>
  <c r="L23" i="74" s="1"/>
  <c r="M5" i="74"/>
  <c r="O5" i="74" s="1"/>
  <c r="G42" i="74"/>
  <c r="I42" i="74" s="1"/>
  <c r="P26" i="74"/>
  <c r="R26" i="74" s="1"/>
  <c r="P62" i="74"/>
  <c r="R62" i="74" s="1"/>
  <c r="J5" i="74"/>
  <c r="L5" i="74" s="1"/>
  <c r="M67" i="74"/>
  <c r="O67" i="74" s="1"/>
  <c r="G47" i="74"/>
  <c r="I47" i="74" s="1"/>
  <c r="G21" i="74"/>
  <c r="I21" i="74" s="1"/>
  <c r="G124" i="74"/>
  <c r="I124" i="74" s="1"/>
  <c r="M124" i="74"/>
  <c r="O124" i="74" s="1"/>
  <c r="J124" i="74"/>
  <c r="L124" i="74" s="1"/>
  <c r="P112" i="74"/>
  <c r="R112" i="74" s="1"/>
  <c r="J93" i="74"/>
  <c r="L93" i="74" s="1"/>
  <c r="P93" i="74"/>
  <c r="R93" i="74" s="1"/>
  <c r="G93" i="74"/>
  <c r="I93" i="74" s="1"/>
  <c r="J77" i="74"/>
  <c r="L77" i="74" s="1"/>
  <c r="P77" i="74"/>
  <c r="R77" i="74" s="1"/>
  <c r="G77" i="74"/>
  <c r="I77" i="74" s="1"/>
  <c r="G110" i="74"/>
  <c r="I110" i="74" s="1"/>
  <c r="P102" i="74"/>
  <c r="R102" i="74" s="1"/>
  <c r="M102" i="74"/>
  <c r="O102" i="74" s="1"/>
  <c r="M71" i="74"/>
  <c r="O71" i="74" s="1"/>
  <c r="P38" i="74"/>
  <c r="R38" i="74" s="1"/>
  <c r="P42" i="74"/>
  <c r="R42" i="74" s="1"/>
  <c r="J46" i="74"/>
  <c r="L46" i="74" s="1"/>
  <c r="G46" i="74"/>
  <c r="I46" i="74" s="1"/>
  <c r="J30" i="74"/>
  <c r="L30" i="74" s="1"/>
  <c r="G30" i="74"/>
  <c r="I30" i="74" s="1"/>
  <c r="J14" i="74"/>
  <c r="L14" i="74" s="1"/>
  <c r="G14" i="74"/>
  <c r="I14" i="74" s="1"/>
  <c r="J61" i="74"/>
  <c r="L61" i="74" s="1"/>
  <c r="G34" i="74"/>
  <c r="I34" i="74" s="1"/>
  <c r="J56" i="74"/>
  <c r="L56" i="74" s="1"/>
  <c r="M7" i="74"/>
  <c r="O7" i="74" s="1"/>
  <c r="N173" i="14" l="1"/>
  <c r="K173" i="14"/>
  <c r="O172" i="14"/>
  <c r="N172" i="14"/>
  <c r="K172" i="14"/>
  <c r="O171" i="14"/>
  <c r="N171" i="14"/>
  <c r="K171" i="14"/>
  <c r="O170" i="14"/>
  <c r="N170" i="14"/>
  <c r="K170" i="14"/>
  <c r="O169" i="14"/>
  <c r="N169" i="14"/>
  <c r="K169" i="14"/>
  <c r="O168" i="14"/>
  <c r="N168" i="14"/>
  <c r="K168" i="14"/>
  <c r="O167" i="14"/>
  <c r="N167" i="14"/>
  <c r="K167" i="14"/>
  <c r="O166" i="14"/>
  <c r="N166" i="14"/>
  <c r="K166" i="14"/>
  <c r="O165" i="14"/>
  <c r="N165" i="14"/>
  <c r="K165" i="14"/>
  <c r="O164" i="14"/>
  <c r="N164" i="14"/>
  <c r="K164" i="14"/>
  <c r="O163" i="14"/>
  <c r="N163" i="14"/>
  <c r="K163" i="14"/>
  <c r="L4" i="66"/>
  <c r="O162" i="14"/>
  <c r="N162" i="14"/>
  <c r="K162" i="14"/>
  <c r="R58" i="14"/>
  <c r="R59" i="14"/>
  <c r="R60" i="14"/>
  <c r="R61" i="14"/>
  <c r="R62" i="14"/>
  <c r="R63" i="14"/>
  <c r="R64" i="14"/>
  <c r="R65" i="14"/>
  <c r="R66" i="14"/>
  <c r="R67" i="14"/>
  <c r="R68" i="14"/>
  <c r="R69" i="14"/>
  <c r="R70" i="14"/>
  <c r="R71" i="14"/>
  <c r="R72" i="14"/>
  <c r="R73" i="14"/>
  <c r="R74" i="14"/>
  <c r="R75" i="14"/>
  <c r="R76" i="14"/>
  <c r="R77" i="14"/>
  <c r="R78" i="14"/>
  <c r="R79" i="14"/>
  <c r="R80" i="14"/>
  <c r="R81" i="14"/>
  <c r="R82" i="14"/>
  <c r="R83" i="14"/>
  <c r="R84" i="14"/>
  <c r="R85" i="14"/>
  <c r="R86" i="14"/>
  <c r="R87" i="14"/>
  <c r="R88" i="14"/>
  <c r="R89" i="14"/>
  <c r="R90" i="14"/>
  <c r="R91" i="14"/>
  <c r="R92" i="14"/>
  <c r="R93" i="14"/>
  <c r="R94" i="14"/>
  <c r="R95" i="14"/>
  <c r="R96" i="14"/>
  <c r="R97" i="14"/>
  <c r="R98" i="14"/>
  <c r="R99" i="14"/>
  <c r="R100" i="14"/>
  <c r="R101" i="14"/>
  <c r="R102" i="14"/>
  <c r="R103" i="14"/>
  <c r="R104" i="14"/>
  <c r="R105" i="14"/>
  <c r="R106" i="14"/>
  <c r="R107" i="14"/>
  <c r="R108" i="14"/>
  <c r="R109" i="14"/>
  <c r="R110" i="14"/>
  <c r="R111" i="14"/>
  <c r="R112" i="14"/>
  <c r="R113" i="14"/>
  <c r="R114" i="14"/>
  <c r="R115" i="14"/>
  <c r="R116" i="14"/>
  <c r="R117" i="14"/>
  <c r="R118" i="14"/>
  <c r="R119" i="14"/>
  <c r="R120" i="14"/>
  <c r="R121" i="14"/>
  <c r="R122" i="14"/>
  <c r="R123" i="14"/>
  <c r="R124" i="14"/>
  <c r="R125" i="14"/>
  <c r="R126" i="14"/>
  <c r="R127" i="14"/>
  <c r="R128" i="14"/>
  <c r="R129" i="14"/>
  <c r="R130" i="14"/>
  <c r="R131" i="14"/>
  <c r="R132" i="14"/>
  <c r="R133" i="14"/>
  <c r="R134" i="14"/>
  <c r="R135" i="14"/>
  <c r="R136" i="14"/>
  <c r="R137" i="14"/>
  <c r="R138" i="14"/>
  <c r="R139" i="14"/>
  <c r="R140" i="14"/>
  <c r="R141" i="14"/>
  <c r="R142" i="14"/>
  <c r="R143" i="14"/>
  <c r="R144" i="14"/>
  <c r="R145" i="14"/>
  <c r="R146" i="14"/>
  <c r="R147" i="14"/>
  <c r="R148" i="14"/>
  <c r="R149" i="14"/>
  <c r="R150" i="14"/>
  <c r="R151" i="14"/>
  <c r="R152" i="14"/>
  <c r="R153" i="14"/>
  <c r="R154" i="14"/>
  <c r="J155" i="14"/>
  <c r="K5" i="14"/>
  <c r="K6" i="14"/>
  <c r="K7" i="14"/>
  <c r="K8" i="14"/>
  <c r="K9" i="14"/>
  <c r="K10" i="14"/>
  <c r="K11" i="14"/>
  <c r="K12" i="14"/>
  <c r="K13" i="14"/>
  <c r="K14" i="14"/>
  <c r="K15" i="14"/>
  <c r="K16" i="14"/>
  <c r="K17" i="14"/>
  <c r="K18" i="14"/>
  <c r="K19" i="14"/>
  <c r="K20" i="14"/>
  <c r="K21" i="14"/>
  <c r="K22" i="14"/>
  <c r="K23" i="14"/>
  <c r="K24" i="14"/>
  <c r="K25" i="14"/>
  <c r="K26" i="14"/>
  <c r="K27" i="14"/>
  <c r="K28" i="14"/>
  <c r="K29" i="14"/>
  <c r="K30" i="14"/>
  <c r="K31" i="14"/>
  <c r="K32" i="14"/>
  <c r="K33" i="14"/>
  <c r="K34" i="14"/>
  <c r="K35" i="14"/>
  <c r="K36" i="14"/>
  <c r="K37" i="14"/>
  <c r="K38" i="14"/>
  <c r="K39" i="14"/>
  <c r="K40" i="14"/>
  <c r="K41" i="14"/>
  <c r="K42" i="14"/>
  <c r="K43" i="14"/>
  <c r="K44" i="14"/>
  <c r="K45" i="14"/>
  <c r="K46" i="14"/>
  <c r="K47" i="14"/>
  <c r="K48" i="14"/>
  <c r="K49" i="14"/>
  <c r="K50" i="14"/>
  <c r="K51" i="14"/>
  <c r="K52" i="14"/>
  <c r="K53" i="14"/>
  <c r="K54" i="14"/>
  <c r="K55" i="14"/>
  <c r="K56" i="14"/>
  <c r="K57" i="14"/>
  <c r="K58" i="14"/>
  <c r="K59" i="14"/>
  <c r="Q59" i="14" s="1"/>
  <c r="K60" i="14"/>
  <c r="Q60" i="14" s="1"/>
  <c r="K61" i="14"/>
  <c r="Q61" i="14" s="1"/>
  <c r="K62" i="14"/>
  <c r="N62" i="14" s="1"/>
  <c r="K63" i="14"/>
  <c r="K64" i="14"/>
  <c r="Q64" i="14" s="1"/>
  <c r="K65" i="14"/>
  <c r="Q65" i="14" s="1"/>
  <c r="K66" i="14"/>
  <c r="K67" i="14"/>
  <c r="Q67" i="14" s="1"/>
  <c r="K68" i="14"/>
  <c r="Q68" i="14" s="1"/>
  <c r="K69" i="14"/>
  <c r="Q69" i="14" s="1"/>
  <c r="K70" i="14"/>
  <c r="N70" i="14" s="1"/>
  <c r="K71" i="14"/>
  <c r="K72" i="14"/>
  <c r="Q72" i="14" s="1"/>
  <c r="K73" i="14"/>
  <c r="Q73" i="14" s="1"/>
  <c r="K74" i="14"/>
  <c r="Q74" i="14" s="1"/>
  <c r="K75" i="14"/>
  <c r="Q75" i="14" s="1"/>
  <c r="K76" i="14"/>
  <c r="Q76" i="14" s="1"/>
  <c r="K77" i="14"/>
  <c r="Q77" i="14" s="1"/>
  <c r="K78" i="14"/>
  <c r="N78" i="14" s="1"/>
  <c r="K79" i="14"/>
  <c r="K80" i="14"/>
  <c r="Q80" i="14" s="1"/>
  <c r="K81" i="14"/>
  <c r="Q81" i="14" s="1"/>
  <c r="K82" i="14"/>
  <c r="K83" i="14"/>
  <c r="Q83" i="14" s="1"/>
  <c r="K84" i="14"/>
  <c r="Q84" i="14" s="1"/>
  <c r="K85" i="14"/>
  <c r="Q85" i="14" s="1"/>
  <c r="K86" i="14"/>
  <c r="N86" i="14" s="1"/>
  <c r="K87" i="14"/>
  <c r="K88" i="14"/>
  <c r="Q88" i="14" s="1"/>
  <c r="K89" i="14"/>
  <c r="Q89" i="14" s="1"/>
  <c r="K90" i="14"/>
  <c r="K91" i="14"/>
  <c r="Q91" i="14" s="1"/>
  <c r="K92" i="14"/>
  <c r="Q92" i="14" s="1"/>
  <c r="K93" i="14"/>
  <c r="Q93" i="14" s="1"/>
  <c r="K94" i="14"/>
  <c r="N94" i="14" s="1"/>
  <c r="K95" i="14"/>
  <c r="K96" i="14"/>
  <c r="Q96" i="14" s="1"/>
  <c r="K97" i="14"/>
  <c r="Q97" i="14" s="1"/>
  <c r="K98" i="14"/>
  <c r="K99" i="14"/>
  <c r="Q99" i="14" s="1"/>
  <c r="K100" i="14"/>
  <c r="Q100" i="14" s="1"/>
  <c r="K101" i="14"/>
  <c r="Q101" i="14" s="1"/>
  <c r="K102" i="14"/>
  <c r="N102" i="14" s="1"/>
  <c r="K103" i="14"/>
  <c r="K104" i="14"/>
  <c r="Q104" i="14" s="1"/>
  <c r="K105" i="14"/>
  <c r="Q105" i="14" s="1"/>
  <c r="K106" i="14"/>
  <c r="K107" i="14"/>
  <c r="Q107" i="14" s="1"/>
  <c r="K108" i="14"/>
  <c r="Q108" i="14" s="1"/>
  <c r="K109" i="14"/>
  <c r="Q109" i="14" s="1"/>
  <c r="K110" i="14"/>
  <c r="N110" i="14" s="1"/>
  <c r="K111" i="14"/>
  <c r="K112" i="14"/>
  <c r="Q112" i="14" s="1"/>
  <c r="K113" i="14"/>
  <c r="Q113" i="14" s="1"/>
  <c r="K114" i="14"/>
  <c r="K115" i="14"/>
  <c r="Q115" i="14" s="1"/>
  <c r="K116" i="14"/>
  <c r="Q116" i="14" s="1"/>
  <c r="K117" i="14"/>
  <c r="Q117" i="14" s="1"/>
  <c r="K118" i="14"/>
  <c r="N118" i="14" s="1"/>
  <c r="K119" i="14"/>
  <c r="K120" i="14"/>
  <c r="Q120" i="14" s="1"/>
  <c r="K121" i="14"/>
  <c r="Q121" i="14" s="1"/>
  <c r="K122" i="14"/>
  <c r="K123" i="14"/>
  <c r="Q123" i="14" s="1"/>
  <c r="K124" i="14"/>
  <c r="Q124" i="14" s="1"/>
  <c r="K125" i="14"/>
  <c r="Q125" i="14" s="1"/>
  <c r="K126" i="14"/>
  <c r="N126" i="14" s="1"/>
  <c r="K127" i="14"/>
  <c r="K128" i="14"/>
  <c r="Q128" i="14" s="1"/>
  <c r="K129" i="14"/>
  <c r="Q129" i="14" s="1"/>
  <c r="K130" i="14"/>
  <c r="K131" i="14"/>
  <c r="Q131" i="14" s="1"/>
  <c r="K132" i="14"/>
  <c r="Q132" i="14" s="1"/>
  <c r="K133" i="14"/>
  <c r="Q133" i="14" s="1"/>
  <c r="K134" i="14"/>
  <c r="N134" i="14" s="1"/>
  <c r="K135" i="14"/>
  <c r="K136" i="14"/>
  <c r="Q136" i="14" s="1"/>
  <c r="K137" i="14"/>
  <c r="Q137" i="14" s="1"/>
  <c r="K138" i="14"/>
  <c r="K139" i="14"/>
  <c r="Q139" i="14" s="1"/>
  <c r="K140" i="14"/>
  <c r="Q140" i="14" s="1"/>
  <c r="K141" i="14"/>
  <c r="Q141" i="14" s="1"/>
  <c r="K142" i="14"/>
  <c r="N142" i="14" s="1"/>
  <c r="K143" i="14"/>
  <c r="K144" i="14"/>
  <c r="Q144" i="14" s="1"/>
  <c r="K145" i="14"/>
  <c r="Q145" i="14" s="1"/>
  <c r="K146" i="14"/>
  <c r="K147" i="14"/>
  <c r="Q147" i="14" s="1"/>
  <c r="K148" i="14"/>
  <c r="Q148" i="14" s="1"/>
  <c r="K149" i="14"/>
  <c r="Q149" i="14" s="1"/>
  <c r="K150" i="14"/>
  <c r="N150" i="14" s="1"/>
  <c r="K151" i="14"/>
  <c r="K152" i="14"/>
  <c r="Q152" i="14" s="1"/>
  <c r="K153" i="14"/>
  <c r="Q153" i="14" s="1"/>
  <c r="K154" i="14"/>
  <c r="K4" i="14"/>
  <c r="Q138" i="14" l="1"/>
  <c r="Q106" i="14"/>
  <c r="N109" i="14"/>
  <c r="Q151" i="14"/>
  <c r="Q119" i="14"/>
  <c r="Q87" i="14"/>
  <c r="N101" i="14"/>
  <c r="Q146" i="14"/>
  <c r="Q114" i="14"/>
  <c r="Q82" i="14"/>
  <c r="N93" i="14"/>
  <c r="Q143" i="14"/>
  <c r="Q111" i="14"/>
  <c r="Q79" i="14"/>
  <c r="N141" i="14"/>
  <c r="N77" i="14"/>
  <c r="Q135" i="14"/>
  <c r="Q103" i="14"/>
  <c r="Q71" i="14"/>
  <c r="N85" i="14"/>
  <c r="N133" i="14"/>
  <c r="N69" i="14"/>
  <c r="Q130" i="14"/>
  <c r="Q98" i="14"/>
  <c r="Q66" i="14"/>
  <c r="N149" i="14"/>
  <c r="N125" i="14"/>
  <c r="N61" i="14"/>
  <c r="Q127" i="14"/>
  <c r="Q95" i="14"/>
  <c r="Q63" i="14"/>
  <c r="N117" i="14"/>
  <c r="Q154" i="14"/>
  <c r="Q122" i="14"/>
  <c r="Q90" i="14"/>
  <c r="Q58" i="14"/>
  <c r="N148" i="14"/>
  <c r="N140" i="14"/>
  <c r="N132" i="14"/>
  <c r="N124" i="14"/>
  <c r="N116" i="14"/>
  <c r="N108" i="14"/>
  <c r="N100" i="14"/>
  <c r="N92" i="14"/>
  <c r="N84" i="14"/>
  <c r="N76" i="14"/>
  <c r="N68" i="14"/>
  <c r="N60" i="14"/>
  <c r="Q150" i="14"/>
  <c r="Q142" i="14"/>
  <c r="Q134" i="14"/>
  <c r="Q126" i="14"/>
  <c r="Q118" i="14"/>
  <c r="Q110" i="14"/>
  <c r="Q102" i="14"/>
  <c r="Q94" i="14"/>
  <c r="Q86" i="14"/>
  <c r="Q78" i="14"/>
  <c r="Q70" i="14"/>
  <c r="Q62" i="14"/>
  <c r="N147" i="14"/>
  <c r="N139" i="14"/>
  <c r="N131" i="14"/>
  <c r="N123" i="14"/>
  <c r="N115" i="14"/>
  <c r="N107" i="14"/>
  <c r="N99" i="14"/>
  <c r="N91" i="14"/>
  <c r="N83" i="14"/>
  <c r="N75" i="14"/>
  <c r="N67" i="14"/>
  <c r="N59" i="14"/>
  <c r="N154" i="14"/>
  <c r="N146" i="14"/>
  <c r="N138" i="14"/>
  <c r="N130" i="14"/>
  <c r="N122" i="14"/>
  <c r="N114" i="14"/>
  <c r="N106" i="14"/>
  <c r="N98" i="14"/>
  <c r="N90" i="14"/>
  <c r="N82" i="14"/>
  <c r="N74" i="14"/>
  <c r="N66" i="14"/>
  <c r="N58" i="14"/>
  <c r="N153" i="14"/>
  <c r="N145" i="14"/>
  <c r="N137" i="14"/>
  <c r="N129" i="14"/>
  <c r="N121" i="14"/>
  <c r="N113" i="14"/>
  <c r="N105" i="14"/>
  <c r="N97" i="14"/>
  <c r="N89" i="14"/>
  <c r="N81" i="14"/>
  <c r="N73" i="14"/>
  <c r="N65" i="14"/>
  <c r="N120" i="14"/>
  <c r="N112" i="14"/>
  <c r="N104" i="14"/>
  <c r="N88" i="14"/>
  <c r="N72" i="14"/>
  <c r="N151" i="14"/>
  <c r="N143" i="14"/>
  <c r="N135" i="14"/>
  <c r="N127" i="14"/>
  <c r="N119" i="14"/>
  <c r="N111" i="14"/>
  <c r="N103" i="14"/>
  <c r="N95" i="14"/>
  <c r="N87" i="14"/>
  <c r="N79" i="14"/>
  <c r="N71" i="14"/>
  <c r="N63" i="14"/>
  <c r="N152" i="14"/>
  <c r="N144" i="14"/>
  <c r="N136" i="14"/>
  <c r="N128" i="14"/>
  <c r="N96" i="14"/>
  <c r="N80" i="14"/>
  <c r="N64" i="14"/>
  <c r="Q156" i="72"/>
  <c r="P156" i="72"/>
  <c r="O156" i="72"/>
  <c r="M156" i="72"/>
  <c r="J156" i="72"/>
  <c r="AY155" i="72"/>
  <c r="AX155" i="72"/>
  <c r="AW155" i="72"/>
  <c r="AV155" i="72"/>
  <c r="AU155" i="72"/>
  <c r="AT155" i="72"/>
  <c r="AS155" i="72"/>
  <c r="AR155" i="72"/>
  <c r="AQ155" i="72"/>
  <c r="AP155" i="72"/>
  <c r="AO155" i="72"/>
  <c r="AN155" i="72"/>
  <c r="AM155" i="72"/>
  <c r="AL155" i="72"/>
  <c r="AK155" i="72"/>
  <c r="AJ155" i="72"/>
  <c r="AI155" i="72"/>
  <c r="AH155" i="72"/>
  <c r="AG155" i="72"/>
  <c r="AF155" i="72"/>
  <c r="AE155" i="72"/>
  <c r="AD155" i="72"/>
  <c r="AC155" i="72"/>
  <c r="AB155" i="72"/>
  <c r="AA155" i="72"/>
  <c r="Z155" i="72"/>
  <c r="Y155" i="72"/>
  <c r="Q155" i="72"/>
  <c r="P155" i="72"/>
  <c r="O155" i="72"/>
  <c r="M155" i="72"/>
  <c r="J155" i="72"/>
  <c r="R154" i="72"/>
  <c r="S154" i="72" s="1"/>
  <c r="N154" i="72"/>
  <c r="L154" i="72"/>
  <c r="K154" i="72"/>
  <c r="R153" i="72"/>
  <c r="S153" i="72" s="1"/>
  <c r="N153" i="72"/>
  <c r="L153" i="72"/>
  <c r="K153" i="72"/>
  <c r="R152" i="72"/>
  <c r="S152" i="72" s="1"/>
  <c r="N152" i="72"/>
  <c r="L152" i="72"/>
  <c r="K152" i="72"/>
  <c r="R151" i="72"/>
  <c r="S151" i="72" s="1"/>
  <c r="N151" i="72"/>
  <c r="L151" i="72"/>
  <c r="K151" i="72"/>
  <c r="R150" i="72"/>
  <c r="S150" i="72" s="1"/>
  <c r="N150" i="72"/>
  <c r="L150" i="72"/>
  <c r="K150" i="72"/>
  <c r="R149" i="72"/>
  <c r="S149" i="72" s="1"/>
  <c r="N149" i="72"/>
  <c r="L149" i="72"/>
  <c r="K149" i="72"/>
  <c r="R148" i="72"/>
  <c r="S148" i="72" s="1"/>
  <c r="N148" i="72"/>
  <c r="L148" i="72"/>
  <c r="K148" i="72"/>
  <c r="R147" i="72"/>
  <c r="S147" i="72" s="1"/>
  <c r="N147" i="72"/>
  <c r="L147" i="72"/>
  <c r="K147" i="72"/>
  <c r="R146" i="72"/>
  <c r="S146" i="72" s="1"/>
  <c r="N146" i="72"/>
  <c r="L146" i="72"/>
  <c r="K146" i="72"/>
  <c r="R145" i="72"/>
  <c r="S145" i="72" s="1"/>
  <c r="N145" i="72"/>
  <c r="L145" i="72"/>
  <c r="K145" i="72"/>
  <c r="R144" i="72"/>
  <c r="S144" i="72" s="1"/>
  <c r="N144" i="72"/>
  <c r="L144" i="72"/>
  <c r="K144" i="72"/>
  <c r="R143" i="72"/>
  <c r="S143" i="72" s="1"/>
  <c r="N143" i="72"/>
  <c r="L143" i="72"/>
  <c r="K143" i="72"/>
  <c r="R142" i="72"/>
  <c r="S142" i="72" s="1"/>
  <c r="N142" i="72"/>
  <c r="L142" i="72"/>
  <c r="K142" i="72"/>
  <c r="R141" i="72"/>
  <c r="S141" i="72" s="1"/>
  <c r="N141" i="72"/>
  <c r="L141" i="72"/>
  <c r="K141" i="72"/>
  <c r="R140" i="72"/>
  <c r="S140" i="72" s="1"/>
  <c r="N140" i="72"/>
  <c r="L140" i="72"/>
  <c r="K140" i="72"/>
  <c r="R139" i="72"/>
  <c r="S139" i="72" s="1"/>
  <c r="N139" i="72"/>
  <c r="L139" i="72"/>
  <c r="K139" i="72"/>
  <c r="R138" i="72"/>
  <c r="S138" i="72" s="1"/>
  <c r="N138" i="72"/>
  <c r="L138" i="72"/>
  <c r="K138" i="72"/>
  <c r="R137" i="72"/>
  <c r="S137" i="72" s="1"/>
  <c r="N137" i="72"/>
  <c r="L137" i="72"/>
  <c r="K137" i="72"/>
  <c r="R136" i="72"/>
  <c r="S136" i="72" s="1"/>
  <c r="N136" i="72"/>
  <c r="L136" i="72"/>
  <c r="K136" i="72"/>
  <c r="R135" i="72"/>
  <c r="S135" i="72" s="1"/>
  <c r="N135" i="72"/>
  <c r="L135" i="72"/>
  <c r="K135" i="72"/>
  <c r="R134" i="72"/>
  <c r="S134" i="72" s="1"/>
  <c r="N134" i="72"/>
  <c r="L134" i="72"/>
  <c r="K134" i="72"/>
  <c r="R133" i="72"/>
  <c r="S133" i="72" s="1"/>
  <c r="N133" i="72"/>
  <c r="L133" i="72"/>
  <c r="K133" i="72"/>
  <c r="R132" i="72"/>
  <c r="S132" i="72" s="1"/>
  <c r="N132" i="72"/>
  <c r="L132" i="72"/>
  <c r="K132" i="72"/>
  <c r="R131" i="72"/>
  <c r="S131" i="72" s="1"/>
  <c r="N131" i="72"/>
  <c r="L131" i="72"/>
  <c r="K131" i="72"/>
  <c r="R130" i="72"/>
  <c r="S130" i="72" s="1"/>
  <c r="N130" i="72"/>
  <c r="L130" i="72"/>
  <c r="K130" i="72"/>
  <c r="R129" i="72"/>
  <c r="S129" i="72" s="1"/>
  <c r="N129" i="72"/>
  <c r="L129" i="72"/>
  <c r="K129" i="72"/>
  <c r="R128" i="72"/>
  <c r="S128" i="72" s="1"/>
  <c r="N128" i="72"/>
  <c r="L128" i="72"/>
  <c r="K128" i="72"/>
  <c r="R127" i="72"/>
  <c r="S127" i="72" s="1"/>
  <c r="N127" i="72"/>
  <c r="L127" i="72"/>
  <c r="K127" i="72"/>
  <c r="R126" i="72"/>
  <c r="S126" i="72" s="1"/>
  <c r="N126" i="72"/>
  <c r="L126" i="72"/>
  <c r="K126" i="72"/>
  <c r="R125" i="72"/>
  <c r="S125" i="72" s="1"/>
  <c r="N125" i="72"/>
  <c r="L125" i="72"/>
  <c r="K125" i="72"/>
  <c r="R124" i="72"/>
  <c r="S124" i="72" s="1"/>
  <c r="N124" i="72"/>
  <c r="L124" i="72"/>
  <c r="K124" i="72"/>
  <c r="R123" i="72"/>
  <c r="S123" i="72" s="1"/>
  <c r="N123" i="72"/>
  <c r="L123" i="72"/>
  <c r="K123" i="72"/>
  <c r="R122" i="72"/>
  <c r="S122" i="72" s="1"/>
  <c r="N122" i="72"/>
  <c r="L122" i="72"/>
  <c r="K122" i="72"/>
  <c r="R121" i="72"/>
  <c r="S121" i="72" s="1"/>
  <c r="N121" i="72"/>
  <c r="L121" i="72"/>
  <c r="K121" i="72"/>
  <c r="R120" i="72"/>
  <c r="S120" i="72" s="1"/>
  <c r="N120" i="72"/>
  <c r="L120" i="72"/>
  <c r="K120" i="72"/>
  <c r="R119" i="72"/>
  <c r="S119" i="72" s="1"/>
  <c r="N119" i="72"/>
  <c r="L119" i="72"/>
  <c r="K119" i="72"/>
  <c r="R118" i="72"/>
  <c r="S118" i="72" s="1"/>
  <c r="N118" i="72"/>
  <c r="L118" i="72"/>
  <c r="K118" i="72"/>
  <c r="R117" i="72"/>
  <c r="S117" i="72" s="1"/>
  <c r="N117" i="72"/>
  <c r="L117" i="72"/>
  <c r="K117" i="72"/>
  <c r="R116" i="72"/>
  <c r="S116" i="72" s="1"/>
  <c r="N116" i="72"/>
  <c r="L116" i="72"/>
  <c r="K116" i="72"/>
  <c r="R115" i="72"/>
  <c r="S115" i="72" s="1"/>
  <c r="N115" i="72"/>
  <c r="L115" i="72"/>
  <c r="K115" i="72"/>
  <c r="R114" i="72"/>
  <c r="S114" i="72" s="1"/>
  <c r="N114" i="72"/>
  <c r="L114" i="72"/>
  <c r="K114" i="72"/>
  <c r="R113" i="72"/>
  <c r="S113" i="72" s="1"/>
  <c r="N113" i="72"/>
  <c r="L113" i="72"/>
  <c r="K113" i="72"/>
  <c r="S112" i="72"/>
  <c r="R112" i="72"/>
  <c r="N112" i="72"/>
  <c r="L112" i="72"/>
  <c r="K112" i="72"/>
  <c r="R111" i="72"/>
  <c r="S111" i="72" s="1"/>
  <c r="N111" i="72"/>
  <c r="L111" i="72"/>
  <c r="K111" i="72"/>
  <c r="R110" i="72"/>
  <c r="S110" i="72" s="1"/>
  <c r="N110" i="72"/>
  <c r="L110" i="72"/>
  <c r="K110" i="72"/>
  <c r="R109" i="72"/>
  <c r="S109" i="72" s="1"/>
  <c r="N109" i="72"/>
  <c r="L109" i="72"/>
  <c r="K109" i="72"/>
  <c r="R108" i="72"/>
  <c r="S108" i="72" s="1"/>
  <c r="N108" i="72"/>
  <c r="L108" i="72"/>
  <c r="K108" i="72"/>
  <c r="R107" i="72"/>
  <c r="S107" i="72" s="1"/>
  <c r="N107" i="72"/>
  <c r="L107" i="72"/>
  <c r="K107" i="72"/>
  <c r="R106" i="72"/>
  <c r="S106" i="72" s="1"/>
  <c r="N106" i="72"/>
  <c r="L106" i="72"/>
  <c r="K106" i="72"/>
  <c r="R105" i="72"/>
  <c r="S105" i="72" s="1"/>
  <c r="N105" i="72"/>
  <c r="L105" i="72"/>
  <c r="K105" i="72"/>
  <c r="R104" i="72"/>
  <c r="S104" i="72" s="1"/>
  <c r="N104" i="72"/>
  <c r="L104" i="72"/>
  <c r="K104" i="72"/>
  <c r="R103" i="72"/>
  <c r="S103" i="72" s="1"/>
  <c r="N103" i="72"/>
  <c r="L103" i="72"/>
  <c r="K103" i="72"/>
  <c r="R102" i="72"/>
  <c r="S102" i="72" s="1"/>
  <c r="N102" i="72"/>
  <c r="L102" i="72"/>
  <c r="K102" i="72"/>
  <c r="R101" i="72"/>
  <c r="S101" i="72" s="1"/>
  <c r="N101" i="72"/>
  <c r="L101" i="72"/>
  <c r="K101" i="72"/>
  <c r="R100" i="72"/>
  <c r="S100" i="72" s="1"/>
  <c r="N100" i="72"/>
  <c r="L100" i="72"/>
  <c r="K100" i="72"/>
  <c r="R99" i="72"/>
  <c r="S99" i="72" s="1"/>
  <c r="N99" i="72"/>
  <c r="L99" i="72"/>
  <c r="K99" i="72"/>
  <c r="R98" i="72"/>
  <c r="S98" i="72" s="1"/>
  <c r="N98" i="72"/>
  <c r="L98" i="72"/>
  <c r="K98" i="72"/>
  <c r="R97" i="72"/>
  <c r="S97" i="72" s="1"/>
  <c r="N97" i="72"/>
  <c r="L97" i="72"/>
  <c r="K97" i="72"/>
  <c r="R96" i="72"/>
  <c r="S96" i="72" s="1"/>
  <c r="N96" i="72"/>
  <c r="L96" i="72"/>
  <c r="K96" i="72"/>
  <c r="R95" i="72"/>
  <c r="S95" i="72" s="1"/>
  <c r="N95" i="72"/>
  <c r="L95" i="72"/>
  <c r="K95" i="72"/>
  <c r="R94" i="72"/>
  <c r="S94" i="72" s="1"/>
  <c r="N94" i="72"/>
  <c r="L94" i="72"/>
  <c r="K94" i="72"/>
  <c r="R93" i="72"/>
  <c r="S93" i="72" s="1"/>
  <c r="N93" i="72"/>
  <c r="L93" i="72"/>
  <c r="K93" i="72"/>
  <c r="S92" i="72"/>
  <c r="R92" i="72"/>
  <c r="N92" i="72"/>
  <c r="L92" i="72"/>
  <c r="K92" i="72"/>
  <c r="R91" i="72"/>
  <c r="S91" i="72" s="1"/>
  <c r="N91" i="72"/>
  <c r="L91" i="72"/>
  <c r="K91" i="72"/>
  <c r="R90" i="72"/>
  <c r="S90" i="72" s="1"/>
  <c r="N90" i="72"/>
  <c r="L90" i="72"/>
  <c r="K90" i="72"/>
  <c r="R89" i="72"/>
  <c r="S89" i="72" s="1"/>
  <c r="N89" i="72"/>
  <c r="L89" i="72"/>
  <c r="K89" i="72"/>
  <c r="R88" i="72"/>
  <c r="S88" i="72" s="1"/>
  <c r="N88" i="72"/>
  <c r="L88" i="72"/>
  <c r="K88" i="72"/>
  <c r="R87" i="72"/>
  <c r="S87" i="72" s="1"/>
  <c r="N87" i="72"/>
  <c r="L87" i="72"/>
  <c r="K87" i="72"/>
  <c r="R86" i="72"/>
  <c r="S86" i="72" s="1"/>
  <c r="N86" i="72"/>
  <c r="L86" i="72"/>
  <c r="K86" i="72"/>
  <c r="R85" i="72"/>
  <c r="S85" i="72" s="1"/>
  <c r="N85" i="72"/>
  <c r="L85" i="72"/>
  <c r="K85" i="72"/>
  <c r="R84" i="72"/>
  <c r="S84" i="72" s="1"/>
  <c r="N84" i="72"/>
  <c r="L84" i="72"/>
  <c r="K84" i="72"/>
  <c r="R83" i="72"/>
  <c r="S83" i="72" s="1"/>
  <c r="N83" i="72"/>
  <c r="L83" i="72"/>
  <c r="K83" i="72"/>
  <c r="S82" i="72"/>
  <c r="R82" i="72"/>
  <c r="N82" i="72"/>
  <c r="L82" i="72"/>
  <c r="K82" i="72"/>
  <c r="R81" i="72"/>
  <c r="S81" i="72" s="1"/>
  <c r="N81" i="72"/>
  <c r="L81" i="72"/>
  <c r="K81" i="72"/>
  <c r="R80" i="72"/>
  <c r="S80" i="72" s="1"/>
  <c r="N80" i="72"/>
  <c r="L80" i="72"/>
  <c r="K80" i="72"/>
  <c r="R79" i="72"/>
  <c r="S79" i="72" s="1"/>
  <c r="N79" i="72"/>
  <c r="L79" i="72"/>
  <c r="K79" i="72"/>
  <c r="R78" i="72"/>
  <c r="S78" i="72" s="1"/>
  <c r="N78" i="72"/>
  <c r="L78" i="72"/>
  <c r="K78" i="72"/>
  <c r="R77" i="72"/>
  <c r="S77" i="72" s="1"/>
  <c r="N77" i="72"/>
  <c r="L77" i="72"/>
  <c r="K77" i="72"/>
  <c r="R76" i="72"/>
  <c r="S76" i="72" s="1"/>
  <c r="N76" i="72"/>
  <c r="L76" i="72"/>
  <c r="K76" i="72"/>
  <c r="R75" i="72"/>
  <c r="S75" i="72" s="1"/>
  <c r="N75" i="72"/>
  <c r="L75" i="72"/>
  <c r="K75" i="72"/>
  <c r="R74" i="72"/>
  <c r="S74" i="72" s="1"/>
  <c r="N74" i="72"/>
  <c r="L74" i="72"/>
  <c r="K74" i="72"/>
  <c r="R73" i="72"/>
  <c r="S73" i="72" s="1"/>
  <c r="N73" i="72"/>
  <c r="L73" i="72"/>
  <c r="K73" i="72"/>
  <c r="R72" i="72"/>
  <c r="S72" i="72" s="1"/>
  <c r="N72" i="72"/>
  <c r="L72" i="72"/>
  <c r="K72" i="72"/>
  <c r="R71" i="72"/>
  <c r="S71" i="72" s="1"/>
  <c r="N71" i="72"/>
  <c r="L71" i="72"/>
  <c r="K71" i="72"/>
  <c r="R70" i="72"/>
  <c r="S70" i="72" s="1"/>
  <c r="N70" i="72"/>
  <c r="L70" i="72"/>
  <c r="K70" i="72"/>
  <c r="R69" i="72"/>
  <c r="S69" i="72" s="1"/>
  <c r="N69" i="72"/>
  <c r="L69" i="72"/>
  <c r="K69" i="72"/>
  <c r="R68" i="72"/>
  <c r="S68" i="72" s="1"/>
  <c r="N68" i="72"/>
  <c r="L68" i="72"/>
  <c r="K68" i="72"/>
  <c r="R67" i="72"/>
  <c r="S67" i="72" s="1"/>
  <c r="N67" i="72"/>
  <c r="L67" i="72"/>
  <c r="K67" i="72"/>
  <c r="R66" i="72"/>
  <c r="S66" i="72" s="1"/>
  <c r="N66" i="72"/>
  <c r="L66" i="72"/>
  <c r="K66" i="72"/>
  <c r="R65" i="72"/>
  <c r="S65" i="72" s="1"/>
  <c r="N65" i="72"/>
  <c r="L65" i="72"/>
  <c r="K65" i="72"/>
  <c r="R64" i="72"/>
  <c r="S64" i="72" s="1"/>
  <c r="N64" i="72"/>
  <c r="L64" i="72"/>
  <c r="K64" i="72"/>
  <c r="R63" i="72"/>
  <c r="S63" i="72" s="1"/>
  <c r="N63" i="72"/>
  <c r="L63" i="72"/>
  <c r="K63" i="72"/>
  <c r="R62" i="72"/>
  <c r="S62" i="72" s="1"/>
  <c r="N62" i="72"/>
  <c r="L62" i="72"/>
  <c r="K62" i="72"/>
  <c r="R61" i="72"/>
  <c r="S61" i="72" s="1"/>
  <c r="N61" i="72"/>
  <c r="L61" i="72"/>
  <c r="K61" i="72"/>
  <c r="R60" i="72"/>
  <c r="S60" i="72" s="1"/>
  <c r="N60" i="72"/>
  <c r="L60" i="72"/>
  <c r="K60" i="72"/>
  <c r="S59" i="72"/>
  <c r="R59" i="72"/>
  <c r="N59" i="72"/>
  <c r="L59" i="72"/>
  <c r="K59" i="72"/>
  <c r="R58" i="72"/>
  <c r="S58" i="72" s="1"/>
  <c r="N58" i="72"/>
  <c r="L58" i="72"/>
  <c r="K58" i="72"/>
  <c r="R57" i="72"/>
  <c r="S57" i="72" s="1"/>
  <c r="N57" i="72"/>
  <c r="L57" i="72"/>
  <c r="K57" i="72"/>
  <c r="R56" i="72"/>
  <c r="S56" i="72" s="1"/>
  <c r="N56" i="72"/>
  <c r="L56" i="72"/>
  <c r="K56" i="72"/>
  <c r="R55" i="72"/>
  <c r="S55" i="72" s="1"/>
  <c r="N55" i="72"/>
  <c r="L55" i="72"/>
  <c r="K55" i="72"/>
  <c r="R54" i="72"/>
  <c r="S54" i="72" s="1"/>
  <c r="N54" i="72"/>
  <c r="L54" i="72"/>
  <c r="K54" i="72"/>
  <c r="R53" i="72"/>
  <c r="S53" i="72" s="1"/>
  <c r="N53" i="72"/>
  <c r="L53" i="72"/>
  <c r="K53" i="72"/>
  <c r="R52" i="72"/>
  <c r="S52" i="72" s="1"/>
  <c r="N52" i="72"/>
  <c r="L52" i="72"/>
  <c r="K52" i="72"/>
  <c r="R51" i="72"/>
  <c r="S51" i="72" s="1"/>
  <c r="N51" i="72"/>
  <c r="L51" i="72"/>
  <c r="K51" i="72"/>
  <c r="R50" i="72"/>
  <c r="S50" i="72" s="1"/>
  <c r="N50" i="72"/>
  <c r="L50" i="72"/>
  <c r="K50" i="72"/>
  <c r="R49" i="72"/>
  <c r="S49" i="72" s="1"/>
  <c r="N49" i="72"/>
  <c r="L49" i="72"/>
  <c r="K49" i="72"/>
  <c r="R48" i="72"/>
  <c r="S48" i="72" s="1"/>
  <c r="N48" i="72"/>
  <c r="L48" i="72"/>
  <c r="K48" i="72"/>
  <c r="R47" i="72"/>
  <c r="S47" i="72" s="1"/>
  <c r="N47" i="72"/>
  <c r="L47" i="72"/>
  <c r="K47" i="72"/>
  <c r="R46" i="72"/>
  <c r="S46" i="72" s="1"/>
  <c r="N46" i="72"/>
  <c r="L46" i="72"/>
  <c r="K46" i="72"/>
  <c r="R45" i="72"/>
  <c r="S45" i="72" s="1"/>
  <c r="N45" i="72"/>
  <c r="L45" i="72"/>
  <c r="K45" i="72"/>
  <c r="R44" i="72"/>
  <c r="S44" i="72" s="1"/>
  <c r="N44" i="72"/>
  <c r="L44" i="72"/>
  <c r="K44" i="72"/>
  <c r="R43" i="72"/>
  <c r="S43" i="72" s="1"/>
  <c r="N43" i="72"/>
  <c r="L43" i="72"/>
  <c r="K43" i="72"/>
  <c r="R42" i="72"/>
  <c r="S42" i="72" s="1"/>
  <c r="N42" i="72"/>
  <c r="L42" i="72"/>
  <c r="K42" i="72"/>
  <c r="R41" i="72"/>
  <c r="S41" i="72" s="1"/>
  <c r="N41" i="72"/>
  <c r="L41" i="72"/>
  <c r="K41" i="72"/>
  <c r="R40" i="72"/>
  <c r="S40" i="72" s="1"/>
  <c r="N40" i="72"/>
  <c r="L40" i="72"/>
  <c r="K40" i="72"/>
  <c r="R39" i="72"/>
  <c r="S39" i="72" s="1"/>
  <c r="N39" i="72"/>
  <c r="L39" i="72"/>
  <c r="K39" i="72"/>
  <c r="R38" i="72"/>
  <c r="S38" i="72" s="1"/>
  <c r="N38" i="72"/>
  <c r="L38" i="72"/>
  <c r="K38" i="72"/>
  <c r="S37" i="72"/>
  <c r="R37" i="72"/>
  <c r="N37" i="72"/>
  <c r="L37" i="72"/>
  <c r="K37" i="72"/>
  <c r="R36" i="72"/>
  <c r="S36" i="72" s="1"/>
  <c r="N36" i="72"/>
  <c r="L36" i="72"/>
  <c r="K36" i="72"/>
  <c r="R35" i="72"/>
  <c r="S35" i="72" s="1"/>
  <c r="N35" i="72"/>
  <c r="L35" i="72"/>
  <c r="K35" i="72"/>
  <c r="R34" i="72"/>
  <c r="S34" i="72" s="1"/>
  <c r="N34" i="72"/>
  <c r="L34" i="72"/>
  <c r="K34" i="72"/>
  <c r="S33" i="72"/>
  <c r="R33" i="72"/>
  <c r="N33" i="72"/>
  <c r="L33" i="72"/>
  <c r="K33" i="72"/>
  <c r="R32" i="72"/>
  <c r="S32" i="72" s="1"/>
  <c r="N32" i="72"/>
  <c r="L32" i="72"/>
  <c r="K32" i="72"/>
  <c r="R31" i="72"/>
  <c r="S31" i="72" s="1"/>
  <c r="N31" i="72"/>
  <c r="L31" i="72"/>
  <c r="K31" i="72"/>
  <c r="R30" i="72"/>
  <c r="S30" i="72" s="1"/>
  <c r="N30" i="72"/>
  <c r="L30" i="72"/>
  <c r="K30" i="72"/>
  <c r="R29" i="72"/>
  <c r="S29" i="72" s="1"/>
  <c r="N29" i="72"/>
  <c r="L29" i="72"/>
  <c r="K29" i="72"/>
  <c r="R28" i="72"/>
  <c r="S28" i="72" s="1"/>
  <c r="N28" i="72"/>
  <c r="L28" i="72"/>
  <c r="K28" i="72"/>
  <c r="R27" i="72"/>
  <c r="S27" i="72" s="1"/>
  <c r="N27" i="72"/>
  <c r="L27" i="72"/>
  <c r="K27" i="72"/>
  <c r="R26" i="72"/>
  <c r="S26" i="72" s="1"/>
  <c r="N26" i="72"/>
  <c r="L26" i="72"/>
  <c r="K26" i="72"/>
  <c r="R25" i="72"/>
  <c r="S25" i="72" s="1"/>
  <c r="N25" i="72"/>
  <c r="L25" i="72"/>
  <c r="K25" i="72"/>
  <c r="R24" i="72"/>
  <c r="S24" i="72" s="1"/>
  <c r="N24" i="72"/>
  <c r="L24" i="72"/>
  <c r="K24" i="72"/>
  <c r="R23" i="72"/>
  <c r="S23" i="72" s="1"/>
  <c r="N23" i="72"/>
  <c r="L23" i="72"/>
  <c r="K23" i="72"/>
  <c r="R22" i="72"/>
  <c r="S22" i="72" s="1"/>
  <c r="N22" i="72"/>
  <c r="L22" i="72"/>
  <c r="K22" i="72"/>
  <c r="R21" i="72"/>
  <c r="S21" i="72" s="1"/>
  <c r="N21" i="72"/>
  <c r="L21" i="72"/>
  <c r="K21" i="72"/>
  <c r="R20" i="72"/>
  <c r="S20" i="72" s="1"/>
  <c r="N20" i="72"/>
  <c r="L20" i="72"/>
  <c r="K20" i="72"/>
  <c r="R19" i="72"/>
  <c r="S19" i="72" s="1"/>
  <c r="N19" i="72"/>
  <c r="L19" i="72"/>
  <c r="K19" i="72"/>
  <c r="R18" i="72"/>
  <c r="S18" i="72" s="1"/>
  <c r="N18" i="72"/>
  <c r="L18" i="72"/>
  <c r="K18" i="72"/>
  <c r="R17" i="72"/>
  <c r="S17" i="72" s="1"/>
  <c r="N17" i="72"/>
  <c r="L17" i="72"/>
  <c r="K17" i="72"/>
  <c r="R16" i="72"/>
  <c r="S16" i="72" s="1"/>
  <c r="N16" i="72"/>
  <c r="L16" i="72"/>
  <c r="K16" i="72"/>
  <c r="R15" i="72"/>
  <c r="S15" i="72" s="1"/>
  <c r="N15" i="72"/>
  <c r="L15" i="72"/>
  <c r="K15" i="72"/>
  <c r="R14" i="72"/>
  <c r="S14" i="72" s="1"/>
  <c r="N14" i="72"/>
  <c r="L14" i="72"/>
  <c r="K14" i="72"/>
  <c r="R13" i="72"/>
  <c r="S13" i="72" s="1"/>
  <c r="N13" i="72"/>
  <c r="L13" i="72"/>
  <c r="K13" i="72"/>
  <c r="R12" i="72"/>
  <c r="S12" i="72" s="1"/>
  <c r="N12" i="72"/>
  <c r="L12" i="72"/>
  <c r="K12" i="72"/>
  <c r="R11" i="72"/>
  <c r="S11" i="72" s="1"/>
  <c r="N11" i="72"/>
  <c r="L11" i="72"/>
  <c r="K11" i="72"/>
  <c r="R10" i="72"/>
  <c r="S10" i="72" s="1"/>
  <c r="N10" i="72"/>
  <c r="L10" i="72"/>
  <c r="K10" i="72"/>
  <c r="R9" i="72"/>
  <c r="S9" i="72" s="1"/>
  <c r="N9" i="72"/>
  <c r="L9" i="72"/>
  <c r="K9" i="72"/>
  <c r="R8" i="72"/>
  <c r="S8" i="72" s="1"/>
  <c r="N8" i="72"/>
  <c r="L8" i="72"/>
  <c r="K8" i="72"/>
  <c r="R7" i="72"/>
  <c r="S7" i="72" s="1"/>
  <c r="N7" i="72"/>
  <c r="L7" i="72"/>
  <c r="K7" i="72"/>
  <c r="R6" i="72"/>
  <c r="S6" i="72" s="1"/>
  <c r="N6" i="72"/>
  <c r="L6" i="72"/>
  <c r="K6" i="72"/>
  <c r="R5" i="72"/>
  <c r="S5" i="72" s="1"/>
  <c r="N5" i="72"/>
  <c r="L5" i="72"/>
  <c r="K5" i="72"/>
  <c r="R4" i="72"/>
  <c r="N4" i="72"/>
  <c r="L4" i="72"/>
  <c r="K4" i="72"/>
  <c r="Q156" i="71"/>
  <c r="P156" i="71"/>
  <c r="O156" i="71"/>
  <c r="M156" i="71"/>
  <c r="J156" i="71"/>
  <c r="AY155" i="71"/>
  <c r="AX155" i="71"/>
  <c r="AW155" i="71"/>
  <c r="AV155" i="71"/>
  <c r="AU155" i="71"/>
  <c r="AT155" i="71"/>
  <c r="AS155" i="71"/>
  <c r="AR155" i="71"/>
  <c r="AQ155" i="71"/>
  <c r="AP155" i="71"/>
  <c r="AO155" i="71"/>
  <c r="AN155" i="71"/>
  <c r="AM155" i="71"/>
  <c r="AL155" i="71"/>
  <c r="AK155" i="71"/>
  <c r="AJ155" i="71"/>
  <c r="AI155" i="71"/>
  <c r="AH155" i="71"/>
  <c r="AG155" i="71"/>
  <c r="AF155" i="71"/>
  <c r="AE155" i="71"/>
  <c r="AD155" i="71"/>
  <c r="AC155" i="71"/>
  <c r="AB155" i="71"/>
  <c r="AA155" i="71"/>
  <c r="Z155" i="71"/>
  <c r="Y155" i="71"/>
  <c r="Q155" i="71"/>
  <c r="P155" i="71"/>
  <c r="O155" i="71"/>
  <c r="M155" i="71"/>
  <c r="J155" i="71"/>
  <c r="R154" i="71"/>
  <c r="S154" i="71" s="1"/>
  <c r="N154" i="71"/>
  <c r="L154" i="71"/>
  <c r="K154" i="71"/>
  <c r="R153" i="71"/>
  <c r="S153" i="71" s="1"/>
  <c r="N153" i="71"/>
  <c r="L153" i="71"/>
  <c r="K153" i="71"/>
  <c r="R152" i="71"/>
  <c r="S152" i="71" s="1"/>
  <c r="N152" i="71"/>
  <c r="L152" i="71"/>
  <c r="K152" i="71"/>
  <c r="R151" i="71"/>
  <c r="S151" i="71" s="1"/>
  <c r="N151" i="71"/>
  <c r="L151" i="71"/>
  <c r="K151" i="71"/>
  <c r="R150" i="71"/>
  <c r="S150" i="71" s="1"/>
  <c r="N150" i="71"/>
  <c r="L150" i="71"/>
  <c r="K150" i="71"/>
  <c r="R149" i="71"/>
  <c r="S149" i="71" s="1"/>
  <c r="N149" i="71"/>
  <c r="L149" i="71"/>
  <c r="K149" i="71"/>
  <c r="R148" i="71"/>
  <c r="S148" i="71" s="1"/>
  <c r="N148" i="71"/>
  <c r="L148" i="71"/>
  <c r="K148" i="71"/>
  <c r="R147" i="71"/>
  <c r="S147" i="71" s="1"/>
  <c r="N147" i="71"/>
  <c r="L147" i="71"/>
  <c r="K147" i="71"/>
  <c r="R146" i="71"/>
  <c r="S146" i="71" s="1"/>
  <c r="N146" i="71"/>
  <c r="L146" i="71"/>
  <c r="K146" i="71"/>
  <c r="R145" i="71"/>
  <c r="S145" i="71" s="1"/>
  <c r="N145" i="71"/>
  <c r="L145" i="71"/>
  <c r="K145" i="71"/>
  <c r="R144" i="71"/>
  <c r="S144" i="71" s="1"/>
  <c r="N144" i="71"/>
  <c r="L144" i="71"/>
  <c r="K144" i="71"/>
  <c r="R143" i="71"/>
  <c r="S143" i="71" s="1"/>
  <c r="N143" i="71"/>
  <c r="L143" i="71"/>
  <c r="K143" i="71"/>
  <c r="R142" i="71"/>
  <c r="S142" i="71" s="1"/>
  <c r="N142" i="71"/>
  <c r="L142" i="71"/>
  <c r="K142" i="71"/>
  <c r="R141" i="71"/>
  <c r="S141" i="71" s="1"/>
  <c r="N141" i="71"/>
  <c r="L141" i="71"/>
  <c r="K141" i="71"/>
  <c r="R140" i="71"/>
  <c r="S140" i="71" s="1"/>
  <c r="N140" i="71"/>
  <c r="L140" i="71"/>
  <c r="K140" i="71"/>
  <c r="R139" i="71"/>
  <c r="S139" i="71" s="1"/>
  <c r="N139" i="71"/>
  <c r="L139" i="71"/>
  <c r="K139" i="71"/>
  <c r="R138" i="71"/>
  <c r="S138" i="71" s="1"/>
  <c r="N138" i="71"/>
  <c r="L138" i="71"/>
  <c r="K138" i="71"/>
  <c r="R137" i="71"/>
  <c r="S137" i="71" s="1"/>
  <c r="N137" i="71"/>
  <c r="L137" i="71"/>
  <c r="K137" i="71"/>
  <c r="R136" i="71"/>
  <c r="S136" i="71" s="1"/>
  <c r="N136" i="71"/>
  <c r="L136" i="71"/>
  <c r="K136" i="71"/>
  <c r="S135" i="71"/>
  <c r="R135" i="71"/>
  <c r="N135" i="71"/>
  <c r="L135" i="71"/>
  <c r="K135" i="71"/>
  <c r="R134" i="71"/>
  <c r="S134" i="71" s="1"/>
  <c r="N134" i="71"/>
  <c r="L134" i="71"/>
  <c r="K134" i="71"/>
  <c r="R133" i="71"/>
  <c r="S133" i="71" s="1"/>
  <c r="N133" i="71"/>
  <c r="L133" i="71"/>
  <c r="K133" i="71"/>
  <c r="R132" i="71"/>
  <c r="S132" i="71" s="1"/>
  <c r="N132" i="71"/>
  <c r="L132" i="71"/>
  <c r="K132" i="71"/>
  <c r="R131" i="71"/>
  <c r="S131" i="71" s="1"/>
  <c r="N131" i="71"/>
  <c r="L131" i="71"/>
  <c r="K131" i="71"/>
  <c r="R130" i="71"/>
  <c r="S130" i="71" s="1"/>
  <c r="N130" i="71"/>
  <c r="L130" i="71"/>
  <c r="K130" i="71"/>
  <c r="R129" i="71"/>
  <c r="S129" i="71" s="1"/>
  <c r="N129" i="71"/>
  <c r="L129" i="71"/>
  <c r="K129" i="71"/>
  <c r="R128" i="71"/>
  <c r="S128" i="71" s="1"/>
  <c r="N128" i="71"/>
  <c r="L128" i="71"/>
  <c r="K128" i="71"/>
  <c r="R127" i="71"/>
  <c r="S127" i="71" s="1"/>
  <c r="N127" i="71"/>
  <c r="L127" i="71"/>
  <c r="K127" i="71"/>
  <c r="R126" i="71"/>
  <c r="S126" i="71" s="1"/>
  <c r="N126" i="71"/>
  <c r="L126" i="71"/>
  <c r="K126" i="71"/>
  <c r="R125" i="71"/>
  <c r="S125" i="71" s="1"/>
  <c r="N125" i="71"/>
  <c r="L125" i="71"/>
  <c r="K125" i="71"/>
  <c r="R124" i="71"/>
  <c r="S124" i="71" s="1"/>
  <c r="N124" i="71"/>
  <c r="L124" i="71"/>
  <c r="K124" i="71"/>
  <c r="R123" i="71"/>
  <c r="S123" i="71" s="1"/>
  <c r="N123" i="71"/>
  <c r="L123" i="71"/>
  <c r="K123" i="71"/>
  <c r="R122" i="71"/>
  <c r="S122" i="71" s="1"/>
  <c r="N122" i="71"/>
  <c r="L122" i="71"/>
  <c r="K122" i="71"/>
  <c r="R121" i="71"/>
  <c r="S121" i="71" s="1"/>
  <c r="N121" i="71"/>
  <c r="L121" i="71"/>
  <c r="K121" i="71"/>
  <c r="R120" i="71"/>
  <c r="S120" i="71" s="1"/>
  <c r="N120" i="71"/>
  <c r="L120" i="71"/>
  <c r="K120" i="71"/>
  <c r="R119" i="71"/>
  <c r="S119" i="71" s="1"/>
  <c r="N119" i="71"/>
  <c r="L119" i="71"/>
  <c r="K119" i="71"/>
  <c r="R118" i="71"/>
  <c r="S118" i="71" s="1"/>
  <c r="N118" i="71"/>
  <c r="L118" i="71"/>
  <c r="K118" i="71"/>
  <c r="R117" i="71"/>
  <c r="S117" i="71" s="1"/>
  <c r="N117" i="71"/>
  <c r="L117" i="71"/>
  <c r="K117" i="71"/>
  <c r="R116" i="71"/>
  <c r="S116" i="71" s="1"/>
  <c r="N116" i="71"/>
  <c r="L116" i="71"/>
  <c r="K116" i="71"/>
  <c r="R115" i="71"/>
  <c r="S115" i="71" s="1"/>
  <c r="N115" i="71"/>
  <c r="L115" i="71"/>
  <c r="K115" i="71"/>
  <c r="R114" i="71"/>
  <c r="S114" i="71" s="1"/>
  <c r="N114" i="71"/>
  <c r="L114" i="71"/>
  <c r="K114" i="71"/>
  <c r="R113" i="71"/>
  <c r="S113" i="71" s="1"/>
  <c r="N113" i="71"/>
  <c r="L113" i="71"/>
  <c r="K113" i="71"/>
  <c r="R112" i="71"/>
  <c r="S112" i="71" s="1"/>
  <c r="N112" i="71"/>
  <c r="L112" i="71"/>
  <c r="K112" i="71"/>
  <c r="R111" i="71"/>
  <c r="S111" i="71" s="1"/>
  <c r="N111" i="71"/>
  <c r="L111" i="71"/>
  <c r="K111" i="71"/>
  <c r="R110" i="71"/>
  <c r="S110" i="71" s="1"/>
  <c r="N110" i="71"/>
  <c r="L110" i="71"/>
  <c r="K110" i="71"/>
  <c r="R109" i="71"/>
  <c r="S109" i="71" s="1"/>
  <c r="N109" i="71"/>
  <c r="L109" i="71"/>
  <c r="K109" i="71"/>
  <c r="R108" i="71"/>
  <c r="S108" i="71" s="1"/>
  <c r="N108" i="71"/>
  <c r="L108" i="71"/>
  <c r="K108" i="71"/>
  <c r="R107" i="71"/>
  <c r="S107" i="71" s="1"/>
  <c r="N107" i="71"/>
  <c r="L107" i="71"/>
  <c r="K107" i="71"/>
  <c r="R106" i="71"/>
  <c r="S106" i="71" s="1"/>
  <c r="N106" i="71"/>
  <c r="L106" i="71"/>
  <c r="K106" i="71"/>
  <c r="R105" i="71"/>
  <c r="S105" i="71" s="1"/>
  <c r="N105" i="71"/>
  <c r="L105" i="71"/>
  <c r="K105" i="71"/>
  <c r="R104" i="71"/>
  <c r="S104" i="71" s="1"/>
  <c r="N104" i="71"/>
  <c r="L104" i="71"/>
  <c r="K104" i="71"/>
  <c r="S103" i="71"/>
  <c r="R103" i="71"/>
  <c r="N103" i="71"/>
  <c r="L103" i="71"/>
  <c r="K103" i="71"/>
  <c r="R102" i="71"/>
  <c r="S102" i="71" s="1"/>
  <c r="N102" i="71"/>
  <c r="L102" i="71"/>
  <c r="K102" i="71"/>
  <c r="R101" i="71"/>
  <c r="S101" i="71" s="1"/>
  <c r="N101" i="71"/>
  <c r="L101" i="71"/>
  <c r="K101" i="71"/>
  <c r="R100" i="71"/>
  <c r="S100" i="71" s="1"/>
  <c r="N100" i="71"/>
  <c r="L100" i="71"/>
  <c r="K100" i="71"/>
  <c r="R99" i="71"/>
  <c r="S99" i="71" s="1"/>
  <c r="N99" i="71"/>
  <c r="L99" i="71"/>
  <c r="K99" i="71"/>
  <c r="R98" i="71"/>
  <c r="S98" i="71" s="1"/>
  <c r="N98" i="71"/>
  <c r="L98" i="71"/>
  <c r="K98" i="71"/>
  <c r="R97" i="71"/>
  <c r="S97" i="71" s="1"/>
  <c r="N97" i="71"/>
  <c r="L97" i="71"/>
  <c r="K97" i="71"/>
  <c r="R96" i="71"/>
  <c r="S96" i="71" s="1"/>
  <c r="N96" i="71"/>
  <c r="L96" i="71"/>
  <c r="K96" i="71"/>
  <c r="R95" i="71"/>
  <c r="S95" i="71" s="1"/>
  <c r="N95" i="71"/>
  <c r="L95" i="71"/>
  <c r="K95" i="71"/>
  <c r="R94" i="71"/>
  <c r="S94" i="71" s="1"/>
  <c r="N94" i="71"/>
  <c r="L94" i="71"/>
  <c r="K94" i="71"/>
  <c r="R93" i="71"/>
  <c r="S93" i="71" s="1"/>
  <c r="N93" i="71"/>
  <c r="L93" i="71"/>
  <c r="K93" i="71"/>
  <c r="R92" i="71"/>
  <c r="S92" i="71" s="1"/>
  <c r="N92" i="71"/>
  <c r="L92" i="71"/>
  <c r="K92" i="71"/>
  <c r="R91" i="71"/>
  <c r="S91" i="71" s="1"/>
  <c r="N91" i="71"/>
  <c r="L91" i="71"/>
  <c r="K91" i="71"/>
  <c r="R90" i="71"/>
  <c r="S90" i="71" s="1"/>
  <c r="N90" i="71"/>
  <c r="L90" i="71"/>
  <c r="K90" i="71"/>
  <c r="R89" i="71"/>
  <c r="S89" i="71" s="1"/>
  <c r="N89" i="71"/>
  <c r="L89" i="71"/>
  <c r="K89" i="71"/>
  <c r="R88" i="71"/>
  <c r="S88" i="71" s="1"/>
  <c r="N88" i="71"/>
  <c r="L88" i="71"/>
  <c r="K88" i="71"/>
  <c r="R87" i="71"/>
  <c r="S87" i="71" s="1"/>
  <c r="N87" i="71"/>
  <c r="L87" i="71"/>
  <c r="K87" i="71"/>
  <c r="R86" i="71"/>
  <c r="S86" i="71" s="1"/>
  <c r="N86" i="71"/>
  <c r="L86" i="71"/>
  <c r="K86" i="71"/>
  <c r="R85" i="71"/>
  <c r="S85" i="71" s="1"/>
  <c r="N85" i="71"/>
  <c r="L85" i="71"/>
  <c r="K85" i="71"/>
  <c r="R84" i="71"/>
  <c r="S84" i="71" s="1"/>
  <c r="N84" i="71"/>
  <c r="L84" i="71"/>
  <c r="K84" i="71"/>
  <c r="R83" i="71"/>
  <c r="S83" i="71" s="1"/>
  <c r="N83" i="71"/>
  <c r="L83" i="71"/>
  <c r="K83" i="71"/>
  <c r="R82" i="71"/>
  <c r="S82" i="71" s="1"/>
  <c r="N82" i="71"/>
  <c r="L82" i="71"/>
  <c r="K82" i="71"/>
  <c r="R81" i="71"/>
  <c r="S81" i="71" s="1"/>
  <c r="N81" i="71"/>
  <c r="L81" i="71"/>
  <c r="K81" i="71"/>
  <c r="R80" i="71"/>
  <c r="S80" i="71" s="1"/>
  <c r="N80" i="71"/>
  <c r="L80" i="71"/>
  <c r="K80" i="71"/>
  <c r="R79" i="71"/>
  <c r="S79" i="71" s="1"/>
  <c r="N79" i="71"/>
  <c r="L79" i="71"/>
  <c r="K79" i="71"/>
  <c r="R78" i="71"/>
  <c r="S78" i="71" s="1"/>
  <c r="N78" i="71"/>
  <c r="L78" i="71"/>
  <c r="K78" i="71"/>
  <c r="R77" i="71"/>
  <c r="S77" i="71" s="1"/>
  <c r="N77" i="71"/>
  <c r="L77" i="71"/>
  <c r="K77" i="71"/>
  <c r="R76" i="71"/>
  <c r="S76" i="71" s="1"/>
  <c r="N76" i="71"/>
  <c r="L76" i="71"/>
  <c r="K76" i="71"/>
  <c r="R75" i="71"/>
  <c r="S75" i="71" s="1"/>
  <c r="N75" i="71"/>
  <c r="L75" i="71"/>
  <c r="K75" i="71"/>
  <c r="R74" i="71"/>
  <c r="S74" i="71" s="1"/>
  <c r="N74" i="71"/>
  <c r="L74" i="71"/>
  <c r="K74" i="71"/>
  <c r="R73" i="71"/>
  <c r="S73" i="71" s="1"/>
  <c r="N73" i="71"/>
  <c r="L73" i="71"/>
  <c r="K73" i="71"/>
  <c r="R72" i="71"/>
  <c r="S72" i="71" s="1"/>
  <c r="N72" i="71"/>
  <c r="L72" i="71"/>
  <c r="K72" i="71"/>
  <c r="R71" i="71"/>
  <c r="S71" i="71" s="1"/>
  <c r="N71" i="71"/>
  <c r="L71" i="71"/>
  <c r="K71" i="71"/>
  <c r="R70" i="71"/>
  <c r="S70" i="71" s="1"/>
  <c r="N70" i="71"/>
  <c r="L70" i="71"/>
  <c r="K70" i="71"/>
  <c r="R69" i="71"/>
  <c r="S69" i="71" s="1"/>
  <c r="N69" i="71"/>
  <c r="L69" i="71"/>
  <c r="K69" i="71"/>
  <c r="R68" i="71"/>
  <c r="S68" i="71" s="1"/>
  <c r="N68" i="71"/>
  <c r="L68" i="71"/>
  <c r="K68" i="71"/>
  <c r="R67" i="71"/>
  <c r="S67" i="71" s="1"/>
  <c r="N67" i="71"/>
  <c r="L67" i="71"/>
  <c r="K67" i="71"/>
  <c r="R66" i="71"/>
  <c r="S66" i="71" s="1"/>
  <c r="N66" i="71"/>
  <c r="L66" i="71"/>
  <c r="K66" i="71"/>
  <c r="R65" i="71"/>
  <c r="S65" i="71" s="1"/>
  <c r="N65" i="71"/>
  <c r="L65" i="71"/>
  <c r="K65" i="71"/>
  <c r="R64" i="71"/>
  <c r="S64" i="71" s="1"/>
  <c r="N64" i="71"/>
  <c r="L64" i="71"/>
  <c r="K64" i="71"/>
  <c r="R63" i="71"/>
  <c r="S63" i="71" s="1"/>
  <c r="N63" i="71"/>
  <c r="L63" i="71"/>
  <c r="K63" i="71"/>
  <c r="R62" i="71"/>
  <c r="S62" i="71" s="1"/>
  <c r="N62" i="71"/>
  <c r="L62" i="71"/>
  <c r="K62" i="71"/>
  <c r="R61" i="71"/>
  <c r="S61" i="71" s="1"/>
  <c r="N61" i="71"/>
  <c r="L61" i="71"/>
  <c r="K61" i="71"/>
  <c r="R60" i="71"/>
  <c r="S60" i="71" s="1"/>
  <c r="N60" i="71"/>
  <c r="L60" i="71"/>
  <c r="K60" i="71"/>
  <c r="R59" i="71"/>
  <c r="S59" i="71" s="1"/>
  <c r="N59" i="71"/>
  <c r="L59" i="71"/>
  <c r="K59" i="71"/>
  <c r="R58" i="71"/>
  <c r="S58" i="71" s="1"/>
  <c r="N58" i="71"/>
  <c r="L58" i="71"/>
  <c r="K58" i="71"/>
  <c r="R57" i="71"/>
  <c r="S57" i="71" s="1"/>
  <c r="N57" i="71"/>
  <c r="L57" i="71"/>
  <c r="K57" i="71"/>
  <c r="R56" i="71"/>
  <c r="S56" i="71" s="1"/>
  <c r="N56" i="71"/>
  <c r="L56" i="71"/>
  <c r="K56" i="71"/>
  <c r="R55" i="71"/>
  <c r="S55" i="71" s="1"/>
  <c r="N55" i="71"/>
  <c r="L55" i="71"/>
  <c r="K55" i="71"/>
  <c r="R54" i="71"/>
  <c r="S54" i="71" s="1"/>
  <c r="N54" i="71"/>
  <c r="L54" i="71"/>
  <c r="K54" i="71"/>
  <c r="R53" i="71"/>
  <c r="S53" i="71" s="1"/>
  <c r="N53" i="71"/>
  <c r="L53" i="71"/>
  <c r="K53" i="71"/>
  <c r="R52" i="71"/>
  <c r="S52" i="71" s="1"/>
  <c r="N52" i="71"/>
  <c r="L52" i="71"/>
  <c r="K52" i="71"/>
  <c r="R51" i="71"/>
  <c r="S51" i="71" s="1"/>
  <c r="N51" i="71"/>
  <c r="L51" i="71"/>
  <c r="K51" i="71"/>
  <c r="R50" i="71"/>
  <c r="S50" i="71" s="1"/>
  <c r="N50" i="71"/>
  <c r="L50" i="71"/>
  <c r="K50" i="71"/>
  <c r="R49" i="71"/>
  <c r="S49" i="71" s="1"/>
  <c r="N49" i="71"/>
  <c r="L49" i="71"/>
  <c r="K49" i="71"/>
  <c r="R48" i="71"/>
  <c r="S48" i="71" s="1"/>
  <c r="N48" i="71"/>
  <c r="L48" i="71"/>
  <c r="K48" i="71"/>
  <c r="R47" i="71"/>
  <c r="S47" i="71" s="1"/>
  <c r="N47" i="71"/>
  <c r="L47" i="71"/>
  <c r="K47" i="71"/>
  <c r="R46" i="71"/>
  <c r="S46" i="71" s="1"/>
  <c r="N46" i="71"/>
  <c r="L46" i="71"/>
  <c r="K46" i="71"/>
  <c r="R45" i="71"/>
  <c r="S45" i="71" s="1"/>
  <c r="N45" i="71"/>
  <c r="L45" i="71"/>
  <c r="K45" i="71"/>
  <c r="R44" i="71"/>
  <c r="S44" i="71" s="1"/>
  <c r="N44" i="71"/>
  <c r="L44" i="71"/>
  <c r="K44" i="71"/>
  <c r="R43" i="71"/>
  <c r="S43" i="71" s="1"/>
  <c r="N43" i="71"/>
  <c r="L43" i="71"/>
  <c r="K43" i="71"/>
  <c r="R42" i="71"/>
  <c r="S42" i="71" s="1"/>
  <c r="N42" i="71"/>
  <c r="L42" i="71"/>
  <c r="K42" i="71"/>
  <c r="R41" i="71"/>
  <c r="S41" i="71" s="1"/>
  <c r="N41" i="71"/>
  <c r="L41" i="71"/>
  <c r="K41" i="71"/>
  <c r="R40" i="71"/>
  <c r="S40" i="71" s="1"/>
  <c r="N40" i="71"/>
  <c r="L40" i="71"/>
  <c r="K40" i="71"/>
  <c r="S39" i="71"/>
  <c r="R39" i="71"/>
  <c r="N39" i="71"/>
  <c r="L39" i="71"/>
  <c r="K39" i="71"/>
  <c r="R38" i="71"/>
  <c r="S38" i="71" s="1"/>
  <c r="N38" i="71"/>
  <c r="L38" i="71"/>
  <c r="K38" i="71"/>
  <c r="R37" i="71"/>
  <c r="S37" i="71" s="1"/>
  <c r="N37" i="71"/>
  <c r="L37" i="71"/>
  <c r="K37" i="71"/>
  <c r="R36" i="71"/>
  <c r="S36" i="71" s="1"/>
  <c r="N36" i="71"/>
  <c r="L36" i="71"/>
  <c r="K36" i="71"/>
  <c r="R35" i="71"/>
  <c r="S35" i="71" s="1"/>
  <c r="N35" i="71"/>
  <c r="L35" i="71"/>
  <c r="K35" i="71"/>
  <c r="R34" i="71"/>
  <c r="S34" i="71" s="1"/>
  <c r="N34" i="71"/>
  <c r="L34" i="71"/>
  <c r="K34" i="71"/>
  <c r="R33" i="71"/>
  <c r="S33" i="71" s="1"/>
  <c r="N33" i="71"/>
  <c r="L33" i="71"/>
  <c r="K33" i="71"/>
  <c r="R32" i="71"/>
  <c r="S32" i="71" s="1"/>
  <c r="N32" i="71"/>
  <c r="L32" i="71"/>
  <c r="K32" i="71"/>
  <c r="R31" i="71"/>
  <c r="S31" i="71" s="1"/>
  <c r="N31" i="71"/>
  <c r="L31" i="71"/>
  <c r="K31" i="71"/>
  <c r="R30" i="71"/>
  <c r="S30" i="71" s="1"/>
  <c r="N30" i="71"/>
  <c r="L30" i="71"/>
  <c r="K30" i="71"/>
  <c r="R29" i="71"/>
  <c r="S29" i="71" s="1"/>
  <c r="N29" i="71"/>
  <c r="L29" i="71"/>
  <c r="K29" i="71"/>
  <c r="R28" i="71"/>
  <c r="S28" i="71" s="1"/>
  <c r="N28" i="71"/>
  <c r="L28" i="71"/>
  <c r="K28" i="71"/>
  <c r="R27" i="71"/>
  <c r="S27" i="71" s="1"/>
  <c r="N27" i="71"/>
  <c r="L27" i="71"/>
  <c r="K27" i="71"/>
  <c r="R26" i="71"/>
  <c r="S26" i="71" s="1"/>
  <c r="N26" i="71"/>
  <c r="L26" i="71"/>
  <c r="K26" i="71"/>
  <c r="R25" i="71"/>
  <c r="S25" i="71" s="1"/>
  <c r="N25" i="71"/>
  <c r="L25" i="71"/>
  <c r="K25" i="71"/>
  <c r="R24" i="71"/>
  <c r="S24" i="71" s="1"/>
  <c r="N24" i="71"/>
  <c r="L24" i="71"/>
  <c r="K24" i="71"/>
  <c r="R23" i="71"/>
  <c r="S23" i="71" s="1"/>
  <c r="N23" i="71"/>
  <c r="L23" i="71"/>
  <c r="K23" i="71"/>
  <c r="R22" i="71"/>
  <c r="S22" i="71" s="1"/>
  <c r="N22" i="71"/>
  <c r="L22" i="71"/>
  <c r="K22" i="71"/>
  <c r="R21" i="71"/>
  <c r="S21" i="71" s="1"/>
  <c r="N21" i="71"/>
  <c r="L21" i="71"/>
  <c r="K21" i="71"/>
  <c r="R20" i="71"/>
  <c r="S20" i="71" s="1"/>
  <c r="N20" i="71"/>
  <c r="L20" i="71"/>
  <c r="K20" i="71"/>
  <c r="R19" i="71"/>
  <c r="S19" i="71" s="1"/>
  <c r="N19" i="71"/>
  <c r="L19" i="71"/>
  <c r="K19" i="71"/>
  <c r="R18" i="71"/>
  <c r="S18" i="71" s="1"/>
  <c r="N18" i="71"/>
  <c r="L18" i="71"/>
  <c r="K18" i="71"/>
  <c r="R17" i="71"/>
  <c r="S17" i="71" s="1"/>
  <c r="N17" i="71"/>
  <c r="L17" i="71"/>
  <c r="K17" i="71"/>
  <c r="R16" i="71"/>
  <c r="S16" i="71" s="1"/>
  <c r="N16" i="71"/>
  <c r="L16" i="71"/>
  <c r="K16" i="71"/>
  <c r="R15" i="71"/>
  <c r="S15" i="71" s="1"/>
  <c r="N15" i="71"/>
  <c r="L15" i="71"/>
  <c r="K15" i="71"/>
  <c r="R14" i="71"/>
  <c r="S14" i="71" s="1"/>
  <c r="N14" i="71"/>
  <c r="L14" i="71"/>
  <c r="K14" i="71"/>
  <c r="R13" i="71"/>
  <c r="S13" i="71" s="1"/>
  <c r="N13" i="71"/>
  <c r="L13" i="71"/>
  <c r="K13" i="71"/>
  <c r="R12" i="71"/>
  <c r="S12" i="71" s="1"/>
  <c r="N12" i="71"/>
  <c r="L12" i="71"/>
  <c r="K12" i="71"/>
  <c r="R11" i="71"/>
  <c r="S11" i="71" s="1"/>
  <c r="N11" i="71"/>
  <c r="L11" i="71"/>
  <c r="K11" i="71"/>
  <c r="R10" i="71"/>
  <c r="S10" i="71" s="1"/>
  <c r="N10" i="71"/>
  <c r="L10" i="71"/>
  <c r="K10" i="71"/>
  <c r="R9" i="71"/>
  <c r="S9" i="71" s="1"/>
  <c r="N9" i="71"/>
  <c r="L9" i="71"/>
  <c r="K9" i="71"/>
  <c r="R8" i="71"/>
  <c r="S8" i="71" s="1"/>
  <c r="N8" i="71"/>
  <c r="L8" i="71"/>
  <c r="K8" i="71"/>
  <c r="R7" i="71"/>
  <c r="S7" i="71" s="1"/>
  <c r="N7" i="71"/>
  <c r="L7" i="71"/>
  <c r="K7" i="71"/>
  <c r="R6" i="71"/>
  <c r="S6" i="71" s="1"/>
  <c r="N6" i="71"/>
  <c r="L6" i="71"/>
  <c r="K6" i="71"/>
  <c r="R5" i="71"/>
  <c r="S5" i="71" s="1"/>
  <c r="N5" i="71"/>
  <c r="L5" i="71"/>
  <c r="K5" i="71"/>
  <c r="R4" i="71"/>
  <c r="N4" i="71"/>
  <c r="L4" i="71"/>
  <c r="K4" i="71"/>
  <c r="Q156" i="70"/>
  <c r="P156" i="70"/>
  <c r="O156" i="70"/>
  <c r="M156" i="70"/>
  <c r="J156" i="70"/>
  <c r="AY155" i="70"/>
  <c r="AX155" i="70"/>
  <c r="AW155" i="70"/>
  <c r="AV155" i="70"/>
  <c r="AU155" i="70"/>
  <c r="AT155" i="70"/>
  <c r="AS155" i="70"/>
  <c r="AR155" i="70"/>
  <c r="AQ155" i="70"/>
  <c r="AP155" i="70"/>
  <c r="AO155" i="70"/>
  <c r="AN155" i="70"/>
  <c r="AM155" i="70"/>
  <c r="AL155" i="70"/>
  <c r="AK155" i="70"/>
  <c r="AJ155" i="70"/>
  <c r="AI155" i="70"/>
  <c r="AH155" i="70"/>
  <c r="AG155" i="70"/>
  <c r="AF155" i="70"/>
  <c r="AE155" i="70"/>
  <c r="AD155" i="70"/>
  <c r="AC155" i="70"/>
  <c r="AB155" i="70"/>
  <c r="AA155" i="70"/>
  <c r="Z155" i="70"/>
  <c r="Y155" i="70"/>
  <c r="X155" i="70"/>
  <c r="Q155" i="70"/>
  <c r="P155" i="70"/>
  <c r="O155" i="70"/>
  <c r="M155" i="70"/>
  <c r="J155" i="70"/>
  <c r="R154" i="70"/>
  <c r="S154" i="70" s="1"/>
  <c r="N154" i="70"/>
  <c r="L154" i="70"/>
  <c r="K154" i="70"/>
  <c r="R153" i="70"/>
  <c r="S153" i="70" s="1"/>
  <c r="N153" i="70"/>
  <c r="L153" i="70"/>
  <c r="K153" i="70"/>
  <c r="R152" i="70"/>
  <c r="S152" i="70" s="1"/>
  <c r="N152" i="70"/>
  <c r="L152" i="70"/>
  <c r="K152" i="70"/>
  <c r="R151" i="70"/>
  <c r="S151" i="70" s="1"/>
  <c r="N151" i="70"/>
  <c r="L151" i="70"/>
  <c r="K151" i="70"/>
  <c r="R150" i="70"/>
  <c r="S150" i="70" s="1"/>
  <c r="N150" i="70"/>
  <c r="L150" i="70"/>
  <c r="K150" i="70"/>
  <c r="R149" i="70"/>
  <c r="S149" i="70" s="1"/>
  <c r="N149" i="70"/>
  <c r="L149" i="70"/>
  <c r="K149" i="70"/>
  <c r="R148" i="70"/>
  <c r="S148" i="70" s="1"/>
  <c r="N148" i="70"/>
  <c r="L148" i="70"/>
  <c r="K148" i="70"/>
  <c r="R147" i="70"/>
  <c r="S147" i="70" s="1"/>
  <c r="N147" i="70"/>
  <c r="L147" i="70"/>
  <c r="K147" i="70"/>
  <c r="R146" i="70"/>
  <c r="S146" i="70" s="1"/>
  <c r="N146" i="70"/>
  <c r="L146" i="70"/>
  <c r="K146" i="70"/>
  <c r="R145" i="70"/>
  <c r="S145" i="70" s="1"/>
  <c r="N145" i="70"/>
  <c r="L145" i="70"/>
  <c r="K145" i="70"/>
  <c r="R144" i="70"/>
  <c r="S144" i="70" s="1"/>
  <c r="N144" i="70"/>
  <c r="L144" i="70"/>
  <c r="K144" i="70"/>
  <c r="R143" i="70"/>
  <c r="S143" i="70" s="1"/>
  <c r="N143" i="70"/>
  <c r="L143" i="70"/>
  <c r="K143" i="70"/>
  <c r="R142" i="70"/>
  <c r="S142" i="70" s="1"/>
  <c r="N142" i="70"/>
  <c r="L142" i="70"/>
  <c r="K142" i="70"/>
  <c r="R141" i="70"/>
  <c r="S141" i="70" s="1"/>
  <c r="N141" i="70"/>
  <c r="L141" i="70"/>
  <c r="K141" i="70"/>
  <c r="S140" i="70"/>
  <c r="R140" i="70"/>
  <c r="N140" i="70"/>
  <c r="L140" i="70"/>
  <c r="K140" i="70"/>
  <c r="R139" i="70"/>
  <c r="S139" i="70" s="1"/>
  <c r="N139" i="70"/>
  <c r="L139" i="70"/>
  <c r="K139" i="70"/>
  <c r="R138" i="70"/>
  <c r="S138" i="70" s="1"/>
  <c r="N138" i="70"/>
  <c r="L138" i="70"/>
  <c r="K138" i="70"/>
  <c r="R137" i="70"/>
  <c r="S137" i="70" s="1"/>
  <c r="N137" i="70"/>
  <c r="L137" i="70"/>
  <c r="K137" i="70"/>
  <c r="R136" i="70"/>
  <c r="S136" i="70" s="1"/>
  <c r="N136" i="70"/>
  <c r="L136" i="70"/>
  <c r="K136" i="70"/>
  <c r="R135" i="70"/>
  <c r="S135" i="70" s="1"/>
  <c r="N135" i="70"/>
  <c r="L135" i="70"/>
  <c r="K135" i="70"/>
  <c r="R134" i="70"/>
  <c r="S134" i="70" s="1"/>
  <c r="N134" i="70"/>
  <c r="L134" i="70"/>
  <c r="K134" i="70"/>
  <c r="R133" i="70"/>
  <c r="S133" i="70" s="1"/>
  <c r="N133" i="70"/>
  <c r="L133" i="70"/>
  <c r="K133" i="70"/>
  <c r="R132" i="70"/>
  <c r="S132" i="70" s="1"/>
  <c r="N132" i="70"/>
  <c r="L132" i="70"/>
  <c r="K132" i="70"/>
  <c r="R131" i="70"/>
  <c r="S131" i="70" s="1"/>
  <c r="N131" i="70"/>
  <c r="L131" i="70"/>
  <c r="K131" i="70"/>
  <c r="R130" i="70"/>
  <c r="S130" i="70" s="1"/>
  <c r="N130" i="70"/>
  <c r="L130" i="70"/>
  <c r="K130" i="70"/>
  <c r="R129" i="70"/>
  <c r="S129" i="70" s="1"/>
  <c r="N129" i="70"/>
  <c r="L129" i="70"/>
  <c r="K129" i="70"/>
  <c r="R128" i="70"/>
  <c r="S128" i="70" s="1"/>
  <c r="N128" i="70"/>
  <c r="L128" i="70"/>
  <c r="K128" i="70"/>
  <c r="R127" i="70"/>
  <c r="S127" i="70" s="1"/>
  <c r="N127" i="70"/>
  <c r="L127" i="70"/>
  <c r="K127" i="70"/>
  <c r="R126" i="70"/>
  <c r="S126" i="70" s="1"/>
  <c r="N126" i="70"/>
  <c r="L126" i="70"/>
  <c r="K126" i="70"/>
  <c r="R125" i="70"/>
  <c r="S125" i="70" s="1"/>
  <c r="N125" i="70"/>
  <c r="L125" i="70"/>
  <c r="K125" i="70"/>
  <c r="S124" i="70"/>
  <c r="R124" i="70"/>
  <c r="N124" i="70"/>
  <c r="L124" i="70"/>
  <c r="K124" i="70"/>
  <c r="R123" i="70"/>
  <c r="S123" i="70" s="1"/>
  <c r="N123" i="70"/>
  <c r="L123" i="70"/>
  <c r="K123" i="70"/>
  <c r="R122" i="70"/>
  <c r="S122" i="70" s="1"/>
  <c r="N122" i="70"/>
  <c r="L122" i="70"/>
  <c r="K122" i="70"/>
  <c r="R121" i="70"/>
  <c r="S121" i="70" s="1"/>
  <c r="N121" i="70"/>
  <c r="L121" i="70"/>
  <c r="K121" i="70"/>
  <c r="R120" i="70"/>
  <c r="S120" i="70" s="1"/>
  <c r="N120" i="70"/>
  <c r="L120" i="70"/>
  <c r="K120" i="70"/>
  <c r="R119" i="70"/>
  <c r="S119" i="70" s="1"/>
  <c r="N119" i="70"/>
  <c r="L119" i="70"/>
  <c r="K119" i="70"/>
  <c r="R118" i="70"/>
  <c r="S118" i="70" s="1"/>
  <c r="N118" i="70"/>
  <c r="L118" i="70"/>
  <c r="K118" i="70"/>
  <c r="R117" i="70"/>
  <c r="S117" i="70" s="1"/>
  <c r="N117" i="70"/>
  <c r="L117" i="70"/>
  <c r="K117" i="70"/>
  <c r="R116" i="70"/>
  <c r="S116" i="70" s="1"/>
  <c r="N116" i="70"/>
  <c r="L116" i="70"/>
  <c r="K116" i="70"/>
  <c r="R115" i="70"/>
  <c r="S115" i="70" s="1"/>
  <c r="N115" i="70"/>
  <c r="L115" i="70"/>
  <c r="K115" i="70"/>
  <c r="R114" i="70"/>
  <c r="S114" i="70" s="1"/>
  <c r="N114" i="70"/>
  <c r="L114" i="70"/>
  <c r="K114" i="70"/>
  <c r="R113" i="70"/>
  <c r="S113" i="70" s="1"/>
  <c r="N113" i="70"/>
  <c r="L113" i="70"/>
  <c r="K113" i="70"/>
  <c r="R112" i="70"/>
  <c r="S112" i="70" s="1"/>
  <c r="N112" i="70"/>
  <c r="L112" i="70"/>
  <c r="K112" i="70"/>
  <c r="R111" i="70"/>
  <c r="S111" i="70" s="1"/>
  <c r="N111" i="70"/>
  <c r="L111" i="70"/>
  <c r="K111" i="70"/>
  <c r="R110" i="70"/>
  <c r="S110" i="70" s="1"/>
  <c r="N110" i="70"/>
  <c r="L110" i="70"/>
  <c r="K110" i="70"/>
  <c r="R109" i="70"/>
  <c r="S109" i="70" s="1"/>
  <c r="N109" i="70"/>
  <c r="L109" i="70"/>
  <c r="K109" i="70"/>
  <c r="R108" i="70"/>
  <c r="S108" i="70" s="1"/>
  <c r="N108" i="70"/>
  <c r="L108" i="70"/>
  <c r="K108" i="70"/>
  <c r="R107" i="70"/>
  <c r="S107" i="70" s="1"/>
  <c r="N107" i="70"/>
  <c r="L107" i="70"/>
  <c r="K107" i="70"/>
  <c r="R106" i="70"/>
  <c r="S106" i="70" s="1"/>
  <c r="N106" i="70"/>
  <c r="L106" i="70"/>
  <c r="K106" i="70"/>
  <c r="R105" i="70"/>
  <c r="S105" i="70" s="1"/>
  <c r="N105" i="70"/>
  <c r="L105" i="70"/>
  <c r="K105" i="70"/>
  <c r="R104" i="70"/>
  <c r="S104" i="70" s="1"/>
  <c r="N104" i="70"/>
  <c r="L104" i="70"/>
  <c r="K104" i="70"/>
  <c r="R103" i="70"/>
  <c r="S103" i="70" s="1"/>
  <c r="N103" i="70"/>
  <c r="L103" i="70"/>
  <c r="K103" i="70"/>
  <c r="R102" i="70"/>
  <c r="S102" i="70" s="1"/>
  <c r="N102" i="70"/>
  <c r="L102" i="70"/>
  <c r="K102" i="70"/>
  <c r="R101" i="70"/>
  <c r="S101" i="70" s="1"/>
  <c r="N101" i="70"/>
  <c r="L101" i="70"/>
  <c r="K101" i="70"/>
  <c r="R100" i="70"/>
  <c r="S100" i="70" s="1"/>
  <c r="N100" i="70"/>
  <c r="L100" i="70"/>
  <c r="K100" i="70"/>
  <c r="R99" i="70"/>
  <c r="S99" i="70" s="1"/>
  <c r="N99" i="70"/>
  <c r="L99" i="70"/>
  <c r="K99" i="70"/>
  <c r="R98" i="70"/>
  <c r="S98" i="70" s="1"/>
  <c r="N98" i="70"/>
  <c r="L98" i="70"/>
  <c r="K98" i="70"/>
  <c r="R97" i="70"/>
  <c r="S97" i="70" s="1"/>
  <c r="N97" i="70"/>
  <c r="L97" i="70"/>
  <c r="K97" i="70"/>
  <c r="R96" i="70"/>
  <c r="S96" i="70" s="1"/>
  <c r="N96" i="70"/>
  <c r="L96" i="70"/>
  <c r="K96" i="70"/>
  <c r="R95" i="70"/>
  <c r="S95" i="70" s="1"/>
  <c r="N95" i="70"/>
  <c r="L95" i="70"/>
  <c r="K95" i="70"/>
  <c r="R94" i="70"/>
  <c r="S94" i="70" s="1"/>
  <c r="N94" i="70"/>
  <c r="L94" i="70"/>
  <c r="K94" i="70"/>
  <c r="R93" i="70"/>
  <c r="S93" i="70" s="1"/>
  <c r="N93" i="70"/>
  <c r="L93" i="70"/>
  <c r="K93" i="70"/>
  <c r="R92" i="70"/>
  <c r="S92" i="70" s="1"/>
  <c r="N92" i="70"/>
  <c r="L92" i="70"/>
  <c r="K92" i="70"/>
  <c r="R91" i="70"/>
  <c r="S91" i="70" s="1"/>
  <c r="N91" i="70"/>
  <c r="L91" i="70"/>
  <c r="K91" i="70"/>
  <c r="R90" i="70"/>
  <c r="S90" i="70" s="1"/>
  <c r="N90" i="70"/>
  <c r="L90" i="70"/>
  <c r="K90" i="70"/>
  <c r="R89" i="70"/>
  <c r="S89" i="70" s="1"/>
  <c r="N89" i="70"/>
  <c r="L89" i="70"/>
  <c r="K89" i="70"/>
  <c r="R88" i="70"/>
  <c r="S88" i="70" s="1"/>
  <c r="N88" i="70"/>
  <c r="L88" i="70"/>
  <c r="K88" i="70"/>
  <c r="R87" i="70"/>
  <c r="S87" i="70" s="1"/>
  <c r="N87" i="70"/>
  <c r="L87" i="70"/>
  <c r="K87" i="70"/>
  <c r="R86" i="70"/>
  <c r="S86" i="70" s="1"/>
  <c r="N86" i="70"/>
  <c r="L86" i="70"/>
  <c r="K86" i="70"/>
  <c r="R85" i="70"/>
  <c r="S85" i="70" s="1"/>
  <c r="N85" i="70"/>
  <c r="L85" i="70"/>
  <c r="K85" i="70"/>
  <c r="R84" i="70"/>
  <c r="S84" i="70" s="1"/>
  <c r="N84" i="70"/>
  <c r="L84" i="70"/>
  <c r="K84" i="70"/>
  <c r="R83" i="70"/>
  <c r="S83" i="70" s="1"/>
  <c r="N83" i="70"/>
  <c r="L83" i="70"/>
  <c r="K83" i="70"/>
  <c r="R82" i="70"/>
  <c r="S82" i="70" s="1"/>
  <c r="N82" i="70"/>
  <c r="L82" i="70"/>
  <c r="K82" i="70"/>
  <c r="R81" i="70"/>
  <c r="S81" i="70" s="1"/>
  <c r="N81" i="70"/>
  <c r="L81" i="70"/>
  <c r="K81" i="70"/>
  <c r="R80" i="70"/>
  <c r="S80" i="70" s="1"/>
  <c r="N80" i="70"/>
  <c r="L80" i="70"/>
  <c r="K80" i="70"/>
  <c r="R79" i="70"/>
  <c r="S79" i="70" s="1"/>
  <c r="N79" i="70"/>
  <c r="L79" i="70"/>
  <c r="K79" i="70"/>
  <c r="R78" i="70"/>
  <c r="S78" i="70" s="1"/>
  <c r="N78" i="70"/>
  <c r="L78" i="70"/>
  <c r="K78" i="70"/>
  <c r="R77" i="70"/>
  <c r="S77" i="70" s="1"/>
  <c r="N77" i="70"/>
  <c r="L77" i="70"/>
  <c r="K77" i="70"/>
  <c r="R76" i="70"/>
  <c r="S76" i="70" s="1"/>
  <c r="N76" i="70"/>
  <c r="L76" i="70"/>
  <c r="K76" i="70"/>
  <c r="R75" i="70"/>
  <c r="S75" i="70" s="1"/>
  <c r="N75" i="70"/>
  <c r="L75" i="70"/>
  <c r="K75" i="70"/>
  <c r="R74" i="70"/>
  <c r="S74" i="70" s="1"/>
  <c r="N74" i="70"/>
  <c r="L74" i="70"/>
  <c r="K74" i="70"/>
  <c r="R73" i="70"/>
  <c r="S73" i="70" s="1"/>
  <c r="N73" i="70"/>
  <c r="L73" i="70"/>
  <c r="K73" i="70"/>
  <c r="R72" i="70"/>
  <c r="S72" i="70" s="1"/>
  <c r="N72" i="70"/>
  <c r="L72" i="70"/>
  <c r="K72" i="70"/>
  <c r="R71" i="70"/>
  <c r="S71" i="70" s="1"/>
  <c r="N71" i="70"/>
  <c r="L71" i="70"/>
  <c r="K71" i="70"/>
  <c r="R70" i="70"/>
  <c r="S70" i="70" s="1"/>
  <c r="N70" i="70"/>
  <c r="L70" i="70"/>
  <c r="K70" i="70"/>
  <c r="R69" i="70"/>
  <c r="S69" i="70" s="1"/>
  <c r="N69" i="70"/>
  <c r="L69" i="70"/>
  <c r="K69" i="70"/>
  <c r="R68" i="70"/>
  <c r="S68" i="70" s="1"/>
  <c r="N68" i="70"/>
  <c r="L68" i="70"/>
  <c r="K68" i="70"/>
  <c r="R67" i="70"/>
  <c r="S67" i="70" s="1"/>
  <c r="N67" i="70"/>
  <c r="L67" i="70"/>
  <c r="K67" i="70"/>
  <c r="R66" i="70"/>
  <c r="S66" i="70" s="1"/>
  <c r="N66" i="70"/>
  <c r="L66" i="70"/>
  <c r="K66" i="70"/>
  <c r="R65" i="70"/>
  <c r="S65" i="70" s="1"/>
  <c r="N65" i="70"/>
  <c r="L65" i="70"/>
  <c r="K65" i="70"/>
  <c r="R64" i="70"/>
  <c r="S64" i="70" s="1"/>
  <c r="N64" i="70"/>
  <c r="L64" i="70"/>
  <c r="K64" i="70"/>
  <c r="R63" i="70"/>
  <c r="S63" i="70" s="1"/>
  <c r="N63" i="70"/>
  <c r="L63" i="70"/>
  <c r="K63" i="70"/>
  <c r="R62" i="70"/>
  <c r="S62" i="70" s="1"/>
  <c r="N62" i="70"/>
  <c r="L62" i="70"/>
  <c r="K62" i="70"/>
  <c r="R61" i="70"/>
  <c r="S61" i="70" s="1"/>
  <c r="N61" i="70"/>
  <c r="L61" i="70"/>
  <c r="K61" i="70"/>
  <c r="R60" i="70"/>
  <c r="S60" i="70" s="1"/>
  <c r="N60" i="70"/>
  <c r="L60" i="70"/>
  <c r="K60" i="70"/>
  <c r="R59" i="70"/>
  <c r="S59" i="70" s="1"/>
  <c r="N59" i="70"/>
  <c r="L59" i="70"/>
  <c r="K59" i="70"/>
  <c r="R58" i="70"/>
  <c r="S58" i="70" s="1"/>
  <c r="N58" i="70"/>
  <c r="L58" i="70"/>
  <c r="K58" i="70"/>
  <c r="R57" i="70"/>
  <c r="S57" i="70" s="1"/>
  <c r="N57" i="70"/>
  <c r="L57" i="70"/>
  <c r="K57" i="70"/>
  <c r="R56" i="70"/>
  <c r="S56" i="70" s="1"/>
  <c r="N56" i="70"/>
  <c r="L56" i="70"/>
  <c r="K56" i="70"/>
  <c r="R55" i="70"/>
  <c r="S55" i="70" s="1"/>
  <c r="N55" i="70"/>
  <c r="L55" i="70"/>
  <c r="K55" i="70"/>
  <c r="R54" i="70"/>
  <c r="S54" i="70" s="1"/>
  <c r="N54" i="70"/>
  <c r="L54" i="70"/>
  <c r="K54" i="70"/>
  <c r="R53" i="70"/>
  <c r="S53" i="70" s="1"/>
  <c r="N53" i="70"/>
  <c r="L53" i="70"/>
  <c r="K53" i="70"/>
  <c r="R52" i="70"/>
  <c r="S52" i="70" s="1"/>
  <c r="N52" i="70"/>
  <c r="L52" i="70"/>
  <c r="K52" i="70"/>
  <c r="R51" i="70"/>
  <c r="S51" i="70" s="1"/>
  <c r="N51" i="70"/>
  <c r="L51" i="70"/>
  <c r="K51" i="70"/>
  <c r="R50" i="70"/>
  <c r="S50" i="70" s="1"/>
  <c r="N50" i="70"/>
  <c r="L50" i="70"/>
  <c r="K50" i="70"/>
  <c r="R49" i="70"/>
  <c r="S49" i="70" s="1"/>
  <c r="N49" i="70"/>
  <c r="L49" i="70"/>
  <c r="K49" i="70"/>
  <c r="R48" i="70"/>
  <c r="S48" i="70" s="1"/>
  <c r="N48" i="70"/>
  <c r="L48" i="70"/>
  <c r="K48" i="70"/>
  <c r="R47" i="70"/>
  <c r="S47" i="70" s="1"/>
  <c r="N47" i="70"/>
  <c r="L47" i="70"/>
  <c r="K47" i="70"/>
  <c r="R46" i="70"/>
  <c r="S46" i="70" s="1"/>
  <c r="N46" i="70"/>
  <c r="L46" i="70"/>
  <c r="K46" i="70"/>
  <c r="R45" i="70"/>
  <c r="S45" i="70" s="1"/>
  <c r="N45" i="70"/>
  <c r="L45" i="70"/>
  <c r="K45" i="70"/>
  <c r="R44" i="70"/>
  <c r="S44" i="70" s="1"/>
  <c r="N44" i="70"/>
  <c r="L44" i="70"/>
  <c r="K44" i="70"/>
  <c r="R43" i="70"/>
  <c r="S43" i="70" s="1"/>
  <c r="N43" i="70"/>
  <c r="L43" i="70"/>
  <c r="K43" i="70"/>
  <c r="R42" i="70"/>
  <c r="S42" i="70" s="1"/>
  <c r="N42" i="70"/>
  <c r="L42" i="70"/>
  <c r="K42" i="70"/>
  <c r="R41" i="70"/>
  <c r="S41" i="70" s="1"/>
  <c r="N41" i="70"/>
  <c r="L41" i="70"/>
  <c r="K41" i="70"/>
  <c r="R40" i="70"/>
  <c r="S40" i="70" s="1"/>
  <c r="N40" i="70"/>
  <c r="L40" i="70"/>
  <c r="K40" i="70"/>
  <c r="R39" i="70"/>
  <c r="S39" i="70" s="1"/>
  <c r="N39" i="70"/>
  <c r="L39" i="70"/>
  <c r="K39" i="70"/>
  <c r="R38" i="70"/>
  <c r="S38" i="70" s="1"/>
  <c r="N38" i="70"/>
  <c r="L38" i="70"/>
  <c r="K38" i="70"/>
  <c r="R37" i="70"/>
  <c r="S37" i="70" s="1"/>
  <c r="N37" i="70"/>
  <c r="L37" i="70"/>
  <c r="K37" i="70"/>
  <c r="R36" i="70"/>
  <c r="S36" i="70" s="1"/>
  <c r="N36" i="70"/>
  <c r="L36" i="70"/>
  <c r="K36" i="70"/>
  <c r="S35" i="70"/>
  <c r="R35" i="70"/>
  <c r="N35" i="70"/>
  <c r="L35" i="70"/>
  <c r="K35" i="70"/>
  <c r="R34" i="70"/>
  <c r="S34" i="70" s="1"/>
  <c r="N34" i="70"/>
  <c r="L34" i="70"/>
  <c r="K34" i="70"/>
  <c r="R33" i="70"/>
  <c r="S33" i="70" s="1"/>
  <c r="N33" i="70"/>
  <c r="L33" i="70"/>
  <c r="K33" i="70"/>
  <c r="R32" i="70"/>
  <c r="S32" i="70" s="1"/>
  <c r="N32" i="70"/>
  <c r="L32" i="70"/>
  <c r="K32" i="70"/>
  <c r="R31" i="70"/>
  <c r="S31" i="70" s="1"/>
  <c r="N31" i="70"/>
  <c r="L31" i="70"/>
  <c r="K31" i="70"/>
  <c r="R30" i="70"/>
  <c r="S30" i="70" s="1"/>
  <c r="N30" i="70"/>
  <c r="L30" i="70"/>
  <c r="K30" i="70"/>
  <c r="R29" i="70"/>
  <c r="S29" i="70" s="1"/>
  <c r="N29" i="70"/>
  <c r="L29" i="70"/>
  <c r="K29" i="70"/>
  <c r="R28" i="70"/>
  <c r="S28" i="70" s="1"/>
  <c r="N28" i="70"/>
  <c r="L28" i="70"/>
  <c r="K28" i="70"/>
  <c r="R27" i="70"/>
  <c r="S27" i="70" s="1"/>
  <c r="N27" i="70"/>
  <c r="L27" i="70"/>
  <c r="K27" i="70"/>
  <c r="R26" i="70"/>
  <c r="S26" i="70" s="1"/>
  <c r="N26" i="70"/>
  <c r="L26" i="70"/>
  <c r="K26" i="70"/>
  <c r="R25" i="70"/>
  <c r="S25" i="70" s="1"/>
  <c r="N25" i="70"/>
  <c r="L25" i="70"/>
  <c r="K25" i="70"/>
  <c r="R24" i="70"/>
  <c r="S24" i="70" s="1"/>
  <c r="N24" i="70"/>
  <c r="L24" i="70"/>
  <c r="K24" i="70"/>
  <c r="R23" i="70"/>
  <c r="S23" i="70" s="1"/>
  <c r="N23" i="70"/>
  <c r="L23" i="70"/>
  <c r="K23" i="70"/>
  <c r="R22" i="70"/>
  <c r="S22" i="70" s="1"/>
  <c r="N22" i="70"/>
  <c r="L22" i="70"/>
  <c r="K22" i="70"/>
  <c r="R21" i="70"/>
  <c r="S21" i="70" s="1"/>
  <c r="N21" i="70"/>
  <c r="L21" i="70"/>
  <c r="K21" i="70"/>
  <c r="R20" i="70"/>
  <c r="S20" i="70" s="1"/>
  <c r="N20" i="70"/>
  <c r="L20" i="70"/>
  <c r="K20" i="70"/>
  <c r="R19" i="70"/>
  <c r="S19" i="70" s="1"/>
  <c r="N19" i="70"/>
  <c r="L19" i="70"/>
  <c r="K19" i="70"/>
  <c r="R18" i="70"/>
  <c r="S18" i="70" s="1"/>
  <c r="N18" i="70"/>
  <c r="L18" i="70"/>
  <c r="K18" i="70"/>
  <c r="R17" i="70"/>
  <c r="S17" i="70" s="1"/>
  <c r="N17" i="70"/>
  <c r="L17" i="70"/>
  <c r="K17" i="70"/>
  <c r="R16" i="70"/>
  <c r="S16" i="70" s="1"/>
  <c r="N16" i="70"/>
  <c r="L16" i="70"/>
  <c r="K16" i="70"/>
  <c r="R15" i="70"/>
  <c r="S15" i="70" s="1"/>
  <c r="N15" i="70"/>
  <c r="L15" i="70"/>
  <c r="K15" i="70"/>
  <c r="R14" i="70"/>
  <c r="S14" i="70" s="1"/>
  <c r="N14" i="70"/>
  <c r="L14" i="70"/>
  <c r="K14" i="70"/>
  <c r="R13" i="70"/>
  <c r="S13" i="70" s="1"/>
  <c r="N13" i="70"/>
  <c r="L13" i="70"/>
  <c r="K13" i="70"/>
  <c r="R12" i="70"/>
  <c r="S12" i="70" s="1"/>
  <c r="N12" i="70"/>
  <c r="L12" i="70"/>
  <c r="K12" i="70"/>
  <c r="R11" i="70"/>
  <c r="S11" i="70" s="1"/>
  <c r="N11" i="70"/>
  <c r="L11" i="70"/>
  <c r="K11" i="70"/>
  <c r="R10" i="70"/>
  <c r="S10" i="70" s="1"/>
  <c r="N10" i="70"/>
  <c r="L10" i="70"/>
  <c r="K10" i="70"/>
  <c r="R9" i="70"/>
  <c r="S9" i="70" s="1"/>
  <c r="N9" i="70"/>
  <c r="L9" i="70"/>
  <c r="K9" i="70"/>
  <c r="R8" i="70"/>
  <c r="S8" i="70" s="1"/>
  <c r="N8" i="70"/>
  <c r="L8" i="70"/>
  <c r="K8" i="70"/>
  <c r="R7" i="70"/>
  <c r="S7" i="70" s="1"/>
  <c r="N7" i="70"/>
  <c r="L7" i="70"/>
  <c r="K7" i="70"/>
  <c r="R6" i="70"/>
  <c r="S6" i="70" s="1"/>
  <c r="N6" i="70"/>
  <c r="L6" i="70"/>
  <c r="K6" i="70"/>
  <c r="R5" i="70"/>
  <c r="S5" i="70" s="1"/>
  <c r="N5" i="70"/>
  <c r="L5" i="70"/>
  <c r="K5" i="70"/>
  <c r="R4" i="70"/>
  <c r="N4" i="70"/>
  <c r="L4" i="70"/>
  <c r="K4" i="70"/>
  <c r="Q156" i="69"/>
  <c r="P156" i="69"/>
  <c r="O156" i="69"/>
  <c r="M156" i="69"/>
  <c r="J156" i="69"/>
  <c r="AY155" i="69"/>
  <c r="AX155" i="69"/>
  <c r="AW155" i="69"/>
  <c r="AV155" i="69"/>
  <c r="AU155" i="69"/>
  <c r="AT155" i="69"/>
  <c r="AS155" i="69"/>
  <c r="AR155" i="69"/>
  <c r="AQ155" i="69"/>
  <c r="AP155" i="69"/>
  <c r="AO155" i="69"/>
  <c r="AN155" i="69"/>
  <c r="AM155" i="69"/>
  <c r="AL155" i="69"/>
  <c r="AK155" i="69"/>
  <c r="AJ155" i="69"/>
  <c r="AI155" i="69"/>
  <c r="AH155" i="69"/>
  <c r="AG155" i="69"/>
  <c r="AF155" i="69"/>
  <c r="AE155" i="69"/>
  <c r="AD155" i="69"/>
  <c r="AC155" i="69"/>
  <c r="AB155" i="69"/>
  <c r="AA155" i="69"/>
  <c r="Z155" i="69"/>
  <c r="Y155" i="69"/>
  <c r="Q155" i="69"/>
  <c r="P155" i="69"/>
  <c r="O155" i="69"/>
  <c r="M155" i="69"/>
  <c r="J155" i="69"/>
  <c r="R154" i="69"/>
  <c r="S154" i="69" s="1"/>
  <c r="N154" i="69"/>
  <c r="L154" i="69"/>
  <c r="K154" i="69"/>
  <c r="R153" i="69"/>
  <c r="S153" i="69" s="1"/>
  <c r="N153" i="69"/>
  <c r="L153" i="69"/>
  <c r="K153" i="69"/>
  <c r="R152" i="69"/>
  <c r="S152" i="69" s="1"/>
  <c r="N152" i="69"/>
  <c r="L152" i="69"/>
  <c r="K152" i="69"/>
  <c r="R151" i="69"/>
  <c r="S151" i="69" s="1"/>
  <c r="N151" i="69"/>
  <c r="L151" i="69"/>
  <c r="K151" i="69"/>
  <c r="R150" i="69"/>
  <c r="S150" i="69" s="1"/>
  <c r="N150" i="69"/>
  <c r="L150" i="69"/>
  <c r="K150" i="69"/>
  <c r="R149" i="69"/>
  <c r="S149" i="69" s="1"/>
  <c r="N149" i="69"/>
  <c r="L149" i="69"/>
  <c r="K149" i="69"/>
  <c r="R148" i="69"/>
  <c r="S148" i="69" s="1"/>
  <c r="N148" i="69"/>
  <c r="L148" i="69"/>
  <c r="K148" i="69"/>
  <c r="R147" i="69"/>
  <c r="S147" i="69" s="1"/>
  <c r="N147" i="69"/>
  <c r="L147" i="69"/>
  <c r="K147" i="69"/>
  <c r="R146" i="69"/>
  <c r="S146" i="69" s="1"/>
  <c r="N146" i="69"/>
  <c r="L146" i="69"/>
  <c r="K146" i="69"/>
  <c r="R145" i="69"/>
  <c r="S145" i="69" s="1"/>
  <c r="N145" i="69"/>
  <c r="L145" i="69"/>
  <c r="K145" i="69"/>
  <c r="R144" i="69"/>
  <c r="S144" i="69" s="1"/>
  <c r="N144" i="69"/>
  <c r="L144" i="69"/>
  <c r="K144" i="69"/>
  <c r="R143" i="69"/>
  <c r="S143" i="69" s="1"/>
  <c r="N143" i="69"/>
  <c r="L143" i="69"/>
  <c r="K143" i="69"/>
  <c r="R142" i="69"/>
  <c r="S142" i="69" s="1"/>
  <c r="N142" i="69"/>
  <c r="L142" i="69"/>
  <c r="K142" i="69"/>
  <c r="S141" i="69"/>
  <c r="R141" i="69"/>
  <c r="N141" i="69"/>
  <c r="L141" i="69"/>
  <c r="K141" i="69"/>
  <c r="R140" i="69"/>
  <c r="S140" i="69" s="1"/>
  <c r="N140" i="69"/>
  <c r="L140" i="69"/>
  <c r="K140" i="69"/>
  <c r="R139" i="69"/>
  <c r="S139" i="69" s="1"/>
  <c r="N139" i="69"/>
  <c r="L139" i="69"/>
  <c r="K139" i="69"/>
  <c r="R138" i="69"/>
  <c r="S138" i="69" s="1"/>
  <c r="N138" i="69"/>
  <c r="L138" i="69"/>
  <c r="K138" i="69"/>
  <c r="R137" i="69"/>
  <c r="S137" i="69" s="1"/>
  <c r="N137" i="69"/>
  <c r="L137" i="69"/>
  <c r="K137" i="69"/>
  <c r="R136" i="69"/>
  <c r="S136" i="69" s="1"/>
  <c r="N136" i="69"/>
  <c r="L136" i="69"/>
  <c r="K136" i="69"/>
  <c r="R135" i="69"/>
  <c r="S135" i="69" s="1"/>
  <c r="N135" i="69"/>
  <c r="L135" i="69"/>
  <c r="K135" i="69"/>
  <c r="R134" i="69"/>
  <c r="S134" i="69" s="1"/>
  <c r="N134" i="69"/>
  <c r="L134" i="69"/>
  <c r="K134" i="69"/>
  <c r="R133" i="69"/>
  <c r="S133" i="69" s="1"/>
  <c r="N133" i="69"/>
  <c r="L133" i="69"/>
  <c r="K133" i="69"/>
  <c r="R132" i="69"/>
  <c r="S132" i="69" s="1"/>
  <c r="N132" i="69"/>
  <c r="L132" i="69"/>
  <c r="K132" i="69"/>
  <c r="R131" i="69"/>
  <c r="S131" i="69" s="1"/>
  <c r="N131" i="69"/>
  <c r="L131" i="69"/>
  <c r="K131" i="69"/>
  <c r="R130" i="69"/>
  <c r="S130" i="69" s="1"/>
  <c r="N130" i="69"/>
  <c r="L130" i="69"/>
  <c r="K130" i="69"/>
  <c r="R129" i="69"/>
  <c r="S129" i="69" s="1"/>
  <c r="N129" i="69"/>
  <c r="L129" i="69"/>
  <c r="K129" i="69"/>
  <c r="R128" i="69"/>
  <c r="S128" i="69" s="1"/>
  <c r="N128" i="69"/>
  <c r="L128" i="69"/>
  <c r="K128" i="69"/>
  <c r="R127" i="69"/>
  <c r="S127" i="69" s="1"/>
  <c r="N127" i="69"/>
  <c r="L127" i="69"/>
  <c r="K127" i="69"/>
  <c r="R126" i="69"/>
  <c r="S126" i="69" s="1"/>
  <c r="N126" i="69"/>
  <c r="L126" i="69"/>
  <c r="K126" i="69"/>
  <c r="R125" i="69"/>
  <c r="S125" i="69" s="1"/>
  <c r="N125" i="69"/>
  <c r="L125" i="69"/>
  <c r="K125" i="69"/>
  <c r="S124" i="69"/>
  <c r="R124" i="69"/>
  <c r="N124" i="69"/>
  <c r="L124" i="69"/>
  <c r="K124" i="69"/>
  <c r="R123" i="69"/>
  <c r="S123" i="69" s="1"/>
  <c r="N123" i="69"/>
  <c r="L123" i="69"/>
  <c r="K123" i="69"/>
  <c r="R122" i="69"/>
  <c r="S122" i="69" s="1"/>
  <c r="N122" i="69"/>
  <c r="L122" i="69"/>
  <c r="K122" i="69"/>
  <c r="R121" i="69"/>
  <c r="S121" i="69" s="1"/>
  <c r="N121" i="69"/>
  <c r="L121" i="69"/>
  <c r="K121" i="69"/>
  <c r="R120" i="69"/>
  <c r="S120" i="69" s="1"/>
  <c r="N120" i="69"/>
  <c r="L120" i="69"/>
  <c r="K120" i="69"/>
  <c r="R119" i="69"/>
  <c r="S119" i="69" s="1"/>
  <c r="N119" i="69"/>
  <c r="L119" i="69"/>
  <c r="K119" i="69"/>
  <c r="R118" i="69"/>
  <c r="S118" i="69" s="1"/>
  <c r="N118" i="69"/>
  <c r="L118" i="69"/>
  <c r="K118" i="69"/>
  <c r="R117" i="69"/>
  <c r="S117" i="69" s="1"/>
  <c r="N117" i="69"/>
  <c r="L117" i="69"/>
  <c r="K117" i="69"/>
  <c r="R116" i="69"/>
  <c r="S116" i="69" s="1"/>
  <c r="N116" i="69"/>
  <c r="L116" i="69"/>
  <c r="K116" i="69"/>
  <c r="R115" i="69"/>
  <c r="S115" i="69" s="1"/>
  <c r="N115" i="69"/>
  <c r="L115" i="69"/>
  <c r="K115" i="69"/>
  <c r="R114" i="69"/>
  <c r="S114" i="69" s="1"/>
  <c r="N114" i="69"/>
  <c r="L114" i="69"/>
  <c r="K114" i="69"/>
  <c r="R113" i="69"/>
  <c r="S113" i="69" s="1"/>
  <c r="N113" i="69"/>
  <c r="L113" i="69"/>
  <c r="K113" i="69"/>
  <c r="R112" i="69"/>
  <c r="S112" i="69" s="1"/>
  <c r="N112" i="69"/>
  <c r="L112" i="69"/>
  <c r="K112" i="69"/>
  <c r="R111" i="69"/>
  <c r="S111" i="69" s="1"/>
  <c r="N111" i="69"/>
  <c r="L111" i="69"/>
  <c r="K111" i="69"/>
  <c r="R110" i="69"/>
  <c r="S110" i="69" s="1"/>
  <c r="N110" i="69"/>
  <c r="L110" i="69"/>
  <c r="K110" i="69"/>
  <c r="R109" i="69"/>
  <c r="S109" i="69" s="1"/>
  <c r="N109" i="69"/>
  <c r="L109" i="69"/>
  <c r="K109" i="69"/>
  <c r="R108" i="69"/>
  <c r="S108" i="69" s="1"/>
  <c r="N108" i="69"/>
  <c r="L108" i="69"/>
  <c r="K108" i="69"/>
  <c r="R107" i="69"/>
  <c r="S107" i="69" s="1"/>
  <c r="N107" i="69"/>
  <c r="L107" i="69"/>
  <c r="K107" i="69"/>
  <c r="R106" i="69"/>
  <c r="S106" i="69" s="1"/>
  <c r="N106" i="69"/>
  <c r="L106" i="69"/>
  <c r="K106" i="69"/>
  <c r="R105" i="69"/>
  <c r="S105" i="69" s="1"/>
  <c r="N105" i="69"/>
  <c r="L105" i="69"/>
  <c r="K105" i="69"/>
  <c r="R104" i="69"/>
  <c r="S104" i="69" s="1"/>
  <c r="N104" i="69"/>
  <c r="L104" i="69"/>
  <c r="K104" i="69"/>
  <c r="R103" i="69"/>
  <c r="S103" i="69" s="1"/>
  <c r="N103" i="69"/>
  <c r="L103" i="69"/>
  <c r="K103" i="69"/>
  <c r="R102" i="69"/>
  <c r="S102" i="69" s="1"/>
  <c r="N102" i="69"/>
  <c r="L102" i="69"/>
  <c r="K102" i="69"/>
  <c r="S101" i="69"/>
  <c r="R101" i="69"/>
  <c r="N101" i="69"/>
  <c r="L101" i="69"/>
  <c r="K101" i="69"/>
  <c r="R100" i="69"/>
  <c r="S100" i="69" s="1"/>
  <c r="N100" i="69"/>
  <c r="L100" i="69"/>
  <c r="K100" i="69"/>
  <c r="R99" i="69"/>
  <c r="S99" i="69" s="1"/>
  <c r="N99" i="69"/>
  <c r="L99" i="69"/>
  <c r="K99" i="69"/>
  <c r="R98" i="69"/>
  <c r="S98" i="69" s="1"/>
  <c r="N98" i="69"/>
  <c r="L98" i="69"/>
  <c r="K98" i="69"/>
  <c r="R97" i="69"/>
  <c r="S97" i="69" s="1"/>
  <c r="N97" i="69"/>
  <c r="L97" i="69"/>
  <c r="K97" i="69"/>
  <c r="R96" i="69"/>
  <c r="S96" i="69" s="1"/>
  <c r="N96" i="69"/>
  <c r="L96" i="69"/>
  <c r="K96" i="69"/>
  <c r="R95" i="69"/>
  <c r="S95" i="69" s="1"/>
  <c r="N95" i="69"/>
  <c r="L95" i="69"/>
  <c r="K95" i="69"/>
  <c r="R94" i="69"/>
  <c r="S94" i="69" s="1"/>
  <c r="N94" i="69"/>
  <c r="L94" i="69"/>
  <c r="K94" i="69"/>
  <c r="R93" i="69"/>
  <c r="S93" i="69" s="1"/>
  <c r="N93" i="69"/>
  <c r="L93" i="69"/>
  <c r="K93" i="69"/>
  <c r="R92" i="69"/>
  <c r="S92" i="69" s="1"/>
  <c r="N92" i="69"/>
  <c r="L92" i="69"/>
  <c r="K92" i="69"/>
  <c r="R91" i="69"/>
  <c r="S91" i="69" s="1"/>
  <c r="N91" i="69"/>
  <c r="L91" i="69"/>
  <c r="K91" i="69"/>
  <c r="R90" i="69"/>
  <c r="S90" i="69" s="1"/>
  <c r="N90" i="69"/>
  <c r="L90" i="69"/>
  <c r="K90" i="69"/>
  <c r="R89" i="69"/>
  <c r="S89" i="69" s="1"/>
  <c r="N89" i="69"/>
  <c r="L89" i="69"/>
  <c r="K89" i="69"/>
  <c r="R88" i="69"/>
  <c r="S88" i="69" s="1"/>
  <c r="N88" i="69"/>
  <c r="L88" i="69"/>
  <c r="K88" i="69"/>
  <c r="R87" i="69"/>
  <c r="S87" i="69" s="1"/>
  <c r="N87" i="69"/>
  <c r="L87" i="69"/>
  <c r="K87" i="69"/>
  <c r="R86" i="69"/>
  <c r="S86" i="69" s="1"/>
  <c r="N86" i="69"/>
  <c r="L86" i="69"/>
  <c r="K86" i="69"/>
  <c r="R85" i="69"/>
  <c r="S85" i="69" s="1"/>
  <c r="N85" i="69"/>
  <c r="L85" i="69"/>
  <c r="K85" i="69"/>
  <c r="S84" i="69"/>
  <c r="R84" i="69"/>
  <c r="N84" i="69"/>
  <c r="L84" i="69"/>
  <c r="K84" i="69"/>
  <c r="R83" i="69"/>
  <c r="S83" i="69" s="1"/>
  <c r="N83" i="69"/>
  <c r="L83" i="69"/>
  <c r="K83" i="69"/>
  <c r="R82" i="69"/>
  <c r="S82" i="69" s="1"/>
  <c r="N82" i="69"/>
  <c r="L82" i="69"/>
  <c r="K82" i="69"/>
  <c r="R81" i="69"/>
  <c r="S81" i="69" s="1"/>
  <c r="N81" i="69"/>
  <c r="L81" i="69"/>
  <c r="K81" i="69"/>
  <c r="R80" i="69"/>
  <c r="S80" i="69" s="1"/>
  <c r="N80" i="69"/>
  <c r="L80" i="69"/>
  <c r="K80" i="69"/>
  <c r="R79" i="69"/>
  <c r="S79" i="69" s="1"/>
  <c r="N79" i="69"/>
  <c r="L79" i="69"/>
  <c r="K79" i="69"/>
  <c r="R78" i="69"/>
  <c r="S78" i="69" s="1"/>
  <c r="N78" i="69"/>
  <c r="L78" i="69"/>
  <c r="K78" i="69"/>
  <c r="R77" i="69"/>
  <c r="S77" i="69" s="1"/>
  <c r="N77" i="69"/>
  <c r="L77" i="69"/>
  <c r="K77" i="69"/>
  <c r="R76" i="69"/>
  <c r="S76" i="69" s="1"/>
  <c r="N76" i="69"/>
  <c r="L76" i="69"/>
  <c r="K76" i="69"/>
  <c r="R75" i="69"/>
  <c r="S75" i="69" s="1"/>
  <c r="N75" i="69"/>
  <c r="L75" i="69"/>
  <c r="K75" i="69"/>
  <c r="R74" i="69"/>
  <c r="S74" i="69" s="1"/>
  <c r="N74" i="69"/>
  <c r="L74" i="69"/>
  <c r="K74" i="69"/>
  <c r="R73" i="69"/>
  <c r="S73" i="69" s="1"/>
  <c r="N73" i="69"/>
  <c r="L73" i="69"/>
  <c r="K73" i="69"/>
  <c r="R72" i="69"/>
  <c r="S72" i="69" s="1"/>
  <c r="N72" i="69"/>
  <c r="L72" i="69"/>
  <c r="K72" i="69"/>
  <c r="R71" i="69"/>
  <c r="S71" i="69" s="1"/>
  <c r="N71" i="69"/>
  <c r="L71" i="69"/>
  <c r="K71" i="69"/>
  <c r="R70" i="69"/>
  <c r="S70" i="69" s="1"/>
  <c r="N70" i="69"/>
  <c r="L70" i="69"/>
  <c r="K70" i="69"/>
  <c r="R69" i="69"/>
  <c r="S69" i="69" s="1"/>
  <c r="N69" i="69"/>
  <c r="L69" i="69"/>
  <c r="K69" i="69"/>
  <c r="R68" i="69"/>
  <c r="S68" i="69" s="1"/>
  <c r="N68" i="69"/>
  <c r="L68" i="69"/>
  <c r="K68" i="69"/>
  <c r="R67" i="69"/>
  <c r="S67" i="69" s="1"/>
  <c r="N67" i="69"/>
  <c r="L67" i="69"/>
  <c r="K67" i="69"/>
  <c r="R66" i="69"/>
  <c r="S66" i="69" s="1"/>
  <c r="N66" i="69"/>
  <c r="L66" i="69"/>
  <c r="K66" i="69"/>
  <c r="R65" i="69"/>
  <c r="S65" i="69" s="1"/>
  <c r="N65" i="69"/>
  <c r="L65" i="69"/>
  <c r="K65" i="69"/>
  <c r="R64" i="69"/>
  <c r="S64" i="69" s="1"/>
  <c r="N64" i="69"/>
  <c r="L64" i="69"/>
  <c r="K64" i="69"/>
  <c r="R63" i="69"/>
  <c r="S63" i="69" s="1"/>
  <c r="N63" i="69"/>
  <c r="L63" i="69"/>
  <c r="K63" i="69"/>
  <c r="R62" i="69"/>
  <c r="S62" i="69" s="1"/>
  <c r="N62" i="69"/>
  <c r="L62" i="69"/>
  <c r="K62" i="69"/>
  <c r="R61" i="69"/>
  <c r="S61" i="69" s="1"/>
  <c r="N61" i="69"/>
  <c r="L61" i="69"/>
  <c r="K61" i="69"/>
  <c r="R60" i="69"/>
  <c r="S60" i="69" s="1"/>
  <c r="N60" i="69"/>
  <c r="L60" i="69"/>
  <c r="K60" i="69"/>
  <c r="R59" i="69"/>
  <c r="S59" i="69" s="1"/>
  <c r="N59" i="69"/>
  <c r="L59" i="69"/>
  <c r="K59" i="69"/>
  <c r="R58" i="69"/>
  <c r="S58" i="69" s="1"/>
  <c r="N58" i="69"/>
  <c r="L58" i="69"/>
  <c r="K58" i="69"/>
  <c r="R57" i="69"/>
  <c r="S57" i="69" s="1"/>
  <c r="N57" i="69"/>
  <c r="L57" i="69"/>
  <c r="K57" i="69"/>
  <c r="R56" i="69"/>
  <c r="S56" i="69" s="1"/>
  <c r="N56" i="69"/>
  <c r="L56" i="69"/>
  <c r="K56" i="69"/>
  <c r="R55" i="69"/>
  <c r="S55" i="69" s="1"/>
  <c r="N55" i="69"/>
  <c r="L55" i="69"/>
  <c r="K55" i="69"/>
  <c r="R54" i="69"/>
  <c r="S54" i="69" s="1"/>
  <c r="N54" i="69"/>
  <c r="L54" i="69"/>
  <c r="K54" i="69"/>
  <c r="R53" i="69"/>
  <c r="S53" i="69" s="1"/>
  <c r="N53" i="69"/>
  <c r="L53" i="69"/>
  <c r="K53" i="69"/>
  <c r="R52" i="69"/>
  <c r="S52" i="69" s="1"/>
  <c r="N52" i="69"/>
  <c r="L52" i="69"/>
  <c r="K52" i="69"/>
  <c r="R51" i="69"/>
  <c r="S51" i="69" s="1"/>
  <c r="N51" i="69"/>
  <c r="L51" i="69"/>
  <c r="K51" i="69"/>
  <c r="R50" i="69"/>
  <c r="S50" i="69" s="1"/>
  <c r="N50" i="69"/>
  <c r="L50" i="69"/>
  <c r="K50" i="69"/>
  <c r="R49" i="69"/>
  <c r="S49" i="69" s="1"/>
  <c r="N49" i="69"/>
  <c r="L49" i="69"/>
  <c r="K49" i="69"/>
  <c r="R48" i="69"/>
  <c r="S48" i="69" s="1"/>
  <c r="N48" i="69"/>
  <c r="L48" i="69"/>
  <c r="K48" i="69"/>
  <c r="R47" i="69"/>
  <c r="S47" i="69" s="1"/>
  <c r="N47" i="69"/>
  <c r="L47" i="69"/>
  <c r="K47" i="69"/>
  <c r="R46" i="69"/>
  <c r="S46" i="69" s="1"/>
  <c r="N46" i="69"/>
  <c r="L46" i="69"/>
  <c r="K46" i="69"/>
  <c r="R45" i="69"/>
  <c r="S45" i="69" s="1"/>
  <c r="N45" i="69"/>
  <c r="L45" i="69"/>
  <c r="K45" i="69"/>
  <c r="R44" i="69"/>
  <c r="S44" i="69" s="1"/>
  <c r="N44" i="69"/>
  <c r="L44" i="69"/>
  <c r="K44" i="69"/>
  <c r="R43" i="69"/>
  <c r="S43" i="69" s="1"/>
  <c r="N43" i="69"/>
  <c r="L43" i="69"/>
  <c r="K43" i="69"/>
  <c r="R42" i="69"/>
  <c r="S42" i="69" s="1"/>
  <c r="N42" i="69"/>
  <c r="L42" i="69"/>
  <c r="K42" i="69"/>
  <c r="R41" i="69"/>
  <c r="S41" i="69" s="1"/>
  <c r="N41" i="69"/>
  <c r="L41" i="69"/>
  <c r="K41" i="69"/>
  <c r="R40" i="69"/>
  <c r="S40" i="69" s="1"/>
  <c r="N40" i="69"/>
  <c r="L40" i="69"/>
  <c r="K40" i="69"/>
  <c r="R39" i="69"/>
  <c r="S39" i="69" s="1"/>
  <c r="N39" i="69"/>
  <c r="L39" i="69"/>
  <c r="K39" i="69"/>
  <c r="R38" i="69"/>
  <c r="S38" i="69" s="1"/>
  <c r="N38" i="69"/>
  <c r="L38" i="69"/>
  <c r="K38" i="69"/>
  <c r="R37" i="69"/>
  <c r="S37" i="69" s="1"/>
  <c r="N37" i="69"/>
  <c r="L37" i="69"/>
  <c r="K37" i="69"/>
  <c r="R36" i="69"/>
  <c r="S36" i="69" s="1"/>
  <c r="N36" i="69"/>
  <c r="L36" i="69"/>
  <c r="K36" i="69"/>
  <c r="R35" i="69"/>
  <c r="S35" i="69" s="1"/>
  <c r="N35" i="69"/>
  <c r="L35" i="69"/>
  <c r="K35" i="69"/>
  <c r="R34" i="69"/>
  <c r="S34" i="69" s="1"/>
  <c r="N34" i="69"/>
  <c r="L34" i="69"/>
  <c r="K34" i="69"/>
  <c r="R33" i="69"/>
  <c r="S33" i="69" s="1"/>
  <c r="N33" i="69"/>
  <c r="L33" i="69"/>
  <c r="K33" i="69"/>
  <c r="R32" i="69"/>
  <c r="S32" i="69" s="1"/>
  <c r="N32" i="69"/>
  <c r="L32" i="69"/>
  <c r="K32" i="69"/>
  <c r="R31" i="69"/>
  <c r="S31" i="69" s="1"/>
  <c r="N31" i="69"/>
  <c r="L31" i="69"/>
  <c r="K31" i="69"/>
  <c r="R30" i="69"/>
  <c r="S30" i="69" s="1"/>
  <c r="N30" i="69"/>
  <c r="L30" i="69"/>
  <c r="K30" i="69"/>
  <c r="R29" i="69"/>
  <c r="S29" i="69" s="1"/>
  <c r="N29" i="69"/>
  <c r="L29" i="69"/>
  <c r="K29" i="69"/>
  <c r="R28" i="69"/>
  <c r="S28" i="69" s="1"/>
  <c r="N28" i="69"/>
  <c r="L28" i="69"/>
  <c r="K28" i="69"/>
  <c r="R27" i="69"/>
  <c r="S27" i="69" s="1"/>
  <c r="N27" i="69"/>
  <c r="L27" i="69"/>
  <c r="K27" i="69"/>
  <c r="R26" i="69"/>
  <c r="S26" i="69" s="1"/>
  <c r="N26" i="69"/>
  <c r="L26" i="69"/>
  <c r="K26" i="69"/>
  <c r="R25" i="69"/>
  <c r="S25" i="69" s="1"/>
  <c r="N25" i="69"/>
  <c r="L25" i="69"/>
  <c r="K25" i="69"/>
  <c r="R24" i="69"/>
  <c r="S24" i="69" s="1"/>
  <c r="N24" i="69"/>
  <c r="L24" i="69"/>
  <c r="K24" i="69"/>
  <c r="R23" i="69"/>
  <c r="S23" i="69" s="1"/>
  <c r="N23" i="69"/>
  <c r="L23" i="69"/>
  <c r="K23" i="69"/>
  <c r="R22" i="69"/>
  <c r="S22" i="69" s="1"/>
  <c r="N22" i="69"/>
  <c r="L22" i="69"/>
  <c r="K22" i="69"/>
  <c r="R21" i="69"/>
  <c r="S21" i="69" s="1"/>
  <c r="N21" i="69"/>
  <c r="L21" i="69"/>
  <c r="K21" i="69"/>
  <c r="R20" i="69"/>
  <c r="S20" i="69" s="1"/>
  <c r="N20" i="69"/>
  <c r="L20" i="69"/>
  <c r="K20" i="69"/>
  <c r="R19" i="69"/>
  <c r="S19" i="69" s="1"/>
  <c r="N19" i="69"/>
  <c r="L19" i="69"/>
  <c r="K19" i="69"/>
  <c r="R18" i="69"/>
  <c r="S18" i="69" s="1"/>
  <c r="N18" i="69"/>
  <c r="L18" i="69"/>
  <c r="K18" i="69"/>
  <c r="R17" i="69"/>
  <c r="S17" i="69" s="1"/>
  <c r="N17" i="69"/>
  <c r="L17" i="69"/>
  <c r="K17" i="69"/>
  <c r="R16" i="69"/>
  <c r="S16" i="69" s="1"/>
  <c r="N16" i="69"/>
  <c r="L16" i="69"/>
  <c r="K16" i="69"/>
  <c r="S15" i="69"/>
  <c r="R15" i="69"/>
  <c r="N15" i="69"/>
  <c r="L15" i="69"/>
  <c r="K15" i="69"/>
  <c r="R14" i="69"/>
  <c r="S14" i="69" s="1"/>
  <c r="N14" i="69"/>
  <c r="L14" i="69"/>
  <c r="K14" i="69"/>
  <c r="R13" i="69"/>
  <c r="S13" i="69" s="1"/>
  <c r="N13" i="69"/>
  <c r="L13" i="69"/>
  <c r="K13" i="69"/>
  <c r="R12" i="69"/>
  <c r="S12" i="69" s="1"/>
  <c r="N12" i="69"/>
  <c r="L12" i="69"/>
  <c r="K12" i="69"/>
  <c r="R11" i="69"/>
  <c r="S11" i="69" s="1"/>
  <c r="N11" i="69"/>
  <c r="L11" i="69"/>
  <c r="K11" i="69"/>
  <c r="R10" i="69"/>
  <c r="S10" i="69" s="1"/>
  <c r="N10" i="69"/>
  <c r="L10" i="69"/>
  <c r="K10" i="69"/>
  <c r="R9" i="69"/>
  <c r="S9" i="69" s="1"/>
  <c r="N9" i="69"/>
  <c r="L9" i="69"/>
  <c r="K9" i="69"/>
  <c r="R8" i="69"/>
  <c r="S8" i="69" s="1"/>
  <c r="N8" i="69"/>
  <c r="L8" i="69"/>
  <c r="K8" i="69"/>
  <c r="R7" i="69"/>
  <c r="S7" i="69" s="1"/>
  <c r="N7" i="69"/>
  <c r="L7" i="69"/>
  <c r="K7" i="69"/>
  <c r="R6" i="69"/>
  <c r="S6" i="69" s="1"/>
  <c r="N6" i="69"/>
  <c r="L6" i="69"/>
  <c r="K6" i="69"/>
  <c r="R5" i="69"/>
  <c r="S5" i="69" s="1"/>
  <c r="N5" i="69"/>
  <c r="L5" i="69"/>
  <c r="K5" i="69"/>
  <c r="R4" i="69"/>
  <c r="N4" i="69"/>
  <c r="L4" i="69"/>
  <c r="K4" i="69"/>
  <c r="Q156" i="68"/>
  <c r="P156" i="68"/>
  <c r="O156" i="68"/>
  <c r="M156" i="68"/>
  <c r="J156" i="68"/>
  <c r="AY155" i="68"/>
  <c r="AX155" i="68"/>
  <c r="AW155" i="68"/>
  <c r="AV155" i="68"/>
  <c r="AU155" i="68"/>
  <c r="AT155" i="68"/>
  <c r="AS155" i="68"/>
  <c r="AR155" i="68"/>
  <c r="AQ155" i="68"/>
  <c r="AP155" i="68"/>
  <c r="AO155" i="68"/>
  <c r="AN155" i="68"/>
  <c r="AM155" i="68"/>
  <c r="AL155" i="68"/>
  <c r="AK155" i="68"/>
  <c r="AJ155" i="68"/>
  <c r="AI155" i="68"/>
  <c r="AH155" i="68"/>
  <c r="AG155" i="68"/>
  <c r="AF155" i="68"/>
  <c r="AE155" i="68"/>
  <c r="AD155" i="68"/>
  <c r="AC155" i="68"/>
  <c r="AB155" i="68"/>
  <c r="AA155" i="68"/>
  <c r="Q155" i="68"/>
  <c r="P155" i="68"/>
  <c r="O155" i="68"/>
  <c r="M155" i="68"/>
  <c r="J155" i="68"/>
  <c r="R154" i="68"/>
  <c r="S154" i="68" s="1"/>
  <c r="N154" i="68"/>
  <c r="L154" i="68"/>
  <c r="K154" i="68"/>
  <c r="R153" i="68"/>
  <c r="S153" i="68" s="1"/>
  <c r="N153" i="68"/>
  <c r="L153" i="68"/>
  <c r="K153" i="68"/>
  <c r="R152" i="68"/>
  <c r="S152" i="68" s="1"/>
  <c r="N152" i="68"/>
  <c r="L152" i="68"/>
  <c r="K152" i="68"/>
  <c r="R151" i="68"/>
  <c r="S151" i="68" s="1"/>
  <c r="N151" i="68"/>
  <c r="L151" i="68"/>
  <c r="K151" i="68"/>
  <c r="R150" i="68"/>
  <c r="S150" i="68" s="1"/>
  <c r="N150" i="68"/>
  <c r="L150" i="68"/>
  <c r="K150" i="68"/>
  <c r="R149" i="68"/>
  <c r="S149" i="68" s="1"/>
  <c r="N149" i="68"/>
  <c r="L149" i="68"/>
  <c r="K149" i="68"/>
  <c r="R148" i="68"/>
  <c r="S148" i="68" s="1"/>
  <c r="N148" i="68"/>
  <c r="L148" i="68"/>
  <c r="K148" i="68"/>
  <c r="R147" i="68"/>
  <c r="S147" i="68" s="1"/>
  <c r="N147" i="68"/>
  <c r="L147" i="68"/>
  <c r="K147" i="68"/>
  <c r="R146" i="68"/>
  <c r="S146" i="68" s="1"/>
  <c r="N146" i="68"/>
  <c r="L146" i="68"/>
  <c r="K146" i="68"/>
  <c r="R145" i="68"/>
  <c r="S145" i="68" s="1"/>
  <c r="N145" i="68"/>
  <c r="L145" i="68"/>
  <c r="K145" i="68"/>
  <c r="R144" i="68"/>
  <c r="S144" i="68" s="1"/>
  <c r="N144" i="68"/>
  <c r="L144" i="68"/>
  <c r="K144" i="68"/>
  <c r="R143" i="68"/>
  <c r="S143" i="68" s="1"/>
  <c r="N143" i="68"/>
  <c r="L143" i="68"/>
  <c r="K143" i="68"/>
  <c r="R142" i="68"/>
  <c r="S142" i="68" s="1"/>
  <c r="N142" i="68"/>
  <c r="L142" i="68"/>
  <c r="K142" i="68"/>
  <c r="R141" i="68"/>
  <c r="S141" i="68" s="1"/>
  <c r="N141" i="68"/>
  <c r="L141" i="68"/>
  <c r="K141" i="68"/>
  <c r="R140" i="68"/>
  <c r="S140" i="68" s="1"/>
  <c r="N140" i="68"/>
  <c r="L140" i="68"/>
  <c r="K140" i="68"/>
  <c r="R139" i="68"/>
  <c r="S139" i="68" s="1"/>
  <c r="N139" i="68"/>
  <c r="L139" i="68"/>
  <c r="K139" i="68"/>
  <c r="R138" i="68"/>
  <c r="S138" i="68" s="1"/>
  <c r="N138" i="68"/>
  <c r="L138" i="68"/>
  <c r="K138" i="68"/>
  <c r="R137" i="68"/>
  <c r="S137" i="68" s="1"/>
  <c r="N137" i="68"/>
  <c r="L137" i="68"/>
  <c r="K137" i="68"/>
  <c r="R136" i="68"/>
  <c r="S136" i="68" s="1"/>
  <c r="N136" i="68"/>
  <c r="L136" i="68"/>
  <c r="K136" i="68"/>
  <c r="R135" i="68"/>
  <c r="S135" i="68" s="1"/>
  <c r="N135" i="68"/>
  <c r="L135" i="68"/>
  <c r="K135" i="68"/>
  <c r="R134" i="68"/>
  <c r="S134" i="68" s="1"/>
  <c r="N134" i="68"/>
  <c r="L134" i="68"/>
  <c r="K134" i="68"/>
  <c r="R133" i="68"/>
  <c r="S133" i="68" s="1"/>
  <c r="N133" i="68"/>
  <c r="L133" i="68"/>
  <c r="K133" i="68"/>
  <c r="R132" i="68"/>
  <c r="S132" i="68" s="1"/>
  <c r="N132" i="68"/>
  <c r="L132" i="68"/>
  <c r="K132" i="68"/>
  <c r="R131" i="68"/>
  <c r="S131" i="68" s="1"/>
  <c r="N131" i="68"/>
  <c r="L131" i="68"/>
  <c r="K131" i="68"/>
  <c r="R130" i="68"/>
  <c r="S130" i="68" s="1"/>
  <c r="N130" i="68"/>
  <c r="L130" i="68"/>
  <c r="K130" i="68"/>
  <c r="R129" i="68"/>
  <c r="S129" i="68" s="1"/>
  <c r="N129" i="68"/>
  <c r="L129" i="68"/>
  <c r="K129" i="68"/>
  <c r="R128" i="68"/>
  <c r="S128" i="68" s="1"/>
  <c r="N128" i="68"/>
  <c r="L128" i="68"/>
  <c r="K128" i="68"/>
  <c r="R127" i="68"/>
  <c r="S127" i="68" s="1"/>
  <c r="N127" i="68"/>
  <c r="L127" i="68"/>
  <c r="K127" i="68"/>
  <c r="R126" i="68"/>
  <c r="S126" i="68" s="1"/>
  <c r="N126" i="68"/>
  <c r="L126" i="68"/>
  <c r="K126" i="68"/>
  <c r="R125" i="68"/>
  <c r="S125" i="68" s="1"/>
  <c r="N125" i="68"/>
  <c r="L125" i="68"/>
  <c r="K125" i="68"/>
  <c r="R124" i="68"/>
  <c r="S124" i="68" s="1"/>
  <c r="N124" i="68"/>
  <c r="L124" i="68"/>
  <c r="K124" i="68"/>
  <c r="R123" i="68"/>
  <c r="S123" i="68" s="1"/>
  <c r="N123" i="68"/>
  <c r="L123" i="68"/>
  <c r="K123" i="68"/>
  <c r="R122" i="68"/>
  <c r="S122" i="68" s="1"/>
  <c r="N122" i="68"/>
  <c r="L122" i="68"/>
  <c r="K122" i="68"/>
  <c r="R121" i="68"/>
  <c r="S121" i="68" s="1"/>
  <c r="N121" i="68"/>
  <c r="L121" i="68"/>
  <c r="K121" i="68"/>
  <c r="R120" i="68"/>
  <c r="S120" i="68" s="1"/>
  <c r="N120" i="68"/>
  <c r="L120" i="68"/>
  <c r="K120" i="68"/>
  <c r="R119" i="68"/>
  <c r="S119" i="68" s="1"/>
  <c r="N119" i="68"/>
  <c r="L119" i="68"/>
  <c r="K119" i="68"/>
  <c r="R118" i="68"/>
  <c r="S118" i="68" s="1"/>
  <c r="N118" i="68"/>
  <c r="L118" i="68"/>
  <c r="K118" i="68"/>
  <c r="R117" i="68"/>
  <c r="S117" i="68" s="1"/>
  <c r="N117" i="68"/>
  <c r="L117" i="68"/>
  <c r="K117" i="68"/>
  <c r="S116" i="68"/>
  <c r="R116" i="68"/>
  <c r="N116" i="68"/>
  <c r="L116" i="68"/>
  <c r="K116" i="68"/>
  <c r="R115" i="68"/>
  <c r="S115" i="68" s="1"/>
  <c r="N115" i="68"/>
  <c r="L115" i="68"/>
  <c r="K115" i="68"/>
  <c r="R114" i="68"/>
  <c r="S114" i="68" s="1"/>
  <c r="N114" i="68"/>
  <c r="L114" i="68"/>
  <c r="K114" i="68"/>
  <c r="R113" i="68"/>
  <c r="S113" i="68" s="1"/>
  <c r="N113" i="68"/>
  <c r="L113" i="68"/>
  <c r="K113" i="68"/>
  <c r="R112" i="68"/>
  <c r="S112" i="68" s="1"/>
  <c r="N112" i="68"/>
  <c r="L112" i="68"/>
  <c r="K112" i="68"/>
  <c r="R111" i="68"/>
  <c r="S111" i="68" s="1"/>
  <c r="N111" i="68"/>
  <c r="L111" i="68"/>
  <c r="K111" i="68"/>
  <c r="R110" i="68"/>
  <c r="S110" i="68" s="1"/>
  <c r="N110" i="68"/>
  <c r="L110" i="68"/>
  <c r="K110" i="68"/>
  <c r="R109" i="68"/>
  <c r="S109" i="68" s="1"/>
  <c r="N109" i="68"/>
  <c r="L109" i="68"/>
  <c r="K109" i="68"/>
  <c r="R108" i="68"/>
  <c r="S108" i="68" s="1"/>
  <c r="N108" i="68"/>
  <c r="L108" i="68"/>
  <c r="K108" i="68"/>
  <c r="R107" i="68"/>
  <c r="S107" i="68" s="1"/>
  <c r="N107" i="68"/>
  <c r="L107" i="68"/>
  <c r="K107" i="68"/>
  <c r="R106" i="68"/>
  <c r="S106" i="68" s="1"/>
  <c r="N106" i="68"/>
  <c r="L106" i="68"/>
  <c r="K106" i="68"/>
  <c r="R105" i="68"/>
  <c r="S105" i="68" s="1"/>
  <c r="N105" i="68"/>
  <c r="L105" i="68"/>
  <c r="K105" i="68"/>
  <c r="R104" i="68"/>
  <c r="S104" i="68" s="1"/>
  <c r="N104" i="68"/>
  <c r="L104" i="68"/>
  <c r="K104" i="68"/>
  <c r="R103" i="68"/>
  <c r="S103" i="68" s="1"/>
  <c r="N103" i="68"/>
  <c r="L103" i="68"/>
  <c r="K103" i="68"/>
  <c r="R102" i="68"/>
  <c r="S102" i="68" s="1"/>
  <c r="N102" i="68"/>
  <c r="L102" i="68"/>
  <c r="K102" i="68"/>
  <c r="R101" i="68"/>
  <c r="S101" i="68" s="1"/>
  <c r="N101" i="68"/>
  <c r="L101" i="68"/>
  <c r="K101" i="68"/>
  <c r="R100" i="68"/>
  <c r="S100" i="68" s="1"/>
  <c r="N100" i="68"/>
  <c r="L100" i="68"/>
  <c r="K100" i="68"/>
  <c r="R99" i="68"/>
  <c r="S99" i="68" s="1"/>
  <c r="N99" i="68"/>
  <c r="L99" i="68"/>
  <c r="K99" i="68"/>
  <c r="R98" i="68"/>
  <c r="S98" i="68" s="1"/>
  <c r="N98" i="68"/>
  <c r="L98" i="68"/>
  <c r="K98" i="68"/>
  <c r="R97" i="68"/>
  <c r="S97" i="68" s="1"/>
  <c r="N97" i="68"/>
  <c r="L97" i="68"/>
  <c r="K97" i="68"/>
  <c r="R96" i="68"/>
  <c r="S96" i="68" s="1"/>
  <c r="N96" i="68"/>
  <c r="L96" i="68"/>
  <c r="K96" i="68"/>
  <c r="R95" i="68"/>
  <c r="S95" i="68" s="1"/>
  <c r="N95" i="68"/>
  <c r="L95" i="68"/>
  <c r="K95" i="68"/>
  <c r="R94" i="68"/>
  <c r="S94" i="68" s="1"/>
  <c r="N94" i="68"/>
  <c r="L94" i="68"/>
  <c r="K94" i="68"/>
  <c r="S93" i="68"/>
  <c r="R93" i="68"/>
  <c r="N93" i="68"/>
  <c r="L93" i="68"/>
  <c r="K93" i="68"/>
  <c r="R92" i="68"/>
  <c r="S92" i="68" s="1"/>
  <c r="N92" i="68"/>
  <c r="L92" i="68"/>
  <c r="K92" i="68"/>
  <c r="R91" i="68"/>
  <c r="S91" i="68" s="1"/>
  <c r="N91" i="68"/>
  <c r="L91" i="68"/>
  <c r="K91" i="68"/>
  <c r="R90" i="68"/>
  <c r="S90" i="68" s="1"/>
  <c r="N90" i="68"/>
  <c r="L90" i="68"/>
  <c r="K90" i="68"/>
  <c r="R89" i="68"/>
  <c r="S89" i="68" s="1"/>
  <c r="N89" i="68"/>
  <c r="L89" i="68"/>
  <c r="K89" i="68"/>
  <c r="R88" i="68"/>
  <c r="S88" i="68" s="1"/>
  <c r="N88" i="68"/>
  <c r="L88" i="68"/>
  <c r="K88" i="68"/>
  <c r="R87" i="68"/>
  <c r="S87" i="68" s="1"/>
  <c r="N87" i="68"/>
  <c r="L87" i="68"/>
  <c r="K87" i="68"/>
  <c r="R86" i="68"/>
  <c r="S86" i="68" s="1"/>
  <c r="N86" i="68"/>
  <c r="L86" i="68"/>
  <c r="K86" i="68"/>
  <c r="R85" i="68"/>
  <c r="S85" i="68" s="1"/>
  <c r="N85" i="68"/>
  <c r="L85" i="68"/>
  <c r="K85" i="68"/>
  <c r="R84" i="68"/>
  <c r="S84" i="68" s="1"/>
  <c r="N84" i="68"/>
  <c r="L84" i="68"/>
  <c r="K84" i="68"/>
  <c r="R83" i="68"/>
  <c r="S83" i="68" s="1"/>
  <c r="N83" i="68"/>
  <c r="L83" i="68"/>
  <c r="K83" i="68"/>
  <c r="R82" i="68"/>
  <c r="S82" i="68" s="1"/>
  <c r="N82" i="68"/>
  <c r="L82" i="68"/>
  <c r="K82" i="68"/>
  <c r="R81" i="68"/>
  <c r="S81" i="68" s="1"/>
  <c r="N81" i="68"/>
  <c r="L81" i="68"/>
  <c r="K81" i="68"/>
  <c r="S80" i="68"/>
  <c r="R80" i="68"/>
  <c r="N80" i="68"/>
  <c r="L80" i="68"/>
  <c r="K80" i="68"/>
  <c r="R79" i="68"/>
  <c r="S79" i="68" s="1"/>
  <c r="N79" i="68"/>
  <c r="L79" i="68"/>
  <c r="K79" i="68"/>
  <c r="R78" i="68"/>
  <c r="S78" i="68" s="1"/>
  <c r="N78" i="68"/>
  <c r="L78" i="68"/>
  <c r="K78" i="68"/>
  <c r="R77" i="68"/>
  <c r="S77" i="68" s="1"/>
  <c r="N77" i="68"/>
  <c r="L77" i="68"/>
  <c r="K77" i="68"/>
  <c r="R76" i="68"/>
  <c r="S76" i="68" s="1"/>
  <c r="N76" i="68"/>
  <c r="L76" i="68"/>
  <c r="K76" i="68"/>
  <c r="R75" i="68"/>
  <c r="S75" i="68" s="1"/>
  <c r="N75" i="68"/>
  <c r="L75" i="68"/>
  <c r="K75" i="68"/>
  <c r="R74" i="68"/>
  <c r="S74" i="68" s="1"/>
  <c r="N74" i="68"/>
  <c r="L74" i="68"/>
  <c r="K74" i="68"/>
  <c r="R73" i="68"/>
  <c r="S73" i="68" s="1"/>
  <c r="N73" i="68"/>
  <c r="L73" i="68"/>
  <c r="K73" i="68"/>
  <c r="R72" i="68"/>
  <c r="S72" i="68" s="1"/>
  <c r="N72" i="68"/>
  <c r="L72" i="68"/>
  <c r="K72" i="68"/>
  <c r="R71" i="68"/>
  <c r="S71" i="68" s="1"/>
  <c r="N71" i="68"/>
  <c r="L71" i="68"/>
  <c r="K71" i="68"/>
  <c r="R70" i="68"/>
  <c r="S70" i="68" s="1"/>
  <c r="N70" i="68"/>
  <c r="L70" i="68"/>
  <c r="K70" i="68"/>
  <c r="R69" i="68"/>
  <c r="S69" i="68" s="1"/>
  <c r="N69" i="68"/>
  <c r="L69" i="68"/>
  <c r="K69" i="68"/>
  <c r="R68" i="68"/>
  <c r="S68" i="68" s="1"/>
  <c r="N68" i="68"/>
  <c r="L68" i="68"/>
  <c r="K68" i="68"/>
  <c r="R67" i="68"/>
  <c r="S67" i="68" s="1"/>
  <c r="N67" i="68"/>
  <c r="L67" i="68"/>
  <c r="K67" i="68"/>
  <c r="R66" i="68"/>
  <c r="S66" i="68" s="1"/>
  <c r="N66" i="68"/>
  <c r="L66" i="68"/>
  <c r="K66" i="68"/>
  <c r="R65" i="68"/>
  <c r="S65" i="68" s="1"/>
  <c r="N65" i="68"/>
  <c r="L65" i="68"/>
  <c r="K65" i="68"/>
  <c r="R64" i="68"/>
  <c r="S64" i="68" s="1"/>
  <c r="N64" i="68"/>
  <c r="L64" i="68"/>
  <c r="K64" i="68"/>
  <c r="R63" i="68"/>
  <c r="S63" i="68" s="1"/>
  <c r="N63" i="68"/>
  <c r="L63" i="68"/>
  <c r="K63" i="68"/>
  <c r="R62" i="68"/>
  <c r="S62" i="68" s="1"/>
  <c r="N62" i="68"/>
  <c r="L62" i="68"/>
  <c r="K62" i="68"/>
  <c r="R61" i="68"/>
  <c r="S61" i="68" s="1"/>
  <c r="N61" i="68"/>
  <c r="L61" i="68"/>
  <c r="K61" i="68"/>
  <c r="R60" i="68"/>
  <c r="S60" i="68" s="1"/>
  <c r="N60" i="68"/>
  <c r="L60" i="68"/>
  <c r="K60" i="68"/>
  <c r="R59" i="68"/>
  <c r="S59" i="68" s="1"/>
  <c r="N59" i="68"/>
  <c r="L59" i="68"/>
  <c r="K59" i="68"/>
  <c r="R58" i="68"/>
  <c r="S58" i="68" s="1"/>
  <c r="N58" i="68"/>
  <c r="L58" i="68"/>
  <c r="K58" i="68"/>
  <c r="R57" i="68"/>
  <c r="S57" i="68" s="1"/>
  <c r="N57" i="68"/>
  <c r="L57" i="68"/>
  <c r="K57" i="68"/>
  <c r="R56" i="68"/>
  <c r="S56" i="68" s="1"/>
  <c r="N56" i="68"/>
  <c r="L56" i="68"/>
  <c r="K56" i="68"/>
  <c r="R55" i="68"/>
  <c r="S55" i="68" s="1"/>
  <c r="N55" i="68"/>
  <c r="L55" i="68"/>
  <c r="K55" i="68"/>
  <c r="R54" i="68"/>
  <c r="S54" i="68" s="1"/>
  <c r="N54" i="68"/>
  <c r="L54" i="68"/>
  <c r="K54" i="68"/>
  <c r="R53" i="68"/>
  <c r="S53" i="68" s="1"/>
  <c r="N53" i="68"/>
  <c r="L53" i="68"/>
  <c r="K53" i="68"/>
  <c r="R52" i="68"/>
  <c r="S52" i="68" s="1"/>
  <c r="N52" i="68"/>
  <c r="L52" i="68"/>
  <c r="K52" i="68"/>
  <c r="R51" i="68"/>
  <c r="S51" i="68" s="1"/>
  <c r="N51" i="68"/>
  <c r="L51" i="68"/>
  <c r="K51" i="68"/>
  <c r="R50" i="68"/>
  <c r="S50" i="68" s="1"/>
  <c r="N50" i="68"/>
  <c r="L50" i="68"/>
  <c r="K50" i="68"/>
  <c r="R49" i="68"/>
  <c r="S49" i="68" s="1"/>
  <c r="N49" i="68"/>
  <c r="L49" i="68"/>
  <c r="K49" i="68"/>
  <c r="S48" i="68"/>
  <c r="R48" i="68"/>
  <c r="N48" i="68"/>
  <c r="L48" i="68"/>
  <c r="K48" i="68"/>
  <c r="R47" i="68"/>
  <c r="S47" i="68" s="1"/>
  <c r="N47" i="68"/>
  <c r="L47" i="68"/>
  <c r="K47" i="68"/>
  <c r="R46" i="68"/>
  <c r="S46" i="68" s="1"/>
  <c r="N46" i="68"/>
  <c r="L46" i="68"/>
  <c r="K46" i="68"/>
  <c r="R45" i="68"/>
  <c r="S45" i="68" s="1"/>
  <c r="N45" i="68"/>
  <c r="L45" i="68"/>
  <c r="K45" i="68"/>
  <c r="R44" i="68"/>
  <c r="S44" i="68" s="1"/>
  <c r="N44" i="68"/>
  <c r="L44" i="68"/>
  <c r="K44" i="68"/>
  <c r="S43" i="68"/>
  <c r="R43" i="68"/>
  <c r="N43" i="68"/>
  <c r="L43" i="68"/>
  <c r="K43" i="68"/>
  <c r="R42" i="68"/>
  <c r="S42" i="68" s="1"/>
  <c r="N42" i="68"/>
  <c r="L42" i="68"/>
  <c r="K42" i="68"/>
  <c r="R41" i="68"/>
  <c r="S41" i="68" s="1"/>
  <c r="N41" i="68"/>
  <c r="L41" i="68"/>
  <c r="K41" i="68"/>
  <c r="R40" i="68"/>
  <c r="S40" i="68" s="1"/>
  <c r="N40" i="68"/>
  <c r="L40" i="68"/>
  <c r="K40" i="68"/>
  <c r="R39" i="68"/>
  <c r="S39" i="68" s="1"/>
  <c r="N39" i="68"/>
  <c r="L39" i="68"/>
  <c r="K39" i="68"/>
  <c r="R38" i="68"/>
  <c r="S38" i="68" s="1"/>
  <c r="N38" i="68"/>
  <c r="L38" i="68"/>
  <c r="K38" i="68"/>
  <c r="R37" i="68"/>
  <c r="S37" i="68" s="1"/>
  <c r="N37" i="68"/>
  <c r="L37" i="68"/>
  <c r="K37" i="68"/>
  <c r="R36" i="68"/>
  <c r="S36" i="68" s="1"/>
  <c r="N36" i="68"/>
  <c r="L36" i="68"/>
  <c r="K36" i="68"/>
  <c r="R35" i="68"/>
  <c r="S35" i="68" s="1"/>
  <c r="N35" i="68"/>
  <c r="L35" i="68"/>
  <c r="K35" i="68"/>
  <c r="R34" i="68"/>
  <c r="S34" i="68" s="1"/>
  <c r="N34" i="68"/>
  <c r="L34" i="68"/>
  <c r="K34" i="68"/>
  <c r="R33" i="68"/>
  <c r="S33" i="68" s="1"/>
  <c r="N33" i="68"/>
  <c r="L33" i="68"/>
  <c r="K33" i="68"/>
  <c r="R32" i="68"/>
  <c r="S32" i="68" s="1"/>
  <c r="N32" i="68"/>
  <c r="L32" i="68"/>
  <c r="K32" i="68"/>
  <c r="R31" i="68"/>
  <c r="S31" i="68" s="1"/>
  <c r="N31" i="68"/>
  <c r="L31" i="68"/>
  <c r="K31" i="68"/>
  <c r="R30" i="68"/>
  <c r="S30" i="68" s="1"/>
  <c r="N30" i="68"/>
  <c r="L30" i="68"/>
  <c r="K30" i="68"/>
  <c r="R29" i="68"/>
  <c r="S29" i="68" s="1"/>
  <c r="N29" i="68"/>
  <c r="L29" i="68"/>
  <c r="K29" i="68"/>
  <c r="R28" i="68"/>
  <c r="S28" i="68" s="1"/>
  <c r="N28" i="68"/>
  <c r="L28" i="68"/>
  <c r="K28" i="68"/>
  <c r="R27" i="68"/>
  <c r="S27" i="68" s="1"/>
  <c r="N27" i="68"/>
  <c r="L27" i="68"/>
  <c r="K27" i="68"/>
  <c r="R26" i="68"/>
  <c r="S26" i="68" s="1"/>
  <c r="N26" i="68"/>
  <c r="L26" i="68"/>
  <c r="K26" i="68"/>
  <c r="R25" i="68"/>
  <c r="S25" i="68" s="1"/>
  <c r="N25" i="68"/>
  <c r="L25" i="68"/>
  <c r="K25" i="68"/>
  <c r="R24" i="68"/>
  <c r="S24" i="68" s="1"/>
  <c r="N24" i="68"/>
  <c r="L24" i="68"/>
  <c r="K24" i="68"/>
  <c r="R23" i="68"/>
  <c r="S23" i="68" s="1"/>
  <c r="N23" i="68"/>
  <c r="L23" i="68"/>
  <c r="K23" i="68"/>
  <c r="R22" i="68"/>
  <c r="S22" i="68" s="1"/>
  <c r="N22" i="68"/>
  <c r="L22" i="68"/>
  <c r="K22" i="68"/>
  <c r="R21" i="68"/>
  <c r="S21" i="68" s="1"/>
  <c r="N21" i="68"/>
  <c r="L21" i="68"/>
  <c r="K21" i="68"/>
  <c r="R20" i="68"/>
  <c r="S20" i="68" s="1"/>
  <c r="N20" i="68"/>
  <c r="L20" i="68"/>
  <c r="K20" i="68"/>
  <c r="R19" i="68"/>
  <c r="S19" i="68" s="1"/>
  <c r="N19" i="68"/>
  <c r="L19" i="68"/>
  <c r="K19" i="68"/>
  <c r="R18" i="68"/>
  <c r="S18" i="68" s="1"/>
  <c r="N18" i="68"/>
  <c r="L18" i="68"/>
  <c r="K18" i="68"/>
  <c r="R17" i="68"/>
  <c r="S17" i="68" s="1"/>
  <c r="N17" i="68"/>
  <c r="L17" i="68"/>
  <c r="K17" i="68"/>
  <c r="R16" i="68"/>
  <c r="S16" i="68" s="1"/>
  <c r="N16" i="68"/>
  <c r="L16" i="68"/>
  <c r="K16" i="68"/>
  <c r="R15" i="68"/>
  <c r="S15" i="68" s="1"/>
  <c r="N15" i="68"/>
  <c r="L15" i="68"/>
  <c r="K15" i="68"/>
  <c r="R14" i="68"/>
  <c r="S14" i="68" s="1"/>
  <c r="N14" i="68"/>
  <c r="L14" i="68"/>
  <c r="K14" i="68"/>
  <c r="R13" i="68"/>
  <c r="S13" i="68" s="1"/>
  <c r="N13" i="68"/>
  <c r="L13" i="68"/>
  <c r="K13" i="68"/>
  <c r="R12" i="68"/>
  <c r="S12" i="68" s="1"/>
  <c r="N12" i="68"/>
  <c r="L12" i="68"/>
  <c r="K12" i="68"/>
  <c r="R11" i="68"/>
  <c r="S11" i="68" s="1"/>
  <c r="N11" i="68"/>
  <c r="L11" i="68"/>
  <c r="K11" i="68"/>
  <c r="R10" i="68"/>
  <c r="S10" i="68" s="1"/>
  <c r="N10" i="68"/>
  <c r="L10" i="68"/>
  <c r="K10" i="68"/>
  <c r="R9" i="68"/>
  <c r="S9" i="68" s="1"/>
  <c r="N9" i="68"/>
  <c r="L9" i="68"/>
  <c r="K9" i="68"/>
  <c r="R8" i="68"/>
  <c r="S8" i="68" s="1"/>
  <c r="N8" i="68"/>
  <c r="L8" i="68"/>
  <c r="K8" i="68"/>
  <c r="R7" i="68"/>
  <c r="S7" i="68" s="1"/>
  <c r="N7" i="68"/>
  <c r="L7" i="68"/>
  <c r="K7" i="68"/>
  <c r="R6" i="68"/>
  <c r="S6" i="68" s="1"/>
  <c r="N6" i="68"/>
  <c r="L6" i="68"/>
  <c r="K6" i="68"/>
  <c r="R5" i="68"/>
  <c r="S5" i="68" s="1"/>
  <c r="N5" i="68"/>
  <c r="L5" i="68"/>
  <c r="K5" i="68"/>
  <c r="R4" i="68"/>
  <c r="N4" i="68"/>
  <c r="L4" i="68"/>
  <c r="K4" i="68"/>
  <c r="Q156" i="67"/>
  <c r="P156" i="67"/>
  <c r="O156" i="67"/>
  <c r="M156" i="67"/>
  <c r="J156" i="67"/>
  <c r="AY155" i="67"/>
  <c r="AX155" i="67"/>
  <c r="AW155" i="67"/>
  <c r="AV155" i="67"/>
  <c r="AU155" i="67"/>
  <c r="AT155" i="67"/>
  <c r="AS155" i="67"/>
  <c r="AR155" i="67"/>
  <c r="AQ155" i="67"/>
  <c r="AP155" i="67"/>
  <c r="AO155" i="67"/>
  <c r="AN155" i="67"/>
  <c r="AM155" i="67"/>
  <c r="AL155" i="67"/>
  <c r="AK155" i="67"/>
  <c r="AJ155" i="67"/>
  <c r="AI155" i="67"/>
  <c r="AH155" i="67"/>
  <c r="AG155" i="67"/>
  <c r="AF155" i="67"/>
  <c r="AE155" i="67"/>
  <c r="AD155" i="67"/>
  <c r="AC155" i="67"/>
  <c r="AB155" i="67"/>
  <c r="AA155" i="67"/>
  <c r="Q155" i="67"/>
  <c r="P155" i="67"/>
  <c r="O155" i="67"/>
  <c r="M155" i="67"/>
  <c r="J155" i="67"/>
  <c r="R154" i="67"/>
  <c r="S154" i="67" s="1"/>
  <c r="N154" i="67"/>
  <c r="L154" i="67"/>
  <c r="K154" i="67"/>
  <c r="R153" i="67"/>
  <c r="S153" i="67" s="1"/>
  <c r="N153" i="67"/>
  <c r="L153" i="67"/>
  <c r="K153" i="67"/>
  <c r="R152" i="67"/>
  <c r="S152" i="67" s="1"/>
  <c r="N152" i="67"/>
  <c r="L152" i="67"/>
  <c r="K152" i="67"/>
  <c r="R151" i="67"/>
  <c r="S151" i="67" s="1"/>
  <c r="N151" i="67"/>
  <c r="L151" i="67"/>
  <c r="K151" i="67"/>
  <c r="R150" i="67"/>
  <c r="S150" i="67" s="1"/>
  <c r="N150" i="67"/>
  <c r="L150" i="67"/>
  <c r="K150" i="67"/>
  <c r="R149" i="67"/>
  <c r="S149" i="67" s="1"/>
  <c r="N149" i="67"/>
  <c r="L149" i="67"/>
  <c r="K149" i="67"/>
  <c r="R148" i="67"/>
  <c r="S148" i="67" s="1"/>
  <c r="N148" i="67"/>
  <c r="L148" i="67"/>
  <c r="K148" i="67"/>
  <c r="R147" i="67"/>
  <c r="S147" i="67" s="1"/>
  <c r="N147" i="67"/>
  <c r="L147" i="67"/>
  <c r="K147" i="67"/>
  <c r="R146" i="67"/>
  <c r="S146" i="67" s="1"/>
  <c r="N146" i="67"/>
  <c r="L146" i="67"/>
  <c r="K146" i="67"/>
  <c r="R145" i="67"/>
  <c r="S145" i="67" s="1"/>
  <c r="N145" i="67"/>
  <c r="L145" i="67"/>
  <c r="K145" i="67"/>
  <c r="R144" i="67"/>
  <c r="S144" i="67" s="1"/>
  <c r="N144" i="67"/>
  <c r="L144" i="67"/>
  <c r="K144" i="67"/>
  <c r="R143" i="67"/>
  <c r="S143" i="67" s="1"/>
  <c r="N143" i="67"/>
  <c r="L143" i="67"/>
  <c r="K143" i="67"/>
  <c r="R142" i="67"/>
  <c r="S142" i="67" s="1"/>
  <c r="N142" i="67"/>
  <c r="L142" i="67"/>
  <c r="K142" i="67"/>
  <c r="R141" i="67"/>
  <c r="S141" i="67" s="1"/>
  <c r="N141" i="67"/>
  <c r="L141" i="67"/>
  <c r="K141" i="67"/>
  <c r="R140" i="67"/>
  <c r="S140" i="67" s="1"/>
  <c r="N140" i="67"/>
  <c r="L140" i="67"/>
  <c r="K140" i="67"/>
  <c r="R139" i="67"/>
  <c r="S139" i="67" s="1"/>
  <c r="N139" i="67"/>
  <c r="L139" i="67"/>
  <c r="K139" i="67"/>
  <c r="R138" i="67"/>
  <c r="S138" i="67" s="1"/>
  <c r="N138" i="67"/>
  <c r="L138" i="67"/>
  <c r="K138" i="67"/>
  <c r="R137" i="67"/>
  <c r="S137" i="67" s="1"/>
  <c r="N137" i="67"/>
  <c r="L137" i="67"/>
  <c r="K137" i="67"/>
  <c r="R136" i="67"/>
  <c r="S136" i="67" s="1"/>
  <c r="N136" i="67"/>
  <c r="L136" i="67"/>
  <c r="K136" i="67"/>
  <c r="R135" i="67"/>
  <c r="S135" i="67" s="1"/>
  <c r="N135" i="67"/>
  <c r="L135" i="67"/>
  <c r="K135" i="67"/>
  <c r="R134" i="67"/>
  <c r="S134" i="67" s="1"/>
  <c r="N134" i="67"/>
  <c r="L134" i="67"/>
  <c r="K134" i="67"/>
  <c r="R133" i="67"/>
  <c r="S133" i="67" s="1"/>
  <c r="N133" i="67"/>
  <c r="L133" i="67"/>
  <c r="K133" i="67"/>
  <c r="R132" i="67"/>
  <c r="S132" i="67" s="1"/>
  <c r="N132" i="67"/>
  <c r="L132" i="67"/>
  <c r="K132" i="67"/>
  <c r="R131" i="67"/>
  <c r="S131" i="67" s="1"/>
  <c r="N131" i="67"/>
  <c r="L131" i="67"/>
  <c r="K131" i="67"/>
  <c r="R130" i="67"/>
  <c r="S130" i="67" s="1"/>
  <c r="N130" i="67"/>
  <c r="L130" i="67"/>
  <c r="K130" i="67"/>
  <c r="R129" i="67"/>
  <c r="S129" i="67" s="1"/>
  <c r="N129" i="67"/>
  <c r="L129" i="67"/>
  <c r="K129" i="67"/>
  <c r="R128" i="67"/>
  <c r="S128" i="67" s="1"/>
  <c r="N128" i="67"/>
  <c r="L128" i="67"/>
  <c r="K128" i="67"/>
  <c r="R127" i="67"/>
  <c r="S127" i="67" s="1"/>
  <c r="N127" i="67"/>
  <c r="L127" i="67"/>
  <c r="K127" i="67"/>
  <c r="R126" i="67"/>
  <c r="S126" i="67" s="1"/>
  <c r="N126" i="67"/>
  <c r="L126" i="67"/>
  <c r="K126" i="67"/>
  <c r="R125" i="67"/>
  <c r="S125" i="67" s="1"/>
  <c r="N125" i="67"/>
  <c r="L125" i="67"/>
  <c r="K125" i="67"/>
  <c r="R124" i="67"/>
  <c r="S124" i="67" s="1"/>
  <c r="N124" i="67"/>
  <c r="L124" i="67"/>
  <c r="K124" i="67"/>
  <c r="R123" i="67"/>
  <c r="S123" i="67" s="1"/>
  <c r="N123" i="67"/>
  <c r="L123" i="67"/>
  <c r="K123" i="67"/>
  <c r="R122" i="67"/>
  <c r="S122" i="67" s="1"/>
  <c r="N122" i="67"/>
  <c r="L122" i="67"/>
  <c r="K122" i="67"/>
  <c r="R121" i="67"/>
  <c r="S121" i="67" s="1"/>
  <c r="N121" i="67"/>
  <c r="L121" i="67"/>
  <c r="K121" i="67"/>
  <c r="R120" i="67"/>
  <c r="S120" i="67" s="1"/>
  <c r="N120" i="67"/>
  <c r="L120" i="67"/>
  <c r="K120" i="67"/>
  <c r="R119" i="67"/>
  <c r="S119" i="67" s="1"/>
  <c r="N119" i="67"/>
  <c r="L119" i="67"/>
  <c r="K119" i="67"/>
  <c r="R118" i="67"/>
  <c r="S118" i="67" s="1"/>
  <c r="N118" i="67"/>
  <c r="L118" i="67"/>
  <c r="K118" i="67"/>
  <c r="R117" i="67"/>
  <c r="S117" i="67" s="1"/>
  <c r="N117" i="67"/>
  <c r="L117" i="67"/>
  <c r="K117" i="67"/>
  <c r="R116" i="67"/>
  <c r="S116" i="67" s="1"/>
  <c r="N116" i="67"/>
  <c r="L116" i="67"/>
  <c r="K116" i="67"/>
  <c r="R115" i="67"/>
  <c r="S115" i="67" s="1"/>
  <c r="N115" i="67"/>
  <c r="L115" i="67"/>
  <c r="K115" i="67"/>
  <c r="R114" i="67"/>
  <c r="S114" i="67" s="1"/>
  <c r="N114" i="67"/>
  <c r="L114" i="67"/>
  <c r="K114" i="67"/>
  <c r="R113" i="67"/>
  <c r="S113" i="67" s="1"/>
  <c r="N113" i="67"/>
  <c r="L113" i="67"/>
  <c r="K113" i="67"/>
  <c r="R112" i="67"/>
  <c r="S112" i="67" s="1"/>
  <c r="N112" i="67"/>
  <c r="L112" i="67"/>
  <c r="K112" i="67"/>
  <c r="R111" i="67"/>
  <c r="S111" i="67" s="1"/>
  <c r="N111" i="67"/>
  <c r="L111" i="67"/>
  <c r="K111" i="67"/>
  <c r="S110" i="67"/>
  <c r="R110" i="67"/>
  <c r="N110" i="67"/>
  <c r="L110" i="67"/>
  <c r="K110" i="67"/>
  <c r="R109" i="67"/>
  <c r="S109" i="67" s="1"/>
  <c r="N109" i="67"/>
  <c r="L109" i="67"/>
  <c r="K109" i="67"/>
  <c r="R108" i="67"/>
  <c r="S108" i="67" s="1"/>
  <c r="N108" i="67"/>
  <c r="L108" i="67"/>
  <c r="K108" i="67"/>
  <c r="R107" i="67"/>
  <c r="S107" i="67" s="1"/>
  <c r="N107" i="67"/>
  <c r="L107" i="67"/>
  <c r="K107" i="67"/>
  <c r="R106" i="67"/>
  <c r="S106" i="67" s="1"/>
  <c r="N106" i="67"/>
  <c r="L106" i="67"/>
  <c r="K106" i="67"/>
  <c r="R105" i="67"/>
  <c r="S105" i="67" s="1"/>
  <c r="N105" i="67"/>
  <c r="L105" i="67"/>
  <c r="K105" i="67"/>
  <c r="R104" i="67"/>
  <c r="S104" i="67" s="1"/>
  <c r="N104" i="67"/>
  <c r="L104" i="67"/>
  <c r="K104" i="67"/>
  <c r="R103" i="67"/>
  <c r="S103" i="67" s="1"/>
  <c r="N103" i="67"/>
  <c r="L103" i="67"/>
  <c r="K103" i="67"/>
  <c r="R102" i="67"/>
  <c r="S102" i="67" s="1"/>
  <c r="N102" i="67"/>
  <c r="L102" i="67"/>
  <c r="K102" i="67"/>
  <c r="R101" i="67"/>
  <c r="S101" i="67" s="1"/>
  <c r="N101" i="67"/>
  <c r="L101" i="67"/>
  <c r="K101" i="67"/>
  <c r="R100" i="67"/>
  <c r="S100" i="67" s="1"/>
  <c r="N100" i="67"/>
  <c r="L100" i="67"/>
  <c r="K100" i="67"/>
  <c r="R99" i="67"/>
  <c r="S99" i="67" s="1"/>
  <c r="N99" i="67"/>
  <c r="L99" i="67"/>
  <c r="K99" i="67"/>
  <c r="R98" i="67"/>
  <c r="S98" i="67" s="1"/>
  <c r="N98" i="67"/>
  <c r="L98" i="67"/>
  <c r="K98" i="67"/>
  <c r="R97" i="67"/>
  <c r="S97" i="67" s="1"/>
  <c r="N97" i="67"/>
  <c r="L97" i="67"/>
  <c r="K97" i="67"/>
  <c r="R96" i="67"/>
  <c r="S96" i="67" s="1"/>
  <c r="N96" i="67"/>
  <c r="L96" i="67"/>
  <c r="K96" i="67"/>
  <c r="R95" i="67"/>
  <c r="S95" i="67" s="1"/>
  <c r="N95" i="67"/>
  <c r="L95" i="67"/>
  <c r="K95" i="67"/>
  <c r="R94" i="67"/>
  <c r="S94" i="67" s="1"/>
  <c r="N94" i="67"/>
  <c r="L94" i="67"/>
  <c r="K94" i="67"/>
  <c r="R93" i="67"/>
  <c r="S93" i="67" s="1"/>
  <c r="N93" i="67"/>
  <c r="L93" i="67"/>
  <c r="K93" i="67"/>
  <c r="R92" i="67"/>
  <c r="S92" i="67" s="1"/>
  <c r="N92" i="67"/>
  <c r="L92" i="67"/>
  <c r="K92" i="67"/>
  <c r="R91" i="67"/>
  <c r="S91" i="67" s="1"/>
  <c r="N91" i="67"/>
  <c r="L91" i="67"/>
  <c r="K91" i="67"/>
  <c r="R90" i="67"/>
  <c r="S90" i="67" s="1"/>
  <c r="N90" i="67"/>
  <c r="L90" i="67"/>
  <c r="K90" i="67"/>
  <c r="R89" i="67"/>
  <c r="S89" i="67" s="1"/>
  <c r="N89" i="67"/>
  <c r="L89" i="67"/>
  <c r="K89" i="67"/>
  <c r="R88" i="67"/>
  <c r="S88" i="67" s="1"/>
  <c r="N88" i="67"/>
  <c r="L88" i="67"/>
  <c r="K88" i="67"/>
  <c r="R87" i="67"/>
  <c r="S87" i="67" s="1"/>
  <c r="N87" i="67"/>
  <c r="L87" i="67"/>
  <c r="K87" i="67"/>
  <c r="R86" i="67"/>
  <c r="S86" i="67" s="1"/>
  <c r="N86" i="67"/>
  <c r="L86" i="67"/>
  <c r="K86" i="67"/>
  <c r="R85" i="67"/>
  <c r="S85" i="67" s="1"/>
  <c r="N85" i="67"/>
  <c r="L85" i="67"/>
  <c r="K85" i="67"/>
  <c r="S84" i="67"/>
  <c r="R84" i="67"/>
  <c r="N84" i="67"/>
  <c r="L84" i="67"/>
  <c r="K84" i="67"/>
  <c r="R83" i="67"/>
  <c r="S83" i="67" s="1"/>
  <c r="N83" i="67"/>
  <c r="L83" i="67"/>
  <c r="K83" i="67"/>
  <c r="R82" i="67"/>
  <c r="S82" i="67" s="1"/>
  <c r="N82" i="67"/>
  <c r="L82" i="67"/>
  <c r="K82" i="67"/>
  <c r="R81" i="67"/>
  <c r="S81" i="67" s="1"/>
  <c r="N81" i="67"/>
  <c r="L81" i="67"/>
  <c r="K81" i="67"/>
  <c r="R80" i="67"/>
  <c r="S80" i="67" s="1"/>
  <c r="N80" i="67"/>
  <c r="L80" i="67"/>
  <c r="K80" i="67"/>
  <c r="R79" i="67"/>
  <c r="S79" i="67" s="1"/>
  <c r="N79" i="67"/>
  <c r="L79" i="67"/>
  <c r="K79" i="67"/>
  <c r="R78" i="67"/>
  <c r="S78" i="67" s="1"/>
  <c r="N78" i="67"/>
  <c r="L78" i="67"/>
  <c r="K78" i="67"/>
  <c r="R77" i="67"/>
  <c r="S77" i="67" s="1"/>
  <c r="N77" i="67"/>
  <c r="L77" i="67"/>
  <c r="K77" i="67"/>
  <c r="R76" i="67"/>
  <c r="S76" i="67" s="1"/>
  <c r="N76" i="67"/>
  <c r="L76" i="67"/>
  <c r="K76" i="67"/>
  <c r="R75" i="67"/>
  <c r="S75" i="67" s="1"/>
  <c r="N75" i="67"/>
  <c r="L75" i="67"/>
  <c r="K75" i="67"/>
  <c r="R74" i="67"/>
  <c r="S74" i="67" s="1"/>
  <c r="N74" i="67"/>
  <c r="L74" i="67"/>
  <c r="K74" i="67"/>
  <c r="R73" i="67"/>
  <c r="S73" i="67" s="1"/>
  <c r="N73" i="67"/>
  <c r="L73" i="67"/>
  <c r="K73" i="67"/>
  <c r="R72" i="67"/>
  <c r="S72" i="67" s="1"/>
  <c r="N72" i="67"/>
  <c r="L72" i="67"/>
  <c r="K72" i="67"/>
  <c r="R71" i="67"/>
  <c r="S71" i="67" s="1"/>
  <c r="N71" i="67"/>
  <c r="L71" i="67"/>
  <c r="K71" i="67"/>
  <c r="R70" i="67"/>
  <c r="S70" i="67" s="1"/>
  <c r="N70" i="67"/>
  <c r="L70" i="67"/>
  <c r="K70" i="67"/>
  <c r="R69" i="67"/>
  <c r="S69" i="67" s="1"/>
  <c r="N69" i="67"/>
  <c r="L69" i="67"/>
  <c r="K69" i="67"/>
  <c r="S68" i="67"/>
  <c r="R68" i="67"/>
  <c r="N68" i="67"/>
  <c r="L68" i="67"/>
  <c r="K68" i="67"/>
  <c r="R67" i="67"/>
  <c r="S67" i="67" s="1"/>
  <c r="N67" i="67"/>
  <c r="L67" i="67"/>
  <c r="K67" i="67"/>
  <c r="R66" i="67"/>
  <c r="S66" i="67" s="1"/>
  <c r="N66" i="67"/>
  <c r="L66" i="67"/>
  <c r="K66" i="67"/>
  <c r="R65" i="67"/>
  <c r="S65" i="67" s="1"/>
  <c r="N65" i="67"/>
  <c r="L65" i="67"/>
  <c r="K65" i="67"/>
  <c r="R64" i="67"/>
  <c r="S64" i="67" s="1"/>
  <c r="N64" i="67"/>
  <c r="L64" i="67"/>
  <c r="K64" i="67"/>
  <c r="R63" i="67"/>
  <c r="S63" i="67" s="1"/>
  <c r="N63" i="67"/>
  <c r="L63" i="67"/>
  <c r="K63" i="67"/>
  <c r="R62" i="67"/>
  <c r="S62" i="67" s="1"/>
  <c r="N62" i="67"/>
  <c r="L62" i="67"/>
  <c r="K62" i="67"/>
  <c r="S61" i="67"/>
  <c r="R61" i="67"/>
  <c r="N61" i="67"/>
  <c r="L61" i="67"/>
  <c r="K61" i="67"/>
  <c r="R60" i="67"/>
  <c r="S60" i="67" s="1"/>
  <c r="N60" i="67"/>
  <c r="L60" i="67"/>
  <c r="K60" i="67"/>
  <c r="R59" i="67"/>
  <c r="S59" i="67" s="1"/>
  <c r="N59" i="67"/>
  <c r="L59" i="67"/>
  <c r="K59" i="67"/>
  <c r="R58" i="67"/>
  <c r="S58" i="67" s="1"/>
  <c r="N58" i="67"/>
  <c r="L58" i="67"/>
  <c r="K58" i="67"/>
  <c r="R57" i="67"/>
  <c r="S57" i="67" s="1"/>
  <c r="N57" i="67"/>
  <c r="L57" i="67"/>
  <c r="K57" i="67"/>
  <c r="R56" i="67"/>
  <c r="S56" i="67" s="1"/>
  <c r="N56" i="67"/>
  <c r="L56" i="67"/>
  <c r="K56" i="67"/>
  <c r="R55" i="67"/>
  <c r="S55" i="67" s="1"/>
  <c r="N55" i="67"/>
  <c r="L55" i="67"/>
  <c r="K55" i="67"/>
  <c r="R54" i="67"/>
  <c r="S54" i="67" s="1"/>
  <c r="N54" i="67"/>
  <c r="L54" i="67"/>
  <c r="K54" i="67"/>
  <c r="R53" i="67"/>
  <c r="S53" i="67" s="1"/>
  <c r="N53" i="67"/>
  <c r="L53" i="67"/>
  <c r="K53" i="67"/>
  <c r="R52" i="67"/>
  <c r="S52" i="67" s="1"/>
  <c r="N52" i="67"/>
  <c r="L52" i="67"/>
  <c r="K52" i="67"/>
  <c r="R51" i="67"/>
  <c r="S51" i="67" s="1"/>
  <c r="N51" i="67"/>
  <c r="L51" i="67"/>
  <c r="K51" i="67"/>
  <c r="R50" i="67"/>
  <c r="S50" i="67" s="1"/>
  <c r="N50" i="67"/>
  <c r="L50" i="67"/>
  <c r="K50" i="67"/>
  <c r="R49" i="67"/>
  <c r="S49" i="67" s="1"/>
  <c r="N49" i="67"/>
  <c r="L49" i="67"/>
  <c r="K49" i="67"/>
  <c r="R48" i="67"/>
  <c r="S48" i="67" s="1"/>
  <c r="N48" i="67"/>
  <c r="L48" i="67"/>
  <c r="K48" i="67"/>
  <c r="R47" i="67"/>
  <c r="S47" i="67" s="1"/>
  <c r="N47" i="67"/>
  <c r="L47" i="67"/>
  <c r="K47" i="67"/>
  <c r="R46" i="67"/>
  <c r="S46" i="67" s="1"/>
  <c r="N46" i="67"/>
  <c r="L46" i="67"/>
  <c r="K46" i="67"/>
  <c r="R45" i="67"/>
  <c r="S45" i="67" s="1"/>
  <c r="N45" i="67"/>
  <c r="L45" i="67"/>
  <c r="K45" i="67"/>
  <c r="R44" i="67"/>
  <c r="S44" i="67" s="1"/>
  <c r="N44" i="67"/>
  <c r="L44" i="67"/>
  <c r="K44" i="67"/>
  <c r="R43" i="67"/>
  <c r="S43" i="67" s="1"/>
  <c r="N43" i="67"/>
  <c r="L43" i="67"/>
  <c r="K43" i="67"/>
  <c r="R42" i="67"/>
  <c r="S42" i="67" s="1"/>
  <c r="N42" i="67"/>
  <c r="L42" i="67"/>
  <c r="K42" i="67"/>
  <c r="R41" i="67"/>
  <c r="S41" i="67" s="1"/>
  <c r="N41" i="67"/>
  <c r="L41" i="67"/>
  <c r="K41" i="67"/>
  <c r="R40" i="67"/>
  <c r="S40" i="67" s="1"/>
  <c r="N40" i="67"/>
  <c r="L40" i="67"/>
  <c r="K40" i="67"/>
  <c r="R39" i="67"/>
  <c r="S39" i="67" s="1"/>
  <c r="N39" i="67"/>
  <c r="L39" i="67"/>
  <c r="K39" i="67"/>
  <c r="R38" i="67"/>
  <c r="S38" i="67" s="1"/>
  <c r="N38" i="67"/>
  <c r="L38" i="67"/>
  <c r="K38" i="67"/>
  <c r="R37" i="67"/>
  <c r="S37" i="67" s="1"/>
  <c r="N37" i="67"/>
  <c r="L37" i="67"/>
  <c r="K37" i="67"/>
  <c r="R36" i="67"/>
  <c r="S36" i="67" s="1"/>
  <c r="N36" i="67"/>
  <c r="L36" i="67"/>
  <c r="K36" i="67"/>
  <c r="R35" i="67"/>
  <c r="S35" i="67" s="1"/>
  <c r="N35" i="67"/>
  <c r="L35" i="67"/>
  <c r="K35" i="67"/>
  <c r="R34" i="67"/>
  <c r="S34" i="67" s="1"/>
  <c r="N34" i="67"/>
  <c r="L34" i="67"/>
  <c r="K34" i="67"/>
  <c r="R33" i="67"/>
  <c r="S33" i="67" s="1"/>
  <c r="N33" i="67"/>
  <c r="L33" i="67"/>
  <c r="K33" i="67"/>
  <c r="R32" i="67"/>
  <c r="S32" i="67" s="1"/>
  <c r="N32" i="67"/>
  <c r="L32" i="67"/>
  <c r="K32" i="67"/>
  <c r="S31" i="67"/>
  <c r="R31" i="67"/>
  <c r="N31" i="67"/>
  <c r="L31" i="67"/>
  <c r="K31" i="67"/>
  <c r="R30" i="67"/>
  <c r="S30" i="67" s="1"/>
  <c r="N30" i="67"/>
  <c r="L30" i="67"/>
  <c r="K30" i="67"/>
  <c r="R29" i="67"/>
  <c r="S29" i="67" s="1"/>
  <c r="N29" i="67"/>
  <c r="L29" i="67"/>
  <c r="K29" i="67"/>
  <c r="R28" i="67"/>
  <c r="S28" i="67" s="1"/>
  <c r="N28" i="67"/>
  <c r="L28" i="67"/>
  <c r="K28" i="67"/>
  <c r="R27" i="67"/>
  <c r="S27" i="67" s="1"/>
  <c r="N27" i="67"/>
  <c r="L27" i="67"/>
  <c r="K27" i="67"/>
  <c r="R26" i="67"/>
  <c r="S26" i="67" s="1"/>
  <c r="N26" i="67"/>
  <c r="L26" i="67"/>
  <c r="K26" i="67"/>
  <c r="R25" i="67"/>
  <c r="S25" i="67" s="1"/>
  <c r="N25" i="67"/>
  <c r="L25" i="67"/>
  <c r="K25" i="67"/>
  <c r="R24" i="67"/>
  <c r="S24" i="67" s="1"/>
  <c r="N24" i="67"/>
  <c r="L24" i="67"/>
  <c r="K24" i="67"/>
  <c r="R23" i="67"/>
  <c r="S23" i="67" s="1"/>
  <c r="N23" i="67"/>
  <c r="L23" i="67"/>
  <c r="K23" i="67"/>
  <c r="R22" i="67"/>
  <c r="S22" i="67" s="1"/>
  <c r="N22" i="67"/>
  <c r="L22" i="67"/>
  <c r="K22" i="67"/>
  <c r="S21" i="67"/>
  <c r="R21" i="67"/>
  <c r="N21" i="67"/>
  <c r="L21" i="67"/>
  <c r="K21" i="67"/>
  <c r="R20" i="67"/>
  <c r="S20" i="67" s="1"/>
  <c r="N20" i="67"/>
  <c r="L20" i="67"/>
  <c r="K20" i="67"/>
  <c r="R19" i="67"/>
  <c r="S19" i="67" s="1"/>
  <c r="N19" i="67"/>
  <c r="L19" i="67"/>
  <c r="K19" i="67"/>
  <c r="R18" i="67"/>
  <c r="S18" i="67" s="1"/>
  <c r="N18" i="67"/>
  <c r="L18" i="67"/>
  <c r="K18" i="67"/>
  <c r="R17" i="67"/>
  <c r="S17" i="67" s="1"/>
  <c r="N17" i="67"/>
  <c r="L17" i="67"/>
  <c r="K17" i="67"/>
  <c r="R16" i="67"/>
  <c r="S16" i="67" s="1"/>
  <c r="N16" i="67"/>
  <c r="L16" i="67"/>
  <c r="K16" i="67"/>
  <c r="R15" i="67"/>
  <c r="S15" i="67" s="1"/>
  <c r="N15" i="67"/>
  <c r="L15" i="67"/>
  <c r="K15" i="67"/>
  <c r="R14" i="67"/>
  <c r="S14" i="67" s="1"/>
  <c r="N14" i="67"/>
  <c r="L14" i="67"/>
  <c r="K14" i="67"/>
  <c r="R13" i="67"/>
  <c r="S13" i="67" s="1"/>
  <c r="N13" i="67"/>
  <c r="L13" i="67"/>
  <c r="K13" i="67"/>
  <c r="R12" i="67"/>
  <c r="S12" i="67" s="1"/>
  <c r="N12" i="67"/>
  <c r="L12" i="67"/>
  <c r="K12" i="67"/>
  <c r="R11" i="67"/>
  <c r="S11" i="67" s="1"/>
  <c r="N11" i="67"/>
  <c r="L11" i="67"/>
  <c r="K11" i="67"/>
  <c r="R10" i="67"/>
  <c r="S10" i="67" s="1"/>
  <c r="N10" i="67"/>
  <c r="L10" i="67"/>
  <c r="K10" i="67"/>
  <c r="R9" i="67"/>
  <c r="S9" i="67" s="1"/>
  <c r="N9" i="67"/>
  <c r="L9" i="67"/>
  <c r="K9" i="67"/>
  <c r="R8" i="67"/>
  <c r="S8" i="67" s="1"/>
  <c r="N8" i="67"/>
  <c r="L8" i="67"/>
  <c r="K8" i="67"/>
  <c r="R7" i="67"/>
  <c r="S7" i="67" s="1"/>
  <c r="N7" i="67"/>
  <c r="L7" i="67"/>
  <c r="K7" i="67"/>
  <c r="R6" i="67"/>
  <c r="S6" i="67" s="1"/>
  <c r="N6" i="67"/>
  <c r="L6" i="67"/>
  <c r="K6" i="67"/>
  <c r="R5" i="67"/>
  <c r="S5" i="67" s="1"/>
  <c r="N5" i="67"/>
  <c r="L5" i="67"/>
  <c r="K5" i="67"/>
  <c r="R4" i="67"/>
  <c r="S4" i="67" s="1"/>
  <c r="N4" i="67"/>
  <c r="L4" i="67"/>
  <c r="K4" i="67"/>
  <c r="Q156" i="66"/>
  <c r="P156" i="66"/>
  <c r="O156" i="66"/>
  <c r="M156" i="66"/>
  <c r="J156" i="66"/>
  <c r="AY155" i="66"/>
  <c r="AX155" i="66"/>
  <c r="AW155" i="66"/>
  <c r="AV155" i="66"/>
  <c r="AU155" i="66"/>
  <c r="AT155" i="66"/>
  <c r="AS155" i="66"/>
  <c r="AR155" i="66"/>
  <c r="AQ155" i="66"/>
  <c r="AP155" i="66"/>
  <c r="AO155" i="66"/>
  <c r="AN155" i="66"/>
  <c r="AM155" i="66"/>
  <c r="AL155" i="66"/>
  <c r="AK155" i="66"/>
  <c r="AJ155" i="66"/>
  <c r="AI155" i="66"/>
  <c r="AH155" i="66"/>
  <c r="AG155" i="66"/>
  <c r="AF155" i="66"/>
  <c r="AE155" i="66"/>
  <c r="AD155" i="66"/>
  <c r="AC155" i="66"/>
  <c r="AB155" i="66"/>
  <c r="Q155" i="66"/>
  <c r="P155" i="66"/>
  <c r="O155" i="66"/>
  <c r="M155" i="66"/>
  <c r="J155" i="66"/>
  <c r="R154" i="66"/>
  <c r="S154" i="66" s="1"/>
  <c r="N154" i="66"/>
  <c r="L154" i="66"/>
  <c r="K154" i="66"/>
  <c r="R153" i="66"/>
  <c r="S153" i="66" s="1"/>
  <c r="N153" i="66"/>
  <c r="L153" i="66"/>
  <c r="K153" i="66"/>
  <c r="R152" i="66"/>
  <c r="S152" i="66" s="1"/>
  <c r="N152" i="66"/>
  <c r="L152" i="66"/>
  <c r="K152" i="66"/>
  <c r="R151" i="66"/>
  <c r="S151" i="66" s="1"/>
  <c r="N151" i="66"/>
  <c r="L151" i="66"/>
  <c r="K151" i="66"/>
  <c r="R150" i="66"/>
  <c r="S150" i="66" s="1"/>
  <c r="N150" i="66"/>
  <c r="L150" i="66"/>
  <c r="K150" i="66"/>
  <c r="R149" i="66"/>
  <c r="S149" i="66" s="1"/>
  <c r="N149" i="66"/>
  <c r="L149" i="66"/>
  <c r="K149" i="66"/>
  <c r="R148" i="66"/>
  <c r="S148" i="66" s="1"/>
  <c r="N148" i="66"/>
  <c r="L148" i="66"/>
  <c r="K148" i="66"/>
  <c r="R147" i="66"/>
  <c r="S147" i="66" s="1"/>
  <c r="N147" i="66"/>
  <c r="L147" i="66"/>
  <c r="K147" i="66"/>
  <c r="R146" i="66"/>
  <c r="S146" i="66" s="1"/>
  <c r="N146" i="66"/>
  <c r="L146" i="66"/>
  <c r="K146" i="66"/>
  <c r="R145" i="66"/>
  <c r="S145" i="66" s="1"/>
  <c r="N145" i="66"/>
  <c r="L145" i="66"/>
  <c r="K145" i="66"/>
  <c r="R144" i="66"/>
  <c r="S144" i="66" s="1"/>
  <c r="N144" i="66"/>
  <c r="L144" i="66"/>
  <c r="K144" i="66"/>
  <c r="R143" i="66"/>
  <c r="S143" i="66" s="1"/>
  <c r="N143" i="66"/>
  <c r="L143" i="66"/>
  <c r="K143" i="66"/>
  <c r="R142" i="66"/>
  <c r="S142" i="66" s="1"/>
  <c r="N142" i="66"/>
  <c r="L142" i="66"/>
  <c r="K142" i="66"/>
  <c r="R141" i="66"/>
  <c r="S141" i="66" s="1"/>
  <c r="N141" i="66"/>
  <c r="L141" i="66"/>
  <c r="K141" i="66"/>
  <c r="R140" i="66"/>
  <c r="S140" i="66" s="1"/>
  <c r="N140" i="66"/>
  <c r="L140" i="66"/>
  <c r="K140" i="66"/>
  <c r="R139" i="66"/>
  <c r="S139" i="66" s="1"/>
  <c r="N139" i="66"/>
  <c r="L139" i="66"/>
  <c r="K139" i="66"/>
  <c r="R138" i="66"/>
  <c r="S138" i="66" s="1"/>
  <c r="N138" i="66"/>
  <c r="L138" i="66"/>
  <c r="K138" i="66"/>
  <c r="R137" i="66"/>
  <c r="S137" i="66" s="1"/>
  <c r="N137" i="66"/>
  <c r="L137" i="66"/>
  <c r="K137" i="66"/>
  <c r="R136" i="66"/>
  <c r="S136" i="66" s="1"/>
  <c r="N136" i="66"/>
  <c r="L136" i="66"/>
  <c r="K136" i="66"/>
  <c r="R135" i="66"/>
  <c r="S135" i="66" s="1"/>
  <c r="N135" i="66"/>
  <c r="L135" i="66"/>
  <c r="K135" i="66"/>
  <c r="R134" i="66"/>
  <c r="S134" i="66" s="1"/>
  <c r="N134" i="66"/>
  <c r="L134" i="66"/>
  <c r="K134" i="66"/>
  <c r="R133" i="66"/>
  <c r="S133" i="66" s="1"/>
  <c r="N133" i="66"/>
  <c r="L133" i="66"/>
  <c r="K133" i="66"/>
  <c r="R132" i="66"/>
  <c r="S132" i="66" s="1"/>
  <c r="N132" i="66"/>
  <c r="L132" i="66"/>
  <c r="K132" i="66"/>
  <c r="R131" i="66"/>
  <c r="S131" i="66" s="1"/>
  <c r="N131" i="66"/>
  <c r="L131" i="66"/>
  <c r="K131" i="66"/>
  <c r="R130" i="66"/>
  <c r="S130" i="66" s="1"/>
  <c r="N130" i="66"/>
  <c r="L130" i="66"/>
  <c r="K130" i="66"/>
  <c r="R129" i="66"/>
  <c r="S129" i="66" s="1"/>
  <c r="N129" i="66"/>
  <c r="L129" i="66"/>
  <c r="K129" i="66"/>
  <c r="R128" i="66"/>
  <c r="S128" i="66" s="1"/>
  <c r="N128" i="66"/>
  <c r="L128" i="66"/>
  <c r="K128" i="66"/>
  <c r="R127" i="66"/>
  <c r="S127" i="66" s="1"/>
  <c r="N127" i="66"/>
  <c r="L127" i="66"/>
  <c r="K127" i="66"/>
  <c r="R126" i="66"/>
  <c r="S126" i="66" s="1"/>
  <c r="N126" i="66"/>
  <c r="L126" i="66"/>
  <c r="K126" i="66"/>
  <c r="R125" i="66"/>
  <c r="S125" i="66" s="1"/>
  <c r="N125" i="66"/>
  <c r="L125" i="66"/>
  <c r="K125" i="66"/>
  <c r="R124" i="66"/>
  <c r="S124" i="66" s="1"/>
  <c r="N124" i="66"/>
  <c r="L124" i="66"/>
  <c r="K124" i="66"/>
  <c r="R123" i="66"/>
  <c r="S123" i="66" s="1"/>
  <c r="N123" i="66"/>
  <c r="L123" i="66"/>
  <c r="K123" i="66"/>
  <c r="R122" i="66"/>
  <c r="S122" i="66" s="1"/>
  <c r="N122" i="66"/>
  <c r="L122" i="66"/>
  <c r="K122" i="66"/>
  <c r="R121" i="66"/>
  <c r="S121" i="66" s="1"/>
  <c r="N121" i="66"/>
  <c r="L121" i="66"/>
  <c r="K121" i="66"/>
  <c r="R120" i="66"/>
  <c r="S120" i="66" s="1"/>
  <c r="N120" i="66"/>
  <c r="L120" i="66"/>
  <c r="K120" i="66"/>
  <c r="R119" i="66"/>
  <c r="S119" i="66" s="1"/>
  <c r="N119" i="66"/>
  <c r="L119" i="66"/>
  <c r="K119" i="66"/>
  <c r="R118" i="66"/>
  <c r="S118" i="66" s="1"/>
  <c r="N118" i="66"/>
  <c r="L118" i="66"/>
  <c r="K118" i="66"/>
  <c r="R117" i="66"/>
  <c r="S117" i="66" s="1"/>
  <c r="N117" i="66"/>
  <c r="L117" i="66"/>
  <c r="K117" i="66"/>
  <c r="R116" i="66"/>
  <c r="S116" i="66" s="1"/>
  <c r="N116" i="66"/>
  <c r="L116" i="66"/>
  <c r="K116" i="66"/>
  <c r="R115" i="66"/>
  <c r="S115" i="66" s="1"/>
  <c r="N115" i="66"/>
  <c r="L115" i="66"/>
  <c r="K115" i="66"/>
  <c r="R114" i="66"/>
  <c r="S114" i="66" s="1"/>
  <c r="N114" i="66"/>
  <c r="L114" i="66"/>
  <c r="K114" i="66"/>
  <c r="R113" i="66"/>
  <c r="S113" i="66" s="1"/>
  <c r="N113" i="66"/>
  <c r="L113" i="66"/>
  <c r="K113" i="66"/>
  <c r="R112" i="66"/>
  <c r="S112" i="66" s="1"/>
  <c r="N112" i="66"/>
  <c r="L112" i="66"/>
  <c r="K112" i="66"/>
  <c r="R111" i="66"/>
  <c r="S111" i="66" s="1"/>
  <c r="N111" i="66"/>
  <c r="L111" i="66"/>
  <c r="K111" i="66"/>
  <c r="R110" i="66"/>
  <c r="S110" i="66" s="1"/>
  <c r="N110" i="66"/>
  <c r="L110" i="66"/>
  <c r="K110" i="66"/>
  <c r="R109" i="66"/>
  <c r="S109" i="66" s="1"/>
  <c r="N109" i="66"/>
  <c r="L109" i="66"/>
  <c r="K109" i="66"/>
  <c r="R108" i="66"/>
  <c r="S108" i="66" s="1"/>
  <c r="N108" i="66"/>
  <c r="L108" i="66"/>
  <c r="K108" i="66"/>
  <c r="R107" i="66"/>
  <c r="S107" i="66" s="1"/>
  <c r="N107" i="66"/>
  <c r="L107" i="66"/>
  <c r="K107" i="66"/>
  <c r="R106" i="66"/>
  <c r="S106" i="66" s="1"/>
  <c r="N106" i="66"/>
  <c r="L106" i="66"/>
  <c r="K106" i="66"/>
  <c r="R105" i="66"/>
  <c r="S105" i="66" s="1"/>
  <c r="N105" i="66"/>
  <c r="L105" i="66"/>
  <c r="K105" i="66"/>
  <c r="R104" i="66"/>
  <c r="S104" i="66" s="1"/>
  <c r="N104" i="66"/>
  <c r="L104" i="66"/>
  <c r="K104" i="66"/>
  <c r="R103" i="66"/>
  <c r="S103" i="66" s="1"/>
  <c r="N103" i="66"/>
  <c r="L103" i="66"/>
  <c r="K103" i="66"/>
  <c r="R102" i="66"/>
  <c r="S102" i="66" s="1"/>
  <c r="N102" i="66"/>
  <c r="L102" i="66"/>
  <c r="K102" i="66"/>
  <c r="R101" i="66"/>
  <c r="S101" i="66" s="1"/>
  <c r="N101" i="66"/>
  <c r="L101" i="66"/>
  <c r="K101" i="66"/>
  <c r="R100" i="66"/>
  <c r="S100" i="66" s="1"/>
  <c r="N100" i="66"/>
  <c r="L100" i="66"/>
  <c r="K100" i="66"/>
  <c r="R99" i="66"/>
  <c r="S99" i="66" s="1"/>
  <c r="N99" i="66"/>
  <c r="L99" i="66"/>
  <c r="K99" i="66"/>
  <c r="R98" i="66"/>
  <c r="S98" i="66" s="1"/>
  <c r="N98" i="66"/>
  <c r="L98" i="66"/>
  <c r="K98" i="66"/>
  <c r="R97" i="66"/>
  <c r="S97" i="66" s="1"/>
  <c r="N97" i="66"/>
  <c r="L97" i="66"/>
  <c r="K97" i="66"/>
  <c r="S96" i="66"/>
  <c r="R96" i="66"/>
  <c r="N96" i="66"/>
  <c r="L96" i="66"/>
  <c r="K96" i="66"/>
  <c r="R95" i="66"/>
  <c r="S95" i="66" s="1"/>
  <c r="N95" i="66"/>
  <c r="L95" i="66"/>
  <c r="K95" i="66"/>
  <c r="R94" i="66"/>
  <c r="S94" i="66" s="1"/>
  <c r="N94" i="66"/>
  <c r="L94" i="66"/>
  <c r="K94" i="66"/>
  <c r="R93" i="66"/>
  <c r="S93" i="66" s="1"/>
  <c r="N93" i="66"/>
  <c r="L93" i="66"/>
  <c r="K93" i="66"/>
  <c r="R92" i="66"/>
  <c r="S92" i="66" s="1"/>
  <c r="N92" i="66"/>
  <c r="L92" i="66"/>
  <c r="K92" i="66"/>
  <c r="R91" i="66"/>
  <c r="S91" i="66" s="1"/>
  <c r="N91" i="66"/>
  <c r="L91" i="66"/>
  <c r="K91" i="66"/>
  <c r="R90" i="66"/>
  <c r="S90" i="66" s="1"/>
  <c r="N90" i="66"/>
  <c r="L90" i="66"/>
  <c r="K90" i="66"/>
  <c r="R89" i="66"/>
  <c r="S89" i="66" s="1"/>
  <c r="N89" i="66"/>
  <c r="L89" i="66"/>
  <c r="K89" i="66"/>
  <c r="R88" i="66"/>
  <c r="S88" i="66" s="1"/>
  <c r="N88" i="66"/>
  <c r="L88" i="66"/>
  <c r="K88" i="66"/>
  <c r="R87" i="66"/>
  <c r="S87" i="66" s="1"/>
  <c r="N87" i="66"/>
  <c r="L87" i="66"/>
  <c r="K87" i="66"/>
  <c r="R86" i="66"/>
  <c r="S86" i="66" s="1"/>
  <c r="N86" i="66"/>
  <c r="L86" i="66"/>
  <c r="K86" i="66"/>
  <c r="R85" i="66"/>
  <c r="S85" i="66" s="1"/>
  <c r="N85" i="66"/>
  <c r="L85" i="66"/>
  <c r="K85" i="66"/>
  <c r="R84" i="66"/>
  <c r="S84" i="66" s="1"/>
  <c r="N84" i="66"/>
  <c r="L84" i="66"/>
  <c r="K84" i="66"/>
  <c r="R83" i="66"/>
  <c r="S83" i="66" s="1"/>
  <c r="N83" i="66"/>
  <c r="L83" i="66"/>
  <c r="K83" i="66"/>
  <c r="R82" i="66"/>
  <c r="S82" i="66" s="1"/>
  <c r="N82" i="66"/>
  <c r="L82" i="66"/>
  <c r="K82" i="66"/>
  <c r="R81" i="66"/>
  <c r="S81" i="66" s="1"/>
  <c r="N81" i="66"/>
  <c r="L81" i="66"/>
  <c r="K81" i="66"/>
  <c r="R80" i="66"/>
  <c r="S80" i="66" s="1"/>
  <c r="N80" i="66"/>
  <c r="L80" i="66"/>
  <c r="K80" i="66"/>
  <c r="R79" i="66"/>
  <c r="S79" i="66" s="1"/>
  <c r="N79" i="66"/>
  <c r="L79" i="66"/>
  <c r="K79" i="66"/>
  <c r="R78" i="66"/>
  <c r="S78" i="66" s="1"/>
  <c r="N78" i="66"/>
  <c r="L78" i="66"/>
  <c r="K78" i="66"/>
  <c r="R77" i="66"/>
  <c r="S77" i="66" s="1"/>
  <c r="N77" i="66"/>
  <c r="L77" i="66"/>
  <c r="K77" i="66"/>
  <c r="R76" i="66"/>
  <c r="S76" i="66" s="1"/>
  <c r="N76" i="66"/>
  <c r="L76" i="66"/>
  <c r="K76" i="66"/>
  <c r="R75" i="66"/>
  <c r="S75" i="66" s="1"/>
  <c r="N75" i="66"/>
  <c r="L75" i="66"/>
  <c r="K75" i="66"/>
  <c r="R74" i="66"/>
  <c r="S74" i="66" s="1"/>
  <c r="N74" i="66"/>
  <c r="L74" i="66"/>
  <c r="K74" i="66"/>
  <c r="R73" i="66"/>
  <c r="S73" i="66" s="1"/>
  <c r="N73" i="66"/>
  <c r="L73" i="66"/>
  <c r="K73" i="66"/>
  <c r="R72" i="66"/>
  <c r="S72" i="66" s="1"/>
  <c r="N72" i="66"/>
  <c r="L72" i="66"/>
  <c r="K72" i="66"/>
  <c r="R71" i="66"/>
  <c r="S71" i="66" s="1"/>
  <c r="N71" i="66"/>
  <c r="L71" i="66"/>
  <c r="K71" i="66"/>
  <c r="R70" i="66"/>
  <c r="S70" i="66" s="1"/>
  <c r="N70" i="66"/>
  <c r="L70" i="66"/>
  <c r="K70" i="66"/>
  <c r="R69" i="66"/>
  <c r="S69" i="66" s="1"/>
  <c r="N69" i="66"/>
  <c r="L69" i="66"/>
  <c r="K69" i="66"/>
  <c r="R68" i="66"/>
  <c r="S68" i="66" s="1"/>
  <c r="N68" i="66"/>
  <c r="L68" i="66"/>
  <c r="K68" i="66"/>
  <c r="R67" i="66"/>
  <c r="S67" i="66" s="1"/>
  <c r="N67" i="66"/>
  <c r="L67" i="66"/>
  <c r="K67" i="66"/>
  <c r="R66" i="66"/>
  <c r="S66" i="66" s="1"/>
  <c r="N66" i="66"/>
  <c r="L66" i="66"/>
  <c r="K66" i="66"/>
  <c r="R65" i="66"/>
  <c r="S65" i="66" s="1"/>
  <c r="N65" i="66"/>
  <c r="L65" i="66"/>
  <c r="K65" i="66"/>
  <c r="R64" i="66"/>
  <c r="S64" i="66" s="1"/>
  <c r="N64" i="66"/>
  <c r="L64" i="66"/>
  <c r="K64" i="66"/>
  <c r="R63" i="66"/>
  <c r="S63" i="66" s="1"/>
  <c r="N63" i="66"/>
  <c r="L63" i="66"/>
  <c r="K63" i="66"/>
  <c r="R62" i="66"/>
  <c r="S62" i="66" s="1"/>
  <c r="N62" i="66"/>
  <c r="L62" i="66"/>
  <c r="K62" i="66"/>
  <c r="R61" i="66"/>
  <c r="S61" i="66" s="1"/>
  <c r="N61" i="66"/>
  <c r="L61" i="66"/>
  <c r="K61" i="66"/>
  <c r="R60" i="66"/>
  <c r="S60" i="66" s="1"/>
  <c r="N60" i="66"/>
  <c r="L60" i="66"/>
  <c r="K60" i="66"/>
  <c r="R59" i="66"/>
  <c r="S59" i="66" s="1"/>
  <c r="N59" i="66"/>
  <c r="L59" i="66"/>
  <c r="K59" i="66"/>
  <c r="R58" i="66"/>
  <c r="S58" i="66" s="1"/>
  <c r="N58" i="66"/>
  <c r="L58" i="66"/>
  <c r="K58" i="66"/>
  <c r="R57" i="66"/>
  <c r="S57" i="66" s="1"/>
  <c r="N57" i="66"/>
  <c r="L57" i="66"/>
  <c r="K57" i="66"/>
  <c r="R56" i="66"/>
  <c r="S56" i="66" s="1"/>
  <c r="N56" i="66"/>
  <c r="L56" i="66"/>
  <c r="K56" i="66"/>
  <c r="S55" i="66"/>
  <c r="R55" i="66"/>
  <c r="N55" i="66"/>
  <c r="L55" i="66"/>
  <c r="K55" i="66"/>
  <c r="R54" i="66"/>
  <c r="S54" i="66" s="1"/>
  <c r="N54" i="66"/>
  <c r="L54" i="66"/>
  <c r="K54" i="66"/>
  <c r="R53" i="66"/>
  <c r="S53" i="66" s="1"/>
  <c r="N53" i="66"/>
  <c r="L53" i="66"/>
  <c r="K53" i="66"/>
  <c r="R52" i="66"/>
  <c r="S52" i="66" s="1"/>
  <c r="N52" i="66"/>
  <c r="L52" i="66"/>
  <c r="K52" i="66"/>
  <c r="R51" i="66"/>
  <c r="S51" i="66" s="1"/>
  <c r="N51" i="66"/>
  <c r="L51" i="66"/>
  <c r="K51" i="66"/>
  <c r="R50" i="66"/>
  <c r="S50" i="66" s="1"/>
  <c r="N50" i="66"/>
  <c r="L50" i="66"/>
  <c r="K50" i="66"/>
  <c r="R49" i="66"/>
  <c r="S49" i="66" s="1"/>
  <c r="N49" i="66"/>
  <c r="L49" i="66"/>
  <c r="K49" i="66"/>
  <c r="R48" i="66"/>
  <c r="S48" i="66" s="1"/>
  <c r="N48" i="66"/>
  <c r="L48" i="66"/>
  <c r="K48" i="66"/>
  <c r="R47" i="66"/>
  <c r="S47" i="66" s="1"/>
  <c r="N47" i="66"/>
  <c r="L47" i="66"/>
  <c r="K47" i="66"/>
  <c r="R46" i="66"/>
  <c r="S46" i="66" s="1"/>
  <c r="N46" i="66"/>
  <c r="L46" i="66"/>
  <c r="K46" i="66"/>
  <c r="R45" i="66"/>
  <c r="S45" i="66" s="1"/>
  <c r="N45" i="66"/>
  <c r="L45" i="66"/>
  <c r="K45" i="66"/>
  <c r="R44" i="66"/>
  <c r="S44" i="66" s="1"/>
  <c r="N44" i="66"/>
  <c r="L44" i="66"/>
  <c r="K44" i="66"/>
  <c r="R43" i="66"/>
  <c r="S43" i="66" s="1"/>
  <c r="N43" i="66"/>
  <c r="L43" i="66"/>
  <c r="K43" i="66"/>
  <c r="R42" i="66"/>
  <c r="S42" i="66" s="1"/>
  <c r="N42" i="66"/>
  <c r="L42" i="66"/>
  <c r="K42" i="66"/>
  <c r="R41" i="66"/>
  <c r="S41" i="66" s="1"/>
  <c r="N41" i="66"/>
  <c r="L41" i="66"/>
  <c r="K41" i="66"/>
  <c r="R40" i="66"/>
  <c r="S40" i="66" s="1"/>
  <c r="N40" i="66"/>
  <c r="L40" i="66"/>
  <c r="K40" i="66"/>
  <c r="R39" i="66"/>
  <c r="S39" i="66" s="1"/>
  <c r="N39" i="66"/>
  <c r="L39" i="66"/>
  <c r="K39" i="66"/>
  <c r="R38" i="66"/>
  <c r="S38" i="66" s="1"/>
  <c r="N38" i="66"/>
  <c r="L38" i="66"/>
  <c r="K38" i="66"/>
  <c r="R37" i="66"/>
  <c r="S37" i="66" s="1"/>
  <c r="N37" i="66"/>
  <c r="L37" i="66"/>
  <c r="K37" i="66"/>
  <c r="R36" i="66"/>
  <c r="S36" i="66" s="1"/>
  <c r="N36" i="66"/>
  <c r="L36" i="66"/>
  <c r="K36" i="66"/>
  <c r="R35" i="66"/>
  <c r="S35" i="66" s="1"/>
  <c r="N35" i="66"/>
  <c r="L35" i="66"/>
  <c r="K35" i="66"/>
  <c r="R34" i="66"/>
  <c r="S34" i="66" s="1"/>
  <c r="N34" i="66"/>
  <c r="L34" i="66"/>
  <c r="K34" i="66"/>
  <c r="R33" i="66"/>
  <c r="S33" i="66" s="1"/>
  <c r="N33" i="66"/>
  <c r="L33" i="66"/>
  <c r="K33" i="66"/>
  <c r="R32" i="66"/>
  <c r="S32" i="66" s="1"/>
  <c r="N32" i="66"/>
  <c r="L32" i="66"/>
  <c r="K32" i="66"/>
  <c r="R31" i="66"/>
  <c r="S31" i="66" s="1"/>
  <c r="N31" i="66"/>
  <c r="L31" i="66"/>
  <c r="K31" i="66"/>
  <c r="R30" i="66"/>
  <c r="S30" i="66" s="1"/>
  <c r="N30" i="66"/>
  <c r="L30" i="66"/>
  <c r="K30" i="66"/>
  <c r="R29" i="66"/>
  <c r="S29" i="66" s="1"/>
  <c r="N29" i="66"/>
  <c r="L29" i="66"/>
  <c r="K29" i="66"/>
  <c r="R28" i="66"/>
  <c r="S28" i="66" s="1"/>
  <c r="N28" i="66"/>
  <c r="L28" i="66"/>
  <c r="K28" i="66"/>
  <c r="R27" i="66"/>
  <c r="S27" i="66" s="1"/>
  <c r="N27" i="66"/>
  <c r="L27" i="66"/>
  <c r="K27" i="66"/>
  <c r="R26" i="66"/>
  <c r="S26" i="66" s="1"/>
  <c r="N26" i="66"/>
  <c r="L26" i="66"/>
  <c r="K26" i="66"/>
  <c r="R25" i="66"/>
  <c r="S25" i="66" s="1"/>
  <c r="N25" i="66"/>
  <c r="L25" i="66"/>
  <c r="K25" i="66"/>
  <c r="R24" i="66"/>
  <c r="S24" i="66" s="1"/>
  <c r="N24" i="66"/>
  <c r="L24" i="66"/>
  <c r="K24" i="66"/>
  <c r="R23" i="66"/>
  <c r="S23" i="66" s="1"/>
  <c r="N23" i="66"/>
  <c r="L23" i="66"/>
  <c r="K23" i="66"/>
  <c r="R22" i="66"/>
  <c r="S22" i="66" s="1"/>
  <c r="N22" i="66"/>
  <c r="L22" i="66"/>
  <c r="K22" i="66"/>
  <c r="R21" i="66"/>
  <c r="S21" i="66" s="1"/>
  <c r="N21" i="66"/>
  <c r="L21" i="66"/>
  <c r="K21" i="66"/>
  <c r="R20" i="66"/>
  <c r="S20" i="66" s="1"/>
  <c r="N20" i="66"/>
  <c r="L20" i="66"/>
  <c r="K20" i="66"/>
  <c r="R19" i="66"/>
  <c r="S19" i="66" s="1"/>
  <c r="N19" i="66"/>
  <c r="L19" i="66"/>
  <c r="K19" i="66"/>
  <c r="R18" i="66"/>
  <c r="S18" i="66" s="1"/>
  <c r="N18" i="66"/>
  <c r="L18" i="66"/>
  <c r="K18" i="66"/>
  <c r="R17" i="66"/>
  <c r="S17" i="66" s="1"/>
  <c r="N17" i="66"/>
  <c r="L17" i="66"/>
  <c r="K17" i="66"/>
  <c r="R16" i="66"/>
  <c r="S16" i="66" s="1"/>
  <c r="N16" i="66"/>
  <c r="L16" i="66"/>
  <c r="K16" i="66"/>
  <c r="R15" i="66"/>
  <c r="S15" i="66" s="1"/>
  <c r="N15" i="66"/>
  <c r="L15" i="66"/>
  <c r="K15" i="66"/>
  <c r="R14" i="66"/>
  <c r="S14" i="66" s="1"/>
  <c r="N14" i="66"/>
  <c r="L14" i="66"/>
  <c r="K14" i="66"/>
  <c r="R13" i="66"/>
  <c r="S13" i="66" s="1"/>
  <c r="N13" i="66"/>
  <c r="L13" i="66"/>
  <c r="K13" i="66"/>
  <c r="R12" i="66"/>
  <c r="S12" i="66" s="1"/>
  <c r="N12" i="66"/>
  <c r="L12" i="66"/>
  <c r="K12" i="66"/>
  <c r="R11" i="66"/>
  <c r="S11" i="66" s="1"/>
  <c r="N11" i="66"/>
  <c r="L11" i="66"/>
  <c r="K11" i="66"/>
  <c r="R10" i="66"/>
  <c r="S10" i="66" s="1"/>
  <c r="N10" i="66"/>
  <c r="L10" i="66"/>
  <c r="K10" i="66"/>
  <c r="R9" i="66"/>
  <c r="S9" i="66" s="1"/>
  <c r="N9" i="66"/>
  <c r="L9" i="66"/>
  <c r="K9" i="66"/>
  <c r="R8" i="66"/>
  <c r="S8" i="66" s="1"/>
  <c r="N8" i="66"/>
  <c r="L8" i="66"/>
  <c r="K8" i="66"/>
  <c r="R7" i="66"/>
  <c r="S7" i="66" s="1"/>
  <c r="N7" i="66"/>
  <c r="L7" i="66"/>
  <c r="K7" i="66"/>
  <c r="R6" i="66"/>
  <c r="S6" i="66" s="1"/>
  <c r="N6" i="66"/>
  <c r="L6" i="66"/>
  <c r="K6" i="66"/>
  <c r="R5" i="66"/>
  <c r="S5" i="66" s="1"/>
  <c r="N5" i="66"/>
  <c r="L5" i="66"/>
  <c r="K5" i="66"/>
  <c r="R4" i="66"/>
  <c r="N4" i="66"/>
  <c r="L156" i="66"/>
  <c r="Q162" i="14" s="1"/>
  <c r="K4" i="66"/>
  <c r="Q156" i="65"/>
  <c r="P156" i="65"/>
  <c r="O156" i="65"/>
  <c r="M156" i="65"/>
  <c r="J156" i="65"/>
  <c r="AY155" i="65"/>
  <c r="AX155" i="65"/>
  <c r="AW155" i="65"/>
  <c r="AV155" i="65"/>
  <c r="AU155" i="65"/>
  <c r="AT155" i="65"/>
  <c r="AS155" i="65"/>
  <c r="AR155" i="65"/>
  <c r="AQ155" i="65"/>
  <c r="AP155" i="65"/>
  <c r="AO155" i="65"/>
  <c r="AN155" i="65"/>
  <c r="AM155" i="65"/>
  <c r="AL155" i="65"/>
  <c r="AK155" i="65"/>
  <c r="AJ155" i="65"/>
  <c r="AI155" i="65"/>
  <c r="AH155" i="65"/>
  <c r="AG155" i="65"/>
  <c r="AF155" i="65"/>
  <c r="AE155" i="65"/>
  <c r="AD155" i="65"/>
  <c r="AC155" i="65"/>
  <c r="AB155" i="65"/>
  <c r="AA155" i="65"/>
  <c r="Z155" i="65"/>
  <c r="Q155" i="65"/>
  <c r="P155" i="65"/>
  <c r="O155" i="65"/>
  <c r="M155" i="65"/>
  <c r="J155" i="65"/>
  <c r="R154" i="65"/>
  <c r="S154" i="65" s="1"/>
  <c r="N154" i="65"/>
  <c r="L154" i="65"/>
  <c r="K154" i="65"/>
  <c r="R153" i="65"/>
  <c r="S153" i="65" s="1"/>
  <c r="N153" i="65"/>
  <c r="L153" i="65"/>
  <c r="K153" i="65"/>
  <c r="R152" i="65"/>
  <c r="S152" i="65" s="1"/>
  <c r="N152" i="65"/>
  <c r="L152" i="65"/>
  <c r="K152" i="65"/>
  <c r="R151" i="65"/>
  <c r="S151" i="65" s="1"/>
  <c r="N151" i="65"/>
  <c r="L151" i="65"/>
  <c r="K151" i="65"/>
  <c r="R150" i="65"/>
  <c r="S150" i="65" s="1"/>
  <c r="N150" i="65"/>
  <c r="L150" i="65"/>
  <c r="K150" i="65"/>
  <c r="R149" i="65"/>
  <c r="S149" i="65" s="1"/>
  <c r="N149" i="65"/>
  <c r="L149" i="65"/>
  <c r="K149" i="65"/>
  <c r="R148" i="65"/>
  <c r="S148" i="65" s="1"/>
  <c r="N148" i="65"/>
  <c r="L148" i="65"/>
  <c r="K148" i="65"/>
  <c r="R147" i="65"/>
  <c r="S147" i="65" s="1"/>
  <c r="N147" i="65"/>
  <c r="L147" i="65"/>
  <c r="K147" i="65"/>
  <c r="R146" i="65"/>
  <c r="S146" i="65" s="1"/>
  <c r="N146" i="65"/>
  <c r="L146" i="65"/>
  <c r="K146" i="65"/>
  <c r="R145" i="65"/>
  <c r="S145" i="65" s="1"/>
  <c r="N145" i="65"/>
  <c r="L145" i="65"/>
  <c r="K145" i="65"/>
  <c r="R144" i="65"/>
  <c r="S144" i="65" s="1"/>
  <c r="N144" i="65"/>
  <c r="L144" i="65"/>
  <c r="K144" i="65"/>
  <c r="R143" i="65"/>
  <c r="S143" i="65" s="1"/>
  <c r="N143" i="65"/>
  <c r="L143" i="65"/>
  <c r="K143" i="65"/>
  <c r="R142" i="65"/>
  <c r="S142" i="65" s="1"/>
  <c r="N142" i="65"/>
  <c r="L142" i="65"/>
  <c r="K142" i="65"/>
  <c r="R141" i="65"/>
  <c r="S141" i="65" s="1"/>
  <c r="N141" i="65"/>
  <c r="L141" i="65"/>
  <c r="K141" i="65"/>
  <c r="R140" i="65"/>
  <c r="S140" i="65" s="1"/>
  <c r="N140" i="65"/>
  <c r="L140" i="65"/>
  <c r="K140" i="65"/>
  <c r="R139" i="65"/>
  <c r="S139" i="65" s="1"/>
  <c r="N139" i="65"/>
  <c r="L139" i="65"/>
  <c r="K139" i="65"/>
  <c r="R138" i="65"/>
  <c r="S138" i="65" s="1"/>
  <c r="N138" i="65"/>
  <c r="L138" i="65"/>
  <c r="K138" i="65"/>
  <c r="R137" i="65"/>
  <c r="S137" i="65" s="1"/>
  <c r="N137" i="65"/>
  <c r="L137" i="65"/>
  <c r="K137" i="65"/>
  <c r="R136" i="65"/>
  <c r="S136" i="65" s="1"/>
  <c r="N136" i="65"/>
  <c r="L136" i="65"/>
  <c r="K136" i="65"/>
  <c r="R135" i="65"/>
  <c r="S135" i="65" s="1"/>
  <c r="N135" i="65"/>
  <c r="L135" i="65"/>
  <c r="K135" i="65"/>
  <c r="R134" i="65"/>
  <c r="S134" i="65" s="1"/>
  <c r="N134" i="65"/>
  <c r="L134" i="65"/>
  <c r="K134" i="65"/>
  <c r="R133" i="65"/>
  <c r="S133" i="65" s="1"/>
  <c r="N133" i="65"/>
  <c r="L133" i="65"/>
  <c r="K133" i="65"/>
  <c r="R132" i="65"/>
  <c r="S132" i="65" s="1"/>
  <c r="N132" i="65"/>
  <c r="L132" i="65"/>
  <c r="K132" i="65"/>
  <c r="R131" i="65"/>
  <c r="S131" i="65" s="1"/>
  <c r="N131" i="65"/>
  <c r="L131" i="65"/>
  <c r="K131" i="65"/>
  <c r="R130" i="65"/>
  <c r="S130" i="65" s="1"/>
  <c r="N130" i="65"/>
  <c r="L130" i="65"/>
  <c r="K130" i="65"/>
  <c r="R129" i="65"/>
  <c r="S129" i="65" s="1"/>
  <c r="N129" i="65"/>
  <c r="L129" i="65"/>
  <c r="K129" i="65"/>
  <c r="R128" i="65"/>
  <c r="S128" i="65" s="1"/>
  <c r="N128" i="65"/>
  <c r="L128" i="65"/>
  <c r="K128" i="65"/>
  <c r="R127" i="65"/>
  <c r="S127" i="65" s="1"/>
  <c r="N127" i="65"/>
  <c r="L127" i="65"/>
  <c r="K127" i="65"/>
  <c r="R126" i="65"/>
  <c r="S126" i="65" s="1"/>
  <c r="N126" i="65"/>
  <c r="L126" i="65"/>
  <c r="K126" i="65"/>
  <c r="R125" i="65"/>
  <c r="S125" i="65" s="1"/>
  <c r="N125" i="65"/>
  <c r="L125" i="65"/>
  <c r="K125" i="65"/>
  <c r="R124" i="65"/>
  <c r="S124" i="65" s="1"/>
  <c r="N124" i="65"/>
  <c r="L124" i="65"/>
  <c r="K124" i="65"/>
  <c r="R123" i="65"/>
  <c r="S123" i="65" s="1"/>
  <c r="N123" i="65"/>
  <c r="L123" i="65"/>
  <c r="K123" i="65"/>
  <c r="R122" i="65"/>
  <c r="S122" i="65" s="1"/>
  <c r="N122" i="65"/>
  <c r="L122" i="65"/>
  <c r="K122" i="65"/>
  <c r="R121" i="65"/>
  <c r="S121" i="65" s="1"/>
  <c r="N121" i="65"/>
  <c r="L121" i="65"/>
  <c r="K121" i="65"/>
  <c r="R120" i="65"/>
  <c r="S120" i="65" s="1"/>
  <c r="N120" i="65"/>
  <c r="L120" i="65"/>
  <c r="K120" i="65"/>
  <c r="R119" i="65"/>
  <c r="S119" i="65" s="1"/>
  <c r="N119" i="65"/>
  <c r="L119" i="65"/>
  <c r="K119" i="65"/>
  <c r="R118" i="65"/>
  <c r="S118" i="65" s="1"/>
  <c r="N118" i="65"/>
  <c r="L118" i="65"/>
  <c r="K118" i="65"/>
  <c r="R117" i="65"/>
  <c r="S117" i="65" s="1"/>
  <c r="N117" i="65"/>
  <c r="L117" i="65"/>
  <c r="K117" i="65"/>
  <c r="R116" i="65"/>
  <c r="S116" i="65" s="1"/>
  <c r="N116" i="65"/>
  <c r="L116" i="65"/>
  <c r="K116" i="65"/>
  <c r="R115" i="65"/>
  <c r="S115" i="65" s="1"/>
  <c r="N115" i="65"/>
  <c r="L115" i="65"/>
  <c r="K115" i="65"/>
  <c r="R114" i="65"/>
  <c r="S114" i="65" s="1"/>
  <c r="N114" i="65"/>
  <c r="L114" i="65"/>
  <c r="K114" i="65"/>
  <c r="R113" i="65"/>
  <c r="S113" i="65" s="1"/>
  <c r="N113" i="65"/>
  <c r="L113" i="65"/>
  <c r="K113" i="65"/>
  <c r="R112" i="65"/>
  <c r="S112" i="65" s="1"/>
  <c r="N112" i="65"/>
  <c r="L112" i="65"/>
  <c r="K112" i="65"/>
  <c r="R111" i="65"/>
  <c r="S111" i="65" s="1"/>
  <c r="N111" i="65"/>
  <c r="L111" i="65"/>
  <c r="K111" i="65"/>
  <c r="R110" i="65"/>
  <c r="S110" i="65" s="1"/>
  <c r="N110" i="65"/>
  <c r="L110" i="65"/>
  <c r="K110" i="65"/>
  <c r="R109" i="65"/>
  <c r="S109" i="65" s="1"/>
  <c r="N109" i="65"/>
  <c r="L109" i="65"/>
  <c r="K109" i="65"/>
  <c r="S108" i="65"/>
  <c r="R108" i="65"/>
  <c r="N108" i="65"/>
  <c r="L108" i="65"/>
  <c r="K108" i="65"/>
  <c r="R107" i="65"/>
  <c r="S107" i="65" s="1"/>
  <c r="N107" i="65"/>
  <c r="L107" i="65"/>
  <c r="K107" i="65"/>
  <c r="R106" i="65"/>
  <c r="S106" i="65" s="1"/>
  <c r="N106" i="65"/>
  <c r="L106" i="65"/>
  <c r="K106" i="65"/>
  <c r="R105" i="65"/>
  <c r="S105" i="65" s="1"/>
  <c r="N105" i="65"/>
  <c r="L105" i="65"/>
  <c r="K105" i="65"/>
  <c r="R104" i="65"/>
  <c r="S104" i="65" s="1"/>
  <c r="N104" i="65"/>
  <c r="L104" i="65"/>
  <c r="K104" i="65"/>
  <c r="R103" i="65"/>
  <c r="S103" i="65" s="1"/>
  <c r="N103" i="65"/>
  <c r="L103" i="65"/>
  <c r="K103" i="65"/>
  <c r="R102" i="65"/>
  <c r="S102" i="65" s="1"/>
  <c r="N102" i="65"/>
  <c r="L102" i="65"/>
  <c r="K102" i="65"/>
  <c r="R101" i="65"/>
  <c r="S101" i="65" s="1"/>
  <c r="N101" i="65"/>
  <c r="L101" i="65"/>
  <c r="K101" i="65"/>
  <c r="R100" i="65"/>
  <c r="S100" i="65" s="1"/>
  <c r="N100" i="65"/>
  <c r="L100" i="65"/>
  <c r="K100" i="65"/>
  <c r="R99" i="65"/>
  <c r="S99" i="65" s="1"/>
  <c r="N99" i="65"/>
  <c r="L99" i="65"/>
  <c r="K99" i="65"/>
  <c r="R98" i="65"/>
  <c r="S98" i="65" s="1"/>
  <c r="N98" i="65"/>
  <c r="L98" i="65"/>
  <c r="K98" i="65"/>
  <c r="R97" i="65"/>
  <c r="S97" i="65" s="1"/>
  <c r="N97" i="65"/>
  <c r="L97" i="65"/>
  <c r="K97" i="65"/>
  <c r="R96" i="65"/>
  <c r="S96" i="65" s="1"/>
  <c r="N96" i="65"/>
  <c r="L96" i="65"/>
  <c r="K96" i="65"/>
  <c r="R95" i="65"/>
  <c r="S95" i="65" s="1"/>
  <c r="N95" i="65"/>
  <c r="L95" i="65"/>
  <c r="K95" i="65"/>
  <c r="R94" i="65"/>
  <c r="S94" i="65" s="1"/>
  <c r="N94" i="65"/>
  <c r="L94" i="65"/>
  <c r="K94" i="65"/>
  <c r="R93" i="65"/>
  <c r="S93" i="65" s="1"/>
  <c r="N93" i="65"/>
  <c r="L93" i="65"/>
  <c r="K93" i="65"/>
  <c r="R92" i="65"/>
  <c r="S92" i="65" s="1"/>
  <c r="N92" i="65"/>
  <c r="L92" i="65"/>
  <c r="K92" i="65"/>
  <c r="R91" i="65"/>
  <c r="S91" i="65" s="1"/>
  <c r="N91" i="65"/>
  <c r="L91" i="65"/>
  <c r="K91" i="65"/>
  <c r="R90" i="65"/>
  <c r="S90" i="65" s="1"/>
  <c r="N90" i="65"/>
  <c r="L90" i="65"/>
  <c r="K90" i="65"/>
  <c r="R89" i="65"/>
  <c r="S89" i="65" s="1"/>
  <c r="N89" i="65"/>
  <c r="L89" i="65"/>
  <c r="K89" i="65"/>
  <c r="R88" i="65"/>
  <c r="S88" i="65" s="1"/>
  <c r="N88" i="65"/>
  <c r="L88" i="65"/>
  <c r="K88" i="65"/>
  <c r="R87" i="65"/>
  <c r="S87" i="65" s="1"/>
  <c r="N87" i="65"/>
  <c r="L87" i="65"/>
  <c r="K87" i="65"/>
  <c r="R86" i="65"/>
  <c r="S86" i="65" s="1"/>
  <c r="N86" i="65"/>
  <c r="L86" i="65"/>
  <c r="K86" i="65"/>
  <c r="R85" i="65"/>
  <c r="S85" i="65" s="1"/>
  <c r="N85" i="65"/>
  <c r="L85" i="65"/>
  <c r="K85" i="65"/>
  <c r="R84" i="65"/>
  <c r="S84" i="65" s="1"/>
  <c r="N84" i="65"/>
  <c r="L84" i="65"/>
  <c r="K84" i="65"/>
  <c r="R83" i="65"/>
  <c r="S83" i="65" s="1"/>
  <c r="N83" i="65"/>
  <c r="L83" i="65"/>
  <c r="K83" i="65"/>
  <c r="R82" i="65"/>
  <c r="S82" i="65" s="1"/>
  <c r="N82" i="65"/>
  <c r="L82" i="65"/>
  <c r="K82" i="65"/>
  <c r="R81" i="65"/>
  <c r="S81" i="65" s="1"/>
  <c r="N81" i="65"/>
  <c r="L81" i="65"/>
  <c r="K81" i="65"/>
  <c r="R80" i="65"/>
  <c r="S80" i="65" s="1"/>
  <c r="N80" i="65"/>
  <c r="L80" i="65"/>
  <c r="K80" i="65"/>
  <c r="R79" i="65"/>
  <c r="S79" i="65" s="1"/>
  <c r="N79" i="65"/>
  <c r="L79" i="65"/>
  <c r="K79" i="65"/>
  <c r="R78" i="65"/>
  <c r="S78" i="65" s="1"/>
  <c r="N78" i="65"/>
  <c r="L78" i="65"/>
  <c r="K78" i="65"/>
  <c r="R77" i="65"/>
  <c r="S77" i="65" s="1"/>
  <c r="N77" i="65"/>
  <c r="L77" i="65"/>
  <c r="K77" i="65"/>
  <c r="R76" i="65"/>
  <c r="S76" i="65" s="1"/>
  <c r="N76" i="65"/>
  <c r="L76" i="65"/>
  <c r="K76" i="65"/>
  <c r="R75" i="65"/>
  <c r="S75" i="65" s="1"/>
  <c r="N75" i="65"/>
  <c r="L75" i="65"/>
  <c r="K75" i="65"/>
  <c r="R74" i="65"/>
  <c r="S74" i="65" s="1"/>
  <c r="N74" i="65"/>
  <c r="L74" i="65"/>
  <c r="K74" i="65"/>
  <c r="R73" i="65"/>
  <c r="S73" i="65" s="1"/>
  <c r="N73" i="65"/>
  <c r="L73" i="65"/>
  <c r="K73" i="65"/>
  <c r="R72" i="65"/>
  <c r="S72" i="65" s="1"/>
  <c r="N72" i="65"/>
  <c r="L72" i="65"/>
  <c r="K72" i="65"/>
  <c r="R71" i="65"/>
  <c r="S71" i="65" s="1"/>
  <c r="N71" i="65"/>
  <c r="L71" i="65"/>
  <c r="K71" i="65"/>
  <c r="R70" i="65"/>
  <c r="S70" i="65" s="1"/>
  <c r="N70" i="65"/>
  <c r="L70" i="65"/>
  <c r="K70" i="65"/>
  <c r="R69" i="65"/>
  <c r="S69" i="65" s="1"/>
  <c r="N69" i="65"/>
  <c r="L69" i="65"/>
  <c r="K69" i="65"/>
  <c r="R68" i="65"/>
  <c r="S68" i="65" s="1"/>
  <c r="N68" i="65"/>
  <c r="L68" i="65"/>
  <c r="K68" i="65"/>
  <c r="R67" i="65"/>
  <c r="S67" i="65" s="1"/>
  <c r="N67" i="65"/>
  <c r="L67" i="65"/>
  <c r="K67" i="65"/>
  <c r="R66" i="65"/>
  <c r="S66" i="65" s="1"/>
  <c r="N66" i="65"/>
  <c r="L66" i="65"/>
  <c r="K66" i="65"/>
  <c r="R65" i="65"/>
  <c r="S65" i="65" s="1"/>
  <c r="N65" i="65"/>
  <c r="L65" i="65"/>
  <c r="K65" i="65"/>
  <c r="R64" i="65"/>
  <c r="S64" i="65" s="1"/>
  <c r="N64" i="65"/>
  <c r="L64" i="65"/>
  <c r="K64" i="65"/>
  <c r="R63" i="65"/>
  <c r="S63" i="65" s="1"/>
  <c r="N63" i="65"/>
  <c r="L63" i="65"/>
  <c r="K63" i="65"/>
  <c r="R62" i="65"/>
  <c r="S62" i="65" s="1"/>
  <c r="N62" i="65"/>
  <c r="L62" i="65"/>
  <c r="K62" i="65"/>
  <c r="R61" i="65"/>
  <c r="S61" i="65" s="1"/>
  <c r="N61" i="65"/>
  <c r="L61" i="65"/>
  <c r="K61" i="65"/>
  <c r="R60" i="65"/>
  <c r="S60" i="65" s="1"/>
  <c r="N60" i="65"/>
  <c r="L60" i="65"/>
  <c r="K60" i="65"/>
  <c r="R59" i="65"/>
  <c r="S59" i="65" s="1"/>
  <c r="N59" i="65"/>
  <c r="L59" i="65"/>
  <c r="K59" i="65"/>
  <c r="R58" i="65"/>
  <c r="S58" i="65" s="1"/>
  <c r="N58" i="65"/>
  <c r="L58" i="65"/>
  <c r="K58" i="65"/>
  <c r="R57" i="65"/>
  <c r="S57" i="65" s="1"/>
  <c r="N57" i="65"/>
  <c r="L57" i="65"/>
  <c r="K57" i="65"/>
  <c r="R56" i="65"/>
  <c r="S56" i="65" s="1"/>
  <c r="N56" i="65"/>
  <c r="L56" i="65"/>
  <c r="K56" i="65"/>
  <c r="R55" i="65"/>
  <c r="S55" i="65" s="1"/>
  <c r="N55" i="65"/>
  <c r="L55" i="65"/>
  <c r="K55" i="65"/>
  <c r="R54" i="65"/>
  <c r="S54" i="65" s="1"/>
  <c r="N54" i="65"/>
  <c r="L54" i="65"/>
  <c r="K54" i="65"/>
  <c r="R53" i="65"/>
  <c r="S53" i="65" s="1"/>
  <c r="N53" i="65"/>
  <c r="L53" i="65"/>
  <c r="K53" i="65"/>
  <c r="R52" i="65"/>
  <c r="S52" i="65" s="1"/>
  <c r="N52" i="65"/>
  <c r="L52" i="65"/>
  <c r="K52" i="65"/>
  <c r="R51" i="65"/>
  <c r="S51" i="65" s="1"/>
  <c r="N51" i="65"/>
  <c r="L51" i="65"/>
  <c r="K51" i="65"/>
  <c r="R50" i="65"/>
  <c r="S50" i="65" s="1"/>
  <c r="N50" i="65"/>
  <c r="L50" i="65"/>
  <c r="K50" i="65"/>
  <c r="R49" i="65"/>
  <c r="S49" i="65" s="1"/>
  <c r="N49" i="65"/>
  <c r="L49" i="65"/>
  <c r="K49" i="65"/>
  <c r="R48" i="65"/>
  <c r="S48" i="65" s="1"/>
  <c r="N48" i="65"/>
  <c r="L48" i="65"/>
  <c r="K48" i="65"/>
  <c r="R47" i="65"/>
  <c r="S47" i="65" s="1"/>
  <c r="N47" i="65"/>
  <c r="L47" i="65"/>
  <c r="K47" i="65"/>
  <c r="R46" i="65"/>
  <c r="S46" i="65" s="1"/>
  <c r="N46" i="65"/>
  <c r="L46" i="65"/>
  <c r="K46" i="65"/>
  <c r="R45" i="65"/>
  <c r="S45" i="65" s="1"/>
  <c r="N45" i="65"/>
  <c r="L45" i="65"/>
  <c r="K45" i="65"/>
  <c r="R44" i="65"/>
  <c r="S44" i="65" s="1"/>
  <c r="N44" i="65"/>
  <c r="L44" i="65"/>
  <c r="K44" i="65"/>
  <c r="R43" i="65"/>
  <c r="S43" i="65" s="1"/>
  <c r="N43" i="65"/>
  <c r="L43" i="65"/>
  <c r="K43" i="65"/>
  <c r="R42" i="65"/>
  <c r="S42" i="65" s="1"/>
  <c r="N42" i="65"/>
  <c r="L42" i="65"/>
  <c r="K42" i="65"/>
  <c r="R41" i="65"/>
  <c r="S41" i="65" s="1"/>
  <c r="N41" i="65"/>
  <c r="L41" i="65"/>
  <c r="K41" i="65"/>
  <c r="R40" i="65"/>
  <c r="S40" i="65" s="1"/>
  <c r="N40" i="65"/>
  <c r="L40" i="65"/>
  <c r="K40" i="65"/>
  <c r="R39" i="65"/>
  <c r="S39" i="65" s="1"/>
  <c r="N39" i="65"/>
  <c r="L39" i="65"/>
  <c r="K39" i="65"/>
  <c r="R38" i="65"/>
  <c r="S38" i="65" s="1"/>
  <c r="N38" i="65"/>
  <c r="L38" i="65"/>
  <c r="K38" i="65"/>
  <c r="R37" i="65"/>
  <c r="S37" i="65" s="1"/>
  <c r="N37" i="65"/>
  <c r="L37" i="65"/>
  <c r="K37" i="65"/>
  <c r="R36" i="65"/>
  <c r="S36" i="65" s="1"/>
  <c r="N36" i="65"/>
  <c r="L36" i="65"/>
  <c r="K36" i="65"/>
  <c r="R35" i="65"/>
  <c r="S35" i="65" s="1"/>
  <c r="N35" i="65"/>
  <c r="L35" i="65"/>
  <c r="K35" i="65"/>
  <c r="R34" i="65"/>
  <c r="S34" i="65" s="1"/>
  <c r="N34" i="65"/>
  <c r="L34" i="65"/>
  <c r="K34" i="65"/>
  <c r="R33" i="65"/>
  <c r="S33" i="65" s="1"/>
  <c r="N33" i="65"/>
  <c r="L33" i="65"/>
  <c r="K33" i="65"/>
  <c r="R32" i="65"/>
  <c r="S32" i="65" s="1"/>
  <c r="N32" i="65"/>
  <c r="L32" i="65"/>
  <c r="K32" i="65"/>
  <c r="R31" i="65"/>
  <c r="S31" i="65" s="1"/>
  <c r="N31" i="65"/>
  <c r="L31" i="65"/>
  <c r="K31" i="65"/>
  <c r="R30" i="65"/>
  <c r="S30" i="65" s="1"/>
  <c r="N30" i="65"/>
  <c r="L30" i="65"/>
  <c r="K30" i="65"/>
  <c r="R29" i="65"/>
  <c r="S29" i="65" s="1"/>
  <c r="N29" i="65"/>
  <c r="L29" i="65"/>
  <c r="K29" i="65"/>
  <c r="R28" i="65"/>
  <c r="S28" i="65" s="1"/>
  <c r="N28" i="65"/>
  <c r="L28" i="65"/>
  <c r="K28" i="65"/>
  <c r="R27" i="65"/>
  <c r="S27" i="65" s="1"/>
  <c r="N27" i="65"/>
  <c r="L27" i="65"/>
  <c r="K27" i="65"/>
  <c r="R26" i="65"/>
  <c r="S26" i="65" s="1"/>
  <c r="N26" i="65"/>
  <c r="L26" i="65"/>
  <c r="K26" i="65"/>
  <c r="R25" i="65"/>
  <c r="S25" i="65" s="1"/>
  <c r="N25" i="65"/>
  <c r="L25" i="65"/>
  <c r="K25" i="65"/>
  <c r="R24" i="65"/>
  <c r="S24" i="65" s="1"/>
  <c r="N24" i="65"/>
  <c r="L24" i="65"/>
  <c r="K24" i="65"/>
  <c r="R23" i="65"/>
  <c r="S23" i="65" s="1"/>
  <c r="N23" i="65"/>
  <c r="L23" i="65"/>
  <c r="K23" i="65"/>
  <c r="R22" i="65"/>
  <c r="S22" i="65" s="1"/>
  <c r="N22" i="65"/>
  <c r="L22" i="65"/>
  <c r="K22" i="65"/>
  <c r="R21" i="65"/>
  <c r="S21" i="65" s="1"/>
  <c r="N21" i="65"/>
  <c r="L21" i="65"/>
  <c r="K21" i="65"/>
  <c r="R20" i="65"/>
  <c r="S20" i="65" s="1"/>
  <c r="N20" i="65"/>
  <c r="L20" i="65"/>
  <c r="K20" i="65"/>
  <c r="R19" i="65"/>
  <c r="S19" i="65" s="1"/>
  <c r="N19" i="65"/>
  <c r="L19" i="65"/>
  <c r="K19" i="65"/>
  <c r="R18" i="65"/>
  <c r="S18" i="65" s="1"/>
  <c r="N18" i="65"/>
  <c r="L18" i="65"/>
  <c r="K18" i="65"/>
  <c r="R17" i="65"/>
  <c r="S17" i="65" s="1"/>
  <c r="N17" i="65"/>
  <c r="L17" i="65"/>
  <c r="K17" i="65"/>
  <c r="S16" i="65"/>
  <c r="R16" i="65"/>
  <c r="N16" i="65"/>
  <c r="L16" i="65"/>
  <c r="K16" i="65"/>
  <c r="R15" i="65"/>
  <c r="S15" i="65" s="1"/>
  <c r="N15" i="65"/>
  <c r="L15" i="65"/>
  <c r="K15" i="65"/>
  <c r="R14" i="65"/>
  <c r="S14" i="65" s="1"/>
  <c r="N14" i="65"/>
  <c r="L14" i="65"/>
  <c r="K14" i="65"/>
  <c r="R13" i="65"/>
  <c r="S13" i="65" s="1"/>
  <c r="N13" i="65"/>
  <c r="L13" i="65"/>
  <c r="K13" i="65"/>
  <c r="R12" i="65"/>
  <c r="S12" i="65" s="1"/>
  <c r="N12" i="65"/>
  <c r="L12" i="65"/>
  <c r="K12" i="65"/>
  <c r="R11" i="65"/>
  <c r="S11" i="65" s="1"/>
  <c r="N11" i="65"/>
  <c r="L11" i="65"/>
  <c r="K11" i="65"/>
  <c r="R10" i="65"/>
  <c r="S10" i="65" s="1"/>
  <c r="N10" i="65"/>
  <c r="L10" i="65"/>
  <c r="K10" i="65"/>
  <c r="R9" i="65"/>
  <c r="S9" i="65" s="1"/>
  <c r="N9" i="65"/>
  <c r="L9" i="65"/>
  <c r="K9" i="65"/>
  <c r="R8" i="65"/>
  <c r="S8" i="65" s="1"/>
  <c r="N8" i="65"/>
  <c r="L8" i="65"/>
  <c r="K8" i="65"/>
  <c r="R7" i="65"/>
  <c r="S7" i="65" s="1"/>
  <c r="N7" i="65"/>
  <c r="L7" i="65"/>
  <c r="K7" i="65"/>
  <c r="R6" i="65"/>
  <c r="S6" i="65" s="1"/>
  <c r="N6" i="65"/>
  <c r="L6" i="65"/>
  <c r="K6" i="65"/>
  <c r="R5" i="65"/>
  <c r="S5" i="65" s="1"/>
  <c r="N5" i="65"/>
  <c r="L5" i="65"/>
  <c r="K5" i="65"/>
  <c r="R4" i="65"/>
  <c r="N4" i="65"/>
  <c r="L4" i="65"/>
  <c r="K4" i="65"/>
  <c r="Q156" i="64"/>
  <c r="P156" i="64"/>
  <c r="O156" i="64"/>
  <c r="M156" i="64"/>
  <c r="J156" i="64"/>
  <c r="AY155" i="64"/>
  <c r="AX155" i="64"/>
  <c r="AW155" i="64"/>
  <c r="AV155" i="64"/>
  <c r="AU155" i="64"/>
  <c r="AT155" i="64"/>
  <c r="AS155" i="64"/>
  <c r="AR155" i="64"/>
  <c r="AQ155" i="64"/>
  <c r="AP155" i="64"/>
  <c r="AO155" i="64"/>
  <c r="AN155" i="64"/>
  <c r="AM155" i="64"/>
  <c r="AL155" i="64"/>
  <c r="AK155" i="64"/>
  <c r="AJ155" i="64"/>
  <c r="AI155" i="64"/>
  <c r="AH155" i="64"/>
  <c r="AG155" i="64"/>
  <c r="AF155" i="64"/>
  <c r="AE155" i="64"/>
  <c r="AD155" i="64"/>
  <c r="AC155" i="64"/>
  <c r="Q155" i="64"/>
  <c r="P155" i="64"/>
  <c r="O155" i="64"/>
  <c r="M155" i="64"/>
  <c r="J155" i="64"/>
  <c r="R154" i="64"/>
  <c r="S154" i="64" s="1"/>
  <c r="N154" i="64"/>
  <c r="L154" i="64"/>
  <c r="K154" i="64"/>
  <c r="R153" i="64"/>
  <c r="S153" i="64" s="1"/>
  <c r="N153" i="64"/>
  <c r="L153" i="64"/>
  <c r="K153" i="64"/>
  <c r="R152" i="64"/>
  <c r="S152" i="64" s="1"/>
  <c r="N152" i="64"/>
  <c r="L152" i="64"/>
  <c r="K152" i="64"/>
  <c r="R151" i="64"/>
  <c r="S151" i="64" s="1"/>
  <c r="N151" i="64"/>
  <c r="L151" i="64"/>
  <c r="K151" i="64"/>
  <c r="R150" i="64"/>
  <c r="S150" i="64" s="1"/>
  <c r="N150" i="64"/>
  <c r="L150" i="64"/>
  <c r="K150" i="64"/>
  <c r="R149" i="64"/>
  <c r="S149" i="64" s="1"/>
  <c r="N149" i="64"/>
  <c r="L149" i="64"/>
  <c r="K149" i="64"/>
  <c r="R148" i="64"/>
  <c r="S148" i="64" s="1"/>
  <c r="N148" i="64"/>
  <c r="L148" i="64"/>
  <c r="K148" i="64"/>
  <c r="R147" i="64"/>
  <c r="S147" i="64" s="1"/>
  <c r="N147" i="64"/>
  <c r="L147" i="64"/>
  <c r="K147" i="64"/>
  <c r="R146" i="64"/>
  <c r="S146" i="64" s="1"/>
  <c r="N146" i="64"/>
  <c r="L146" i="64"/>
  <c r="K146" i="64"/>
  <c r="R145" i="64"/>
  <c r="S145" i="64" s="1"/>
  <c r="N145" i="64"/>
  <c r="L145" i="64"/>
  <c r="K145" i="64"/>
  <c r="R144" i="64"/>
  <c r="S144" i="64" s="1"/>
  <c r="N144" i="64"/>
  <c r="L144" i="64"/>
  <c r="K144" i="64"/>
  <c r="R143" i="64"/>
  <c r="S143" i="64" s="1"/>
  <c r="N143" i="64"/>
  <c r="L143" i="64"/>
  <c r="K143" i="64"/>
  <c r="S142" i="64"/>
  <c r="R142" i="64"/>
  <c r="N142" i="64"/>
  <c r="L142" i="64"/>
  <c r="K142" i="64"/>
  <c r="R141" i="64"/>
  <c r="S141" i="64" s="1"/>
  <c r="N141" i="64"/>
  <c r="L141" i="64"/>
  <c r="K141" i="64"/>
  <c r="R140" i="64"/>
  <c r="S140" i="64" s="1"/>
  <c r="N140" i="64"/>
  <c r="L140" i="64"/>
  <c r="K140" i="64"/>
  <c r="R139" i="64"/>
  <c r="S139" i="64" s="1"/>
  <c r="N139" i="64"/>
  <c r="L139" i="64"/>
  <c r="K139" i="64"/>
  <c r="R138" i="64"/>
  <c r="S138" i="64" s="1"/>
  <c r="N138" i="64"/>
  <c r="L138" i="64"/>
  <c r="K138" i="64"/>
  <c r="R137" i="64"/>
  <c r="S137" i="64" s="1"/>
  <c r="N137" i="64"/>
  <c r="L137" i="64"/>
  <c r="K137" i="64"/>
  <c r="R136" i="64"/>
  <c r="S136" i="64" s="1"/>
  <c r="N136" i="64"/>
  <c r="L136" i="64"/>
  <c r="K136" i="64"/>
  <c r="R135" i="64"/>
  <c r="S135" i="64" s="1"/>
  <c r="N135" i="64"/>
  <c r="L135" i="64"/>
  <c r="K135" i="64"/>
  <c r="R134" i="64"/>
  <c r="S134" i="64" s="1"/>
  <c r="N134" i="64"/>
  <c r="L134" i="64"/>
  <c r="K134" i="64"/>
  <c r="R133" i="64"/>
  <c r="S133" i="64" s="1"/>
  <c r="N133" i="64"/>
  <c r="L133" i="64"/>
  <c r="K133" i="64"/>
  <c r="R132" i="64"/>
  <c r="S132" i="64" s="1"/>
  <c r="N132" i="64"/>
  <c r="L132" i="64"/>
  <c r="K132" i="64"/>
  <c r="R131" i="64"/>
  <c r="S131" i="64" s="1"/>
  <c r="N131" i="64"/>
  <c r="L131" i="64"/>
  <c r="K131" i="64"/>
  <c r="R130" i="64"/>
  <c r="S130" i="64" s="1"/>
  <c r="N130" i="64"/>
  <c r="L130" i="64"/>
  <c r="K130" i="64"/>
  <c r="R129" i="64"/>
  <c r="S129" i="64" s="1"/>
  <c r="N129" i="64"/>
  <c r="L129" i="64"/>
  <c r="K129" i="64"/>
  <c r="R128" i="64"/>
  <c r="S128" i="64" s="1"/>
  <c r="N128" i="64"/>
  <c r="L128" i="64"/>
  <c r="K128" i="64"/>
  <c r="R127" i="64"/>
  <c r="S127" i="64" s="1"/>
  <c r="N127" i="64"/>
  <c r="L127" i="64"/>
  <c r="K127" i="64"/>
  <c r="R126" i="64"/>
  <c r="S126" i="64" s="1"/>
  <c r="N126" i="64"/>
  <c r="L126" i="64"/>
  <c r="K126" i="64"/>
  <c r="R125" i="64"/>
  <c r="S125" i="64" s="1"/>
  <c r="N125" i="64"/>
  <c r="L125" i="64"/>
  <c r="K125" i="64"/>
  <c r="R124" i="64"/>
  <c r="S124" i="64" s="1"/>
  <c r="N124" i="64"/>
  <c r="L124" i="64"/>
  <c r="K124" i="64"/>
  <c r="R123" i="64"/>
  <c r="S123" i="64" s="1"/>
  <c r="N123" i="64"/>
  <c r="L123" i="64"/>
  <c r="K123" i="64"/>
  <c r="R122" i="64"/>
  <c r="S122" i="64" s="1"/>
  <c r="N122" i="64"/>
  <c r="L122" i="64"/>
  <c r="K122" i="64"/>
  <c r="R121" i="64"/>
  <c r="S121" i="64" s="1"/>
  <c r="N121" i="64"/>
  <c r="L121" i="64"/>
  <c r="K121" i="64"/>
  <c r="R120" i="64"/>
  <c r="S120" i="64" s="1"/>
  <c r="N120" i="64"/>
  <c r="L120" i="64"/>
  <c r="K120" i="64"/>
  <c r="R119" i="64"/>
  <c r="S119" i="64" s="1"/>
  <c r="N119" i="64"/>
  <c r="L119" i="64"/>
  <c r="K119" i="64"/>
  <c r="R118" i="64"/>
  <c r="S118" i="64" s="1"/>
  <c r="N118" i="64"/>
  <c r="L118" i="64"/>
  <c r="K118" i="64"/>
  <c r="R117" i="64"/>
  <c r="S117" i="64" s="1"/>
  <c r="N117" i="64"/>
  <c r="L117" i="64"/>
  <c r="K117" i="64"/>
  <c r="R116" i="64"/>
  <c r="S116" i="64" s="1"/>
  <c r="N116" i="64"/>
  <c r="L116" i="64"/>
  <c r="K116" i="64"/>
  <c r="R115" i="64"/>
  <c r="S115" i="64" s="1"/>
  <c r="N115" i="64"/>
  <c r="L115" i="64"/>
  <c r="K115" i="64"/>
  <c r="R114" i="64"/>
  <c r="S114" i="64" s="1"/>
  <c r="N114" i="64"/>
  <c r="L114" i="64"/>
  <c r="K114" i="64"/>
  <c r="R113" i="64"/>
  <c r="S113" i="64" s="1"/>
  <c r="N113" i="64"/>
  <c r="L113" i="64"/>
  <c r="K113" i="64"/>
  <c r="R112" i="64"/>
  <c r="S112" i="64" s="1"/>
  <c r="N112" i="64"/>
  <c r="L112" i="64"/>
  <c r="K112" i="64"/>
  <c r="R111" i="64"/>
  <c r="S111" i="64" s="1"/>
  <c r="N111" i="64"/>
  <c r="L111" i="64"/>
  <c r="K111" i="64"/>
  <c r="R110" i="64"/>
  <c r="S110" i="64" s="1"/>
  <c r="N110" i="64"/>
  <c r="L110" i="64"/>
  <c r="K110" i="64"/>
  <c r="R109" i="64"/>
  <c r="S109" i="64" s="1"/>
  <c r="N109" i="64"/>
  <c r="L109" i="64"/>
  <c r="K109" i="64"/>
  <c r="R108" i="64"/>
  <c r="S108" i="64" s="1"/>
  <c r="N108" i="64"/>
  <c r="L108" i="64"/>
  <c r="K108" i="64"/>
  <c r="R107" i="64"/>
  <c r="S107" i="64" s="1"/>
  <c r="N107" i="64"/>
  <c r="L107" i="64"/>
  <c r="K107" i="64"/>
  <c r="R106" i="64"/>
  <c r="S106" i="64" s="1"/>
  <c r="N106" i="64"/>
  <c r="L106" i="64"/>
  <c r="K106" i="64"/>
  <c r="R105" i="64"/>
  <c r="S105" i="64" s="1"/>
  <c r="N105" i="64"/>
  <c r="L105" i="64"/>
  <c r="K105" i="64"/>
  <c r="R104" i="64"/>
  <c r="S104" i="64" s="1"/>
  <c r="N104" i="64"/>
  <c r="L104" i="64"/>
  <c r="K104" i="64"/>
  <c r="R103" i="64"/>
  <c r="S103" i="64" s="1"/>
  <c r="N103" i="64"/>
  <c r="L103" i="64"/>
  <c r="K103" i="64"/>
  <c r="R102" i="64"/>
  <c r="S102" i="64" s="1"/>
  <c r="N102" i="64"/>
  <c r="L102" i="64"/>
  <c r="K102" i="64"/>
  <c r="R101" i="64"/>
  <c r="S101" i="64" s="1"/>
  <c r="N101" i="64"/>
  <c r="L101" i="64"/>
  <c r="K101" i="64"/>
  <c r="R100" i="64"/>
  <c r="S100" i="64" s="1"/>
  <c r="N100" i="64"/>
  <c r="L100" i="64"/>
  <c r="K100" i="64"/>
  <c r="R99" i="64"/>
  <c r="S99" i="64" s="1"/>
  <c r="N99" i="64"/>
  <c r="L99" i="64"/>
  <c r="K99" i="64"/>
  <c r="R98" i="64"/>
  <c r="S98" i="64" s="1"/>
  <c r="N98" i="64"/>
  <c r="L98" i="64"/>
  <c r="K98" i="64"/>
  <c r="R97" i="64"/>
  <c r="S97" i="64" s="1"/>
  <c r="N97" i="64"/>
  <c r="L97" i="64"/>
  <c r="K97" i="64"/>
  <c r="R96" i="64"/>
  <c r="S96" i="64" s="1"/>
  <c r="N96" i="64"/>
  <c r="L96" i="64"/>
  <c r="K96" i="64"/>
  <c r="R95" i="64"/>
  <c r="S95" i="64" s="1"/>
  <c r="N95" i="64"/>
  <c r="L95" i="64"/>
  <c r="K95" i="64"/>
  <c r="R94" i="64"/>
  <c r="S94" i="64" s="1"/>
  <c r="N94" i="64"/>
  <c r="L94" i="64"/>
  <c r="K94" i="64"/>
  <c r="R93" i="64"/>
  <c r="S93" i="64" s="1"/>
  <c r="N93" i="64"/>
  <c r="L93" i="64"/>
  <c r="K93" i="64"/>
  <c r="R92" i="64"/>
  <c r="S92" i="64" s="1"/>
  <c r="N92" i="64"/>
  <c r="L92" i="64"/>
  <c r="K92" i="64"/>
  <c r="R91" i="64"/>
  <c r="S91" i="64" s="1"/>
  <c r="N91" i="64"/>
  <c r="L91" i="64"/>
  <c r="K91" i="64"/>
  <c r="R90" i="64"/>
  <c r="S90" i="64" s="1"/>
  <c r="N90" i="64"/>
  <c r="L90" i="64"/>
  <c r="K90" i="64"/>
  <c r="R89" i="64"/>
  <c r="S89" i="64" s="1"/>
  <c r="N89" i="64"/>
  <c r="L89" i="64"/>
  <c r="K89" i="64"/>
  <c r="R88" i="64"/>
  <c r="S88" i="64" s="1"/>
  <c r="N88" i="64"/>
  <c r="L88" i="64"/>
  <c r="K88" i="64"/>
  <c r="R87" i="64"/>
  <c r="S87" i="64" s="1"/>
  <c r="N87" i="64"/>
  <c r="L87" i="64"/>
  <c r="K87" i="64"/>
  <c r="R86" i="64"/>
  <c r="S86" i="64" s="1"/>
  <c r="N86" i="64"/>
  <c r="L86" i="64"/>
  <c r="K86" i="64"/>
  <c r="R85" i="64"/>
  <c r="S85" i="64" s="1"/>
  <c r="N85" i="64"/>
  <c r="L85" i="64"/>
  <c r="K85" i="64"/>
  <c r="R84" i="64"/>
  <c r="S84" i="64" s="1"/>
  <c r="N84" i="64"/>
  <c r="L84" i="64"/>
  <c r="K84" i="64"/>
  <c r="R83" i="64"/>
  <c r="S83" i="64" s="1"/>
  <c r="N83" i="64"/>
  <c r="L83" i="64"/>
  <c r="K83" i="64"/>
  <c r="R82" i="64"/>
  <c r="S82" i="64" s="1"/>
  <c r="N82" i="64"/>
  <c r="L82" i="64"/>
  <c r="K82" i="64"/>
  <c r="R81" i="64"/>
  <c r="S81" i="64" s="1"/>
  <c r="N81" i="64"/>
  <c r="L81" i="64"/>
  <c r="K81" i="64"/>
  <c r="R80" i="64"/>
  <c r="S80" i="64" s="1"/>
  <c r="N80" i="64"/>
  <c r="L80" i="64"/>
  <c r="K80" i="64"/>
  <c r="R79" i="64"/>
  <c r="S79" i="64" s="1"/>
  <c r="N79" i="64"/>
  <c r="L79" i="64"/>
  <c r="K79" i="64"/>
  <c r="R78" i="64"/>
  <c r="S78" i="64" s="1"/>
  <c r="N78" i="64"/>
  <c r="L78" i="64"/>
  <c r="K78" i="64"/>
  <c r="R77" i="64"/>
  <c r="S77" i="64" s="1"/>
  <c r="N77" i="64"/>
  <c r="L77" i="64"/>
  <c r="K77" i="64"/>
  <c r="R76" i="64"/>
  <c r="S76" i="64" s="1"/>
  <c r="N76" i="64"/>
  <c r="L76" i="64"/>
  <c r="K76" i="64"/>
  <c r="R75" i="64"/>
  <c r="S75" i="64" s="1"/>
  <c r="N75" i="64"/>
  <c r="L75" i="64"/>
  <c r="K75" i="64"/>
  <c r="R74" i="64"/>
  <c r="S74" i="64" s="1"/>
  <c r="N74" i="64"/>
  <c r="L74" i="64"/>
  <c r="K74" i="64"/>
  <c r="R73" i="64"/>
  <c r="S73" i="64" s="1"/>
  <c r="N73" i="64"/>
  <c r="L73" i="64"/>
  <c r="K73" i="64"/>
  <c r="R72" i="64"/>
  <c r="S72" i="64" s="1"/>
  <c r="N72" i="64"/>
  <c r="L72" i="64"/>
  <c r="K72" i="64"/>
  <c r="R71" i="64"/>
  <c r="S71" i="64" s="1"/>
  <c r="N71" i="64"/>
  <c r="L71" i="64"/>
  <c r="K71" i="64"/>
  <c r="R70" i="64"/>
  <c r="S70" i="64" s="1"/>
  <c r="N70" i="64"/>
  <c r="L70" i="64"/>
  <c r="K70" i="64"/>
  <c r="R69" i="64"/>
  <c r="S69" i="64" s="1"/>
  <c r="N69" i="64"/>
  <c r="L69" i="64"/>
  <c r="K69" i="64"/>
  <c r="R68" i="64"/>
  <c r="S68" i="64" s="1"/>
  <c r="N68" i="64"/>
  <c r="L68" i="64"/>
  <c r="K68" i="64"/>
  <c r="R67" i="64"/>
  <c r="S67" i="64" s="1"/>
  <c r="N67" i="64"/>
  <c r="L67" i="64"/>
  <c r="K67" i="64"/>
  <c r="R66" i="64"/>
  <c r="S66" i="64" s="1"/>
  <c r="N66" i="64"/>
  <c r="L66" i="64"/>
  <c r="K66" i="64"/>
  <c r="R65" i="64"/>
  <c r="S65" i="64" s="1"/>
  <c r="N65" i="64"/>
  <c r="L65" i="64"/>
  <c r="K65" i="64"/>
  <c r="R64" i="64"/>
  <c r="S64" i="64" s="1"/>
  <c r="N64" i="64"/>
  <c r="L64" i="64"/>
  <c r="K64" i="64"/>
  <c r="R63" i="64"/>
  <c r="S63" i="64" s="1"/>
  <c r="N63" i="64"/>
  <c r="L63" i="64"/>
  <c r="K63" i="64"/>
  <c r="R62" i="64"/>
  <c r="S62" i="64" s="1"/>
  <c r="N62" i="64"/>
  <c r="L62" i="64"/>
  <c r="K62" i="64"/>
  <c r="R61" i="64"/>
  <c r="S61" i="64" s="1"/>
  <c r="N61" i="64"/>
  <c r="L61" i="64"/>
  <c r="K61" i="64"/>
  <c r="R60" i="64"/>
  <c r="S60" i="64" s="1"/>
  <c r="N60" i="64"/>
  <c r="L60" i="64"/>
  <c r="K60" i="64"/>
  <c r="R59" i="64"/>
  <c r="S59" i="64" s="1"/>
  <c r="N59" i="64"/>
  <c r="L59" i="64"/>
  <c r="K59" i="64"/>
  <c r="R58" i="64"/>
  <c r="S58" i="64" s="1"/>
  <c r="N58" i="64"/>
  <c r="L58" i="64"/>
  <c r="K58" i="64"/>
  <c r="R57" i="64"/>
  <c r="S57" i="64" s="1"/>
  <c r="N57" i="64"/>
  <c r="L57" i="64"/>
  <c r="K57" i="64"/>
  <c r="R56" i="64"/>
  <c r="S56" i="64" s="1"/>
  <c r="N56" i="64"/>
  <c r="L56" i="64"/>
  <c r="K56" i="64"/>
  <c r="R55" i="64"/>
  <c r="S55" i="64" s="1"/>
  <c r="N55" i="64"/>
  <c r="L55" i="64"/>
  <c r="K55" i="64"/>
  <c r="R54" i="64"/>
  <c r="S54" i="64" s="1"/>
  <c r="N54" i="64"/>
  <c r="L54" i="64"/>
  <c r="K54" i="64"/>
  <c r="R53" i="64"/>
  <c r="S53" i="64" s="1"/>
  <c r="N53" i="64"/>
  <c r="L53" i="64"/>
  <c r="K53" i="64"/>
  <c r="R52" i="64"/>
  <c r="S52" i="64" s="1"/>
  <c r="N52" i="64"/>
  <c r="L52" i="64"/>
  <c r="K52" i="64"/>
  <c r="R51" i="64"/>
  <c r="S51" i="64" s="1"/>
  <c r="N51" i="64"/>
  <c r="L51" i="64"/>
  <c r="K51" i="64"/>
  <c r="R50" i="64"/>
  <c r="S50" i="64" s="1"/>
  <c r="N50" i="64"/>
  <c r="L50" i="64"/>
  <c r="K50" i="64"/>
  <c r="R49" i="64"/>
  <c r="S49" i="64" s="1"/>
  <c r="N49" i="64"/>
  <c r="L49" i="64"/>
  <c r="K49" i="64"/>
  <c r="R48" i="64"/>
  <c r="S48" i="64" s="1"/>
  <c r="N48" i="64"/>
  <c r="L48" i="64"/>
  <c r="K48" i="64"/>
  <c r="R47" i="64"/>
  <c r="S47" i="64" s="1"/>
  <c r="N47" i="64"/>
  <c r="L47" i="64"/>
  <c r="K47" i="64"/>
  <c r="S46" i="64"/>
  <c r="R46" i="64"/>
  <c r="N46" i="64"/>
  <c r="L46" i="64"/>
  <c r="K46" i="64"/>
  <c r="R45" i="64"/>
  <c r="S45" i="64" s="1"/>
  <c r="N45" i="64"/>
  <c r="L45" i="64"/>
  <c r="K45" i="64"/>
  <c r="R44" i="64"/>
  <c r="S44" i="64" s="1"/>
  <c r="N44" i="64"/>
  <c r="L44" i="64"/>
  <c r="K44" i="64"/>
  <c r="R43" i="64"/>
  <c r="S43" i="64" s="1"/>
  <c r="N43" i="64"/>
  <c r="L43" i="64"/>
  <c r="K43" i="64"/>
  <c r="R42" i="64"/>
  <c r="S42" i="64" s="1"/>
  <c r="N42" i="64"/>
  <c r="L42" i="64"/>
  <c r="K42" i="64"/>
  <c r="R41" i="64"/>
  <c r="S41" i="64" s="1"/>
  <c r="N41" i="64"/>
  <c r="L41" i="64"/>
  <c r="K41" i="64"/>
  <c r="R40" i="64"/>
  <c r="S40" i="64" s="1"/>
  <c r="N40" i="64"/>
  <c r="L40" i="64"/>
  <c r="K40" i="64"/>
  <c r="R39" i="64"/>
  <c r="S39" i="64" s="1"/>
  <c r="N39" i="64"/>
  <c r="L39" i="64"/>
  <c r="K39" i="64"/>
  <c r="R38" i="64"/>
  <c r="S38" i="64" s="1"/>
  <c r="N38" i="64"/>
  <c r="L38" i="64"/>
  <c r="K38" i="64"/>
  <c r="R37" i="64"/>
  <c r="S37" i="64" s="1"/>
  <c r="N37" i="64"/>
  <c r="L37" i="64"/>
  <c r="K37" i="64"/>
  <c r="R36" i="64"/>
  <c r="S36" i="64" s="1"/>
  <c r="N36" i="64"/>
  <c r="L36" i="64"/>
  <c r="K36" i="64"/>
  <c r="R35" i="64"/>
  <c r="S35" i="64" s="1"/>
  <c r="N35" i="64"/>
  <c r="L35" i="64"/>
  <c r="K35" i="64"/>
  <c r="R34" i="64"/>
  <c r="S34" i="64" s="1"/>
  <c r="N34" i="64"/>
  <c r="L34" i="64"/>
  <c r="K34" i="64"/>
  <c r="R33" i="64"/>
  <c r="S33" i="64" s="1"/>
  <c r="N33" i="64"/>
  <c r="L33" i="64"/>
  <c r="K33" i="64"/>
  <c r="R32" i="64"/>
  <c r="S32" i="64" s="1"/>
  <c r="N32" i="64"/>
  <c r="L32" i="64"/>
  <c r="K32" i="64"/>
  <c r="R31" i="64"/>
  <c r="S31" i="64" s="1"/>
  <c r="N31" i="64"/>
  <c r="L31" i="64"/>
  <c r="K31" i="64"/>
  <c r="R30" i="64"/>
  <c r="S30" i="64" s="1"/>
  <c r="N30" i="64"/>
  <c r="L30" i="64"/>
  <c r="K30" i="64"/>
  <c r="R29" i="64"/>
  <c r="S29" i="64" s="1"/>
  <c r="N29" i="64"/>
  <c r="L29" i="64"/>
  <c r="K29" i="64"/>
  <c r="R28" i="64"/>
  <c r="S28" i="64" s="1"/>
  <c r="N28" i="64"/>
  <c r="L28" i="64"/>
  <c r="K28" i="64"/>
  <c r="R27" i="64"/>
  <c r="S27" i="64" s="1"/>
  <c r="N27" i="64"/>
  <c r="L27" i="64"/>
  <c r="K27" i="64"/>
  <c r="R26" i="64"/>
  <c r="S26" i="64" s="1"/>
  <c r="N26" i="64"/>
  <c r="L26" i="64"/>
  <c r="K26" i="64"/>
  <c r="R25" i="64"/>
  <c r="S25" i="64" s="1"/>
  <c r="N25" i="64"/>
  <c r="L25" i="64"/>
  <c r="K25" i="64"/>
  <c r="R24" i="64"/>
  <c r="S24" i="64" s="1"/>
  <c r="N24" i="64"/>
  <c r="L24" i="64"/>
  <c r="K24" i="64"/>
  <c r="R23" i="64"/>
  <c r="S23" i="64" s="1"/>
  <c r="N23" i="64"/>
  <c r="L23" i="64"/>
  <c r="K23" i="64"/>
  <c r="R22" i="64"/>
  <c r="S22" i="64" s="1"/>
  <c r="N22" i="64"/>
  <c r="L22" i="64"/>
  <c r="K22" i="64"/>
  <c r="R21" i="64"/>
  <c r="S21" i="64" s="1"/>
  <c r="N21" i="64"/>
  <c r="L21" i="64"/>
  <c r="K21" i="64"/>
  <c r="R20" i="64"/>
  <c r="S20" i="64" s="1"/>
  <c r="N20" i="64"/>
  <c r="L20" i="64"/>
  <c r="K20" i="64"/>
  <c r="R19" i="64"/>
  <c r="S19" i="64" s="1"/>
  <c r="N19" i="64"/>
  <c r="L19" i="64"/>
  <c r="K19" i="64"/>
  <c r="R18" i="64"/>
  <c r="S18" i="64" s="1"/>
  <c r="N18" i="64"/>
  <c r="L18" i="64"/>
  <c r="K18" i="64"/>
  <c r="R17" i="64"/>
  <c r="S17" i="64" s="1"/>
  <c r="N17" i="64"/>
  <c r="L17" i="64"/>
  <c r="K17" i="64"/>
  <c r="R16" i="64"/>
  <c r="S16" i="64" s="1"/>
  <c r="N16" i="64"/>
  <c r="L16" i="64"/>
  <c r="K16" i="64"/>
  <c r="R15" i="64"/>
  <c r="S15" i="64" s="1"/>
  <c r="N15" i="64"/>
  <c r="L15" i="64"/>
  <c r="K15" i="64"/>
  <c r="R14" i="64"/>
  <c r="S14" i="64" s="1"/>
  <c r="N14" i="64"/>
  <c r="L14" i="64"/>
  <c r="K14" i="64"/>
  <c r="R13" i="64"/>
  <c r="S13" i="64" s="1"/>
  <c r="N13" i="64"/>
  <c r="L13" i="64"/>
  <c r="K13" i="64"/>
  <c r="R12" i="64"/>
  <c r="S12" i="64" s="1"/>
  <c r="N12" i="64"/>
  <c r="L12" i="64"/>
  <c r="K12" i="64"/>
  <c r="R11" i="64"/>
  <c r="S11" i="64" s="1"/>
  <c r="N11" i="64"/>
  <c r="L11" i="64"/>
  <c r="K11" i="64"/>
  <c r="R10" i="64"/>
  <c r="S10" i="64" s="1"/>
  <c r="N10" i="64"/>
  <c r="L10" i="64"/>
  <c r="K10" i="64"/>
  <c r="R9" i="64"/>
  <c r="S9" i="64" s="1"/>
  <c r="N9" i="64"/>
  <c r="L9" i="64"/>
  <c r="K9" i="64"/>
  <c r="R8" i="64"/>
  <c r="S8" i="64" s="1"/>
  <c r="N8" i="64"/>
  <c r="L8" i="64"/>
  <c r="K8" i="64"/>
  <c r="R7" i="64"/>
  <c r="S7" i="64" s="1"/>
  <c r="N7" i="64"/>
  <c r="L7" i="64"/>
  <c r="K7" i="64"/>
  <c r="R6" i="64"/>
  <c r="S6" i="64" s="1"/>
  <c r="N6" i="64"/>
  <c r="L6" i="64"/>
  <c r="K6" i="64"/>
  <c r="R5" i="64"/>
  <c r="S5" i="64" s="1"/>
  <c r="N5" i="64"/>
  <c r="L5" i="64"/>
  <c r="K5" i="64"/>
  <c r="R4" i="64"/>
  <c r="N4" i="64"/>
  <c r="L4" i="64"/>
  <c r="K4" i="64"/>
  <c r="Q156" i="63"/>
  <c r="P156" i="63"/>
  <c r="O156" i="63"/>
  <c r="M156" i="63"/>
  <c r="J156" i="63"/>
  <c r="AY155" i="63"/>
  <c r="AX155" i="63"/>
  <c r="AW155" i="63"/>
  <c r="AV155" i="63"/>
  <c r="AU155" i="63"/>
  <c r="AT155" i="63"/>
  <c r="AS155" i="63"/>
  <c r="AR155" i="63"/>
  <c r="AQ155" i="63"/>
  <c r="AP155" i="63"/>
  <c r="AO155" i="63"/>
  <c r="AN155" i="63"/>
  <c r="AM155" i="63"/>
  <c r="AL155" i="63"/>
  <c r="AK155" i="63"/>
  <c r="AJ155" i="63"/>
  <c r="AI155" i="63"/>
  <c r="AH155" i="63"/>
  <c r="AG155" i="63"/>
  <c r="AF155" i="63"/>
  <c r="AE155" i="63"/>
  <c r="AD155" i="63"/>
  <c r="AC155" i="63"/>
  <c r="AB155" i="63"/>
  <c r="Q155" i="63"/>
  <c r="P155" i="63"/>
  <c r="O155" i="63"/>
  <c r="M155" i="63"/>
  <c r="J155" i="63"/>
  <c r="R154" i="63"/>
  <c r="S154" i="63" s="1"/>
  <c r="N154" i="63"/>
  <c r="L154" i="63"/>
  <c r="K154" i="63"/>
  <c r="R153" i="63"/>
  <c r="S153" i="63" s="1"/>
  <c r="N153" i="63"/>
  <c r="L153" i="63"/>
  <c r="K153" i="63"/>
  <c r="R152" i="63"/>
  <c r="S152" i="63" s="1"/>
  <c r="N152" i="63"/>
  <c r="L152" i="63"/>
  <c r="K152" i="63"/>
  <c r="R151" i="63"/>
  <c r="S151" i="63" s="1"/>
  <c r="N151" i="63"/>
  <c r="L151" i="63"/>
  <c r="K151" i="63"/>
  <c r="R150" i="63"/>
  <c r="S150" i="63" s="1"/>
  <c r="N150" i="63"/>
  <c r="L150" i="63"/>
  <c r="K150" i="63"/>
  <c r="R149" i="63"/>
  <c r="S149" i="63" s="1"/>
  <c r="N149" i="63"/>
  <c r="L149" i="63"/>
  <c r="K149" i="63"/>
  <c r="R148" i="63"/>
  <c r="S148" i="63" s="1"/>
  <c r="N148" i="63"/>
  <c r="L148" i="63"/>
  <c r="K148" i="63"/>
  <c r="R147" i="63"/>
  <c r="S147" i="63" s="1"/>
  <c r="N147" i="63"/>
  <c r="L147" i="63"/>
  <c r="K147" i="63"/>
  <c r="R146" i="63"/>
  <c r="S146" i="63" s="1"/>
  <c r="N146" i="63"/>
  <c r="L146" i="63"/>
  <c r="K146" i="63"/>
  <c r="R145" i="63"/>
  <c r="S145" i="63" s="1"/>
  <c r="N145" i="63"/>
  <c r="L145" i="63"/>
  <c r="K145" i="63"/>
  <c r="R144" i="63"/>
  <c r="S144" i="63" s="1"/>
  <c r="N144" i="63"/>
  <c r="L144" i="63"/>
  <c r="K144" i="63"/>
  <c r="R143" i="63"/>
  <c r="S143" i="63" s="1"/>
  <c r="N143" i="63"/>
  <c r="L143" i="63"/>
  <c r="K143" i="63"/>
  <c r="R142" i="63"/>
  <c r="S142" i="63" s="1"/>
  <c r="N142" i="63"/>
  <c r="L142" i="63"/>
  <c r="K142" i="63"/>
  <c r="S141" i="63"/>
  <c r="R141" i="63"/>
  <c r="N141" i="63"/>
  <c r="L141" i="63"/>
  <c r="K141" i="63"/>
  <c r="R140" i="63"/>
  <c r="S140" i="63" s="1"/>
  <c r="N140" i="63"/>
  <c r="L140" i="63"/>
  <c r="K140" i="63"/>
  <c r="R139" i="63"/>
  <c r="S139" i="63" s="1"/>
  <c r="N139" i="63"/>
  <c r="L139" i="63"/>
  <c r="K139" i="63"/>
  <c r="R138" i="63"/>
  <c r="S138" i="63" s="1"/>
  <c r="N138" i="63"/>
  <c r="L138" i="63"/>
  <c r="K138" i="63"/>
  <c r="R137" i="63"/>
  <c r="S137" i="63" s="1"/>
  <c r="N137" i="63"/>
  <c r="L137" i="63"/>
  <c r="K137" i="63"/>
  <c r="R136" i="63"/>
  <c r="S136" i="63" s="1"/>
  <c r="N136" i="63"/>
  <c r="L136" i="63"/>
  <c r="K136" i="63"/>
  <c r="R135" i="63"/>
  <c r="S135" i="63" s="1"/>
  <c r="N135" i="63"/>
  <c r="L135" i="63"/>
  <c r="K135" i="63"/>
  <c r="R134" i="63"/>
  <c r="S134" i="63" s="1"/>
  <c r="N134" i="63"/>
  <c r="L134" i="63"/>
  <c r="K134" i="63"/>
  <c r="R133" i="63"/>
  <c r="S133" i="63" s="1"/>
  <c r="N133" i="63"/>
  <c r="L133" i="63"/>
  <c r="K133" i="63"/>
  <c r="R132" i="63"/>
  <c r="S132" i="63" s="1"/>
  <c r="N132" i="63"/>
  <c r="L132" i="63"/>
  <c r="K132" i="63"/>
  <c r="R131" i="63"/>
  <c r="S131" i="63" s="1"/>
  <c r="N131" i="63"/>
  <c r="L131" i="63"/>
  <c r="K131" i="63"/>
  <c r="R130" i="63"/>
  <c r="S130" i="63" s="1"/>
  <c r="N130" i="63"/>
  <c r="L130" i="63"/>
  <c r="K130" i="63"/>
  <c r="R129" i="63"/>
  <c r="S129" i="63" s="1"/>
  <c r="N129" i="63"/>
  <c r="L129" i="63"/>
  <c r="K129" i="63"/>
  <c r="R128" i="63"/>
  <c r="S128" i="63" s="1"/>
  <c r="N128" i="63"/>
  <c r="L128" i="63"/>
  <c r="K128" i="63"/>
  <c r="R127" i="63"/>
  <c r="S127" i="63" s="1"/>
  <c r="N127" i="63"/>
  <c r="L127" i="63"/>
  <c r="K127" i="63"/>
  <c r="R126" i="63"/>
  <c r="S126" i="63" s="1"/>
  <c r="N126" i="63"/>
  <c r="L126" i="63"/>
  <c r="K126" i="63"/>
  <c r="R125" i="63"/>
  <c r="S125" i="63" s="1"/>
  <c r="N125" i="63"/>
  <c r="L125" i="63"/>
  <c r="K125" i="63"/>
  <c r="R124" i="63"/>
  <c r="S124" i="63" s="1"/>
  <c r="N124" i="63"/>
  <c r="L124" i="63"/>
  <c r="K124" i="63"/>
  <c r="R123" i="63"/>
  <c r="S123" i="63" s="1"/>
  <c r="N123" i="63"/>
  <c r="L123" i="63"/>
  <c r="K123" i="63"/>
  <c r="R122" i="63"/>
  <c r="S122" i="63" s="1"/>
  <c r="N122" i="63"/>
  <c r="L122" i="63"/>
  <c r="K122" i="63"/>
  <c r="R121" i="63"/>
  <c r="S121" i="63" s="1"/>
  <c r="N121" i="63"/>
  <c r="L121" i="63"/>
  <c r="K121" i="63"/>
  <c r="R120" i="63"/>
  <c r="S120" i="63" s="1"/>
  <c r="N120" i="63"/>
  <c r="L120" i="63"/>
  <c r="K120" i="63"/>
  <c r="R119" i="63"/>
  <c r="S119" i="63" s="1"/>
  <c r="N119" i="63"/>
  <c r="L119" i="63"/>
  <c r="K119" i="63"/>
  <c r="R118" i="63"/>
  <c r="S118" i="63" s="1"/>
  <c r="N118" i="63"/>
  <c r="L118" i="63"/>
  <c r="K118" i="63"/>
  <c r="R117" i="63"/>
  <c r="S117" i="63" s="1"/>
  <c r="N117" i="63"/>
  <c r="L117" i="63"/>
  <c r="K117" i="63"/>
  <c r="R116" i="63"/>
  <c r="S116" i="63" s="1"/>
  <c r="N116" i="63"/>
  <c r="L116" i="63"/>
  <c r="K116" i="63"/>
  <c r="R115" i="63"/>
  <c r="S115" i="63" s="1"/>
  <c r="N115" i="63"/>
  <c r="L115" i="63"/>
  <c r="K115" i="63"/>
  <c r="R114" i="63"/>
  <c r="S114" i="63" s="1"/>
  <c r="N114" i="63"/>
  <c r="L114" i="63"/>
  <c r="K114" i="63"/>
  <c r="R113" i="63"/>
  <c r="S113" i="63" s="1"/>
  <c r="N113" i="63"/>
  <c r="L113" i="63"/>
  <c r="K113" i="63"/>
  <c r="R112" i="63"/>
  <c r="S112" i="63" s="1"/>
  <c r="N112" i="63"/>
  <c r="L112" i="63"/>
  <c r="K112" i="63"/>
  <c r="R111" i="63"/>
  <c r="S111" i="63" s="1"/>
  <c r="N111" i="63"/>
  <c r="L111" i="63"/>
  <c r="K111" i="63"/>
  <c r="R110" i="63"/>
  <c r="S110" i="63" s="1"/>
  <c r="N110" i="63"/>
  <c r="L110" i="63"/>
  <c r="K110" i="63"/>
  <c r="R109" i="63"/>
  <c r="S109" i="63" s="1"/>
  <c r="N109" i="63"/>
  <c r="L109" i="63"/>
  <c r="K109" i="63"/>
  <c r="R108" i="63"/>
  <c r="S108" i="63" s="1"/>
  <c r="N108" i="63"/>
  <c r="L108" i="63"/>
  <c r="K108" i="63"/>
  <c r="R107" i="63"/>
  <c r="S107" i="63" s="1"/>
  <c r="N107" i="63"/>
  <c r="L107" i="63"/>
  <c r="K107" i="63"/>
  <c r="R106" i="63"/>
  <c r="S106" i="63" s="1"/>
  <c r="N106" i="63"/>
  <c r="L106" i="63"/>
  <c r="K106" i="63"/>
  <c r="R105" i="63"/>
  <c r="S105" i="63" s="1"/>
  <c r="N105" i="63"/>
  <c r="L105" i="63"/>
  <c r="K105" i="63"/>
  <c r="R104" i="63"/>
  <c r="S104" i="63" s="1"/>
  <c r="N104" i="63"/>
  <c r="L104" i="63"/>
  <c r="K104" i="63"/>
  <c r="R103" i="63"/>
  <c r="S103" i="63" s="1"/>
  <c r="N103" i="63"/>
  <c r="L103" i="63"/>
  <c r="K103" i="63"/>
  <c r="R102" i="63"/>
  <c r="S102" i="63" s="1"/>
  <c r="N102" i="63"/>
  <c r="L102" i="63"/>
  <c r="K102" i="63"/>
  <c r="R101" i="63"/>
  <c r="S101" i="63" s="1"/>
  <c r="N101" i="63"/>
  <c r="L101" i="63"/>
  <c r="K101" i="63"/>
  <c r="R100" i="63"/>
  <c r="S100" i="63" s="1"/>
  <c r="N100" i="63"/>
  <c r="L100" i="63"/>
  <c r="K100" i="63"/>
  <c r="R99" i="63"/>
  <c r="S99" i="63" s="1"/>
  <c r="N99" i="63"/>
  <c r="L99" i="63"/>
  <c r="K99" i="63"/>
  <c r="R98" i="63"/>
  <c r="S98" i="63" s="1"/>
  <c r="N98" i="63"/>
  <c r="L98" i="63"/>
  <c r="K98" i="63"/>
  <c r="R97" i="63"/>
  <c r="S97" i="63" s="1"/>
  <c r="N97" i="63"/>
  <c r="L97" i="63"/>
  <c r="K97" i="63"/>
  <c r="R96" i="63"/>
  <c r="S96" i="63" s="1"/>
  <c r="N96" i="63"/>
  <c r="L96" i="63"/>
  <c r="K96" i="63"/>
  <c r="R95" i="63"/>
  <c r="S95" i="63" s="1"/>
  <c r="N95" i="63"/>
  <c r="L95" i="63"/>
  <c r="K95" i="63"/>
  <c r="R94" i="63"/>
  <c r="S94" i="63" s="1"/>
  <c r="N94" i="63"/>
  <c r="L94" i="63"/>
  <c r="K94" i="63"/>
  <c r="R93" i="63"/>
  <c r="S93" i="63" s="1"/>
  <c r="N93" i="63"/>
  <c r="L93" i="63"/>
  <c r="K93" i="63"/>
  <c r="R92" i="63"/>
  <c r="S92" i="63" s="1"/>
  <c r="N92" i="63"/>
  <c r="L92" i="63"/>
  <c r="K92" i="63"/>
  <c r="R91" i="63"/>
  <c r="S91" i="63" s="1"/>
  <c r="N91" i="63"/>
  <c r="L91" i="63"/>
  <c r="K91" i="63"/>
  <c r="R90" i="63"/>
  <c r="S90" i="63" s="1"/>
  <c r="N90" i="63"/>
  <c r="L90" i="63"/>
  <c r="K90" i="63"/>
  <c r="R89" i="63"/>
  <c r="S89" i="63" s="1"/>
  <c r="N89" i="63"/>
  <c r="L89" i="63"/>
  <c r="K89" i="63"/>
  <c r="R88" i="63"/>
  <c r="S88" i="63" s="1"/>
  <c r="N88" i="63"/>
  <c r="L88" i="63"/>
  <c r="K88" i="63"/>
  <c r="R87" i="63"/>
  <c r="S87" i="63" s="1"/>
  <c r="N87" i="63"/>
  <c r="L87" i="63"/>
  <c r="K87" i="63"/>
  <c r="R86" i="63"/>
  <c r="S86" i="63" s="1"/>
  <c r="N86" i="63"/>
  <c r="L86" i="63"/>
  <c r="K86" i="63"/>
  <c r="R85" i="63"/>
  <c r="S85" i="63" s="1"/>
  <c r="N85" i="63"/>
  <c r="L85" i="63"/>
  <c r="K85" i="63"/>
  <c r="R84" i="63"/>
  <c r="S84" i="63" s="1"/>
  <c r="N84" i="63"/>
  <c r="L84" i="63"/>
  <c r="K84" i="63"/>
  <c r="R83" i="63"/>
  <c r="S83" i="63" s="1"/>
  <c r="N83" i="63"/>
  <c r="L83" i="63"/>
  <c r="K83" i="63"/>
  <c r="R82" i="63"/>
  <c r="S82" i="63" s="1"/>
  <c r="N82" i="63"/>
  <c r="L82" i="63"/>
  <c r="K82" i="63"/>
  <c r="R81" i="63"/>
  <c r="S81" i="63" s="1"/>
  <c r="N81" i="63"/>
  <c r="L81" i="63"/>
  <c r="K81" i="63"/>
  <c r="R80" i="63"/>
  <c r="S80" i="63" s="1"/>
  <c r="N80" i="63"/>
  <c r="L80" i="63"/>
  <c r="K80" i="63"/>
  <c r="R79" i="63"/>
  <c r="S79" i="63" s="1"/>
  <c r="N79" i="63"/>
  <c r="L79" i="63"/>
  <c r="K79" i="63"/>
  <c r="R78" i="63"/>
  <c r="S78" i="63" s="1"/>
  <c r="N78" i="63"/>
  <c r="L78" i="63"/>
  <c r="K78" i="63"/>
  <c r="R77" i="63"/>
  <c r="S77" i="63" s="1"/>
  <c r="N77" i="63"/>
  <c r="L77" i="63"/>
  <c r="K77" i="63"/>
  <c r="R76" i="63"/>
  <c r="S76" i="63" s="1"/>
  <c r="N76" i="63"/>
  <c r="L76" i="63"/>
  <c r="K76" i="63"/>
  <c r="R75" i="63"/>
  <c r="S75" i="63" s="1"/>
  <c r="N75" i="63"/>
  <c r="L75" i="63"/>
  <c r="K75" i="63"/>
  <c r="R74" i="63"/>
  <c r="S74" i="63" s="1"/>
  <c r="N74" i="63"/>
  <c r="L74" i="63"/>
  <c r="K74" i="63"/>
  <c r="R73" i="63"/>
  <c r="S73" i="63" s="1"/>
  <c r="N73" i="63"/>
  <c r="L73" i="63"/>
  <c r="K73" i="63"/>
  <c r="R72" i="63"/>
  <c r="S72" i="63" s="1"/>
  <c r="N72" i="63"/>
  <c r="L72" i="63"/>
  <c r="K72" i="63"/>
  <c r="R71" i="63"/>
  <c r="S71" i="63" s="1"/>
  <c r="N71" i="63"/>
  <c r="L71" i="63"/>
  <c r="K71" i="63"/>
  <c r="R70" i="63"/>
  <c r="S70" i="63" s="1"/>
  <c r="N70" i="63"/>
  <c r="L70" i="63"/>
  <c r="K70" i="63"/>
  <c r="R69" i="63"/>
  <c r="S69" i="63" s="1"/>
  <c r="N69" i="63"/>
  <c r="L69" i="63"/>
  <c r="K69" i="63"/>
  <c r="R68" i="63"/>
  <c r="S68" i="63" s="1"/>
  <c r="N68" i="63"/>
  <c r="L68" i="63"/>
  <c r="K68" i="63"/>
  <c r="R67" i="63"/>
  <c r="S67" i="63" s="1"/>
  <c r="N67" i="63"/>
  <c r="L67" i="63"/>
  <c r="K67" i="63"/>
  <c r="R66" i="63"/>
  <c r="S66" i="63" s="1"/>
  <c r="N66" i="63"/>
  <c r="L66" i="63"/>
  <c r="K66" i="63"/>
  <c r="R65" i="63"/>
  <c r="S65" i="63" s="1"/>
  <c r="N65" i="63"/>
  <c r="L65" i="63"/>
  <c r="K65" i="63"/>
  <c r="R64" i="63"/>
  <c r="S64" i="63" s="1"/>
  <c r="N64" i="63"/>
  <c r="L64" i="63"/>
  <c r="K64" i="63"/>
  <c r="R63" i="63"/>
  <c r="S63" i="63" s="1"/>
  <c r="N63" i="63"/>
  <c r="L63" i="63"/>
  <c r="K63" i="63"/>
  <c r="R62" i="63"/>
  <c r="S62" i="63" s="1"/>
  <c r="N62" i="63"/>
  <c r="L62" i="63"/>
  <c r="K62" i="63"/>
  <c r="R61" i="63"/>
  <c r="S61" i="63" s="1"/>
  <c r="N61" i="63"/>
  <c r="L61" i="63"/>
  <c r="K61" i="63"/>
  <c r="R60" i="63"/>
  <c r="S60" i="63" s="1"/>
  <c r="N60" i="63"/>
  <c r="L60" i="63"/>
  <c r="K60" i="63"/>
  <c r="R59" i="63"/>
  <c r="S59" i="63" s="1"/>
  <c r="N59" i="63"/>
  <c r="L59" i="63"/>
  <c r="K59" i="63"/>
  <c r="R58" i="63"/>
  <c r="S58" i="63" s="1"/>
  <c r="N58" i="63"/>
  <c r="L58" i="63"/>
  <c r="K58" i="63"/>
  <c r="R57" i="63"/>
  <c r="S57" i="63" s="1"/>
  <c r="N57" i="63"/>
  <c r="L57" i="63"/>
  <c r="K57" i="63"/>
  <c r="R56" i="63"/>
  <c r="S56" i="63" s="1"/>
  <c r="N56" i="63"/>
  <c r="L56" i="63"/>
  <c r="K56" i="63"/>
  <c r="R55" i="63"/>
  <c r="S55" i="63" s="1"/>
  <c r="N55" i="63"/>
  <c r="L55" i="63"/>
  <c r="K55" i="63"/>
  <c r="R54" i="63"/>
  <c r="S54" i="63" s="1"/>
  <c r="N54" i="63"/>
  <c r="L54" i="63"/>
  <c r="K54" i="63"/>
  <c r="R53" i="63"/>
  <c r="S53" i="63" s="1"/>
  <c r="N53" i="63"/>
  <c r="L53" i="63"/>
  <c r="K53" i="63"/>
  <c r="R52" i="63"/>
  <c r="S52" i="63" s="1"/>
  <c r="N52" i="63"/>
  <c r="L52" i="63"/>
  <c r="K52" i="63"/>
  <c r="R51" i="63"/>
  <c r="S51" i="63" s="1"/>
  <c r="N51" i="63"/>
  <c r="L51" i="63"/>
  <c r="K51" i="63"/>
  <c r="R50" i="63"/>
  <c r="S50" i="63" s="1"/>
  <c r="N50" i="63"/>
  <c r="L50" i="63"/>
  <c r="K50" i="63"/>
  <c r="R49" i="63"/>
  <c r="S49" i="63" s="1"/>
  <c r="N49" i="63"/>
  <c r="L49" i="63"/>
  <c r="K49" i="63"/>
  <c r="R48" i="63"/>
  <c r="S48" i="63" s="1"/>
  <c r="N48" i="63"/>
  <c r="L48" i="63"/>
  <c r="K48" i="63"/>
  <c r="R47" i="63"/>
  <c r="S47" i="63" s="1"/>
  <c r="N47" i="63"/>
  <c r="L47" i="63"/>
  <c r="K47" i="63"/>
  <c r="R46" i="63"/>
  <c r="S46" i="63" s="1"/>
  <c r="N46" i="63"/>
  <c r="L46" i="63"/>
  <c r="K46" i="63"/>
  <c r="R45" i="63"/>
  <c r="S45" i="63" s="1"/>
  <c r="N45" i="63"/>
  <c r="L45" i="63"/>
  <c r="K45" i="63"/>
  <c r="R44" i="63"/>
  <c r="S44" i="63" s="1"/>
  <c r="N44" i="63"/>
  <c r="L44" i="63"/>
  <c r="K44" i="63"/>
  <c r="R43" i="63"/>
  <c r="S43" i="63" s="1"/>
  <c r="N43" i="63"/>
  <c r="L43" i="63"/>
  <c r="K43" i="63"/>
  <c r="R42" i="63"/>
  <c r="S42" i="63" s="1"/>
  <c r="N42" i="63"/>
  <c r="L42" i="63"/>
  <c r="K42" i="63"/>
  <c r="R41" i="63"/>
  <c r="S41" i="63" s="1"/>
  <c r="N41" i="63"/>
  <c r="L41" i="63"/>
  <c r="K41" i="63"/>
  <c r="R40" i="63"/>
  <c r="S40" i="63" s="1"/>
  <c r="N40" i="63"/>
  <c r="L40" i="63"/>
  <c r="K40" i="63"/>
  <c r="R39" i="63"/>
  <c r="S39" i="63" s="1"/>
  <c r="N39" i="63"/>
  <c r="L39" i="63"/>
  <c r="K39" i="63"/>
  <c r="R38" i="63"/>
  <c r="S38" i="63" s="1"/>
  <c r="N38" i="63"/>
  <c r="L38" i="63"/>
  <c r="K38" i="63"/>
  <c r="R37" i="63"/>
  <c r="S37" i="63" s="1"/>
  <c r="N37" i="63"/>
  <c r="L37" i="63"/>
  <c r="K37" i="63"/>
  <c r="R36" i="63"/>
  <c r="S36" i="63" s="1"/>
  <c r="N36" i="63"/>
  <c r="L36" i="63"/>
  <c r="K36" i="63"/>
  <c r="R35" i="63"/>
  <c r="S35" i="63" s="1"/>
  <c r="N35" i="63"/>
  <c r="L35" i="63"/>
  <c r="K35" i="63"/>
  <c r="R34" i="63"/>
  <c r="S34" i="63" s="1"/>
  <c r="N34" i="63"/>
  <c r="L34" i="63"/>
  <c r="K34" i="63"/>
  <c r="R33" i="63"/>
  <c r="S33" i="63" s="1"/>
  <c r="N33" i="63"/>
  <c r="L33" i="63"/>
  <c r="K33" i="63"/>
  <c r="R32" i="63"/>
  <c r="S32" i="63" s="1"/>
  <c r="N32" i="63"/>
  <c r="L32" i="63"/>
  <c r="K32" i="63"/>
  <c r="R31" i="63"/>
  <c r="S31" i="63" s="1"/>
  <c r="N31" i="63"/>
  <c r="L31" i="63"/>
  <c r="K31" i="63"/>
  <c r="R30" i="63"/>
  <c r="S30" i="63" s="1"/>
  <c r="N30" i="63"/>
  <c r="L30" i="63"/>
  <c r="K30" i="63"/>
  <c r="R29" i="63"/>
  <c r="S29" i="63" s="1"/>
  <c r="N29" i="63"/>
  <c r="L29" i="63"/>
  <c r="K29" i="63"/>
  <c r="R28" i="63"/>
  <c r="S28" i="63" s="1"/>
  <c r="N28" i="63"/>
  <c r="L28" i="63"/>
  <c r="K28" i="63"/>
  <c r="R27" i="63"/>
  <c r="S27" i="63" s="1"/>
  <c r="N27" i="63"/>
  <c r="L27" i="63"/>
  <c r="K27" i="63"/>
  <c r="R26" i="63"/>
  <c r="S26" i="63" s="1"/>
  <c r="N26" i="63"/>
  <c r="L26" i="63"/>
  <c r="K26" i="63"/>
  <c r="R25" i="63"/>
  <c r="S25" i="63" s="1"/>
  <c r="N25" i="63"/>
  <c r="L25" i="63"/>
  <c r="K25" i="63"/>
  <c r="R24" i="63"/>
  <c r="S24" i="63" s="1"/>
  <c r="N24" i="63"/>
  <c r="L24" i="63"/>
  <c r="K24" i="63"/>
  <c r="R23" i="63"/>
  <c r="S23" i="63" s="1"/>
  <c r="N23" i="63"/>
  <c r="L23" i="63"/>
  <c r="K23" i="63"/>
  <c r="R22" i="63"/>
  <c r="S22" i="63" s="1"/>
  <c r="N22" i="63"/>
  <c r="L22" i="63"/>
  <c r="K22" i="63"/>
  <c r="R21" i="63"/>
  <c r="S21" i="63" s="1"/>
  <c r="N21" i="63"/>
  <c r="L21" i="63"/>
  <c r="K21" i="63"/>
  <c r="R20" i="63"/>
  <c r="S20" i="63" s="1"/>
  <c r="N20" i="63"/>
  <c r="L20" i="63"/>
  <c r="K20" i="63"/>
  <c r="R19" i="63"/>
  <c r="S19" i="63" s="1"/>
  <c r="N19" i="63"/>
  <c r="L19" i="63"/>
  <c r="K19" i="63"/>
  <c r="R18" i="63"/>
  <c r="S18" i="63" s="1"/>
  <c r="N18" i="63"/>
  <c r="L18" i="63"/>
  <c r="K18" i="63"/>
  <c r="R17" i="63"/>
  <c r="S17" i="63" s="1"/>
  <c r="N17" i="63"/>
  <c r="L17" i="63"/>
  <c r="K17" i="63"/>
  <c r="R16" i="63"/>
  <c r="S16" i="63" s="1"/>
  <c r="N16" i="63"/>
  <c r="L16" i="63"/>
  <c r="K16" i="63"/>
  <c r="R15" i="63"/>
  <c r="S15" i="63" s="1"/>
  <c r="N15" i="63"/>
  <c r="L15" i="63"/>
  <c r="K15" i="63"/>
  <c r="R14" i="63"/>
  <c r="S14" i="63" s="1"/>
  <c r="N14" i="63"/>
  <c r="L14" i="63"/>
  <c r="K14" i="63"/>
  <c r="R13" i="63"/>
  <c r="S13" i="63" s="1"/>
  <c r="N13" i="63"/>
  <c r="L13" i="63"/>
  <c r="K13" i="63"/>
  <c r="R12" i="63"/>
  <c r="S12" i="63" s="1"/>
  <c r="N12" i="63"/>
  <c r="L12" i="63"/>
  <c r="K12" i="63"/>
  <c r="R11" i="63"/>
  <c r="S11" i="63" s="1"/>
  <c r="N11" i="63"/>
  <c r="L11" i="63"/>
  <c r="K11" i="63"/>
  <c r="R10" i="63"/>
  <c r="S10" i="63" s="1"/>
  <c r="N10" i="63"/>
  <c r="L10" i="63"/>
  <c r="K10" i="63"/>
  <c r="R9" i="63"/>
  <c r="S9" i="63" s="1"/>
  <c r="N9" i="63"/>
  <c r="L9" i="63"/>
  <c r="K9" i="63"/>
  <c r="R8" i="63"/>
  <c r="S8" i="63" s="1"/>
  <c r="N8" i="63"/>
  <c r="L8" i="63"/>
  <c r="K8" i="63"/>
  <c r="R7" i="63"/>
  <c r="S7" i="63" s="1"/>
  <c r="N7" i="63"/>
  <c r="L7" i="63"/>
  <c r="K7" i="63"/>
  <c r="R6" i="63"/>
  <c r="S6" i="63" s="1"/>
  <c r="N6" i="63"/>
  <c r="L6" i="63"/>
  <c r="K6" i="63"/>
  <c r="R5" i="63"/>
  <c r="S5" i="63" s="1"/>
  <c r="N5" i="63"/>
  <c r="L5" i="63"/>
  <c r="K5" i="63"/>
  <c r="R4" i="63"/>
  <c r="N4" i="63"/>
  <c r="L4" i="63"/>
  <c r="K4" i="63"/>
  <c r="Q156" i="62"/>
  <c r="P156" i="62"/>
  <c r="O156" i="62"/>
  <c r="M156" i="62"/>
  <c r="J156" i="62"/>
  <c r="AY155" i="62"/>
  <c r="AX155" i="62"/>
  <c r="AW155" i="62"/>
  <c r="AV155" i="62"/>
  <c r="AU155" i="62"/>
  <c r="AT155" i="62"/>
  <c r="AS155" i="62"/>
  <c r="AR155" i="62"/>
  <c r="AQ155" i="62"/>
  <c r="AP155" i="62"/>
  <c r="AO155" i="62"/>
  <c r="AN155" i="62"/>
  <c r="AM155" i="62"/>
  <c r="AL155" i="62"/>
  <c r="AK155" i="62"/>
  <c r="AJ155" i="62"/>
  <c r="AI155" i="62"/>
  <c r="AH155" i="62"/>
  <c r="AG155" i="62"/>
  <c r="AF155" i="62"/>
  <c r="AE155" i="62"/>
  <c r="AD155" i="62"/>
  <c r="AC155" i="62"/>
  <c r="Q155" i="62"/>
  <c r="P155" i="62"/>
  <c r="O155" i="62"/>
  <c r="M155" i="62"/>
  <c r="J155" i="62"/>
  <c r="R154" i="62"/>
  <c r="S154" i="62" s="1"/>
  <c r="N154" i="62"/>
  <c r="L154" i="62"/>
  <c r="K154" i="62"/>
  <c r="R153" i="62"/>
  <c r="S153" i="62" s="1"/>
  <c r="N153" i="62"/>
  <c r="L153" i="62"/>
  <c r="K153" i="62"/>
  <c r="S152" i="62"/>
  <c r="R152" i="62"/>
  <c r="N152" i="62"/>
  <c r="L152" i="62"/>
  <c r="K152" i="62"/>
  <c r="R151" i="62"/>
  <c r="S151" i="62" s="1"/>
  <c r="N151" i="62"/>
  <c r="L151" i="62"/>
  <c r="K151" i="62"/>
  <c r="R150" i="62"/>
  <c r="S150" i="62" s="1"/>
  <c r="N150" i="62"/>
  <c r="L150" i="62"/>
  <c r="K150" i="62"/>
  <c r="R149" i="62"/>
  <c r="S149" i="62" s="1"/>
  <c r="N149" i="62"/>
  <c r="L149" i="62"/>
  <c r="K149" i="62"/>
  <c r="R148" i="62"/>
  <c r="S148" i="62" s="1"/>
  <c r="N148" i="62"/>
  <c r="L148" i="62"/>
  <c r="K148" i="62"/>
  <c r="R147" i="62"/>
  <c r="S147" i="62" s="1"/>
  <c r="N147" i="62"/>
  <c r="L147" i="62"/>
  <c r="K147" i="62"/>
  <c r="R146" i="62"/>
  <c r="S146" i="62" s="1"/>
  <c r="N146" i="62"/>
  <c r="L146" i="62"/>
  <c r="K146" i="62"/>
  <c r="R145" i="62"/>
  <c r="S145" i="62" s="1"/>
  <c r="N145" i="62"/>
  <c r="L145" i="62"/>
  <c r="K145" i="62"/>
  <c r="R144" i="62"/>
  <c r="S144" i="62" s="1"/>
  <c r="N144" i="62"/>
  <c r="L144" i="62"/>
  <c r="K144" i="62"/>
  <c r="R143" i="62"/>
  <c r="S143" i="62" s="1"/>
  <c r="N143" i="62"/>
  <c r="L143" i="62"/>
  <c r="K143" i="62"/>
  <c r="R142" i="62"/>
  <c r="S142" i="62" s="1"/>
  <c r="N142" i="62"/>
  <c r="L142" i="62"/>
  <c r="K142" i="62"/>
  <c r="R141" i="62"/>
  <c r="S141" i="62" s="1"/>
  <c r="N141" i="62"/>
  <c r="L141" i="62"/>
  <c r="K141" i="62"/>
  <c r="R140" i="62"/>
  <c r="S140" i="62" s="1"/>
  <c r="N140" i="62"/>
  <c r="L140" i="62"/>
  <c r="K140" i="62"/>
  <c r="R139" i="62"/>
  <c r="S139" i="62" s="1"/>
  <c r="N139" i="62"/>
  <c r="L139" i="62"/>
  <c r="K139" i="62"/>
  <c r="R138" i="62"/>
  <c r="S138" i="62" s="1"/>
  <c r="N138" i="62"/>
  <c r="L138" i="62"/>
  <c r="K138" i="62"/>
  <c r="R137" i="62"/>
  <c r="S137" i="62" s="1"/>
  <c r="N137" i="62"/>
  <c r="L137" i="62"/>
  <c r="K137" i="62"/>
  <c r="R136" i="62"/>
  <c r="S136" i="62" s="1"/>
  <c r="N136" i="62"/>
  <c r="L136" i="62"/>
  <c r="K136" i="62"/>
  <c r="R135" i="62"/>
  <c r="S135" i="62" s="1"/>
  <c r="N135" i="62"/>
  <c r="L135" i="62"/>
  <c r="K135" i="62"/>
  <c r="R134" i="62"/>
  <c r="S134" i="62" s="1"/>
  <c r="N134" i="62"/>
  <c r="L134" i="62"/>
  <c r="K134" i="62"/>
  <c r="R133" i="62"/>
  <c r="S133" i="62" s="1"/>
  <c r="N133" i="62"/>
  <c r="L133" i="62"/>
  <c r="K133" i="62"/>
  <c r="S132" i="62"/>
  <c r="R132" i="62"/>
  <c r="N132" i="62"/>
  <c r="L132" i="62"/>
  <c r="K132" i="62"/>
  <c r="R131" i="62"/>
  <c r="S131" i="62" s="1"/>
  <c r="N131" i="62"/>
  <c r="L131" i="62"/>
  <c r="K131" i="62"/>
  <c r="R130" i="62"/>
  <c r="S130" i="62" s="1"/>
  <c r="N130" i="62"/>
  <c r="L130" i="62"/>
  <c r="K130" i="62"/>
  <c r="R129" i="62"/>
  <c r="S129" i="62" s="1"/>
  <c r="N129" i="62"/>
  <c r="L129" i="62"/>
  <c r="K129" i="62"/>
  <c r="R128" i="62"/>
  <c r="S128" i="62" s="1"/>
  <c r="N128" i="62"/>
  <c r="L128" i="62"/>
  <c r="K128" i="62"/>
  <c r="R127" i="62"/>
  <c r="S127" i="62" s="1"/>
  <c r="N127" i="62"/>
  <c r="L127" i="62"/>
  <c r="K127" i="62"/>
  <c r="R126" i="62"/>
  <c r="S126" i="62" s="1"/>
  <c r="N126" i="62"/>
  <c r="L126" i="62"/>
  <c r="K126" i="62"/>
  <c r="R125" i="62"/>
  <c r="S125" i="62" s="1"/>
  <c r="N125" i="62"/>
  <c r="L125" i="62"/>
  <c r="K125" i="62"/>
  <c r="R124" i="62"/>
  <c r="S124" i="62" s="1"/>
  <c r="N124" i="62"/>
  <c r="L124" i="62"/>
  <c r="K124" i="62"/>
  <c r="R123" i="62"/>
  <c r="S123" i="62" s="1"/>
  <c r="N123" i="62"/>
  <c r="L123" i="62"/>
  <c r="K123" i="62"/>
  <c r="R122" i="62"/>
  <c r="S122" i="62" s="1"/>
  <c r="N122" i="62"/>
  <c r="L122" i="62"/>
  <c r="K122" i="62"/>
  <c r="R121" i="62"/>
  <c r="S121" i="62" s="1"/>
  <c r="N121" i="62"/>
  <c r="L121" i="62"/>
  <c r="K121" i="62"/>
  <c r="R120" i="62"/>
  <c r="S120" i="62" s="1"/>
  <c r="N120" i="62"/>
  <c r="L120" i="62"/>
  <c r="K120" i="62"/>
  <c r="R119" i="62"/>
  <c r="S119" i="62" s="1"/>
  <c r="N119" i="62"/>
  <c r="L119" i="62"/>
  <c r="K119" i="62"/>
  <c r="R118" i="62"/>
  <c r="S118" i="62" s="1"/>
  <c r="N118" i="62"/>
  <c r="L118" i="62"/>
  <c r="K118" i="62"/>
  <c r="R117" i="62"/>
  <c r="S117" i="62" s="1"/>
  <c r="N117" i="62"/>
  <c r="L117" i="62"/>
  <c r="K117" i="62"/>
  <c r="R116" i="62"/>
  <c r="S116" i="62" s="1"/>
  <c r="N116" i="62"/>
  <c r="L116" i="62"/>
  <c r="K116" i="62"/>
  <c r="R115" i="62"/>
  <c r="S115" i="62" s="1"/>
  <c r="N115" i="62"/>
  <c r="L115" i="62"/>
  <c r="K115" i="62"/>
  <c r="R114" i="62"/>
  <c r="S114" i="62" s="1"/>
  <c r="N114" i="62"/>
  <c r="L114" i="62"/>
  <c r="K114" i="62"/>
  <c r="R113" i="62"/>
  <c r="S113" i="62" s="1"/>
  <c r="N113" i="62"/>
  <c r="L113" i="62"/>
  <c r="K113" i="62"/>
  <c r="R112" i="62"/>
  <c r="S112" i="62" s="1"/>
  <c r="N112" i="62"/>
  <c r="L112" i="62"/>
  <c r="K112" i="62"/>
  <c r="R111" i="62"/>
  <c r="S111" i="62" s="1"/>
  <c r="N111" i="62"/>
  <c r="L111" i="62"/>
  <c r="K111" i="62"/>
  <c r="R110" i="62"/>
  <c r="S110" i="62" s="1"/>
  <c r="N110" i="62"/>
  <c r="L110" i="62"/>
  <c r="K110" i="62"/>
  <c r="R109" i="62"/>
  <c r="S109" i="62" s="1"/>
  <c r="N109" i="62"/>
  <c r="L109" i="62"/>
  <c r="K109" i="62"/>
  <c r="R108" i="62"/>
  <c r="S108" i="62" s="1"/>
  <c r="N108" i="62"/>
  <c r="L108" i="62"/>
  <c r="K108" i="62"/>
  <c r="R107" i="62"/>
  <c r="S107" i="62" s="1"/>
  <c r="N107" i="62"/>
  <c r="L107" i="62"/>
  <c r="K107" i="62"/>
  <c r="R106" i="62"/>
  <c r="S106" i="62" s="1"/>
  <c r="N106" i="62"/>
  <c r="L106" i="62"/>
  <c r="K106" i="62"/>
  <c r="R105" i="62"/>
  <c r="S105" i="62" s="1"/>
  <c r="N105" i="62"/>
  <c r="L105" i="62"/>
  <c r="K105" i="62"/>
  <c r="R104" i="62"/>
  <c r="S104" i="62" s="1"/>
  <c r="N104" i="62"/>
  <c r="L104" i="62"/>
  <c r="K104" i="62"/>
  <c r="R103" i="62"/>
  <c r="S103" i="62" s="1"/>
  <c r="N103" i="62"/>
  <c r="L103" i="62"/>
  <c r="K103" i="62"/>
  <c r="R102" i="62"/>
  <c r="S102" i="62" s="1"/>
  <c r="N102" i="62"/>
  <c r="L102" i="62"/>
  <c r="K102" i="62"/>
  <c r="R101" i="62"/>
  <c r="S101" i="62" s="1"/>
  <c r="N101" i="62"/>
  <c r="L101" i="62"/>
  <c r="K101" i="62"/>
  <c r="R100" i="62"/>
  <c r="S100" i="62" s="1"/>
  <c r="N100" i="62"/>
  <c r="L100" i="62"/>
  <c r="K100" i="62"/>
  <c r="R99" i="62"/>
  <c r="S99" i="62" s="1"/>
  <c r="N99" i="62"/>
  <c r="L99" i="62"/>
  <c r="K99" i="62"/>
  <c r="R98" i="62"/>
  <c r="S98" i="62" s="1"/>
  <c r="N98" i="62"/>
  <c r="L98" i="62"/>
  <c r="K98" i="62"/>
  <c r="R97" i="62"/>
  <c r="S97" i="62" s="1"/>
  <c r="N97" i="62"/>
  <c r="L97" i="62"/>
  <c r="K97" i="62"/>
  <c r="R96" i="62"/>
  <c r="S96" i="62" s="1"/>
  <c r="N96" i="62"/>
  <c r="L96" i="62"/>
  <c r="K96" i="62"/>
  <c r="R95" i="62"/>
  <c r="S95" i="62" s="1"/>
  <c r="N95" i="62"/>
  <c r="L95" i="62"/>
  <c r="K95" i="62"/>
  <c r="R94" i="62"/>
  <c r="S94" i="62" s="1"/>
  <c r="N94" i="62"/>
  <c r="L94" i="62"/>
  <c r="K94" i="62"/>
  <c r="R93" i="62"/>
  <c r="S93" i="62" s="1"/>
  <c r="N93" i="62"/>
  <c r="L93" i="62"/>
  <c r="K93" i="62"/>
  <c r="R92" i="62"/>
  <c r="S92" i="62" s="1"/>
  <c r="N92" i="62"/>
  <c r="L92" i="62"/>
  <c r="K92" i="62"/>
  <c r="R91" i="62"/>
  <c r="S91" i="62" s="1"/>
  <c r="N91" i="62"/>
  <c r="L91" i="62"/>
  <c r="K91" i="62"/>
  <c r="R90" i="62"/>
  <c r="S90" i="62" s="1"/>
  <c r="N90" i="62"/>
  <c r="L90" i="62"/>
  <c r="K90" i="62"/>
  <c r="R89" i="62"/>
  <c r="S89" i="62" s="1"/>
  <c r="N89" i="62"/>
  <c r="L89" i="62"/>
  <c r="K89" i="62"/>
  <c r="R88" i="62"/>
  <c r="S88" i="62" s="1"/>
  <c r="N88" i="62"/>
  <c r="L88" i="62"/>
  <c r="K88" i="62"/>
  <c r="R87" i="62"/>
  <c r="S87" i="62" s="1"/>
  <c r="N87" i="62"/>
  <c r="L87" i="62"/>
  <c r="K87" i="62"/>
  <c r="R86" i="62"/>
  <c r="S86" i="62" s="1"/>
  <c r="N86" i="62"/>
  <c r="L86" i="62"/>
  <c r="K86" i="62"/>
  <c r="R85" i="62"/>
  <c r="S85" i="62" s="1"/>
  <c r="N85" i="62"/>
  <c r="L85" i="62"/>
  <c r="K85" i="62"/>
  <c r="R84" i="62"/>
  <c r="S84" i="62" s="1"/>
  <c r="N84" i="62"/>
  <c r="L84" i="62"/>
  <c r="K84" i="62"/>
  <c r="R83" i="62"/>
  <c r="S83" i="62" s="1"/>
  <c r="N83" i="62"/>
  <c r="L83" i="62"/>
  <c r="K83" i="62"/>
  <c r="R82" i="62"/>
  <c r="S82" i="62" s="1"/>
  <c r="N82" i="62"/>
  <c r="L82" i="62"/>
  <c r="K82" i="62"/>
  <c r="R81" i="62"/>
  <c r="S81" i="62" s="1"/>
  <c r="N81" i="62"/>
  <c r="L81" i="62"/>
  <c r="K81" i="62"/>
  <c r="R80" i="62"/>
  <c r="S80" i="62" s="1"/>
  <c r="N80" i="62"/>
  <c r="L80" i="62"/>
  <c r="K80" i="62"/>
  <c r="R79" i="62"/>
  <c r="S79" i="62" s="1"/>
  <c r="N79" i="62"/>
  <c r="L79" i="62"/>
  <c r="K79" i="62"/>
  <c r="R78" i="62"/>
  <c r="S78" i="62" s="1"/>
  <c r="N78" i="62"/>
  <c r="L78" i="62"/>
  <c r="K78" i="62"/>
  <c r="R77" i="62"/>
  <c r="S77" i="62" s="1"/>
  <c r="N77" i="62"/>
  <c r="L77" i="62"/>
  <c r="K77" i="62"/>
  <c r="R76" i="62"/>
  <c r="S76" i="62" s="1"/>
  <c r="N76" i="62"/>
  <c r="L76" i="62"/>
  <c r="K76" i="62"/>
  <c r="R75" i="62"/>
  <c r="S75" i="62" s="1"/>
  <c r="N75" i="62"/>
  <c r="L75" i="62"/>
  <c r="K75" i="62"/>
  <c r="S74" i="62"/>
  <c r="R74" i="62"/>
  <c r="N74" i="62"/>
  <c r="L74" i="62"/>
  <c r="K74" i="62"/>
  <c r="R73" i="62"/>
  <c r="S73" i="62" s="1"/>
  <c r="N73" i="62"/>
  <c r="L73" i="62"/>
  <c r="K73" i="62"/>
  <c r="R72" i="62"/>
  <c r="S72" i="62" s="1"/>
  <c r="N72" i="62"/>
  <c r="L72" i="62"/>
  <c r="K72" i="62"/>
  <c r="R71" i="62"/>
  <c r="S71" i="62" s="1"/>
  <c r="N71" i="62"/>
  <c r="L71" i="62"/>
  <c r="K71" i="62"/>
  <c r="R70" i="62"/>
  <c r="S70" i="62" s="1"/>
  <c r="N70" i="62"/>
  <c r="L70" i="62"/>
  <c r="K70" i="62"/>
  <c r="R69" i="62"/>
  <c r="S69" i="62" s="1"/>
  <c r="N69" i="62"/>
  <c r="L69" i="62"/>
  <c r="K69" i="62"/>
  <c r="R68" i="62"/>
  <c r="S68" i="62" s="1"/>
  <c r="N68" i="62"/>
  <c r="L68" i="62"/>
  <c r="K68" i="62"/>
  <c r="R67" i="62"/>
  <c r="S67" i="62" s="1"/>
  <c r="N67" i="62"/>
  <c r="L67" i="62"/>
  <c r="K67" i="62"/>
  <c r="R66" i="62"/>
  <c r="S66" i="62" s="1"/>
  <c r="N66" i="62"/>
  <c r="L66" i="62"/>
  <c r="K66" i="62"/>
  <c r="R65" i="62"/>
  <c r="S65" i="62" s="1"/>
  <c r="N65" i="62"/>
  <c r="L65" i="62"/>
  <c r="K65" i="62"/>
  <c r="R64" i="62"/>
  <c r="S64" i="62" s="1"/>
  <c r="N64" i="62"/>
  <c r="L64" i="62"/>
  <c r="K64" i="62"/>
  <c r="R63" i="62"/>
  <c r="S63" i="62" s="1"/>
  <c r="N63" i="62"/>
  <c r="L63" i="62"/>
  <c r="K63" i="62"/>
  <c r="R62" i="62"/>
  <c r="S62" i="62" s="1"/>
  <c r="N62" i="62"/>
  <c r="L62" i="62"/>
  <c r="K62" i="62"/>
  <c r="R61" i="62"/>
  <c r="S61" i="62" s="1"/>
  <c r="N61" i="62"/>
  <c r="L61" i="62"/>
  <c r="K61" i="62"/>
  <c r="R60" i="62"/>
  <c r="S60" i="62" s="1"/>
  <c r="N60" i="62"/>
  <c r="L60" i="62"/>
  <c r="K60" i="62"/>
  <c r="R59" i="62"/>
  <c r="S59" i="62" s="1"/>
  <c r="N59" i="62"/>
  <c r="L59" i="62"/>
  <c r="K59" i="62"/>
  <c r="R58" i="62"/>
  <c r="S58" i="62" s="1"/>
  <c r="N58" i="62"/>
  <c r="L58" i="62"/>
  <c r="K58" i="62"/>
  <c r="R57" i="62"/>
  <c r="S57" i="62" s="1"/>
  <c r="N57" i="62"/>
  <c r="L57" i="62"/>
  <c r="K57" i="62"/>
  <c r="R56" i="62"/>
  <c r="S56" i="62" s="1"/>
  <c r="N56" i="62"/>
  <c r="L56" i="62"/>
  <c r="K56" i="62"/>
  <c r="R55" i="62"/>
  <c r="S55" i="62" s="1"/>
  <c r="N55" i="62"/>
  <c r="L55" i="62"/>
  <c r="K55" i="62"/>
  <c r="R54" i="62"/>
  <c r="S54" i="62" s="1"/>
  <c r="N54" i="62"/>
  <c r="L54" i="62"/>
  <c r="K54" i="62"/>
  <c r="R53" i="62"/>
  <c r="S53" i="62" s="1"/>
  <c r="N53" i="62"/>
  <c r="L53" i="62"/>
  <c r="K53" i="62"/>
  <c r="R52" i="62"/>
  <c r="S52" i="62" s="1"/>
  <c r="N52" i="62"/>
  <c r="L52" i="62"/>
  <c r="K52" i="62"/>
  <c r="S51" i="62"/>
  <c r="R51" i="62"/>
  <c r="N51" i="62"/>
  <c r="L51" i="62"/>
  <c r="K51" i="62"/>
  <c r="R50" i="62"/>
  <c r="S50" i="62" s="1"/>
  <c r="N50" i="62"/>
  <c r="L50" i="62"/>
  <c r="K50" i="62"/>
  <c r="R49" i="62"/>
  <c r="S49" i="62" s="1"/>
  <c r="N49" i="62"/>
  <c r="L49" i="62"/>
  <c r="K49" i="62"/>
  <c r="R48" i="62"/>
  <c r="S48" i="62" s="1"/>
  <c r="N48" i="62"/>
  <c r="L48" i="62"/>
  <c r="K48" i="62"/>
  <c r="R47" i="62"/>
  <c r="S47" i="62" s="1"/>
  <c r="N47" i="62"/>
  <c r="L47" i="62"/>
  <c r="K47" i="62"/>
  <c r="R46" i="62"/>
  <c r="S46" i="62" s="1"/>
  <c r="N46" i="62"/>
  <c r="L46" i="62"/>
  <c r="K46" i="62"/>
  <c r="R45" i="62"/>
  <c r="S45" i="62" s="1"/>
  <c r="N45" i="62"/>
  <c r="L45" i="62"/>
  <c r="K45" i="62"/>
  <c r="R44" i="62"/>
  <c r="S44" i="62" s="1"/>
  <c r="N44" i="62"/>
  <c r="L44" i="62"/>
  <c r="K44" i="62"/>
  <c r="R43" i="62"/>
  <c r="S43" i="62" s="1"/>
  <c r="N43" i="62"/>
  <c r="L43" i="62"/>
  <c r="K43" i="62"/>
  <c r="R42" i="62"/>
  <c r="S42" i="62" s="1"/>
  <c r="N42" i="62"/>
  <c r="L42" i="62"/>
  <c r="K42" i="62"/>
  <c r="R41" i="62"/>
  <c r="S41" i="62" s="1"/>
  <c r="N41" i="62"/>
  <c r="L41" i="62"/>
  <c r="K41" i="62"/>
  <c r="R40" i="62"/>
  <c r="S40" i="62" s="1"/>
  <c r="N40" i="62"/>
  <c r="L40" i="62"/>
  <c r="K40" i="62"/>
  <c r="R39" i="62"/>
  <c r="S39" i="62" s="1"/>
  <c r="N39" i="62"/>
  <c r="L39" i="62"/>
  <c r="K39" i="62"/>
  <c r="R38" i="62"/>
  <c r="S38" i="62" s="1"/>
  <c r="N38" i="62"/>
  <c r="L38" i="62"/>
  <c r="K38" i="62"/>
  <c r="R37" i="62"/>
  <c r="S37" i="62" s="1"/>
  <c r="N37" i="62"/>
  <c r="L37" i="62"/>
  <c r="K37" i="62"/>
  <c r="R36" i="62"/>
  <c r="S36" i="62" s="1"/>
  <c r="N36" i="62"/>
  <c r="L36" i="62"/>
  <c r="K36" i="62"/>
  <c r="R35" i="62"/>
  <c r="S35" i="62" s="1"/>
  <c r="N35" i="62"/>
  <c r="L35" i="62"/>
  <c r="K35" i="62"/>
  <c r="R34" i="62"/>
  <c r="S34" i="62" s="1"/>
  <c r="N34" i="62"/>
  <c r="L34" i="62"/>
  <c r="K34" i="62"/>
  <c r="R33" i="62"/>
  <c r="S33" i="62" s="1"/>
  <c r="N33" i="62"/>
  <c r="L33" i="62"/>
  <c r="K33" i="62"/>
  <c r="R32" i="62"/>
  <c r="S32" i="62" s="1"/>
  <c r="N32" i="62"/>
  <c r="L32" i="62"/>
  <c r="K32" i="62"/>
  <c r="R31" i="62"/>
  <c r="S31" i="62" s="1"/>
  <c r="N31" i="62"/>
  <c r="L31" i="62"/>
  <c r="K31" i="62"/>
  <c r="R30" i="62"/>
  <c r="S30" i="62" s="1"/>
  <c r="N30" i="62"/>
  <c r="L30" i="62"/>
  <c r="K30" i="62"/>
  <c r="R29" i="62"/>
  <c r="S29" i="62" s="1"/>
  <c r="N29" i="62"/>
  <c r="L29" i="62"/>
  <c r="K29" i="62"/>
  <c r="R28" i="62"/>
  <c r="S28" i="62" s="1"/>
  <c r="N28" i="62"/>
  <c r="L28" i="62"/>
  <c r="K28" i="62"/>
  <c r="R27" i="62"/>
  <c r="S27" i="62" s="1"/>
  <c r="N27" i="62"/>
  <c r="L27" i="62"/>
  <c r="K27" i="62"/>
  <c r="R26" i="62"/>
  <c r="S26" i="62" s="1"/>
  <c r="N26" i="62"/>
  <c r="L26" i="62"/>
  <c r="K26" i="62"/>
  <c r="R25" i="62"/>
  <c r="S25" i="62" s="1"/>
  <c r="N25" i="62"/>
  <c r="L25" i="62"/>
  <c r="K25" i="62"/>
  <c r="R24" i="62"/>
  <c r="S24" i="62" s="1"/>
  <c r="N24" i="62"/>
  <c r="L24" i="62"/>
  <c r="K24" i="62"/>
  <c r="R23" i="62"/>
  <c r="S23" i="62" s="1"/>
  <c r="N23" i="62"/>
  <c r="L23" i="62"/>
  <c r="K23" i="62"/>
  <c r="R22" i="62"/>
  <c r="S22" i="62" s="1"/>
  <c r="N22" i="62"/>
  <c r="L22" i="62"/>
  <c r="K22" i="62"/>
  <c r="R21" i="62"/>
  <c r="S21" i="62" s="1"/>
  <c r="N21" i="62"/>
  <c r="L21" i="62"/>
  <c r="K21" i="62"/>
  <c r="R20" i="62"/>
  <c r="S20" i="62" s="1"/>
  <c r="N20" i="62"/>
  <c r="L20" i="62"/>
  <c r="K20" i="62"/>
  <c r="R19" i="62"/>
  <c r="S19" i="62" s="1"/>
  <c r="N19" i="62"/>
  <c r="L19" i="62"/>
  <c r="K19" i="62"/>
  <c r="R18" i="62"/>
  <c r="S18" i="62" s="1"/>
  <c r="N18" i="62"/>
  <c r="L18" i="62"/>
  <c r="K18" i="62"/>
  <c r="S17" i="62"/>
  <c r="R17" i="62"/>
  <c r="N17" i="62"/>
  <c r="L17" i="62"/>
  <c r="K17" i="62"/>
  <c r="R16" i="62"/>
  <c r="S16" i="62" s="1"/>
  <c r="N16" i="62"/>
  <c r="L16" i="62"/>
  <c r="K16" i="62"/>
  <c r="R15" i="62"/>
  <c r="S15" i="62" s="1"/>
  <c r="N15" i="62"/>
  <c r="L15" i="62"/>
  <c r="K15" i="62"/>
  <c r="R14" i="62"/>
  <c r="S14" i="62" s="1"/>
  <c r="N14" i="62"/>
  <c r="L14" i="62"/>
  <c r="K14" i="62"/>
  <c r="R13" i="62"/>
  <c r="S13" i="62" s="1"/>
  <c r="N13" i="62"/>
  <c r="L13" i="62"/>
  <c r="K13" i="62"/>
  <c r="R12" i="62"/>
  <c r="S12" i="62" s="1"/>
  <c r="N12" i="62"/>
  <c r="L12" i="62"/>
  <c r="K12" i="62"/>
  <c r="R11" i="62"/>
  <c r="S11" i="62" s="1"/>
  <c r="N11" i="62"/>
  <c r="L11" i="62"/>
  <c r="K11" i="62"/>
  <c r="R10" i="62"/>
  <c r="S10" i="62" s="1"/>
  <c r="N10" i="62"/>
  <c r="L10" i="62"/>
  <c r="K10" i="62"/>
  <c r="R9" i="62"/>
  <c r="S9" i="62" s="1"/>
  <c r="N9" i="62"/>
  <c r="L9" i="62"/>
  <c r="K9" i="62"/>
  <c r="R8" i="62"/>
  <c r="S8" i="62" s="1"/>
  <c r="N8" i="62"/>
  <c r="L8" i="62"/>
  <c r="K8" i="62"/>
  <c r="R7" i="62"/>
  <c r="S7" i="62" s="1"/>
  <c r="N7" i="62"/>
  <c r="L7" i="62"/>
  <c r="K7" i="62"/>
  <c r="R6" i="62"/>
  <c r="S6" i="62" s="1"/>
  <c r="N6" i="62"/>
  <c r="L6" i="62"/>
  <c r="K6" i="62"/>
  <c r="R5" i="62"/>
  <c r="S5" i="62" s="1"/>
  <c r="N5" i="62"/>
  <c r="L5" i="62"/>
  <c r="K5" i="62"/>
  <c r="R4" i="62"/>
  <c r="N4" i="62"/>
  <c r="L4" i="62"/>
  <c r="L156" i="62" s="1"/>
  <c r="Q166" i="14" s="1"/>
  <c r="K4" i="62"/>
  <c r="K4" i="61"/>
  <c r="L4" i="61"/>
  <c r="N4" i="61"/>
  <c r="R4" i="61"/>
  <c r="S4" i="61" s="1"/>
  <c r="K5" i="61"/>
  <c r="L5" i="61"/>
  <c r="N5" i="61"/>
  <c r="R5" i="61"/>
  <c r="S5" i="61" s="1"/>
  <c r="K6" i="61"/>
  <c r="L6" i="61"/>
  <c r="N6" i="61"/>
  <c r="R6" i="61"/>
  <c r="S6" i="61" s="1"/>
  <c r="K7" i="61"/>
  <c r="L7" i="61"/>
  <c r="N7" i="61"/>
  <c r="R7" i="61"/>
  <c r="S7" i="61" s="1"/>
  <c r="K8" i="61"/>
  <c r="L8" i="61"/>
  <c r="N8" i="61"/>
  <c r="R8" i="61"/>
  <c r="S8" i="61" s="1"/>
  <c r="K9" i="61"/>
  <c r="L9" i="61"/>
  <c r="N9" i="61"/>
  <c r="R9" i="61"/>
  <c r="S9" i="61" s="1"/>
  <c r="K10" i="61"/>
  <c r="L10" i="61"/>
  <c r="N10" i="61"/>
  <c r="R10" i="61"/>
  <c r="S10" i="61" s="1"/>
  <c r="K11" i="61"/>
  <c r="L11" i="61"/>
  <c r="N11" i="61"/>
  <c r="R11" i="61"/>
  <c r="S11" i="61" s="1"/>
  <c r="K12" i="61"/>
  <c r="L12" i="61"/>
  <c r="N12" i="61"/>
  <c r="R12" i="61"/>
  <c r="S12" i="61" s="1"/>
  <c r="K13" i="61"/>
  <c r="L13" i="61"/>
  <c r="N13" i="61"/>
  <c r="R13" i="61"/>
  <c r="S13" i="61"/>
  <c r="K14" i="61"/>
  <c r="L14" i="61"/>
  <c r="N14" i="61"/>
  <c r="R14" i="61"/>
  <c r="S14" i="61" s="1"/>
  <c r="K15" i="61"/>
  <c r="L15" i="61"/>
  <c r="L156" i="61" s="1"/>
  <c r="Q168" i="14" s="1"/>
  <c r="N15" i="61"/>
  <c r="R15" i="61"/>
  <c r="S15" i="61" s="1"/>
  <c r="K16" i="61"/>
  <c r="L16" i="61"/>
  <c r="N16" i="61"/>
  <c r="R16" i="61"/>
  <c r="S16" i="61" s="1"/>
  <c r="K17" i="61"/>
  <c r="L17" i="61"/>
  <c r="N17" i="61"/>
  <c r="R17" i="61"/>
  <c r="S17" i="61" s="1"/>
  <c r="K18" i="61"/>
  <c r="L18" i="61"/>
  <c r="N18" i="61"/>
  <c r="R18" i="61"/>
  <c r="S18" i="61" s="1"/>
  <c r="K19" i="61"/>
  <c r="L19" i="61"/>
  <c r="N19" i="61"/>
  <c r="R19" i="61"/>
  <c r="S19" i="61" s="1"/>
  <c r="K20" i="61"/>
  <c r="L20" i="61"/>
  <c r="N20" i="61"/>
  <c r="R20" i="61"/>
  <c r="S20" i="61" s="1"/>
  <c r="K21" i="61"/>
  <c r="L21" i="61"/>
  <c r="N21" i="61"/>
  <c r="R21" i="61"/>
  <c r="S21" i="61" s="1"/>
  <c r="K22" i="61"/>
  <c r="L22" i="61"/>
  <c r="N22" i="61"/>
  <c r="R22" i="61"/>
  <c r="S22" i="61" s="1"/>
  <c r="K23" i="61"/>
  <c r="L23" i="61"/>
  <c r="N23" i="61"/>
  <c r="R23" i="61"/>
  <c r="S23" i="61" s="1"/>
  <c r="K24" i="61"/>
  <c r="L24" i="61"/>
  <c r="N24" i="61"/>
  <c r="R24" i="61"/>
  <c r="S24" i="61" s="1"/>
  <c r="K25" i="61"/>
  <c r="L25" i="61"/>
  <c r="N25" i="61"/>
  <c r="R25" i="61"/>
  <c r="S25" i="61"/>
  <c r="K26" i="61"/>
  <c r="L26" i="61"/>
  <c r="N26" i="61"/>
  <c r="R26" i="61"/>
  <c r="S26" i="61" s="1"/>
  <c r="K27" i="61"/>
  <c r="L27" i="61"/>
  <c r="N27" i="61"/>
  <c r="R27" i="61"/>
  <c r="S27" i="61" s="1"/>
  <c r="K28" i="61"/>
  <c r="L28" i="61"/>
  <c r="N28" i="61"/>
  <c r="R28" i="61"/>
  <c r="S28" i="61" s="1"/>
  <c r="K29" i="61"/>
  <c r="L29" i="61"/>
  <c r="N29" i="61"/>
  <c r="R29" i="61"/>
  <c r="S29" i="61" s="1"/>
  <c r="K30" i="61"/>
  <c r="L30" i="61"/>
  <c r="N30" i="61"/>
  <c r="R30" i="61"/>
  <c r="S30" i="61" s="1"/>
  <c r="K31" i="61"/>
  <c r="L31" i="61"/>
  <c r="N31" i="61"/>
  <c r="R31" i="61"/>
  <c r="S31" i="61" s="1"/>
  <c r="K32" i="61"/>
  <c r="L32" i="61"/>
  <c r="N32" i="61"/>
  <c r="R32" i="61"/>
  <c r="S32" i="61" s="1"/>
  <c r="K33" i="61"/>
  <c r="L33" i="61"/>
  <c r="N33" i="61"/>
  <c r="R33" i="61"/>
  <c r="S33" i="61" s="1"/>
  <c r="K34" i="61"/>
  <c r="L34" i="61"/>
  <c r="N34" i="61"/>
  <c r="R34" i="61"/>
  <c r="S34" i="61" s="1"/>
  <c r="K35" i="61"/>
  <c r="L35" i="61"/>
  <c r="N35" i="61"/>
  <c r="R35" i="61"/>
  <c r="S35" i="61" s="1"/>
  <c r="K36" i="61"/>
  <c r="L36" i="61"/>
  <c r="N36" i="61"/>
  <c r="R36" i="61"/>
  <c r="S36" i="61" s="1"/>
  <c r="K37" i="61"/>
  <c r="L37" i="61"/>
  <c r="N37" i="61"/>
  <c r="R37" i="61"/>
  <c r="S37" i="61" s="1"/>
  <c r="K38" i="61"/>
  <c r="L38" i="61"/>
  <c r="N38" i="61"/>
  <c r="R38" i="61"/>
  <c r="S38" i="61" s="1"/>
  <c r="K39" i="61"/>
  <c r="L39" i="61"/>
  <c r="N39" i="61"/>
  <c r="R39" i="61"/>
  <c r="S39" i="61" s="1"/>
  <c r="K40" i="61"/>
  <c r="L40" i="61"/>
  <c r="N40" i="61"/>
  <c r="R40" i="61"/>
  <c r="S40" i="61" s="1"/>
  <c r="K41" i="61"/>
  <c r="L41" i="61"/>
  <c r="N41" i="61"/>
  <c r="R41" i="61"/>
  <c r="S41" i="61"/>
  <c r="K42" i="61"/>
  <c r="L42" i="61"/>
  <c r="N42" i="61"/>
  <c r="R42" i="61"/>
  <c r="S42" i="61" s="1"/>
  <c r="K43" i="61"/>
  <c r="L43" i="61"/>
  <c r="N43" i="61"/>
  <c r="R43" i="61"/>
  <c r="S43" i="61" s="1"/>
  <c r="K44" i="61"/>
  <c r="L44" i="61"/>
  <c r="N44" i="61"/>
  <c r="R44" i="61"/>
  <c r="S44" i="61" s="1"/>
  <c r="K45" i="61"/>
  <c r="L45" i="61"/>
  <c r="N45" i="61"/>
  <c r="R45" i="61"/>
  <c r="S45" i="61"/>
  <c r="K46" i="61"/>
  <c r="L46" i="61"/>
  <c r="N46" i="61"/>
  <c r="R46" i="61"/>
  <c r="S46" i="61" s="1"/>
  <c r="K47" i="61"/>
  <c r="L47" i="61"/>
  <c r="N47" i="61"/>
  <c r="R47" i="61"/>
  <c r="S47" i="61" s="1"/>
  <c r="K48" i="61"/>
  <c r="L48" i="61"/>
  <c r="N48" i="61"/>
  <c r="R48" i="61"/>
  <c r="S48" i="61" s="1"/>
  <c r="K49" i="61"/>
  <c r="L49" i="61"/>
  <c r="N49" i="61"/>
  <c r="R49" i="61"/>
  <c r="S49" i="61" s="1"/>
  <c r="K50" i="61"/>
  <c r="L50" i="61"/>
  <c r="N50" i="61"/>
  <c r="R50" i="61"/>
  <c r="S50" i="61" s="1"/>
  <c r="K51" i="61"/>
  <c r="L51" i="61"/>
  <c r="N51" i="61"/>
  <c r="R51" i="61"/>
  <c r="S51" i="61" s="1"/>
  <c r="K52" i="61"/>
  <c r="L52" i="61"/>
  <c r="N52" i="61"/>
  <c r="R52" i="61"/>
  <c r="S52" i="61" s="1"/>
  <c r="K53" i="61"/>
  <c r="L53" i="61"/>
  <c r="N53" i="61"/>
  <c r="R53" i="61"/>
  <c r="S53" i="61"/>
  <c r="K54" i="61"/>
  <c r="L54" i="61"/>
  <c r="N54" i="61"/>
  <c r="R54" i="61"/>
  <c r="S54" i="61" s="1"/>
  <c r="K55" i="61"/>
  <c r="L55" i="61"/>
  <c r="N55" i="61"/>
  <c r="R55" i="61"/>
  <c r="S55" i="61" s="1"/>
  <c r="K56" i="61"/>
  <c r="L56" i="61"/>
  <c r="N56" i="61"/>
  <c r="R56" i="61"/>
  <c r="S56" i="61" s="1"/>
  <c r="K57" i="61"/>
  <c r="L57" i="61"/>
  <c r="N57" i="61"/>
  <c r="R57" i="61"/>
  <c r="S57" i="61"/>
  <c r="K58" i="61"/>
  <c r="L58" i="61"/>
  <c r="N58" i="61"/>
  <c r="R58" i="61"/>
  <c r="S58" i="61" s="1"/>
  <c r="K59" i="61"/>
  <c r="L59" i="61"/>
  <c r="N59" i="61"/>
  <c r="R59" i="61"/>
  <c r="S59" i="61"/>
  <c r="K60" i="61"/>
  <c r="L60" i="61"/>
  <c r="N60" i="61"/>
  <c r="R60" i="61"/>
  <c r="S60" i="61" s="1"/>
  <c r="K61" i="61"/>
  <c r="L61" i="61"/>
  <c r="N61" i="61"/>
  <c r="R61" i="61"/>
  <c r="S61" i="61" s="1"/>
  <c r="K62" i="61"/>
  <c r="L62" i="61"/>
  <c r="N62" i="61"/>
  <c r="R62" i="61"/>
  <c r="S62" i="61" s="1"/>
  <c r="K63" i="61"/>
  <c r="L63" i="61"/>
  <c r="N63" i="61"/>
  <c r="R63" i="61"/>
  <c r="S63" i="61" s="1"/>
  <c r="K64" i="61"/>
  <c r="L64" i="61"/>
  <c r="N64" i="61"/>
  <c r="R64" i="61"/>
  <c r="S64" i="61" s="1"/>
  <c r="K65" i="61"/>
  <c r="L65" i="61"/>
  <c r="N65" i="61"/>
  <c r="R65" i="61"/>
  <c r="S65" i="61" s="1"/>
  <c r="K66" i="61"/>
  <c r="L66" i="61"/>
  <c r="N66" i="61"/>
  <c r="R66" i="61"/>
  <c r="S66" i="61" s="1"/>
  <c r="K67" i="61"/>
  <c r="L67" i="61"/>
  <c r="N67" i="61"/>
  <c r="R67" i="61"/>
  <c r="S67" i="61"/>
  <c r="K68" i="61"/>
  <c r="L68" i="61"/>
  <c r="N68" i="61"/>
  <c r="R68" i="61"/>
  <c r="S68" i="61" s="1"/>
  <c r="K69" i="61"/>
  <c r="L69" i="61"/>
  <c r="N69" i="61"/>
  <c r="R69" i="61"/>
  <c r="S69" i="61" s="1"/>
  <c r="K70" i="61"/>
  <c r="L70" i="61"/>
  <c r="N70" i="61"/>
  <c r="R70" i="61"/>
  <c r="S70" i="61" s="1"/>
  <c r="K71" i="61"/>
  <c r="L71" i="61"/>
  <c r="N71" i="61"/>
  <c r="R71" i="61"/>
  <c r="S71" i="61" s="1"/>
  <c r="K72" i="61"/>
  <c r="L72" i="61"/>
  <c r="N72" i="61"/>
  <c r="R72" i="61"/>
  <c r="S72" i="61" s="1"/>
  <c r="K73" i="61"/>
  <c r="L73" i="61"/>
  <c r="N73" i="61"/>
  <c r="R73" i="61"/>
  <c r="S73" i="61" s="1"/>
  <c r="K74" i="61"/>
  <c r="L74" i="61"/>
  <c r="N74" i="61"/>
  <c r="R74" i="61"/>
  <c r="S74" i="61" s="1"/>
  <c r="K75" i="61"/>
  <c r="L75" i="61"/>
  <c r="N75" i="61"/>
  <c r="R75" i="61"/>
  <c r="S75" i="61" s="1"/>
  <c r="K76" i="61"/>
  <c r="L76" i="61"/>
  <c r="N76" i="61"/>
  <c r="R76" i="61"/>
  <c r="S76" i="61" s="1"/>
  <c r="K77" i="61"/>
  <c r="L77" i="61"/>
  <c r="N77" i="61"/>
  <c r="R77" i="61"/>
  <c r="S77" i="61" s="1"/>
  <c r="K78" i="61"/>
  <c r="L78" i="61"/>
  <c r="N78" i="61"/>
  <c r="R78" i="61"/>
  <c r="S78" i="61"/>
  <c r="K79" i="61"/>
  <c r="L79" i="61"/>
  <c r="N79" i="61"/>
  <c r="R79" i="61"/>
  <c r="S79" i="61" s="1"/>
  <c r="K80" i="61"/>
  <c r="L80" i="61"/>
  <c r="N80" i="61"/>
  <c r="R80" i="61"/>
  <c r="S80" i="61" s="1"/>
  <c r="K81" i="61"/>
  <c r="L81" i="61"/>
  <c r="N81" i="61"/>
  <c r="R81" i="61"/>
  <c r="S81" i="61" s="1"/>
  <c r="K82" i="61"/>
  <c r="L82" i="61"/>
  <c r="N82" i="61"/>
  <c r="R82" i="61"/>
  <c r="S82" i="61" s="1"/>
  <c r="K83" i="61"/>
  <c r="L83" i="61"/>
  <c r="N83" i="61"/>
  <c r="R83" i="61"/>
  <c r="S83" i="61" s="1"/>
  <c r="K84" i="61"/>
  <c r="L84" i="61"/>
  <c r="N84" i="61"/>
  <c r="R84" i="61"/>
  <c r="S84" i="61" s="1"/>
  <c r="K85" i="61"/>
  <c r="L85" i="61"/>
  <c r="N85" i="61"/>
  <c r="R85" i="61"/>
  <c r="S85" i="61" s="1"/>
  <c r="K86" i="61"/>
  <c r="L86" i="61"/>
  <c r="N86" i="61"/>
  <c r="R86" i="61"/>
  <c r="S86" i="61" s="1"/>
  <c r="K87" i="61"/>
  <c r="L87" i="61"/>
  <c r="N87" i="61"/>
  <c r="R87" i="61"/>
  <c r="S87" i="61" s="1"/>
  <c r="K88" i="61"/>
  <c r="L88" i="61"/>
  <c r="N88" i="61"/>
  <c r="R88" i="61"/>
  <c r="S88" i="61" s="1"/>
  <c r="K89" i="61"/>
  <c r="L89" i="61"/>
  <c r="N89" i="61"/>
  <c r="R89" i="61"/>
  <c r="S89" i="61" s="1"/>
  <c r="K90" i="61"/>
  <c r="L90" i="61"/>
  <c r="N90" i="61"/>
  <c r="R90" i="61"/>
  <c r="S90" i="61" s="1"/>
  <c r="K91" i="61"/>
  <c r="L91" i="61"/>
  <c r="N91" i="61"/>
  <c r="R91" i="61"/>
  <c r="S91" i="61" s="1"/>
  <c r="K92" i="61"/>
  <c r="L92" i="61"/>
  <c r="N92" i="61"/>
  <c r="R92" i="61"/>
  <c r="S92" i="61" s="1"/>
  <c r="K93" i="61"/>
  <c r="L93" i="61"/>
  <c r="N93" i="61"/>
  <c r="R93" i="61"/>
  <c r="S93" i="61" s="1"/>
  <c r="K94" i="61"/>
  <c r="L94" i="61"/>
  <c r="N94" i="61"/>
  <c r="R94" i="61"/>
  <c r="S94" i="61"/>
  <c r="K95" i="61"/>
  <c r="L95" i="61"/>
  <c r="N95" i="61"/>
  <c r="R95" i="61"/>
  <c r="S95" i="61" s="1"/>
  <c r="K96" i="61"/>
  <c r="L96" i="61"/>
  <c r="N96" i="61"/>
  <c r="R96" i="61"/>
  <c r="S96" i="61" s="1"/>
  <c r="K97" i="61"/>
  <c r="L97" i="61"/>
  <c r="N97" i="61"/>
  <c r="R97" i="61"/>
  <c r="S97" i="61" s="1"/>
  <c r="K98" i="61"/>
  <c r="L98" i="61"/>
  <c r="N98" i="61"/>
  <c r="R98" i="61"/>
  <c r="S98" i="61"/>
  <c r="K99" i="61"/>
  <c r="L99" i="61"/>
  <c r="N99" i="61"/>
  <c r="R99" i="61"/>
  <c r="S99" i="61" s="1"/>
  <c r="K100" i="61"/>
  <c r="L100" i="61"/>
  <c r="N100" i="61"/>
  <c r="R100" i="61"/>
  <c r="S100" i="61" s="1"/>
  <c r="K101" i="61"/>
  <c r="L101" i="61"/>
  <c r="N101" i="61"/>
  <c r="R101" i="61"/>
  <c r="S101" i="61" s="1"/>
  <c r="K102" i="61"/>
  <c r="L102" i="61"/>
  <c r="N102" i="61"/>
  <c r="R102" i="61"/>
  <c r="S102" i="61"/>
  <c r="K103" i="61"/>
  <c r="L103" i="61"/>
  <c r="N103" i="61"/>
  <c r="R103" i="61"/>
  <c r="S103" i="61" s="1"/>
  <c r="K104" i="61"/>
  <c r="L104" i="61"/>
  <c r="N104" i="61"/>
  <c r="R104" i="61"/>
  <c r="S104" i="61" s="1"/>
  <c r="K105" i="61"/>
  <c r="L105" i="61"/>
  <c r="N105" i="61"/>
  <c r="R105" i="61"/>
  <c r="S105" i="61" s="1"/>
  <c r="K106" i="61"/>
  <c r="L106" i="61"/>
  <c r="N106" i="61"/>
  <c r="R106" i="61"/>
  <c r="S106" i="61" s="1"/>
  <c r="K107" i="61"/>
  <c r="L107" i="61"/>
  <c r="N107" i="61"/>
  <c r="R107" i="61"/>
  <c r="S107" i="61" s="1"/>
  <c r="K108" i="61"/>
  <c r="L108" i="61"/>
  <c r="N108" i="61"/>
  <c r="R108" i="61"/>
  <c r="S108" i="61"/>
  <c r="K109" i="61"/>
  <c r="L109" i="61"/>
  <c r="N109" i="61"/>
  <c r="R109" i="61"/>
  <c r="S109" i="61" s="1"/>
  <c r="K110" i="61"/>
  <c r="L110" i="61"/>
  <c r="N110" i="61"/>
  <c r="R110" i="61"/>
  <c r="S110" i="61"/>
  <c r="K111" i="61"/>
  <c r="L111" i="61"/>
  <c r="N111" i="61"/>
  <c r="R111" i="61"/>
  <c r="S111" i="61" s="1"/>
  <c r="K112" i="61"/>
  <c r="L112" i="61"/>
  <c r="N112" i="61"/>
  <c r="R112" i="61"/>
  <c r="S112" i="61" s="1"/>
  <c r="K113" i="61"/>
  <c r="L113" i="61"/>
  <c r="N113" i="61"/>
  <c r="R113" i="61"/>
  <c r="S113" i="61" s="1"/>
  <c r="K114" i="61"/>
  <c r="L114" i="61"/>
  <c r="N114" i="61"/>
  <c r="R114" i="61"/>
  <c r="S114" i="61"/>
  <c r="K115" i="61"/>
  <c r="L115" i="61"/>
  <c r="N115" i="61"/>
  <c r="R115" i="61"/>
  <c r="S115" i="61" s="1"/>
  <c r="K116" i="61"/>
  <c r="L116" i="61"/>
  <c r="N116" i="61"/>
  <c r="R116" i="61"/>
  <c r="S116" i="61" s="1"/>
  <c r="K117" i="61"/>
  <c r="L117" i="61"/>
  <c r="N117" i="61"/>
  <c r="R117" i="61"/>
  <c r="S117" i="61" s="1"/>
  <c r="K118" i="61"/>
  <c r="L118" i="61"/>
  <c r="N118" i="61"/>
  <c r="R118" i="61"/>
  <c r="S118" i="61" s="1"/>
  <c r="K119" i="61"/>
  <c r="L119" i="61"/>
  <c r="N119" i="61"/>
  <c r="R119" i="61"/>
  <c r="S119" i="61" s="1"/>
  <c r="K120" i="61"/>
  <c r="L120" i="61"/>
  <c r="N120" i="61"/>
  <c r="R120" i="61"/>
  <c r="S120" i="61" s="1"/>
  <c r="K121" i="61"/>
  <c r="L121" i="61"/>
  <c r="N121" i="61"/>
  <c r="R121" i="61"/>
  <c r="S121" i="61" s="1"/>
  <c r="K122" i="61"/>
  <c r="L122" i="61"/>
  <c r="N122" i="61"/>
  <c r="R122" i="61"/>
  <c r="S122" i="61" s="1"/>
  <c r="K123" i="61"/>
  <c r="L123" i="61"/>
  <c r="N123" i="61"/>
  <c r="R123" i="61"/>
  <c r="S123" i="61" s="1"/>
  <c r="K124" i="61"/>
  <c r="L124" i="61"/>
  <c r="N124" i="61"/>
  <c r="R124" i="61"/>
  <c r="S124" i="61" s="1"/>
  <c r="K125" i="61"/>
  <c r="L125" i="61"/>
  <c r="N125" i="61"/>
  <c r="R125" i="61"/>
  <c r="S125" i="61" s="1"/>
  <c r="K126" i="61"/>
  <c r="L126" i="61"/>
  <c r="N126" i="61"/>
  <c r="R126" i="61"/>
  <c r="S126" i="61" s="1"/>
  <c r="K127" i="61"/>
  <c r="L127" i="61"/>
  <c r="N127" i="61"/>
  <c r="R127" i="61"/>
  <c r="S127" i="61" s="1"/>
  <c r="K128" i="61"/>
  <c r="L128" i="61"/>
  <c r="N128" i="61"/>
  <c r="R128" i="61"/>
  <c r="S128" i="61" s="1"/>
  <c r="K129" i="61"/>
  <c r="L129" i="61"/>
  <c r="N129" i="61"/>
  <c r="R129" i="61"/>
  <c r="S129" i="61" s="1"/>
  <c r="K130" i="61"/>
  <c r="L130" i="61"/>
  <c r="N130" i="61"/>
  <c r="R130" i="61"/>
  <c r="S130" i="61"/>
  <c r="K131" i="61"/>
  <c r="L131" i="61"/>
  <c r="N131" i="61"/>
  <c r="R131" i="61"/>
  <c r="S131" i="61" s="1"/>
  <c r="K132" i="61"/>
  <c r="L132" i="61"/>
  <c r="N132" i="61"/>
  <c r="R132" i="61"/>
  <c r="S132" i="61"/>
  <c r="K133" i="61"/>
  <c r="L133" i="61"/>
  <c r="N133" i="61"/>
  <c r="R133" i="61"/>
  <c r="S133" i="61" s="1"/>
  <c r="K134" i="61"/>
  <c r="L134" i="61"/>
  <c r="N134" i="61"/>
  <c r="R134" i="61"/>
  <c r="S134" i="61" s="1"/>
  <c r="K135" i="61"/>
  <c r="L135" i="61"/>
  <c r="N135" i="61"/>
  <c r="R135" i="61"/>
  <c r="S135" i="61" s="1"/>
  <c r="K136" i="61"/>
  <c r="L136" i="61"/>
  <c r="N136" i="61"/>
  <c r="R136" i="61"/>
  <c r="S136" i="61" s="1"/>
  <c r="K137" i="61"/>
  <c r="L137" i="61"/>
  <c r="N137" i="61"/>
  <c r="R137" i="61"/>
  <c r="S137" i="61" s="1"/>
  <c r="K138" i="61"/>
  <c r="L138" i="61"/>
  <c r="N138" i="61"/>
  <c r="R138" i="61"/>
  <c r="S138" i="61"/>
  <c r="K139" i="61"/>
  <c r="L139" i="61"/>
  <c r="N139" i="61"/>
  <c r="R139" i="61"/>
  <c r="S139" i="61" s="1"/>
  <c r="K140" i="61"/>
  <c r="L140" i="61"/>
  <c r="N140" i="61"/>
  <c r="R140" i="61"/>
  <c r="S140" i="61" s="1"/>
  <c r="K141" i="61"/>
  <c r="L141" i="61"/>
  <c r="N141" i="61"/>
  <c r="R141" i="61"/>
  <c r="S141" i="61" s="1"/>
  <c r="K142" i="61"/>
  <c r="L142" i="61"/>
  <c r="N142" i="61"/>
  <c r="R142" i="61"/>
  <c r="S142" i="61" s="1"/>
  <c r="K143" i="61"/>
  <c r="L143" i="61"/>
  <c r="N143" i="61"/>
  <c r="R143" i="61"/>
  <c r="S143" i="61" s="1"/>
  <c r="K144" i="61"/>
  <c r="L144" i="61"/>
  <c r="N144" i="61"/>
  <c r="R144" i="61"/>
  <c r="S144" i="61" s="1"/>
  <c r="K145" i="61"/>
  <c r="L145" i="61"/>
  <c r="N145" i="61"/>
  <c r="R145" i="61"/>
  <c r="S145" i="61" s="1"/>
  <c r="K146" i="61"/>
  <c r="L146" i="61"/>
  <c r="N146" i="61"/>
  <c r="R146" i="61"/>
  <c r="S146" i="61" s="1"/>
  <c r="K147" i="61"/>
  <c r="L147" i="61"/>
  <c r="N147" i="61"/>
  <c r="R147" i="61"/>
  <c r="S147" i="61" s="1"/>
  <c r="K148" i="61"/>
  <c r="L148" i="61"/>
  <c r="N148" i="61"/>
  <c r="R148" i="61"/>
  <c r="S148" i="61" s="1"/>
  <c r="K149" i="61"/>
  <c r="L149" i="61"/>
  <c r="N149" i="61"/>
  <c r="R149" i="61"/>
  <c r="S149" i="61" s="1"/>
  <c r="K150" i="61"/>
  <c r="L150" i="61"/>
  <c r="N150" i="61"/>
  <c r="R150" i="61"/>
  <c r="S150" i="61" s="1"/>
  <c r="K151" i="61"/>
  <c r="L151" i="61"/>
  <c r="N151" i="61"/>
  <c r="R151" i="61"/>
  <c r="S151" i="61" s="1"/>
  <c r="K152" i="61"/>
  <c r="L152" i="61"/>
  <c r="N152" i="61"/>
  <c r="R152" i="61"/>
  <c r="S152" i="61" s="1"/>
  <c r="K153" i="61"/>
  <c r="L153" i="61"/>
  <c r="N153" i="61"/>
  <c r="R153" i="61"/>
  <c r="S153" i="61" s="1"/>
  <c r="K154" i="61"/>
  <c r="L154" i="61"/>
  <c r="N154" i="61"/>
  <c r="R154" i="61"/>
  <c r="S154" i="61" s="1"/>
  <c r="Q156" i="61"/>
  <c r="P156" i="61"/>
  <c r="O156" i="61"/>
  <c r="M156" i="61"/>
  <c r="J156" i="61"/>
  <c r="AY155" i="61"/>
  <c r="AX155" i="61"/>
  <c r="AW155" i="61"/>
  <c r="AV155" i="61"/>
  <c r="AU155" i="61"/>
  <c r="AT155" i="61"/>
  <c r="AS155" i="61"/>
  <c r="AR155" i="61"/>
  <c r="AQ155" i="61"/>
  <c r="AP155" i="61"/>
  <c r="AO155" i="61"/>
  <c r="AN155" i="61"/>
  <c r="AM155" i="61"/>
  <c r="AL155" i="61"/>
  <c r="AK155" i="61"/>
  <c r="AJ155" i="61"/>
  <c r="AI155" i="61"/>
  <c r="AH155" i="61"/>
  <c r="AG155" i="61"/>
  <c r="AF155" i="61"/>
  <c r="AE155" i="61"/>
  <c r="AD155" i="61"/>
  <c r="AC155" i="61"/>
  <c r="AB155" i="61"/>
  <c r="AA155" i="61"/>
  <c r="Z155" i="61"/>
  <c r="Q155" i="61"/>
  <c r="P155" i="61"/>
  <c r="O155" i="61"/>
  <c r="M155" i="61"/>
  <c r="J155" i="61"/>
  <c r="L156" i="67" l="1"/>
  <c r="Q163" i="14" s="1"/>
  <c r="L156" i="71"/>
  <c r="Q164" i="14" s="1"/>
  <c r="L156" i="65"/>
  <c r="Q165" i="14" s="1"/>
  <c r="L156" i="70"/>
  <c r="Q167" i="14" s="1"/>
  <c r="L155" i="63"/>
  <c r="L156" i="69"/>
  <c r="Q170" i="14" s="1"/>
  <c r="L155" i="68"/>
  <c r="L156" i="68"/>
  <c r="Q171" i="14" s="1"/>
  <c r="L156" i="64"/>
  <c r="Q172" i="14" s="1"/>
  <c r="L156" i="72"/>
  <c r="Q173" i="14" s="1"/>
  <c r="R155" i="72"/>
  <c r="K155" i="72"/>
  <c r="K156" i="72"/>
  <c r="L173" i="14" s="1"/>
  <c r="N156" i="72"/>
  <c r="L155" i="72"/>
  <c r="S4" i="72"/>
  <c r="N155" i="72"/>
  <c r="R155" i="71"/>
  <c r="N155" i="71"/>
  <c r="S4" i="71"/>
  <c r="K156" i="71"/>
  <c r="L164" i="14" s="1"/>
  <c r="K155" i="71"/>
  <c r="N156" i="71"/>
  <c r="L155" i="71"/>
  <c r="K155" i="70"/>
  <c r="R155" i="70"/>
  <c r="K156" i="70"/>
  <c r="L167" i="14" s="1"/>
  <c r="N156" i="70"/>
  <c r="L155" i="70"/>
  <c r="S4" i="70"/>
  <c r="N155" i="70"/>
  <c r="K155" i="69"/>
  <c r="K156" i="69"/>
  <c r="L170" i="14" s="1"/>
  <c r="N156" i="69"/>
  <c r="R155" i="69"/>
  <c r="L155" i="69"/>
  <c r="S4" i="69"/>
  <c r="N155" i="69"/>
  <c r="N156" i="68"/>
  <c r="R155" i="68"/>
  <c r="K156" i="68"/>
  <c r="L171" i="14" s="1"/>
  <c r="K155" i="68"/>
  <c r="S4" i="68"/>
  <c r="N155" i="68"/>
  <c r="N156" i="67"/>
  <c r="R155" i="67"/>
  <c r="K155" i="67"/>
  <c r="K156" i="67"/>
  <c r="L163" i="14" s="1"/>
  <c r="L155" i="67"/>
  <c r="N155" i="67"/>
  <c r="N156" i="66"/>
  <c r="R155" i="66"/>
  <c r="K155" i="66"/>
  <c r="K156" i="66"/>
  <c r="L162" i="14" s="1"/>
  <c r="L155" i="66"/>
  <c r="S4" i="66"/>
  <c r="N155" i="66"/>
  <c r="N156" i="65"/>
  <c r="R155" i="65"/>
  <c r="K155" i="65"/>
  <c r="K156" i="65"/>
  <c r="L165" i="14" s="1"/>
  <c r="L155" i="65"/>
  <c r="S4" i="65"/>
  <c r="N155" i="65"/>
  <c r="K155" i="64"/>
  <c r="N156" i="64"/>
  <c r="R155" i="64"/>
  <c r="N155" i="64"/>
  <c r="K156" i="64"/>
  <c r="L172" i="14" s="1"/>
  <c r="L155" i="64"/>
  <c r="S4" i="64"/>
  <c r="R155" i="63"/>
  <c r="S4" i="63"/>
  <c r="K155" i="63"/>
  <c r="N156" i="63"/>
  <c r="K156" i="63"/>
  <c r="L169" i="14" s="1"/>
  <c r="L156" i="63"/>
  <c r="Q169" i="14" s="1"/>
  <c r="N155" i="63"/>
  <c r="K155" i="62"/>
  <c r="K156" i="62"/>
  <c r="L166" i="14" s="1"/>
  <c r="N156" i="62"/>
  <c r="R155" i="62"/>
  <c r="L155" i="62"/>
  <c r="S4" i="62"/>
  <c r="N155" i="62"/>
  <c r="K155" i="61"/>
  <c r="K156" i="61"/>
  <c r="L168" i="14" s="1"/>
  <c r="N156" i="61"/>
  <c r="R155" i="61"/>
  <c r="L155" i="61"/>
  <c r="N155" i="61"/>
  <c r="R59" i="1" l="1"/>
  <c r="S59" i="1" s="1"/>
  <c r="R60" i="1"/>
  <c r="S60" i="1" s="1"/>
  <c r="R61" i="1"/>
  <c r="S61" i="1" s="1"/>
  <c r="R62" i="1"/>
  <c r="S62" i="1" s="1"/>
  <c r="R63" i="1"/>
  <c r="S63" i="1" s="1"/>
  <c r="R64" i="1"/>
  <c r="S64" i="1" s="1"/>
  <c r="R65" i="1"/>
  <c r="S65" i="1" s="1"/>
  <c r="R66" i="1"/>
  <c r="S66" i="1" s="1"/>
  <c r="R67" i="1"/>
  <c r="S67" i="1" s="1"/>
  <c r="R68" i="1"/>
  <c r="S68" i="1" s="1"/>
  <c r="R69" i="1"/>
  <c r="S69" i="1" s="1"/>
  <c r="R70" i="1"/>
  <c r="S70" i="1" s="1"/>
  <c r="R71" i="1"/>
  <c r="S71" i="1" s="1"/>
  <c r="R72" i="1"/>
  <c r="S72" i="1" s="1"/>
  <c r="R73" i="1"/>
  <c r="S73" i="1" s="1"/>
  <c r="R74" i="1"/>
  <c r="S74" i="1" s="1"/>
  <c r="R75" i="1"/>
  <c r="S75" i="1" s="1"/>
  <c r="R76" i="1"/>
  <c r="S76" i="1" s="1"/>
  <c r="R77" i="1"/>
  <c r="S77" i="1" s="1"/>
  <c r="R78" i="1"/>
  <c r="S78" i="1" s="1"/>
  <c r="R79" i="1"/>
  <c r="S79" i="1" s="1"/>
  <c r="R80" i="1"/>
  <c r="S80" i="1" s="1"/>
  <c r="R81" i="1"/>
  <c r="S81" i="1" s="1"/>
  <c r="R82" i="1"/>
  <c r="S82" i="1" s="1"/>
  <c r="R83" i="1"/>
  <c r="S83" i="1" s="1"/>
  <c r="R84" i="1"/>
  <c r="S84" i="1" s="1"/>
  <c r="R85" i="1"/>
  <c r="S85" i="1" s="1"/>
  <c r="R86" i="1"/>
  <c r="S86" i="1" s="1"/>
  <c r="R87" i="1"/>
  <c r="S87" i="1" s="1"/>
  <c r="R88" i="1"/>
  <c r="S88" i="1" s="1"/>
  <c r="R89" i="1"/>
  <c r="S89" i="1" s="1"/>
  <c r="R90" i="1"/>
  <c r="S90" i="1" s="1"/>
  <c r="R91" i="1"/>
  <c r="S91" i="1" s="1"/>
  <c r="R92" i="1"/>
  <c r="S92" i="1" s="1"/>
  <c r="R93" i="1"/>
  <c r="S93" i="1" s="1"/>
  <c r="R94" i="1"/>
  <c r="S94" i="1" s="1"/>
  <c r="R95" i="1"/>
  <c r="S95" i="1" s="1"/>
  <c r="R96" i="1"/>
  <c r="S96" i="1" s="1"/>
  <c r="R97" i="1"/>
  <c r="S97" i="1" s="1"/>
  <c r="R98" i="1"/>
  <c r="S98" i="1" s="1"/>
  <c r="R99" i="1"/>
  <c r="S99" i="1" s="1"/>
  <c r="R100" i="1"/>
  <c r="S100" i="1" s="1"/>
  <c r="R101" i="1"/>
  <c r="S101" i="1" s="1"/>
  <c r="R102" i="1"/>
  <c r="S102" i="1" s="1"/>
  <c r="R103" i="1"/>
  <c r="S103" i="1" s="1"/>
  <c r="R104" i="1"/>
  <c r="S104" i="1" s="1"/>
  <c r="R105" i="1"/>
  <c r="S105" i="1" s="1"/>
  <c r="R106" i="1"/>
  <c r="S106" i="1" s="1"/>
  <c r="R107" i="1"/>
  <c r="S107" i="1" s="1"/>
  <c r="R108" i="1"/>
  <c r="S108" i="1" s="1"/>
  <c r="R109" i="1"/>
  <c r="S109" i="1" s="1"/>
  <c r="R110" i="1"/>
  <c r="S110" i="1" s="1"/>
  <c r="R111" i="1"/>
  <c r="S111" i="1" s="1"/>
  <c r="R112" i="1"/>
  <c r="S112" i="1" s="1"/>
  <c r="R113" i="1"/>
  <c r="S113" i="1" s="1"/>
  <c r="R114" i="1"/>
  <c r="S114" i="1" s="1"/>
  <c r="R115" i="1"/>
  <c r="S115" i="1" s="1"/>
  <c r="R116" i="1"/>
  <c r="S116" i="1" s="1"/>
  <c r="R117" i="1"/>
  <c r="S117" i="1" s="1"/>
  <c r="R118" i="1"/>
  <c r="S118" i="1" s="1"/>
  <c r="R119" i="1"/>
  <c r="S119" i="1" s="1"/>
  <c r="R120" i="1"/>
  <c r="S120" i="1" s="1"/>
  <c r="R121" i="1"/>
  <c r="S121" i="1" s="1"/>
  <c r="R122" i="1"/>
  <c r="S122" i="1" s="1"/>
  <c r="R123" i="1"/>
  <c r="S123" i="1" s="1"/>
  <c r="R124" i="1"/>
  <c r="S124" i="1" s="1"/>
  <c r="R125" i="1"/>
  <c r="S125" i="1" s="1"/>
  <c r="R126" i="1"/>
  <c r="S126" i="1" s="1"/>
  <c r="R127" i="1"/>
  <c r="S127" i="1" s="1"/>
  <c r="R128" i="1"/>
  <c r="S128" i="1" s="1"/>
  <c r="R129" i="1"/>
  <c r="S129" i="1" s="1"/>
  <c r="R130" i="1"/>
  <c r="S130" i="1" s="1"/>
  <c r="R131" i="1"/>
  <c r="S131" i="1" s="1"/>
  <c r="R132" i="1"/>
  <c r="S132" i="1" s="1"/>
  <c r="R133" i="1"/>
  <c r="S133" i="1" s="1"/>
  <c r="R134" i="1"/>
  <c r="S134" i="1" s="1"/>
  <c r="R135" i="1"/>
  <c r="S135" i="1" s="1"/>
  <c r="R136" i="1"/>
  <c r="S136" i="1" s="1"/>
  <c r="R137" i="1"/>
  <c r="S137" i="1" s="1"/>
  <c r="R138" i="1"/>
  <c r="S138" i="1" s="1"/>
  <c r="R139" i="1"/>
  <c r="S139" i="1" s="1"/>
  <c r="R140" i="1"/>
  <c r="S140" i="1" s="1"/>
  <c r="R141" i="1"/>
  <c r="S141" i="1" s="1"/>
  <c r="R142" i="1"/>
  <c r="S142" i="1" s="1"/>
  <c r="R143" i="1"/>
  <c r="S143" i="1" s="1"/>
  <c r="R144" i="1"/>
  <c r="S144" i="1" s="1"/>
  <c r="R145" i="1"/>
  <c r="S145" i="1" s="1"/>
  <c r="R146" i="1"/>
  <c r="S146" i="1" s="1"/>
  <c r="R147" i="1"/>
  <c r="S147" i="1" s="1"/>
  <c r="R148" i="1"/>
  <c r="S148" i="1" s="1"/>
  <c r="R149" i="1"/>
  <c r="S149" i="1" s="1"/>
  <c r="R150" i="1"/>
  <c r="S150" i="1" s="1"/>
  <c r="R151" i="1"/>
  <c r="S151" i="1" s="1"/>
  <c r="R152" i="1"/>
  <c r="S152" i="1" s="1"/>
  <c r="R153" i="1"/>
  <c r="S153" i="1" s="1"/>
  <c r="R154" i="1"/>
  <c r="S154" i="1" s="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L59" i="1"/>
  <c r="M59" i="14" s="1"/>
  <c r="L60" i="1"/>
  <c r="M60" i="14" s="1"/>
  <c r="L61" i="1"/>
  <c r="M61" i="14" s="1"/>
  <c r="L62" i="1"/>
  <c r="M62" i="14" s="1"/>
  <c r="L63" i="1"/>
  <c r="M63" i="14" s="1"/>
  <c r="L64" i="1"/>
  <c r="M64" i="14" s="1"/>
  <c r="L65" i="1"/>
  <c r="M65" i="14" s="1"/>
  <c r="L66" i="1"/>
  <c r="M66" i="14" s="1"/>
  <c r="L67" i="1"/>
  <c r="M67" i="14" s="1"/>
  <c r="L68" i="1"/>
  <c r="M68" i="14" s="1"/>
  <c r="L69" i="1"/>
  <c r="M69" i="14" s="1"/>
  <c r="L70" i="1"/>
  <c r="M70" i="14" s="1"/>
  <c r="L71" i="1"/>
  <c r="M71" i="14" s="1"/>
  <c r="L72" i="1"/>
  <c r="M72" i="14" s="1"/>
  <c r="L73" i="1"/>
  <c r="M73" i="14" s="1"/>
  <c r="L74" i="1"/>
  <c r="M74" i="14" s="1"/>
  <c r="L75" i="1"/>
  <c r="M75" i="14" s="1"/>
  <c r="L76" i="1"/>
  <c r="M76" i="14" s="1"/>
  <c r="L77" i="1"/>
  <c r="M77" i="14" s="1"/>
  <c r="L78" i="1"/>
  <c r="M78" i="14" s="1"/>
  <c r="L79" i="1"/>
  <c r="M79" i="14" s="1"/>
  <c r="L80" i="1"/>
  <c r="M80" i="14" s="1"/>
  <c r="L81" i="1"/>
  <c r="M81" i="14" s="1"/>
  <c r="L82" i="1"/>
  <c r="M82" i="14" s="1"/>
  <c r="L83" i="1"/>
  <c r="M83" i="14" s="1"/>
  <c r="L84" i="1"/>
  <c r="M84" i="14" s="1"/>
  <c r="L85" i="1"/>
  <c r="M85" i="14" s="1"/>
  <c r="L86" i="1"/>
  <c r="M86" i="14" s="1"/>
  <c r="L87" i="1"/>
  <c r="M87" i="14" s="1"/>
  <c r="L88" i="1"/>
  <c r="M88" i="14" s="1"/>
  <c r="L89" i="1"/>
  <c r="M89" i="14" s="1"/>
  <c r="L90" i="1"/>
  <c r="M90" i="14" s="1"/>
  <c r="L91" i="1"/>
  <c r="M91" i="14" s="1"/>
  <c r="L92" i="1"/>
  <c r="M92" i="14" s="1"/>
  <c r="L93" i="1"/>
  <c r="M93" i="14" s="1"/>
  <c r="L94" i="1"/>
  <c r="M94" i="14" s="1"/>
  <c r="L95" i="1"/>
  <c r="M95" i="14" s="1"/>
  <c r="L96" i="1"/>
  <c r="M96" i="14" s="1"/>
  <c r="L97" i="1"/>
  <c r="M97" i="14" s="1"/>
  <c r="L98" i="1"/>
  <c r="M98" i="14" s="1"/>
  <c r="L99" i="1"/>
  <c r="M99" i="14" s="1"/>
  <c r="L100" i="1"/>
  <c r="M100" i="14" s="1"/>
  <c r="L101" i="1"/>
  <c r="M101" i="14" s="1"/>
  <c r="L102" i="1"/>
  <c r="M102" i="14" s="1"/>
  <c r="L103" i="1"/>
  <c r="M103" i="14" s="1"/>
  <c r="L104" i="1"/>
  <c r="M104" i="14" s="1"/>
  <c r="L105" i="1"/>
  <c r="M105" i="14" s="1"/>
  <c r="L106" i="1"/>
  <c r="M106" i="14" s="1"/>
  <c r="L107" i="1"/>
  <c r="M107" i="14" s="1"/>
  <c r="L108" i="1"/>
  <c r="M108" i="14" s="1"/>
  <c r="L109" i="1"/>
  <c r="M109" i="14" s="1"/>
  <c r="L110" i="1"/>
  <c r="M110" i="14" s="1"/>
  <c r="L111" i="1"/>
  <c r="M111" i="14" s="1"/>
  <c r="L112" i="1"/>
  <c r="M112" i="14" s="1"/>
  <c r="L113" i="1"/>
  <c r="M113" i="14" s="1"/>
  <c r="L114" i="1"/>
  <c r="M114" i="14" s="1"/>
  <c r="L115" i="1"/>
  <c r="M115" i="14" s="1"/>
  <c r="L116" i="1"/>
  <c r="M116" i="14" s="1"/>
  <c r="L117" i="1"/>
  <c r="M117" i="14" s="1"/>
  <c r="L118" i="1"/>
  <c r="M118" i="14" s="1"/>
  <c r="L119" i="1"/>
  <c r="M119" i="14" s="1"/>
  <c r="L120" i="1"/>
  <c r="M120" i="14" s="1"/>
  <c r="L121" i="1"/>
  <c r="M121" i="14" s="1"/>
  <c r="L122" i="1"/>
  <c r="M122" i="14" s="1"/>
  <c r="L123" i="1"/>
  <c r="M123" i="14" s="1"/>
  <c r="L124" i="1"/>
  <c r="M124" i="14" s="1"/>
  <c r="L125" i="1"/>
  <c r="M125" i="14" s="1"/>
  <c r="L126" i="1"/>
  <c r="M126" i="14" s="1"/>
  <c r="L127" i="1"/>
  <c r="M127" i="14" s="1"/>
  <c r="L128" i="1"/>
  <c r="M128" i="14" s="1"/>
  <c r="L129" i="1"/>
  <c r="M129" i="14" s="1"/>
  <c r="L130" i="1"/>
  <c r="M130" i="14" s="1"/>
  <c r="L131" i="1"/>
  <c r="M131" i="14" s="1"/>
  <c r="L132" i="1"/>
  <c r="M132" i="14" s="1"/>
  <c r="L133" i="1"/>
  <c r="M133" i="14" s="1"/>
  <c r="L134" i="1"/>
  <c r="M134" i="14" s="1"/>
  <c r="L135" i="1"/>
  <c r="M135" i="14" s="1"/>
  <c r="L136" i="1"/>
  <c r="M136" i="14" s="1"/>
  <c r="L137" i="1"/>
  <c r="M137" i="14" s="1"/>
  <c r="L138" i="1"/>
  <c r="M138" i="14" s="1"/>
  <c r="L139" i="1"/>
  <c r="M139" i="14" s="1"/>
  <c r="L140" i="1"/>
  <c r="M140" i="14" s="1"/>
  <c r="L141" i="1"/>
  <c r="M141" i="14" s="1"/>
  <c r="L142" i="1"/>
  <c r="M142" i="14" s="1"/>
  <c r="L143" i="1"/>
  <c r="M143" i="14" s="1"/>
  <c r="L144" i="1"/>
  <c r="M144" i="14" s="1"/>
  <c r="L145" i="1"/>
  <c r="M145" i="14" s="1"/>
  <c r="L146" i="1"/>
  <c r="M146" i="14" s="1"/>
  <c r="L147" i="1"/>
  <c r="M147" i="14" s="1"/>
  <c r="L148" i="1"/>
  <c r="M148" i="14" s="1"/>
  <c r="L149" i="1"/>
  <c r="M149" i="14" s="1"/>
  <c r="L150" i="1"/>
  <c r="M150" i="14" s="1"/>
  <c r="L151" i="1"/>
  <c r="M151" i="14" s="1"/>
  <c r="L152" i="1"/>
  <c r="M152" i="14" s="1"/>
  <c r="L153" i="1"/>
  <c r="M153" i="14" s="1"/>
  <c r="L154" i="1"/>
  <c r="M154" i="14" s="1"/>
  <c r="K59" i="1"/>
  <c r="L59" i="14" s="1"/>
  <c r="S59" i="14" s="1"/>
  <c r="K60" i="1"/>
  <c r="L60" i="14" s="1"/>
  <c r="S60" i="14" s="1"/>
  <c r="K61" i="1"/>
  <c r="L61" i="14" s="1"/>
  <c r="S61" i="14" s="1"/>
  <c r="K62" i="1"/>
  <c r="L62" i="14" s="1"/>
  <c r="S62" i="14" s="1"/>
  <c r="K63" i="1"/>
  <c r="L63" i="14" s="1"/>
  <c r="S63" i="14" s="1"/>
  <c r="K64" i="1"/>
  <c r="L64" i="14" s="1"/>
  <c r="S64" i="14" s="1"/>
  <c r="K65" i="1"/>
  <c r="L65" i="14" s="1"/>
  <c r="S65" i="14" s="1"/>
  <c r="K66" i="1"/>
  <c r="L66" i="14" s="1"/>
  <c r="S66" i="14" s="1"/>
  <c r="K67" i="1"/>
  <c r="L67" i="14" s="1"/>
  <c r="S67" i="14" s="1"/>
  <c r="K68" i="1"/>
  <c r="L68" i="14" s="1"/>
  <c r="S68" i="14" s="1"/>
  <c r="K69" i="1"/>
  <c r="L69" i="14" s="1"/>
  <c r="S69" i="14" s="1"/>
  <c r="K70" i="1"/>
  <c r="L70" i="14" s="1"/>
  <c r="S70" i="14" s="1"/>
  <c r="K71" i="1"/>
  <c r="L71" i="14" s="1"/>
  <c r="S71" i="14" s="1"/>
  <c r="K72" i="1"/>
  <c r="L72" i="14" s="1"/>
  <c r="S72" i="14" s="1"/>
  <c r="K73" i="1"/>
  <c r="L73" i="14" s="1"/>
  <c r="S73" i="14" s="1"/>
  <c r="K74" i="1"/>
  <c r="L74" i="14" s="1"/>
  <c r="S74" i="14" s="1"/>
  <c r="K75" i="1"/>
  <c r="L75" i="14" s="1"/>
  <c r="S75" i="14" s="1"/>
  <c r="K76" i="1"/>
  <c r="L76" i="14" s="1"/>
  <c r="S76" i="14" s="1"/>
  <c r="K77" i="1"/>
  <c r="L77" i="14" s="1"/>
  <c r="S77" i="14" s="1"/>
  <c r="K78" i="1"/>
  <c r="L78" i="14" s="1"/>
  <c r="S78" i="14" s="1"/>
  <c r="K79" i="1"/>
  <c r="L79" i="14" s="1"/>
  <c r="S79" i="14" s="1"/>
  <c r="K80" i="1"/>
  <c r="L80" i="14" s="1"/>
  <c r="S80" i="14" s="1"/>
  <c r="K81" i="1"/>
  <c r="L81" i="14" s="1"/>
  <c r="S81" i="14" s="1"/>
  <c r="K82" i="1"/>
  <c r="L82" i="14" s="1"/>
  <c r="S82" i="14" s="1"/>
  <c r="K83" i="1"/>
  <c r="L83" i="14" s="1"/>
  <c r="S83" i="14" s="1"/>
  <c r="K84" i="1"/>
  <c r="L84" i="14" s="1"/>
  <c r="S84" i="14" s="1"/>
  <c r="K85" i="1"/>
  <c r="L85" i="14" s="1"/>
  <c r="S85" i="14" s="1"/>
  <c r="K86" i="1"/>
  <c r="L86" i="14" s="1"/>
  <c r="S86" i="14" s="1"/>
  <c r="K87" i="1"/>
  <c r="L87" i="14" s="1"/>
  <c r="S87" i="14" s="1"/>
  <c r="K88" i="1"/>
  <c r="L88" i="14" s="1"/>
  <c r="S88" i="14" s="1"/>
  <c r="K89" i="1"/>
  <c r="L89" i="14" s="1"/>
  <c r="S89" i="14" s="1"/>
  <c r="K90" i="1"/>
  <c r="L90" i="14" s="1"/>
  <c r="S90" i="14" s="1"/>
  <c r="K91" i="1"/>
  <c r="L91" i="14" s="1"/>
  <c r="S91" i="14" s="1"/>
  <c r="K92" i="1"/>
  <c r="L92" i="14" s="1"/>
  <c r="S92" i="14" s="1"/>
  <c r="K93" i="1"/>
  <c r="L93" i="14" s="1"/>
  <c r="S93" i="14" s="1"/>
  <c r="K94" i="1"/>
  <c r="L94" i="14" s="1"/>
  <c r="S94" i="14" s="1"/>
  <c r="K95" i="1"/>
  <c r="L95" i="14" s="1"/>
  <c r="S95" i="14" s="1"/>
  <c r="K96" i="1"/>
  <c r="L96" i="14" s="1"/>
  <c r="S96" i="14" s="1"/>
  <c r="K97" i="1"/>
  <c r="L97" i="14" s="1"/>
  <c r="S97" i="14" s="1"/>
  <c r="K98" i="1"/>
  <c r="L98" i="14" s="1"/>
  <c r="S98" i="14" s="1"/>
  <c r="K99" i="1"/>
  <c r="L99" i="14" s="1"/>
  <c r="S99" i="14" s="1"/>
  <c r="K100" i="1"/>
  <c r="L100" i="14" s="1"/>
  <c r="S100" i="14" s="1"/>
  <c r="K101" i="1"/>
  <c r="L101" i="14" s="1"/>
  <c r="S101" i="14" s="1"/>
  <c r="K102" i="1"/>
  <c r="L102" i="14" s="1"/>
  <c r="S102" i="14" s="1"/>
  <c r="K103" i="1"/>
  <c r="L103" i="14" s="1"/>
  <c r="S103" i="14" s="1"/>
  <c r="K104" i="1"/>
  <c r="L104" i="14" s="1"/>
  <c r="S104" i="14" s="1"/>
  <c r="K105" i="1"/>
  <c r="L105" i="14" s="1"/>
  <c r="S105" i="14" s="1"/>
  <c r="K106" i="1"/>
  <c r="L106" i="14" s="1"/>
  <c r="S106" i="14" s="1"/>
  <c r="K107" i="1"/>
  <c r="L107" i="14" s="1"/>
  <c r="S107" i="14" s="1"/>
  <c r="K108" i="1"/>
  <c r="L108" i="14" s="1"/>
  <c r="S108" i="14" s="1"/>
  <c r="K109" i="1"/>
  <c r="L109" i="14" s="1"/>
  <c r="S109" i="14" s="1"/>
  <c r="K110" i="1"/>
  <c r="L110" i="14" s="1"/>
  <c r="S110" i="14" s="1"/>
  <c r="K111" i="1"/>
  <c r="L111" i="14" s="1"/>
  <c r="S111" i="14" s="1"/>
  <c r="K112" i="1"/>
  <c r="L112" i="14" s="1"/>
  <c r="S112" i="14" s="1"/>
  <c r="K113" i="1"/>
  <c r="L113" i="14" s="1"/>
  <c r="S113" i="14" s="1"/>
  <c r="K114" i="1"/>
  <c r="L114" i="14" s="1"/>
  <c r="S114" i="14" s="1"/>
  <c r="K115" i="1"/>
  <c r="L115" i="14" s="1"/>
  <c r="S115" i="14" s="1"/>
  <c r="K116" i="1"/>
  <c r="L116" i="14" s="1"/>
  <c r="S116" i="14" s="1"/>
  <c r="K117" i="1"/>
  <c r="L117" i="14" s="1"/>
  <c r="S117" i="14" s="1"/>
  <c r="K118" i="1"/>
  <c r="L118" i="14" s="1"/>
  <c r="S118" i="14" s="1"/>
  <c r="K119" i="1"/>
  <c r="L119" i="14" s="1"/>
  <c r="S119" i="14" s="1"/>
  <c r="K120" i="1"/>
  <c r="L120" i="14" s="1"/>
  <c r="S120" i="14" s="1"/>
  <c r="K121" i="1"/>
  <c r="L121" i="14" s="1"/>
  <c r="S121" i="14" s="1"/>
  <c r="K122" i="1"/>
  <c r="L122" i="14" s="1"/>
  <c r="S122" i="14" s="1"/>
  <c r="K123" i="1"/>
  <c r="L123" i="14" s="1"/>
  <c r="S123" i="14" s="1"/>
  <c r="K124" i="1"/>
  <c r="L124" i="14" s="1"/>
  <c r="S124" i="14" s="1"/>
  <c r="K125" i="1"/>
  <c r="L125" i="14" s="1"/>
  <c r="S125" i="14" s="1"/>
  <c r="K126" i="1"/>
  <c r="L126" i="14" s="1"/>
  <c r="S126" i="14" s="1"/>
  <c r="K127" i="1"/>
  <c r="L127" i="14" s="1"/>
  <c r="S127" i="14" s="1"/>
  <c r="K128" i="1"/>
  <c r="L128" i="14" s="1"/>
  <c r="S128" i="14" s="1"/>
  <c r="K129" i="1"/>
  <c r="L129" i="14" s="1"/>
  <c r="S129" i="14" s="1"/>
  <c r="K130" i="1"/>
  <c r="L130" i="14" s="1"/>
  <c r="S130" i="14" s="1"/>
  <c r="K131" i="1"/>
  <c r="L131" i="14" s="1"/>
  <c r="S131" i="14" s="1"/>
  <c r="K132" i="1"/>
  <c r="L132" i="14" s="1"/>
  <c r="S132" i="14" s="1"/>
  <c r="K133" i="1"/>
  <c r="L133" i="14" s="1"/>
  <c r="S133" i="14" s="1"/>
  <c r="K134" i="1"/>
  <c r="L134" i="14" s="1"/>
  <c r="S134" i="14" s="1"/>
  <c r="K135" i="1"/>
  <c r="L135" i="14" s="1"/>
  <c r="S135" i="14" s="1"/>
  <c r="K136" i="1"/>
  <c r="L136" i="14" s="1"/>
  <c r="S136" i="14" s="1"/>
  <c r="K137" i="1"/>
  <c r="L137" i="14" s="1"/>
  <c r="S137" i="14" s="1"/>
  <c r="K138" i="1"/>
  <c r="L138" i="14" s="1"/>
  <c r="S138" i="14" s="1"/>
  <c r="K139" i="1"/>
  <c r="L139" i="14" s="1"/>
  <c r="S139" i="14" s="1"/>
  <c r="K140" i="1"/>
  <c r="L140" i="14" s="1"/>
  <c r="S140" i="14" s="1"/>
  <c r="K141" i="1"/>
  <c r="L141" i="14" s="1"/>
  <c r="S141" i="14" s="1"/>
  <c r="K142" i="1"/>
  <c r="L142" i="14" s="1"/>
  <c r="S142" i="14" s="1"/>
  <c r="K143" i="1"/>
  <c r="L143" i="14" s="1"/>
  <c r="S143" i="14" s="1"/>
  <c r="K144" i="1"/>
  <c r="L144" i="14" s="1"/>
  <c r="S144" i="14" s="1"/>
  <c r="K145" i="1"/>
  <c r="L145" i="14" s="1"/>
  <c r="S145" i="14" s="1"/>
  <c r="K146" i="1"/>
  <c r="L146" i="14" s="1"/>
  <c r="S146" i="14" s="1"/>
  <c r="K147" i="1"/>
  <c r="L147" i="14" s="1"/>
  <c r="S147" i="14" s="1"/>
  <c r="K148" i="1"/>
  <c r="L148" i="14" s="1"/>
  <c r="S148" i="14" s="1"/>
  <c r="K149" i="1"/>
  <c r="L149" i="14" s="1"/>
  <c r="S149" i="14" s="1"/>
  <c r="K150" i="1"/>
  <c r="L150" i="14" s="1"/>
  <c r="S150" i="14" s="1"/>
  <c r="K151" i="1"/>
  <c r="L151" i="14" s="1"/>
  <c r="S151" i="14" s="1"/>
  <c r="K152" i="1"/>
  <c r="L152" i="14" s="1"/>
  <c r="S152" i="14" s="1"/>
  <c r="K153" i="1"/>
  <c r="L153" i="14" s="1"/>
  <c r="S153" i="14" s="1"/>
  <c r="K154" i="1"/>
  <c r="L154" i="14" s="1"/>
  <c r="S154" i="14" s="1"/>
  <c r="P124" i="14" l="1"/>
  <c r="P84" i="14"/>
  <c r="P154" i="14"/>
  <c r="P122" i="14"/>
  <c r="P98" i="14"/>
  <c r="P153" i="14"/>
  <c r="P145" i="14"/>
  <c r="P137" i="14"/>
  <c r="P129" i="14"/>
  <c r="P121" i="14"/>
  <c r="P113" i="14"/>
  <c r="P105" i="14"/>
  <c r="P97" i="14"/>
  <c r="P89" i="14"/>
  <c r="P81" i="14"/>
  <c r="P73" i="14"/>
  <c r="P65" i="14"/>
  <c r="P132" i="14"/>
  <c r="P92" i="14"/>
  <c r="P130" i="14"/>
  <c r="P90" i="14"/>
  <c r="P144" i="14"/>
  <c r="P128" i="14"/>
  <c r="P104" i="14"/>
  <c r="P72" i="14"/>
  <c r="P151" i="14"/>
  <c r="P143" i="14"/>
  <c r="P135" i="14"/>
  <c r="P127" i="14"/>
  <c r="P119" i="14"/>
  <c r="P111" i="14"/>
  <c r="P103" i="14"/>
  <c r="P95" i="14"/>
  <c r="P87" i="14"/>
  <c r="P79" i="14"/>
  <c r="P71" i="14"/>
  <c r="P63" i="14"/>
  <c r="P140" i="14"/>
  <c r="P100" i="14"/>
  <c r="P60" i="14"/>
  <c r="P138" i="14"/>
  <c r="P106" i="14"/>
  <c r="P152" i="14"/>
  <c r="P120" i="14"/>
  <c r="P96" i="14"/>
  <c r="P150" i="14"/>
  <c r="P142" i="14"/>
  <c r="P134" i="14"/>
  <c r="P126" i="14"/>
  <c r="P118" i="14"/>
  <c r="P102" i="14"/>
  <c r="P94" i="14"/>
  <c r="P86" i="14"/>
  <c r="P70" i="14"/>
  <c r="P62" i="14"/>
  <c r="P148" i="14"/>
  <c r="P68" i="14"/>
  <c r="P146" i="14"/>
  <c r="P114" i="14"/>
  <c r="P66" i="14"/>
  <c r="P136" i="14"/>
  <c r="P112" i="14"/>
  <c r="P88" i="14"/>
  <c r="P64" i="14"/>
  <c r="P149" i="14"/>
  <c r="P141" i="14"/>
  <c r="P133" i="14"/>
  <c r="P125" i="14"/>
  <c r="P117" i="14"/>
  <c r="P109" i="14"/>
  <c r="P101" i="14"/>
  <c r="P93" i="14"/>
  <c r="P85" i="14"/>
  <c r="P77" i="14"/>
  <c r="P69" i="14"/>
  <c r="P61" i="14"/>
  <c r="P116" i="14"/>
  <c r="P76" i="14"/>
  <c r="P147" i="14"/>
  <c r="P139" i="14"/>
  <c r="P131" i="14"/>
  <c r="P123" i="14"/>
  <c r="P115" i="14"/>
  <c r="P99" i="14"/>
  <c r="P91" i="14"/>
  <c r="P83" i="14"/>
  <c r="P67" i="14"/>
  <c r="P59" i="14"/>
  <c r="P110" i="14"/>
  <c r="P108" i="14"/>
  <c r="P107" i="14"/>
  <c r="P82" i="14"/>
  <c r="P80" i="14"/>
  <c r="P78" i="14"/>
  <c r="P75" i="14"/>
  <c r="P74" i="14"/>
  <c r="T155" i="1"/>
  <c r="S162" i="14" l="1"/>
  <c r="S163" i="14"/>
  <c r="S164" i="14"/>
  <c r="S165" i="14"/>
  <c r="S166" i="14"/>
  <c r="S167" i="14"/>
  <c r="S168" i="14"/>
  <c r="S169" i="14"/>
  <c r="S170" i="14"/>
  <c r="S171" i="14"/>
  <c r="S172" i="14"/>
  <c r="S173" i="14"/>
  <c r="R162" i="14"/>
  <c r="R163" i="14"/>
  <c r="R164" i="14"/>
  <c r="R165" i="14"/>
  <c r="R166" i="14"/>
  <c r="R167" i="14"/>
  <c r="R168" i="14"/>
  <c r="R169" i="14"/>
  <c r="R170" i="14"/>
  <c r="R171" i="14"/>
  <c r="R172" i="14"/>
  <c r="R173" i="14"/>
  <c r="P162" i="14"/>
  <c r="P163" i="14"/>
  <c r="P164" i="14"/>
  <c r="P165" i="14"/>
  <c r="P166" i="14"/>
  <c r="P167" i="14"/>
  <c r="P168" i="14"/>
  <c r="P169" i="14"/>
  <c r="P170" i="14"/>
  <c r="P171" i="14"/>
  <c r="P172" i="14"/>
  <c r="P173" i="14"/>
  <c r="M162" i="14"/>
  <c r="M163" i="14"/>
  <c r="M164" i="14"/>
  <c r="M165" i="14"/>
  <c r="M166" i="14"/>
  <c r="M167" i="14"/>
  <c r="M168" i="14"/>
  <c r="M169" i="14"/>
  <c r="M170" i="14"/>
  <c r="M171" i="14"/>
  <c r="M172" i="14"/>
  <c r="M173" i="14"/>
  <c r="M156" i="1"/>
  <c r="N161" i="14" s="1"/>
  <c r="O156" i="1"/>
  <c r="P156" i="1"/>
  <c r="Q156" i="1"/>
  <c r="J156" i="1"/>
  <c r="K161" i="14" s="1"/>
  <c r="O4" i="14" l="1"/>
  <c r="O161" i="14"/>
  <c r="S161" i="14" s="1"/>
  <c r="P161" i="14" l="1"/>
  <c r="M155" i="1"/>
  <c r="O155" i="1"/>
  <c r="P155" i="1"/>
  <c r="Q155" i="1"/>
  <c r="R56" i="1"/>
  <c r="S56" i="1" s="1"/>
  <c r="R57" i="1"/>
  <c r="S57" i="1" s="1"/>
  <c r="R58" i="1"/>
  <c r="S58" i="1" s="1"/>
  <c r="N56" i="1"/>
  <c r="N57" i="1"/>
  <c r="N58" i="1"/>
  <c r="L56" i="1"/>
  <c r="M56" i="14" s="1"/>
  <c r="L57" i="1"/>
  <c r="M57" i="14" s="1"/>
  <c r="L58" i="1"/>
  <c r="M58" i="14" s="1"/>
  <c r="K56" i="1"/>
  <c r="L56" i="14" s="1"/>
  <c r="K57" i="1"/>
  <c r="L57" i="14" s="1"/>
  <c r="K58" i="1"/>
  <c r="L58" i="14" s="1"/>
  <c r="S58" i="14" s="1"/>
  <c r="P58" i="14" l="1"/>
  <c r="N4" i="14"/>
  <c r="AO155" i="1"/>
  <c r="AP155" i="1"/>
  <c r="AQ155" i="1"/>
  <c r="AR155" i="1"/>
  <c r="AS155" i="1"/>
  <c r="AT155" i="1"/>
  <c r="AU155" i="1"/>
  <c r="AV155" i="1"/>
  <c r="AW155" i="1"/>
  <c r="R4" i="1"/>
  <c r="N174" i="14" l="1"/>
  <c r="K174" i="14"/>
  <c r="O174" i="14"/>
  <c r="S174" i="14" l="1"/>
  <c r="R5" i="1" l="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AY155" i="1"/>
  <c r="AX155" i="1"/>
  <c r="AN155" i="1"/>
  <c r="AM155" i="1"/>
  <c r="AG155" i="1"/>
  <c r="AH155" i="1"/>
  <c r="AI155" i="1"/>
  <c r="AJ155" i="1"/>
  <c r="AK155" i="1"/>
  <c r="AL155" i="1"/>
  <c r="K9" i="1"/>
  <c r="L9" i="14" s="1"/>
  <c r="K10" i="1"/>
  <c r="L10" i="14" s="1"/>
  <c r="K11" i="1"/>
  <c r="L11" i="14" s="1"/>
  <c r="K12" i="1"/>
  <c r="L12" i="14" s="1"/>
  <c r="K13" i="1"/>
  <c r="L13" i="14" s="1"/>
  <c r="S11" i="14" l="1"/>
  <c r="R155" i="1"/>
  <c r="R5" i="14"/>
  <c r="R6" i="14"/>
  <c r="R7" i="14"/>
  <c r="R8" i="14"/>
  <c r="R9" i="14"/>
  <c r="S9" i="14" s="1"/>
  <c r="R10" i="14"/>
  <c r="S10" i="14" s="1"/>
  <c r="R11" i="14"/>
  <c r="R12" i="14"/>
  <c r="S12" i="14" s="1"/>
  <c r="R13" i="14"/>
  <c r="S13" i="14" s="1"/>
  <c r="R14" i="14"/>
  <c r="R15" i="14"/>
  <c r="R16" i="14"/>
  <c r="R17" i="14"/>
  <c r="R18" i="14"/>
  <c r="R19" i="14"/>
  <c r="R20" i="14"/>
  <c r="R21" i="14"/>
  <c r="R22" i="14"/>
  <c r="R23" i="14"/>
  <c r="R24" i="14"/>
  <c r="R25" i="14"/>
  <c r="R26" i="14"/>
  <c r="R27" i="14"/>
  <c r="R28" i="14"/>
  <c r="R29" i="14"/>
  <c r="R30" i="14"/>
  <c r="R31" i="14"/>
  <c r="R32" i="14"/>
  <c r="R33" i="14"/>
  <c r="R34" i="14"/>
  <c r="R35" i="14"/>
  <c r="R36" i="14"/>
  <c r="R37" i="14"/>
  <c r="R38" i="14"/>
  <c r="R39" i="14"/>
  <c r="R40" i="14"/>
  <c r="R41" i="14"/>
  <c r="R42" i="14"/>
  <c r="R43" i="14"/>
  <c r="R44" i="14"/>
  <c r="R45" i="14"/>
  <c r="R46" i="14"/>
  <c r="R47" i="14"/>
  <c r="R48" i="14"/>
  <c r="R49" i="14"/>
  <c r="R50" i="14"/>
  <c r="R51" i="14"/>
  <c r="R52" i="14"/>
  <c r="R53" i="14"/>
  <c r="R54" i="14"/>
  <c r="R55" i="14"/>
  <c r="R56" i="14"/>
  <c r="S56" i="14" s="1"/>
  <c r="R57" i="14"/>
  <c r="S57" i="14" s="1"/>
  <c r="R4" i="14"/>
  <c r="L5" i="1"/>
  <c r="M5" i="14" s="1"/>
  <c r="L6" i="1"/>
  <c r="M6" i="14" s="1"/>
  <c r="L7" i="1"/>
  <c r="M7" i="14" s="1"/>
  <c r="L8" i="1"/>
  <c r="M8" i="14" s="1"/>
  <c r="L9" i="1"/>
  <c r="M9" i="14" s="1"/>
  <c r="N9" i="1"/>
  <c r="L10" i="1"/>
  <c r="M10" i="14" s="1"/>
  <c r="N10" i="1"/>
  <c r="L11" i="1"/>
  <c r="M11" i="14" s="1"/>
  <c r="N11" i="1"/>
  <c r="L12" i="1"/>
  <c r="M12" i="14" s="1"/>
  <c r="N12" i="1"/>
  <c r="L13" i="1"/>
  <c r="M13" i="14" s="1"/>
  <c r="N13" i="1"/>
  <c r="L14" i="1"/>
  <c r="M14" i="14" s="1"/>
  <c r="L15" i="1"/>
  <c r="M15" i="14" s="1"/>
  <c r="L16" i="1"/>
  <c r="M16" i="14" s="1"/>
  <c r="L17" i="1"/>
  <c r="M17" i="14" s="1"/>
  <c r="L18" i="1"/>
  <c r="M18" i="14" s="1"/>
  <c r="L19" i="1"/>
  <c r="M19" i="14" s="1"/>
  <c r="L20" i="1"/>
  <c r="M20" i="14" s="1"/>
  <c r="L21" i="1"/>
  <c r="M21" i="14" s="1"/>
  <c r="L22" i="1"/>
  <c r="M22" i="14" s="1"/>
  <c r="L23" i="1"/>
  <c r="M23" i="14" s="1"/>
  <c r="L24" i="1"/>
  <c r="M24" i="14" s="1"/>
  <c r="L25" i="1"/>
  <c r="M25" i="14" s="1"/>
  <c r="L26" i="1"/>
  <c r="M26" i="14" s="1"/>
  <c r="L27" i="1"/>
  <c r="M27" i="14" s="1"/>
  <c r="L28" i="1"/>
  <c r="M28" i="14" s="1"/>
  <c r="L29" i="1"/>
  <c r="M29" i="14" s="1"/>
  <c r="L30" i="1"/>
  <c r="M30" i="14" s="1"/>
  <c r="L31" i="1"/>
  <c r="M31" i="14" s="1"/>
  <c r="L32" i="1"/>
  <c r="M32" i="14" s="1"/>
  <c r="L33" i="1"/>
  <c r="M33" i="14" s="1"/>
  <c r="L34" i="1"/>
  <c r="M34" i="14" s="1"/>
  <c r="L35" i="1"/>
  <c r="M35" i="14" s="1"/>
  <c r="L36" i="1"/>
  <c r="M36" i="14" s="1"/>
  <c r="L37" i="1"/>
  <c r="M37" i="14" s="1"/>
  <c r="L38" i="1"/>
  <c r="M38" i="14" s="1"/>
  <c r="L39" i="1"/>
  <c r="M39" i="14" s="1"/>
  <c r="L40" i="1"/>
  <c r="M40" i="14" s="1"/>
  <c r="L41" i="1"/>
  <c r="M41" i="14" s="1"/>
  <c r="L42" i="1"/>
  <c r="M42" i="14" s="1"/>
  <c r="L43" i="1"/>
  <c r="M43" i="14" s="1"/>
  <c r="L44" i="1"/>
  <c r="M44" i="14" s="1"/>
  <c r="L45" i="1"/>
  <c r="M45" i="14" s="1"/>
  <c r="L46" i="1"/>
  <c r="M46" i="14" s="1"/>
  <c r="L47" i="1"/>
  <c r="M47" i="14" s="1"/>
  <c r="L48" i="1"/>
  <c r="M48" i="14" s="1"/>
  <c r="L49" i="1"/>
  <c r="M49" i="14" s="1"/>
  <c r="L50" i="1"/>
  <c r="M50" i="14" s="1"/>
  <c r="L51" i="1"/>
  <c r="M51" i="14" s="1"/>
  <c r="L52" i="1"/>
  <c r="M52" i="14" s="1"/>
  <c r="L53" i="1"/>
  <c r="M53" i="14" s="1"/>
  <c r="L54" i="1"/>
  <c r="M54" i="14" s="1"/>
  <c r="L55" i="1"/>
  <c r="M55" i="14" s="1"/>
  <c r="L4" i="1"/>
  <c r="M4" i="14" s="1"/>
  <c r="L156" i="1" l="1"/>
  <c r="Q161" i="14" s="1"/>
  <c r="L155" i="1"/>
  <c r="R155" i="14"/>
  <c r="AB155" i="1"/>
  <c r="R161" i="14" l="1"/>
  <c r="Q174" i="14"/>
  <c r="K42" i="1"/>
  <c r="L42" i="14" s="1"/>
  <c r="S42" i="14" s="1"/>
  <c r="N42" i="1"/>
  <c r="K8" i="1" l="1"/>
  <c r="L8" i="14" s="1"/>
  <c r="S8" i="14" s="1"/>
  <c r="N8" i="1"/>
  <c r="K44" i="1"/>
  <c r="L44" i="14" s="1"/>
  <c r="S44" i="14" s="1"/>
  <c r="N44" i="1"/>
  <c r="K22" i="1"/>
  <c r="L22" i="14" s="1"/>
  <c r="S22" i="14" s="1"/>
  <c r="N22" i="1"/>
  <c r="K45" i="1"/>
  <c r="L45" i="14" s="1"/>
  <c r="S45" i="14" s="1"/>
  <c r="N45" i="1"/>
  <c r="K15" i="1"/>
  <c r="L15" i="14" s="1"/>
  <c r="S15" i="14" s="1"/>
  <c r="N15" i="1"/>
  <c r="K37" i="1"/>
  <c r="L37" i="14" s="1"/>
  <c r="S37" i="14" s="1"/>
  <c r="N37" i="1"/>
  <c r="K5" i="1"/>
  <c r="L5" i="14" s="1"/>
  <c r="S5" i="14" s="1"/>
  <c r="N5" i="1"/>
  <c r="K16" i="1"/>
  <c r="L16" i="14" s="1"/>
  <c r="S16" i="14" s="1"/>
  <c r="N16" i="1"/>
  <c r="K6" i="1"/>
  <c r="L6" i="14" s="1"/>
  <c r="S6" i="14" s="1"/>
  <c r="N6" i="1"/>
  <c r="K19" i="1"/>
  <c r="L19" i="14" s="1"/>
  <c r="S19" i="14" s="1"/>
  <c r="N19" i="1"/>
  <c r="K32" i="1"/>
  <c r="L32" i="14" s="1"/>
  <c r="S32" i="14" s="1"/>
  <c r="N32" i="1"/>
  <c r="K41" i="1"/>
  <c r="L41" i="14" s="1"/>
  <c r="S41" i="14" s="1"/>
  <c r="N41" i="1"/>
  <c r="K53" i="1"/>
  <c r="L53" i="14" s="1"/>
  <c r="S53" i="14" s="1"/>
  <c r="N53" i="1"/>
  <c r="S53" i="1"/>
  <c r="K7" i="1"/>
  <c r="L7" i="14" s="1"/>
  <c r="S7" i="14" s="1"/>
  <c r="N7" i="1"/>
  <c r="K20" i="1"/>
  <c r="L20" i="14" s="1"/>
  <c r="S20" i="14" s="1"/>
  <c r="N20" i="1"/>
  <c r="K27" i="1"/>
  <c r="L27" i="14" s="1"/>
  <c r="S27" i="14" s="1"/>
  <c r="N27" i="1"/>
  <c r="K31" i="1"/>
  <c r="L31" i="14" s="1"/>
  <c r="S31" i="14" s="1"/>
  <c r="N31" i="1"/>
  <c r="K43" i="1"/>
  <c r="L43" i="14" s="1"/>
  <c r="S43" i="14" s="1"/>
  <c r="N43" i="1"/>
  <c r="K52" i="1"/>
  <c r="L52" i="14" s="1"/>
  <c r="S52" i="14" s="1"/>
  <c r="S52" i="1"/>
  <c r="N52" i="1"/>
  <c r="K30" i="1"/>
  <c r="L30" i="14" s="1"/>
  <c r="S30" i="14" s="1"/>
  <c r="N30" i="1"/>
  <c r="K14" i="1"/>
  <c r="L14" i="14" s="1"/>
  <c r="S14" i="14" s="1"/>
  <c r="N14" i="1"/>
  <c r="K28" i="1"/>
  <c r="L28" i="14" s="1"/>
  <c r="S28" i="14" s="1"/>
  <c r="N28" i="1"/>
  <c r="K36" i="1"/>
  <c r="L36" i="14" s="1"/>
  <c r="S36" i="14" s="1"/>
  <c r="N36" i="1"/>
  <c r="K18" i="1"/>
  <c r="L18" i="14" s="1"/>
  <c r="S18" i="14" s="1"/>
  <c r="N18" i="1"/>
  <c r="K24" i="1"/>
  <c r="L24" i="14" s="1"/>
  <c r="S24" i="14" s="1"/>
  <c r="N24" i="1"/>
  <c r="K35" i="1"/>
  <c r="L35" i="14" s="1"/>
  <c r="S35" i="14" s="1"/>
  <c r="N35" i="1"/>
  <c r="K38" i="1"/>
  <c r="L38" i="14" s="1"/>
  <c r="S38" i="14" s="1"/>
  <c r="N38" i="1"/>
  <c r="K48" i="1"/>
  <c r="L48" i="14" s="1"/>
  <c r="S48" i="14" s="1"/>
  <c r="N48" i="1"/>
  <c r="K50" i="1"/>
  <c r="L50" i="14" s="1"/>
  <c r="S50" i="14" s="1"/>
  <c r="N50" i="1"/>
  <c r="J155" i="1"/>
  <c r="K4" i="1"/>
  <c r="L4" i="14" s="1"/>
  <c r="S4" i="14" s="1"/>
  <c r="N4" i="1"/>
  <c r="K17" i="1"/>
  <c r="L17" i="14" s="1"/>
  <c r="S17" i="14" s="1"/>
  <c r="N17" i="1"/>
  <c r="K25" i="1"/>
  <c r="L25" i="14" s="1"/>
  <c r="S25" i="14" s="1"/>
  <c r="N25" i="1"/>
  <c r="K34" i="1"/>
  <c r="L34" i="14" s="1"/>
  <c r="S34" i="14" s="1"/>
  <c r="N34" i="1"/>
  <c r="K39" i="1"/>
  <c r="L39" i="14" s="1"/>
  <c r="S39" i="14" s="1"/>
  <c r="N39" i="1"/>
  <c r="K55" i="1"/>
  <c r="L55" i="14" s="1"/>
  <c r="S55" i="14" s="1"/>
  <c r="S55" i="1"/>
  <c r="N55" i="1"/>
  <c r="K47" i="1"/>
  <c r="L47" i="14" s="1"/>
  <c r="S47" i="14" s="1"/>
  <c r="N47" i="1"/>
  <c r="K21" i="1"/>
  <c r="L21" i="14" s="1"/>
  <c r="S21" i="14" s="1"/>
  <c r="N21" i="1"/>
  <c r="K51" i="1"/>
  <c r="L51" i="14" s="1"/>
  <c r="S51" i="14" s="1"/>
  <c r="S51" i="1"/>
  <c r="N51" i="1"/>
  <c r="K23" i="1"/>
  <c r="L23" i="14" s="1"/>
  <c r="S23" i="14" s="1"/>
  <c r="N23" i="1"/>
  <c r="K29" i="1"/>
  <c r="L29" i="14" s="1"/>
  <c r="S29" i="14" s="1"/>
  <c r="N29" i="1"/>
  <c r="K26" i="1"/>
  <c r="L26" i="14" s="1"/>
  <c r="S26" i="14" s="1"/>
  <c r="N26" i="1"/>
  <c r="K33" i="1"/>
  <c r="L33" i="14" s="1"/>
  <c r="S33" i="14" s="1"/>
  <c r="N33" i="1"/>
  <c r="K40" i="1"/>
  <c r="L40" i="14" s="1"/>
  <c r="S40" i="14" s="1"/>
  <c r="N40" i="1"/>
  <c r="K54" i="1"/>
  <c r="L54" i="14" s="1"/>
  <c r="S54" i="14" s="1"/>
  <c r="N54" i="1"/>
  <c r="K46" i="1"/>
  <c r="L46" i="14" s="1"/>
  <c r="S46" i="14" s="1"/>
  <c r="N46" i="1"/>
  <c r="K49" i="1"/>
  <c r="L49" i="14" s="1"/>
  <c r="S49" i="14" s="1"/>
  <c r="N49" i="1"/>
  <c r="N17" i="14"/>
  <c r="N50" i="14"/>
  <c r="N14" i="14"/>
  <c r="N35" i="14"/>
  <c r="N23" i="14"/>
  <c r="N20" i="14"/>
  <c r="N48" i="14"/>
  <c r="N8" i="14"/>
  <c r="N25" i="14"/>
  <c r="N32" i="14"/>
  <c r="N51" i="14"/>
  <c r="N13" i="14"/>
  <c r="N33" i="14"/>
  <c r="N37" i="14"/>
  <c r="N21" i="14"/>
  <c r="N34" i="14"/>
  <c r="N10" i="14"/>
  <c r="N29" i="14"/>
  <c r="N36" i="14"/>
  <c r="N30" i="14"/>
  <c r="N42" i="14"/>
  <c r="N7" i="14"/>
  <c r="N24" i="14"/>
  <c r="N45" i="14"/>
  <c r="N43" i="14"/>
  <c r="N46" i="14"/>
  <c r="N49" i="14"/>
  <c r="N18" i="14"/>
  <c r="N22" i="14"/>
  <c r="N44" i="14"/>
  <c r="N38" i="14"/>
  <c r="N47" i="14"/>
  <c r="N31" i="14"/>
  <c r="N39" i="14"/>
  <c r="N28" i="14"/>
  <c r="N57" i="14"/>
  <c r="N56" i="14"/>
  <c r="N41" i="14"/>
  <c r="N5" i="14"/>
  <c r="N16" i="14"/>
  <c r="N26" i="14"/>
  <c r="N6" i="14"/>
  <c r="N19" i="14"/>
  <c r="N27" i="14"/>
  <c r="N40" i="14"/>
  <c r="N53" i="14"/>
  <c r="N52" i="14"/>
  <c r="N12" i="14"/>
  <c r="N55" i="14"/>
  <c r="N11" i="14"/>
  <c r="N9" i="14"/>
  <c r="N54" i="14"/>
  <c r="N15" i="14"/>
  <c r="U155" i="1"/>
  <c r="V155" i="1"/>
  <c r="W155" i="1"/>
  <c r="X155" i="1"/>
  <c r="Y155" i="1"/>
  <c r="Z155" i="1"/>
  <c r="AA155" i="1"/>
  <c r="AC155" i="1"/>
  <c r="AD155" i="1"/>
  <c r="AE155" i="1"/>
  <c r="AF155" i="1"/>
  <c r="N156" i="1" l="1"/>
  <c r="K156" i="1"/>
  <c r="L161" i="14" s="1"/>
  <c r="N155" i="1"/>
  <c r="K155" i="1"/>
  <c r="P53" i="14"/>
  <c r="S54" i="1"/>
  <c r="Q57" i="14"/>
  <c r="Q55" i="14"/>
  <c r="Q54" i="14"/>
  <c r="P54" i="14"/>
  <c r="Q56" i="14"/>
  <c r="P57" i="14"/>
  <c r="P52" i="14"/>
  <c r="Q48" i="14"/>
  <c r="Q49" i="14"/>
  <c r="Q50" i="14"/>
  <c r="Q51" i="14"/>
  <c r="S50" i="1"/>
  <c r="M161" i="14" l="1"/>
  <c r="L174" i="14"/>
  <c r="P56" i="14"/>
  <c r="P55" i="14"/>
  <c r="S14" i="1"/>
  <c r="S40" i="1"/>
  <c r="P42" i="14"/>
  <c r="S34" i="1"/>
  <c r="P36" i="14"/>
  <c r="S24" i="1"/>
  <c r="P24" i="14"/>
  <c r="S18" i="1"/>
  <c r="P18" i="14"/>
  <c r="S12" i="1"/>
  <c r="P12" i="14"/>
  <c r="S6" i="1"/>
  <c r="P6" i="14"/>
  <c r="S46" i="1"/>
  <c r="S39" i="1"/>
  <c r="P41" i="14"/>
  <c r="S33" i="1"/>
  <c r="P35" i="14"/>
  <c r="P29" i="14"/>
  <c r="S23" i="1"/>
  <c r="P23" i="14"/>
  <c r="S17" i="1"/>
  <c r="P17" i="14"/>
  <c r="S11" i="1"/>
  <c r="P11" i="14"/>
  <c r="S5" i="1"/>
  <c r="P5" i="14"/>
  <c r="S45" i="1"/>
  <c r="S38" i="1"/>
  <c r="P40" i="14"/>
  <c r="S32" i="1"/>
  <c r="P34" i="14"/>
  <c r="S27" i="1"/>
  <c r="P28" i="14"/>
  <c r="S22" i="1"/>
  <c r="P22" i="14"/>
  <c r="S16" i="1"/>
  <c r="P16" i="14"/>
  <c r="S10" i="1"/>
  <c r="P10" i="14"/>
  <c r="S44" i="1"/>
  <c r="S4" i="1"/>
  <c r="S43" i="1"/>
  <c r="P45" i="14"/>
  <c r="S37" i="1"/>
  <c r="P39" i="14"/>
  <c r="S31" i="1"/>
  <c r="P33" i="14"/>
  <c r="P27" i="14"/>
  <c r="S21" i="1"/>
  <c r="P21" i="14"/>
  <c r="S15" i="1"/>
  <c r="P15" i="14"/>
  <c r="S9" i="1"/>
  <c r="P9" i="14"/>
  <c r="S49" i="1"/>
  <c r="P51" i="14"/>
  <c r="S36" i="1"/>
  <c r="P38" i="14"/>
  <c r="S30" i="1"/>
  <c r="P32" i="14"/>
  <c r="S26" i="1"/>
  <c r="P26" i="14"/>
  <c r="S20" i="1"/>
  <c r="P20" i="14"/>
  <c r="S8" i="1"/>
  <c r="P8" i="14"/>
  <c r="S48" i="1"/>
  <c r="P14" i="14"/>
  <c r="S41" i="1"/>
  <c r="P43" i="14"/>
  <c r="S35" i="1"/>
  <c r="P37" i="14"/>
  <c r="S29" i="1"/>
  <c r="P31" i="14"/>
  <c r="S25" i="1"/>
  <c r="P25" i="14"/>
  <c r="S19" i="1"/>
  <c r="P19" i="14"/>
  <c r="S13" i="1"/>
  <c r="P13" i="14"/>
  <c r="S7" i="1"/>
  <c r="P7" i="14"/>
  <c r="S47" i="1"/>
  <c r="P49" i="14"/>
  <c r="S28" i="1"/>
  <c r="P30" i="14"/>
  <c r="S42" i="1"/>
  <c r="P44" i="14"/>
  <c r="Q47" i="14"/>
  <c r="Q53" i="14"/>
  <c r="Q52" i="14"/>
  <c r="Q46" i="14"/>
  <c r="Q11" i="14"/>
  <c r="Q33" i="14"/>
  <c r="Q34" i="14"/>
  <c r="M174" i="14" l="1"/>
  <c r="P174" i="14"/>
  <c r="R174" i="14"/>
  <c r="P47" i="14"/>
  <c r="P50" i="14"/>
  <c r="P46" i="14"/>
  <c r="P48" i="14"/>
  <c r="Q35" i="14"/>
  <c r="Q36" i="14"/>
  <c r="Q23" i="14" l="1"/>
  <c r="Q25" i="14"/>
  <c r="Q26" i="14"/>
  <c r="Q28" i="14"/>
  <c r="Q29" i="14"/>
  <c r="Q31" i="14"/>
  <c r="Q32" i="14"/>
  <c r="Q38" i="14"/>
  <c r="Q39" i="14"/>
  <c r="Q41" i="14"/>
  <c r="Q42" i="14"/>
  <c r="Q44" i="14"/>
  <c r="Q45" i="14"/>
  <c r="Q43" i="14" l="1"/>
  <c r="Q37" i="14"/>
  <c r="Q27" i="14"/>
  <c r="Q40" i="14"/>
  <c r="Q30" i="14"/>
  <c r="Q24" i="14"/>
  <c r="Q13" i="14"/>
  <c r="Q14" i="14"/>
  <c r="Q15" i="14"/>
  <c r="Q16" i="14"/>
  <c r="Q18" i="14"/>
  <c r="Q19" i="14"/>
  <c r="Q20" i="14"/>
  <c r="Q21" i="14"/>
  <c r="Q22" i="14"/>
  <c r="Q17" i="14" l="1"/>
  <c r="Q8" i="14" l="1"/>
  <c r="Q7" i="14"/>
  <c r="Q6" i="14"/>
  <c r="Q12" i="14"/>
  <c r="Q5" i="14"/>
  <c r="Q10" i="14"/>
  <c r="Q9" i="14"/>
  <c r="J158" i="14" l="1"/>
  <c r="J157" i="14"/>
  <c r="S155" i="14" l="1"/>
  <c r="Q4" i="14" l="1"/>
  <c r="Q155" i="14" s="1"/>
  <c r="K155" i="14"/>
  <c r="P4"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J1" authorId="0" shapeId="0" xr:uid="{1E984AC3-0F5E-49EE-BE47-9BEA77A58CF9}">
      <text>
        <r>
          <rPr>
            <b/>
            <sz val="10"/>
            <color indexed="81"/>
            <rFont val="Segoe UI"/>
            <family val="2"/>
          </rPr>
          <t>LETÍCIA-SEGECON/FPOLIS: 
OBS:</t>
        </r>
        <r>
          <rPr>
            <sz val="10"/>
            <color indexed="81"/>
            <rFont val="Segoe UI"/>
            <family val="2"/>
          </rPr>
          <t xml:space="preserve"> DATA LIMITE PARA </t>
        </r>
        <r>
          <rPr>
            <b/>
            <sz val="10"/>
            <color indexed="81"/>
            <rFont val="Segoe UI"/>
            <family val="2"/>
          </rPr>
          <t>ABRIR O EMPENHO</t>
        </r>
        <r>
          <rPr>
            <sz val="10"/>
            <color indexed="81"/>
            <rFont val="Segoe UI"/>
            <family val="2"/>
          </rPr>
          <t xml:space="preserve">; PORÉM, O RECEBIMENTO DA AF É ATÉ 31/12/2025 (OU FINAL DOS CRÉDITOS ORÇAMENTÁRIOS).
</t>
        </r>
      </text>
    </comment>
    <comment ref="T1" authorId="0" shapeId="0" xr:uid="{B3CAB22E-AAE2-4AE5-9273-76AF1EB2106C}">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ATIVAR NO SICON (APÓS EMPENHO E AF ASSINADOS).</t>
        </r>
      </text>
    </comment>
    <comment ref="M3" authorId="0" shapeId="0" xr:uid="{4CB73966-82FD-4BCC-9342-95142CA7B584}">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INSERIR CADA </t>
        </r>
        <r>
          <rPr>
            <b/>
            <sz val="10"/>
            <color indexed="81"/>
            <rFont val="Segoe UI"/>
            <family val="2"/>
          </rPr>
          <t>CEDÊNCIA OU RECEBIMENTO</t>
        </r>
        <r>
          <rPr>
            <sz val="10"/>
            <color indexed="81"/>
            <rFont val="Segoe UI"/>
            <family val="2"/>
          </rPr>
          <t xml:space="preserve"> DE QUANTITATIVO: 
EXEMPLO 1: </t>
        </r>
        <r>
          <rPr>
            <b/>
            <sz val="10"/>
            <color indexed="81"/>
            <rFont val="Segoe UI"/>
            <family val="2"/>
          </rPr>
          <t xml:space="preserve">=+02+03 </t>
        </r>
        <r>
          <rPr>
            <sz val="10"/>
            <color indexed="81"/>
            <rFont val="Segoe UI"/>
            <family val="2"/>
          </rPr>
          <t xml:space="preserve">(PARA ITENS RECEBIDOS).
EXEMPLO 2: </t>
        </r>
        <r>
          <rPr>
            <b/>
            <sz val="10"/>
            <color indexed="81"/>
            <rFont val="Segoe UI"/>
            <family val="2"/>
          </rPr>
          <t>=-05-01</t>
        </r>
        <r>
          <rPr>
            <sz val="10"/>
            <color indexed="81"/>
            <rFont val="Segoe UI"/>
            <family val="2"/>
          </rPr>
          <t xml:space="preserve"> (PARA ITENS CEDIDOS).
EXEMPLO 3: </t>
        </r>
        <r>
          <rPr>
            <b/>
            <sz val="10"/>
            <color indexed="81"/>
            <rFont val="Segoe UI"/>
            <family val="2"/>
          </rPr>
          <t>=+04-06</t>
        </r>
        <r>
          <rPr>
            <sz val="10"/>
            <color indexed="81"/>
            <rFont val="Segoe UI"/>
            <family val="2"/>
          </rPr>
          <t xml:space="preserve"> (PARA ITENS RECEBIDOS E CEDIDOS).</t>
        </r>
      </text>
    </comment>
    <comment ref="R3" authorId="0" shapeId="0" xr:uid="{C36CA1D6-86E3-4A4C-AD2B-A626FA90B3D7}">
      <text>
        <r>
          <rPr>
            <b/>
            <sz val="10"/>
            <color indexed="81"/>
            <rFont val="Segoe UI"/>
            <family val="2"/>
          </rPr>
          <t>LETÍCIA-SEGECON/FPOLIS:</t>
        </r>
        <r>
          <rPr>
            <sz val="10"/>
            <color indexed="81"/>
            <rFont val="Segoe UI"/>
            <family val="2"/>
          </rPr>
          <t xml:space="preserve">
</t>
        </r>
        <r>
          <rPr>
            <b/>
            <sz val="10"/>
            <color indexed="81"/>
            <rFont val="Segoe UI"/>
            <family val="2"/>
          </rPr>
          <t xml:space="preserve">OBS: </t>
        </r>
        <r>
          <rPr>
            <sz val="10"/>
            <color indexed="81"/>
            <rFont val="Segoe UI"/>
            <family val="2"/>
          </rPr>
          <t xml:space="preserve">QUANTIDADE </t>
        </r>
        <r>
          <rPr>
            <b/>
            <sz val="10"/>
            <color indexed="81"/>
            <rFont val="Segoe UI"/>
            <family val="2"/>
          </rPr>
          <t xml:space="preserve">DISPONÍVEL </t>
        </r>
        <r>
          <rPr>
            <sz val="10"/>
            <color indexed="81"/>
            <rFont val="Segoe UI"/>
            <family val="2"/>
          </rPr>
          <t>PARA AF.</t>
        </r>
      </text>
    </comment>
    <comment ref="T3" authorId="0" shapeId="0" xr:uid="{3EEBA170-5045-4253-8FBF-8237FBDE332B}">
      <text>
        <r>
          <rPr>
            <b/>
            <sz val="10"/>
            <color indexed="81"/>
            <rFont val="Segoe UI"/>
            <family val="2"/>
          </rPr>
          <t>LETÍCIA-SEGECON/FPOLIS:
OBS:</t>
        </r>
        <r>
          <rPr>
            <sz val="10"/>
            <color indexed="81"/>
            <rFont val="Segoe UI"/>
            <family val="2"/>
          </rPr>
          <t xml:space="preserve"> CAMPO PARA </t>
        </r>
        <r>
          <rPr>
            <b/>
            <sz val="10"/>
            <color indexed="81"/>
            <rFont val="Segoe UI"/>
            <family val="2"/>
          </rPr>
          <t>DATA</t>
        </r>
        <r>
          <rPr>
            <sz val="10"/>
            <color indexed="81"/>
            <rFont val="Segoe UI"/>
            <family val="2"/>
          </rPr>
          <t xml:space="preserve"> DA AF.</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J1" authorId="0" shapeId="0" xr:uid="{592EF8CD-E169-4CC7-8012-00E4BD8DBD6C}">
      <text>
        <r>
          <rPr>
            <b/>
            <sz val="10"/>
            <color indexed="81"/>
            <rFont val="Segoe UI"/>
            <family val="2"/>
          </rPr>
          <t>LETÍCIA-SEGECON/FPOLIS: 
OBS:</t>
        </r>
        <r>
          <rPr>
            <sz val="10"/>
            <color indexed="81"/>
            <rFont val="Segoe UI"/>
            <family val="2"/>
          </rPr>
          <t xml:space="preserve"> DATA LIMITE PARA </t>
        </r>
        <r>
          <rPr>
            <b/>
            <sz val="10"/>
            <color indexed="81"/>
            <rFont val="Segoe UI"/>
            <family val="2"/>
          </rPr>
          <t>ABRIR O EMPENHO</t>
        </r>
        <r>
          <rPr>
            <sz val="10"/>
            <color indexed="81"/>
            <rFont val="Segoe UI"/>
            <family val="2"/>
          </rPr>
          <t xml:space="preserve">; PORÉM, O RECEBIMENTO DA AF É ATÉ 31/12/2025 (OU FINAL DOS CRÉDITOS ORÇAMENTÁRIOS).
</t>
        </r>
      </text>
    </comment>
    <comment ref="T1" authorId="0" shapeId="0" xr:uid="{6B1117B1-208C-4334-8C10-45D9063AB1F2}">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ATIVAR NO SICON (APÓS EMPENHO E AF ASSINADOS).</t>
        </r>
      </text>
    </comment>
    <comment ref="M3" authorId="0" shapeId="0" xr:uid="{70192024-C163-4F72-A4C2-C6598405C344}">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INSERIR CADA </t>
        </r>
        <r>
          <rPr>
            <b/>
            <sz val="10"/>
            <color indexed="81"/>
            <rFont val="Segoe UI"/>
            <family val="2"/>
          </rPr>
          <t>CEDÊNCIA OU RECEBIMENTO</t>
        </r>
        <r>
          <rPr>
            <sz val="10"/>
            <color indexed="81"/>
            <rFont val="Segoe UI"/>
            <family val="2"/>
          </rPr>
          <t xml:space="preserve"> DE QUANTITATIVO: 
EXEMPLO 1: </t>
        </r>
        <r>
          <rPr>
            <b/>
            <sz val="10"/>
            <color indexed="81"/>
            <rFont val="Segoe UI"/>
            <family val="2"/>
          </rPr>
          <t xml:space="preserve">=+02+03 </t>
        </r>
        <r>
          <rPr>
            <sz val="10"/>
            <color indexed="81"/>
            <rFont val="Segoe UI"/>
            <family val="2"/>
          </rPr>
          <t xml:space="preserve">(PARA ITENS RECEBIDOS).
EXEMPLO 2: </t>
        </r>
        <r>
          <rPr>
            <b/>
            <sz val="10"/>
            <color indexed="81"/>
            <rFont val="Segoe UI"/>
            <family val="2"/>
          </rPr>
          <t>=-05-01</t>
        </r>
        <r>
          <rPr>
            <sz val="10"/>
            <color indexed="81"/>
            <rFont val="Segoe UI"/>
            <family val="2"/>
          </rPr>
          <t xml:space="preserve"> (PARA ITENS CEDIDOS).
EXEMPLO 3: </t>
        </r>
        <r>
          <rPr>
            <b/>
            <sz val="10"/>
            <color indexed="81"/>
            <rFont val="Segoe UI"/>
            <family val="2"/>
          </rPr>
          <t>=+04-06</t>
        </r>
        <r>
          <rPr>
            <sz val="10"/>
            <color indexed="81"/>
            <rFont val="Segoe UI"/>
            <family val="2"/>
          </rPr>
          <t xml:space="preserve"> (PARA ITENS RECEBIDOS E CEDIDOS).</t>
        </r>
      </text>
    </comment>
    <comment ref="R3" authorId="0" shapeId="0" xr:uid="{E4E1D9FD-524E-4C00-95C4-1FFAE2791927}">
      <text>
        <r>
          <rPr>
            <b/>
            <sz val="10"/>
            <color indexed="81"/>
            <rFont val="Segoe UI"/>
            <family val="2"/>
          </rPr>
          <t>LETÍCIA-SEGECON/FPOLIS:</t>
        </r>
        <r>
          <rPr>
            <sz val="10"/>
            <color indexed="81"/>
            <rFont val="Segoe UI"/>
            <family val="2"/>
          </rPr>
          <t xml:space="preserve">
</t>
        </r>
        <r>
          <rPr>
            <b/>
            <sz val="10"/>
            <color indexed="81"/>
            <rFont val="Segoe UI"/>
            <family val="2"/>
          </rPr>
          <t xml:space="preserve">OBS: </t>
        </r>
        <r>
          <rPr>
            <sz val="10"/>
            <color indexed="81"/>
            <rFont val="Segoe UI"/>
            <family val="2"/>
          </rPr>
          <t xml:space="preserve">QUANTIDADE </t>
        </r>
        <r>
          <rPr>
            <b/>
            <sz val="10"/>
            <color indexed="81"/>
            <rFont val="Segoe UI"/>
            <family val="2"/>
          </rPr>
          <t xml:space="preserve">DISPONÍVEL </t>
        </r>
        <r>
          <rPr>
            <sz val="10"/>
            <color indexed="81"/>
            <rFont val="Segoe UI"/>
            <family val="2"/>
          </rPr>
          <t>PARA AF.</t>
        </r>
      </text>
    </comment>
    <comment ref="T3" authorId="0" shapeId="0" xr:uid="{8F2B40BF-FA77-4031-89E1-D0B94A6D203A}">
      <text>
        <r>
          <rPr>
            <b/>
            <sz val="10"/>
            <color indexed="81"/>
            <rFont val="Segoe UI"/>
            <family val="2"/>
          </rPr>
          <t>LETÍCIA-SEGECON/FPOLIS:
OBS:</t>
        </r>
        <r>
          <rPr>
            <sz val="10"/>
            <color indexed="81"/>
            <rFont val="Segoe UI"/>
            <family val="2"/>
          </rPr>
          <t xml:space="preserve"> CAMPO PARA </t>
        </r>
        <r>
          <rPr>
            <b/>
            <sz val="10"/>
            <color indexed="81"/>
            <rFont val="Segoe UI"/>
            <family val="2"/>
          </rPr>
          <t>DATA</t>
        </r>
        <r>
          <rPr>
            <sz val="10"/>
            <color indexed="81"/>
            <rFont val="Segoe UI"/>
            <family val="2"/>
          </rPr>
          <t xml:space="preserve"> DA AF.</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J1" authorId="0" shapeId="0" xr:uid="{A8DCF2EB-F26C-4641-AD82-409EE1C0CD17}">
      <text>
        <r>
          <rPr>
            <b/>
            <sz val="10"/>
            <color indexed="81"/>
            <rFont val="Segoe UI"/>
            <family val="2"/>
          </rPr>
          <t>LETÍCIA-SEGECON/FPOLIS: 
OBS:</t>
        </r>
        <r>
          <rPr>
            <sz val="10"/>
            <color indexed="81"/>
            <rFont val="Segoe UI"/>
            <family val="2"/>
          </rPr>
          <t xml:space="preserve"> DATA LIMITE PARA </t>
        </r>
        <r>
          <rPr>
            <b/>
            <sz val="10"/>
            <color indexed="81"/>
            <rFont val="Segoe UI"/>
            <family val="2"/>
          </rPr>
          <t>ABRIR O EMPENHO</t>
        </r>
        <r>
          <rPr>
            <sz val="10"/>
            <color indexed="81"/>
            <rFont val="Segoe UI"/>
            <family val="2"/>
          </rPr>
          <t xml:space="preserve">; PORÉM, O RECEBIMENTO DA AF É ATÉ 31/12/2025 (OU FINAL DOS CRÉDITOS ORÇAMENTÁRIOS).
</t>
        </r>
      </text>
    </comment>
    <comment ref="T1" authorId="0" shapeId="0" xr:uid="{725A7DF1-4D55-4FE9-A954-CF199B3FBC7F}">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ATIVAR NO SICON (APÓS EMPENHO E AF ASSINADOS).</t>
        </r>
      </text>
    </comment>
    <comment ref="M3" authorId="0" shapeId="0" xr:uid="{51681EF1-0F87-45F0-B88C-11302340DA14}">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INSERIR CADA </t>
        </r>
        <r>
          <rPr>
            <b/>
            <sz val="10"/>
            <color indexed="81"/>
            <rFont val="Segoe UI"/>
            <family val="2"/>
          </rPr>
          <t>CEDÊNCIA OU RECEBIMENTO</t>
        </r>
        <r>
          <rPr>
            <sz val="10"/>
            <color indexed="81"/>
            <rFont val="Segoe UI"/>
            <family val="2"/>
          </rPr>
          <t xml:space="preserve"> DE QUANTITATIVO: 
EXEMPLO 1: </t>
        </r>
        <r>
          <rPr>
            <b/>
            <sz val="10"/>
            <color indexed="81"/>
            <rFont val="Segoe UI"/>
            <family val="2"/>
          </rPr>
          <t xml:space="preserve">=+02+03 </t>
        </r>
        <r>
          <rPr>
            <sz val="10"/>
            <color indexed="81"/>
            <rFont val="Segoe UI"/>
            <family val="2"/>
          </rPr>
          <t xml:space="preserve">(PARA ITENS RECEBIDOS).
EXEMPLO 2: </t>
        </r>
        <r>
          <rPr>
            <b/>
            <sz val="10"/>
            <color indexed="81"/>
            <rFont val="Segoe UI"/>
            <family val="2"/>
          </rPr>
          <t>=-05-01</t>
        </r>
        <r>
          <rPr>
            <sz val="10"/>
            <color indexed="81"/>
            <rFont val="Segoe UI"/>
            <family val="2"/>
          </rPr>
          <t xml:space="preserve"> (PARA ITENS CEDIDOS).
EXEMPLO 3: </t>
        </r>
        <r>
          <rPr>
            <b/>
            <sz val="10"/>
            <color indexed="81"/>
            <rFont val="Segoe UI"/>
            <family val="2"/>
          </rPr>
          <t>=+04-06</t>
        </r>
        <r>
          <rPr>
            <sz val="10"/>
            <color indexed="81"/>
            <rFont val="Segoe UI"/>
            <family val="2"/>
          </rPr>
          <t xml:space="preserve"> (PARA ITENS RECEBIDOS E CEDIDOS).</t>
        </r>
      </text>
    </comment>
    <comment ref="R3" authorId="0" shapeId="0" xr:uid="{7242178F-00C6-45D3-81A7-C68C3B2F0082}">
      <text>
        <r>
          <rPr>
            <b/>
            <sz val="10"/>
            <color indexed="81"/>
            <rFont val="Segoe UI"/>
            <family val="2"/>
          </rPr>
          <t>LETÍCIA-SEGECON/FPOLIS:</t>
        </r>
        <r>
          <rPr>
            <sz val="10"/>
            <color indexed="81"/>
            <rFont val="Segoe UI"/>
            <family val="2"/>
          </rPr>
          <t xml:space="preserve">
</t>
        </r>
        <r>
          <rPr>
            <b/>
            <sz val="10"/>
            <color indexed="81"/>
            <rFont val="Segoe UI"/>
            <family val="2"/>
          </rPr>
          <t xml:space="preserve">OBS: </t>
        </r>
        <r>
          <rPr>
            <sz val="10"/>
            <color indexed="81"/>
            <rFont val="Segoe UI"/>
            <family val="2"/>
          </rPr>
          <t xml:space="preserve">QUANTIDADE </t>
        </r>
        <r>
          <rPr>
            <b/>
            <sz val="10"/>
            <color indexed="81"/>
            <rFont val="Segoe UI"/>
            <family val="2"/>
          </rPr>
          <t xml:space="preserve">DISPONÍVEL </t>
        </r>
        <r>
          <rPr>
            <sz val="10"/>
            <color indexed="81"/>
            <rFont val="Segoe UI"/>
            <family val="2"/>
          </rPr>
          <t>PARA AF.</t>
        </r>
      </text>
    </comment>
    <comment ref="T3" authorId="0" shapeId="0" xr:uid="{C5AE8A84-04AE-4309-9109-D7523012E55B}">
      <text>
        <r>
          <rPr>
            <b/>
            <sz val="10"/>
            <color indexed="81"/>
            <rFont val="Segoe UI"/>
            <family val="2"/>
          </rPr>
          <t>LETÍCIA-SEGECON/FPOLIS:
OBS:</t>
        </r>
        <r>
          <rPr>
            <sz val="10"/>
            <color indexed="81"/>
            <rFont val="Segoe UI"/>
            <family val="2"/>
          </rPr>
          <t xml:space="preserve"> CAMPO PARA </t>
        </r>
        <r>
          <rPr>
            <b/>
            <sz val="10"/>
            <color indexed="81"/>
            <rFont val="Segoe UI"/>
            <family val="2"/>
          </rPr>
          <t>DATA</t>
        </r>
        <r>
          <rPr>
            <sz val="10"/>
            <color indexed="81"/>
            <rFont val="Segoe UI"/>
            <family val="2"/>
          </rPr>
          <t xml:space="preserve"> DA AF.</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J1" authorId="0" shapeId="0" xr:uid="{A9E428E2-5B3E-45F3-967E-9DAE8F41F6B0}">
      <text>
        <r>
          <rPr>
            <b/>
            <sz val="10"/>
            <color indexed="81"/>
            <rFont val="Segoe UI"/>
            <family val="2"/>
          </rPr>
          <t>LETÍCIA-SEGECON/FPOLIS: 
OBS:</t>
        </r>
        <r>
          <rPr>
            <sz val="10"/>
            <color indexed="81"/>
            <rFont val="Segoe UI"/>
            <family val="2"/>
          </rPr>
          <t xml:space="preserve"> DATA LIMITE PARA </t>
        </r>
        <r>
          <rPr>
            <b/>
            <sz val="10"/>
            <color indexed="81"/>
            <rFont val="Segoe UI"/>
            <family val="2"/>
          </rPr>
          <t>ABRIR O EMPENHO</t>
        </r>
        <r>
          <rPr>
            <sz val="10"/>
            <color indexed="81"/>
            <rFont val="Segoe UI"/>
            <family val="2"/>
          </rPr>
          <t xml:space="preserve">; PORÉM, O RECEBIMENTO DA AF É ATÉ 31/12/2025 (OU FINAL DOS CRÉDITOS ORÇAMENTÁRIOS).
</t>
        </r>
      </text>
    </comment>
    <comment ref="T1" authorId="0" shapeId="0" xr:uid="{E1823470-3C4B-4D9F-8864-3C6A4E1A116E}">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ATIVAR NO SICON (APÓS EMPENHO E AF ASSINADOS).</t>
        </r>
      </text>
    </comment>
    <comment ref="M3" authorId="0" shapeId="0" xr:uid="{EFE85207-9F99-4A33-980C-3EAEE5F68F84}">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INSERIR CADA </t>
        </r>
        <r>
          <rPr>
            <b/>
            <sz val="10"/>
            <color indexed="81"/>
            <rFont val="Segoe UI"/>
            <family val="2"/>
          </rPr>
          <t>CEDÊNCIA OU RECEBIMENTO</t>
        </r>
        <r>
          <rPr>
            <sz val="10"/>
            <color indexed="81"/>
            <rFont val="Segoe UI"/>
            <family val="2"/>
          </rPr>
          <t xml:space="preserve"> DE QUANTITATIVO: 
EXEMPLO 1: </t>
        </r>
        <r>
          <rPr>
            <b/>
            <sz val="10"/>
            <color indexed="81"/>
            <rFont val="Segoe UI"/>
            <family val="2"/>
          </rPr>
          <t xml:space="preserve">=+02+03 </t>
        </r>
        <r>
          <rPr>
            <sz val="10"/>
            <color indexed="81"/>
            <rFont val="Segoe UI"/>
            <family val="2"/>
          </rPr>
          <t xml:space="preserve">(PARA ITENS RECEBIDOS).
EXEMPLO 2: </t>
        </r>
        <r>
          <rPr>
            <b/>
            <sz val="10"/>
            <color indexed="81"/>
            <rFont val="Segoe UI"/>
            <family val="2"/>
          </rPr>
          <t>=-05-01</t>
        </r>
        <r>
          <rPr>
            <sz val="10"/>
            <color indexed="81"/>
            <rFont val="Segoe UI"/>
            <family val="2"/>
          </rPr>
          <t xml:space="preserve"> (PARA ITENS CEDIDOS).
EXEMPLO 3: </t>
        </r>
        <r>
          <rPr>
            <b/>
            <sz val="10"/>
            <color indexed="81"/>
            <rFont val="Segoe UI"/>
            <family val="2"/>
          </rPr>
          <t>=+04-06</t>
        </r>
        <r>
          <rPr>
            <sz val="10"/>
            <color indexed="81"/>
            <rFont val="Segoe UI"/>
            <family val="2"/>
          </rPr>
          <t xml:space="preserve"> (PARA ITENS RECEBIDOS E CEDIDOS).</t>
        </r>
      </text>
    </comment>
    <comment ref="R3" authorId="0" shapeId="0" xr:uid="{0B557C8D-DCCF-4666-933D-DFE7F282C704}">
      <text>
        <r>
          <rPr>
            <b/>
            <sz val="10"/>
            <color indexed="81"/>
            <rFont val="Segoe UI"/>
            <family val="2"/>
          </rPr>
          <t>LETÍCIA-SEGECON/FPOLIS:</t>
        </r>
        <r>
          <rPr>
            <sz val="10"/>
            <color indexed="81"/>
            <rFont val="Segoe UI"/>
            <family val="2"/>
          </rPr>
          <t xml:space="preserve">
</t>
        </r>
        <r>
          <rPr>
            <b/>
            <sz val="10"/>
            <color indexed="81"/>
            <rFont val="Segoe UI"/>
            <family val="2"/>
          </rPr>
          <t xml:space="preserve">OBS: </t>
        </r>
        <r>
          <rPr>
            <sz val="10"/>
            <color indexed="81"/>
            <rFont val="Segoe UI"/>
            <family val="2"/>
          </rPr>
          <t xml:space="preserve">QUANTIDADE </t>
        </r>
        <r>
          <rPr>
            <b/>
            <sz val="10"/>
            <color indexed="81"/>
            <rFont val="Segoe UI"/>
            <family val="2"/>
          </rPr>
          <t xml:space="preserve">DISPONÍVEL </t>
        </r>
        <r>
          <rPr>
            <sz val="10"/>
            <color indexed="81"/>
            <rFont val="Segoe UI"/>
            <family val="2"/>
          </rPr>
          <t>PARA AF.</t>
        </r>
      </text>
    </comment>
    <comment ref="T3" authorId="0" shapeId="0" xr:uid="{769BA67D-22C8-425B-99F5-CDD89F943F3C}">
      <text>
        <r>
          <rPr>
            <b/>
            <sz val="10"/>
            <color indexed="81"/>
            <rFont val="Segoe UI"/>
            <family val="2"/>
          </rPr>
          <t>LETÍCIA-SEGECON/FPOLIS:
OBS:</t>
        </r>
        <r>
          <rPr>
            <sz val="10"/>
            <color indexed="81"/>
            <rFont val="Segoe UI"/>
            <family val="2"/>
          </rPr>
          <t xml:space="preserve"> CAMPO PARA </t>
        </r>
        <r>
          <rPr>
            <b/>
            <sz val="10"/>
            <color indexed="81"/>
            <rFont val="Segoe UI"/>
            <family val="2"/>
          </rPr>
          <t>DATA</t>
        </r>
        <r>
          <rPr>
            <sz val="10"/>
            <color indexed="81"/>
            <rFont val="Segoe UI"/>
            <family val="2"/>
          </rPr>
          <t xml:space="preserve"> DA AF.</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J1" authorId="0" shapeId="0" xr:uid="{2081A45E-E99E-41D4-9749-86839E78453F}">
      <text>
        <r>
          <rPr>
            <b/>
            <sz val="10"/>
            <color indexed="81"/>
            <rFont val="Segoe UI"/>
            <family val="2"/>
          </rPr>
          <t>LETÍCIA-SEGECON/FPOLIS: 
OBS:</t>
        </r>
        <r>
          <rPr>
            <sz val="10"/>
            <color indexed="81"/>
            <rFont val="Segoe UI"/>
            <family val="2"/>
          </rPr>
          <t xml:space="preserve"> DATA LIMITE PARA </t>
        </r>
        <r>
          <rPr>
            <b/>
            <sz val="10"/>
            <color indexed="81"/>
            <rFont val="Segoe UI"/>
            <family val="2"/>
          </rPr>
          <t>ABRIR O EMPENHO</t>
        </r>
        <r>
          <rPr>
            <sz val="10"/>
            <color indexed="81"/>
            <rFont val="Segoe UI"/>
            <family val="2"/>
          </rPr>
          <t xml:space="preserve">; PORÉM, O RECEBIMENTO DA AF É ATÉ 31/12/2025 (OU FINAL DOS CRÉDITOS ORÇAMENTÁRIOS).
</t>
        </r>
      </text>
    </comment>
    <comment ref="T1" authorId="0" shapeId="0" xr:uid="{F59F132C-2C49-44AE-8363-157021D8938D}">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ATIVAR NO SICON (APÓS EMPENHO E AF ASSINADOS).</t>
        </r>
      </text>
    </comment>
    <comment ref="M3" authorId="0" shapeId="0" xr:uid="{697B7BCA-F269-4562-8BCC-670B51979991}">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INSERIR CADA </t>
        </r>
        <r>
          <rPr>
            <b/>
            <sz val="10"/>
            <color indexed="81"/>
            <rFont val="Segoe UI"/>
            <family val="2"/>
          </rPr>
          <t>CEDÊNCIA OU RECEBIMENTO</t>
        </r>
        <r>
          <rPr>
            <sz val="10"/>
            <color indexed="81"/>
            <rFont val="Segoe UI"/>
            <family val="2"/>
          </rPr>
          <t xml:space="preserve"> DE QUANTITATIVO: 
EXEMPLO 1: </t>
        </r>
        <r>
          <rPr>
            <b/>
            <sz val="10"/>
            <color indexed="81"/>
            <rFont val="Segoe UI"/>
            <family val="2"/>
          </rPr>
          <t xml:space="preserve">=+02+03 </t>
        </r>
        <r>
          <rPr>
            <sz val="10"/>
            <color indexed="81"/>
            <rFont val="Segoe UI"/>
            <family val="2"/>
          </rPr>
          <t xml:space="preserve">(PARA ITENS RECEBIDOS).
EXEMPLO 2: </t>
        </r>
        <r>
          <rPr>
            <b/>
            <sz val="10"/>
            <color indexed="81"/>
            <rFont val="Segoe UI"/>
            <family val="2"/>
          </rPr>
          <t>=-05-01</t>
        </r>
        <r>
          <rPr>
            <sz val="10"/>
            <color indexed="81"/>
            <rFont val="Segoe UI"/>
            <family val="2"/>
          </rPr>
          <t xml:space="preserve"> (PARA ITENS CEDIDOS).
EXEMPLO 3: </t>
        </r>
        <r>
          <rPr>
            <b/>
            <sz val="10"/>
            <color indexed="81"/>
            <rFont val="Segoe UI"/>
            <family val="2"/>
          </rPr>
          <t>=+04-06</t>
        </r>
        <r>
          <rPr>
            <sz val="10"/>
            <color indexed="81"/>
            <rFont val="Segoe UI"/>
            <family val="2"/>
          </rPr>
          <t xml:space="preserve"> (PARA ITENS RECEBIDOS E CEDIDOS).</t>
        </r>
      </text>
    </comment>
    <comment ref="R3" authorId="0" shapeId="0" xr:uid="{72B53EC2-67A6-421B-A6E0-119243F1EAE4}">
      <text>
        <r>
          <rPr>
            <b/>
            <sz val="10"/>
            <color indexed="81"/>
            <rFont val="Segoe UI"/>
            <family val="2"/>
          </rPr>
          <t>LETÍCIA-SEGECON/FPOLIS:</t>
        </r>
        <r>
          <rPr>
            <sz val="10"/>
            <color indexed="81"/>
            <rFont val="Segoe UI"/>
            <family val="2"/>
          </rPr>
          <t xml:space="preserve">
</t>
        </r>
        <r>
          <rPr>
            <b/>
            <sz val="10"/>
            <color indexed="81"/>
            <rFont val="Segoe UI"/>
            <family val="2"/>
          </rPr>
          <t xml:space="preserve">OBS: </t>
        </r>
        <r>
          <rPr>
            <sz val="10"/>
            <color indexed="81"/>
            <rFont val="Segoe UI"/>
            <family val="2"/>
          </rPr>
          <t xml:space="preserve">QUANTIDADE </t>
        </r>
        <r>
          <rPr>
            <b/>
            <sz val="10"/>
            <color indexed="81"/>
            <rFont val="Segoe UI"/>
            <family val="2"/>
          </rPr>
          <t xml:space="preserve">DISPONÍVEL </t>
        </r>
        <r>
          <rPr>
            <sz val="10"/>
            <color indexed="81"/>
            <rFont val="Segoe UI"/>
            <family val="2"/>
          </rPr>
          <t>PARA AF.</t>
        </r>
      </text>
    </comment>
    <comment ref="T3" authorId="0" shapeId="0" xr:uid="{5641E3C1-B54C-434D-9F68-22310DFD6704}">
      <text>
        <r>
          <rPr>
            <b/>
            <sz val="10"/>
            <color indexed="81"/>
            <rFont val="Segoe UI"/>
            <family val="2"/>
          </rPr>
          <t>LETÍCIA-SEGECON/FPOLIS:
OBS:</t>
        </r>
        <r>
          <rPr>
            <sz val="10"/>
            <color indexed="81"/>
            <rFont val="Segoe UI"/>
            <family val="2"/>
          </rPr>
          <t xml:space="preserve"> CAMPO PARA </t>
        </r>
        <r>
          <rPr>
            <b/>
            <sz val="10"/>
            <color indexed="81"/>
            <rFont val="Segoe UI"/>
            <family val="2"/>
          </rPr>
          <t>DATA</t>
        </r>
        <r>
          <rPr>
            <sz val="10"/>
            <color indexed="81"/>
            <rFont val="Segoe UI"/>
            <family val="2"/>
          </rPr>
          <t xml:space="preserve"> DA AF.</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LETICIA - SEGECON FPOLIS</author>
  </authors>
  <commentList>
    <comment ref="F3" authorId="0" shapeId="0" xr:uid="{88521269-F336-4579-B6D9-8E3AF8432957}">
      <text>
        <r>
          <rPr>
            <b/>
            <sz val="9"/>
            <color indexed="81"/>
            <rFont val="Segoe UI"/>
            <family val="2"/>
          </rPr>
          <t>LETICIA - SEGECON:</t>
        </r>
        <r>
          <rPr>
            <sz val="9"/>
            <color indexed="81"/>
            <rFont val="Segoe UI"/>
            <family val="2"/>
          </rPr>
          <t xml:space="preserve">
</t>
        </r>
        <r>
          <rPr>
            <u/>
            <sz val="9"/>
            <color indexed="81"/>
            <rFont val="Segoe UI"/>
            <family val="2"/>
          </rPr>
          <t>CUIDAR</t>
        </r>
        <r>
          <rPr>
            <sz val="9"/>
            <color indexed="81"/>
            <rFont val="Segoe UI"/>
            <family val="2"/>
          </rPr>
          <t xml:space="preserve"> -</t>
        </r>
        <r>
          <rPr>
            <b/>
            <sz val="9"/>
            <color indexed="81"/>
            <rFont val="Segoe UI"/>
            <family val="2"/>
          </rPr>
          <t xml:space="preserve"> MÁXIMO</t>
        </r>
        <r>
          <rPr>
            <sz val="9"/>
            <color indexed="81"/>
            <rFont val="Segoe UI"/>
            <family val="2"/>
          </rPr>
          <t xml:space="preserve"> </t>
        </r>
        <r>
          <rPr>
            <b/>
            <sz val="9"/>
            <color indexed="81"/>
            <rFont val="Segoe UI"/>
            <family val="2"/>
          </rPr>
          <t>50%</t>
        </r>
        <r>
          <rPr>
            <sz val="9"/>
            <color indexed="81"/>
            <rFont val="Segoe UI"/>
            <family val="2"/>
          </rPr>
          <t xml:space="preserve"> </t>
        </r>
        <r>
          <rPr>
            <u/>
            <sz val="9"/>
            <color indexed="81"/>
            <rFont val="Segoe UI"/>
            <family val="2"/>
          </rPr>
          <t>POR ÓRGÃO</t>
        </r>
        <r>
          <rPr>
            <sz val="9"/>
            <color indexed="81"/>
            <rFont val="Segoe UI"/>
            <family val="2"/>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J1" authorId="0" shapeId="0" xr:uid="{A000082A-B520-451C-B7E3-AFA7DC4DD878}">
      <text>
        <r>
          <rPr>
            <b/>
            <sz val="10"/>
            <color indexed="81"/>
            <rFont val="Segoe UI"/>
            <family val="2"/>
          </rPr>
          <t>LETÍCIA-SEGECON/FPOLIS: 
OBS:</t>
        </r>
        <r>
          <rPr>
            <sz val="10"/>
            <color indexed="81"/>
            <rFont val="Segoe UI"/>
            <family val="2"/>
          </rPr>
          <t xml:space="preserve"> DATA LIMITE PARA </t>
        </r>
        <r>
          <rPr>
            <b/>
            <sz val="10"/>
            <color indexed="81"/>
            <rFont val="Segoe UI"/>
            <family val="2"/>
          </rPr>
          <t>ABRIR O EMPENHO</t>
        </r>
        <r>
          <rPr>
            <sz val="10"/>
            <color indexed="81"/>
            <rFont val="Segoe UI"/>
            <family val="2"/>
          </rPr>
          <t xml:space="preserve">; PORÉM, O RECEBIMENTO DA AF É ATÉ 31/12/2025 (OU FINAL DOS CRÉDITOS ORÇAMENTÁRIOS).
</t>
        </r>
      </text>
    </comment>
    <comment ref="T1" authorId="0" shapeId="0" xr:uid="{730870C8-EFA4-4502-BF1B-FC5D1E782090}">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ATIVAR NO SICON (APÓS EMPENHO E AF ASSINADOS).</t>
        </r>
      </text>
    </comment>
    <comment ref="M3" authorId="0" shapeId="0" xr:uid="{3046CFC2-7883-4E8C-A713-AE0FF88C16C4}">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INSERIR CADA </t>
        </r>
        <r>
          <rPr>
            <b/>
            <sz val="10"/>
            <color indexed="81"/>
            <rFont val="Segoe UI"/>
            <family val="2"/>
          </rPr>
          <t>CEDÊNCIA OU RECEBIMENTO</t>
        </r>
        <r>
          <rPr>
            <sz val="10"/>
            <color indexed="81"/>
            <rFont val="Segoe UI"/>
            <family val="2"/>
          </rPr>
          <t xml:space="preserve"> DE QUANTITATIVO: 
EXEMPLO 1: </t>
        </r>
        <r>
          <rPr>
            <b/>
            <sz val="10"/>
            <color indexed="81"/>
            <rFont val="Segoe UI"/>
            <family val="2"/>
          </rPr>
          <t xml:space="preserve">=+02+03 </t>
        </r>
        <r>
          <rPr>
            <sz val="10"/>
            <color indexed="81"/>
            <rFont val="Segoe UI"/>
            <family val="2"/>
          </rPr>
          <t xml:space="preserve">(PARA ITENS RECEBIDOS).
EXEMPLO 2: </t>
        </r>
        <r>
          <rPr>
            <b/>
            <sz val="10"/>
            <color indexed="81"/>
            <rFont val="Segoe UI"/>
            <family val="2"/>
          </rPr>
          <t>=-05-01</t>
        </r>
        <r>
          <rPr>
            <sz val="10"/>
            <color indexed="81"/>
            <rFont val="Segoe UI"/>
            <family val="2"/>
          </rPr>
          <t xml:space="preserve"> (PARA ITENS CEDIDOS).
EXEMPLO 3: </t>
        </r>
        <r>
          <rPr>
            <b/>
            <sz val="10"/>
            <color indexed="81"/>
            <rFont val="Segoe UI"/>
            <family val="2"/>
          </rPr>
          <t>=+04-06</t>
        </r>
        <r>
          <rPr>
            <sz val="10"/>
            <color indexed="81"/>
            <rFont val="Segoe UI"/>
            <family val="2"/>
          </rPr>
          <t xml:space="preserve"> (PARA ITENS RECEBIDOS E CEDIDOS).</t>
        </r>
      </text>
    </comment>
    <comment ref="R3" authorId="0" shapeId="0" xr:uid="{B144AD57-ABB4-4D03-8D32-F052B68A6047}">
      <text>
        <r>
          <rPr>
            <b/>
            <sz val="10"/>
            <color indexed="81"/>
            <rFont val="Segoe UI"/>
            <family val="2"/>
          </rPr>
          <t>LETÍCIA-SEGECON/FPOLIS:</t>
        </r>
        <r>
          <rPr>
            <sz val="10"/>
            <color indexed="81"/>
            <rFont val="Segoe UI"/>
            <family val="2"/>
          </rPr>
          <t xml:space="preserve">
</t>
        </r>
        <r>
          <rPr>
            <b/>
            <sz val="10"/>
            <color indexed="81"/>
            <rFont val="Segoe UI"/>
            <family val="2"/>
          </rPr>
          <t xml:space="preserve">OBS: </t>
        </r>
        <r>
          <rPr>
            <sz val="10"/>
            <color indexed="81"/>
            <rFont val="Segoe UI"/>
            <family val="2"/>
          </rPr>
          <t xml:space="preserve">QUANTIDADE </t>
        </r>
        <r>
          <rPr>
            <b/>
            <sz val="10"/>
            <color indexed="81"/>
            <rFont val="Segoe UI"/>
            <family val="2"/>
          </rPr>
          <t xml:space="preserve">DISPONÍVEL </t>
        </r>
        <r>
          <rPr>
            <sz val="10"/>
            <color indexed="81"/>
            <rFont val="Segoe UI"/>
            <family val="2"/>
          </rPr>
          <t>PARA AF.</t>
        </r>
      </text>
    </comment>
    <comment ref="T3" authorId="0" shapeId="0" xr:uid="{77AF01E3-2421-4EA2-BDC3-8F4526AD0087}">
      <text>
        <r>
          <rPr>
            <b/>
            <sz val="10"/>
            <color indexed="81"/>
            <rFont val="Segoe UI"/>
            <family val="2"/>
          </rPr>
          <t>LETÍCIA-SEGECON/FPOLIS:
OBS:</t>
        </r>
        <r>
          <rPr>
            <sz val="10"/>
            <color indexed="81"/>
            <rFont val="Segoe UI"/>
            <family val="2"/>
          </rPr>
          <t xml:space="preserve"> CAMPO PARA </t>
        </r>
        <r>
          <rPr>
            <b/>
            <sz val="10"/>
            <color indexed="81"/>
            <rFont val="Segoe UI"/>
            <family val="2"/>
          </rPr>
          <t>DATA</t>
        </r>
        <r>
          <rPr>
            <sz val="10"/>
            <color indexed="81"/>
            <rFont val="Segoe UI"/>
            <family val="2"/>
          </rPr>
          <t xml:space="preserve"> DA AF.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J1" authorId="0" shapeId="0" xr:uid="{1A3E1F2F-C70A-4F31-8BCA-0F1717114F2A}">
      <text>
        <r>
          <rPr>
            <b/>
            <sz val="10"/>
            <color indexed="81"/>
            <rFont val="Segoe UI"/>
            <family val="2"/>
          </rPr>
          <t>LETÍCIA-SEGECON/FPOLIS: 
OBS:</t>
        </r>
        <r>
          <rPr>
            <sz val="10"/>
            <color indexed="81"/>
            <rFont val="Segoe UI"/>
            <family val="2"/>
          </rPr>
          <t xml:space="preserve"> DATA LIMITE PARA </t>
        </r>
        <r>
          <rPr>
            <b/>
            <sz val="10"/>
            <color indexed="81"/>
            <rFont val="Segoe UI"/>
            <family val="2"/>
          </rPr>
          <t>ABRIR O EMPENHO</t>
        </r>
        <r>
          <rPr>
            <sz val="10"/>
            <color indexed="81"/>
            <rFont val="Segoe UI"/>
            <family val="2"/>
          </rPr>
          <t xml:space="preserve">; PORÉM, O RECEBIMENTO DA AF É ATÉ 31/12/2025 (OU FINAL DOS CRÉDITOS ORÇAMENTÁRIOS).
</t>
        </r>
      </text>
    </comment>
    <comment ref="T1" authorId="0" shapeId="0" xr:uid="{C2ED98ED-501F-42EF-82FB-B0634B1EB04D}">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ATIVAR NO SICON (APÓS EMPENHO E AF ASSINADOS).</t>
        </r>
      </text>
    </comment>
    <comment ref="M3" authorId="0" shapeId="0" xr:uid="{60468619-40AB-4FEA-82CC-79EF74985CDB}">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INSERIR CADA </t>
        </r>
        <r>
          <rPr>
            <b/>
            <sz val="10"/>
            <color indexed="81"/>
            <rFont val="Segoe UI"/>
            <family val="2"/>
          </rPr>
          <t>CEDÊNCIA OU RECEBIMENTO</t>
        </r>
        <r>
          <rPr>
            <sz val="10"/>
            <color indexed="81"/>
            <rFont val="Segoe UI"/>
            <family val="2"/>
          </rPr>
          <t xml:space="preserve"> DE QUANTITATIVO: 
EXEMPLO 1: </t>
        </r>
        <r>
          <rPr>
            <b/>
            <sz val="10"/>
            <color indexed="81"/>
            <rFont val="Segoe UI"/>
            <family val="2"/>
          </rPr>
          <t xml:space="preserve">=+02+03 </t>
        </r>
        <r>
          <rPr>
            <sz val="10"/>
            <color indexed="81"/>
            <rFont val="Segoe UI"/>
            <family val="2"/>
          </rPr>
          <t xml:space="preserve">(PARA ITENS RECEBIDOS).
EXEMPLO 2: </t>
        </r>
        <r>
          <rPr>
            <b/>
            <sz val="10"/>
            <color indexed="81"/>
            <rFont val="Segoe UI"/>
            <family val="2"/>
          </rPr>
          <t>=-05-01</t>
        </r>
        <r>
          <rPr>
            <sz val="10"/>
            <color indexed="81"/>
            <rFont val="Segoe UI"/>
            <family val="2"/>
          </rPr>
          <t xml:space="preserve"> (PARA ITENS CEDIDOS).
EXEMPLO 3: </t>
        </r>
        <r>
          <rPr>
            <b/>
            <sz val="10"/>
            <color indexed="81"/>
            <rFont val="Segoe UI"/>
            <family val="2"/>
          </rPr>
          <t>=+04-06</t>
        </r>
        <r>
          <rPr>
            <sz val="10"/>
            <color indexed="81"/>
            <rFont val="Segoe UI"/>
            <family val="2"/>
          </rPr>
          <t xml:space="preserve"> (PARA ITENS RECEBIDOS E CEDIDOS).</t>
        </r>
      </text>
    </comment>
    <comment ref="R3" authorId="0" shapeId="0" xr:uid="{24311A58-10B9-431E-B13D-712CCA6406A1}">
      <text>
        <r>
          <rPr>
            <b/>
            <sz val="10"/>
            <color indexed="81"/>
            <rFont val="Segoe UI"/>
            <family val="2"/>
          </rPr>
          <t>LETÍCIA-SEGECON/FPOLIS:</t>
        </r>
        <r>
          <rPr>
            <sz val="10"/>
            <color indexed="81"/>
            <rFont val="Segoe UI"/>
            <family val="2"/>
          </rPr>
          <t xml:space="preserve">
</t>
        </r>
        <r>
          <rPr>
            <b/>
            <sz val="10"/>
            <color indexed="81"/>
            <rFont val="Segoe UI"/>
            <family val="2"/>
          </rPr>
          <t xml:space="preserve">OBS: </t>
        </r>
        <r>
          <rPr>
            <sz val="10"/>
            <color indexed="81"/>
            <rFont val="Segoe UI"/>
            <family val="2"/>
          </rPr>
          <t xml:space="preserve">QUANTIDADE </t>
        </r>
        <r>
          <rPr>
            <b/>
            <sz val="10"/>
            <color indexed="81"/>
            <rFont val="Segoe UI"/>
            <family val="2"/>
          </rPr>
          <t xml:space="preserve">DISPONÍVEL </t>
        </r>
        <r>
          <rPr>
            <sz val="10"/>
            <color indexed="81"/>
            <rFont val="Segoe UI"/>
            <family val="2"/>
          </rPr>
          <t>PARA AF.</t>
        </r>
      </text>
    </comment>
    <comment ref="T3" authorId="0" shapeId="0" xr:uid="{8F162731-2363-4EFA-8E19-DA8AA7D2D4E8}">
      <text>
        <r>
          <rPr>
            <b/>
            <sz val="10"/>
            <color indexed="81"/>
            <rFont val="Segoe UI"/>
            <family val="2"/>
          </rPr>
          <t>LETÍCIA-SEGECON/FPOLIS:
OBS:</t>
        </r>
        <r>
          <rPr>
            <sz val="10"/>
            <color indexed="81"/>
            <rFont val="Segoe UI"/>
            <family val="2"/>
          </rPr>
          <t xml:space="preserve"> CAMPO PARA </t>
        </r>
        <r>
          <rPr>
            <b/>
            <sz val="10"/>
            <color indexed="81"/>
            <rFont val="Segoe UI"/>
            <family val="2"/>
          </rPr>
          <t>DATA</t>
        </r>
        <r>
          <rPr>
            <sz val="10"/>
            <color indexed="81"/>
            <rFont val="Segoe UI"/>
            <family val="2"/>
          </rPr>
          <t xml:space="preserve"> DA AF.</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J1" authorId="0" shapeId="0" xr:uid="{7647600A-FD68-486B-852A-746BC4576434}">
      <text>
        <r>
          <rPr>
            <b/>
            <sz val="10"/>
            <color indexed="81"/>
            <rFont val="Segoe UI"/>
            <family val="2"/>
          </rPr>
          <t>LETÍCIA-SEGECON/FPOLIS: 
OBS:</t>
        </r>
        <r>
          <rPr>
            <sz val="10"/>
            <color indexed="81"/>
            <rFont val="Segoe UI"/>
            <family val="2"/>
          </rPr>
          <t xml:space="preserve"> DATA LIMITE PARA </t>
        </r>
        <r>
          <rPr>
            <b/>
            <sz val="10"/>
            <color indexed="81"/>
            <rFont val="Segoe UI"/>
            <family val="2"/>
          </rPr>
          <t>ABRIR O EMPENHO</t>
        </r>
        <r>
          <rPr>
            <sz val="10"/>
            <color indexed="81"/>
            <rFont val="Segoe UI"/>
            <family val="2"/>
          </rPr>
          <t xml:space="preserve">; PORÉM, O RECEBIMENTO DA AF É ATÉ 31/12/2025 (OU FINAL DOS CRÉDITOS ORÇAMENTÁRIOS).
</t>
        </r>
      </text>
    </comment>
    <comment ref="T1" authorId="0" shapeId="0" xr:uid="{E19455C2-A890-4156-81EC-05E56E523C06}">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ATIVAR NO SICON (APÓS EMPENHO E AF ASSINADOS).</t>
        </r>
      </text>
    </comment>
    <comment ref="M3" authorId="0" shapeId="0" xr:uid="{072CA3AC-3E7C-43C2-9399-EF24864CC5DF}">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INSERIR CADA </t>
        </r>
        <r>
          <rPr>
            <b/>
            <sz val="10"/>
            <color indexed="81"/>
            <rFont val="Segoe UI"/>
            <family val="2"/>
          </rPr>
          <t>CEDÊNCIA OU RECEBIMENTO</t>
        </r>
        <r>
          <rPr>
            <sz val="10"/>
            <color indexed="81"/>
            <rFont val="Segoe UI"/>
            <family val="2"/>
          </rPr>
          <t xml:space="preserve"> DE QUANTITATIVO: 
EXEMPLO 1: </t>
        </r>
        <r>
          <rPr>
            <b/>
            <sz val="10"/>
            <color indexed="81"/>
            <rFont val="Segoe UI"/>
            <family val="2"/>
          </rPr>
          <t xml:space="preserve">=+02+03 </t>
        </r>
        <r>
          <rPr>
            <sz val="10"/>
            <color indexed="81"/>
            <rFont val="Segoe UI"/>
            <family val="2"/>
          </rPr>
          <t xml:space="preserve">(PARA ITENS RECEBIDOS).
EXEMPLO 2: </t>
        </r>
        <r>
          <rPr>
            <b/>
            <sz val="10"/>
            <color indexed="81"/>
            <rFont val="Segoe UI"/>
            <family val="2"/>
          </rPr>
          <t>=-05-01</t>
        </r>
        <r>
          <rPr>
            <sz val="10"/>
            <color indexed="81"/>
            <rFont val="Segoe UI"/>
            <family val="2"/>
          </rPr>
          <t xml:space="preserve"> (PARA ITENS CEDIDOS).
EXEMPLO 3: </t>
        </r>
        <r>
          <rPr>
            <b/>
            <sz val="10"/>
            <color indexed="81"/>
            <rFont val="Segoe UI"/>
            <family val="2"/>
          </rPr>
          <t>=+04-06</t>
        </r>
        <r>
          <rPr>
            <sz val="10"/>
            <color indexed="81"/>
            <rFont val="Segoe UI"/>
            <family val="2"/>
          </rPr>
          <t xml:space="preserve"> (PARA ITENS RECEBIDOS E CEDIDOS).</t>
        </r>
      </text>
    </comment>
    <comment ref="R3" authorId="0" shapeId="0" xr:uid="{731EEB6D-46BD-4F66-B7B8-A89C8B682CD7}">
      <text>
        <r>
          <rPr>
            <b/>
            <sz val="10"/>
            <color indexed="81"/>
            <rFont val="Segoe UI"/>
            <family val="2"/>
          </rPr>
          <t>LETÍCIA-SEGECON/FPOLIS:</t>
        </r>
        <r>
          <rPr>
            <sz val="10"/>
            <color indexed="81"/>
            <rFont val="Segoe UI"/>
            <family val="2"/>
          </rPr>
          <t xml:space="preserve">
</t>
        </r>
        <r>
          <rPr>
            <b/>
            <sz val="10"/>
            <color indexed="81"/>
            <rFont val="Segoe UI"/>
            <family val="2"/>
          </rPr>
          <t xml:space="preserve">OBS: </t>
        </r>
        <r>
          <rPr>
            <sz val="10"/>
            <color indexed="81"/>
            <rFont val="Segoe UI"/>
            <family val="2"/>
          </rPr>
          <t xml:space="preserve">QUANTIDADE </t>
        </r>
        <r>
          <rPr>
            <b/>
            <sz val="10"/>
            <color indexed="81"/>
            <rFont val="Segoe UI"/>
            <family val="2"/>
          </rPr>
          <t xml:space="preserve">DISPONÍVEL </t>
        </r>
        <r>
          <rPr>
            <sz val="10"/>
            <color indexed="81"/>
            <rFont val="Segoe UI"/>
            <family val="2"/>
          </rPr>
          <t>PARA AF.</t>
        </r>
      </text>
    </comment>
    <comment ref="T3" authorId="0" shapeId="0" xr:uid="{71CA4658-DEF0-412A-B367-5FFA8FEC5641}">
      <text>
        <r>
          <rPr>
            <b/>
            <sz val="10"/>
            <color indexed="81"/>
            <rFont val="Segoe UI"/>
            <family val="2"/>
          </rPr>
          <t>LETÍCIA-SEGECON/FPOLIS:
OBS:</t>
        </r>
        <r>
          <rPr>
            <sz val="10"/>
            <color indexed="81"/>
            <rFont val="Segoe UI"/>
            <family val="2"/>
          </rPr>
          <t xml:space="preserve"> CAMPO PARA </t>
        </r>
        <r>
          <rPr>
            <b/>
            <sz val="10"/>
            <color indexed="81"/>
            <rFont val="Segoe UI"/>
            <family val="2"/>
          </rPr>
          <t>DATA</t>
        </r>
        <r>
          <rPr>
            <sz val="10"/>
            <color indexed="81"/>
            <rFont val="Segoe UI"/>
            <family val="2"/>
          </rPr>
          <t xml:space="preserve"> DA AF.</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J1" authorId="0" shapeId="0" xr:uid="{7A8656DC-87AE-4CC5-A483-90A8E1BC0872}">
      <text>
        <r>
          <rPr>
            <b/>
            <sz val="10"/>
            <color indexed="81"/>
            <rFont val="Segoe UI"/>
            <family val="2"/>
          </rPr>
          <t>LETÍCIA-SEGECON/FPOLIS: 
OBS:</t>
        </r>
        <r>
          <rPr>
            <sz val="10"/>
            <color indexed="81"/>
            <rFont val="Segoe UI"/>
            <family val="2"/>
          </rPr>
          <t xml:space="preserve"> DATA LIMITE PARA </t>
        </r>
        <r>
          <rPr>
            <b/>
            <sz val="10"/>
            <color indexed="81"/>
            <rFont val="Segoe UI"/>
            <family val="2"/>
          </rPr>
          <t>ABRIR O EMPENHO</t>
        </r>
        <r>
          <rPr>
            <sz val="10"/>
            <color indexed="81"/>
            <rFont val="Segoe UI"/>
            <family val="2"/>
          </rPr>
          <t xml:space="preserve">; PORÉM, O RECEBIMENTO DA AF É ATÉ 31/12/2025 (OU FINAL DOS CRÉDITOS ORÇAMENTÁRIOS).
</t>
        </r>
      </text>
    </comment>
    <comment ref="T1" authorId="0" shapeId="0" xr:uid="{C5565C5B-1B0B-44C8-A31E-5FBA96A312F8}">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ATIVAR NO SICON (APÓS EMPENHO E AF ASSINADOS).</t>
        </r>
      </text>
    </comment>
    <comment ref="M3" authorId="0" shapeId="0" xr:uid="{92160E31-C3F9-4F11-B276-4F2A5969F811}">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INSERIR CADA </t>
        </r>
        <r>
          <rPr>
            <b/>
            <sz val="10"/>
            <color indexed="81"/>
            <rFont val="Segoe UI"/>
            <family val="2"/>
          </rPr>
          <t>CEDÊNCIA OU RECEBIMENTO</t>
        </r>
        <r>
          <rPr>
            <sz val="10"/>
            <color indexed="81"/>
            <rFont val="Segoe UI"/>
            <family val="2"/>
          </rPr>
          <t xml:space="preserve"> DE QUANTITATIVO: 
EXEMPLO 1: </t>
        </r>
        <r>
          <rPr>
            <b/>
            <sz val="10"/>
            <color indexed="81"/>
            <rFont val="Segoe UI"/>
            <family val="2"/>
          </rPr>
          <t xml:space="preserve">=+02+03 </t>
        </r>
        <r>
          <rPr>
            <sz val="10"/>
            <color indexed="81"/>
            <rFont val="Segoe UI"/>
            <family val="2"/>
          </rPr>
          <t xml:space="preserve">(PARA ITENS RECEBIDOS).
EXEMPLO 2: </t>
        </r>
        <r>
          <rPr>
            <b/>
            <sz val="10"/>
            <color indexed="81"/>
            <rFont val="Segoe UI"/>
            <family val="2"/>
          </rPr>
          <t>=-05-01</t>
        </r>
        <r>
          <rPr>
            <sz val="10"/>
            <color indexed="81"/>
            <rFont val="Segoe UI"/>
            <family val="2"/>
          </rPr>
          <t xml:space="preserve"> (PARA ITENS CEDIDOS).
EXEMPLO 3: </t>
        </r>
        <r>
          <rPr>
            <b/>
            <sz val="10"/>
            <color indexed="81"/>
            <rFont val="Segoe UI"/>
            <family val="2"/>
          </rPr>
          <t>=+04-06</t>
        </r>
        <r>
          <rPr>
            <sz val="10"/>
            <color indexed="81"/>
            <rFont val="Segoe UI"/>
            <family val="2"/>
          </rPr>
          <t xml:space="preserve"> (PARA ITENS RECEBIDOS E CEDIDOS).</t>
        </r>
      </text>
    </comment>
    <comment ref="R3" authorId="0" shapeId="0" xr:uid="{857A275B-6C1B-460D-8AA6-3CAE21D10A9C}">
      <text>
        <r>
          <rPr>
            <b/>
            <sz val="10"/>
            <color indexed="81"/>
            <rFont val="Segoe UI"/>
            <family val="2"/>
          </rPr>
          <t>LETÍCIA-SEGECON/FPOLIS:</t>
        </r>
        <r>
          <rPr>
            <sz val="10"/>
            <color indexed="81"/>
            <rFont val="Segoe UI"/>
            <family val="2"/>
          </rPr>
          <t xml:space="preserve">
</t>
        </r>
        <r>
          <rPr>
            <b/>
            <sz val="10"/>
            <color indexed="81"/>
            <rFont val="Segoe UI"/>
            <family val="2"/>
          </rPr>
          <t xml:space="preserve">OBS: </t>
        </r>
        <r>
          <rPr>
            <sz val="10"/>
            <color indexed="81"/>
            <rFont val="Segoe UI"/>
            <family val="2"/>
          </rPr>
          <t xml:space="preserve">QUANTIDADE </t>
        </r>
        <r>
          <rPr>
            <b/>
            <sz val="10"/>
            <color indexed="81"/>
            <rFont val="Segoe UI"/>
            <family val="2"/>
          </rPr>
          <t xml:space="preserve">DISPONÍVEL </t>
        </r>
        <r>
          <rPr>
            <sz val="10"/>
            <color indexed="81"/>
            <rFont val="Segoe UI"/>
            <family val="2"/>
          </rPr>
          <t>PARA AF.</t>
        </r>
      </text>
    </comment>
    <comment ref="T3" authorId="0" shapeId="0" xr:uid="{BEF8CFF5-927C-4CDC-B0D6-16F56364BF67}">
      <text>
        <r>
          <rPr>
            <b/>
            <sz val="10"/>
            <color indexed="81"/>
            <rFont val="Segoe UI"/>
            <family val="2"/>
          </rPr>
          <t>LETÍCIA-SEGECON/FPOLIS:
OBS:</t>
        </r>
        <r>
          <rPr>
            <sz val="10"/>
            <color indexed="81"/>
            <rFont val="Segoe UI"/>
            <family val="2"/>
          </rPr>
          <t xml:space="preserve"> CAMPO PARA </t>
        </r>
        <r>
          <rPr>
            <b/>
            <sz val="10"/>
            <color indexed="81"/>
            <rFont val="Segoe UI"/>
            <family val="2"/>
          </rPr>
          <t>DATA</t>
        </r>
        <r>
          <rPr>
            <sz val="10"/>
            <color indexed="81"/>
            <rFont val="Segoe UI"/>
            <family val="2"/>
          </rPr>
          <t xml:space="preserve"> DA AF.</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J1" authorId="0" shapeId="0" xr:uid="{F10FD152-539C-45CC-AFFD-35BB51C320E4}">
      <text>
        <r>
          <rPr>
            <b/>
            <sz val="10"/>
            <color indexed="81"/>
            <rFont val="Segoe UI"/>
            <family val="2"/>
          </rPr>
          <t>LETÍCIA-SEGECON/FPOLIS: 
OBS:</t>
        </r>
        <r>
          <rPr>
            <sz val="10"/>
            <color indexed="81"/>
            <rFont val="Segoe UI"/>
            <family val="2"/>
          </rPr>
          <t xml:space="preserve"> DATA LIMITE PARA </t>
        </r>
        <r>
          <rPr>
            <b/>
            <sz val="10"/>
            <color indexed="81"/>
            <rFont val="Segoe UI"/>
            <family val="2"/>
          </rPr>
          <t>ABRIR O EMPENHO</t>
        </r>
        <r>
          <rPr>
            <sz val="10"/>
            <color indexed="81"/>
            <rFont val="Segoe UI"/>
            <family val="2"/>
          </rPr>
          <t xml:space="preserve">; PORÉM, O RECEBIMENTO DA AF É ATÉ 31/12/2025 (OU FINAL DOS CRÉDITOS ORÇAMENTÁRIOS).
</t>
        </r>
      </text>
    </comment>
    <comment ref="T1" authorId="0" shapeId="0" xr:uid="{BCD4783E-81AB-4E81-9BE3-2FF4A65E2C8D}">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ATIVAR NO SICON (APÓS EMPENHO E AF ASSINADOS).</t>
        </r>
      </text>
    </comment>
    <comment ref="M3" authorId="0" shapeId="0" xr:uid="{EF11B494-B97E-4519-BDF9-0F9676FA0CD2}">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INSERIR CADA </t>
        </r>
        <r>
          <rPr>
            <b/>
            <sz val="10"/>
            <color indexed="81"/>
            <rFont val="Segoe UI"/>
            <family val="2"/>
          </rPr>
          <t>CEDÊNCIA OU RECEBIMENTO</t>
        </r>
        <r>
          <rPr>
            <sz val="10"/>
            <color indexed="81"/>
            <rFont val="Segoe UI"/>
            <family val="2"/>
          </rPr>
          <t xml:space="preserve"> DE QUANTITATIVO: 
EXEMPLO 1: </t>
        </r>
        <r>
          <rPr>
            <b/>
            <sz val="10"/>
            <color indexed="81"/>
            <rFont val="Segoe UI"/>
            <family val="2"/>
          </rPr>
          <t xml:space="preserve">=+02+03 </t>
        </r>
        <r>
          <rPr>
            <sz val="10"/>
            <color indexed="81"/>
            <rFont val="Segoe UI"/>
            <family val="2"/>
          </rPr>
          <t xml:space="preserve">(PARA ITENS RECEBIDOS).
EXEMPLO 2: </t>
        </r>
        <r>
          <rPr>
            <b/>
            <sz val="10"/>
            <color indexed="81"/>
            <rFont val="Segoe UI"/>
            <family val="2"/>
          </rPr>
          <t>=-05-01</t>
        </r>
        <r>
          <rPr>
            <sz val="10"/>
            <color indexed="81"/>
            <rFont val="Segoe UI"/>
            <family val="2"/>
          </rPr>
          <t xml:space="preserve"> (PARA ITENS CEDIDOS).
EXEMPLO 3: </t>
        </r>
        <r>
          <rPr>
            <b/>
            <sz val="10"/>
            <color indexed="81"/>
            <rFont val="Segoe UI"/>
            <family val="2"/>
          </rPr>
          <t>=+04-06</t>
        </r>
        <r>
          <rPr>
            <sz val="10"/>
            <color indexed="81"/>
            <rFont val="Segoe UI"/>
            <family val="2"/>
          </rPr>
          <t xml:space="preserve"> (PARA ITENS RECEBIDOS E CEDIDOS).</t>
        </r>
      </text>
    </comment>
    <comment ref="R3" authorId="0" shapeId="0" xr:uid="{E6FAA252-A774-4902-941D-FA140A0C1415}">
      <text>
        <r>
          <rPr>
            <b/>
            <sz val="10"/>
            <color indexed="81"/>
            <rFont val="Segoe UI"/>
            <family val="2"/>
          </rPr>
          <t>LETÍCIA-SEGECON/FPOLIS:</t>
        </r>
        <r>
          <rPr>
            <sz val="10"/>
            <color indexed="81"/>
            <rFont val="Segoe UI"/>
            <family val="2"/>
          </rPr>
          <t xml:space="preserve">
</t>
        </r>
        <r>
          <rPr>
            <b/>
            <sz val="10"/>
            <color indexed="81"/>
            <rFont val="Segoe UI"/>
            <family val="2"/>
          </rPr>
          <t xml:space="preserve">OBS: </t>
        </r>
        <r>
          <rPr>
            <sz val="10"/>
            <color indexed="81"/>
            <rFont val="Segoe UI"/>
            <family val="2"/>
          </rPr>
          <t xml:space="preserve">QUANTIDADE </t>
        </r>
        <r>
          <rPr>
            <b/>
            <sz val="10"/>
            <color indexed="81"/>
            <rFont val="Segoe UI"/>
            <family val="2"/>
          </rPr>
          <t xml:space="preserve">DISPONÍVEL </t>
        </r>
        <r>
          <rPr>
            <sz val="10"/>
            <color indexed="81"/>
            <rFont val="Segoe UI"/>
            <family val="2"/>
          </rPr>
          <t>PARA AF.</t>
        </r>
      </text>
    </comment>
    <comment ref="T3" authorId="0" shapeId="0" xr:uid="{221D49ED-481D-4E51-9DD2-29A5F4ADFD44}">
      <text>
        <r>
          <rPr>
            <b/>
            <sz val="10"/>
            <color indexed="81"/>
            <rFont val="Segoe UI"/>
            <family val="2"/>
          </rPr>
          <t>LETÍCIA-SEGECON/FPOLIS:
OBS:</t>
        </r>
        <r>
          <rPr>
            <sz val="10"/>
            <color indexed="81"/>
            <rFont val="Segoe UI"/>
            <family val="2"/>
          </rPr>
          <t xml:space="preserve"> CAMPO PARA </t>
        </r>
        <r>
          <rPr>
            <b/>
            <sz val="10"/>
            <color indexed="81"/>
            <rFont val="Segoe UI"/>
            <family val="2"/>
          </rPr>
          <t>DATA</t>
        </r>
        <r>
          <rPr>
            <sz val="10"/>
            <color indexed="81"/>
            <rFont val="Segoe UI"/>
            <family val="2"/>
          </rPr>
          <t xml:space="preserve"> DA AF.</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J1" authorId="0" shapeId="0" xr:uid="{27B91CE6-4D0C-4D85-BCCD-49D296FF7245}">
      <text>
        <r>
          <rPr>
            <b/>
            <sz val="10"/>
            <color indexed="81"/>
            <rFont val="Segoe UI"/>
            <family val="2"/>
          </rPr>
          <t>LETÍCIA-SEGECON/FPOLIS: 
OBS:</t>
        </r>
        <r>
          <rPr>
            <sz val="10"/>
            <color indexed="81"/>
            <rFont val="Segoe UI"/>
            <family val="2"/>
          </rPr>
          <t xml:space="preserve"> DATA LIMITE PARA </t>
        </r>
        <r>
          <rPr>
            <b/>
            <sz val="10"/>
            <color indexed="81"/>
            <rFont val="Segoe UI"/>
            <family val="2"/>
          </rPr>
          <t>ABRIR O EMPENHO</t>
        </r>
        <r>
          <rPr>
            <sz val="10"/>
            <color indexed="81"/>
            <rFont val="Segoe UI"/>
            <family val="2"/>
          </rPr>
          <t xml:space="preserve">; PORÉM, O RECEBIMENTO DA AF É ATÉ 31/12/2025 (OU FINAL DOS CRÉDITOS ORÇAMENTÁRIOS).
</t>
        </r>
      </text>
    </comment>
    <comment ref="T1" authorId="0" shapeId="0" xr:uid="{78EAD125-4A37-49A2-B6D2-DB8BD85E213E}">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ATIVAR NO SICON (APÓS EMPENHO E AF ASSINADOS).</t>
        </r>
      </text>
    </comment>
    <comment ref="M3" authorId="0" shapeId="0" xr:uid="{BA33D91E-DDB3-4EA2-A1AC-81A79D30D9D9}">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INSERIR CADA </t>
        </r>
        <r>
          <rPr>
            <b/>
            <sz val="10"/>
            <color indexed="81"/>
            <rFont val="Segoe UI"/>
            <family val="2"/>
          </rPr>
          <t>CEDÊNCIA OU RECEBIMENTO</t>
        </r>
        <r>
          <rPr>
            <sz val="10"/>
            <color indexed="81"/>
            <rFont val="Segoe UI"/>
            <family val="2"/>
          </rPr>
          <t xml:space="preserve"> DE QUANTITATIVO: 
EXEMPLO 1: </t>
        </r>
        <r>
          <rPr>
            <b/>
            <sz val="10"/>
            <color indexed="81"/>
            <rFont val="Segoe UI"/>
            <family val="2"/>
          </rPr>
          <t xml:space="preserve">=+02+03 </t>
        </r>
        <r>
          <rPr>
            <sz val="10"/>
            <color indexed="81"/>
            <rFont val="Segoe UI"/>
            <family val="2"/>
          </rPr>
          <t xml:space="preserve">(PARA ITENS RECEBIDOS).
EXEMPLO 2: </t>
        </r>
        <r>
          <rPr>
            <b/>
            <sz val="10"/>
            <color indexed="81"/>
            <rFont val="Segoe UI"/>
            <family val="2"/>
          </rPr>
          <t>=-05-01</t>
        </r>
        <r>
          <rPr>
            <sz val="10"/>
            <color indexed="81"/>
            <rFont val="Segoe UI"/>
            <family val="2"/>
          </rPr>
          <t xml:space="preserve"> (PARA ITENS CEDIDOS).
EXEMPLO 3: </t>
        </r>
        <r>
          <rPr>
            <b/>
            <sz val="10"/>
            <color indexed="81"/>
            <rFont val="Segoe UI"/>
            <family val="2"/>
          </rPr>
          <t>=+04-06</t>
        </r>
        <r>
          <rPr>
            <sz val="10"/>
            <color indexed="81"/>
            <rFont val="Segoe UI"/>
            <family val="2"/>
          </rPr>
          <t xml:space="preserve"> (PARA ITENS RECEBIDOS E CEDIDOS).</t>
        </r>
      </text>
    </comment>
    <comment ref="R3" authorId="0" shapeId="0" xr:uid="{A7476E3F-0296-4EC4-A023-ACC4AE39DDB9}">
      <text>
        <r>
          <rPr>
            <b/>
            <sz val="10"/>
            <color indexed="81"/>
            <rFont val="Segoe UI"/>
            <family val="2"/>
          </rPr>
          <t>LETÍCIA-SEGECON/FPOLIS:</t>
        </r>
        <r>
          <rPr>
            <sz val="10"/>
            <color indexed="81"/>
            <rFont val="Segoe UI"/>
            <family val="2"/>
          </rPr>
          <t xml:space="preserve">
</t>
        </r>
        <r>
          <rPr>
            <b/>
            <sz val="10"/>
            <color indexed="81"/>
            <rFont val="Segoe UI"/>
            <family val="2"/>
          </rPr>
          <t xml:space="preserve">OBS: </t>
        </r>
        <r>
          <rPr>
            <sz val="10"/>
            <color indexed="81"/>
            <rFont val="Segoe UI"/>
            <family val="2"/>
          </rPr>
          <t xml:space="preserve">QUANTIDADE </t>
        </r>
        <r>
          <rPr>
            <b/>
            <sz val="10"/>
            <color indexed="81"/>
            <rFont val="Segoe UI"/>
            <family val="2"/>
          </rPr>
          <t xml:space="preserve">DISPONÍVEL </t>
        </r>
        <r>
          <rPr>
            <sz val="10"/>
            <color indexed="81"/>
            <rFont val="Segoe UI"/>
            <family val="2"/>
          </rPr>
          <t>PARA AF.</t>
        </r>
      </text>
    </comment>
    <comment ref="T3" authorId="0" shapeId="0" xr:uid="{1EC4C524-6C56-4F68-BB78-68866E0D3061}">
      <text>
        <r>
          <rPr>
            <b/>
            <sz val="10"/>
            <color indexed="81"/>
            <rFont val="Segoe UI"/>
            <family val="2"/>
          </rPr>
          <t>LETÍCIA-SEGECON/FPOLIS:
OBS:</t>
        </r>
        <r>
          <rPr>
            <sz val="10"/>
            <color indexed="81"/>
            <rFont val="Segoe UI"/>
            <family val="2"/>
          </rPr>
          <t xml:space="preserve"> CAMPO PARA </t>
        </r>
        <r>
          <rPr>
            <b/>
            <sz val="10"/>
            <color indexed="81"/>
            <rFont val="Segoe UI"/>
            <family val="2"/>
          </rPr>
          <t>DATA</t>
        </r>
        <r>
          <rPr>
            <sz val="10"/>
            <color indexed="81"/>
            <rFont val="Segoe UI"/>
            <family val="2"/>
          </rPr>
          <t xml:space="preserve"> DA AF.</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J1" authorId="0" shapeId="0" xr:uid="{B8FD2FC5-E4F5-4657-99C5-8B826C96418E}">
      <text>
        <r>
          <rPr>
            <b/>
            <sz val="10"/>
            <color indexed="81"/>
            <rFont val="Segoe UI"/>
            <family val="2"/>
          </rPr>
          <t>LETÍCIA-SEGECON/FPOLIS: 
OBS:</t>
        </r>
        <r>
          <rPr>
            <sz val="10"/>
            <color indexed="81"/>
            <rFont val="Segoe UI"/>
            <family val="2"/>
          </rPr>
          <t xml:space="preserve"> DATA LIMITE PARA </t>
        </r>
        <r>
          <rPr>
            <b/>
            <sz val="10"/>
            <color indexed="81"/>
            <rFont val="Segoe UI"/>
            <family val="2"/>
          </rPr>
          <t>ABRIR O EMPENHO</t>
        </r>
        <r>
          <rPr>
            <sz val="10"/>
            <color indexed="81"/>
            <rFont val="Segoe UI"/>
            <family val="2"/>
          </rPr>
          <t xml:space="preserve">; PORÉM, O RECEBIMENTO DA AF É ATÉ 31/12/2025 (OU FINAL DOS CRÉDITOS ORÇAMENTÁRIOS).
</t>
        </r>
      </text>
    </comment>
    <comment ref="T1" authorId="0" shapeId="0" xr:uid="{B94B5D00-9084-48E0-9B83-4BC497A22B52}">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ATIVAR NO SICON (APÓS EMPENHO E AF ASSINADOS).</t>
        </r>
      </text>
    </comment>
    <comment ref="M3" authorId="0" shapeId="0" xr:uid="{E8CCB849-C2FE-4BA2-BA07-54998E1926BA}">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INSERIR CADA </t>
        </r>
        <r>
          <rPr>
            <b/>
            <sz val="10"/>
            <color indexed="81"/>
            <rFont val="Segoe UI"/>
            <family val="2"/>
          </rPr>
          <t>CEDÊNCIA OU RECEBIMENTO</t>
        </r>
        <r>
          <rPr>
            <sz val="10"/>
            <color indexed="81"/>
            <rFont val="Segoe UI"/>
            <family val="2"/>
          </rPr>
          <t xml:space="preserve"> DE QUANTITATIVO: 
EXEMPLO 1: </t>
        </r>
        <r>
          <rPr>
            <b/>
            <sz val="10"/>
            <color indexed="81"/>
            <rFont val="Segoe UI"/>
            <family val="2"/>
          </rPr>
          <t xml:space="preserve">=+02+03 </t>
        </r>
        <r>
          <rPr>
            <sz val="10"/>
            <color indexed="81"/>
            <rFont val="Segoe UI"/>
            <family val="2"/>
          </rPr>
          <t xml:space="preserve">(PARA ITENS RECEBIDOS).
EXEMPLO 2: </t>
        </r>
        <r>
          <rPr>
            <b/>
            <sz val="10"/>
            <color indexed="81"/>
            <rFont val="Segoe UI"/>
            <family val="2"/>
          </rPr>
          <t>=-05-01</t>
        </r>
        <r>
          <rPr>
            <sz val="10"/>
            <color indexed="81"/>
            <rFont val="Segoe UI"/>
            <family val="2"/>
          </rPr>
          <t xml:space="preserve"> (PARA ITENS CEDIDOS).
EXEMPLO 3: </t>
        </r>
        <r>
          <rPr>
            <b/>
            <sz val="10"/>
            <color indexed="81"/>
            <rFont val="Segoe UI"/>
            <family val="2"/>
          </rPr>
          <t>=+04-06</t>
        </r>
        <r>
          <rPr>
            <sz val="10"/>
            <color indexed="81"/>
            <rFont val="Segoe UI"/>
            <family val="2"/>
          </rPr>
          <t xml:space="preserve"> (PARA ITENS RECEBIDOS E CEDIDOS).</t>
        </r>
      </text>
    </comment>
    <comment ref="R3" authorId="0" shapeId="0" xr:uid="{2E88E2D7-1101-4BEA-B4A6-00DE01EC257E}">
      <text>
        <r>
          <rPr>
            <b/>
            <sz val="10"/>
            <color indexed="81"/>
            <rFont val="Segoe UI"/>
            <family val="2"/>
          </rPr>
          <t>LETÍCIA-SEGECON/FPOLIS:</t>
        </r>
        <r>
          <rPr>
            <sz val="10"/>
            <color indexed="81"/>
            <rFont val="Segoe UI"/>
            <family val="2"/>
          </rPr>
          <t xml:space="preserve">
</t>
        </r>
        <r>
          <rPr>
            <b/>
            <sz val="10"/>
            <color indexed="81"/>
            <rFont val="Segoe UI"/>
            <family val="2"/>
          </rPr>
          <t xml:space="preserve">OBS: </t>
        </r>
        <r>
          <rPr>
            <sz val="10"/>
            <color indexed="81"/>
            <rFont val="Segoe UI"/>
            <family val="2"/>
          </rPr>
          <t xml:space="preserve">QUANTIDADE </t>
        </r>
        <r>
          <rPr>
            <b/>
            <sz val="10"/>
            <color indexed="81"/>
            <rFont val="Segoe UI"/>
            <family val="2"/>
          </rPr>
          <t xml:space="preserve">DISPONÍVEL </t>
        </r>
        <r>
          <rPr>
            <sz val="10"/>
            <color indexed="81"/>
            <rFont val="Segoe UI"/>
            <family val="2"/>
          </rPr>
          <t>PARA AF.</t>
        </r>
      </text>
    </comment>
    <comment ref="T3" authorId="0" shapeId="0" xr:uid="{48CE7960-4500-4151-B902-9FDB13E64A53}">
      <text>
        <r>
          <rPr>
            <b/>
            <sz val="10"/>
            <color indexed="81"/>
            <rFont val="Segoe UI"/>
            <family val="2"/>
          </rPr>
          <t>LETÍCIA-SEGECON/FPOLIS:
OBS:</t>
        </r>
        <r>
          <rPr>
            <sz val="10"/>
            <color indexed="81"/>
            <rFont val="Segoe UI"/>
            <family val="2"/>
          </rPr>
          <t xml:space="preserve"> CAMPO PARA </t>
        </r>
        <r>
          <rPr>
            <b/>
            <sz val="10"/>
            <color indexed="81"/>
            <rFont val="Segoe UI"/>
            <family val="2"/>
          </rPr>
          <t>DATA</t>
        </r>
        <r>
          <rPr>
            <sz val="10"/>
            <color indexed="81"/>
            <rFont val="Segoe UI"/>
            <family val="2"/>
          </rPr>
          <t xml:space="preserve"> DA AF.</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J1" authorId="0" shapeId="0" xr:uid="{868E59C5-3D3F-4F84-9BA4-0C0286675DBC}">
      <text>
        <r>
          <rPr>
            <b/>
            <sz val="10"/>
            <color indexed="81"/>
            <rFont val="Segoe UI"/>
            <family val="2"/>
          </rPr>
          <t>LETÍCIA-SEGECON/FPOLIS: 
OBS:</t>
        </r>
        <r>
          <rPr>
            <sz val="10"/>
            <color indexed="81"/>
            <rFont val="Segoe UI"/>
            <family val="2"/>
          </rPr>
          <t xml:space="preserve"> DATA LIMITE PARA </t>
        </r>
        <r>
          <rPr>
            <b/>
            <sz val="10"/>
            <color indexed="81"/>
            <rFont val="Segoe UI"/>
            <family val="2"/>
          </rPr>
          <t>ABRIR O EMPENHO</t>
        </r>
        <r>
          <rPr>
            <sz val="10"/>
            <color indexed="81"/>
            <rFont val="Segoe UI"/>
            <family val="2"/>
          </rPr>
          <t xml:space="preserve">; PORÉM, O RECEBIMENTO DA AF É ATÉ 31/12/2025 (OU FINAL DOS CRÉDITOS ORÇAMENTÁRIOS).
</t>
        </r>
      </text>
    </comment>
    <comment ref="T1" authorId="0" shapeId="0" xr:uid="{8E336F29-873F-4031-9D6F-F0CE73603306}">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ATIVAR NO SICON (APÓS EMPENHO E AF ASSINADOS).</t>
        </r>
      </text>
    </comment>
    <comment ref="M3" authorId="0" shapeId="0" xr:uid="{BB4B9AA6-5BF0-4695-936E-DE160B4F01A1}">
      <text>
        <r>
          <rPr>
            <b/>
            <sz val="10"/>
            <color indexed="81"/>
            <rFont val="Segoe UI"/>
            <family val="2"/>
          </rPr>
          <t>LETÍCIA-SEGECON/FPOLIS:</t>
        </r>
        <r>
          <rPr>
            <sz val="10"/>
            <color indexed="81"/>
            <rFont val="Segoe UI"/>
            <family val="2"/>
          </rPr>
          <t xml:space="preserve">
</t>
        </r>
        <r>
          <rPr>
            <b/>
            <sz val="10"/>
            <color indexed="81"/>
            <rFont val="Segoe UI"/>
            <family val="2"/>
          </rPr>
          <t>OBS:</t>
        </r>
        <r>
          <rPr>
            <sz val="10"/>
            <color indexed="81"/>
            <rFont val="Segoe UI"/>
            <family val="2"/>
          </rPr>
          <t xml:space="preserve"> INSERIR CADA </t>
        </r>
        <r>
          <rPr>
            <b/>
            <sz val="10"/>
            <color indexed="81"/>
            <rFont val="Segoe UI"/>
            <family val="2"/>
          </rPr>
          <t>CEDÊNCIA OU RECEBIMENTO</t>
        </r>
        <r>
          <rPr>
            <sz val="10"/>
            <color indexed="81"/>
            <rFont val="Segoe UI"/>
            <family val="2"/>
          </rPr>
          <t xml:space="preserve"> DE QUANTITATIVO: 
EXEMPLO 1: </t>
        </r>
        <r>
          <rPr>
            <b/>
            <sz val="10"/>
            <color indexed="81"/>
            <rFont val="Segoe UI"/>
            <family val="2"/>
          </rPr>
          <t xml:space="preserve">=+02+03 </t>
        </r>
        <r>
          <rPr>
            <sz val="10"/>
            <color indexed="81"/>
            <rFont val="Segoe UI"/>
            <family val="2"/>
          </rPr>
          <t xml:space="preserve">(PARA ITENS RECEBIDOS).
EXEMPLO 2: </t>
        </r>
        <r>
          <rPr>
            <b/>
            <sz val="10"/>
            <color indexed="81"/>
            <rFont val="Segoe UI"/>
            <family val="2"/>
          </rPr>
          <t>=-05-01</t>
        </r>
        <r>
          <rPr>
            <sz val="10"/>
            <color indexed="81"/>
            <rFont val="Segoe UI"/>
            <family val="2"/>
          </rPr>
          <t xml:space="preserve"> (PARA ITENS CEDIDOS).
EXEMPLO 3: </t>
        </r>
        <r>
          <rPr>
            <b/>
            <sz val="10"/>
            <color indexed="81"/>
            <rFont val="Segoe UI"/>
            <family val="2"/>
          </rPr>
          <t>=+04-06</t>
        </r>
        <r>
          <rPr>
            <sz val="10"/>
            <color indexed="81"/>
            <rFont val="Segoe UI"/>
            <family val="2"/>
          </rPr>
          <t xml:space="preserve"> (PARA ITENS RECEBIDOS E CEDIDOS).</t>
        </r>
      </text>
    </comment>
    <comment ref="R3" authorId="0" shapeId="0" xr:uid="{3342D4DF-FBE1-4F1A-8B17-46FCCC184E59}">
      <text>
        <r>
          <rPr>
            <b/>
            <sz val="10"/>
            <color indexed="81"/>
            <rFont val="Segoe UI"/>
            <family val="2"/>
          </rPr>
          <t>LETÍCIA-SEGECON/FPOLIS:</t>
        </r>
        <r>
          <rPr>
            <sz val="10"/>
            <color indexed="81"/>
            <rFont val="Segoe UI"/>
            <family val="2"/>
          </rPr>
          <t xml:space="preserve">
</t>
        </r>
        <r>
          <rPr>
            <b/>
            <sz val="10"/>
            <color indexed="81"/>
            <rFont val="Segoe UI"/>
            <family val="2"/>
          </rPr>
          <t xml:space="preserve">OBS: </t>
        </r>
        <r>
          <rPr>
            <sz val="10"/>
            <color indexed="81"/>
            <rFont val="Segoe UI"/>
            <family val="2"/>
          </rPr>
          <t xml:space="preserve">QUANTIDADE </t>
        </r>
        <r>
          <rPr>
            <b/>
            <sz val="10"/>
            <color indexed="81"/>
            <rFont val="Segoe UI"/>
            <family val="2"/>
          </rPr>
          <t xml:space="preserve">DISPONÍVEL </t>
        </r>
        <r>
          <rPr>
            <sz val="10"/>
            <color indexed="81"/>
            <rFont val="Segoe UI"/>
            <family val="2"/>
          </rPr>
          <t>PARA AF.</t>
        </r>
      </text>
    </comment>
    <comment ref="T3" authorId="0" shapeId="0" xr:uid="{91623240-CDA9-4B7B-96AA-AA919C004275}">
      <text>
        <r>
          <rPr>
            <b/>
            <sz val="10"/>
            <color indexed="81"/>
            <rFont val="Segoe UI"/>
            <family val="2"/>
          </rPr>
          <t>LETÍCIA-SEGECON/FPOLIS:
OBS:</t>
        </r>
        <r>
          <rPr>
            <sz val="10"/>
            <color indexed="81"/>
            <rFont val="Segoe UI"/>
            <family val="2"/>
          </rPr>
          <t xml:space="preserve"> CAMPO PARA </t>
        </r>
        <r>
          <rPr>
            <b/>
            <sz val="10"/>
            <color indexed="81"/>
            <rFont val="Segoe UI"/>
            <family val="2"/>
          </rPr>
          <t>DATA</t>
        </r>
        <r>
          <rPr>
            <sz val="10"/>
            <color indexed="81"/>
            <rFont val="Segoe UI"/>
            <family val="2"/>
          </rPr>
          <t xml:space="preserve"> DA AF.</t>
        </r>
      </text>
    </comment>
  </commentList>
</comments>
</file>

<file path=xl/sharedStrings.xml><?xml version="1.0" encoding="utf-8"?>
<sst xmlns="http://schemas.openxmlformats.org/spreadsheetml/2006/main" count="12554" uniqueCount="595">
  <si>
    <t>Saldo / Automático</t>
  </si>
  <si>
    <t>ALERTA</t>
  </si>
  <si>
    <t>Lote</t>
  </si>
  <si>
    <t>Peça</t>
  </si>
  <si>
    <t>Código NUC</t>
  </si>
  <si>
    <t>TOTAL</t>
  </si>
  <si>
    <t>Preço UNITÁRIO</t>
  </si>
  <si>
    <t>Item</t>
  </si>
  <si>
    <t>Empresa</t>
  </si>
  <si>
    <t>Descrição</t>
  </si>
  <si>
    <t>Marca/Modelo</t>
  </si>
  <si>
    <t>Unidade</t>
  </si>
  <si>
    <t>Detalhamento</t>
  </si>
  <si>
    <t xml:space="preserve">QUANTIDADE UTILIZADA da Ata </t>
  </si>
  <si>
    <t>QUANTIDADE UTILIZADA Total</t>
  </si>
  <si>
    <t>QUANTIDADE DISPONÍVEL PARA ADITIVAR</t>
  </si>
  <si>
    <t>Quantidade Aditivada Própria</t>
  </si>
  <si>
    <t>Quantidade Aditivos Recebidos</t>
  </si>
  <si>
    <t>Quantidade Aditivos Cedidos</t>
  </si>
  <si>
    <t>Valor Total Aditivado</t>
  </si>
  <si>
    <t>Qtde Utilizada Ata</t>
  </si>
  <si>
    <t>Qtde Utilizada Total</t>
  </si>
  <si>
    <t>Quantidade disponível para aditivar</t>
  </si>
  <si>
    <t>Qtde Aditivada</t>
  </si>
  <si>
    <t>SALDO</t>
  </si>
  <si>
    <t xml:space="preserve">Total Registrado </t>
  </si>
  <si>
    <t>Centro</t>
  </si>
  <si>
    <t>Total Registrado</t>
  </si>
  <si>
    <t>Total Gasto da Ata</t>
  </si>
  <si>
    <t>% Gasto da Ata</t>
  </si>
  <si>
    <t>Total Aditivado</t>
  </si>
  <si>
    <t>% Aditivado</t>
  </si>
  <si>
    <t>Total Gasto Com Aditivo</t>
  </si>
  <si>
    <t>% Gasto com Aditivos</t>
  </si>
  <si>
    <t>Total Registado + Aditivo</t>
  </si>
  <si>
    <t>CESFI</t>
  </si>
  <si>
    <t>ESAG</t>
  </si>
  <si>
    <t>CEART</t>
  </si>
  <si>
    <t>FAED</t>
  </si>
  <si>
    <t>CEAD</t>
  </si>
  <si>
    <t>CEFID</t>
  </si>
  <si>
    <t>CERES</t>
  </si>
  <si>
    <t>CCT</t>
  </si>
  <si>
    <t>CEPLAN</t>
  </si>
  <si>
    <t>CEAVI</t>
  </si>
  <si>
    <t>CAV</t>
  </si>
  <si>
    <t>CEO</t>
  </si>
  <si>
    <t>Total Cedência Recebida</t>
  </si>
  <si>
    <t>___/___/____</t>
  </si>
  <si>
    <t>CONTROLE DO GESTOR:</t>
  </si>
  <si>
    <t>Caixa</t>
  </si>
  <si>
    <t>Pacote</t>
  </si>
  <si>
    <t>339030.16</t>
  </si>
  <si>
    <t xml:space="preserve">AF nº xxxx/2025 (Quantidade)                                                                                                                       </t>
  </si>
  <si>
    <r>
      <rPr>
        <b/>
        <sz val="11"/>
        <rFont val="Calibri"/>
        <family val="2"/>
        <scheme val="minor"/>
      </rPr>
      <t>PE 1131/2025 SRP</t>
    </r>
    <r>
      <rPr>
        <sz val="11"/>
        <rFont val="Calibri"/>
        <family val="2"/>
        <scheme val="minor"/>
      </rPr>
      <t xml:space="preserve"> - (SGPE DE ORIGEM: 19881/2025)</t>
    </r>
  </si>
  <si>
    <r>
      <rPr>
        <b/>
        <sz val="11"/>
        <color rgb="FFC00000"/>
        <rFont val="Calibri"/>
        <family val="2"/>
        <scheme val="minor"/>
      </rPr>
      <t xml:space="preserve">OBS:  </t>
    </r>
    <r>
      <rPr>
        <sz val="11"/>
        <color rgb="FFC00000"/>
        <rFont val="Calibri"/>
        <family val="2"/>
        <scheme val="minor"/>
      </rPr>
      <t xml:space="preserve"> </t>
    </r>
    <r>
      <rPr>
        <b/>
        <sz val="11"/>
        <rFont val="Calibri"/>
        <family val="2"/>
        <scheme val="minor"/>
      </rPr>
      <t>VALOR MÍNIMO</t>
    </r>
    <r>
      <rPr>
        <sz val="11"/>
        <rFont val="Calibri"/>
        <family val="2"/>
        <scheme val="minor"/>
      </rPr>
      <t xml:space="preserve"> DA AF:</t>
    </r>
    <r>
      <rPr>
        <b/>
        <sz val="11"/>
        <rFont val="Calibri"/>
        <family val="2"/>
        <scheme val="minor"/>
      </rPr>
      <t xml:space="preserve"> </t>
    </r>
    <r>
      <rPr>
        <b/>
        <u/>
        <sz val="11"/>
        <rFont val="Calibri"/>
        <family val="2"/>
        <scheme val="minor"/>
      </rPr>
      <t>R$ 300,00</t>
    </r>
    <r>
      <rPr>
        <b/>
        <sz val="11"/>
        <rFont val="Calibri"/>
        <family val="2"/>
        <scheme val="minor"/>
      </rPr>
      <t xml:space="preserve">    </t>
    </r>
    <r>
      <rPr>
        <sz val="11"/>
        <rFont val="Calibri"/>
        <family val="2"/>
        <scheme val="minor"/>
      </rPr>
      <t>(c.f. item 6.2.1 - Termo de Referência)</t>
    </r>
  </si>
  <si>
    <r>
      <rPr>
        <b/>
        <sz val="11"/>
        <rFont val="Calibri"/>
        <family val="2"/>
        <scheme val="minor"/>
      </rPr>
      <t>OBJETO:</t>
    </r>
    <r>
      <rPr>
        <sz val="11"/>
        <rFont val="Calibri"/>
        <family val="2"/>
        <scheme val="minor"/>
      </rPr>
      <t xml:space="preserve"> AQUISIÇÃO DE MATERIAIS DE EXPEDIENTE PARA A UDESC</t>
    </r>
  </si>
  <si>
    <t>LOTES: 07, 08 - FRACASSADOS</t>
  </si>
  <si>
    <r>
      <rPr>
        <u/>
        <sz val="11"/>
        <rFont val="Calibri"/>
        <family val="2"/>
        <scheme val="minor"/>
      </rPr>
      <t>Prazo de entrega:</t>
    </r>
    <r>
      <rPr>
        <sz val="11"/>
        <rFont val="Calibri"/>
        <family val="2"/>
        <scheme val="minor"/>
      </rPr>
      <t xml:space="preserve"> </t>
    </r>
    <r>
      <rPr>
        <b/>
        <sz val="11"/>
        <rFont val="Calibri"/>
        <family val="2"/>
        <scheme val="minor"/>
      </rPr>
      <t>20 dias</t>
    </r>
    <r>
      <rPr>
        <sz val="11"/>
        <rFont val="Calibri"/>
        <family val="2"/>
        <scheme val="minor"/>
      </rPr>
      <t xml:space="preserve"> corridos</t>
    </r>
  </si>
  <si>
    <r>
      <rPr>
        <u/>
        <sz val="11"/>
        <rFont val="Calibri"/>
        <family val="2"/>
        <scheme val="minor"/>
      </rPr>
      <t>Prazo de pagamento</t>
    </r>
    <r>
      <rPr>
        <sz val="11"/>
        <rFont val="Calibri"/>
        <family val="2"/>
        <scheme val="minor"/>
      </rPr>
      <t>: 30 dias (conforme edital)</t>
    </r>
  </si>
  <si>
    <t>OBS:</t>
  </si>
  <si>
    <t>Quantidade RECEBIDA/ CEDIDA</t>
  </si>
  <si>
    <t>QUANTIDADE REGISTRADA</t>
  </si>
  <si>
    <r>
      <rPr>
        <b/>
        <sz val="11"/>
        <rFont val="Calibri"/>
        <family val="2"/>
        <scheme val="minor"/>
      </rPr>
      <t xml:space="preserve"> </t>
    </r>
    <r>
      <rPr>
        <b/>
        <u/>
        <sz val="11"/>
        <rFont val="Calibri"/>
        <family val="2"/>
        <scheme val="minor"/>
      </rPr>
      <t>VIGÊNCIA DA ATA</t>
    </r>
    <r>
      <rPr>
        <b/>
        <sz val="11"/>
        <rFont val="Calibri"/>
        <family val="2"/>
        <scheme val="minor"/>
      </rPr>
      <t>:</t>
    </r>
    <r>
      <rPr>
        <sz val="11"/>
        <rFont val="Calibri"/>
        <family val="2"/>
        <scheme val="minor"/>
      </rPr>
      <t xml:space="preserve">  02/09/2025 </t>
    </r>
    <r>
      <rPr>
        <b/>
        <sz val="11"/>
        <rFont val="Calibri"/>
        <family val="2"/>
        <scheme val="minor"/>
      </rPr>
      <t>até 02/09/2026</t>
    </r>
  </si>
  <si>
    <t>Coletor de impressão digital, na cor preta, frasco com tampa, medindo aproximadamente 45mm. Impressão clara e nítida, sem interrupção das linhas digitais, secagem rápida no papel, não lavável com água, etanol ou acetona. Remoção fácil dos dedos. Isento de substâncias nocivas, não irrita a pele. Marcas de referência: Nykon e Trodat.</t>
  </si>
  <si>
    <t>Apagador para quadro branco, com corpo plástico de alta resistência, base com feltro de no mínimo 2mm. Medidas: comprimento entre 15 e 18 cm; largura igual ou maior que 6 cm; altura entre 3cm e 5cm. Espaço no corpo do apagador para armazenar 2 canetas marcadoras para quadro branco</t>
  </si>
  <si>
    <t>Apontador para lápis, de plástico, tipo colegial, com lâmina de aço temperado e recipiente para segurar sobras do lápis apontado, medindo aproximadamente 5cm. Com registro no inmetro</t>
  </si>
  <si>
    <t>Umedecedor de dedos, em pasta, com no mínimo 12 gramas, ação germicida, que evite contaminação da pele, não engordure os papéis e não resseque a pele. Atóxico.</t>
  </si>
  <si>
    <t>Clips metálicos tipo 3/0, confeccionado em aço galvanizado, resistente à oxidação e de alta durabilidade. Produto com acabamento uniforme, sem rebarbas, com boa flexibilidade e resistência à deformação ou quebra. Indicado para uso em ambientes escolares, administrativos e acadêmicos, ideal para fixação e organização de papéis diversos.</t>
  </si>
  <si>
    <t>CLIPS METALICO NIQUELADO PARA PAPEIS - NUMERO 2/0, CAIXA COM 100 UNIDADES</t>
  </si>
  <si>
    <t>CLIPS METALICO NIQUELADO PARA PAPEIS - NUMERO 4/0, Caixa com 50 unidades</t>
  </si>
  <si>
    <t>CLIPS METALICO NIQUELADO PARA PAPEIS - NUMERO 00, Caixa com 100 unidades</t>
  </si>
  <si>
    <t>CLIPS METALICO NIQUELADO PARA PAPEIS - NUMERO 8/0, Caixa com 25 unidades</t>
  </si>
  <si>
    <t>Grampeador para papéis, tamanho médio, em metal, para grampo 26/6.  Estrutura metálica, tamanho aproximado de 20cm, grampeia até 40 folhas, sistema de retração por mola, função: alfinetar e grampear, disponível com pintura epóxi ou cromado. Colocação dos grampos pela parte de trás, acionada por um botão para apertar, similar a marca SID modelo C-15.</t>
  </si>
  <si>
    <t>Grampeador para papéis,  tamanho pequeno, em metal, para grampo 26/6, capacidade de grampear de até 10 folhas de 75g/m²</t>
  </si>
  <si>
    <t>Grampo para grampeador, tamanho 26/6, em aço galvanizado. Caixa com 1.000 grampos, antiferrugem, cobreado.</t>
  </si>
  <si>
    <t>Barbante de algodão, com 8 (oito) fios, rolo com no mínimo 360 gramas</t>
  </si>
  <si>
    <t>Bloco auto adesivo para recados, certificado pelo SFI - Sustainable Forestry Initiative (garantindo a qualidade do produto), medindo 76 X 102mm, pacote com 100 folhas, na cor amarelo. Adesivos removíveis, quando destacados não devem rasgar, com cola suficientemente aderente à  diversas superfícies  tais como papel, plástico, parede, quadros e vidro. Similar a marca post it.</t>
  </si>
  <si>
    <t>Bloco auto adesivo para recados, certificado pelo SFI - Sustainable Forestry Initiative (garantindo a qualidade do produto medindo aproximadamente 38 X 51mm, pacote com 4 blocos coloridos (cores neon e diferentes entre si). Adesivos removíveis, quando destacados não devem rasgar, com cola suficientemente aderente à  diversas superfícies, tais como papel, plástico, parede, quadros e vidro. Com 50 folhas de cada cor. Similar a marca post it.</t>
  </si>
  <si>
    <t>Papel para recados, em cubo de papel colorido, de diversas cores, gramatura mínima do papel de 75g/m2, tamanho aproximado de 80X90mm. Caixa com no mínimo 600 folhas coloridas.</t>
  </si>
  <si>
    <t>Caderno escolar, capa dura, tipo universitário, com 200 folhas, formato 203 X 280mm</t>
  </si>
  <si>
    <t>Caderno escolar pequeno, capa dura, brochura, com 48 folhas</t>
  </si>
  <si>
    <t>Envelope saco kraft, cor amarelo ouro, medindo 36 X 26cm, gramatura mínima de 75g/m2 (pedido múltiplo de 250 pcs)</t>
  </si>
  <si>
    <r>
      <t xml:space="preserve">Caneta esferográfica, na cor AZUL. Corpo em poliestireno cristal, com protetor plástico entre a carga e o corpo da caneta; esfera em tungstênio; espessura da ponta de 1,00mm; formato redondo; ponta em latão usinado com esfera de tungstênio; tampa antiasfixiante. </t>
    </r>
    <r>
      <rPr>
        <b/>
        <sz val="11"/>
        <rFont val="Calibri"/>
        <family val="2"/>
        <scheme val="minor"/>
      </rPr>
      <t>MARCA BIC</t>
    </r>
    <r>
      <rPr>
        <sz val="11"/>
        <rFont val="Calibri"/>
        <family val="2"/>
        <scheme val="minor"/>
      </rPr>
      <t>, justificativa da marca anexada no processo e embasada no relatório de análise de produtos do "INMETRO".</t>
    </r>
  </si>
  <si>
    <t>Caneta esferográfica, na cor PRETA. Corpo em poliestireno cristal, com protetor plástico entre a carga e o corpo da caneta; esfera em tungstênio;formato redondo; ponta em latão usinado com esfera de tungstênio; tampa antiasfixiante. MARCA BIC, justificativa da marca anexada no processo e embasada no relatório de análise de produtos do "INMETRO".</t>
  </si>
  <si>
    <r>
      <t xml:space="preserve">Caneta esferográfica, na cor VERMELHA. Corpo em poliestireno cristal, com protetor plástico entre a carga e o corpo da caneta; esfera em tungstênio; espessura da ponta de 1,00mm; formato redondo; ponta em latão usinado com esfera de tungstênio; tampa antiasfixiante. </t>
    </r>
    <r>
      <rPr>
        <b/>
        <sz val="11"/>
        <rFont val="Calibri"/>
        <family val="2"/>
        <scheme val="minor"/>
      </rPr>
      <t>MARCA BIC</t>
    </r>
    <r>
      <rPr>
        <sz val="11"/>
        <rFont val="Calibri"/>
        <family val="2"/>
        <scheme val="minor"/>
      </rPr>
      <t>, justificativa da marca anexada no processo e embasada no relatório de análise de produtos do "INMETRO".</t>
    </r>
  </si>
  <si>
    <t>Caneta esferográfica destinada à uso em diplomas, com tinta anti-fraude, à prova dágua, com fluxo contínuo e de secagem rápida, escrita precisa (sem falhas) e macia, segura e resistente a teste de água e luz ,composta de resinas termoplástica. Tinta a base de solventes corantes orgânicos, ponta de tungstênio, com esfera 0,7mm, cor PRETA. Similar a Unni ball SIGNO. Com registro no Inmetro.</t>
  </si>
  <si>
    <r>
      <t xml:space="preserve">Caneta para quadro branco, na cor AZUL, de prefererência não recarregável, ponta cônica ou redonda, com no mínimo 2mm,de poliester. </t>
    </r>
    <r>
      <rPr>
        <b/>
        <sz val="11"/>
        <rFont val="Calibri"/>
        <family val="2"/>
        <scheme val="minor"/>
      </rPr>
      <t xml:space="preserve">FABRICAÇÃO NACIONAL. </t>
    </r>
  </si>
  <si>
    <r>
      <t xml:space="preserve">Caneta para quadro branco, na cor PRETA, de preferência não recarregável, ponta cônica ou redonda, com no mínimo 2mm,de poliester. </t>
    </r>
    <r>
      <rPr>
        <b/>
        <sz val="11"/>
        <rFont val="Calibri"/>
        <family val="2"/>
        <scheme val="minor"/>
      </rPr>
      <t xml:space="preserve">FABRICAÇÃO NACIONAL. </t>
    </r>
  </si>
  <si>
    <r>
      <t>Caneta para quadro branco, na cor VERDE, de preferência não recarregável, ponta cônica ou redonda, com no mínimo 2mm,de poliester.</t>
    </r>
    <r>
      <rPr>
        <b/>
        <sz val="11"/>
        <rFont val="Calibri"/>
        <family val="2"/>
        <scheme val="minor"/>
      </rPr>
      <t xml:space="preserve"> FABRICAÇÃO NACIONAL. </t>
    </r>
  </si>
  <si>
    <r>
      <t xml:space="preserve">Caneta para quadro branco, na cor VERMELHA, de preferência não recarregável, ponta cônica ou redonda, com no mínimo 2mm,de poliester. </t>
    </r>
    <r>
      <rPr>
        <b/>
        <sz val="11"/>
        <rFont val="Calibri"/>
        <family val="2"/>
        <scheme val="minor"/>
      </rPr>
      <t xml:space="preserve">FABRICAÇÃO NACIONAL. </t>
    </r>
  </si>
  <si>
    <t>Caixa para arquivo morto polionda, na cor AMARELA.  Desmontável, impressão em três lados, poliondas, confeccionada em plástico corrugado, com estrutura alveolar, formada por duas lâminas planas e paralelas, unidas por meio de nervuras longitudinais, isenta de manchas, cortada em molde provido de vincos que possibilitem dobras, de modo a formar uma Caixa de formato prismático retangular, com espessura mínima de 2,5 mm, e dimensões (montada) entre 350 X 245 X 135mm até 360x250x130mm (CxAxP),tolerância de +/- 5mm e gramatura de 400g/m2, com furos laterais para ventilação. A dobra correspondente à tampa fechará apenas uma largura e comprimento da Caixa. Tampa com trava. Travas para fechamento e encaixe em ambas as abas lateriais (similar ao modelo Marca Alaplast, referencia 2607 - linha arquivo morto prático). Acondicionadas em fardos com 50 unidades.</t>
  </si>
  <si>
    <t>Caixa para arquivo morto polionda, na cor AZUL.  Desmontável, impressão em três lados, poliondas, confeccionada em plástico corrugado, com estrutura alveolar, formada por duas lâminas planas e paralelas, unidas por meio de nervuras longitudinais, isenta de manchas, cortada em molde provido de vincos que possibilitem dobras, de modo a formar uma Caixa de formato prismático retangular, com espessura mínima de 2,5 mm, e dimensões (montada) entre 350 X 245 X 135mm até 360x250x130mm (CxAxP),tolerância de +/- 5mm e gramatura de 400g/m2, com furos laterais para ventilação. A dobra correspondente à tampa fechará apenas uma largura e comprimento da Caixa. Tampa com trava. Travas para fechamento e encaixe em ambas as abas lateriais (similar ao modelo Marca Alaplast, referencia 2607 - linha arquivo morto prático). Acondicionadas em fardos com 50 unidades.</t>
  </si>
  <si>
    <t>Caixa para arquivo morto polionda, na cor CINZA.  Desmontável, impressão em três lados, poliondas, confeccionada em plástico corrugado, com estrutura alveolar, formada por duas lâminas planas e paralelas, unidas por meio de nervuras longitudinais, isenta de manchas, cortada em molde provido de vincos que possibilitem dobras, de modo a formar uma Caixa de formato prismático retangular, com espessura mínima de 2,5 mm, e dimensões (montada) entre 350 X 245 X 135mm até 360x250x130mm (CxAxP),tolerância de +/- 5mm e gramatura de 400g/m2, com furos laterais para ventilação. A dobra correspondente à tampa fechará apenas uma largura e comprimento da Caixa. Tampa com trava. Travas para fechamento e encaixe em ambas as abas lateriais (similar ao modelo Marca Alaplast, referencia 2607 - linha arquivo morto prático). Acondicionadas em fardos com 50 unidades.</t>
  </si>
  <si>
    <t>Caixa para arquivo morto polionda, na cor PRETA.  Desmontável, impressão em três lados, poliondas, confeccionada em plástico corrugado, com estrutura alveolar, formada por duas lâminas planas e paralelas, unidas por meio de nervuras longitudinais, isenta de manchas, cortada em molde provido de vincos que possibilitem dobras, de modo a formar uma Caixa de formato prismático retangular, com espessura mínima de 2,5 mm, e dimensões (montada) entre 350 X 245 X 135mm até 360x250x130mm (CxAxP),tolerância de +/- 5mm e gramatura de 400g/m2, com furos laterais para ventilação. A dobra correspondente à tampa fechará apenas uma largura e comprimento da Caixa. Tampa com trava. Travas para fechamento e encaixe em ambas as abas lateriais (similar ao modelo Marca Alaplast, referencia 2607 - linha arquivo morto prático). Acondicionadas em fardos com 50 unidades.</t>
  </si>
  <si>
    <t>Caixa para arquivo morto polionda, na cor VERDE.  Desmontável, impressão em três lados, poliondas, confeccionada em plástico corrugado, com estrutura alveolar, formada por duas lâminas planas e paralelas, unidas por meio de nervuras longitudinais, isenta de manchas, cortada em molde provido de vincos que possibilitem dobras, de modo a formar uma Caixa de formato prismático retangular, com espessura mínima de 2,5 mm, e dimensões (montada) entre 350 X 245 X 135mm até 360x250x130mm (CxAxP),tolerância de +/- 5mm e gramatura de 400g/m2, com furos laterais para ventilação. A dobra correspondente à tampa fechará apenas uma largura e comprimento da Caixa. Tampa com trava. Travas para fechamento e encaixe em ambas as abas lateriais (similar ao modelo Marca Alaplast, referencia 2607 - linha arquivo morto prático). Acondicionadas em fardos com 50 unidades.</t>
  </si>
  <si>
    <t>Caixa para arquivo morto polionda, na cor VERMELHA.  Desmontável, impressão em três lados, poliondas, confeccionada em plástico corrugado, com estrutura alveolar, formada por duas lâminas planas e paralelas, unidas por meio de nervuras longitudinais, isenta de manchas, cortada em molde provido de vincos que possibilitem dobras, de modo a formar uma Caixa de formato prismático retangular, com espessura mínima de 2,5 mm, e dimensões (montada) entre 350 X 245 X 135mm até 360x250x130mm (CxAxP),tolerância de +/- 5mm e gramatura de 400g/m2, com furos laterais para ventilação. A dobra correspondente à tampa fechará apenas uma largura e comprimento da Caixa. Tampa com trava. Travas para fechamento e encaixe em ambas as abas lateriais (similar ao modelo Marca Alaplast, referencia 2607 - linha arquivo morto prático). Acondicionadas em fardos com 50 unidades.</t>
  </si>
  <si>
    <t>Cartolina medindo 50 X 65cm, com 180 g/m2, na cor CANARIO/AMARELA</t>
  </si>
  <si>
    <t>Cartolina medindo 50 X 65cm, com 180 g/m2, na cor AZUL CLARO</t>
  </si>
  <si>
    <t>Cartolina medindo 50 X 65cm, com 180 g/m2, na cor BRANCA</t>
  </si>
  <si>
    <t>Cartolina medindo 50 X 65cm, com 180 g/m2, na cor ROSA</t>
  </si>
  <si>
    <t>Cartolina medindo 50 X 65cm, com 180 g/m2, na cor VERDE</t>
  </si>
  <si>
    <t>EVA - Etil Vinil Acetato, na cor AMARELO ESCURO, medindo 40 X 60cm, espessura de 2mm</t>
  </si>
  <si>
    <t>EVA - Etil Vinil Acetato, na cor AZUL, medindo 40 X 60cm, espessura de 2mm</t>
  </si>
  <si>
    <t>EVA - Etil Vinil Acetato, na cor BRANCA, medindo 40 X 60cm, espessura de 2mm</t>
  </si>
  <si>
    <t>EVA - Etil Vinil Acetato, na cor LARANJA, medindo 40 X 60cm, espessura de 2mm</t>
  </si>
  <si>
    <t>EVA - Etil Vinil Acetato, na cor MARROM, medindo 40 X 60cm, espessura de 2mm</t>
  </si>
  <si>
    <t>EVA - Etil Vinil Acetato, na cor PRETA, medindo 40 X 60cm, espessura de 2mm</t>
  </si>
  <si>
    <t>EVA - Etil Vinil Acetato, na cor PINK/ ROSA, medindo 40 X 60cm, espessura de 2mm</t>
  </si>
  <si>
    <t>EVA - Etil Vinil Acetato, na cor VERDE, medindo 40 X 60cm, espessura de 2mm</t>
  </si>
  <si>
    <t>EVA - Etil Vinil Acetato, na cor VERMELHA, medindo 40 X 60cm, espessura de 2mm</t>
  </si>
  <si>
    <r>
      <t>Tinta guache,</t>
    </r>
    <r>
      <rPr>
        <b/>
        <sz val="11"/>
        <rFont val="Calibri"/>
        <family val="2"/>
        <scheme val="minor"/>
      </rPr>
      <t xml:space="preserve"> jogo com 6 cores</t>
    </r>
    <r>
      <rPr>
        <sz val="11"/>
        <rFont val="Calibri"/>
        <family val="2"/>
        <scheme val="minor"/>
      </rPr>
      <t xml:space="preserve">: amarela, azul, branca, preta, verde e vermelha. Cada frasco com 15ml, não tóxica, solúvel em água. Com registro no Inmetro. </t>
    </r>
  </si>
  <si>
    <t>Pincel para pintura artística, escolar, tipo chato, número 14, cabo longo, virola de alumínio. Similar a linha artistica condor ou tigre</t>
  </si>
  <si>
    <t>Pincel para pintura artística, escolar, tipo chato, número 22, cabo longo, virola de alumínio. Similar a linha artistica condor ou tigre</t>
  </si>
  <si>
    <t>Pincel para pintura artística, escolar, tipo chato, número 6, cabo longo, virola de alumínio. Similar a linha artistica condor ou tigre</t>
  </si>
  <si>
    <t>Pasta catálogo para documentos, na cor preta com 20 sacos em polietileno com 4 furos, de 15 micras. Tamanho A4</t>
  </si>
  <si>
    <t xml:space="preserve">Prancheta em acrílico resistente, com pegador de metal. Tamanho A4 </t>
  </si>
  <si>
    <t>Cola líquida branca, lavável, não tóxica, tubo com 90 gramas. Validade mínima de 12 meses a contar da data da entrega.  Com registro no INMETRO</t>
  </si>
  <si>
    <t>Cola em bastão, plástica branca, lavável, não tóxica, pastosa em bastão com peso minimo de 7 gramas .Com registro no INMETRO. Validade mínima de 12 meses a contar da data da entrega</t>
  </si>
  <si>
    <t>Caneta hidrocor, com 12 CORES, tamanho grande, lavável, com ponta fina de 2mm. Com registro no INMETRO</t>
  </si>
  <si>
    <t>Caneta hidrocor, tamanho grande, avulsa, cor preta, ponta 2mm. Com registro no INMETRO</t>
  </si>
  <si>
    <t>Caneta hidrográfica fosforescente, para destaque de texto, na cor AMARELA, escrita de aproximadamente 5mm de largura, filtro em poliester. Com registro no Inmetro.</t>
  </si>
  <si>
    <t>Caneta hidrográfica fosforescente, para destaque de texto, na cor ROSA, escrita de aproximadamente  5mm de largura, filtro em poliester. Com registro no Inmetro.</t>
  </si>
  <si>
    <t>Caneta hidrográfica fosforescente, para destaque de texto, na cor VERDE, escrita de aproximadamente 5mm de largura, filtro em poliester. Com registro no Inmetro.</t>
  </si>
  <si>
    <t>Caneta marcador permanente, cor PRETA, para CD, DVD  e retroprojetor. Ponta de poliester, de 1 à 2mm</t>
  </si>
  <si>
    <t>Regua plástica, medindo 20cm, transparente, com escala de precisão, subdivisões em milímetros e centímetros. Largura igual ou maior que 2,5cm e espessura mínima de 2mm. Material de boa resistência e qualidade</t>
  </si>
  <si>
    <t>Regua plástica, medindo 30cm, transparente, com escala de precisão, subdivisões em milímetros e centímetros. Largura igual ou maior que 2,5cm e espessura mínima de 2mm. Material de boa resistência e qualidade</t>
  </si>
  <si>
    <t>Regua plástica, medindo 50cm, transparente, com escala de precisão, subdivisões em milímetros e centímetros. Largura igual ou maior que 2,5cm e espessura mínima de 1,5mm. Material de boa resistência e qualidade</t>
  </si>
  <si>
    <t>Pasta em "L" para arquivo, em polipropileno, sem cor (transparente) tamanho 220mm X 305mm. Similar a marca DAC</t>
  </si>
  <si>
    <t>Porta lápis/Clips e lembretes, em acrílico transparente, 3X1, medindo aproximadamente 20cm</t>
  </si>
  <si>
    <t>Tesoura colegial, com lâmina de aço e cabo em polipropileno, medindo aproximadamente 12 cm, sem ponta. Com registro no inmetro.</t>
  </si>
  <si>
    <t>Tesoura de aço  inoxidável, para uso geral, cabo de polipropileno medindo aproximadamente 20 cm</t>
  </si>
  <si>
    <t>Visor identificador para chaveiro. Material: plástico Medidas mínimas: 50 x 20mm Cor: diversas Aplicação: chaves, Em plástico, diversas cores, com visor para escrita e gancho para pendurar em claviculários. Tamanho mínimo de 5cm</t>
  </si>
  <si>
    <t>Estilete de corte, em plástico, corte largo, medindo aproximadamente 15cm, com lâmina de 2 cm de largura inclusa, com cabo plástico</t>
  </si>
  <si>
    <t>Suporte para fita adesiva de 12mm X 33m, com serrilha para corte em aço inoxidável</t>
  </si>
  <si>
    <t>Giz de cera, caixa com 12 cores, tamanho pequeno, peso mínimo de 48g. Com registro no INMETRO.</t>
  </si>
  <si>
    <t>Giz para quadro negro, escolar, BRANCO, antialérgico, não tóxico, Caixa com 50 bastões plastificado. Tamanho: 81 mm x 10mm. Peso mínimo de 250g</t>
  </si>
  <si>
    <t>Elástico de látex, número 18, alta resistência e durabilidade. Produto siliconado, com formato circular, diâmetro aproximado de 8 cm (podendo atingir até 80 cm quando esticado), largura de 1,5 mm e espessura de 2 mm. Cor tradicional. Embalagem com 100g</t>
  </si>
  <si>
    <t>Lápis de cor, tamanho grande, em madeira, caixa com 12 cores. Com registro no INMETRO</t>
  </si>
  <si>
    <t>Lápis preto 2B em madeira sextavado, com borracha branca na ponta, medidas 0,5 X 0,5 X 17,5cm. Com registro no INMETRO.</t>
  </si>
  <si>
    <r>
      <t xml:space="preserve">Grafite para lapiseira </t>
    </r>
    <r>
      <rPr>
        <b/>
        <sz val="11"/>
        <rFont val="Calibri"/>
        <family val="2"/>
        <scheme val="minor"/>
      </rPr>
      <t>0,5mm</t>
    </r>
    <r>
      <rPr>
        <sz val="11"/>
        <rFont val="Calibri"/>
        <family val="2"/>
        <scheme val="minor"/>
      </rPr>
      <t>, GRADUACAO 2B, estojo com 12 Peças.</t>
    </r>
  </si>
  <si>
    <r>
      <t xml:space="preserve">Grafite para lapiseira </t>
    </r>
    <r>
      <rPr>
        <b/>
        <sz val="11"/>
        <rFont val="Calibri"/>
        <family val="2"/>
        <scheme val="minor"/>
      </rPr>
      <t>0,7mm</t>
    </r>
    <r>
      <rPr>
        <sz val="11"/>
        <rFont val="Calibri"/>
        <family val="2"/>
        <scheme val="minor"/>
      </rPr>
      <t>, GRADUACAO 2B, estojo com 12 Peças.</t>
    </r>
  </si>
  <si>
    <r>
      <t xml:space="preserve">LAPISEIRA 0,5 mm - Material: metal Diâmetro carga: </t>
    </r>
    <r>
      <rPr>
        <b/>
        <sz val="11"/>
        <rFont val="Calibri"/>
        <family val="2"/>
        <scheme val="minor"/>
      </rPr>
      <t>0,5mm</t>
    </r>
    <r>
      <rPr>
        <sz val="11"/>
        <rFont val="Calibri"/>
        <family val="2"/>
        <scheme val="minor"/>
      </rPr>
      <t xml:space="preserve"> Características adicionais: avanço contínuo e com borracha embutida, Com ponta em metal. Com registro no INMETRO</t>
    </r>
  </si>
  <si>
    <r>
      <t xml:space="preserve">LAPISEIRA 0,7mm - Material: metal, diâmetro carga </t>
    </r>
    <r>
      <rPr>
        <b/>
        <sz val="11"/>
        <rFont val="Calibri"/>
        <family val="2"/>
        <scheme val="minor"/>
      </rPr>
      <t>0,7mm</t>
    </r>
    <r>
      <rPr>
        <sz val="11"/>
        <rFont val="Calibri"/>
        <family val="2"/>
        <scheme val="minor"/>
      </rPr>
      <t>, com avanço contínuo e com borracha embutida. Com ponta em metal. Com registro no INMETRO</t>
    </r>
  </si>
  <si>
    <t>Borracha plástica, cor branca, com cinta plástica medindo 58 X 34,  5 X 12mm. Similar a marca Faber Castell. Com registro no INMETRO</t>
  </si>
  <si>
    <t>Pincel atômico, na cor AZUL, ponta chanfrada de feltro, indeformável, escrita com espessura mínima de 4mm. Tinta a base de alcool. Validade mínima de 12 meses a contar da entrega.</t>
  </si>
  <si>
    <t>Pincel atômico, na cor PRETA, ponta chanfrada de feltro, indeformável. Escrita com espessura mínima de 4mm. Tinta a base de alcool. Validade mínima de 12 meses a contar da entrega.</t>
  </si>
  <si>
    <t>Pincel atômico, na cor VERDE, ponta chanfrada de feltro, indeformável. Escrita com espessura mínima de 4mm Tinta a base de alcool. Validade mínima de 12 meses a contar da entrega.</t>
  </si>
  <si>
    <t>Pincel atômico, na cor VERMELHA, ponta chanfrada  de feltro, indeformável. Escrita com espessura mínima de 4mm. Tinta a base de alcool. Validade mínima de 12 meses a contar da entrega.</t>
  </si>
  <si>
    <t>Papel 100% RECICLADO, off-set, na cor natural, gramatura 75g/m2, A4 (medindo 210X297mm), em conformidade com as normas NBR ISO e ABNT. Matéria prima sendo de no mínimo 50% de aparas de papel sem uso e no máximo 50% de papel pós consumo, isento de massa de Caixas longa vida e impurezas metálicas. Embalado em resma de 500 folhas de papel resistente com identificação do papel na resma. Embalagens de papelão resistente, com 5 ou 10 resmas. As especificações acima deverão ser comprovadas, pela licitante melhor classificada, mediante Laudo Técnico do fabricante, assinado pelo responsável técnico da empresa.</t>
  </si>
  <si>
    <t>Papel Almaço com pauta, gramatura mínima de 54g/m2, altura de 27,5 cm e largura de 40cm (folha aberta), com margem somente no lado esquerdo. Pacote com 400 folhas, embalagem resistente, acondicionados em caixa de papelão reforçado. Peso mínimo do pacote de 2.376 gramas (Cálculo: 0,275 X 0,40 X 54 X 400).</t>
  </si>
  <si>
    <t>Papel A4 BRANCO, off-set, alcalino, tamanho 210X297mm, 75gr/m² (com variação de 4% para mais ou para menos, de acordo com a norma da ABNT), na cor branca, com alvura mínima de 90%, opacidade mínima de 87%, espessura mínima de 97 micras, para uso em máquina impressora a laser e a jato de tinta, embalado em resma de 500 folhas de papel resistente com identificação do papel na resma. Materia prima 100% celulose de eucalipto. Entregar em Caixas de papelão resistente, com 5 ou 10 resmas. As especificações acima deverão ser comprovadas, pela licitante melhor classificada, mediante Laudo Técnico do fabricante, assinado pelo responsável técnico da empresa.</t>
  </si>
  <si>
    <t>Papel Kraft, pardo, medindo 1,20m, gramatura de 80g/m2, fibra longa, peso aproximado de 20 à 23kg.</t>
  </si>
  <si>
    <t>Papel contact transparente, em vinil adesivo. Rolo com 45 cm de largura e 10 metros.</t>
  </si>
  <si>
    <t>Papel Crepon, em rolo, medindo 48cm X 2 metros. Cores diversas</t>
  </si>
  <si>
    <t xml:space="preserve">Papel para impressora ploter, na cor branca, opaco, em Rolo, 75g/m², medindo 914mm X 50 metros </t>
  </si>
  <si>
    <t>Papel tamanho A3, medindo 297 X 420mm, cor branco, gramatura 75 g/m2, resma com 500 folhas</t>
  </si>
  <si>
    <t>Papel Vergê,  tamanho A4, cor BRANCO, 180g. Caixa/pacote com 50 folhas</t>
  </si>
  <si>
    <t>Papel A4 colorido, NA COR VERDE, 75g/m2, tamanho 210mm X 297mm. Pacote com 100 folhas</t>
  </si>
  <si>
    <t>Papel A4 colorido, NA COR AMARELO, 75g/m2, tamanho 210mm X 297mm. Pacote com 100 folhas</t>
  </si>
  <si>
    <t>Papel A4 colorido, NA COR ROSA, 75g/m2, tamanho 210mm X 297mm. Pacote com 100 folhas</t>
  </si>
  <si>
    <t>Papel A4 colorido, NA COR AZUL, 75g/m2, tamanho 210mm X 297mm. Pacote com 100 folhas</t>
  </si>
  <si>
    <t>Etiqueta auto adesiva, cor branca, medidas: 38,1 x 99 mm Apresentação: folha A4 com 14 etiquetas, caixa com 100 folhas, Branca, tamanho A4. Folha com 14 etiquetas.</t>
  </si>
  <si>
    <t>Saco em papel kraft pardo 1/2 Kg, fabricado com 100% fibras celulósicas virgens (fibra longa), biodegradável. Gramatura entre 35g e 40g, com capacidade aproximada para até 0,5 kg. Dimensões aproximadas: 32 x 22 cm (aberto) | 10 x 19 cm (fechado).Embalagem com 500 unidades</t>
  </si>
  <si>
    <t>Saco polietileno transparente, com 4 furos,  tamanho 24X33cm, com 15 micras</t>
  </si>
  <si>
    <t>Saco plástico transparente. Fabricado em polietileno de baixa densidade virgem (PEBD), com espessura aproximada de 0,06 mm. Indicado para acondicionamento de folhas A3. Dimensões: 35 cm (largura/boca) × 45 cm (altura/comprimento). Cor: transparente. Quantidade: aprox. 110 unidades por pacote ou 1 Kg.</t>
  </si>
  <si>
    <t>Saco plástico transparente, confeccionado em polietileno de baixa densidade (PEBD) 100% virgem, atóxico e reciclável. Medidas: 60 cm x 90cm, espessura mínima de 10 micras. Indicado para acondicionamento de materiais diversos, com boa resistência à tração e selagem eficiente. Fornecido em pacotes com aproximadamente 1kg.</t>
  </si>
  <si>
    <t>Crachá para identificação, bolsa em PVC cristal, tamanho 12cm X 15cm, PVC 20 vertical, com cordão PVC. Similar a marca DAC, modelo 460.</t>
  </si>
  <si>
    <t>Quadro branco para recado, medindo 60 X 90cm, com requadro em alumínio</t>
  </si>
  <si>
    <t>Quadro metálico, na cor prata, para uso de imãs, medindo aproximadamente 60 X 90cm</t>
  </si>
  <si>
    <t>Imã para quadro metálico, com acabamento na parte de cima em resina, tipo botão, tamanho 2cm, diversas cores. Cartela com 12 imãs</t>
  </si>
  <si>
    <t>PAPEL - CANSON A4, Bloco tamanho A4, branco natural,
textura satinada, gramatura de 300g/m2, medindo 21 X 29,7cm, com 12 folhas. Bloco de papel para aquarela, papel 100% alfacelulose e de alta qualidade. (Marca referência: Harmony Watercolour - Hahnemühle</t>
  </si>
  <si>
    <t>PAPEL - CANSON A4, Bloco tamanho A4, desenho, medindo
21 X 29,7cm, em papel branco natural, gramatura de 180g/m2, com 20 folhas (Marca referência: Canson)</t>
  </si>
  <si>
    <t>PAPEL - TIPO CANSON, TAMANHO A3, Bloco A3 para
desenho, em papel branco natural, gramatura de 180g/m2, tamanho 42 X 29,7cm, com 20 folhas (Marca referência: Canson)</t>
  </si>
  <si>
    <t>PAPEL VEGETAL - BLOCO A4 COM 50 FOLHAS,
Bloco de papel vegetal, gramatura de 90g/m2, tamanho A4 medindo 21 X 29,7cm, com 50 folhas (Marca referência: Canson)</t>
  </si>
  <si>
    <t>Bloco papel tipo manteiga, formato A3 (29,7 x 42,0 cm), contendo 50 (cinquenta) folhas, de cor creme, gramatura de 40 g/m², com textura levemente granulada que proporciona ótima aderência às técnicas secas e contribui para o desenvolvimento do traçado e precisão do desenho. Papel pH neutro, atóxico e com alta durabilidade, resistente ao envelhecimento. Produto indicado para uso educacional, artístico e técnicos.</t>
  </si>
  <si>
    <t>Bloco de papel branco indicado para desenhos e pintura. Características:
-20 folhas por bloc.
-gramatura mínima de 240gr/m²
-tamanho A3
- Especificação da folha: Texturas de Grão Fino ou texture super lisa ou textura super lisa ou rugosidade suave.</t>
  </si>
  <si>
    <t>Papel cartão tipo Triplex, gramatura de 350 g/m², formato A3 (29,7 x 42,0 cm), cor branca. Composto por duas camadas externas de celulose branqueada e miolo de celulose pré-branqueada, com uma das faces revestida (couchê) e acetinada. Verso branco, poroso e sem revestimento. Classificação C1S (coated one side), com superfície frontal de duplo coating. Produto fornecido em pacotes (ex.: 50, 100 folhas), sendo que o valor de aquisição refere-se à unidade (folha).</t>
  </si>
  <si>
    <t>BLOCO DE PAPEL, BLOCO DE PAPEL - BLOCO PAPEL A3 PCT COM 20, Bloco A3, cor branco natural, textura fina, gramatura de 300g/m2, tamanho 42 X 29,7cm, com 12 folhas. Bloco de papel para aquarela, 100% alfacelulose de alta qualidade, textura satinada. (Marca referência: Harmony Watercolour - Hahnemühle)</t>
  </si>
  <si>
    <t>BLOCO DE PAPEL, BLOCO DE PAPEL - PARA ANOTACOES, Bloco papel para marcador, gramatura 70g/m2, dimensões 22,9 X 30,5cm, cor branco, semi-translúcido para caneta, lápis ou marcador, dobrável, com 100 folhas (Marca referência: Canson Market, linha XL)</t>
  </si>
  <si>
    <t>Pincel artístico ultra fino tipo filete, com ponta de pelo sintético de alta precisão, tamanho entre 0 e 000 (zero a três zeros), para traços delicados e detalhamento fino. Cabo longo ou curto em madeira envernizada ou resina resistente. Indicado para uso técnico, científico ou artístico</t>
  </si>
  <si>
    <t>Caneta técnica tipo nanquim, com tinta pigmentada permanente na cor preta, ponta ultra fina de 0.1mm. Corpo cilíndrico com aproximadamente 13,5 cm de comprimento e 1,0 cm de espessura. Ponta tipo agulha com 0,6 cm de comprimento, embutida em estrutura metálica para maior precisão e durabilidade. Tinta de secagem rápida, resistente à água, à luz e ao desbotamento, com pH neutro e formulação à base de pigmento (não à base de corante), garantindo estabilidade química e nitidez dos traços mesmo em contato posterior com tintas aquareláveis, acrílicas ou a óleo. Indicada para uso técnico e artístico, marca Sakura – Semelhante ao modelo Pigma Micron Sakura ou equivalente de qualidade comprovadamente similar.</t>
  </si>
  <si>
    <t>Caneta técnica tipo nanquim, com tinta pigmentada permanente na cor vermelha, ponta ultra fina de 0.1mm. Corpo cilíndrico com aproximadamente 13,5 cm de comprimento e 1,0 cm de espessura. Ponta tipo agulha com 0,6 cm de comprimento, embutida em estrutura metálica para maior precisão e durabilidade. Tinta de secagem rápida, resistente à água, à luz e ao desbotamento, com pH neutro e formulação à base de pigmento (não à base de corante), garantindo estabilidade química e nitidez dos traços mesmo em contato posterior com tintas aquareláveis, acrílicas ou a óleo. Indicada para uso técnico e artístico, marca Sakura – Semelhante ao modelo Pigma Micron Sakura.</t>
  </si>
  <si>
    <t>Cesto organizador quadrado alto, confeccionado em polipropileno resistente, atóxico e lavável. Ideal para armazenar pequenos itens em ambientes escritórios, armários e gavetas. Medidas aproximadas: 10,5 x 10,5 x 11 cm. Cores preta, design compacto, leve e de fácil limpeza.</t>
  </si>
  <si>
    <t>Cesto organizador retangular, confeccionado em polipropileno resistente, com laterais vazadas e sem tampa. Indicado para organização de pequenos objetos em ambientes diversos, como escritórios ou armários. Dimensões aproximadas: 18,6 cm (C) x 14,2 cm (L) x 8,2 cm (A). Capacidade: 1,5 litros. Cor: Preta. Leve, empilhável, de fácil higienização, com estrutura durável e acabamento uniforme.</t>
  </si>
  <si>
    <t>Adesivo à base de acetato de polivinila (PVA), na cor branca, com secagem translúcida. Indicado para colagem de materiais como papel, papelão, madeira, MDF, tecidos naturais e outros substratos semelhantes. Deve possuir: Tempo de cura inicial entre 30minutos e 2 horas. Tempo de cura final entre 12 e 24 horas.
Embalagem com mínimo de 1kg, com tampa dosadora ou de rosca.
Produto atóxico, de acordo com norma ABNT NBR 15236.
Aplicação ideal para uso escolar, artístico, modelagem e marcenaria leve.</t>
  </si>
  <si>
    <t xml:space="preserve">Espátula artística com lâmina lisa e reta, fabricada em aço inox. Cabo confeccionado em polipropileno resistente ou madeira. Indicado para trabalhos artísticos, aplicação de cola branca, rejuntes, massas acrílicas, reboco fino ou acabamento em mosaico. Especificações mínimas: Comprimento total entre 22cm e 26cm. Acabamento da lâmina: bordas arredondadas.A lâmina deve ser não serrilhada, deve ter face lisa. Mais larga mais próxima da base e menos larga na ponta.
</t>
  </si>
  <si>
    <t>Carvão vegetal para desenho. Embalagem com 5 barras. Diâmetro entre 3mm a 6mm</t>
  </si>
  <si>
    <t xml:space="preserve">Lápis carvão para prática artística. Linha profissional. </t>
  </si>
  <si>
    <t>Esfuminho para desenho em papel. Cor branca. Esfuminho para esfumar e sombrear desenhos a grafite, crayon e giz pastel seco.
Tamanho: 4
Diâmetro: 9mm x 13cm
Comprimento de 13cm a 15cm
Largura de 0,9cm a 1,2cm</t>
  </si>
  <si>
    <t>Borracha De Massa (limpa Tipo). Borracha utilizada para efeitos nos desenhos. Indicada para desenhos em geral como grafite, carvão e pastel. Tamanho mínimo: 4 x 4 cm</t>
  </si>
  <si>
    <t>Verniz fixador spray incolor fosco. Linha profissional. Evita amarelamento. Embalagem com 400 ml.</t>
  </si>
  <si>
    <t xml:space="preserve">Conjunto de tintas acrílicas para pintura em tela, 24 cores. Tipo de recipiente: tubo. Cada tubo com 12 ml cada. </t>
  </si>
  <si>
    <t xml:space="preserve">Espátulas de aço indicada para dar efeitos e textura em técnicas de pintura óleo e acrílica. Espátula com lâmina lisa, fabricada em aço inox. Cabo confeccionado em polipropileno resistente ou madeira. 
Especificações mínimas:  Comprimento total entre 22cm e 26cm
Acabamento da lâmina: formato de losango com bordas arredondadas. A lâmina deve ser não serrilhada, com face lisa. </t>
  </si>
  <si>
    <t>Pincel redondo de ponta fina com pêlo sintético. Cabo de madeira. nº1</t>
  </si>
  <si>
    <t>Pincel redondo de ponta fina com pêlo sintético. Cabo de madeira. nº2</t>
  </si>
  <si>
    <t>Pincel redondo de ponta fina com pêlo sintético. Cabo de madeira. nº3</t>
  </si>
  <si>
    <t xml:space="preserve">Tela Para Pintura  9 x 12 cm. Tela com tratamento uniforme. Chassi em madeira. Tecido grampeado atrás. </t>
  </si>
  <si>
    <t xml:space="preserve">Tela Para Pintura  15 x 20 cm. Tela com tratamento uniforme. Chassi em madeira. Tecido grampeado atrás. </t>
  </si>
  <si>
    <t>Flip Chart retrátil, com as seguintes características mínimas:
– Estrutura em material resistente (aço ou alumínio), com pintura epóxi ou similar anticorrosiva;
– Altura ajustável, com altura máxima de aproximadamente 1,73 m;
– Base retrátil tipo tripé ou cavalete dobrável, com travas para estabilidade;
–Tela em MDF com aproximadamente 90cm x 60 cm pintado em UV branco para uso com marcador, com porta caneta e suporte para blocos;
– Sistema de fixação de blocos por grampos ou pinos ajustáveis na parte superior;
– Acompanha suporte para canetas ou apagador (acoplado ou destacável).</t>
  </si>
  <si>
    <t>Bloco para Flip Chart, com as seguintes características mínimas:
– Papel branco, sulfite ou offset, gramatura mínima de 75 g/m²;
– Dimensões aproximadas: 88 cm de altura x 64 cm de largura;
– Mínimo de 50 folhas por bloco;
– Folhas serrilhadas destacáveis, ;
– Furação na parte superior compatível com suportes padrão de flip chart (furação universal ou duplo furo);</t>
  </si>
  <si>
    <t>LAPIS DE COR, LAPIS DE COR - AQUARELADO, Lápis de cor Aquarelável 40 cores sortidas. Alta concentração de pigmentos, cores brilhantes e luminosas. Mina de 3,8 mm de diâmetro, macia e resistente à quebra. (Marca referência: Caran D\'Ache)</t>
  </si>
  <si>
    <t>LAPIS DE COR, LAPIS DE COR - AQUARELADO, Lápis aquarela, estojo com 60 Cores. Lápis de cores artísticos com mina diâmetro de 3,8mm, extra macia e solúvel em água. Resistência à luz. Estojo metálico com 60 cores. (Marca referência: Albrecht Dürer Faber Castell)</t>
  </si>
  <si>
    <t>LAPIS DE COR, LAPIS DE COR - AQUARELADO, Lápis de Cor Aquarelável. Lápis de cor hexagonal com pigmentos solúveis em água. Caixa com 24 Cores, em madeira. Com registro no INMETRO.(Marca referência: Albrecht Dürer Faber Castell)</t>
  </si>
  <si>
    <t xml:space="preserve">MATERIAIS E COMPONENTES P/DESENV.DE ATIVIDADES ARTISTICAS, MATERIAIS E COMPONENTES P/DESENV.DE ATIVIDADES ARTISTICAS - DIVERSAS, Godê/paleta para pintura em aquarela, de plástico, com 20 cavidades com tampa. Dimensões 10 x 20 x 5 cm fechado. </t>
  </si>
  <si>
    <t>Caneta DESENHO ARQUITETÔNICO, MATERIAL CORPO:PLÁSTICO, MATERIAL PONTA:METAL, CARACTERÍSTICAS ADICIONAIS:TINTA:NANQUIM / USO:DESCARTAVEL, Resistente à água. TAMANHO PONTA:0,5 MM, COR:PRETA - (Modelo de referência: Caneta Nanquim Pointliner Pentel)</t>
  </si>
  <si>
    <t>LÁPIS técnico 6B, sextavado, medindo aproximadamente: 17,5cm, de alta qualidade, grafite com qualide superior a 10 graduações, para uso técnico e artístico, produzido em madeira reflorestada. CERTIFICAÇÃO DO INMETRO E ABNT/NBR.</t>
  </si>
  <si>
    <t>LÁPIS técnico 5B, sextavado, medindo aproximadamente: 17,5cm, de alta qualidade, grafite com qualide superior a 10 graduações, para uso técnico e artístico, produzido em madeira reflorestada. CERTIFICAÇÃO DO INMETRO E ABNT/NBR.</t>
  </si>
  <si>
    <t>LÁPIS técnico 4B, sextavado, medindo aproximadamente: 17,5cm, de alta qualidade, grafite com qualide superior a 10 graduações, para uso técnico e artístico, produzido em madeira reflorestada. CERTIFICAÇÃO DO INMETRO E ABNT/NBR.</t>
  </si>
  <si>
    <t>LÁPIS técnico 3B, sextavado, medindo aproximadamente: 17,5cm, de alta qualidade, grafite com qualide superior a 10 graduações, para uso técnico e artístico, produzido em madeira reflorestada. CERTIFICAÇÃO DO INMETRO E ABNT/NBR.</t>
  </si>
  <si>
    <t>LÁPIS técnico 2B, sextavado, medindo aproximadamente: 17,5cm, de alta qualidade, grafite com qualide superior a 10 graduações, para uso técnico e artístico, produzido em madeira reflorestada. CERTIFICAÇÃO DO INMETRO E ABNT/NBR.</t>
  </si>
  <si>
    <t>LÁPIS técnico HB, sextavado, medindo aproximadamente: 17,5cm, de alta qualidade, grafite com qualide superior a 10 graduações, para uso técnico e artístico, produzido em madeira reflorestada. CERTIFICAÇÃO DO INMETRO E ABNT/NBR.</t>
  </si>
  <si>
    <t>RÉGUA DE CORTE de segurança profissional, mínimo de 50cm, com medidas em centímetros. Feito de alumínio e gravada a laser. Perfil exclusivo de viga em L com flange e fundo antiderrapante.</t>
  </si>
  <si>
    <t>BASE DE CORTE, tamanho A1, profissional, dupla face, com marcação em centímetros e polegadas com graus e ângulos, tecnologia de Autocura.</t>
  </si>
  <si>
    <t>Conjunto de marcador artístico para ilustração de moda e croquis, 36 cores, com 2 pontas: uma média até 1.5mm, e uma chanfrada até 6mm. Cor em ambas as tampas, número e nome da cor impressa em um dos lados da tampa. Tinta pigmentada à base de álcool. (Marca referência: Copic Sketch)</t>
  </si>
  <si>
    <t>NYKON/40MM</t>
  </si>
  <si>
    <t>07704-6-021</t>
  </si>
  <si>
    <t>CARIMBRAS/PLASTICO</t>
  </si>
  <si>
    <t>00834-6-003</t>
  </si>
  <si>
    <t>LEONORA/BLOCO/</t>
  </si>
  <si>
    <t>00835-4-004</t>
  </si>
  <si>
    <t>MAXCRIL/12G</t>
  </si>
  <si>
    <t>00675-0-002</t>
  </si>
  <si>
    <t>TOP/3/0</t>
  </si>
  <si>
    <t xml:space="preserve">00588-6-002	</t>
  </si>
  <si>
    <t>TOP/2/0</t>
  </si>
  <si>
    <t>00588-6-038</t>
  </si>
  <si>
    <t>TOP/4/0</t>
  </si>
  <si>
    <t>00588-6-043</t>
  </si>
  <si>
    <t>TOP/0</t>
  </si>
  <si>
    <t>00588-6-009</t>
  </si>
  <si>
    <t>TOP/8/0</t>
  </si>
  <si>
    <t>00588-6-044</t>
  </si>
  <si>
    <t>LEONORA/50FLS</t>
  </si>
  <si>
    <t>07732-1-002</t>
  </si>
  <si>
    <t>LEONORA/115MM</t>
  </si>
  <si>
    <t>peça</t>
  </si>
  <si>
    <t>07732-1001</t>
  </si>
  <si>
    <t>LEONORA/26/6</t>
  </si>
  <si>
    <t>00640-8-001</t>
  </si>
  <si>
    <t>EUROMOMA/8</t>
  </si>
  <si>
    <t>Rolo</t>
  </si>
  <si>
    <t>00439-1-001</t>
  </si>
  <si>
    <t>NOTEFIX 3M/76X102</t>
  </si>
  <si>
    <t>02469-4-005</t>
  </si>
  <si>
    <t>NOTEFIX 3M/38X50</t>
  </si>
  <si>
    <t>02469-4-015</t>
  </si>
  <si>
    <t>TAMOIO/80X90</t>
  </si>
  <si>
    <t>00824-9-004</t>
  </si>
  <si>
    <t>TILIBRA/CD 200F</t>
  </si>
  <si>
    <t>PEÇA</t>
  </si>
  <si>
    <t>00837-0-018</t>
  </si>
  <si>
    <t>TILIBRA/CD 48FL/</t>
  </si>
  <si>
    <t>00837-0-001</t>
  </si>
  <si>
    <t>SCRITY/OURO</t>
  </si>
  <si>
    <t>0676-9-089</t>
  </si>
  <si>
    <t>BIC/BIC</t>
  </si>
  <si>
    <t>00578-9-001</t>
  </si>
  <si>
    <t>00578-9-002</t>
  </si>
  <si>
    <t>00578-9-003</t>
  </si>
  <si>
    <t>CIS/CIS</t>
  </si>
  <si>
    <t>06910-8-018</t>
  </si>
  <si>
    <t>00577-0-002</t>
  </si>
  <si>
    <t>00577-0-003</t>
  </si>
  <si>
    <t>00577-0-004</t>
  </si>
  <si>
    <t>00577-0-005</t>
  </si>
  <si>
    <t>ALAPLAST/ALAPLAST</t>
  </si>
  <si>
    <t>00838-9-009</t>
  </si>
  <si>
    <t>00838-9-002</t>
  </si>
  <si>
    <t>00838-9-007</t>
  </si>
  <si>
    <t>00838-9-010</t>
  </si>
  <si>
    <t>00838-9-006</t>
  </si>
  <si>
    <t>00838-9-008</t>
  </si>
  <si>
    <t>BIGNARD/BIGNARD</t>
  </si>
  <si>
    <t>Folha</t>
  </si>
  <si>
    <t>00801-0-009</t>
  </si>
  <si>
    <t>00801-0-003</t>
  </si>
  <si>
    <t>00801-0-004</t>
  </si>
  <si>
    <t>00801-0-016</t>
  </si>
  <si>
    <t>00801-0-008</t>
  </si>
  <si>
    <t>HAITI/HAITI</t>
  </si>
  <si>
    <t>03075-9-019</t>
  </si>
  <si>
    <t>03075-9-037</t>
  </si>
  <si>
    <t>03075-9-016</t>
  </si>
  <si>
    <t>03075-9-026</t>
  </si>
  <si>
    <t>03075-9-027</t>
  </si>
  <si>
    <t>03075-9-029</t>
  </si>
  <si>
    <t>03075-9-028</t>
  </si>
  <si>
    <t>03075-9-038</t>
  </si>
  <si>
    <t>03075-9-018</t>
  </si>
  <si>
    <t>PIRA/PIRA</t>
  </si>
  <si>
    <t>jogo</t>
  </si>
  <si>
    <t>00342-5-040</t>
  </si>
  <si>
    <t>FOKINHO/FOKINHO</t>
  </si>
  <si>
    <t>00343-3-052</t>
  </si>
  <si>
    <t>00343-3-024</t>
  </si>
  <si>
    <t>00343-3-001</t>
  </si>
  <si>
    <t>DAC/DAC</t>
  </si>
  <si>
    <t>00655-6-001</t>
  </si>
  <si>
    <t>FAÇA FACIL/FAÇA FACIL</t>
  </si>
  <si>
    <t>07795-0-002</t>
  </si>
  <si>
    <t>Tubo</t>
  </si>
  <si>
    <t>00590-8-002</t>
  </si>
  <si>
    <t>FUTURO/FUTURO</t>
  </si>
  <si>
    <t>00381-6-028</t>
  </si>
  <si>
    <t>00575-4-002</t>
  </si>
  <si>
    <t>COMPACTOR/COMPACTOR</t>
  </si>
  <si>
    <t>00575-4-007</t>
  </si>
  <si>
    <t>MASTERPRINT/MASTERPRINT</t>
  </si>
  <si>
    <t>00579-7-005</t>
  </si>
  <si>
    <t>00579-7-003</t>
  </si>
  <si>
    <t>00579-7-004</t>
  </si>
  <si>
    <t>PILOT/PILOT</t>
  </si>
  <si>
    <t>06601-0-007</t>
  </si>
  <si>
    <t>MAXCRIL/MAXCRIL</t>
  </si>
  <si>
    <t>00665-3-007</t>
  </si>
  <si>
    <t>MAXCRIL/MAXCRI</t>
  </si>
  <si>
    <t>00665-3-002</t>
  </si>
  <si>
    <t>00665-3-001</t>
  </si>
  <si>
    <t>02829-0-001</t>
  </si>
  <si>
    <t>07753-4-002</t>
  </si>
  <si>
    <t>LEO E LEO/LEO E LEO</t>
  </si>
  <si>
    <t>00847-8-003</t>
  </si>
  <si>
    <t>NAPOLES/NAPOLES</t>
  </si>
  <si>
    <t>07734-8-002</t>
  </si>
  <si>
    <t>00673-4-003</t>
  </si>
  <si>
    <t>07703-8-002</t>
  </si>
  <si>
    <t>MAXCRIL/PEQ</t>
  </si>
  <si>
    <t>07735-6-001</t>
  </si>
  <si>
    <t>PIRA/FINO</t>
  </si>
  <si>
    <t>04776-7-001</t>
  </si>
  <si>
    <t>DELTA/PLAST/</t>
  </si>
  <si>
    <t>00841-9-008</t>
  </si>
  <si>
    <t>PREMIER/100G</t>
  </si>
  <si>
    <t>00597-5-006</t>
  </si>
  <si>
    <t>LEONORA/LEOCLEAN</t>
  </si>
  <si>
    <t>00844-3-002</t>
  </si>
  <si>
    <t>LEONORA/2B</t>
  </si>
  <si>
    <t>00647-5-007</t>
  </si>
  <si>
    <t>PILOT/2B</t>
  </si>
  <si>
    <t>Estojo</t>
  </si>
  <si>
    <t>00638-6-009</t>
  </si>
  <si>
    <t>00638-6-010</t>
  </si>
  <si>
    <t>JOCAR/0,5</t>
  </si>
  <si>
    <t>00646-7-001</t>
  </si>
  <si>
    <t>JOCAR/0,7</t>
  </si>
  <si>
    <t>00646-7-002</t>
  </si>
  <si>
    <t>LEONORA/BIG</t>
  </si>
  <si>
    <t>00571-1-004</t>
  </si>
  <si>
    <t>MASTERPRINT/MP</t>
  </si>
  <si>
    <t>00658-0-003</t>
  </si>
  <si>
    <t>00658-0-004</t>
  </si>
  <si>
    <t>00658-0-005</t>
  </si>
  <si>
    <t>00658-0-006</t>
  </si>
  <si>
    <t>CHAMEX/RECICLADO</t>
  </si>
  <si>
    <t>Resma</t>
  </si>
  <si>
    <t>03015-5-105</t>
  </si>
  <si>
    <t>PANAMERICANA/400F</t>
  </si>
  <si>
    <t>00808-7-006</t>
  </si>
  <si>
    <t>CHAMEX/SOLUTION</t>
  </si>
  <si>
    <t>00831-1-002</t>
  </si>
  <si>
    <t>NSL/NSL</t>
  </si>
  <si>
    <t>bobina</t>
  </si>
  <si>
    <t>02420-1-019</t>
  </si>
  <si>
    <t>00817-6-003</t>
  </si>
  <si>
    <t>ART FLOC/ART FLOC</t>
  </si>
  <si>
    <t xml:space="preserve"> 00819-2-015</t>
  </si>
  <si>
    <t>VR/VR</t>
  </si>
  <si>
    <t>00813-3-010</t>
  </si>
  <si>
    <t>REPORT/REPORT</t>
  </si>
  <si>
    <t>03015-5-032</t>
  </si>
  <si>
    <t>USAPEL/USAPEL</t>
  </si>
  <si>
    <t>02540-2-018</t>
  </si>
  <si>
    <t>SENINHA/SENINHA</t>
  </si>
  <si>
    <t>pacote</t>
  </si>
  <si>
    <t>030155-165</t>
  </si>
  <si>
    <t>030155-166</t>
  </si>
  <si>
    <t>030155-167</t>
  </si>
  <si>
    <t>030155-100</t>
  </si>
  <si>
    <t>GP/GP</t>
  </si>
  <si>
    <t>caixa</t>
  </si>
  <si>
    <t>00804-4-156</t>
  </si>
  <si>
    <t>INCORPEL/INCORPEL</t>
  </si>
  <si>
    <t xml:space="preserve">040118009	</t>
  </si>
  <si>
    <t>DAC/PP</t>
  </si>
  <si>
    <t>00667-0-001</t>
  </si>
  <si>
    <t>PLASFER/0,06</t>
  </si>
  <si>
    <t>01498-2-107</t>
  </si>
  <si>
    <t>PLASFER/0,10</t>
  </si>
  <si>
    <t>01498-2-115</t>
  </si>
  <si>
    <t>ACP/12X15</t>
  </si>
  <si>
    <t>00595-9-016</t>
  </si>
  <si>
    <t>SOUZA/60X90</t>
  </si>
  <si>
    <t>06341-0-003</t>
  </si>
  <si>
    <t>NOVASPACE/60X90</t>
  </si>
  <si>
    <t>06395-9-002</t>
  </si>
  <si>
    <t>WESTERN/TAÇA</t>
  </si>
  <si>
    <t>10040-4-001</t>
  </si>
  <si>
    <t>Canson/300gr aquarela</t>
  </si>
  <si>
    <t>03015-5-223</t>
  </si>
  <si>
    <t>Canson/A4 180gr</t>
  </si>
  <si>
    <t>03015-5-135</t>
  </si>
  <si>
    <t>Canson/A3 180gr</t>
  </si>
  <si>
    <t>Bloco</t>
  </si>
  <si>
    <t>03015-5-026</t>
  </si>
  <si>
    <t>Canson/Vegetal A4 90gr</t>
  </si>
  <si>
    <t xml:space="preserve"> 00814-1-007</t>
  </si>
  <si>
    <t>Canson/Croquis Manteiga</t>
  </si>
  <si>
    <t>10801-4-014</t>
  </si>
  <si>
    <t>Canson/Graduate A3 250g</t>
  </si>
  <si>
    <t>10801-4-003</t>
  </si>
  <si>
    <t>Triplex/350g</t>
  </si>
  <si>
    <t xml:space="preserve">02729-4-002	</t>
  </si>
  <si>
    <t>Canson/A3 300gr Aquarela</t>
  </si>
  <si>
    <t xml:space="preserve">Peça </t>
  </si>
  <si>
    <t>10801-4-011</t>
  </si>
  <si>
    <t>Canson/Market Xl</t>
  </si>
  <si>
    <t>Sinoart /N 0</t>
  </si>
  <si>
    <t xml:space="preserve">00343-3-016	</t>
  </si>
  <si>
    <t>Sakura/0.1</t>
  </si>
  <si>
    <t>09186-3-006</t>
  </si>
  <si>
    <t>Uninjet/1175</t>
  </si>
  <si>
    <t>05256-6-028</t>
  </si>
  <si>
    <t>Coza/1,5 litro</t>
  </si>
  <si>
    <t>Cascorez/Extra 1kg</t>
  </si>
  <si>
    <t>00381-6-071</t>
  </si>
  <si>
    <t>Sinoart/Reta</t>
  </si>
  <si>
    <t>02580-1-008</t>
  </si>
  <si>
    <t>Keramik/3mm a 6mm</t>
  </si>
  <si>
    <t>03030-9-004</t>
  </si>
  <si>
    <t>Staedtler/Mars Lumograph Charcoal</t>
  </si>
  <si>
    <t>0647-5-013</t>
  </si>
  <si>
    <t>Keramik/n 4</t>
  </si>
  <si>
    <t>02697-2-001</t>
  </si>
  <si>
    <t>Staedtler/Karat</t>
  </si>
  <si>
    <t>Conte à Paris/400m</t>
  </si>
  <si>
    <t>02585-2-027</t>
  </si>
  <si>
    <t>Staedtler/24 cores</t>
  </si>
  <si>
    <t>00350-6-152</t>
  </si>
  <si>
    <t>Sionart/Losango</t>
  </si>
  <si>
    <t>BRW/n 1</t>
  </si>
  <si>
    <t>00343-3-018</t>
  </si>
  <si>
    <t>Brw/n 2</t>
  </si>
  <si>
    <t>00343-3-047</t>
  </si>
  <si>
    <t>BRW/n 3</t>
  </si>
  <si>
    <t>00343-3-020</t>
  </si>
  <si>
    <t>Cortiart/9x12</t>
  </si>
  <si>
    <t>11834-6-004</t>
  </si>
  <si>
    <t>Cortiart/15x20</t>
  </si>
  <si>
    <t>Stalo/4354</t>
  </si>
  <si>
    <t>6313-4-037</t>
  </si>
  <si>
    <t>Stalo/8653</t>
  </si>
  <si>
    <t>10801-4-001</t>
  </si>
  <si>
    <t>Caran D/Ache/40 cores aquarelado</t>
  </si>
  <si>
    <t>00844-3-009</t>
  </si>
  <si>
    <t>Albrecht Dürer Faber Castell)/60 cores</t>
  </si>
  <si>
    <t>Albrecht Dürer Faber Castell)/24 cores</t>
  </si>
  <si>
    <t>Sionart/20 cavidades</t>
  </si>
  <si>
    <t>Pentel/Pointliner</t>
  </si>
  <si>
    <t>Staedtler/6B</t>
  </si>
  <si>
    <t>Staedtler/5B</t>
  </si>
  <si>
    <t>Staedtler/4B</t>
  </si>
  <si>
    <t>Staedtler/3B</t>
  </si>
  <si>
    <t>Staedtler/2B</t>
  </si>
  <si>
    <t>Staedtler/HB</t>
  </si>
  <si>
    <t>Norma/50cm</t>
  </si>
  <si>
    <t>Premier/A1</t>
  </si>
  <si>
    <t>Copic Sketch/36 cores</t>
  </si>
  <si>
    <t>33.90.30.16</t>
  </si>
  <si>
    <t>33.90.30.25</t>
  </si>
  <si>
    <t>33.90.30.14</t>
  </si>
  <si>
    <t>33.90.30.19</t>
  </si>
  <si>
    <t>33.90.30.44</t>
  </si>
  <si>
    <t>33.90.30.42</t>
  </si>
  <si>
    <t>33.90.30.03</t>
  </si>
  <si>
    <t>33.90.30.24</t>
  </si>
  <si>
    <t>30.90.30.16</t>
  </si>
  <si>
    <t>VIRTUAL SUPRIMENTOS LTDA, CNPJ: 95.764.890/0001-14</t>
  </si>
  <si>
    <t xml:space="preserve">JM PAPELARIA LTDA, CNPJ: 38.613.730/0001-30 </t>
  </si>
  <si>
    <t>JM PAPELARIA LTDA, CNPJ: 38.613.730/0001-30</t>
  </si>
  <si>
    <t xml:space="preserve">DICAPEL PAPÉIS E EMBALAGENS LTDA, CNPJ 83.413.591/0003-18 </t>
  </si>
  <si>
    <t xml:space="preserve">MUNDO DE BRINQUEDO E PAPEL LTDA, CNPJ: 47.777.488/0001-21 </t>
  </si>
  <si>
    <t>MUNDO DE BRINQUEDO E PAPEL LTDA, CNPJ: 47.777.488/0001-21</t>
  </si>
  <si>
    <t>[</t>
  </si>
  <si>
    <r>
      <t xml:space="preserve">CENTRO PARTICIPANTE: </t>
    </r>
    <r>
      <rPr>
        <b/>
        <sz val="11"/>
        <rFont val="Calibri"/>
        <family val="2"/>
        <scheme val="minor"/>
      </rPr>
      <t>CEFID</t>
    </r>
  </si>
  <si>
    <r>
      <t xml:space="preserve">CENTRO PARTICIPANTE: </t>
    </r>
    <r>
      <rPr>
        <b/>
        <sz val="11"/>
        <rFont val="Calibri"/>
        <family val="2"/>
        <scheme val="minor"/>
      </rPr>
      <t>CESFI</t>
    </r>
  </si>
  <si>
    <r>
      <t xml:space="preserve">CENTRO PARTICIPANTE: </t>
    </r>
    <r>
      <rPr>
        <b/>
        <sz val="11"/>
        <rFont val="Calibri"/>
        <family val="2"/>
        <scheme val="minor"/>
      </rPr>
      <t>REITORIA/SEAL</t>
    </r>
  </si>
  <si>
    <r>
      <t xml:space="preserve">CENTRO PARTICIPANTE: </t>
    </r>
    <r>
      <rPr>
        <b/>
        <sz val="11"/>
        <rFont val="Calibri"/>
        <family val="2"/>
        <scheme val="minor"/>
      </rPr>
      <t>CAV</t>
    </r>
  </si>
  <si>
    <r>
      <t xml:space="preserve">CENTRO PARTICIPANTE: </t>
    </r>
    <r>
      <rPr>
        <b/>
        <sz val="11"/>
        <rFont val="Calibri"/>
        <family val="2"/>
        <scheme val="minor"/>
      </rPr>
      <t>CCT</t>
    </r>
  </si>
  <si>
    <r>
      <t xml:space="preserve">CENTRO PARTICIPANTE: </t>
    </r>
    <r>
      <rPr>
        <b/>
        <sz val="11"/>
        <rFont val="Calibri"/>
        <family val="2"/>
        <scheme val="minor"/>
      </rPr>
      <t>CEART</t>
    </r>
  </si>
  <si>
    <r>
      <t xml:space="preserve">CENTRO PARTICIPANTE: </t>
    </r>
    <r>
      <rPr>
        <b/>
        <sz val="11"/>
        <rFont val="Calibri"/>
        <family val="2"/>
        <scheme val="minor"/>
      </rPr>
      <t>ESAG</t>
    </r>
  </si>
  <si>
    <r>
      <t xml:space="preserve">CENTRO PARTICIPANTE: </t>
    </r>
    <r>
      <rPr>
        <b/>
        <sz val="11"/>
        <rFont val="Calibri"/>
        <family val="2"/>
        <scheme val="minor"/>
      </rPr>
      <t>CEAD</t>
    </r>
  </si>
  <si>
    <r>
      <t xml:space="preserve">CENTRO PARTICIPANTE: </t>
    </r>
    <r>
      <rPr>
        <b/>
        <sz val="11"/>
        <rFont val="Calibri"/>
        <family val="2"/>
        <scheme val="minor"/>
      </rPr>
      <t>CEPLAN</t>
    </r>
  </si>
  <si>
    <r>
      <t xml:space="preserve">CENTRO PARTICIPANTE: </t>
    </r>
    <r>
      <rPr>
        <b/>
        <sz val="11"/>
        <rFont val="Calibri"/>
        <family val="2"/>
        <scheme val="minor"/>
      </rPr>
      <t>CEAVI</t>
    </r>
  </si>
  <si>
    <r>
      <t xml:space="preserve">CENTRO PARTICIPANTE: </t>
    </r>
    <r>
      <rPr>
        <b/>
        <sz val="11"/>
        <rFont val="Calibri"/>
        <family val="2"/>
        <scheme val="minor"/>
      </rPr>
      <t>CERES</t>
    </r>
  </si>
  <si>
    <r>
      <t xml:space="preserve">CENTRO PARTICIPANTE: </t>
    </r>
    <r>
      <rPr>
        <b/>
        <sz val="11"/>
        <rFont val="Calibri"/>
        <family val="2"/>
        <scheme val="minor"/>
      </rPr>
      <t>FAED</t>
    </r>
  </si>
  <si>
    <r>
      <t xml:space="preserve">CENTRO PARTICIPANTE: </t>
    </r>
    <r>
      <rPr>
        <b/>
        <sz val="11"/>
        <rFont val="Calibri"/>
        <family val="2"/>
        <scheme val="minor"/>
      </rPr>
      <t>CEO</t>
    </r>
  </si>
  <si>
    <r>
      <rPr>
        <sz val="11"/>
        <rFont val="Calibri"/>
        <family val="2"/>
        <scheme val="minor"/>
      </rPr>
      <t xml:space="preserve"> </t>
    </r>
    <r>
      <rPr>
        <u/>
        <sz val="11"/>
        <rFont val="Calibri"/>
        <family val="2"/>
        <scheme val="minor"/>
      </rPr>
      <t>VIGÊNCIA DA ATA:</t>
    </r>
    <r>
      <rPr>
        <sz val="11"/>
        <rFont val="Calibri"/>
        <family val="2"/>
        <scheme val="minor"/>
      </rPr>
      <t xml:space="preserve">  02/09/2025 </t>
    </r>
    <r>
      <rPr>
        <b/>
        <sz val="11"/>
        <rFont val="Calibri"/>
        <family val="2"/>
        <scheme val="minor"/>
      </rPr>
      <t>até 02/09/2026</t>
    </r>
  </si>
  <si>
    <r>
      <rPr>
        <b/>
        <sz val="11"/>
        <rFont val="Calibri"/>
        <family val="2"/>
        <scheme val="minor"/>
      </rPr>
      <t xml:space="preserve">OBJETO: </t>
    </r>
    <r>
      <rPr>
        <sz val="11"/>
        <rFont val="Calibri"/>
        <family val="2"/>
        <scheme val="minor"/>
      </rPr>
      <t>AQUISIÇÃO DE MATERIAIS DE EXPEDIENTE PARA A UDESC</t>
    </r>
  </si>
  <si>
    <t>Qtde Registrada TOTAL</t>
  </si>
  <si>
    <t>REITORIA</t>
  </si>
  <si>
    <t>[TOTAL J156]</t>
  </si>
  <si>
    <t>[TOTAL K156]</t>
  </si>
  <si>
    <t>[TOTAL M156]</t>
  </si>
  <si>
    <t>[total O156+P156]</t>
  </si>
  <si>
    <t>[TOTAL L156]</t>
  </si>
  <si>
    <t xml:space="preserve">AF nº 1778/2025 (Quantidade)                                                                                                                       </t>
  </si>
  <si>
    <t xml:space="preserve">AF nº 1779/2025 (Quantidade)                                                                                                                       </t>
  </si>
  <si>
    <t xml:space="preserve">AF nº 1780/2025 (Quantidade)                                                                                                                       </t>
  </si>
  <si>
    <r>
      <t xml:space="preserve"> </t>
    </r>
    <r>
      <rPr>
        <u/>
        <sz val="11"/>
        <rFont val="Calibri"/>
        <family val="2"/>
        <scheme val="minor"/>
      </rPr>
      <t>Quantidade cedida</t>
    </r>
    <r>
      <rPr>
        <sz val="11"/>
        <rFont val="Calibri"/>
        <family val="2"/>
        <scheme val="minor"/>
      </rPr>
      <t xml:space="preserve"> </t>
    </r>
    <r>
      <rPr>
        <b/>
        <sz val="11"/>
        <rFont val="Calibri"/>
        <family val="2"/>
        <scheme val="minor"/>
      </rPr>
      <t>por Solicitação</t>
    </r>
  </si>
  <si>
    <r>
      <t xml:space="preserve">REGISTRO DE CARONA PARA OUTROS ÓRGÃOS:  </t>
    </r>
    <r>
      <rPr>
        <sz val="11"/>
        <rFont val="Calibri"/>
        <family val="2"/>
        <scheme val="minor"/>
      </rPr>
      <t>(</t>
    </r>
    <r>
      <rPr>
        <u/>
        <sz val="11"/>
        <rFont val="Calibri"/>
        <family val="2"/>
        <scheme val="minor"/>
      </rPr>
      <t xml:space="preserve">Obs: Itens com só </t>
    </r>
    <r>
      <rPr>
        <u/>
        <sz val="11"/>
        <color rgb="FFFF0000"/>
        <rFont val="Calibri"/>
        <family val="2"/>
        <scheme val="minor"/>
      </rPr>
      <t>01 unidade</t>
    </r>
    <r>
      <rPr>
        <u/>
        <sz val="11"/>
        <rFont val="Calibri"/>
        <family val="2"/>
        <scheme val="minor"/>
      </rPr>
      <t xml:space="preserve"> registrada - </t>
    </r>
    <r>
      <rPr>
        <u/>
        <sz val="11"/>
        <color rgb="FFFF0000"/>
        <rFont val="Calibri"/>
        <family val="2"/>
        <scheme val="minor"/>
      </rPr>
      <t>INDISPONÍVEIS PARA CARONA</t>
    </r>
    <r>
      <rPr>
        <sz val="11"/>
        <rFont val="Calibri"/>
        <family val="2"/>
        <scheme val="minor"/>
      </rPr>
      <t>!)</t>
    </r>
  </si>
  <si>
    <t>ÓRGÃO C</t>
  </si>
  <si>
    <t>ÓRGÃO D</t>
  </si>
  <si>
    <t>PREÇOS</t>
  </si>
  <si>
    <t>INSERIR ÓRGÃO</t>
  </si>
  <si>
    <t>Especificação (conforme especificação em edital)</t>
  </si>
  <si>
    <t>Qtde Registrada UDESC</t>
  </si>
  <si>
    <t xml:space="preserve">Passível de Carona </t>
  </si>
  <si>
    <t xml:space="preserve">Quantidade utilizada Carona </t>
  </si>
  <si>
    <t xml:space="preserve">Saldo RESTANTE para CARONA </t>
  </si>
  <si>
    <t>Quantidade Aditivada</t>
  </si>
  <si>
    <t xml:space="preserve">Quantidade TOTAL Carona </t>
  </si>
  <si>
    <t xml:space="preserve">Valor Unitário </t>
  </si>
  <si>
    <t>SGPe (ÓRGÃO) XXX/202X - (Ofício nº XX)</t>
  </si>
  <si>
    <t xml:space="preserve">Valor Total da Ata </t>
  </si>
  <si>
    <t>Valor cedido para carona</t>
  </si>
  <si>
    <t>% cedido para carona</t>
  </si>
  <si>
    <t>FAPESC</t>
  </si>
  <si>
    <t>PE 1131/2025 SRP - (SGPE DE ORIGEM: 19881/2025)</t>
  </si>
  <si>
    <t>OBJETO: AQUISIÇÃO DE MATERIAIS DE EXPEDIENTE PARA A UDESC</t>
  </si>
  <si>
    <r>
      <t xml:space="preserve"> VIGÊNCIA DA ATA:  02/09/2025 até</t>
    </r>
    <r>
      <rPr>
        <b/>
        <u/>
        <sz val="11"/>
        <rFont val="Calibri"/>
        <family val="2"/>
        <scheme val="minor"/>
      </rPr>
      <t xml:space="preserve"> 02/09/2026</t>
    </r>
  </si>
  <si>
    <t>Resumo Atualizado em 22/09/2025</t>
  </si>
  <si>
    <t>SGPe FAPESC 3800/2025 - (Ofício nº 54/2025)</t>
  </si>
  <si>
    <t>Caneta esferográfica, na cor AZUL. Corpo em poliestireno cristal, com protetor plástico entre a carga e o corpo da caneta; esfera em tungstênio; espessura da ponta de 1,00mm; formato redondo; ponta em latão usinado com esfera de tungstênio; tampa antiasfixiante. MARCA BIC, justificativa da marca anexada no processo e embasada no relatório de análise de produtos do "INMETRO".</t>
  </si>
  <si>
    <t>Caneta esferográfica, na cor VERMELHA. Corpo em poliestireno cristal, com protetor plástico entre a carga e o corpo da caneta; esfera em tungstênio; espessura da ponta de 1,00mm; formato redondo; ponta em latão usinado com esfera de tungstênio; tampa antiasfixiante. MARCA BIC, justificativa da marca anexada no processo e embasada no relatório de análise de produtos do "INMETRO".</t>
  </si>
  <si>
    <t xml:space="preserve">AF nº 2306/2025 (Quantidade)                                                                                                                       </t>
  </si>
  <si>
    <t>SICOS</t>
  </si>
  <si>
    <t>SGPe SICOS 24352/2025 - (Ofício nº 58/2025)</t>
  </si>
  <si>
    <t>Valor Total Utilizado (com aditivo)</t>
  </si>
  <si>
    <t xml:space="preserve">AF nº xxxx/2026 (Quantidade)                                                                                                                       </t>
  </si>
  <si>
    <t xml:space="preserve">AF nº 165/2026 (Quantidade)                                                                                                                       </t>
  </si>
  <si>
    <t xml:space="preserve">AF nº 1734/2025 (VIRTUAL)                                                                                                                       </t>
  </si>
  <si>
    <t xml:space="preserve">AF nº 1735/2025 (JM PAPELARIA)                                                                                                                       </t>
  </si>
  <si>
    <t xml:space="preserve">AF nº 2090/2025 (VIRTUAL)                                                                                                                       </t>
  </si>
  <si>
    <t xml:space="preserve">AF nº 2066/2025 (DICAPEL)                                                                                                                       </t>
  </si>
  <si>
    <t xml:space="preserve">AF nº 2088/2025      (JM PAPELARIA)                                                                                                                       </t>
  </si>
  <si>
    <t xml:space="preserve">AF nº 1861/2025 VIRTUAL SUPRIMENTOS SGPE 37750/2025                                                                                                                 </t>
  </si>
  <si>
    <t xml:space="preserve">AF nº 1877/2025 JM PAPELARIA  SGPE 37988/2025                                                                                                                   </t>
  </si>
  <si>
    <t xml:space="preserve">AF nº 1906/2025                     MUNDO DE BRINQUEDO SGPE 37983/2025                                                                                                  </t>
  </si>
  <si>
    <t xml:space="preserve">AF nº 286/2026 JM PAPELARIA SGPE 37988/2025                                                                                                                       </t>
  </si>
  <si>
    <t>26/092025</t>
  </si>
  <si>
    <t xml:space="preserve">AF nº 1847/2025 (Quantidade)                                                                                                                       </t>
  </si>
  <si>
    <t xml:space="preserve">AF nº 1903/2025 (Quantidade)                                                                                                                       </t>
  </si>
  <si>
    <t xml:space="preserve">AF nº 2791/2025 (DICAPEL)                                                                                                                       </t>
  </si>
  <si>
    <t xml:space="preserve">AF nº 2837/2025 (VIRTUAL)                                                                                                                       </t>
  </si>
  <si>
    <t xml:space="preserve">AF nº 2133/2025 (Quantidade)                                                                                                                       </t>
  </si>
  <si>
    <t xml:space="preserve">AF nº 2143/2025 (Quantidade)                                                                                                                       </t>
  </si>
  <si>
    <t xml:space="preserve">AF nº 2884/2025 (Quantidade)                                                                                                                       </t>
  </si>
  <si>
    <t xml:space="preserve">AF nº 1688/2025                                                                                                                        </t>
  </si>
  <si>
    <t xml:space="preserve">AF nº 2054/2025                                                                                                                       </t>
  </si>
  <si>
    <t xml:space="preserve">AF nº 2056/2025                                                                                                                       </t>
  </si>
  <si>
    <t xml:space="preserve">AF nº 2060/2025 (Quantidade)                                                                                                                       </t>
  </si>
  <si>
    <t xml:space="preserve">AF nº 304/2026 (Quantidade)                                                                                                                       </t>
  </si>
  <si>
    <t xml:space="preserve">AF nº 305/2026 (Quantidade)                                                                                                                       </t>
  </si>
  <si>
    <t xml:space="preserve">AF nº 307/2026 (Quantidade)                                                                                                                       </t>
  </si>
  <si>
    <t xml:space="preserve">AF nº 1766/2025 (Quantidade)                                                                                                                       </t>
  </si>
  <si>
    <t xml:space="preserve">AF nº 1767/2025 (Quantidade)                                                                                                                       </t>
  </si>
  <si>
    <t xml:space="preserve">AF nº 161/2026 (Quantidade)                                                                                                                       </t>
  </si>
  <si>
    <t xml:space="preserve">AF nº 173/2026 (Quantidade)                                                                                                                       </t>
  </si>
  <si>
    <t xml:space="preserve">AF nº 1720/2025 (Quantidade)                                                                                                                       </t>
  </si>
  <si>
    <t xml:space="preserve">AF nº 1718/2025 (Quantidade)                                                                                                                       </t>
  </si>
  <si>
    <t xml:space="preserve">AF nº 1719/2025 (Quantidade)                                                                                                                       </t>
  </si>
  <si>
    <t xml:space="preserve">AF nº 0108/2026 (Quantidade)                                                                                                                       </t>
  </si>
  <si>
    <t xml:space="preserve">AF nº 0109/2026 (Quantidade)                                                                                                                       </t>
  </si>
  <si>
    <t xml:space="preserve">AF nº 0110/2026 (Quantidade)                                                                                                                       </t>
  </si>
  <si>
    <t xml:space="preserve">AF nº 1940/2025                                                                                                                      </t>
  </si>
  <si>
    <t xml:space="preserve">AF nº 283/2026 (Quantidade)                                                                                                                       </t>
  </si>
  <si>
    <t xml:space="preserve">AF nº 1867/2025 (Quantidade)                                                                                                                       </t>
  </si>
  <si>
    <t xml:space="preserve">AF nº 1868/2025 (Quantidade)                                                                                                                       </t>
  </si>
  <si>
    <t xml:space="preserve">AF nº 1949/2025 (Quantidade)                                                                                                                       </t>
  </si>
  <si>
    <t xml:space="preserve">AF nº 1788/2025 (Quantidade)                                                                                                                       </t>
  </si>
  <si>
    <t xml:space="preserve">AF nº 1571/2025 (Quantidade)                                                                                                                       </t>
  </si>
  <si>
    <t xml:space="preserve">AF nº 2013/2025 (Quantidade)                                                                                                                       </t>
  </si>
  <si>
    <t xml:space="preserve">AF nº 2244/2025 (Quantidade)                                                                                                                       </t>
  </si>
  <si>
    <t xml:space="preserve">AF nº 1727/2025 (Quantidade)                                                                                                                       </t>
  </si>
  <si>
    <t xml:space="preserve">AF nº 1729/2025 (Quantidade)                                                                                                                       </t>
  </si>
  <si>
    <t xml:space="preserve">AF nº 1946/2025 (Quantidade)                                                                                                                       </t>
  </si>
  <si>
    <t xml:space="preserve">AF nº 60/2026 (Quantidade)                                                                                                                       </t>
  </si>
  <si>
    <t xml:space="preserve">AF nº61/2026 (Quantidade)                                                                                                                       </t>
  </si>
  <si>
    <t xml:space="preserve">AF nº 190/2026 (Quantidade)                                                                                                                       </t>
  </si>
  <si>
    <t xml:space="preserve">AF nº 188/2026 (Quantidade)                                                                                                                       </t>
  </si>
  <si>
    <t xml:space="preserve">AF nº 2163/2025 (Quantidade)                                                                                                                       </t>
  </si>
  <si>
    <t xml:space="preserve">AF nº 2710/2025 (Quantidade)                                                                                                                       </t>
  </si>
  <si>
    <t xml:space="preserve">AF nº 2711/2025 (Quantidade)                                                                                                                       </t>
  </si>
  <si>
    <t>Atualizado em 17/03/2026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</si>
</sst>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8" formatCode="&quot;R$&quot;\ #,##0.00;[Red]\-&quot;R$&quot;\ #,##0.00"/>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quot;R$&quot;\ #,##0.00"/>
    <numFmt numFmtId="170" formatCode="#,##0_ ;[Red]\-#,##0\ "/>
    <numFmt numFmtId="171" formatCode="0000"/>
    <numFmt numFmtId="172" formatCode="_-* #,##0_-;\-* #,##0_-;_-* &quot;-&quot;_-;_-@"/>
  </numFmts>
  <fonts count="36" x14ac:knownFonts="1">
    <font>
      <sz val="10"/>
      <name val="Arial"/>
    </font>
    <font>
      <sz val="11"/>
      <color theme="1"/>
      <name val="Calibri"/>
      <family val="2"/>
      <scheme val="minor"/>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sz val="10"/>
      <name val="Arial"/>
      <family val="2"/>
    </font>
    <font>
      <sz val="10"/>
      <name val="Arial"/>
      <family val="2"/>
    </font>
    <font>
      <sz val="10"/>
      <name val="Arial"/>
      <family val="2"/>
    </font>
    <font>
      <b/>
      <sz val="11"/>
      <name val="Calibri"/>
      <family val="2"/>
      <scheme val="minor"/>
    </font>
    <font>
      <sz val="10"/>
      <name val="Arial"/>
      <family val="2"/>
    </font>
    <font>
      <b/>
      <sz val="11"/>
      <color theme="1"/>
      <name val="Calibri"/>
      <family val="2"/>
      <scheme val="minor"/>
    </font>
    <font>
      <u/>
      <sz val="11"/>
      <name val="Calibri"/>
      <family val="2"/>
      <scheme val="minor"/>
    </font>
    <font>
      <b/>
      <sz val="12"/>
      <name val="Calibri"/>
      <family val="2"/>
      <scheme val="minor"/>
    </font>
    <font>
      <b/>
      <u/>
      <sz val="11"/>
      <name val="Calibri"/>
      <family val="2"/>
      <scheme val="minor"/>
    </font>
    <font>
      <b/>
      <sz val="14"/>
      <name val="Calibri"/>
      <family val="2"/>
      <scheme val="minor"/>
    </font>
    <font>
      <sz val="11"/>
      <color theme="0" tint="-0.499984740745262"/>
      <name val="Calibri"/>
      <family val="2"/>
      <scheme val="minor"/>
    </font>
    <font>
      <sz val="10"/>
      <color indexed="81"/>
      <name val="Segoe UI"/>
      <family val="2"/>
    </font>
    <font>
      <b/>
      <sz val="10"/>
      <color indexed="81"/>
      <name val="Segoe UI"/>
      <family val="2"/>
    </font>
    <font>
      <b/>
      <sz val="11"/>
      <color rgb="FFC00000"/>
      <name val="Calibri"/>
      <family val="2"/>
      <scheme val="minor"/>
    </font>
    <font>
      <sz val="11"/>
      <color rgb="FFC00000"/>
      <name val="Calibri"/>
      <family val="2"/>
      <scheme val="minor"/>
    </font>
    <font>
      <sz val="12"/>
      <color rgb="FFFF0000"/>
      <name val="Calibri"/>
      <family val="2"/>
      <scheme val="minor"/>
    </font>
    <font>
      <b/>
      <sz val="12"/>
      <color rgb="FFFF0000"/>
      <name val="Calibri"/>
      <family val="2"/>
      <scheme val="minor"/>
    </font>
    <font>
      <b/>
      <u/>
      <sz val="13"/>
      <name val="Calibri"/>
      <family val="2"/>
      <scheme val="minor"/>
    </font>
    <font>
      <u/>
      <sz val="11"/>
      <color rgb="FFFF0000"/>
      <name val="Calibri"/>
      <family val="2"/>
      <scheme val="minor"/>
    </font>
    <font>
      <sz val="14"/>
      <name val="Calibri"/>
      <family val="2"/>
      <scheme val="minor"/>
    </font>
    <font>
      <b/>
      <sz val="9"/>
      <color indexed="81"/>
      <name val="Segoe UI"/>
      <family val="2"/>
    </font>
    <font>
      <sz val="9"/>
      <color indexed="81"/>
      <name val="Segoe UI"/>
      <family val="2"/>
    </font>
    <font>
      <u/>
      <sz val="9"/>
      <color indexed="81"/>
      <name val="Segoe UI"/>
      <family val="2"/>
    </font>
    <font>
      <sz val="11"/>
      <color rgb="FF0000FF"/>
      <name val="Calibri"/>
      <family val="2"/>
      <scheme val="minor"/>
    </font>
    <font>
      <b/>
      <sz val="11"/>
      <color rgb="FF0000FF"/>
      <name val="Calibri"/>
      <family val="2"/>
      <scheme val="minor"/>
    </font>
    <font>
      <b/>
      <sz val="11"/>
      <name val="Calibri"/>
      <family val="2"/>
    </font>
    <font>
      <sz val="11"/>
      <name val="Calibri"/>
      <family val="2"/>
    </font>
    <font>
      <b/>
      <sz val="12"/>
      <name val="Calibri"/>
      <family val="2"/>
    </font>
    <font>
      <sz val="12"/>
      <name val="Calibri"/>
      <family val="2"/>
    </font>
  </fonts>
  <fills count="37">
    <fill>
      <patternFill patternType="none"/>
    </fill>
    <fill>
      <patternFill patternType="gray125"/>
    </fill>
    <fill>
      <patternFill patternType="solid">
        <fgColor indexed="41"/>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rgb="FFFF5050"/>
        <bgColor indexed="64"/>
      </patternFill>
    </fill>
    <fill>
      <patternFill patternType="solid">
        <fgColor rgb="FF66FF99"/>
        <bgColor indexed="64"/>
      </patternFill>
    </fill>
    <fill>
      <patternFill patternType="solid">
        <fgColor rgb="FFFFFF99"/>
        <bgColor indexed="26"/>
      </patternFill>
    </fill>
    <fill>
      <patternFill patternType="solid">
        <fgColor rgb="FFFFCDFF"/>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99FF33"/>
        <bgColor indexed="64"/>
      </patternFill>
    </fill>
    <fill>
      <patternFill patternType="solid">
        <fgColor rgb="FFCCECFF"/>
        <bgColor indexed="64"/>
      </patternFill>
    </fill>
    <fill>
      <patternFill patternType="solid">
        <fgColor rgb="FFFFFF66"/>
        <bgColor indexed="64"/>
      </patternFill>
    </fill>
    <fill>
      <patternFill patternType="solid">
        <fgColor theme="0"/>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indexed="13"/>
        <bgColor indexed="26"/>
      </patternFill>
    </fill>
    <fill>
      <patternFill patternType="solid">
        <fgColor theme="3"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FFFF00"/>
        <bgColor indexed="26"/>
      </patternFill>
    </fill>
    <fill>
      <patternFill patternType="solid">
        <fgColor rgb="FFFFFF99"/>
        <bgColor rgb="FFFFFFCC"/>
      </patternFill>
    </fill>
    <fill>
      <patternFill patternType="solid">
        <fgColor rgb="FFCCFFFF"/>
        <bgColor rgb="FF000000"/>
      </patternFill>
    </fill>
    <fill>
      <patternFill patternType="solid">
        <fgColor rgb="FFFFFFFF"/>
        <bgColor rgb="FF000000"/>
      </patternFill>
    </fill>
    <fill>
      <patternFill patternType="solid">
        <fgColor rgb="FFFFFF66"/>
        <bgColor rgb="FF000000"/>
      </patternFill>
    </fill>
    <fill>
      <patternFill patternType="solid">
        <fgColor rgb="FFFFFF99"/>
        <bgColor rgb="FF000000"/>
      </patternFill>
    </fill>
    <fill>
      <patternFill patternType="solid">
        <fgColor theme="0"/>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double">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662">
    <xf numFmtId="0" fontId="0" fillId="0" borderId="0"/>
    <xf numFmtId="0" fontId="2" fillId="0" borderId="0"/>
    <xf numFmtId="164" fontId="2" fillId="0" borderId="0" applyFill="0" applyBorder="0" applyAlignment="0" applyProtection="0"/>
    <xf numFmtId="165" fontId="2" fillId="0" borderId="0" applyFill="0" applyBorder="0" applyAlignment="0" applyProtection="0"/>
    <xf numFmtId="0" fontId="3" fillId="0" borderId="0" applyNumberFormat="0" applyFill="0" applyBorder="0" applyAlignment="0" applyProtection="0"/>
    <xf numFmtId="167" fontId="5"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167"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9" fontId="2" fillId="0" borderId="0" applyFont="0" applyFill="0" applyBorder="0" applyAlignment="0" applyProtection="0"/>
    <xf numFmtId="43" fontId="7" fillId="0" borderId="0" applyFont="0" applyFill="0" applyBorder="0" applyAlignment="0" applyProtection="0"/>
    <xf numFmtId="44" fontId="8"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9" fontId="9"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0" fontId="2" fillId="0" borderId="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9" fontId="11"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9"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cellStyleXfs>
  <cellXfs count="241">
    <xf numFmtId="0" fontId="0" fillId="0" borderId="0" xfId="0"/>
    <xf numFmtId="0" fontId="4" fillId="0" borderId="0" xfId="1" applyFont="1" applyFill="1" applyAlignment="1">
      <alignment horizontal="center" vertical="center" wrapText="1"/>
    </xf>
    <xf numFmtId="0" fontId="4" fillId="0" borderId="0" xfId="1" applyFont="1" applyAlignment="1">
      <alignment wrapText="1"/>
    </xf>
    <xf numFmtId="0" fontId="4" fillId="0" borderId="0" xfId="1" applyFont="1" applyFill="1" applyAlignment="1">
      <alignment vertical="center" wrapText="1"/>
    </xf>
    <xf numFmtId="0" fontId="4" fillId="0" borderId="0" xfId="1" applyFont="1" applyFill="1" applyAlignment="1" applyProtection="1">
      <alignment wrapText="1"/>
      <protection locked="0"/>
    </xf>
    <xf numFmtId="3" fontId="4" fillId="0" borderId="0" xfId="1" applyNumberFormat="1" applyFont="1" applyAlignment="1" applyProtection="1">
      <alignment wrapText="1"/>
      <protection locked="0"/>
    </xf>
    <xf numFmtId="0" fontId="4" fillId="0" borderId="0" xfId="1" applyFont="1" applyAlignment="1" applyProtection="1">
      <alignment wrapText="1"/>
      <protection locked="0"/>
    </xf>
    <xf numFmtId="0" fontId="4" fillId="2" borderId="1" xfId="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165" fontId="4" fillId="2" borderId="1" xfId="3" applyFont="1" applyFill="1" applyBorder="1" applyAlignment="1" applyProtection="1">
      <alignment horizontal="center" vertical="center" wrapText="1"/>
    </xf>
    <xf numFmtId="0" fontId="4" fillId="2" borderId="1" xfId="1" applyFont="1" applyFill="1" applyBorder="1" applyAlignment="1" applyProtection="1">
      <alignment horizontal="center" vertical="center" wrapText="1"/>
    </xf>
    <xf numFmtId="166" fontId="4" fillId="2" borderId="1" xfId="1" applyNumberFormat="1" applyFont="1" applyFill="1" applyBorder="1" applyAlignment="1">
      <alignment horizontal="center" vertical="center" wrapText="1"/>
    </xf>
    <xf numFmtId="166" fontId="4" fillId="0" borderId="0" xfId="0" applyNumberFormat="1" applyFont="1" applyFill="1" applyAlignment="1">
      <alignment horizontal="center" vertical="center" wrapText="1"/>
    </xf>
    <xf numFmtId="166" fontId="4" fillId="4" borderId="1" xfId="0" applyNumberFormat="1" applyFont="1" applyFill="1" applyBorder="1" applyAlignment="1">
      <alignment horizontal="center" vertical="center" wrapText="1"/>
    </xf>
    <xf numFmtId="0" fontId="4" fillId="3" borderId="1" xfId="13" applyNumberFormat="1" applyFont="1" applyFill="1" applyBorder="1" applyAlignment="1" applyProtection="1">
      <alignment horizontal="center" vertical="center" wrapText="1"/>
      <protection locked="0"/>
    </xf>
    <xf numFmtId="3" fontId="4" fillId="6" borderId="6" xfId="1" applyNumberFormat="1" applyFont="1" applyFill="1" applyBorder="1" applyAlignment="1" applyProtection="1">
      <alignment horizontal="center" vertical="center" wrapText="1"/>
      <protection locked="0"/>
    </xf>
    <xf numFmtId="44" fontId="4" fillId="5" borderId="1" xfId="14" applyFont="1" applyFill="1" applyBorder="1" applyAlignment="1">
      <alignment vertical="center" wrapText="1"/>
    </xf>
    <xf numFmtId="44" fontId="4" fillId="0" borderId="11" xfId="1" applyNumberFormat="1" applyFont="1" applyBorder="1" applyAlignment="1">
      <alignment wrapText="1"/>
    </xf>
    <xf numFmtId="0" fontId="4" fillId="0" borderId="1" xfId="1" applyFont="1" applyFill="1" applyBorder="1" applyAlignment="1" applyProtection="1">
      <alignment horizontal="center" vertical="center" wrapText="1"/>
      <protection locked="0"/>
    </xf>
    <xf numFmtId="0" fontId="10" fillId="0" borderId="1" xfId="1" applyFont="1" applyFill="1" applyBorder="1" applyAlignment="1" applyProtection="1">
      <alignment horizontal="center" vertical="center" wrapText="1"/>
      <protection locked="0"/>
    </xf>
    <xf numFmtId="3" fontId="4" fillId="8" borderId="1" xfId="1" applyNumberFormat="1" applyFont="1" applyFill="1" applyBorder="1" applyAlignment="1" applyProtection="1">
      <alignment horizontal="center" vertical="center" wrapText="1"/>
      <protection locked="0"/>
    </xf>
    <xf numFmtId="169" fontId="10" fillId="0" borderId="1" xfId="1" applyNumberFormat="1" applyFont="1" applyFill="1" applyBorder="1" applyAlignment="1" applyProtection="1">
      <alignment horizontal="center" vertical="center" wrapText="1"/>
      <protection locked="0"/>
    </xf>
    <xf numFmtId="44" fontId="4" fillId="0" borderId="0" xfId="14" applyFont="1" applyAlignment="1" applyProtection="1">
      <alignment wrapText="1"/>
      <protection locked="0"/>
    </xf>
    <xf numFmtId="0" fontId="4" fillId="0" borderId="11" xfId="1" applyFont="1" applyFill="1" applyBorder="1" applyAlignment="1" applyProtection="1">
      <alignment wrapText="1"/>
      <protection locked="0"/>
    </xf>
    <xf numFmtId="0" fontId="12" fillId="13" borderId="1" xfId="0" applyFont="1" applyFill="1" applyBorder="1" applyAlignment="1">
      <alignment horizontal="center" vertical="center" wrapText="1"/>
    </xf>
    <xf numFmtId="0" fontId="4" fillId="2" borderId="1" xfId="1" applyFont="1" applyFill="1" applyBorder="1" applyAlignment="1">
      <alignment horizontal="center" vertical="center" wrapText="1"/>
    </xf>
    <xf numFmtId="0" fontId="10" fillId="0" borderId="0" xfId="1" applyFont="1" applyAlignment="1" applyProtection="1">
      <alignment wrapText="1"/>
      <protection locked="0"/>
    </xf>
    <xf numFmtId="166" fontId="4" fillId="0" borderId="0" xfId="13" applyNumberFormat="1" applyFont="1" applyFill="1" applyBorder="1" applyAlignment="1" applyProtection="1">
      <alignment horizontal="center" vertical="center" wrapText="1"/>
      <protection locked="0"/>
    </xf>
    <xf numFmtId="3" fontId="4" fillId="14" borderId="1" xfId="0" applyNumberFormat="1" applyFont="1" applyFill="1" applyBorder="1" applyAlignment="1">
      <alignment horizontal="center" vertical="center" wrapText="1"/>
    </xf>
    <xf numFmtId="3" fontId="4" fillId="15" borderId="1" xfId="0" applyNumberFormat="1" applyFont="1" applyFill="1" applyBorder="1" applyAlignment="1">
      <alignment horizontal="center" vertical="center" wrapText="1"/>
    </xf>
    <xf numFmtId="3" fontId="4" fillId="6" borderId="1" xfId="0" applyNumberFormat="1" applyFont="1" applyFill="1" applyBorder="1" applyAlignment="1">
      <alignment horizontal="center" vertical="center" wrapText="1"/>
    </xf>
    <xf numFmtId="166" fontId="10" fillId="13" borderId="1" xfId="1" applyNumberFormat="1" applyFont="1" applyFill="1" applyBorder="1" applyAlignment="1">
      <alignment horizontal="center" vertical="center" wrapText="1"/>
    </xf>
    <xf numFmtId="0" fontId="10" fillId="13" borderId="1" xfId="1" applyFont="1" applyFill="1" applyBorder="1" applyAlignment="1" applyProtection="1">
      <alignment horizontal="center" vertical="center" wrapText="1"/>
      <protection locked="0"/>
    </xf>
    <xf numFmtId="169" fontId="4" fillId="0" borderId="0" xfId="14" applyNumberFormat="1" applyFont="1" applyFill="1" applyAlignment="1" applyProtection="1">
      <alignment wrapText="1"/>
      <protection locked="0"/>
    </xf>
    <xf numFmtId="1" fontId="4" fillId="16" borderId="6" xfId="0" applyNumberFormat="1" applyFont="1" applyFill="1" applyBorder="1" applyAlignment="1">
      <alignment horizontal="center" vertical="center" wrapText="1"/>
    </xf>
    <xf numFmtId="3" fontId="4" fillId="17" borderId="6" xfId="0" applyNumberFormat="1" applyFont="1" applyFill="1" applyBorder="1" applyAlignment="1">
      <alignment horizontal="center" vertical="center" wrapText="1"/>
    </xf>
    <xf numFmtId="168" fontId="4" fillId="2" borderId="1" xfId="3" applyNumberFormat="1" applyFont="1" applyFill="1" applyBorder="1" applyAlignment="1" applyProtection="1">
      <alignment horizontal="center" vertical="center" wrapText="1"/>
    </xf>
    <xf numFmtId="166" fontId="4" fillId="18" borderId="1" xfId="0" applyNumberFormat="1" applyFont="1" applyFill="1" applyBorder="1" applyAlignment="1">
      <alignment horizontal="center" vertical="center" wrapText="1"/>
    </xf>
    <xf numFmtId="1" fontId="4" fillId="0" borderId="1" xfId="1" applyNumberFormat="1" applyFont="1" applyFill="1" applyBorder="1" applyAlignment="1" applyProtection="1">
      <alignment horizontal="center" vertical="center" wrapText="1"/>
      <protection locked="0"/>
    </xf>
    <xf numFmtId="0" fontId="4" fillId="0" borderId="0" xfId="1" applyFont="1" applyAlignment="1">
      <alignment wrapText="1"/>
    </xf>
    <xf numFmtId="0" fontId="4" fillId="0" borderId="1" xfId="1" applyFont="1" applyFill="1" applyBorder="1" applyAlignment="1" applyProtection="1">
      <alignment horizontal="center" vertical="center" wrapText="1"/>
      <protection locked="0"/>
    </xf>
    <xf numFmtId="0" fontId="10" fillId="0" borderId="1" xfId="1" applyFont="1" applyFill="1" applyBorder="1" applyAlignment="1" applyProtection="1">
      <alignment horizontal="center" vertical="center" wrapText="1"/>
      <protection locked="0"/>
    </xf>
    <xf numFmtId="170" fontId="4" fillId="9" borderId="1" xfId="0" applyNumberFormat="1" applyFont="1" applyFill="1" applyBorder="1" applyAlignment="1">
      <alignment horizontal="center" vertical="center" wrapText="1"/>
    </xf>
    <xf numFmtId="10" fontId="16" fillId="19" borderId="9" xfId="24" applyNumberFormat="1" applyFont="1" applyFill="1" applyBorder="1" applyAlignment="1" applyProtection="1">
      <alignment horizontal="center" vertical="center"/>
      <protection locked="0"/>
    </xf>
    <xf numFmtId="44" fontId="6" fillId="19" borderId="4" xfId="1" applyNumberFormat="1" applyFont="1" applyFill="1" applyBorder="1" applyAlignment="1" applyProtection="1">
      <alignment horizontal="center" vertical="center"/>
      <protection locked="0"/>
    </xf>
    <xf numFmtId="10" fontId="6" fillId="19" borderId="4" xfId="24" applyNumberFormat="1" applyFont="1" applyFill="1" applyBorder="1" applyAlignment="1" applyProtection="1">
      <alignment horizontal="center" vertical="center"/>
      <protection locked="0"/>
    </xf>
    <xf numFmtId="168" fontId="6" fillId="19" borderId="4" xfId="1" applyNumberFormat="1" applyFont="1" applyFill="1" applyBorder="1" applyAlignment="1" applyProtection="1">
      <alignment horizontal="center" vertical="center"/>
      <protection locked="0"/>
    </xf>
    <xf numFmtId="0" fontId="16" fillId="19" borderId="1" xfId="1" applyFont="1" applyFill="1" applyBorder="1" applyAlignment="1" applyProtection="1">
      <alignment horizontal="center" vertical="center"/>
      <protection locked="0"/>
    </xf>
    <xf numFmtId="44" fontId="16" fillId="19" borderId="1" xfId="1" applyNumberFormat="1" applyFont="1" applyFill="1" applyBorder="1" applyAlignment="1" applyProtection="1">
      <alignment horizontal="center" vertical="center"/>
      <protection locked="0"/>
    </xf>
    <xf numFmtId="44" fontId="16" fillId="19" borderId="1" xfId="410" applyFont="1" applyFill="1" applyBorder="1" applyAlignment="1" applyProtection="1">
      <alignment horizontal="center" vertical="center"/>
      <protection locked="0"/>
    </xf>
    <xf numFmtId="0" fontId="4" fillId="0" borderId="0" xfId="1" applyFont="1" applyFill="1" applyBorder="1" applyAlignment="1" applyProtection="1">
      <alignment horizontal="center" wrapText="1"/>
      <protection locked="0"/>
    </xf>
    <xf numFmtId="44" fontId="16" fillId="19" borderId="1" xfId="24" applyNumberFormat="1" applyFont="1" applyFill="1" applyBorder="1" applyAlignment="1" applyProtection="1">
      <alignment horizontal="center" vertical="center"/>
      <protection locked="0"/>
    </xf>
    <xf numFmtId="10" fontId="6" fillId="19" borderId="7" xfId="24" applyNumberFormat="1" applyFont="1" applyFill="1" applyBorder="1" applyAlignment="1" applyProtection="1">
      <alignment horizontal="center" vertical="center"/>
      <protection locked="0"/>
    </xf>
    <xf numFmtId="44" fontId="16" fillId="19" borderId="5" xfId="1" applyNumberFormat="1" applyFont="1" applyFill="1" applyBorder="1" applyAlignment="1" applyProtection="1">
      <alignment horizontal="center" vertical="center"/>
      <protection locked="0"/>
    </xf>
    <xf numFmtId="168" fontId="6" fillId="19" borderId="5" xfId="1" applyNumberFormat="1" applyFont="1" applyFill="1" applyBorder="1" applyAlignment="1" applyProtection="1">
      <alignment horizontal="center" vertical="center"/>
      <protection locked="0"/>
    </xf>
    <xf numFmtId="0" fontId="17" fillId="0" borderId="0" xfId="1" applyFont="1" applyFill="1" applyAlignment="1" applyProtection="1">
      <alignment wrapText="1"/>
      <protection locked="0"/>
    </xf>
    <xf numFmtId="166" fontId="17" fillId="0" borderId="0" xfId="0" applyNumberFormat="1" applyFont="1" applyFill="1" applyAlignment="1">
      <alignment horizontal="center" vertical="center" wrapText="1"/>
    </xf>
    <xf numFmtId="169" fontId="4" fillId="0" borderId="0" xfId="1" applyNumberFormat="1" applyFont="1" applyFill="1" applyAlignment="1">
      <alignment vertical="center" wrapText="1"/>
    </xf>
    <xf numFmtId="44" fontId="6" fillId="19" borderId="0" xfId="1" applyNumberFormat="1" applyFont="1" applyFill="1" applyBorder="1" applyAlignment="1" applyProtection="1">
      <alignment horizontal="center" vertical="center"/>
      <protection locked="0"/>
    </xf>
    <xf numFmtId="0" fontId="6" fillId="19" borderId="7" xfId="1" applyFont="1" applyFill="1" applyBorder="1" applyAlignment="1" applyProtection="1">
      <alignment horizontal="center" vertical="center"/>
      <protection locked="0"/>
    </xf>
    <xf numFmtId="0" fontId="6" fillId="19" borderId="7" xfId="1" applyFont="1" applyFill="1" applyBorder="1" applyAlignment="1">
      <alignment horizontal="center" vertical="center" wrapText="1"/>
    </xf>
    <xf numFmtId="44" fontId="6" fillId="19" borderId="10" xfId="1" applyNumberFormat="1" applyFont="1" applyFill="1" applyBorder="1" applyAlignment="1" applyProtection="1">
      <alignment horizontal="center" vertical="center"/>
      <protection locked="0"/>
    </xf>
    <xf numFmtId="44" fontId="17" fillId="0" borderId="0" xfId="14" applyFont="1" applyFill="1" applyAlignment="1" applyProtection="1">
      <alignment wrapText="1"/>
      <protection locked="0"/>
    </xf>
    <xf numFmtId="44" fontId="6" fillId="19" borderId="10" xfId="24" applyNumberFormat="1" applyFont="1" applyFill="1" applyBorder="1" applyAlignment="1" applyProtection="1">
      <alignment horizontal="center" vertical="center"/>
      <protection locked="0"/>
    </xf>
    <xf numFmtId="10" fontId="16" fillId="19" borderId="5" xfId="24" applyNumberFormat="1" applyFont="1" applyFill="1" applyBorder="1" applyAlignment="1" applyProtection="1">
      <alignment horizontal="center" vertical="center"/>
      <protection locked="0"/>
    </xf>
    <xf numFmtId="10" fontId="6" fillId="19" borderId="5" xfId="24" applyNumberFormat="1" applyFont="1" applyFill="1" applyBorder="1" applyAlignment="1" applyProtection="1">
      <alignment horizontal="center" vertical="center"/>
      <protection locked="0"/>
    </xf>
    <xf numFmtId="44" fontId="6" fillId="19" borderId="7" xfId="410" applyFont="1" applyFill="1" applyBorder="1" applyAlignment="1" applyProtection="1">
      <alignment horizontal="center" vertical="center"/>
      <protection locked="0"/>
    </xf>
    <xf numFmtId="0" fontId="4" fillId="0" borderId="1" xfId="0" applyFont="1" applyFill="1" applyBorder="1" applyAlignment="1">
      <alignment horizontal="center" vertical="center" wrapText="1"/>
    </xf>
    <xf numFmtId="0" fontId="6" fillId="19" borderId="9" xfId="1" applyFont="1" applyFill="1" applyBorder="1" applyAlignment="1">
      <alignment horizontal="center" vertical="center" wrapText="1"/>
    </xf>
    <xf numFmtId="14" fontId="4" fillId="2" borderId="1" xfId="1" applyNumberFormat="1" applyFont="1" applyFill="1" applyBorder="1" applyAlignment="1" applyProtection="1">
      <alignment horizontal="center" vertical="center" wrapText="1"/>
      <protection locked="0"/>
    </xf>
    <xf numFmtId="171" fontId="4" fillId="21" borderId="1" xfId="0" applyNumberFormat="1" applyFont="1" applyFill="1" applyBorder="1" applyAlignment="1" applyProtection="1">
      <alignment horizontal="left" vertical="center" wrapText="1"/>
      <protection locked="0"/>
    </xf>
    <xf numFmtId="0" fontId="4" fillId="21" borderId="1" xfId="0" applyFont="1" applyFill="1" applyBorder="1" applyAlignment="1">
      <alignment vertical="top" wrapText="1"/>
    </xf>
    <xf numFmtId="0" fontId="4" fillId="21" borderId="1" xfId="0" applyFont="1" applyFill="1" applyBorder="1" applyAlignment="1" applyProtection="1">
      <alignment horizontal="justify" vertical="center" wrapText="1"/>
      <protection locked="0"/>
    </xf>
    <xf numFmtId="0" fontId="4" fillId="21" borderId="1" xfId="0" applyFont="1" applyFill="1" applyBorder="1" applyAlignment="1">
      <alignment vertical="center" wrapText="1"/>
    </xf>
    <xf numFmtId="171" fontId="4" fillId="21" borderId="1" xfId="0" applyNumberFormat="1" applyFont="1" applyFill="1" applyBorder="1" applyAlignment="1" applyProtection="1">
      <alignment horizontal="center" vertical="center"/>
      <protection locked="0"/>
    </xf>
    <xf numFmtId="49" fontId="4" fillId="21" borderId="1" xfId="0" applyNumberFormat="1" applyFont="1" applyFill="1" applyBorder="1" applyAlignment="1">
      <alignment horizontal="center" vertical="center" wrapText="1"/>
    </xf>
    <xf numFmtId="49" fontId="4" fillId="21" borderId="1" xfId="0" applyNumberFormat="1" applyFont="1" applyFill="1" applyBorder="1" applyAlignment="1">
      <alignment horizontal="center" vertical="center"/>
    </xf>
    <xf numFmtId="0" fontId="4" fillId="21" borderId="1" xfId="0" applyFont="1" applyFill="1" applyBorder="1" applyAlignment="1">
      <alignment horizontal="center" vertical="center" wrapText="1"/>
    </xf>
    <xf numFmtId="0" fontId="4" fillId="21" borderId="1" xfId="0" applyFont="1" applyFill="1" applyBorder="1" applyAlignment="1" applyProtection="1">
      <alignment horizontal="center" vertical="center" wrapText="1"/>
      <protection locked="0"/>
    </xf>
    <xf numFmtId="49" fontId="4" fillId="21" borderId="1" xfId="0" applyNumberFormat="1" applyFont="1" applyFill="1" applyBorder="1" applyAlignment="1" applyProtection="1">
      <alignment horizontal="center" vertical="center" wrapText="1"/>
      <protection locked="0"/>
    </xf>
    <xf numFmtId="0" fontId="4" fillId="21" borderId="1" xfId="0" applyFont="1" applyFill="1" applyBorder="1" applyAlignment="1">
      <alignment horizontal="center" vertical="center"/>
    </xf>
    <xf numFmtId="172" fontId="4" fillId="21" borderId="1" xfId="0" applyNumberFormat="1" applyFont="1" applyFill="1" applyBorder="1" applyAlignment="1">
      <alignment horizontal="center" vertical="center" wrapText="1"/>
    </xf>
    <xf numFmtId="168" fontId="4" fillId="21" borderId="1" xfId="24" applyNumberFormat="1" applyFont="1" applyFill="1" applyBorder="1" applyAlignment="1" applyProtection="1">
      <alignment horizontal="center" vertical="center"/>
      <protection locked="0"/>
    </xf>
    <xf numFmtId="168" fontId="4" fillId="21" borderId="1" xfId="24" applyNumberFormat="1" applyFont="1" applyFill="1" applyBorder="1" applyAlignment="1" applyProtection="1">
      <alignment vertical="center"/>
      <protection locked="0"/>
    </xf>
    <xf numFmtId="0" fontId="4" fillId="20" borderId="1" xfId="0" applyFont="1" applyFill="1" applyBorder="1" applyAlignment="1" applyProtection="1">
      <alignment horizontal="center" vertical="center"/>
      <protection locked="0"/>
    </xf>
    <xf numFmtId="0" fontId="4" fillId="20" borderId="1" xfId="0" applyFont="1" applyFill="1" applyBorder="1" applyAlignment="1">
      <alignment horizontal="center" vertical="center" wrapText="1"/>
    </xf>
    <xf numFmtId="0" fontId="4" fillId="0" borderId="1" xfId="0" applyFont="1" applyBorder="1" applyAlignment="1">
      <alignment wrapText="1"/>
    </xf>
    <xf numFmtId="0" fontId="22" fillId="22" borderId="1" xfId="1" applyFont="1" applyFill="1" applyBorder="1" applyAlignment="1">
      <alignment horizontal="center" vertical="center" wrapText="1"/>
    </xf>
    <xf numFmtId="0" fontId="22" fillId="21" borderId="1" xfId="1" applyFont="1" applyFill="1" applyBorder="1" applyAlignment="1">
      <alignment horizontal="center" vertical="center" wrapText="1"/>
    </xf>
    <xf numFmtId="0" fontId="23" fillId="22" borderId="1" xfId="1" applyFont="1" applyFill="1" applyBorder="1" applyAlignment="1">
      <alignment horizontal="center" vertical="center" wrapText="1"/>
    </xf>
    <xf numFmtId="168" fontId="22" fillId="22" borderId="1" xfId="1" applyNumberFormat="1" applyFont="1" applyFill="1" applyBorder="1" applyAlignment="1">
      <alignment horizontal="center" vertical="center" wrapText="1"/>
    </xf>
    <xf numFmtId="168" fontId="4" fillId="0" borderId="11" xfId="1" applyNumberFormat="1" applyFont="1" applyFill="1" applyBorder="1" applyAlignment="1" applyProtection="1">
      <alignment wrapText="1"/>
      <protection locked="0"/>
    </xf>
    <xf numFmtId="0" fontId="6" fillId="19" borderId="1" xfId="1" applyFont="1" applyFill="1" applyBorder="1" applyAlignment="1">
      <alignment horizontal="center" vertical="center" wrapText="1"/>
    </xf>
    <xf numFmtId="0" fontId="14" fillId="19" borderId="1" xfId="1" applyFont="1" applyFill="1" applyBorder="1" applyAlignment="1">
      <alignment horizontal="center" vertical="center" wrapText="1"/>
    </xf>
    <xf numFmtId="0" fontId="4" fillId="0" borderId="22" xfId="1" applyFont="1" applyFill="1" applyBorder="1" applyAlignment="1" applyProtection="1">
      <alignment wrapText="1"/>
      <protection locked="0"/>
    </xf>
    <xf numFmtId="14" fontId="10" fillId="2" borderId="1" xfId="1" applyNumberFormat="1" applyFont="1" applyFill="1" applyBorder="1" applyAlignment="1" applyProtection="1">
      <alignment horizontal="center" vertical="center" wrapText="1"/>
      <protection locked="0"/>
    </xf>
    <xf numFmtId="44" fontId="4" fillId="21" borderId="1" xfId="14" applyFont="1" applyFill="1" applyBorder="1" applyAlignment="1" applyProtection="1">
      <alignment horizontal="center" vertical="center"/>
      <protection locked="0"/>
    </xf>
    <xf numFmtId="168" fontId="4" fillId="21" borderId="1" xfId="14" applyNumberFormat="1" applyFont="1" applyFill="1" applyBorder="1" applyAlignment="1" applyProtection="1">
      <alignment horizontal="center" vertical="center"/>
      <protection locked="0"/>
    </xf>
    <xf numFmtId="168" fontId="4" fillId="0" borderId="0" xfId="1" applyNumberFormat="1" applyFont="1" applyFill="1" applyAlignment="1">
      <alignment vertical="center" wrapText="1"/>
    </xf>
    <xf numFmtId="44" fontId="4" fillId="21" borderId="1" xfId="14" applyFont="1" applyFill="1" applyBorder="1" applyAlignment="1" applyProtection="1">
      <alignment vertical="center"/>
      <protection locked="0"/>
    </xf>
    <xf numFmtId="0" fontId="4" fillId="21" borderId="1" xfId="0" applyFont="1" applyFill="1" applyBorder="1" applyAlignment="1" applyProtection="1">
      <alignment horizontal="center" vertical="center" wrapText="1"/>
      <protection locked="0"/>
    </xf>
    <xf numFmtId="0" fontId="4" fillId="12" borderId="8" xfId="0" applyNumberFormat="1" applyFont="1" applyFill="1" applyBorder="1" applyAlignment="1">
      <alignment horizontal="center" vertical="center" wrapText="1"/>
    </xf>
    <xf numFmtId="0" fontId="4" fillId="11" borderId="1" xfId="0" applyFont="1" applyFill="1" applyBorder="1" applyAlignment="1">
      <alignment horizontal="center" vertical="center" wrapText="1"/>
    </xf>
    <xf numFmtId="3" fontId="4" fillId="24" borderId="1" xfId="1" applyNumberFormat="1" applyFont="1" applyFill="1" applyBorder="1" applyAlignment="1" applyProtection="1">
      <alignment horizontal="center" vertical="center" wrapText="1"/>
      <protection locked="0"/>
    </xf>
    <xf numFmtId="3" fontId="10" fillId="30" borderId="5" xfId="1" applyNumberFormat="1" applyFont="1" applyFill="1" applyBorder="1" applyAlignment="1" applyProtection="1">
      <alignment horizontal="center" vertical="center" wrapText="1"/>
      <protection locked="0"/>
    </xf>
    <xf numFmtId="3" fontId="4" fillId="30" borderId="5" xfId="1" applyNumberFormat="1" applyFont="1" applyFill="1" applyBorder="1" applyAlignment="1" applyProtection="1">
      <alignment horizontal="center" vertical="center" wrapText="1"/>
      <protection locked="0"/>
    </xf>
    <xf numFmtId="0" fontId="1" fillId="13" borderId="1" xfId="0" applyFont="1" applyFill="1" applyBorder="1" applyAlignment="1">
      <alignment horizontal="center" vertical="center" wrapText="1"/>
    </xf>
    <xf numFmtId="0" fontId="4" fillId="3" borderId="1" xfId="1" applyFont="1" applyFill="1" applyBorder="1" applyAlignment="1">
      <alignment horizontal="center" vertical="center" wrapText="1"/>
    </xf>
    <xf numFmtId="0" fontId="10" fillId="25" borderId="1" xfId="1" applyFont="1" applyFill="1" applyBorder="1" applyAlignment="1">
      <alignment horizontal="center" vertical="center" wrapText="1"/>
    </xf>
    <xf numFmtId="0" fontId="4" fillId="25" borderId="1" xfId="1" applyFont="1" applyFill="1" applyBorder="1" applyAlignment="1">
      <alignment horizontal="center" vertical="center" wrapText="1"/>
    </xf>
    <xf numFmtId="0" fontId="4" fillId="26" borderId="1" xfId="1" applyFont="1" applyFill="1" applyBorder="1" applyAlignment="1">
      <alignment horizontal="center" vertical="center" wrapText="1"/>
    </xf>
    <xf numFmtId="0" fontId="4" fillId="27" borderId="1" xfId="1" applyFont="1" applyFill="1" applyBorder="1" applyAlignment="1">
      <alignment horizontal="center" vertical="center" wrapText="1"/>
    </xf>
    <xf numFmtId="0" fontId="4" fillId="28" borderId="1" xfId="1" applyFont="1" applyFill="1" applyBorder="1" applyAlignment="1">
      <alignment horizontal="center" vertical="center" wrapText="1"/>
    </xf>
    <xf numFmtId="0" fontId="4" fillId="29" borderId="1" xfId="1" applyFont="1" applyFill="1" applyBorder="1" applyAlignment="1">
      <alignment horizontal="center" vertical="center" wrapText="1"/>
    </xf>
    <xf numFmtId="0" fontId="4" fillId="0" borderId="0" xfId="1" applyFont="1" applyAlignment="1">
      <alignment vertical="center" wrapText="1"/>
    </xf>
    <xf numFmtId="0" fontId="4" fillId="25" borderId="1" xfId="0" applyFont="1" applyFill="1" applyBorder="1" applyAlignment="1">
      <alignment horizontal="center" vertical="center" wrapText="1"/>
    </xf>
    <xf numFmtId="0" fontId="4" fillId="26" borderId="1" xfId="0" applyFont="1" applyFill="1" applyBorder="1" applyAlignment="1">
      <alignment horizontal="center" vertical="center" wrapText="1"/>
    </xf>
    <xf numFmtId="0" fontId="4" fillId="27" borderId="1" xfId="0" applyFont="1" applyFill="1" applyBorder="1" applyAlignment="1">
      <alignment horizontal="center" vertical="center" wrapText="1"/>
    </xf>
    <xf numFmtId="0" fontId="4" fillId="28" borderId="1" xfId="0" applyFont="1" applyFill="1" applyBorder="1" applyAlignment="1">
      <alignment horizontal="center" vertical="center" wrapText="1"/>
    </xf>
    <xf numFmtId="0" fontId="4" fillId="29" borderId="1" xfId="0" applyFont="1" applyFill="1" applyBorder="1" applyAlignment="1">
      <alignment horizontal="center" vertical="center" wrapText="1"/>
    </xf>
    <xf numFmtId="44" fontId="4" fillId="7" borderId="1" xfId="1" applyNumberFormat="1" applyFont="1" applyFill="1" applyBorder="1" applyAlignment="1">
      <alignment horizontal="center" vertical="center" wrapText="1"/>
    </xf>
    <xf numFmtId="0" fontId="4" fillId="0" borderId="1" xfId="1" applyFont="1" applyBorder="1" applyAlignment="1" applyProtection="1">
      <alignment horizontal="center" vertical="center" wrapText="1"/>
      <protection locked="0"/>
    </xf>
    <xf numFmtId="0" fontId="4" fillId="0" borderId="1" xfId="17" applyNumberFormat="1" applyFont="1" applyBorder="1" applyAlignment="1" applyProtection="1">
      <alignment horizontal="center" vertical="center" wrapText="1"/>
      <protection locked="0"/>
    </xf>
    <xf numFmtId="4" fontId="4" fillId="0" borderId="0" xfId="1" applyNumberFormat="1" applyFont="1" applyAlignment="1">
      <alignment horizontal="center" vertical="center" wrapText="1"/>
    </xf>
    <xf numFmtId="0" fontId="4" fillId="0" borderId="0" xfId="1" applyFont="1" applyAlignment="1">
      <alignment horizontal="center" vertical="center" wrapText="1"/>
    </xf>
    <xf numFmtId="44" fontId="4" fillId="0" borderId="0" xfId="1" applyNumberFormat="1" applyFont="1" applyAlignment="1">
      <alignment wrapText="1"/>
    </xf>
    <xf numFmtId="44" fontId="4" fillId="0" borderId="0" xfId="410" applyFont="1" applyAlignment="1" applyProtection="1">
      <alignment wrapText="1"/>
      <protection locked="0"/>
    </xf>
    <xf numFmtId="0" fontId="4" fillId="4" borderId="25" xfId="1" applyFont="1" applyFill="1" applyBorder="1" applyAlignment="1" applyProtection="1">
      <alignment wrapText="1"/>
      <protection locked="0"/>
    </xf>
    <xf numFmtId="0" fontId="4" fillId="4" borderId="26" xfId="1" applyFont="1" applyFill="1" applyBorder="1" applyAlignment="1" applyProtection="1">
      <alignment wrapText="1"/>
      <protection locked="0"/>
    </xf>
    <xf numFmtId="0" fontId="4" fillId="4" borderId="7" xfId="1" applyFont="1" applyFill="1" applyBorder="1" applyAlignment="1" applyProtection="1">
      <alignment wrapText="1"/>
      <protection locked="0"/>
    </xf>
    <xf numFmtId="0" fontId="4" fillId="4" borderId="0" xfId="1" applyFont="1" applyFill="1" applyAlignment="1" applyProtection="1">
      <alignment wrapText="1"/>
      <protection locked="0"/>
    </xf>
    <xf numFmtId="0" fontId="4" fillId="4" borderId="2" xfId="1" applyFont="1" applyFill="1" applyBorder="1" applyAlignment="1" applyProtection="1">
      <alignment horizontal="left" wrapText="1"/>
      <protection locked="0"/>
    </xf>
    <xf numFmtId="10" fontId="4" fillId="4" borderId="24" xfId="12" applyNumberFormat="1" applyFont="1" applyFill="1" applyBorder="1" applyAlignment="1" applyProtection="1">
      <alignment wrapText="1"/>
      <protection locked="0"/>
    </xf>
    <xf numFmtId="171" fontId="4" fillId="21" borderId="1" xfId="0" applyNumberFormat="1" applyFont="1" applyFill="1" applyBorder="1" applyAlignment="1" applyProtection="1">
      <alignment horizontal="center" vertical="center" wrapText="1"/>
      <protection locked="0"/>
    </xf>
    <xf numFmtId="0" fontId="4" fillId="4" borderId="23" xfId="1" applyFont="1" applyFill="1" applyBorder="1" applyAlignment="1" applyProtection="1">
      <alignment horizontal="left" wrapText="1"/>
      <protection locked="0"/>
    </xf>
    <xf numFmtId="0" fontId="10" fillId="29" borderId="1" xfId="1" applyFont="1" applyFill="1" applyBorder="1" applyAlignment="1">
      <alignment horizontal="center" vertical="center" wrapText="1"/>
    </xf>
    <xf numFmtId="168" fontId="10" fillId="2" borderId="1" xfId="3" applyNumberFormat="1" applyFont="1" applyFill="1" applyBorder="1" applyAlignment="1" applyProtection="1">
      <alignment horizontal="center" vertical="center" wrapText="1"/>
    </xf>
    <xf numFmtId="44" fontId="4" fillId="7" borderId="1" xfId="14" applyFont="1" applyFill="1" applyBorder="1" applyAlignment="1">
      <alignment horizontal="center" vertical="center" wrapText="1"/>
    </xf>
    <xf numFmtId="44" fontId="4" fillId="0" borderId="0" xfId="1" applyNumberFormat="1" applyFont="1" applyAlignment="1" applyProtection="1">
      <alignment wrapText="1"/>
      <protection locked="0"/>
    </xf>
    <xf numFmtId="0" fontId="31" fillId="0" borderId="0" xfId="1" applyFont="1" applyAlignment="1" applyProtection="1">
      <alignment wrapText="1"/>
      <protection locked="0"/>
    </xf>
    <xf numFmtId="168" fontId="30" fillId="0" borderId="0" xfId="1" applyNumberFormat="1" applyFont="1" applyAlignment="1" applyProtection="1">
      <alignment wrapText="1"/>
      <protection locked="0"/>
    </xf>
    <xf numFmtId="14" fontId="32" fillId="32" borderId="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2" fillId="33" borderId="1" xfId="0" applyFont="1" applyFill="1" applyBorder="1" applyAlignment="1">
      <alignment horizontal="center" vertical="center" wrapText="1"/>
    </xf>
    <xf numFmtId="0" fontId="33" fillId="34" borderId="1" xfId="0" applyFont="1" applyFill="1" applyBorder="1" applyAlignment="1">
      <alignment horizontal="center" vertical="center" wrapText="1"/>
    </xf>
    <xf numFmtId="0" fontId="33" fillId="33" borderId="1" xfId="0" applyFont="1" applyFill="1" applyBorder="1" applyAlignment="1">
      <alignment horizontal="center" vertical="center" wrapText="1"/>
    </xf>
    <xf numFmtId="0" fontId="32" fillId="34" borderId="1" xfId="0" applyFont="1" applyFill="1" applyBorder="1" applyAlignment="1">
      <alignment horizontal="center" vertical="center" wrapText="1"/>
    </xf>
    <xf numFmtId="8" fontId="33" fillId="0" borderId="0" xfId="0" applyNumberFormat="1" applyFont="1" applyAlignment="1">
      <alignment wrapText="1"/>
    </xf>
    <xf numFmtId="0" fontId="33" fillId="0" borderId="0" xfId="0" applyFont="1" applyAlignment="1">
      <alignment wrapText="1"/>
    </xf>
    <xf numFmtId="0" fontId="32" fillId="0" borderId="0" xfId="0" applyFont="1" applyAlignment="1">
      <alignment wrapText="1"/>
    </xf>
    <xf numFmtId="0" fontId="35" fillId="34" borderId="1" xfId="0" applyFont="1" applyFill="1" applyBorder="1" applyAlignment="1">
      <alignment horizontal="center" vertical="center" wrapText="1"/>
    </xf>
    <xf numFmtId="0" fontId="34" fillId="34" borderId="1" xfId="0" applyFont="1" applyFill="1" applyBorder="1" applyAlignment="1">
      <alignment horizontal="center" vertical="center" wrapText="1"/>
    </xf>
    <xf numFmtId="14" fontId="34" fillId="32" borderId="1" xfId="0" applyNumberFormat="1" applyFont="1" applyFill="1" applyBorder="1" applyAlignment="1">
      <alignment horizontal="center" vertical="center" wrapText="1"/>
    </xf>
    <xf numFmtId="0" fontId="34" fillId="32"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0" xfId="0" applyFont="1" applyAlignment="1">
      <alignment wrapText="1"/>
    </xf>
    <xf numFmtId="0" fontId="34" fillId="0" borderId="0" xfId="0" applyFont="1" applyAlignment="1">
      <alignment wrapText="1"/>
    </xf>
    <xf numFmtId="44" fontId="35" fillId="0" borderId="0" xfId="14" applyFont="1" applyAlignment="1">
      <alignment wrapText="1"/>
    </xf>
    <xf numFmtId="8" fontId="33" fillId="36" borderId="0" xfId="0" applyNumberFormat="1" applyFont="1" applyFill="1" applyAlignment="1">
      <alignment wrapText="1"/>
    </xf>
    <xf numFmtId="8" fontId="32" fillId="0" borderId="0" xfId="0" applyNumberFormat="1" applyFont="1" applyAlignment="1">
      <alignment wrapText="1"/>
    </xf>
    <xf numFmtId="8" fontId="33" fillId="0" borderId="0" xfId="0" applyNumberFormat="1" applyFont="1" applyAlignment="1">
      <alignment horizontal="right"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21" borderId="1" xfId="0" applyFont="1" applyFill="1" applyBorder="1" applyAlignment="1" applyProtection="1">
      <alignment horizontal="center" vertical="center" wrapText="1"/>
      <protection locked="0"/>
    </xf>
    <xf numFmtId="3" fontId="4" fillId="10" borderId="3" xfId="1" applyNumberFormat="1" applyFont="1" applyFill="1" applyBorder="1" applyAlignment="1" applyProtection="1">
      <alignment horizontal="center" vertical="center" wrapText="1"/>
      <protection locked="0"/>
    </xf>
    <xf numFmtId="3" fontId="4" fillId="10" borderId="5" xfId="1" applyNumberFormat="1" applyFont="1" applyFill="1" applyBorder="1" applyAlignment="1" applyProtection="1">
      <alignment horizontal="center" vertical="center" wrapText="1"/>
      <protection locked="0"/>
    </xf>
    <xf numFmtId="0" fontId="4" fillId="7" borderId="6" xfId="0" applyNumberFormat="1" applyFont="1" applyFill="1" applyBorder="1" applyAlignment="1">
      <alignment vertical="center" wrapText="1"/>
    </xf>
    <xf numFmtId="0" fontId="4" fillId="7" borderId="8" xfId="0" applyNumberFormat="1" applyFont="1" applyFill="1" applyBorder="1" applyAlignment="1">
      <alignment vertical="center" wrapText="1"/>
    </xf>
    <xf numFmtId="0" fontId="4" fillId="7" borderId="9" xfId="0" applyNumberFormat="1" applyFont="1" applyFill="1" applyBorder="1" applyAlignment="1">
      <alignment vertical="center" wrapText="1"/>
    </xf>
    <xf numFmtId="0" fontId="10" fillId="11" borderId="6"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10" fillId="11" borderId="9" xfId="0" applyFont="1" applyFill="1" applyBorder="1" applyAlignment="1">
      <alignment horizontal="center" vertical="center" wrapText="1"/>
    </xf>
    <xf numFmtId="3" fontId="10" fillId="10" borderId="3" xfId="1" applyNumberFormat="1" applyFont="1" applyFill="1" applyBorder="1" applyAlignment="1" applyProtection="1">
      <alignment horizontal="center" vertical="center" wrapText="1"/>
      <protection locked="0"/>
    </xf>
    <xf numFmtId="3" fontId="10" fillId="10" borderId="5" xfId="1" applyNumberFormat="1" applyFont="1" applyFill="1" applyBorder="1" applyAlignment="1" applyProtection="1">
      <alignment horizontal="center" vertical="center" wrapText="1"/>
      <protection locked="0"/>
    </xf>
    <xf numFmtId="0" fontId="10" fillId="0" borderId="13" xfId="1" applyFont="1" applyFill="1" applyBorder="1" applyAlignment="1">
      <alignment horizontal="center" vertical="center" wrapText="1"/>
    </xf>
    <xf numFmtId="0" fontId="10" fillId="0" borderId="14"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18" xfId="1" applyFont="1" applyFill="1" applyBorder="1" applyAlignment="1">
      <alignment horizontal="center" vertical="center" wrapText="1"/>
    </xf>
    <xf numFmtId="0" fontId="10" fillId="20" borderId="19" xfId="1" applyFont="1" applyFill="1" applyBorder="1" applyAlignment="1">
      <alignment horizontal="center" vertical="center" wrapText="1"/>
    </xf>
    <xf numFmtId="0" fontId="4" fillId="20" borderId="20" xfId="1" applyFont="1" applyFill="1" applyBorder="1" applyAlignment="1">
      <alignment horizontal="center" vertical="center" wrapText="1"/>
    </xf>
    <xf numFmtId="0" fontId="4" fillId="20" borderId="21" xfId="1" applyFont="1" applyFill="1" applyBorder="1" applyAlignment="1">
      <alignment horizontal="center" vertical="center" wrapText="1"/>
    </xf>
    <xf numFmtId="0" fontId="4" fillId="7" borderId="1" xfId="0" applyNumberFormat="1" applyFont="1" applyFill="1" applyBorder="1" applyAlignment="1">
      <alignment horizontal="left" vertical="center" wrapText="1"/>
    </xf>
    <xf numFmtId="0" fontId="4" fillId="7" borderId="6"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9"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32" fillId="31" borderId="3" xfId="0" applyFont="1" applyFill="1" applyBorder="1" applyAlignment="1">
      <alignment horizontal="center" vertical="center" wrapText="1"/>
    </xf>
    <xf numFmtId="0" fontId="32" fillId="31" borderId="5" xfId="0" applyFont="1" applyFill="1" applyBorder="1" applyAlignment="1">
      <alignment horizontal="center" vertical="center" wrapText="1"/>
    </xf>
    <xf numFmtId="0" fontId="34" fillId="35" borderId="3" xfId="0" applyFont="1" applyFill="1" applyBorder="1" applyAlignment="1">
      <alignment horizontal="center" vertical="center" wrapText="1"/>
    </xf>
    <xf numFmtId="0" fontId="34" fillId="35" borderId="5" xfId="0" applyFont="1" applyFill="1" applyBorder="1" applyAlignment="1">
      <alignment horizontal="center" vertical="center" wrapText="1"/>
    </xf>
    <xf numFmtId="0" fontId="10" fillId="19" borderId="6" xfId="1" applyFont="1" applyFill="1" applyBorder="1" applyAlignment="1">
      <alignment vertical="center" wrapText="1"/>
    </xf>
    <xf numFmtId="0" fontId="10" fillId="19" borderId="8" xfId="1" applyFont="1" applyFill="1" applyBorder="1" applyAlignment="1">
      <alignment vertical="center" wrapText="1"/>
    </xf>
    <xf numFmtId="0" fontId="10" fillId="19" borderId="9" xfId="1" applyFont="1" applyFill="1" applyBorder="1" applyAlignment="1">
      <alignment vertical="center" wrapText="1"/>
    </xf>
    <xf numFmtId="0" fontId="6" fillId="19" borderId="23" xfId="1" applyFont="1" applyFill="1" applyBorder="1" applyAlignment="1">
      <alignment horizontal="center" vertical="center" wrapText="1"/>
    </xf>
    <xf numFmtId="0" fontId="6" fillId="19" borderId="8" xfId="1" applyFont="1" applyFill="1" applyBorder="1" applyAlignment="1">
      <alignment horizontal="center" vertical="center" wrapText="1"/>
    </xf>
    <xf numFmtId="0" fontId="6" fillId="19" borderId="9" xfId="1" applyFont="1" applyFill="1" applyBorder="1" applyAlignment="1">
      <alignment horizontal="center" vertical="center" wrapText="1"/>
    </xf>
    <xf numFmtId="0" fontId="6" fillId="19" borderId="6" xfId="1" applyFont="1" applyFill="1" applyBorder="1" applyAlignment="1">
      <alignment horizontal="center" vertical="center" wrapText="1"/>
    </xf>
    <xf numFmtId="0" fontId="13" fillId="12" borderId="6" xfId="0" applyNumberFormat="1" applyFont="1" applyFill="1" applyBorder="1" applyAlignment="1">
      <alignment vertical="center" wrapText="1"/>
    </xf>
    <xf numFmtId="0" fontId="4" fillId="12" borderId="8" xfId="0" applyNumberFormat="1" applyFont="1" applyFill="1" applyBorder="1" applyAlignment="1">
      <alignment vertical="center" wrapText="1"/>
    </xf>
    <xf numFmtId="0" fontId="24" fillId="12" borderId="6" xfId="0" applyNumberFormat="1" applyFont="1" applyFill="1" applyBorder="1" applyAlignment="1">
      <alignment horizontal="center" vertical="center" wrapText="1"/>
    </xf>
    <xf numFmtId="0" fontId="24" fillId="12" borderId="8" xfId="0" applyNumberFormat="1" applyFont="1" applyFill="1" applyBorder="1" applyAlignment="1">
      <alignment horizontal="center" vertical="center" wrapText="1"/>
    </xf>
    <xf numFmtId="0" fontId="24" fillId="12" borderId="9" xfId="0" applyNumberFormat="1" applyFont="1" applyFill="1" applyBorder="1" applyAlignment="1">
      <alignment horizontal="center" vertical="center" wrapText="1"/>
    </xf>
    <xf numFmtId="0" fontId="4" fillId="12" borderId="6" xfId="0" applyNumberFormat="1" applyFont="1" applyFill="1" applyBorder="1" applyAlignment="1">
      <alignment horizontal="center" vertical="center" wrapText="1"/>
    </xf>
    <xf numFmtId="0" fontId="4" fillId="12" borderId="8" xfId="0" applyNumberFormat="1" applyFont="1" applyFill="1" applyBorder="1" applyAlignment="1">
      <alignment horizontal="center" vertical="center" wrapText="1"/>
    </xf>
    <xf numFmtId="0" fontId="4" fillId="12" borderId="9" xfId="0" applyNumberFormat="1" applyFont="1" applyFill="1" applyBorder="1" applyAlignment="1">
      <alignment horizontal="center" vertical="center" wrapText="1"/>
    </xf>
    <xf numFmtId="0" fontId="4" fillId="12" borderId="6" xfId="0" applyNumberFormat="1" applyFont="1" applyFill="1" applyBorder="1" applyAlignment="1">
      <alignment vertical="center" wrapText="1"/>
    </xf>
    <xf numFmtId="0" fontId="4" fillId="12" borderId="9" xfId="0" applyNumberFormat="1" applyFont="1" applyFill="1" applyBorder="1" applyAlignment="1">
      <alignment vertical="center" wrapText="1"/>
    </xf>
    <xf numFmtId="0" fontId="10" fillId="4" borderId="6" xfId="1" applyFont="1" applyFill="1" applyBorder="1" applyAlignment="1" applyProtection="1">
      <alignment horizontal="left" wrapText="1"/>
      <protection locked="0"/>
    </xf>
    <xf numFmtId="0" fontId="10" fillId="4" borderId="8" xfId="1" applyFont="1" applyFill="1" applyBorder="1" applyAlignment="1" applyProtection="1">
      <alignment horizontal="left" wrapText="1"/>
      <protection locked="0"/>
    </xf>
    <xf numFmtId="0" fontId="10" fillId="4" borderId="9" xfId="1" applyFont="1" applyFill="1" applyBorder="1" applyAlignment="1" applyProtection="1">
      <alignment horizontal="left" wrapText="1"/>
      <protection locked="0"/>
    </xf>
    <xf numFmtId="0" fontId="4" fillId="4" borderId="1" xfId="1" applyFont="1" applyFill="1" applyBorder="1" applyAlignment="1">
      <alignment horizontal="center" vertical="center" wrapText="1"/>
    </xf>
    <xf numFmtId="44" fontId="4" fillId="4" borderId="26" xfId="410" applyFont="1" applyFill="1" applyBorder="1" applyAlignment="1" applyProtection="1">
      <alignment horizontal="center" wrapText="1"/>
      <protection locked="0"/>
    </xf>
    <xf numFmtId="44" fontId="4" fillId="4" borderId="27" xfId="410" applyFont="1" applyFill="1" applyBorder="1" applyAlignment="1" applyProtection="1">
      <alignment horizontal="center" wrapText="1"/>
      <protection locked="0"/>
    </xf>
    <xf numFmtId="44" fontId="10" fillId="4" borderId="0" xfId="410" applyFont="1" applyFill="1" applyBorder="1" applyAlignment="1" applyProtection="1">
      <alignment horizontal="center" wrapText="1"/>
      <protection locked="0"/>
    </xf>
    <xf numFmtId="44" fontId="10" fillId="4" borderId="10" xfId="410" applyFont="1" applyFill="1" applyBorder="1" applyAlignment="1" applyProtection="1">
      <alignment horizontal="center" wrapText="1"/>
      <protection locked="0"/>
    </xf>
    <xf numFmtId="0" fontId="10" fillId="23" borderId="2" xfId="0" applyFont="1" applyFill="1" applyBorder="1" applyAlignment="1">
      <alignment horizontal="center" vertical="center" wrapText="1"/>
    </xf>
    <xf numFmtId="0" fontId="10" fillId="23" borderId="24" xfId="0" applyFont="1" applyFill="1" applyBorder="1" applyAlignment="1">
      <alignment horizontal="center" vertical="center" wrapText="1"/>
    </xf>
    <xf numFmtId="0" fontId="10" fillId="23" borderId="23" xfId="0" applyFont="1" applyFill="1" applyBorder="1" applyAlignment="1">
      <alignment vertical="center" wrapText="1"/>
    </xf>
    <xf numFmtId="0" fontId="10" fillId="23" borderId="2" xfId="0" applyFont="1" applyFill="1" applyBorder="1" applyAlignment="1">
      <alignment vertical="center" wrapText="1"/>
    </xf>
    <xf numFmtId="0" fontId="10" fillId="23" borderId="6" xfId="0" applyFont="1" applyFill="1" applyBorder="1" applyAlignment="1">
      <alignment horizontal="left" vertical="center" wrapText="1"/>
    </xf>
    <xf numFmtId="0" fontId="10" fillId="23" borderId="8" xfId="0" applyFont="1" applyFill="1" applyBorder="1" applyAlignment="1">
      <alignment horizontal="left" vertical="center" wrapText="1"/>
    </xf>
    <xf numFmtId="0" fontId="10" fillId="23" borderId="9" xfId="0" applyFont="1" applyFill="1" applyBorder="1" applyAlignment="1">
      <alignment horizontal="left" vertical="center" wrapText="1"/>
    </xf>
    <xf numFmtId="0" fontId="16" fillId="25" borderId="1" xfId="0" quotePrefix="1" applyFont="1" applyFill="1" applyBorder="1" applyAlignment="1">
      <alignment horizontal="center" vertical="center" wrapText="1"/>
    </xf>
    <xf numFmtId="0" fontId="16" fillId="26" borderId="1" xfId="0" quotePrefix="1" applyFont="1" applyFill="1" applyBorder="1" applyAlignment="1">
      <alignment horizontal="center" vertical="center" wrapText="1"/>
    </xf>
    <xf numFmtId="0" fontId="16" fillId="27" borderId="1" xfId="0" quotePrefix="1" applyFont="1" applyFill="1" applyBorder="1" applyAlignment="1">
      <alignment horizontal="center" vertical="center" wrapText="1"/>
    </xf>
    <xf numFmtId="0" fontId="16" fillId="28" borderId="1" xfId="0" quotePrefix="1" applyFont="1" applyFill="1" applyBorder="1" applyAlignment="1">
      <alignment horizontal="center" vertical="center" wrapText="1"/>
    </xf>
    <xf numFmtId="0" fontId="26" fillId="29" borderId="1" xfId="0" quotePrefix="1" applyFont="1" applyFill="1" applyBorder="1" applyAlignment="1">
      <alignment horizontal="center" vertical="center" wrapText="1"/>
    </xf>
    <xf numFmtId="0" fontId="26" fillId="23" borderId="8" xfId="0" quotePrefix="1" applyFont="1" applyFill="1" applyBorder="1" applyAlignment="1">
      <alignment horizontal="center" vertical="center" wrapText="1"/>
    </xf>
    <xf numFmtId="0" fontId="26" fillId="23" borderId="9" xfId="0" quotePrefix="1" applyFont="1" applyFill="1" applyBorder="1" applyAlignment="1">
      <alignment horizontal="center" vertical="center" wrapText="1"/>
    </xf>
    <xf numFmtId="0" fontId="16" fillId="23" borderId="6" xfId="0" quotePrefix="1" applyFont="1" applyFill="1" applyBorder="1" applyAlignment="1">
      <alignment horizontal="center" vertical="center" wrapText="1"/>
    </xf>
    <xf numFmtId="0" fontId="16" fillId="23" borderId="8" xfId="0" quotePrefix="1" applyFont="1" applyFill="1" applyBorder="1" applyAlignment="1">
      <alignment horizontal="center" vertical="center" wrapText="1"/>
    </xf>
    <xf numFmtId="0" fontId="16" fillId="23" borderId="9" xfId="0" quotePrefix="1" applyFont="1" applyFill="1" applyBorder="1" applyAlignment="1">
      <alignment horizontal="center" vertical="center" wrapText="1"/>
    </xf>
  </cellXfs>
  <cellStyles count="1662">
    <cellStyle name="Moeda" xfId="14" builtinId="4"/>
    <cellStyle name="Moeda 10" xfId="410" xr:uid="{00000000-0005-0000-0000-0000BF010000}"/>
    <cellStyle name="Moeda 10 2" xfId="961" xr:uid="{372ACDED-0377-4803-95AD-98DB583CD6A9}"/>
    <cellStyle name="Moeda 10 3" xfId="1511" xr:uid="{1637500B-6B32-447B-B962-60A7A4609F50}"/>
    <cellStyle name="Moeda 11" xfId="567" xr:uid="{8970EA90-0213-4782-B477-05C8E27909ED}"/>
    <cellStyle name="Moeda 12" xfId="1118" xr:uid="{C276CAB7-9723-495F-9A48-BE80D922959A}"/>
    <cellStyle name="Moeda 2" xfId="5" xr:uid="{00000000-0005-0000-0000-000001000000}"/>
    <cellStyle name="Moeda 2 2" xfId="9" xr:uid="{00000000-0005-0000-0000-000002000000}"/>
    <cellStyle name="Moeda 3" xfId="8" xr:uid="{00000000-0005-0000-0000-000003000000}"/>
    <cellStyle name="Moeda 3 10" xfId="406" xr:uid="{00000000-0005-0000-0000-000003000000}"/>
    <cellStyle name="Moeda 3 10 2" xfId="957" xr:uid="{98E3FAD0-4FB7-4000-94F3-14195994039F}"/>
    <cellStyle name="Moeda 3 10 3" xfId="1507" xr:uid="{9D2F4267-0250-462B-93CE-A522D05BA893}"/>
    <cellStyle name="Moeda 3 11" xfId="485" xr:uid="{00000000-0005-0000-0000-000003000000}"/>
    <cellStyle name="Moeda 3 11 2" xfId="1036" xr:uid="{8503AE0D-1E41-4515-A043-5BA97BBA4B8A}"/>
    <cellStyle name="Moeda 3 11 3" xfId="1586" xr:uid="{8CC08879-74DA-4EFF-92BD-585FFB10B2BF}"/>
    <cellStyle name="Moeda 3 12" xfId="563" xr:uid="{4445D727-53FC-473C-9458-839E5BD3BD5C}"/>
    <cellStyle name="Moeda 3 13" xfId="1114" xr:uid="{F4CC42E8-BD9E-4943-BB4C-E793BE22D8D1}"/>
    <cellStyle name="Moeda 3 2" xfId="17" xr:uid="{00000000-0005-0000-0000-000004000000}"/>
    <cellStyle name="Moeda 3 2 10" xfId="491" xr:uid="{00000000-0005-0000-0000-000004000000}"/>
    <cellStyle name="Moeda 3 2 10 2" xfId="1042" xr:uid="{C002378C-1ADD-4D18-8F5C-ADED7D9BBE32}"/>
    <cellStyle name="Moeda 3 2 10 3" xfId="1592" xr:uid="{B7A7B88B-911C-4BFF-AD29-33D3F496E28E}"/>
    <cellStyle name="Moeda 3 2 11" xfId="570" xr:uid="{E665BEA5-71CE-41F0-9E08-1C78D18F7186}"/>
    <cellStyle name="Moeda 3 2 12" xfId="1121" xr:uid="{DBCFA150-1875-47BA-AAD3-6461C9D2E290}"/>
    <cellStyle name="Moeda 3 2 2" xfId="34" xr:uid="{00000000-0005-0000-0000-000004000000}"/>
    <cellStyle name="Moeda 3 2 2 10" xfId="1137" xr:uid="{C9A42A79-607B-4DFD-9A90-0E47358D0169}"/>
    <cellStyle name="Moeda 3 2 2 2" xfId="66" xr:uid="{00000000-0005-0000-0000-000005000000}"/>
    <cellStyle name="Moeda 3 2 2 2 2" xfId="145" xr:uid="{00000000-0005-0000-0000-000005000000}"/>
    <cellStyle name="Moeda 3 2 2 2 2 2" xfId="696" xr:uid="{0BD2AA81-2507-4068-97CF-42D55C46DE30}"/>
    <cellStyle name="Moeda 3 2 2 2 2 3" xfId="1247" xr:uid="{2736C385-8748-42E1-9B52-DA4436C95AD0}"/>
    <cellStyle name="Moeda 3 2 2 2 3" xfId="224" xr:uid="{00000000-0005-0000-0000-000005000000}"/>
    <cellStyle name="Moeda 3 2 2 2 3 2" xfId="775" xr:uid="{2368D2C8-9C17-41ED-B9C5-A92EC6786F21}"/>
    <cellStyle name="Moeda 3 2 2 2 3 3" xfId="1326" xr:uid="{1DF8A9A2-F335-43E0-844A-0526FA2B5BA5}"/>
    <cellStyle name="Moeda 3 2 2 2 4" xfId="304" xr:uid="{00000000-0005-0000-0000-000005000000}"/>
    <cellStyle name="Moeda 3 2 2 2 4 2" xfId="855" xr:uid="{0E92BE46-9BDB-4938-8005-85140CA07586}"/>
    <cellStyle name="Moeda 3 2 2 2 4 3" xfId="1405" xr:uid="{0AE684FD-40AD-4E30-981A-331291D0CBDC}"/>
    <cellStyle name="Moeda 3 2 2 2 5" xfId="382" xr:uid="{00000000-0005-0000-0000-000005000000}"/>
    <cellStyle name="Moeda 3 2 2 2 5 2" xfId="933" xr:uid="{0813E732-FFE1-4D65-B5D7-9A3A2B281692}"/>
    <cellStyle name="Moeda 3 2 2 2 5 3" xfId="1483" xr:uid="{54E5882C-FF12-4118-AE85-EABED9F7ABBF}"/>
    <cellStyle name="Moeda 3 2 2 2 6" xfId="461" xr:uid="{00000000-0005-0000-0000-000005000000}"/>
    <cellStyle name="Moeda 3 2 2 2 6 2" xfId="1012" xr:uid="{02F1BF25-6F4F-4B1E-8AF8-46AFBBF22980}"/>
    <cellStyle name="Moeda 3 2 2 2 6 3" xfId="1562" xr:uid="{67AC4289-B365-4FCF-9D8F-983FCB177521}"/>
    <cellStyle name="Moeda 3 2 2 2 7" xfId="539" xr:uid="{00000000-0005-0000-0000-000005000000}"/>
    <cellStyle name="Moeda 3 2 2 2 7 2" xfId="1090" xr:uid="{3F39858E-5498-4123-84AF-3B180CC251C8}"/>
    <cellStyle name="Moeda 3 2 2 2 7 3" xfId="1640" xr:uid="{262C9F84-D2E3-4704-B2DF-876DC41FA1FA}"/>
    <cellStyle name="Moeda 3 2 2 2 8" xfId="618" xr:uid="{82CD1FCF-EF36-409F-82DB-B21D1E44EECE}"/>
    <cellStyle name="Moeda 3 2 2 2 9" xfId="1169" xr:uid="{6CF73062-B2AF-4E99-9CEF-B6560CF5B88E}"/>
    <cellStyle name="Moeda 3 2 2 3" xfId="113" xr:uid="{00000000-0005-0000-0000-000004000000}"/>
    <cellStyle name="Moeda 3 2 2 3 2" xfId="664" xr:uid="{693F20B1-D35B-4B18-89A4-E92D77B28E78}"/>
    <cellStyle name="Moeda 3 2 2 3 3" xfId="1215" xr:uid="{70052CB0-C670-4F04-B2F6-017F569C4E38}"/>
    <cellStyle name="Moeda 3 2 2 4" xfId="192" xr:uid="{00000000-0005-0000-0000-000004000000}"/>
    <cellStyle name="Moeda 3 2 2 4 2" xfId="743" xr:uid="{54AADB86-75CA-4B06-9375-4BF4EF488AD6}"/>
    <cellStyle name="Moeda 3 2 2 4 3" xfId="1294" xr:uid="{5694B147-2792-4991-B4D4-DDDA1D81A36D}"/>
    <cellStyle name="Moeda 3 2 2 5" xfId="272" xr:uid="{00000000-0005-0000-0000-000004000000}"/>
    <cellStyle name="Moeda 3 2 2 5 2" xfId="823" xr:uid="{14CD74A2-9396-410F-AA08-F845A1A02C48}"/>
    <cellStyle name="Moeda 3 2 2 5 3" xfId="1373" xr:uid="{F43E6CB1-6D8E-44E2-BFA2-F5198D9CEF7B}"/>
    <cellStyle name="Moeda 3 2 2 6" xfId="350" xr:uid="{00000000-0005-0000-0000-000004000000}"/>
    <cellStyle name="Moeda 3 2 2 6 2" xfId="901" xr:uid="{B3EB5C28-8116-4654-A925-57A726AB4009}"/>
    <cellStyle name="Moeda 3 2 2 6 3" xfId="1451" xr:uid="{452C793F-B09C-4192-8748-614C92D5DC21}"/>
    <cellStyle name="Moeda 3 2 2 7" xfId="429" xr:uid="{00000000-0005-0000-0000-000004000000}"/>
    <cellStyle name="Moeda 3 2 2 7 2" xfId="980" xr:uid="{44DB9D8D-C211-4A42-82CC-AD32B26C54DF}"/>
    <cellStyle name="Moeda 3 2 2 7 3" xfId="1530" xr:uid="{DC04E9E2-6696-499F-83F9-0A559A2205CD}"/>
    <cellStyle name="Moeda 3 2 2 8" xfId="507" xr:uid="{00000000-0005-0000-0000-000004000000}"/>
    <cellStyle name="Moeda 3 2 2 8 2" xfId="1058" xr:uid="{7774D03F-DDC0-49FE-8B33-731A4E0BCDD8}"/>
    <cellStyle name="Moeda 3 2 2 8 3" xfId="1608" xr:uid="{EA324A2D-7DEB-475F-A5E2-777EAE5E26D4}"/>
    <cellStyle name="Moeda 3 2 2 9" xfId="586" xr:uid="{97E62318-43F6-4067-9ED6-EEC5E70AE8F9}"/>
    <cellStyle name="Moeda 3 2 3" xfId="50" xr:uid="{00000000-0005-0000-0000-000004000000}"/>
    <cellStyle name="Moeda 3 2 3 2" xfId="129" xr:uid="{00000000-0005-0000-0000-000004000000}"/>
    <cellStyle name="Moeda 3 2 3 2 2" xfId="680" xr:uid="{DB2422EC-9F03-403F-9BB2-D575A83CC835}"/>
    <cellStyle name="Moeda 3 2 3 2 3" xfId="1231" xr:uid="{7FFCD633-F52E-4F23-B245-0928B33A9A2F}"/>
    <cellStyle name="Moeda 3 2 3 3" xfId="208" xr:uid="{00000000-0005-0000-0000-000004000000}"/>
    <cellStyle name="Moeda 3 2 3 3 2" xfId="759" xr:uid="{01EDE516-8B81-4E67-B458-B13761599D0D}"/>
    <cellStyle name="Moeda 3 2 3 3 3" xfId="1310" xr:uid="{3121B867-884A-48E0-9DD8-E782C8840464}"/>
    <cellStyle name="Moeda 3 2 3 4" xfId="288" xr:uid="{00000000-0005-0000-0000-000004000000}"/>
    <cellStyle name="Moeda 3 2 3 4 2" xfId="839" xr:uid="{B9352B41-8BD9-4883-8D66-1A584A7B8DCE}"/>
    <cellStyle name="Moeda 3 2 3 4 3" xfId="1389" xr:uid="{692E42A2-E01A-479A-B406-054EAED0EC1C}"/>
    <cellStyle name="Moeda 3 2 3 5" xfId="366" xr:uid="{00000000-0005-0000-0000-000004000000}"/>
    <cellStyle name="Moeda 3 2 3 5 2" xfId="917" xr:uid="{E958D5A9-745C-49E6-8AC8-5B36246FADA5}"/>
    <cellStyle name="Moeda 3 2 3 5 3" xfId="1467" xr:uid="{55DE986C-D693-435D-A53F-5303A31F7C8C}"/>
    <cellStyle name="Moeda 3 2 3 6" xfId="445" xr:uid="{00000000-0005-0000-0000-000004000000}"/>
    <cellStyle name="Moeda 3 2 3 6 2" xfId="996" xr:uid="{93A5A168-6B06-480D-A709-E9F2C9C72B24}"/>
    <cellStyle name="Moeda 3 2 3 6 3" xfId="1546" xr:uid="{871EA7FA-3D85-4879-A835-F8CDBC910905}"/>
    <cellStyle name="Moeda 3 2 3 7" xfId="523" xr:uid="{00000000-0005-0000-0000-000004000000}"/>
    <cellStyle name="Moeda 3 2 3 7 2" xfId="1074" xr:uid="{F5E42D49-759E-4131-B27A-083B653C5B26}"/>
    <cellStyle name="Moeda 3 2 3 7 3" xfId="1624" xr:uid="{E791495C-6E8A-40AE-843E-ACE7EAD08204}"/>
    <cellStyle name="Moeda 3 2 3 8" xfId="602" xr:uid="{21837706-9C91-46F0-BBFC-BFA6B3481D6F}"/>
    <cellStyle name="Moeda 3 2 3 9" xfId="1153" xr:uid="{641C994D-0472-4D11-8FB2-769688349EAD}"/>
    <cellStyle name="Moeda 3 2 4" xfId="81" xr:uid="{00000000-0005-0000-0000-000003000000}"/>
    <cellStyle name="Moeda 3 2 4 2" xfId="160" xr:uid="{00000000-0005-0000-0000-000003000000}"/>
    <cellStyle name="Moeda 3 2 4 2 2" xfId="711" xr:uid="{FBECDEDF-801D-4E8C-A4CA-A6979F48A2E2}"/>
    <cellStyle name="Moeda 3 2 4 2 3" xfId="1262" xr:uid="{528F6DDB-85A6-4BD5-A10C-1ABAD46414FF}"/>
    <cellStyle name="Moeda 3 2 4 3" xfId="239" xr:uid="{00000000-0005-0000-0000-000003000000}"/>
    <cellStyle name="Moeda 3 2 4 3 2" xfId="790" xr:uid="{98E7A0A5-62BC-4708-B574-84E31CF12D4A}"/>
    <cellStyle name="Moeda 3 2 4 3 3" xfId="1341" xr:uid="{88655ADA-EE36-42D5-9821-D13EE783D2DD}"/>
    <cellStyle name="Moeda 3 2 4 4" xfId="319" xr:uid="{00000000-0005-0000-0000-000003000000}"/>
    <cellStyle name="Moeda 3 2 4 4 2" xfId="870" xr:uid="{205E174E-6419-400F-9DB1-47287C21384A}"/>
    <cellStyle name="Moeda 3 2 4 4 3" xfId="1420" xr:uid="{5B11C179-5DB5-43C0-98E8-2EBBECAA11D2}"/>
    <cellStyle name="Moeda 3 2 4 5" xfId="397" xr:uid="{00000000-0005-0000-0000-000003000000}"/>
    <cellStyle name="Moeda 3 2 4 5 2" xfId="948" xr:uid="{AC228859-F4BE-4417-BF3E-2A3AB4CEAF06}"/>
    <cellStyle name="Moeda 3 2 4 5 3" xfId="1498" xr:uid="{D526235A-87F6-46EF-BA22-601239499448}"/>
    <cellStyle name="Moeda 3 2 4 6" xfId="476" xr:uid="{00000000-0005-0000-0000-000003000000}"/>
    <cellStyle name="Moeda 3 2 4 6 2" xfId="1027" xr:uid="{E9332E71-16E6-4700-9E91-E698A976B33B}"/>
    <cellStyle name="Moeda 3 2 4 6 3" xfId="1577" xr:uid="{8AF97379-0AEF-40B5-8757-EC07D7497E0D}"/>
    <cellStyle name="Moeda 3 2 4 7" xfId="554" xr:uid="{00000000-0005-0000-0000-000003000000}"/>
    <cellStyle name="Moeda 3 2 4 7 2" xfId="1105" xr:uid="{5BF80701-E8CE-4E17-B64E-E38B781BC3ED}"/>
    <cellStyle name="Moeda 3 2 4 7 3" xfId="1655" xr:uid="{C2F03476-F9C2-43E3-B160-A9AAFEF34C13}"/>
    <cellStyle name="Moeda 3 2 4 8" xfId="633" xr:uid="{9421FEDB-DC21-409B-8CC2-CE1C950C5CA2}"/>
    <cellStyle name="Moeda 3 2 4 9" xfId="1184" xr:uid="{D5692A34-0B00-4AF8-A525-997C85AFCF78}"/>
    <cellStyle name="Moeda 3 2 5" xfId="97" xr:uid="{00000000-0005-0000-0000-000004000000}"/>
    <cellStyle name="Moeda 3 2 5 2" xfId="648" xr:uid="{7F2DE087-540D-444E-82C3-670D3B6C9FF8}"/>
    <cellStyle name="Moeda 3 2 5 3" xfId="1199" xr:uid="{BA67FB64-2CF9-45D7-B4F1-F98B32607D69}"/>
    <cellStyle name="Moeda 3 2 6" xfId="176" xr:uid="{00000000-0005-0000-0000-000004000000}"/>
    <cellStyle name="Moeda 3 2 6 2" xfId="727" xr:uid="{12319B5B-32EC-4911-AFDE-9C85AA2A69BE}"/>
    <cellStyle name="Moeda 3 2 6 3" xfId="1278" xr:uid="{D142C584-9319-4F55-96BE-FD2B56A8AE10}"/>
    <cellStyle name="Moeda 3 2 7" xfId="255" xr:uid="{00000000-0005-0000-0000-000004000000}"/>
    <cellStyle name="Moeda 3 2 7 2" xfId="806" xr:uid="{ECFD2D0D-E1C1-45EA-AB61-121803818243}"/>
    <cellStyle name="Moeda 3 2 7 3" xfId="1357" xr:uid="{432011E9-B578-4B42-8002-1F8DD3A56BEF}"/>
    <cellStyle name="Moeda 3 2 8" xfId="334" xr:uid="{00000000-0005-0000-0000-000004000000}"/>
    <cellStyle name="Moeda 3 2 8 2" xfId="885" xr:uid="{1BAE1DC3-3A9E-4EDF-8133-9457D1CA6288}"/>
    <cellStyle name="Moeda 3 2 8 3" xfId="1435" xr:uid="{D2300CD9-44D4-4BB0-A13D-DD62EEDA908B}"/>
    <cellStyle name="Moeda 3 2 9" xfId="413" xr:uid="{00000000-0005-0000-0000-000004000000}"/>
    <cellStyle name="Moeda 3 2 9 2" xfId="964" xr:uid="{08CB3881-8808-42AE-AD43-BFE8525B25FA}"/>
    <cellStyle name="Moeda 3 2 9 3" xfId="1514" xr:uid="{57475FB9-2A5C-409E-9732-919B6BD74234}"/>
    <cellStyle name="Moeda 3 3" xfId="27" xr:uid="{00000000-0005-0000-0000-000003000000}"/>
    <cellStyle name="Moeda 3 3 10" xfId="1130" xr:uid="{627B0C53-AAB4-45EB-83CA-83C605C575DF}"/>
    <cellStyle name="Moeda 3 3 2" xfId="59" xr:uid="{00000000-0005-0000-0000-000006000000}"/>
    <cellStyle name="Moeda 3 3 2 2" xfId="138" xr:uid="{00000000-0005-0000-0000-000006000000}"/>
    <cellStyle name="Moeda 3 3 2 2 2" xfId="689" xr:uid="{4927573B-786B-47A3-9427-93D760DE1F8B}"/>
    <cellStyle name="Moeda 3 3 2 2 3" xfId="1240" xr:uid="{F9B9BA24-CCC0-4C28-B870-89F7DE4DE420}"/>
    <cellStyle name="Moeda 3 3 2 3" xfId="217" xr:uid="{00000000-0005-0000-0000-000006000000}"/>
    <cellStyle name="Moeda 3 3 2 3 2" xfId="768" xr:uid="{F34A329D-DA7A-4098-A68D-ECF87C8CBC67}"/>
    <cellStyle name="Moeda 3 3 2 3 3" xfId="1319" xr:uid="{7C33E801-F0BA-4CAD-A3CE-75238D4C730C}"/>
    <cellStyle name="Moeda 3 3 2 4" xfId="297" xr:uid="{00000000-0005-0000-0000-000006000000}"/>
    <cellStyle name="Moeda 3 3 2 4 2" xfId="848" xr:uid="{6DBE0D8D-1703-47DB-8C67-DA1E1C5474B3}"/>
    <cellStyle name="Moeda 3 3 2 4 3" xfId="1398" xr:uid="{F660FA81-3B5C-496F-B4FC-B56760DECB5E}"/>
    <cellStyle name="Moeda 3 3 2 5" xfId="375" xr:uid="{00000000-0005-0000-0000-000006000000}"/>
    <cellStyle name="Moeda 3 3 2 5 2" xfId="926" xr:uid="{2D0DF9B8-B865-4DA6-926B-2F38E5FA58AC}"/>
    <cellStyle name="Moeda 3 3 2 5 3" xfId="1476" xr:uid="{1A5D5524-50AD-49DF-A21E-DA181B219A75}"/>
    <cellStyle name="Moeda 3 3 2 6" xfId="454" xr:uid="{00000000-0005-0000-0000-000006000000}"/>
    <cellStyle name="Moeda 3 3 2 6 2" xfId="1005" xr:uid="{DCB7D21C-01AC-4473-904E-40A211C3CB64}"/>
    <cellStyle name="Moeda 3 3 2 6 3" xfId="1555" xr:uid="{372785D1-C5C2-4F1E-873B-99C98E131B09}"/>
    <cellStyle name="Moeda 3 3 2 7" xfId="532" xr:uid="{00000000-0005-0000-0000-000006000000}"/>
    <cellStyle name="Moeda 3 3 2 7 2" xfId="1083" xr:uid="{99676368-8047-422C-81B8-24C768850D0C}"/>
    <cellStyle name="Moeda 3 3 2 7 3" xfId="1633" xr:uid="{2A08718D-BE2E-410B-B1D6-6678CE5F63FA}"/>
    <cellStyle name="Moeda 3 3 2 8" xfId="611" xr:uid="{8AC41DA6-1D8B-4C36-90B4-4029D245E4EB}"/>
    <cellStyle name="Moeda 3 3 2 9" xfId="1162" xr:uid="{F4E1289D-4F5E-4F91-B1A4-8E91B94CC7F7}"/>
    <cellStyle name="Moeda 3 3 3" xfId="106" xr:uid="{00000000-0005-0000-0000-000003000000}"/>
    <cellStyle name="Moeda 3 3 3 2" xfId="657" xr:uid="{9FCF479B-DBD5-4693-A8D0-AC4AEE7E4696}"/>
    <cellStyle name="Moeda 3 3 3 3" xfId="1208" xr:uid="{170B701E-0DFC-4039-85A2-2B613751F1D1}"/>
    <cellStyle name="Moeda 3 3 4" xfId="185" xr:uid="{00000000-0005-0000-0000-000003000000}"/>
    <cellStyle name="Moeda 3 3 4 2" xfId="736" xr:uid="{17FE90F3-DF74-4C68-B938-F1C3280B713B}"/>
    <cellStyle name="Moeda 3 3 4 3" xfId="1287" xr:uid="{967AD4D8-01FD-4A54-BB84-441335158C31}"/>
    <cellStyle name="Moeda 3 3 5" xfId="265" xr:uid="{00000000-0005-0000-0000-000003000000}"/>
    <cellStyle name="Moeda 3 3 5 2" xfId="816" xr:uid="{5D465F64-02A0-4233-94E0-BBE4CB182FEF}"/>
    <cellStyle name="Moeda 3 3 5 3" xfId="1366" xr:uid="{75276DE0-93A1-4675-8BDA-7E4D3501B2CB}"/>
    <cellStyle name="Moeda 3 3 6" xfId="343" xr:uid="{00000000-0005-0000-0000-000003000000}"/>
    <cellStyle name="Moeda 3 3 6 2" xfId="894" xr:uid="{F14E4E5F-19AE-4A26-8BA8-783924F8A298}"/>
    <cellStyle name="Moeda 3 3 6 3" xfId="1444" xr:uid="{160252B9-315A-4CD2-B232-D3B1CB1F21FC}"/>
    <cellStyle name="Moeda 3 3 7" xfId="422" xr:uid="{00000000-0005-0000-0000-000003000000}"/>
    <cellStyle name="Moeda 3 3 7 2" xfId="973" xr:uid="{51FCA755-64CC-461C-B399-66F0F6BE6FAA}"/>
    <cellStyle name="Moeda 3 3 7 3" xfId="1523" xr:uid="{5DE02FAC-134F-4398-8170-43EC851D19FE}"/>
    <cellStyle name="Moeda 3 3 8" xfId="500" xr:uid="{00000000-0005-0000-0000-000003000000}"/>
    <cellStyle name="Moeda 3 3 8 2" xfId="1051" xr:uid="{CC38870E-5444-4907-BEA2-5703F0039E2C}"/>
    <cellStyle name="Moeda 3 3 8 3" xfId="1601" xr:uid="{46B66E79-4950-486E-A15B-8F8884C99321}"/>
    <cellStyle name="Moeda 3 3 9" xfId="579" xr:uid="{2BDEB628-224B-432E-B2E2-B023B4A10009}"/>
    <cellStyle name="Moeda 3 4" xfId="43" xr:uid="{00000000-0005-0000-0000-000003000000}"/>
    <cellStyle name="Moeda 3 4 2" xfId="122" xr:uid="{00000000-0005-0000-0000-000003000000}"/>
    <cellStyle name="Moeda 3 4 2 2" xfId="673" xr:uid="{6E0E310F-691A-40E5-9D97-12459CD49EDD}"/>
    <cellStyle name="Moeda 3 4 2 3" xfId="1224" xr:uid="{1B9AD943-F02B-4A36-9636-B097EBC95EB8}"/>
    <cellStyle name="Moeda 3 4 3" xfId="201" xr:uid="{00000000-0005-0000-0000-000003000000}"/>
    <cellStyle name="Moeda 3 4 3 2" xfId="752" xr:uid="{8B63E9E8-77CD-4A30-A29B-1C535A46F68B}"/>
    <cellStyle name="Moeda 3 4 3 3" xfId="1303" xr:uid="{F715D131-AE7F-4876-9DB6-9DD0936DA28E}"/>
    <cellStyle name="Moeda 3 4 4" xfId="281" xr:uid="{00000000-0005-0000-0000-000003000000}"/>
    <cellStyle name="Moeda 3 4 4 2" xfId="832" xr:uid="{B4841E9B-5725-4F4A-B0F6-6315876F9355}"/>
    <cellStyle name="Moeda 3 4 4 3" xfId="1382" xr:uid="{A42B38CE-D216-4E0D-AE07-7B42E34EE6F3}"/>
    <cellStyle name="Moeda 3 4 5" xfId="359" xr:uid="{00000000-0005-0000-0000-000003000000}"/>
    <cellStyle name="Moeda 3 4 5 2" xfId="910" xr:uid="{A547CBA7-8027-4ED1-B754-86FCD024035E}"/>
    <cellStyle name="Moeda 3 4 5 3" xfId="1460" xr:uid="{2886840D-6667-402C-8836-E6B7E5465692}"/>
    <cellStyle name="Moeda 3 4 6" xfId="438" xr:uid="{00000000-0005-0000-0000-000003000000}"/>
    <cellStyle name="Moeda 3 4 6 2" xfId="989" xr:uid="{6D41A123-188D-4420-AAF5-7FFDEFEA207E}"/>
    <cellStyle name="Moeda 3 4 6 3" xfId="1539" xr:uid="{68E3E746-E82A-493C-9773-91EAC785718A}"/>
    <cellStyle name="Moeda 3 4 7" xfId="516" xr:uid="{00000000-0005-0000-0000-000003000000}"/>
    <cellStyle name="Moeda 3 4 7 2" xfId="1067" xr:uid="{1F6580A2-22DB-4FC3-9589-E990E2A27C36}"/>
    <cellStyle name="Moeda 3 4 7 3" xfId="1617" xr:uid="{0B51DEF6-7B01-4C0C-9EDB-BC94B6A1B5E5}"/>
    <cellStyle name="Moeda 3 4 8" xfId="595" xr:uid="{6327E19C-ABB5-47EB-8F5E-9FC0E97EC691}"/>
    <cellStyle name="Moeda 3 4 9" xfId="1146" xr:uid="{CD980B90-66FA-42D6-9D42-CF700A866BA9}"/>
    <cellStyle name="Moeda 3 5" xfId="75" xr:uid="{00000000-0005-0000-0000-000002000000}"/>
    <cellStyle name="Moeda 3 5 2" xfId="154" xr:uid="{00000000-0005-0000-0000-000002000000}"/>
    <cellStyle name="Moeda 3 5 2 2" xfId="705" xr:uid="{DB633012-C18B-4A99-B725-9B88AEB04AF3}"/>
    <cellStyle name="Moeda 3 5 2 3" xfId="1256" xr:uid="{F6BCBF32-6E38-4AB4-9920-E61B018712EB}"/>
    <cellStyle name="Moeda 3 5 3" xfId="233" xr:uid="{00000000-0005-0000-0000-000002000000}"/>
    <cellStyle name="Moeda 3 5 3 2" xfId="784" xr:uid="{560285CD-DF92-40BA-B6F6-FBC761AED581}"/>
    <cellStyle name="Moeda 3 5 3 3" xfId="1335" xr:uid="{6B5D3B29-4C36-45BB-AF11-FBA9D4052CD4}"/>
    <cellStyle name="Moeda 3 5 4" xfId="313" xr:uid="{00000000-0005-0000-0000-000002000000}"/>
    <cellStyle name="Moeda 3 5 4 2" xfId="864" xr:uid="{1B63E3CB-6BBE-4E6A-B153-7C182749D781}"/>
    <cellStyle name="Moeda 3 5 4 3" xfId="1414" xr:uid="{2473931F-3250-480F-8F7A-4B93CC2A655F}"/>
    <cellStyle name="Moeda 3 5 5" xfId="391" xr:uid="{00000000-0005-0000-0000-000002000000}"/>
    <cellStyle name="Moeda 3 5 5 2" xfId="942" xr:uid="{97B6130C-C9A1-4098-A359-E7F938F91C9A}"/>
    <cellStyle name="Moeda 3 5 5 3" xfId="1492" xr:uid="{203FDDF6-789B-40D3-9608-4A304C3D8B10}"/>
    <cellStyle name="Moeda 3 5 6" xfId="470" xr:uid="{00000000-0005-0000-0000-000002000000}"/>
    <cellStyle name="Moeda 3 5 6 2" xfId="1021" xr:uid="{2EB16B90-B721-4E28-8D50-EEFBA938F55D}"/>
    <cellStyle name="Moeda 3 5 6 3" xfId="1571" xr:uid="{FEA99F48-D708-483B-97DD-5A8F79346485}"/>
    <cellStyle name="Moeda 3 5 7" xfId="548" xr:uid="{00000000-0005-0000-0000-000002000000}"/>
    <cellStyle name="Moeda 3 5 7 2" xfId="1099" xr:uid="{6007CCB6-C7BF-4B3C-8452-F1AF140DA475}"/>
    <cellStyle name="Moeda 3 5 7 3" xfId="1649" xr:uid="{739D4610-A0C6-4387-925F-9E59DCC32594}"/>
    <cellStyle name="Moeda 3 5 8" xfId="627" xr:uid="{074E8D30-E5FC-4746-BE4E-427A6296C740}"/>
    <cellStyle name="Moeda 3 5 9" xfId="1178" xr:uid="{8E332C92-09D2-4A6C-A422-98A0184F8336}"/>
    <cellStyle name="Moeda 3 6" xfId="91" xr:uid="{00000000-0005-0000-0000-000003000000}"/>
    <cellStyle name="Moeda 3 6 2" xfId="642" xr:uid="{FF40312A-9B8D-4D86-9BDF-2C0016740E1B}"/>
    <cellStyle name="Moeda 3 6 3" xfId="1193" xr:uid="{26DA4B23-AFA3-4D18-83A1-B900AA127127}"/>
    <cellStyle name="Moeda 3 7" xfId="169" xr:uid="{00000000-0005-0000-0000-000003000000}"/>
    <cellStyle name="Moeda 3 7 2" xfId="720" xr:uid="{A13FB6D3-DD63-48A6-AF30-0420D08916DB}"/>
    <cellStyle name="Moeda 3 7 3" xfId="1271" xr:uid="{5C7A7CFB-0CB1-4A46-9C37-3E3B88BF7ED3}"/>
    <cellStyle name="Moeda 3 8" xfId="248" xr:uid="{00000000-0005-0000-0000-000003000000}"/>
    <cellStyle name="Moeda 3 8 2" xfId="799" xr:uid="{37E27892-0E48-4CFF-A054-6FCD1B26C7A2}"/>
    <cellStyle name="Moeda 3 8 3" xfId="1350" xr:uid="{E2F9FBD9-0B9F-44B5-8721-B3051552587F}"/>
    <cellStyle name="Moeda 3 9" xfId="328" xr:uid="{00000000-0005-0000-0000-000003000000}"/>
    <cellStyle name="Moeda 3 9 2" xfId="879" xr:uid="{A06B3816-E154-415D-A1C3-FBF466E1D412}"/>
    <cellStyle name="Moeda 3 9 3" xfId="1429" xr:uid="{3FA2B28D-1EFA-4F38-A617-A863EBAABF14}"/>
    <cellStyle name="Moeda 4" xfId="21" xr:uid="{00000000-0005-0000-0000-000005000000}"/>
    <cellStyle name="Moeda 4 10" xfId="495" xr:uid="{00000000-0005-0000-0000-000005000000}"/>
    <cellStyle name="Moeda 4 10 2" xfId="1046" xr:uid="{ACAC98EE-3B1B-465C-9F60-16C37A9CC142}"/>
    <cellStyle name="Moeda 4 10 3" xfId="1596" xr:uid="{525B10D3-1F67-4826-9D19-BAAF3E72F226}"/>
    <cellStyle name="Moeda 4 11" xfId="574" xr:uid="{31D13986-E849-47AA-9965-715D0AAF9502}"/>
    <cellStyle name="Moeda 4 12" xfId="1125" xr:uid="{8523A14A-DEE0-43BE-A222-D77F47E36CFD}"/>
    <cellStyle name="Moeda 4 2" xfId="38" xr:uid="{00000000-0005-0000-0000-000005000000}"/>
    <cellStyle name="Moeda 4 2 10" xfId="1141" xr:uid="{5747E6E6-A6DC-4405-8BAD-5C4FA8BFB4C6}"/>
    <cellStyle name="Moeda 4 2 2" xfId="70" xr:uid="{00000000-0005-0000-0000-000008000000}"/>
    <cellStyle name="Moeda 4 2 2 2" xfId="149" xr:uid="{00000000-0005-0000-0000-000008000000}"/>
    <cellStyle name="Moeda 4 2 2 2 2" xfId="700" xr:uid="{95AD7656-DA71-4EA6-95D6-D21075B83E7F}"/>
    <cellStyle name="Moeda 4 2 2 2 3" xfId="1251" xr:uid="{E6CA614C-CAFE-4A69-8E3F-52E3F9AC51C6}"/>
    <cellStyle name="Moeda 4 2 2 3" xfId="228" xr:uid="{00000000-0005-0000-0000-000008000000}"/>
    <cellStyle name="Moeda 4 2 2 3 2" xfId="779" xr:uid="{2D5E2342-EAEE-4C15-BE4E-F43E303BA0FE}"/>
    <cellStyle name="Moeda 4 2 2 3 3" xfId="1330" xr:uid="{F963685B-FC62-4DB1-9CB4-9BEF8251B1AB}"/>
    <cellStyle name="Moeda 4 2 2 4" xfId="308" xr:uid="{00000000-0005-0000-0000-000008000000}"/>
    <cellStyle name="Moeda 4 2 2 4 2" xfId="859" xr:uid="{D89F9FDD-B7B0-4416-B845-A4673CA78150}"/>
    <cellStyle name="Moeda 4 2 2 4 3" xfId="1409" xr:uid="{0BC88A9E-FB07-4C56-A42E-B2BB83E21D63}"/>
    <cellStyle name="Moeda 4 2 2 5" xfId="386" xr:uid="{00000000-0005-0000-0000-000008000000}"/>
    <cellStyle name="Moeda 4 2 2 5 2" xfId="937" xr:uid="{087025C0-88B4-479F-B13D-1372F36F1028}"/>
    <cellStyle name="Moeda 4 2 2 5 3" xfId="1487" xr:uid="{D7123789-7AB4-4A24-A979-73A3F5174815}"/>
    <cellStyle name="Moeda 4 2 2 6" xfId="465" xr:uid="{00000000-0005-0000-0000-000008000000}"/>
    <cellStyle name="Moeda 4 2 2 6 2" xfId="1016" xr:uid="{82B75EE6-5220-4C92-964A-392958AE66A3}"/>
    <cellStyle name="Moeda 4 2 2 6 3" xfId="1566" xr:uid="{BF0CD999-C48A-431D-BE81-8E52DCF9F1A9}"/>
    <cellStyle name="Moeda 4 2 2 7" xfId="543" xr:uid="{00000000-0005-0000-0000-000008000000}"/>
    <cellStyle name="Moeda 4 2 2 7 2" xfId="1094" xr:uid="{EF8EBC1F-C465-4AFD-9EEE-DF4DEB7B8E71}"/>
    <cellStyle name="Moeda 4 2 2 7 3" xfId="1644" xr:uid="{1DA89194-52F3-4F9E-8A21-D3908E24B936}"/>
    <cellStyle name="Moeda 4 2 2 8" xfId="622" xr:uid="{1ADCCAAB-4850-4091-898C-5B4EF6348EF8}"/>
    <cellStyle name="Moeda 4 2 2 9" xfId="1173" xr:uid="{A4FB40D4-9BA9-4D86-B988-8EE375929282}"/>
    <cellStyle name="Moeda 4 2 3" xfId="117" xr:uid="{00000000-0005-0000-0000-000005000000}"/>
    <cellStyle name="Moeda 4 2 3 2" xfId="668" xr:uid="{7AFC46E7-3245-4E02-BC73-89D1D79B4767}"/>
    <cellStyle name="Moeda 4 2 3 3" xfId="1219" xr:uid="{DF7BFEE8-8AF5-4308-8638-A09A11B61833}"/>
    <cellStyle name="Moeda 4 2 4" xfId="196" xr:uid="{00000000-0005-0000-0000-000005000000}"/>
    <cellStyle name="Moeda 4 2 4 2" xfId="747" xr:uid="{60F5AA36-6ADD-4927-A0A9-3E36400E5625}"/>
    <cellStyle name="Moeda 4 2 4 3" xfId="1298" xr:uid="{331DD559-352A-4CC1-8A50-6E099E7EA170}"/>
    <cellStyle name="Moeda 4 2 5" xfId="276" xr:uid="{00000000-0005-0000-0000-000005000000}"/>
    <cellStyle name="Moeda 4 2 5 2" xfId="827" xr:uid="{D07F3000-B25C-493A-8FB7-37F6CD043F68}"/>
    <cellStyle name="Moeda 4 2 5 3" xfId="1377" xr:uid="{0062B54B-8C8E-4E0D-A2DE-29151AEDEBBD}"/>
    <cellStyle name="Moeda 4 2 6" xfId="354" xr:uid="{00000000-0005-0000-0000-000005000000}"/>
    <cellStyle name="Moeda 4 2 6 2" xfId="905" xr:uid="{CB4579AA-48B8-4ABA-9FD6-B4F72C3FF9C2}"/>
    <cellStyle name="Moeda 4 2 6 3" xfId="1455" xr:uid="{BCBA1C07-33AA-4453-B5CC-E8E3D911C078}"/>
    <cellStyle name="Moeda 4 2 7" xfId="433" xr:uid="{00000000-0005-0000-0000-000005000000}"/>
    <cellStyle name="Moeda 4 2 7 2" xfId="984" xr:uid="{0ECD66C1-3FE3-41F8-9558-E9617B22B0FE}"/>
    <cellStyle name="Moeda 4 2 7 3" xfId="1534" xr:uid="{CB315E09-E301-4BCA-BCE4-0575A81F778D}"/>
    <cellStyle name="Moeda 4 2 8" xfId="511" xr:uid="{00000000-0005-0000-0000-000005000000}"/>
    <cellStyle name="Moeda 4 2 8 2" xfId="1062" xr:uid="{2229E085-F2CE-47C9-AE45-0E5AE74FED14}"/>
    <cellStyle name="Moeda 4 2 8 3" xfId="1612" xr:uid="{0B092FF8-E2DB-4038-BC9C-2F198D6C5414}"/>
    <cellStyle name="Moeda 4 2 9" xfId="590" xr:uid="{F805F682-47EF-4D51-B703-CBBF4D6D31D7}"/>
    <cellStyle name="Moeda 4 3" xfId="54" xr:uid="{00000000-0005-0000-0000-000005000000}"/>
    <cellStyle name="Moeda 4 3 2" xfId="133" xr:uid="{00000000-0005-0000-0000-000005000000}"/>
    <cellStyle name="Moeda 4 3 2 2" xfId="684" xr:uid="{41AB77D7-B4A0-40F5-BCD6-BFDC9A02D133}"/>
    <cellStyle name="Moeda 4 3 2 3" xfId="1235" xr:uid="{EFE3401D-C6F3-44CD-881F-1947CC2990E9}"/>
    <cellStyle name="Moeda 4 3 3" xfId="212" xr:uid="{00000000-0005-0000-0000-000005000000}"/>
    <cellStyle name="Moeda 4 3 3 2" xfId="763" xr:uid="{B6F01163-D5DC-4E40-B30B-54DC1DFF9962}"/>
    <cellStyle name="Moeda 4 3 3 3" xfId="1314" xr:uid="{8939FAAA-4D5F-4910-B7B2-111ECFDB6F25}"/>
    <cellStyle name="Moeda 4 3 4" xfId="292" xr:uid="{00000000-0005-0000-0000-000005000000}"/>
    <cellStyle name="Moeda 4 3 4 2" xfId="843" xr:uid="{61B30D03-68FF-4076-AB14-67322E961389}"/>
    <cellStyle name="Moeda 4 3 4 3" xfId="1393" xr:uid="{FE382850-4074-46FF-982B-68B97E5F7048}"/>
    <cellStyle name="Moeda 4 3 5" xfId="370" xr:uid="{00000000-0005-0000-0000-000005000000}"/>
    <cellStyle name="Moeda 4 3 5 2" xfId="921" xr:uid="{776092BC-E0F0-48B7-BBB6-491E294047A4}"/>
    <cellStyle name="Moeda 4 3 5 3" xfId="1471" xr:uid="{8B7E46F0-DF4E-427A-AA8B-2C6CFEB37627}"/>
    <cellStyle name="Moeda 4 3 6" xfId="449" xr:uid="{00000000-0005-0000-0000-000005000000}"/>
    <cellStyle name="Moeda 4 3 6 2" xfId="1000" xr:uid="{71501DF9-051A-4E50-86FB-C95AFED2DF3A}"/>
    <cellStyle name="Moeda 4 3 6 3" xfId="1550" xr:uid="{CF26A5FB-5F56-4442-92FF-2316D01EA256}"/>
    <cellStyle name="Moeda 4 3 7" xfId="527" xr:uid="{00000000-0005-0000-0000-000005000000}"/>
    <cellStyle name="Moeda 4 3 7 2" xfId="1078" xr:uid="{9FE3A3AA-06D7-43E9-86A8-F7DC506A36E6}"/>
    <cellStyle name="Moeda 4 3 7 3" xfId="1628" xr:uid="{EBF76EFE-1A75-41CC-8F7D-149CE10B7604}"/>
    <cellStyle name="Moeda 4 3 8" xfId="606" xr:uid="{5ED7AD0D-41D0-4BDB-A054-03992FD56FF2}"/>
    <cellStyle name="Moeda 4 3 9" xfId="1157" xr:uid="{CBB2361A-FD3E-40E2-9DC8-59BE2C574CFA}"/>
    <cellStyle name="Moeda 4 4" xfId="85" xr:uid="{00000000-0005-0000-0000-000004000000}"/>
    <cellStyle name="Moeda 4 4 2" xfId="164" xr:uid="{00000000-0005-0000-0000-000004000000}"/>
    <cellStyle name="Moeda 4 4 2 2" xfId="715" xr:uid="{367C3043-8BF2-450F-BD68-50542B7CA74E}"/>
    <cellStyle name="Moeda 4 4 2 3" xfId="1266" xr:uid="{3253E120-90DC-480E-93F8-0B75DD77AB41}"/>
    <cellStyle name="Moeda 4 4 3" xfId="243" xr:uid="{00000000-0005-0000-0000-000004000000}"/>
    <cellStyle name="Moeda 4 4 3 2" xfId="794" xr:uid="{5DF85F17-4BCB-419F-A0E6-8722AE922E68}"/>
    <cellStyle name="Moeda 4 4 3 3" xfId="1345" xr:uid="{F173CDB3-8BB6-4559-9B11-75CA1C73E950}"/>
    <cellStyle name="Moeda 4 4 4" xfId="323" xr:uid="{00000000-0005-0000-0000-000004000000}"/>
    <cellStyle name="Moeda 4 4 4 2" xfId="874" xr:uid="{D8DCD62A-62A0-4C04-977E-3DA72A73CE22}"/>
    <cellStyle name="Moeda 4 4 4 3" xfId="1424" xr:uid="{632667F1-2BDC-48F3-863A-FF5C0E6588D2}"/>
    <cellStyle name="Moeda 4 4 5" xfId="401" xr:uid="{00000000-0005-0000-0000-000004000000}"/>
    <cellStyle name="Moeda 4 4 5 2" xfId="952" xr:uid="{D8ADEE33-987E-41D6-9FD0-EC96E127AE63}"/>
    <cellStyle name="Moeda 4 4 5 3" xfId="1502" xr:uid="{C5F5E69C-F662-438E-BD5B-60872A9F7D03}"/>
    <cellStyle name="Moeda 4 4 6" xfId="480" xr:uid="{00000000-0005-0000-0000-000004000000}"/>
    <cellStyle name="Moeda 4 4 6 2" xfId="1031" xr:uid="{78E82BF6-0DDD-40F8-A23A-89D7A25F52C8}"/>
    <cellStyle name="Moeda 4 4 6 3" xfId="1581" xr:uid="{8F616370-C53E-4025-B4B0-B10D60F2DE22}"/>
    <cellStyle name="Moeda 4 4 7" xfId="558" xr:uid="{00000000-0005-0000-0000-000004000000}"/>
    <cellStyle name="Moeda 4 4 7 2" xfId="1109" xr:uid="{4F8DC78A-AE1C-4E8A-9888-445569BE0AA3}"/>
    <cellStyle name="Moeda 4 4 7 3" xfId="1659" xr:uid="{163EB97F-D832-4175-A9D0-631FA88B5F16}"/>
    <cellStyle name="Moeda 4 4 8" xfId="637" xr:uid="{EDBDDA14-38DE-43F2-8B13-3CC5818D3433}"/>
    <cellStyle name="Moeda 4 4 9" xfId="1188" xr:uid="{6938E842-D159-4F00-A2C4-F9D13A16C82B}"/>
    <cellStyle name="Moeda 4 5" xfId="101" xr:uid="{00000000-0005-0000-0000-000005000000}"/>
    <cellStyle name="Moeda 4 5 2" xfId="652" xr:uid="{1BE933C5-4DA1-44A7-8132-7C7D6CCA7323}"/>
    <cellStyle name="Moeda 4 5 3" xfId="1203" xr:uid="{EC12A23C-0F07-4B24-8A0B-1F5DBE14CD75}"/>
    <cellStyle name="Moeda 4 6" xfId="180" xr:uid="{00000000-0005-0000-0000-000005000000}"/>
    <cellStyle name="Moeda 4 6 2" xfId="731" xr:uid="{D2A56DA3-861D-4FA5-8432-ED74A59E600C}"/>
    <cellStyle name="Moeda 4 6 3" xfId="1282" xr:uid="{62CE7BED-5989-4E33-BD42-0D3614598722}"/>
    <cellStyle name="Moeda 4 7" xfId="259" xr:uid="{00000000-0005-0000-0000-000005000000}"/>
    <cellStyle name="Moeda 4 7 2" xfId="810" xr:uid="{46B62AB6-53F7-4E4B-9869-81AD3AB45789}"/>
    <cellStyle name="Moeda 4 7 3" xfId="1361" xr:uid="{FA3D0FE6-935F-4FFD-A0AF-4AA6FAA0AE19}"/>
    <cellStyle name="Moeda 4 8" xfId="338" xr:uid="{00000000-0005-0000-0000-000005000000}"/>
    <cellStyle name="Moeda 4 8 2" xfId="889" xr:uid="{152B5722-B3E5-49CF-A37B-5F8E0A581D07}"/>
    <cellStyle name="Moeda 4 8 3" xfId="1439" xr:uid="{E232204E-8922-4335-AA35-60B536BCC6D5}"/>
    <cellStyle name="Moeda 4 9" xfId="417" xr:uid="{00000000-0005-0000-0000-000005000000}"/>
    <cellStyle name="Moeda 4 9 2" xfId="968" xr:uid="{FBDBA00E-C775-4F99-B426-616B77B7272C}"/>
    <cellStyle name="Moeda 4 9 3" xfId="1518" xr:uid="{EDC1A8E7-1448-4067-A8F3-2B5FBC9640C2}"/>
    <cellStyle name="Moeda 5" xfId="20" xr:uid="{00000000-0005-0000-0000-000006000000}"/>
    <cellStyle name="Moeda 5 10" xfId="494" xr:uid="{00000000-0005-0000-0000-000006000000}"/>
    <cellStyle name="Moeda 5 10 2" xfId="1045" xr:uid="{2B171AC1-C142-4183-A12D-03AFC5A3EA15}"/>
    <cellStyle name="Moeda 5 10 3" xfId="1595" xr:uid="{3433A978-2391-42AD-8EC9-98683956BC84}"/>
    <cellStyle name="Moeda 5 11" xfId="573" xr:uid="{869A6C22-1ADF-4F5D-8526-C3D4ADB011C7}"/>
    <cellStyle name="Moeda 5 12" xfId="1124" xr:uid="{81ED4FE7-3EF5-4683-B636-CECDE02872C1}"/>
    <cellStyle name="Moeda 5 2" xfId="37" xr:uid="{00000000-0005-0000-0000-000006000000}"/>
    <cellStyle name="Moeda 5 2 10" xfId="1140" xr:uid="{DA50FA87-3DB4-490A-BD4D-0AFEA6750F89}"/>
    <cellStyle name="Moeda 5 2 2" xfId="69" xr:uid="{00000000-0005-0000-0000-00000A000000}"/>
    <cellStyle name="Moeda 5 2 2 2" xfId="148" xr:uid="{00000000-0005-0000-0000-00000A000000}"/>
    <cellStyle name="Moeda 5 2 2 2 2" xfId="699" xr:uid="{9626E107-6B04-4B5B-A005-B828A13F4437}"/>
    <cellStyle name="Moeda 5 2 2 2 3" xfId="1250" xr:uid="{400AA91C-BBE2-419A-AFF8-C357AC81F34A}"/>
    <cellStyle name="Moeda 5 2 2 3" xfId="227" xr:uid="{00000000-0005-0000-0000-00000A000000}"/>
    <cellStyle name="Moeda 5 2 2 3 2" xfId="778" xr:uid="{E37397F3-2980-4DBA-8A20-80ECC1EA9A98}"/>
    <cellStyle name="Moeda 5 2 2 3 3" xfId="1329" xr:uid="{535D5662-8221-4812-BE29-377341A570FC}"/>
    <cellStyle name="Moeda 5 2 2 4" xfId="307" xr:uid="{00000000-0005-0000-0000-00000A000000}"/>
    <cellStyle name="Moeda 5 2 2 4 2" xfId="858" xr:uid="{B9D4B44D-ED5D-4921-AA35-94430C1CBD41}"/>
    <cellStyle name="Moeda 5 2 2 4 3" xfId="1408" xr:uid="{4B456F6E-2D66-4049-B7A3-1BA9D8C1A28A}"/>
    <cellStyle name="Moeda 5 2 2 5" xfId="385" xr:uid="{00000000-0005-0000-0000-00000A000000}"/>
    <cellStyle name="Moeda 5 2 2 5 2" xfId="936" xr:uid="{3186EAE4-2C2B-46E8-A545-A4833E14C555}"/>
    <cellStyle name="Moeda 5 2 2 5 3" xfId="1486" xr:uid="{4537D3D3-F571-43FC-980F-B47D9D324957}"/>
    <cellStyle name="Moeda 5 2 2 6" xfId="464" xr:uid="{00000000-0005-0000-0000-00000A000000}"/>
    <cellStyle name="Moeda 5 2 2 6 2" xfId="1015" xr:uid="{A95DC028-35EE-4E42-8729-3FA992BD3389}"/>
    <cellStyle name="Moeda 5 2 2 6 3" xfId="1565" xr:uid="{EC8B30D8-A2ED-4187-98F4-1D7F2584EAC1}"/>
    <cellStyle name="Moeda 5 2 2 7" xfId="542" xr:uid="{00000000-0005-0000-0000-00000A000000}"/>
    <cellStyle name="Moeda 5 2 2 7 2" xfId="1093" xr:uid="{918513A6-3B29-471C-8FCC-DCF200AB2EF0}"/>
    <cellStyle name="Moeda 5 2 2 7 3" xfId="1643" xr:uid="{7E573B43-A8A3-4106-8DA2-1C8AC677E137}"/>
    <cellStyle name="Moeda 5 2 2 8" xfId="621" xr:uid="{0D165BD5-CC87-4AF5-88B7-C87E9CB7BC21}"/>
    <cellStyle name="Moeda 5 2 2 9" xfId="1172" xr:uid="{601EF50E-AB25-4EA8-A70F-F4028E2F180B}"/>
    <cellStyle name="Moeda 5 2 3" xfId="116" xr:uid="{00000000-0005-0000-0000-000006000000}"/>
    <cellStyle name="Moeda 5 2 3 2" xfId="667" xr:uid="{B4857442-148D-4B58-B62D-F2544D747B9C}"/>
    <cellStyle name="Moeda 5 2 3 3" xfId="1218" xr:uid="{7593FE4E-8068-4FE4-998E-654853BA2C88}"/>
    <cellStyle name="Moeda 5 2 4" xfId="195" xr:uid="{00000000-0005-0000-0000-000006000000}"/>
    <cellStyle name="Moeda 5 2 4 2" xfId="746" xr:uid="{C4AB207E-4491-488A-8D8F-690AE9867813}"/>
    <cellStyle name="Moeda 5 2 4 3" xfId="1297" xr:uid="{22222A59-AF5B-4FB8-BACF-83863C05818F}"/>
    <cellStyle name="Moeda 5 2 5" xfId="275" xr:uid="{00000000-0005-0000-0000-000006000000}"/>
    <cellStyle name="Moeda 5 2 5 2" xfId="826" xr:uid="{3AE428D7-478C-4139-BDC5-38341B8BE01B}"/>
    <cellStyle name="Moeda 5 2 5 3" xfId="1376" xr:uid="{EA4EDCBE-C60C-4F1C-ADBF-ECE36D3C95A1}"/>
    <cellStyle name="Moeda 5 2 6" xfId="353" xr:uid="{00000000-0005-0000-0000-000006000000}"/>
    <cellStyle name="Moeda 5 2 6 2" xfId="904" xr:uid="{70AC69FC-346A-472E-93B0-15EB1ED39453}"/>
    <cellStyle name="Moeda 5 2 6 3" xfId="1454" xr:uid="{B229D7FC-EB77-41FE-B853-6A45426C9566}"/>
    <cellStyle name="Moeda 5 2 7" xfId="432" xr:uid="{00000000-0005-0000-0000-000006000000}"/>
    <cellStyle name="Moeda 5 2 7 2" xfId="983" xr:uid="{C85EA350-1B59-4625-9D8D-330CB0ADFC99}"/>
    <cellStyle name="Moeda 5 2 7 3" xfId="1533" xr:uid="{F4DF02A0-FA08-4651-8045-B77DDF5A9F39}"/>
    <cellStyle name="Moeda 5 2 8" xfId="510" xr:uid="{00000000-0005-0000-0000-000006000000}"/>
    <cellStyle name="Moeda 5 2 8 2" xfId="1061" xr:uid="{01FC4A5F-A442-4AA8-8222-44547740E629}"/>
    <cellStyle name="Moeda 5 2 8 3" xfId="1611" xr:uid="{9CD60797-0A4D-4E61-A13E-ABD178C3491D}"/>
    <cellStyle name="Moeda 5 2 9" xfId="589" xr:uid="{26DAC8A9-3C0C-4AA7-9812-57437BA5CEA8}"/>
    <cellStyle name="Moeda 5 3" xfId="53" xr:uid="{00000000-0005-0000-0000-000006000000}"/>
    <cellStyle name="Moeda 5 3 2" xfId="132" xr:uid="{00000000-0005-0000-0000-000006000000}"/>
    <cellStyle name="Moeda 5 3 2 2" xfId="683" xr:uid="{F8E67218-8CE4-4984-A361-6F4AC566B0A5}"/>
    <cellStyle name="Moeda 5 3 2 3" xfId="1234" xr:uid="{D7FD0A0D-5726-46D9-855F-59B3CF70BC9E}"/>
    <cellStyle name="Moeda 5 3 3" xfId="211" xr:uid="{00000000-0005-0000-0000-000006000000}"/>
    <cellStyle name="Moeda 5 3 3 2" xfId="762" xr:uid="{8BD3869D-0BAF-4E72-AD09-C4E2018A4A45}"/>
    <cellStyle name="Moeda 5 3 3 3" xfId="1313" xr:uid="{E4E856FB-8679-46D7-B302-220FCF9D68A2}"/>
    <cellStyle name="Moeda 5 3 4" xfId="291" xr:uid="{00000000-0005-0000-0000-000006000000}"/>
    <cellStyle name="Moeda 5 3 4 2" xfId="842" xr:uid="{16E92BB2-0E6D-466F-8028-E25C51A51283}"/>
    <cellStyle name="Moeda 5 3 4 3" xfId="1392" xr:uid="{35EBE065-FDE5-46AB-92BB-C3062FA0D02B}"/>
    <cellStyle name="Moeda 5 3 5" xfId="369" xr:uid="{00000000-0005-0000-0000-000006000000}"/>
    <cellStyle name="Moeda 5 3 5 2" xfId="920" xr:uid="{9878298E-56AF-4C63-A974-E4C3FDAC3A88}"/>
    <cellStyle name="Moeda 5 3 5 3" xfId="1470" xr:uid="{C81902D4-2F1D-49D8-B3D4-770DFB823010}"/>
    <cellStyle name="Moeda 5 3 6" xfId="448" xr:uid="{00000000-0005-0000-0000-000006000000}"/>
    <cellStyle name="Moeda 5 3 6 2" xfId="999" xr:uid="{5BC5C473-5C12-41C6-9DF9-55A1483B0928}"/>
    <cellStyle name="Moeda 5 3 6 3" xfId="1549" xr:uid="{97919A4E-783D-4B42-8FE2-A3AE98AF51B5}"/>
    <cellStyle name="Moeda 5 3 7" xfId="526" xr:uid="{00000000-0005-0000-0000-000006000000}"/>
    <cellStyle name="Moeda 5 3 7 2" xfId="1077" xr:uid="{1812D707-D032-4D4A-941B-387D9D556879}"/>
    <cellStyle name="Moeda 5 3 7 3" xfId="1627" xr:uid="{84FF702D-D00F-4A77-BB9B-18C74A4093FD}"/>
    <cellStyle name="Moeda 5 3 8" xfId="605" xr:uid="{23C69CDC-9E17-48CE-AC8C-C34E21A9CBBD}"/>
    <cellStyle name="Moeda 5 3 9" xfId="1156" xr:uid="{49ABA1CD-1A6C-4CBB-8113-657E85EB4654}"/>
    <cellStyle name="Moeda 5 4" xfId="84" xr:uid="{00000000-0005-0000-0000-000005000000}"/>
    <cellStyle name="Moeda 5 4 2" xfId="163" xr:uid="{00000000-0005-0000-0000-000005000000}"/>
    <cellStyle name="Moeda 5 4 2 2" xfId="714" xr:uid="{915753C8-2457-4B29-B15C-390898923DA9}"/>
    <cellStyle name="Moeda 5 4 2 3" xfId="1265" xr:uid="{4170D45B-F021-41B7-9207-1A42FDA85551}"/>
    <cellStyle name="Moeda 5 4 3" xfId="242" xr:uid="{00000000-0005-0000-0000-000005000000}"/>
    <cellStyle name="Moeda 5 4 3 2" xfId="793" xr:uid="{1AF1B2EF-92A8-45F3-9B4E-4C07FC9DD74A}"/>
    <cellStyle name="Moeda 5 4 3 3" xfId="1344" xr:uid="{263D13E7-CA85-447A-8DE0-AD0706D9ACF5}"/>
    <cellStyle name="Moeda 5 4 4" xfId="322" xr:uid="{00000000-0005-0000-0000-000005000000}"/>
    <cellStyle name="Moeda 5 4 4 2" xfId="873" xr:uid="{E2E67791-75E1-4932-8880-91072153CF66}"/>
    <cellStyle name="Moeda 5 4 4 3" xfId="1423" xr:uid="{3314B5BF-1B64-40E9-9D71-2D8785508163}"/>
    <cellStyle name="Moeda 5 4 5" xfId="400" xr:uid="{00000000-0005-0000-0000-000005000000}"/>
    <cellStyle name="Moeda 5 4 5 2" xfId="951" xr:uid="{EEE0BF53-E175-4685-B82F-C98779347F15}"/>
    <cellStyle name="Moeda 5 4 5 3" xfId="1501" xr:uid="{6F7ADCCD-5391-47A8-A2DD-DB8A5B8ADFDF}"/>
    <cellStyle name="Moeda 5 4 6" xfId="479" xr:uid="{00000000-0005-0000-0000-000005000000}"/>
    <cellStyle name="Moeda 5 4 6 2" xfId="1030" xr:uid="{A95A1B15-0311-4718-867B-1F534C63FB62}"/>
    <cellStyle name="Moeda 5 4 6 3" xfId="1580" xr:uid="{FAD091F5-4465-466C-8568-F13B9AEFEAEC}"/>
    <cellStyle name="Moeda 5 4 7" xfId="557" xr:uid="{00000000-0005-0000-0000-000005000000}"/>
    <cellStyle name="Moeda 5 4 7 2" xfId="1108" xr:uid="{FDEB47CB-4944-43FC-B491-8AED190CEA0A}"/>
    <cellStyle name="Moeda 5 4 7 3" xfId="1658" xr:uid="{64EAF8B3-AB75-41EA-9ADD-C429ACBCAD7B}"/>
    <cellStyle name="Moeda 5 4 8" xfId="636" xr:uid="{200EEED9-26A1-43EE-9C85-21FD75D38513}"/>
    <cellStyle name="Moeda 5 4 9" xfId="1187" xr:uid="{3B2B2C92-CE10-4447-B235-13583A731314}"/>
    <cellStyle name="Moeda 5 5" xfId="100" xr:uid="{00000000-0005-0000-0000-000006000000}"/>
    <cellStyle name="Moeda 5 5 2" xfId="651" xr:uid="{71749536-62ED-44AE-BB75-8D471234C006}"/>
    <cellStyle name="Moeda 5 5 3" xfId="1202" xr:uid="{378B2F7A-1ACC-4675-B1BB-4C8A16BD7E00}"/>
    <cellStyle name="Moeda 5 6" xfId="179" xr:uid="{00000000-0005-0000-0000-000006000000}"/>
    <cellStyle name="Moeda 5 6 2" xfId="730" xr:uid="{4387D5C4-462E-43EE-96A1-16A14FC974BD}"/>
    <cellStyle name="Moeda 5 6 3" xfId="1281" xr:uid="{9479132A-A7BE-4647-9F14-4D8365A07E93}"/>
    <cellStyle name="Moeda 5 7" xfId="258" xr:uid="{00000000-0005-0000-0000-000006000000}"/>
    <cellStyle name="Moeda 5 7 2" xfId="809" xr:uid="{F8C80A40-20E0-4C5F-9A48-E6BD946055D1}"/>
    <cellStyle name="Moeda 5 7 3" xfId="1360" xr:uid="{7BD8078E-3D48-4084-8DAE-0919E47DDB3C}"/>
    <cellStyle name="Moeda 5 8" xfId="337" xr:uid="{00000000-0005-0000-0000-000006000000}"/>
    <cellStyle name="Moeda 5 8 2" xfId="888" xr:uid="{C7526934-B1CD-4F72-9FCE-F97825BB4359}"/>
    <cellStyle name="Moeda 5 8 3" xfId="1438" xr:uid="{1628D8E9-C599-47AA-8EA3-DF2A9C19604B}"/>
    <cellStyle name="Moeda 5 9" xfId="416" xr:uid="{00000000-0005-0000-0000-000006000000}"/>
    <cellStyle name="Moeda 5 9 2" xfId="967" xr:uid="{30570A34-94F8-452C-A281-8D859CE971B8}"/>
    <cellStyle name="Moeda 5 9 3" xfId="1517" xr:uid="{0394FC28-5ED1-4A0F-A6BE-5A81BEC62518}"/>
    <cellStyle name="Moeda 6" xfId="31" xr:uid="{00000000-0005-0000-0000-000044000000}"/>
    <cellStyle name="Moeda 6 10" xfId="1134" xr:uid="{E226062E-27D0-47A4-B054-C45138E62344}"/>
    <cellStyle name="Moeda 6 2" xfId="63" xr:uid="{00000000-0005-0000-0000-00000B000000}"/>
    <cellStyle name="Moeda 6 2 2" xfId="142" xr:uid="{00000000-0005-0000-0000-00000B000000}"/>
    <cellStyle name="Moeda 6 2 2 2" xfId="693" xr:uid="{AAD9E3CD-B763-4472-BADE-D946ADD3AB57}"/>
    <cellStyle name="Moeda 6 2 2 3" xfId="1244" xr:uid="{71AD4FA7-68D2-4030-AC8A-06A670DA49D9}"/>
    <cellStyle name="Moeda 6 2 3" xfId="221" xr:uid="{00000000-0005-0000-0000-00000B000000}"/>
    <cellStyle name="Moeda 6 2 3 2" xfId="772" xr:uid="{4C5C564F-A955-45FC-8891-6FD5B7574563}"/>
    <cellStyle name="Moeda 6 2 3 3" xfId="1323" xr:uid="{71AFDC5F-89D0-4060-B49D-6B529E23630C}"/>
    <cellStyle name="Moeda 6 2 4" xfId="301" xr:uid="{00000000-0005-0000-0000-00000B000000}"/>
    <cellStyle name="Moeda 6 2 4 2" xfId="852" xr:uid="{8F5FCF8D-0522-4B0A-BFF9-146A120C827A}"/>
    <cellStyle name="Moeda 6 2 4 3" xfId="1402" xr:uid="{C5F494F0-650B-4EDD-A57E-2BE794B345DB}"/>
    <cellStyle name="Moeda 6 2 5" xfId="379" xr:uid="{00000000-0005-0000-0000-00000B000000}"/>
    <cellStyle name="Moeda 6 2 5 2" xfId="930" xr:uid="{3DF0AD70-D802-48E1-B031-6C9A0EC7FCDD}"/>
    <cellStyle name="Moeda 6 2 5 3" xfId="1480" xr:uid="{319B8E3D-8908-4A60-9044-34B402B18F9E}"/>
    <cellStyle name="Moeda 6 2 6" xfId="458" xr:uid="{00000000-0005-0000-0000-00000B000000}"/>
    <cellStyle name="Moeda 6 2 6 2" xfId="1009" xr:uid="{70F6F51A-E416-46AC-8FE4-E4EA22807A87}"/>
    <cellStyle name="Moeda 6 2 6 3" xfId="1559" xr:uid="{9363240E-2548-44C8-A58F-98F9ED32B976}"/>
    <cellStyle name="Moeda 6 2 7" xfId="536" xr:uid="{00000000-0005-0000-0000-00000B000000}"/>
    <cellStyle name="Moeda 6 2 7 2" xfId="1087" xr:uid="{834A0514-61A8-4B43-9915-AC1C83739E17}"/>
    <cellStyle name="Moeda 6 2 7 3" xfId="1637" xr:uid="{51C5317A-4BEA-4B24-9FB1-9ADF6DD5F1D1}"/>
    <cellStyle name="Moeda 6 2 8" xfId="615" xr:uid="{9C61EE76-6328-422B-8E25-93E25079B078}"/>
    <cellStyle name="Moeda 6 2 9" xfId="1166" xr:uid="{07951C86-1EBF-44B8-8C06-5420C2CF52A7}"/>
    <cellStyle name="Moeda 6 3" xfId="110" xr:uid="{00000000-0005-0000-0000-000044000000}"/>
    <cellStyle name="Moeda 6 3 2" xfId="661" xr:uid="{DED90CE5-BD24-451C-82DF-1D0CA04859F8}"/>
    <cellStyle name="Moeda 6 3 3" xfId="1212" xr:uid="{B7ACF662-EA64-4C22-BFC9-087C2D95654A}"/>
    <cellStyle name="Moeda 6 4" xfId="189" xr:uid="{00000000-0005-0000-0000-000044000000}"/>
    <cellStyle name="Moeda 6 4 2" xfId="740" xr:uid="{F716F49C-154C-420F-AA38-B06886588C44}"/>
    <cellStyle name="Moeda 6 4 3" xfId="1291" xr:uid="{788DC667-4D10-4C99-B02A-D62CC4E9FE30}"/>
    <cellStyle name="Moeda 6 5" xfId="269" xr:uid="{00000000-0005-0000-0000-000044000000}"/>
    <cellStyle name="Moeda 6 5 2" xfId="820" xr:uid="{9F0F00B3-29D6-4EF5-B8FE-AC7BF898D9D0}"/>
    <cellStyle name="Moeda 6 5 3" xfId="1370" xr:uid="{3E5ECDF4-1A18-41E5-AB9F-50CDC30B3490}"/>
    <cellStyle name="Moeda 6 6" xfId="347" xr:uid="{00000000-0005-0000-0000-000044000000}"/>
    <cellStyle name="Moeda 6 6 2" xfId="898" xr:uid="{BE4D4DB6-CE2C-41F7-B170-232AC52BC957}"/>
    <cellStyle name="Moeda 6 6 3" xfId="1448" xr:uid="{A20A4054-4AE8-471B-A9C2-55B757FB6670}"/>
    <cellStyle name="Moeda 6 7" xfId="426" xr:uid="{00000000-0005-0000-0000-000044000000}"/>
    <cellStyle name="Moeda 6 7 2" xfId="977" xr:uid="{6174E63F-5C43-4C78-87A8-2B12E21AED5E}"/>
    <cellStyle name="Moeda 6 7 3" xfId="1527" xr:uid="{0503E062-9570-4CA4-A074-CE3ACB6210D6}"/>
    <cellStyle name="Moeda 6 8" xfId="504" xr:uid="{00000000-0005-0000-0000-000044000000}"/>
    <cellStyle name="Moeda 6 8 2" xfId="1055" xr:uid="{259F7117-D8F2-4A11-98A4-71A502C25B06}"/>
    <cellStyle name="Moeda 6 8 3" xfId="1605" xr:uid="{221F9DF2-561B-44DE-85A7-E24900A7B706}"/>
    <cellStyle name="Moeda 6 9" xfId="583" xr:uid="{BAE65583-EF0E-46B3-B09B-65391A9D34E3}"/>
    <cellStyle name="Moeda 7" xfId="47" xr:uid="{00000000-0005-0000-0000-000054000000}"/>
    <cellStyle name="Moeda 7 2" xfId="126" xr:uid="{00000000-0005-0000-0000-000054000000}"/>
    <cellStyle name="Moeda 7 2 2" xfId="677" xr:uid="{0765EA7B-5900-46D7-9E82-3659AB224663}"/>
    <cellStyle name="Moeda 7 2 3" xfId="1228" xr:uid="{71C15342-F171-40E0-9103-60C842FB9039}"/>
    <cellStyle name="Moeda 7 3" xfId="205" xr:uid="{00000000-0005-0000-0000-000054000000}"/>
    <cellStyle name="Moeda 7 3 2" xfId="756" xr:uid="{A79185EC-42F7-41FE-B3BA-C8C3DF023BC1}"/>
    <cellStyle name="Moeda 7 3 3" xfId="1307" xr:uid="{2D0CA30A-84C6-4059-BCD6-717BED168F9E}"/>
    <cellStyle name="Moeda 7 4" xfId="285" xr:uid="{00000000-0005-0000-0000-000054000000}"/>
    <cellStyle name="Moeda 7 4 2" xfId="836" xr:uid="{2916F2B1-EA60-49D8-B146-1027B38CB67E}"/>
    <cellStyle name="Moeda 7 4 3" xfId="1386" xr:uid="{E9B50338-3FA5-4BB8-AC8C-5844FCA0B643}"/>
    <cellStyle name="Moeda 7 5" xfId="363" xr:uid="{00000000-0005-0000-0000-000054000000}"/>
    <cellStyle name="Moeda 7 5 2" xfId="914" xr:uid="{CD2CD5D6-F22B-4941-B5E5-00B40329E44A}"/>
    <cellStyle name="Moeda 7 5 3" xfId="1464" xr:uid="{343C174D-BBA2-4F07-8247-69C1E2260C65}"/>
    <cellStyle name="Moeda 7 6" xfId="442" xr:uid="{00000000-0005-0000-0000-000054000000}"/>
    <cellStyle name="Moeda 7 6 2" xfId="993" xr:uid="{8F228927-CF59-4307-A2BE-3F455A522108}"/>
    <cellStyle name="Moeda 7 6 3" xfId="1543" xr:uid="{ABC90750-4E9D-4395-8281-8C2FAFB69983}"/>
    <cellStyle name="Moeda 7 7" xfId="520" xr:uid="{00000000-0005-0000-0000-000054000000}"/>
    <cellStyle name="Moeda 7 7 2" xfId="1071" xr:uid="{2CF75CAA-7116-4F87-92B8-6B26427CEC3C}"/>
    <cellStyle name="Moeda 7 7 3" xfId="1621" xr:uid="{BAC1C0BB-CDF3-444D-B770-63EB5AC50004}"/>
    <cellStyle name="Moeda 7 8" xfId="599" xr:uid="{084689FC-91F7-43F7-A10B-2044031D9C3D}"/>
    <cellStyle name="Moeda 7 9" xfId="1150" xr:uid="{FE6F45BA-461E-415B-9AFC-F3CAF9BBB6A6}"/>
    <cellStyle name="Moeda 8" xfId="173" xr:uid="{00000000-0005-0000-0000-0000D2000000}"/>
    <cellStyle name="Moeda 8 2" xfId="724" xr:uid="{08F2C760-C0A1-4D5C-A0A6-C231C5C98209}"/>
    <cellStyle name="Moeda 8 3" xfId="1275" xr:uid="{F46D9667-1B7C-4896-9EB4-485C4F19A359}"/>
    <cellStyle name="Moeda 9" xfId="252" xr:uid="{00000000-0005-0000-0000-000021010000}"/>
    <cellStyle name="Moeda 9 2" xfId="803" xr:uid="{30AA553E-D73D-4744-A882-5D357DA8CACB}"/>
    <cellStyle name="Moeda 9 3" xfId="1354" xr:uid="{A59AB2F3-4119-4AA3-917E-B984AA12EB9F}"/>
    <cellStyle name="Normal" xfId="0" builtinId="0"/>
    <cellStyle name="Normal 2" xfId="1" xr:uid="{00000000-0005-0000-0000-000008000000}"/>
    <cellStyle name="Normal 2 2" xfId="88" xr:uid="{4C514277-CCFA-41D3-B4F0-CFE60B14EC40}"/>
    <cellStyle name="Porcentagem" xfId="24" builtinId="5"/>
    <cellStyle name="Porcentagem 2" xfId="12" xr:uid="{00000000-0005-0000-0000-000009000000}"/>
    <cellStyle name="Porcentagem 3" xfId="262" xr:uid="{00000000-0005-0000-0000-000039010000}"/>
    <cellStyle name="Porcentagem 3 2" xfId="813" xr:uid="{AAED6366-85BF-4B0D-A9EF-A52B4ABD04D4}"/>
    <cellStyle name="Separador de milhares 2" xfId="2" xr:uid="{00000000-0005-0000-0000-00000A000000}"/>
    <cellStyle name="Separador de milhares 2 2" xfId="7" xr:uid="{00000000-0005-0000-0000-00000B000000}"/>
    <cellStyle name="Separador de milhares 2 2 10" xfId="247" xr:uid="{00000000-0005-0000-0000-00000B000000}"/>
    <cellStyle name="Separador de milhares 2 2 10 2" xfId="798" xr:uid="{DE35C3DB-65E8-4D86-BFD1-548947341B0D}"/>
    <cellStyle name="Separador de milhares 2 2 10 3" xfId="1349" xr:uid="{A2DAC899-D7DA-4E37-B46B-4CC08D9B395B}"/>
    <cellStyle name="Separador de milhares 2 2 11" xfId="327" xr:uid="{00000000-0005-0000-0000-00000B000000}"/>
    <cellStyle name="Separador de milhares 2 2 11 2" xfId="878" xr:uid="{D7555DE3-9C17-4587-A127-E736FB9D9289}"/>
    <cellStyle name="Separador de milhares 2 2 11 3" xfId="1428" xr:uid="{2BBB2F71-75B6-4B00-98D2-598FA0DFCE00}"/>
    <cellStyle name="Separador de milhares 2 2 12" xfId="405" xr:uid="{00000000-0005-0000-0000-00000B000000}"/>
    <cellStyle name="Separador de milhares 2 2 12 2" xfId="956" xr:uid="{63A527CC-081B-475A-8BF4-9E384D2BE283}"/>
    <cellStyle name="Separador de milhares 2 2 12 3" xfId="1506" xr:uid="{E63113BE-5741-4120-86EE-B45968054F16}"/>
    <cellStyle name="Separador de milhares 2 2 13" xfId="484" xr:uid="{00000000-0005-0000-0000-00000B000000}"/>
    <cellStyle name="Separador de milhares 2 2 13 2" xfId="1035" xr:uid="{B65FBC2A-74F9-4864-87B7-90912829047E}"/>
    <cellStyle name="Separador de milhares 2 2 13 3" xfId="1585" xr:uid="{DA239C19-ED76-4643-AD2E-8855552590B1}"/>
    <cellStyle name="Separador de milhares 2 2 14" xfId="562" xr:uid="{DB1DE1ED-44FF-462D-AA5B-3433133977CA}"/>
    <cellStyle name="Separador de milhares 2 2 15" xfId="1113" xr:uid="{B3AD85BE-E89B-4348-8200-1CE2F03F8B8D}"/>
    <cellStyle name="Separador de milhares 2 2 2" xfId="11" xr:uid="{00000000-0005-0000-0000-00000C000000}"/>
    <cellStyle name="Separador de milhares 2 2 2 10" xfId="408" xr:uid="{00000000-0005-0000-0000-00000C000000}"/>
    <cellStyle name="Separador de milhares 2 2 2 10 2" xfId="959" xr:uid="{6D8C763F-6E0A-4E75-82A0-CF05663609AA}"/>
    <cellStyle name="Separador de milhares 2 2 2 10 3" xfId="1509" xr:uid="{4B2B6251-92FB-4A57-A5BB-801931E4FCCD}"/>
    <cellStyle name="Separador de milhares 2 2 2 11" xfId="487" xr:uid="{00000000-0005-0000-0000-00000C000000}"/>
    <cellStyle name="Separador de milhares 2 2 2 11 2" xfId="1038" xr:uid="{94C3DACE-D7EC-412E-9E2C-8EFD74232044}"/>
    <cellStyle name="Separador de milhares 2 2 2 11 3" xfId="1588" xr:uid="{86E403E4-D724-40A5-BFF3-3E66A35FAAAB}"/>
    <cellStyle name="Separador de milhares 2 2 2 12" xfId="565" xr:uid="{3F84F49C-E10D-46AB-8FE5-305BFD3C51C5}"/>
    <cellStyle name="Separador de milhares 2 2 2 13" xfId="1116" xr:uid="{C2BFCB79-373C-4702-A21E-1F7C18F6929F}"/>
    <cellStyle name="Separador de milhares 2 2 2 2" xfId="19" xr:uid="{00000000-0005-0000-0000-00000D000000}"/>
    <cellStyle name="Separador de milhares 2 2 2 2 10" xfId="493" xr:uid="{00000000-0005-0000-0000-00000D000000}"/>
    <cellStyle name="Separador de milhares 2 2 2 2 10 2" xfId="1044" xr:uid="{27BF2B17-A8C2-40FE-9929-FDE4FD2AF7E1}"/>
    <cellStyle name="Separador de milhares 2 2 2 2 10 3" xfId="1594" xr:uid="{9F062016-0E23-4D7A-BAC0-8B8C27B67D86}"/>
    <cellStyle name="Separador de milhares 2 2 2 2 11" xfId="572" xr:uid="{C1947B39-6A7D-4257-8AEB-7CAD37B0D226}"/>
    <cellStyle name="Separador de milhares 2 2 2 2 12" xfId="1123" xr:uid="{441D3E46-A76D-49C9-B2FF-3F123A221B8A}"/>
    <cellStyle name="Separador de milhares 2 2 2 2 2" xfId="36" xr:uid="{00000000-0005-0000-0000-00000D000000}"/>
    <cellStyle name="Separador de milhares 2 2 2 2 2 10" xfId="1139" xr:uid="{B74DC9C6-BE19-4B69-8830-14D1613BD6C9}"/>
    <cellStyle name="Separador de milhares 2 2 2 2 2 2" xfId="68" xr:uid="{00000000-0005-0000-0000-000014000000}"/>
    <cellStyle name="Separador de milhares 2 2 2 2 2 2 2" xfId="147" xr:uid="{00000000-0005-0000-0000-000014000000}"/>
    <cellStyle name="Separador de milhares 2 2 2 2 2 2 2 2" xfId="698" xr:uid="{F28C307B-1F8E-4000-B3FE-B9F529E7E47F}"/>
    <cellStyle name="Separador de milhares 2 2 2 2 2 2 2 3" xfId="1249" xr:uid="{79F0C795-BF8B-409A-8980-7A0FE5D76E5A}"/>
    <cellStyle name="Separador de milhares 2 2 2 2 2 2 3" xfId="226" xr:uid="{00000000-0005-0000-0000-000014000000}"/>
    <cellStyle name="Separador de milhares 2 2 2 2 2 2 3 2" xfId="777" xr:uid="{371E5C80-5D27-4D75-B53C-36D5CFCBBF9B}"/>
    <cellStyle name="Separador de milhares 2 2 2 2 2 2 3 3" xfId="1328" xr:uid="{7C33DF03-D163-4143-9D81-C8FDB01A0E72}"/>
    <cellStyle name="Separador de milhares 2 2 2 2 2 2 4" xfId="306" xr:uid="{00000000-0005-0000-0000-000014000000}"/>
    <cellStyle name="Separador de milhares 2 2 2 2 2 2 4 2" xfId="857" xr:uid="{903CD614-BA1D-42C4-8B48-56161A6547ED}"/>
    <cellStyle name="Separador de milhares 2 2 2 2 2 2 4 3" xfId="1407" xr:uid="{35F8C7E1-1970-4991-B655-3BFA77151C7E}"/>
    <cellStyle name="Separador de milhares 2 2 2 2 2 2 5" xfId="384" xr:uid="{00000000-0005-0000-0000-000014000000}"/>
    <cellStyle name="Separador de milhares 2 2 2 2 2 2 5 2" xfId="935" xr:uid="{E51B0160-1244-4AC7-A071-A22716ACB77A}"/>
    <cellStyle name="Separador de milhares 2 2 2 2 2 2 5 3" xfId="1485" xr:uid="{41DEFAD0-CDF5-43EE-9AFA-0791B779111D}"/>
    <cellStyle name="Separador de milhares 2 2 2 2 2 2 6" xfId="463" xr:uid="{00000000-0005-0000-0000-000014000000}"/>
    <cellStyle name="Separador de milhares 2 2 2 2 2 2 6 2" xfId="1014" xr:uid="{37B2CF09-3BFF-4C3E-9886-824CB5984933}"/>
    <cellStyle name="Separador de milhares 2 2 2 2 2 2 6 3" xfId="1564" xr:uid="{1E261905-4C42-49ED-A2D6-ED4CC0AF949A}"/>
    <cellStyle name="Separador de milhares 2 2 2 2 2 2 7" xfId="541" xr:uid="{00000000-0005-0000-0000-000014000000}"/>
    <cellStyle name="Separador de milhares 2 2 2 2 2 2 7 2" xfId="1092" xr:uid="{A1344349-5B3B-4F4C-9169-F3B9923BC6E6}"/>
    <cellStyle name="Separador de milhares 2 2 2 2 2 2 7 3" xfId="1642" xr:uid="{B886D977-8939-4570-9C22-E9399124B128}"/>
    <cellStyle name="Separador de milhares 2 2 2 2 2 2 8" xfId="620" xr:uid="{6468C2EC-BF86-40BD-A433-8AEB580C04A2}"/>
    <cellStyle name="Separador de milhares 2 2 2 2 2 2 9" xfId="1171" xr:uid="{E77A5161-5434-4C04-8B25-07AEE57F0043}"/>
    <cellStyle name="Separador de milhares 2 2 2 2 2 3" xfId="115" xr:uid="{00000000-0005-0000-0000-00000D000000}"/>
    <cellStyle name="Separador de milhares 2 2 2 2 2 3 2" xfId="666" xr:uid="{DE424B04-1B97-4961-BE30-9859D22D7C37}"/>
    <cellStyle name="Separador de milhares 2 2 2 2 2 3 3" xfId="1217" xr:uid="{DE2C718F-4FCB-4FB2-9610-9BD6D490864B}"/>
    <cellStyle name="Separador de milhares 2 2 2 2 2 4" xfId="194" xr:uid="{00000000-0005-0000-0000-00000D000000}"/>
    <cellStyle name="Separador de milhares 2 2 2 2 2 4 2" xfId="745" xr:uid="{679EB809-65B3-4DD7-A78D-61F4288ACF79}"/>
    <cellStyle name="Separador de milhares 2 2 2 2 2 4 3" xfId="1296" xr:uid="{4B99DC31-A28F-4543-9BFC-4698F097B392}"/>
    <cellStyle name="Separador de milhares 2 2 2 2 2 5" xfId="274" xr:uid="{00000000-0005-0000-0000-00000D000000}"/>
    <cellStyle name="Separador de milhares 2 2 2 2 2 5 2" xfId="825" xr:uid="{89E9EFBA-2B7C-49FD-BBF4-8911F80FC1E7}"/>
    <cellStyle name="Separador de milhares 2 2 2 2 2 5 3" xfId="1375" xr:uid="{F374D38E-2816-476B-B49E-846F9BBA1B74}"/>
    <cellStyle name="Separador de milhares 2 2 2 2 2 6" xfId="352" xr:uid="{00000000-0005-0000-0000-00000D000000}"/>
    <cellStyle name="Separador de milhares 2 2 2 2 2 6 2" xfId="903" xr:uid="{00A8FF65-D527-4B51-9C2C-4E1634ADA3E6}"/>
    <cellStyle name="Separador de milhares 2 2 2 2 2 6 3" xfId="1453" xr:uid="{B5400D7A-2384-46FC-A908-49CE036BAC6B}"/>
    <cellStyle name="Separador de milhares 2 2 2 2 2 7" xfId="431" xr:uid="{00000000-0005-0000-0000-00000D000000}"/>
    <cellStyle name="Separador de milhares 2 2 2 2 2 7 2" xfId="982" xr:uid="{0D754DCC-FB24-4C01-8B35-0D5C34D820F8}"/>
    <cellStyle name="Separador de milhares 2 2 2 2 2 7 3" xfId="1532" xr:uid="{FDF05496-8607-4AF1-B64C-77D29E2CD402}"/>
    <cellStyle name="Separador de milhares 2 2 2 2 2 8" xfId="509" xr:uid="{00000000-0005-0000-0000-00000D000000}"/>
    <cellStyle name="Separador de milhares 2 2 2 2 2 8 2" xfId="1060" xr:uid="{64C6504B-B5DD-4D70-A986-B682DFCF78D7}"/>
    <cellStyle name="Separador de milhares 2 2 2 2 2 8 3" xfId="1610" xr:uid="{B00F9931-4459-4C46-8E3D-CF7AC32065DC}"/>
    <cellStyle name="Separador de milhares 2 2 2 2 2 9" xfId="588" xr:uid="{3D96F5F4-23C2-4390-8552-7B3C0DA24850}"/>
    <cellStyle name="Separador de milhares 2 2 2 2 3" xfId="52" xr:uid="{00000000-0005-0000-0000-00000D000000}"/>
    <cellStyle name="Separador de milhares 2 2 2 2 3 2" xfId="131" xr:uid="{00000000-0005-0000-0000-00000D000000}"/>
    <cellStyle name="Separador de milhares 2 2 2 2 3 2 2" xfId="682" xr:uid="{CD0C43F8-B042-41AC-89F9-50B1353C13B5}"/>
    <cellStyle name="Separador de milhares 2 2 2 2 3 2 3" xfId="1233" xr:uid="{337E273E-2377-43E4-ABB1-CB29423DB265}"/>
    <cellStyle name="Separador de milhares 2 2 2 2 3 3" xfId="210" xr:uid="{00000000-0005-0000-0000-00000D000000}"/>
    <cellStyle name="Separador de milhares 2 2 2 2 3 3 2" xfId="761" xr:uid="{CD25B2CD-82E4-4736-9775-3B1648A3E7DF}"/>
    <cellStyle name="Separador de milhares 2 2 2 2 3 3 3" xfId="1312" xr:uid="{1EDD90F0-D316-4739-B143-C14891F7B117}"/>
    <cellStyle name="Separador de milhares 2 2 2 2 3 4" xfId="290" xr:uid="{00000000-0005-0000-0000-00000D000000}"/>
    <cellStyle name="Separador de milhares 2 2 2 2 3 4 2" xfId="841" xr:uid="{A6C510C3-2DD2-4F02-AE14-5FF1AFDF3564}"/>
    <cellStyle name="Separador de milhares 2 2 2 2 3 4 3" xfId="1391" xr:uid="{79745F95-995B-482B-AE39-02720B4B1C51}"/>
    <cellStyle name="Separador de milhares 2 2 2 2 3 5" xfId="368" xr:uid="{00000000-0005-0000-0000-00000D000000}"/>
    <cellStyle name="Separador de milhares 2 2 2 2 3 5 2" xfId="919" xr:uid="{032310B0-538B-48A4-BF4D-631BD30F7A0F}"/>
    <cellStyle name="Separador de milhares 2 2 2 2 3 5 3" xfId="1469" xr:uid="{B687F1A0-C756-4717-A514-36EC6365E51C}"/>
    <cellStyle name="Separador de milhares 2 2 2 2 3 6" xfId="447" xr:uid="{00000000-0005-0000-0000-00000D000000}"/>
    <cellStyle name="Separador de milhares 2 2 2 2 3 6 2" xfId="998" xr:uid="{DDA2E8F5-C44B-47F2-8FCF-C349E3773D05}"/>
    <cellStyle name="Separador de milhares 2 2 2 2 3 6 3" xfId="1548" xr:uid="{B3827D28-3B4A-4FC2-8213-61098BD8C768}"/>
    <cellStyle name="Separador de milhares 2 2 2 2 3 7" xfId="525" xr:uid="{00000000-0005-0000-0000-00000D000000}"/>
    <cellStyle name="Separador de milhares 2 2 2 2 3 7 2" xfId="1076" xr:uid="{65CD4EA3-AD59-4992-9D26-3525E027A786}"/>
    <cellStyle name="Separador de milhares 2 2 2 2 3 7 3" xfId="1626" xr:uid="{C5443F69-62C8-4A02-A373-94E21D86E03A}"/>
    <cellStyle name="Separador de milhares 2 2 2 2 3 8" xfId="604" xr:uid="{EC493E5F-459E-4539-9BD3-1C2B76C3B212}"/>
    <cellStyle name="Separador de milhares 2 2 2 2 3 9" xfId="1155" xr:uid="{644664AC-01F9-46AA-83A3-84A0FCDD96FE}"/>
    <cellStyle name="Separador de milhares 2 2 2 2 4" xfId="83" xr:uid="{00000000-0005-0000-0000-00000C000000}"/>
    <cellStyle name="Separador de milhares 2 2 2 2 4 2" xfId="162" xr:uid="{00000000-0005-0000-0000-00000C000000}"/>
    <cellStyle name="Separador de milhares 2 2 2 2 4 2 2" xfId="713" xr:uid="{F14601D3-3D56-4990-9A6F-41A6B6CB6275}"/>
    <cellStyle name="Separador de milhares 2 2 2 2 4 2 3" xfId="1264" xr:uid="{DA0317FE-3D0F-4D3C-8989-E1FF37B46001}"/>
    <cellStyle name="Separador de milhares 2 2 2 2 4 3" xfId="241" xr:uid="{00000000-0005-0000-0000-00000C000000}"/>
    <cellStyle name="Separador de milhares 2 2 2 2 4 3 2" xfId="792" xr:uid="{9C5DC444-8BA8-4723-81C4-3D644384BF78}"/>
    <cellStyle name="Separador de milhares 2 2 2 2 4 3 3" xfId="1343" xr:uid="{C307F8AB-0B20-4F71-94C2-B1A24E3C3C9C}"/>
    <cellStyle name="Separador de milhares 2 2 2 2 4 4" xfId="321" xr:uid="{00000000-0005-0000-0000-00000C000000}"/>
    <cellStyle name="Separador de milhares 2 2 2 2 4 4 2" xfId="872" xr:uid="{EF5ED699-472F-4B77-87FC-FE375A5BC2A2}"/>
    <cellStyle name="Separador de milhares 2 2 2 2 4 4 3" xfId="1422" xr:uid="{29B669BB-FCD0-4A04-AE0E-4CE6E94049E0}"/>
    <cellStyle name="Separador de milhares 2 2 2 2 4 5" xfId="399" xr:uid="{00000000-0005-0000-0000-00000C000000}"/>
    <cellStyle name="Separador de milhares 2 2 2 2 4 5 2" xfId="950" xr:uid="{75E95B04-CB20-417A-84E0-B38A04E529BB}"/>
    <cellStyle name="Separador de milhares 2 2 2 2 4 5 3" xfId="1500" xr:uid="{8CB8DC54-323C-44BF-980F-999FE7F13918}"/>
    <cellStyle name="Separador de milhares 2 2 2 2 4 6" xfId="478" xr:uid="{00000000-0005-0000-0000-00000C000000}"/>
    <cellStyle name="Separador de milhares 2 2 2 2 4 6 2" xfId="1029" xr:uid="{8947155E-F138-4340-8AC2-F7B724BEFA51}"/>
    <cellStyle name="Separador de milhares 2 2 2 2 4 6 3" xfId="1579" xr:uid="{3EA1EB66-922F-4377-A834-56B9C90D22F2}"/>
    <cellStyle name="Separador de milhares 2 2 2 2 4 7" xfId="556" xr:uid="{00000000-0005-0000-0000-00000C000000}"/>
    <cellStyle name="Separador de milhares 2 2 2 2 4 7 2" xfId="1107" xr:uid="{73BA7566-B63B-4E5D-8F1F-7845EEF39191}"/>
    <cellStyle name="Separador de milhares 2 2 2 2 4 7 3" xfId="1657" xr:uid="{2EA74D52-D11C-4541-9CB4-3CB86FC33851}"/>
    <cellStyle name="Separador de milhares 2 2 2 2 4 8" xfId="635" xr:uid="{5E5EE5C4-0F65-44ED-8E9C-DD464441A90D}"/>
    <cellStyle name="Separador de milhares 2 2 2 2 4 9" xfId="1186" xr:uid="{7D1BEA6A-CCE1-4D2D-9315-85701565ED7E}"/>
    <cellStyle name="Separador de milhares 2 2 2 2 5" xfId="99" xr:uid="{00000000-0005-0000-0000-00000D000000}"/>
    <cellStyle name="Separador de milhares 2 2 2 2 5 2" xfId="650" xr:uid="{1A0F8FAB-3F54-47CF-A224-C0EFA2ED1544}"/>
    <cellStyle name="Separador de milhares 2 2 2 2 5 3" xfId="1201" xr:uid="{F524B07B-29E8-43F7-9922-17D37927C6FA}"/>
    <cellStyle name="Separador de milhares 2 2 2 2 6" xfId="178" xr:uid="{00000000-0005-0000-0000-00000D000000}"/>
    <cellStyle name="Separador de milhares 2 2 2 2 6 2" xfId="729" xr:uid="{6CAF03AF-F446-4CD9-9F06-D5445D191D68}"/>
    <cellStyle name="Separador de milhares 2 2 2 2 6 3" xfId="1280" xr:uid="{ECC6931B-C6B8-4F38-95C2-6BB11981DA5D}"/>
    <cellStyle name="Separador de milhares 2 2 2 2 7" xfId="257" xr:uid="{00000000-0005-0000-0000-00000D000000}"/>
    <cellStyle name="Separador de milhares 2 2 2 2 7 2" xfId="808" xr:uid="{CBFDE2F7-6B1A-4F4A-A542-F396C2D1F7B6}"/>
    <cellStyle name="Separador de milhares 2 2 2 2 7 3" xfId="1359" xr:uid="{D6A8C8CC-2DDD-478E-956E-B2EAD0DD423C}"/>
    <cellStyle name="Separador de milhares 2 2 2 2 8" xfId="336" xr:uid="{00000000-0005-0000-0000-00000D000000}"/>
    <cellStyle name="Separador de milhares 2 2 2 2 8 2" xfId="887" xr:uid="{EDC880E9-74AB-498E-A24F-83FA4A3029C9}"/>
    <cellStyle name="Separador de milhares 2 2 2 2 8 3" xfId="1437" xr:uid="{BCF2CC9D-4733-4D80-96F3-2329530CE8AE}"/>
    <cellStyle name="Separador de milhares 2 2 2 2 9" xfId="415" xr:uid="{00000000-0005-0000-0000-00000D000000}"/>
    <cellStyle name="Separador de milhares 2 2 2 2 9 2" xfId="966" xr:uid="{10257E9D-16CD-4217-9DCD-9BC7CEF5A577}"/>
    <cellStyle name="Separador de milhares 2 2 2 2 9 3" xfId="1516" xr:uid="{586D294D-3B36-44BF-BA91-3DED52553065}"/>
    <cellStyle name="Separador de milhares 2 2 2 3" xfId="29" xr:uid="{00000000-0005-0000-0000-00000C000000}"/>
    <cellStyle name="Separador de milhares 2 2 2 3 10" xfId="1132" xr:uid="{7AAF66B2-86CB-4DEC-A33D-D2125ABBB158}"/>
    <cellStyle name="Separador de milhares 2 2 2 3 2" xfId="61" xr:uid="{00000000-0005-0000-0000-000015000000}"/>
    <cellStyle name="Separador de milhares 2 2 2 3 2 2" xfId="140" xr:uid="{00000000-0005-0000-0000-000015000000}"/>
    <cellStyle name="Separador de milhares 2 2 2 3 2 2 2" xfId="691" xr:uid="{F406ED7C-1C1D-405C-97D2-AB71FD279F10}"/>
    <cellStyle name="Separador de milhares 2 2 2 3 2 2 3" xfId="1242" xr:uid="{9A4FD6C1-387A-416C-A980-B715F91E3DBF}"/>
    <cellStyle name="Separador de milhares 2 2 2 3 2 3" xfId="219" xr:uid="{00000000-0005-0000-0000-000015000000}"/>
    <cellStyle name="Separador de milhares 2 2 2 3 2 3 2" xfId="770" xr:uid="{2438696F-D065-47A8-BDAA-18EFF67CD3D6}"/>
    <cellStyle name="Separador de milhares 2 2 2 3 2 3 3" xfId="1321" xr:uid="{71132926-8972-4CCE-A241-EC19A7F6D9BB}"/>
    <cellStyle name="Separador de milhares 2 2 2 3 2 4" xfId="299" xr:uid="{00000000-0005-0000-0000-000015000000}"/>
    <cellStyle name="Separador de milhares 2 2 2 3 2 4 2" xfId="850" xr:uid="{3CE2228E-0691-4A07-8D6B-7F5CFD04A17F}"/>
    <cellStyle name="Separador de milhares 2 2 2 3 2 4 3" xfId="1400" xr:uid="{62235D77-CC33-4F46-90F9-D20DA80E921D}"/>
    <cellStyle name="Separador de milhares 2 2 2 3 2 5" xfId="377" xr:uid="{00000000-0005-0000-0000-000015000000}"/>
    <cellStyle name="Separador de milhares 2 2 2 3 2 5 2" xfId="928" xr:uid="{25D96996-0044-4F6A-AF07-4EB4D64469D4}"/>
    <cellStyle name="Separador de milhares 2 2 2 3 2 5 3" xfId="1478" xr:uid="{F2F4EC46-35EC-4E70-B3F6-92B3B34551B4}"/>
    <cellStyle name="Separador de milhares 2 2 2 3 2 6" xfId="456" xr:uid="{00000000-0005-0000-0000-000015000000}"/>
    <cellStyle name="Separador de milhares 2 2 2 3 2 6 2" xfId="1007" xr:uid="{D8D4F9D5-890F-4302-9C16-FCF3054D0CD5}"/>
    <cellStyle name="Separador de milhares 2 2 2 3 2 6 3" xfId="1557" xr:uid="{46960F74-7E00-483F-9746-B4FB55654BC3}"/>
    <cellStyle name="Separador de milhares 2 2 2 3 2 7" xfId="534" xr:uid="{00000000-0005-0000-0000-000015000000}"/>
    <cellStyle name="Separador de milhares 2 2 2 3 2 7 2" xfId="1085" xr:uid="{87E1067A-B03A-4905-93A6-B74A110E15A7}"/>
    <cellStyle name="Separador de milhares 2 2 2 3 2 7 3" xfId="1635" xr:uid="{D2D5549B-9F48-4A52-9166-26714FE6F766}"/>
    <cellStyle name="Separador de milhares 2 2 2 3 2 8" xfId="613" xr:uid="{DC5C3BE6-2479-428F-AAB8-CC826A932B9A}"/>
    <cellStyle name="Separador de milhares 2 2 2 3 2 9" xfId="1164" xr:uid="{EA531482-CEAF-4850-8F2B-ECA4DAD8D421}"/>
    <cellStyle name="Separador de milhares 2 2 2 3 3" xfId="108" xr:uid="{00000000-0005-0000-0000-00000C000000}"/>
    <cellStyle name="Separador de milhares 2 2 2 3 3 2" xfId="659" xr:uid="{5A2732DB-04D5-4BA7-92D3-88DC6ECC871D}"/>
    <cellStyle name="Separador de milhares 2 2 2 3 3 3" xfId="1210" xr:uid="{5D3875BB-62CF-4200-A264-B5E96E9FEA21}"/>
    <cellStyle name="Separador de milhares 2 2 2 3 4" xfId="187" xr:uid="{00000000-0005-0000-0000-00000C000000}"/>
    <cellStyle name="Separador de milhares 2 2 2 3 4 2" xfId="738" xr:uid="{67A010BF-1524-43E2-B4C3-E1F2425BC8C5}"/>
    <cellStyle name="Separador de milhares 2 2 2 3 4 3" xfId="1289" xr:uid="{E6E1FE32-26FA-4E0D-8D01-5EE76A8A5C80}"/>
    <cellStyle name="Separador de milhares 2 2 2 3 5" xfId="267" xr:uid="{00000000-0005-0000-0000-00000C000000}"/>
    <cellStyle name="Separador de milhares 2 2 2 3 5 2" xfId="818" xr:uid="{741B6C8F-C008-4525-B707-538596F095C0}"/>
    <cellStyle name="Separador de milhares 2 2 2 3 5 3" xfId="1368" xr:uid="{F70FAEDA-78E0-458F-B4A1-223046BE7036}"/>
    <cellStyle name="Separador de milhares 2 2 2 3 6" xfId="345" xr:uid="{00000000-0005-0000-0000-00000C000000}"/>
    <cellStyle name="Separador de milhares 2 2 2 3 6 2" xfId="896" xr:uid="{AFB75890-0EED-4476-8C3A-6E0620F42FF0}"/>
    <cellStyle name="Separador de milhares 2 2 2 3 6 3" xfId="1446" xr:uid="{54160D4D-3554-4ECA-9465-7E24B941F815}"/>
    <cellStyle name="Separador de milhares 2 2 2 3 7" xfId="424" xr:uid="{00000000-0005-0000-0000-00000C000000}"/>
    <cellStyle name="Separador de milhares 2 2 2 3 7 2" xfId="975" xr:uid="{AC7503AE-322A-497D-BF95-2C961C4F6A5D}"/>
    <cellStyle name="Separador de milhares 2 2 2 3 7 3" xfId="1525" xr:uid="{951F6B1B-2EED-4AB3-9EA3-016816B48B0A}"/>
    <cellStyle name="Separador de milhares 2 2 2 3 8" xfId="502" xr:uid="{00000000-0005-0000-0000-00000C000000}"/>
    <cellStyle name="Separador de milhares 2 2 2 3 8 2" xfId="1053" xr:uid="{EBE37FAB-7DE6-48EA-9897-B4AE8B3DC444}"/>
    <cellStyle name="Separador de milhares 2 2 2 3 8 3" xfId="1603" xr:uid="{84407B1F-3439-4D67-B1E5-8E334D44710A}"/>
    <cellStyle name="Separador de milhares 2 2 2 3 9" xfId="581" xr:uid="{2791C5E9-173D-4BBB-87DA-49965199E0C8}"/>
    <cellStyle name="Separador de milhares 2 2 2 4" xfId="45" xr:uid="{00000000-0005-0000-0000-00000C000000}"/>
    <cellStyle name="Separador de milhares 2 2 2 4 2" xfId="124" xr:uid="{00000000-0005-0000-0000-00000C000000}"/>
    <cellStyle name="Separador de milhares 2 2 2 4 2 2" xfId="675" xr:uid="{A2D2A614-B569-444B-B457-0F26432DD1A5}"/>
    <cellStyle name="Separador de milhares 2 2 2 4 2 3" xfId="1226" xr:uid="{E07D1DE0-1B32-4502-98EC-7D512DF19586}"/>
    <cellStyle name="Separador de milhares 2 2 2 4 3" xfId="203" xr:uid="{00000000-0005-0000-0000-00000C000000}"/>
    <cellStyle name="Separador de milhares 2 2 2 4 3 2" xfId="754" xr:uid="{0B4EEAC9-E400-46AE-B0C5-6B33F61D7244}"/>
    <cellStyle name="Separador de milhares 2 2 2 4 3 3" xfId="1305" xr:uid="{EDA25321-784D-42A7-A1A8-9FA010783EA9}"/>
    <cellStyle name="Separador de milhares 2 2 2 4 4" xfId="283" xr:uid="{00000000-0005-0000-0000-00000C000000}"/>
    <cellStyle name="Separador de milhares 2 2 2 4 4 2" xfId="834" xr:uid="{02D345B4-1F5B-454D-9C12-5EC469FAEFE3}"/>
    <cellStyle name="Separador de milhares 2 2 2 4 4 3" xfId="1384" xr:uid="{EAE08CD9-3F1B-4D46-A6FD-1627326E82A1}"/>
    <cellStyle name="Separador de milhares 2 2 2 4 5" xfId="361" xr:uid="{00000000-0005-0000-0000-00000C000000}"/>
    <cellStyle name="Separador de milhares 2 2 2 4 5 2" xfId="912" xr:uid="{F613B5B2-9632-4A48-BD23-6C3184C204A9}"/>
    <cellStyle name="Separador de milhares 2 2 2 4 5 3" xfId="1462" xr:uid="{64759AFA-9685-48C5-8C3D-91643243EEDC}"/>
    <cellStyle name="Separador de milhares 2 2 2 4 6" xfId="440" xr:uid="{00000000-0005-0000-0000-00000C000000}"/>
    <cellStyle name="Separador de milhares 2 2 2 4 6 2" xfId="991" xr:uid="{E208D35B-D4B0-4A68-9EA5-F7386829691E}"/>
    <cellStyle name="Separador de milhares 2 2 2 4 6 3" xfId="1541" xr:uid="{66835437-0E89-47DE-A7BE-8563519AEA31}"/>
    <cellStyle name="Separador de milhares 2 2 2 4 7" xfId="518" xr:uid="{00000000-0005-0000-0000-00000C000000}"/>
    <cellStyle name="Separador de milhares 2 2 2 4 7 2" xfId="1069" xr:uid="{3C221A8F-0F2C-4DE1-8F85-C061B1763C48}"/>
    <cellStyle name="Separador de milhares 2 2 2 4 7 3" xfId="1619" xr:uid="{BE579C25-CFAD-420A-9ED3-5E618ADB3FDB}"/>
    <cellStyle name="Separador de milhares 2 2 2 4 8" xfId="597" xr:uid="{73E580EB-E309-4EE0-9F2C-CD6B8382CBA3}"/>
    <cellStyle name="Separador de milhares 2 2 2 4 9" xfId="1148" xr:uid="{9116B9F4-7986-404B-9A3C-C025F8742C34}"/>
    <cellStyle name="Separador de milhares 2 2 2 5" xfId="77" xr:uid="{00000000-0005-0000-0000-00000B000000}"/>
    <cellStyle name="Separador de milhares 2 2 2 5 2" xfId="156" xr:uid="{00000000-0005-0000-0000-00000B000000}"/>
    <cellStyle name="Separador de milhares 2 2 2 5 2 2" xfId="707" xr:uid="{FE780033-312F-406F-81FB-55394584124E}"/>
    <cellStyle name="Separador de milhares 2 2 2 5 2 3" xfId="1258" xr:uid="{FDF7EBFF-7572-4551-BC9A-BA33912C97D6}"/>
    <cellStyle name="Separador de milhares 2 2 2 5 3" xfId="235" xr:uid="{00000000-0005-0000-0000-00000B000000}"/>
    <cellStyle name="Separador de milhares 2 2 2 5 3 2" xfId="786" xr:uid="{118D5012-D2F6-4B5E-84E4-AB4F467C3C63}"/>
    <cellStyle name="Separador de milhares 2 2 2 5 3 3" xfId="1337" xr:uid="{5CAA4E3B-BE52-4F92-ABAA-B34746CB7FBB}"/>
    <cellStyle name="Separador de milhares 2 2 2 5 4" xfId="315" xr:uid="{00000000-0005-0000-0000-00000B000000}"/>
    <cellStyle name="Separador de milhares 2 2 2 5 4 2" xfId="866" xr:uid="{CD9E0FE3-8490-4AA9-8AC9-CCE5BADEE859}"/>
    <cellStyle name="Separador de milhares 2 2 2 5 4 3" xfId="1416" xr:uid="{0E405B27-1F78-4287-BC3A-1986C8F46E67}"/>
    <cellStyle name="Separador de milhares 2 2 2 5 5" xfId="393" xr:uid="{00000000-0005-0000-0000-00000B000000}"/>
    <cellStyle name="Separador de milhares 2 2 2 5 5 2" xfId="944" xr:uid="{E6DE904B-1706-450E-BC4E-34F14CC3BA58}"/>
    <cellStyle name="Separador de milhares 2 2 2 5 5 3" xfId="1494" xr:uid="{5FF8450B-7BA8-493E-9F29-280559FE8B5A}"/>
    <cellStyle name="Separador de milhares 2 2 2 5 6" xfId="472" xr:uid="{00000000-0005-0000-0000-00000B000000}"/>
    <cellStyle name="Separador de milhares 2 2 2 5 6 2" xfId="1023" xr:uid="{F0A0B50B-D9A3-470E-B023-BE765443BF05}"/>
    <cellStyle name="Separador de milhares 2 2 2 5 6 3" xfId="1573" xr:uid="{40523526-53B0-428A-804C-2DAC75961407}"/>
    <cellStyle name="Separador de milhares 2 2 2 5 7" xfId="550" xr:uid="{00000000-0005-0000-0000-00000B000000}"/>
    <cellStyle name="Separador de milhares 2 2 2 5 7 2" xfId="1101" xr:uid="{3E45C047-9299-42B6-9212-AAA3EDDC8404}"/>
    <cellStyle name="Separador de milhares 2 2 2 5 7 3" xfId="1651" xr:uid="{94F9FA36-C427-4E61-8B62-4FC2DA3F83E3}"/>
    <cellStyle name="Separador de milhares 2 2 2 5 8" xfId="629" xr:uid="{CEBD6F9D-67A6-4D16-81BF-5DE0F7656850}"/>
    <cellStyle name="Separador de milhares 2 2 2 5 9" xfId="1180" xr:uid="{B069EA89-1A10-47AE-AEC4-A5D6D2288C01}"/>
    <cellStyle name="Separador de milhares 2 2 2 6" xfId="93" xr:uid="{00000000-0005-0000-0000-00000C000000}"/>
    <cellStyle name="Separador de milhares 2 2 2 6 2" xfId="644" xr:uid="{D29186E9-9C33-4E8E-8BE4-52B41D510B5C}"/>
    <cellStyle name="Separador de milhares 2 2 2 6 3" xfId="1195" xr:uid="{83F1D35E-8C5D-4549-9E12-6B4C64D9C742}"/>
    <cellStyle name="Separador de milhares 2 2 2 7" xfId="171" xr:uid="{00000000-0005-0000-0000-00000C000000}"/>
    <cellStyle name="Separador de milhares 2 2 2 7 2" xfId="722" xr:uid="{37646C4A-DBB4-4218-B886-7FABC5153AC5}"/>
    <cellStyle name="Separador de milhares 2 2 2 7 3" xfId="1273" xr:uid="{17535150-B8CD-47E0-823F-CE2F6743A690}"/>
    <cellStyle name="Separador de milhares 2 2 2 8" xfId="250" xr:uid="{00000000-0005-0000-0000-00000C000000}"/>
    <cellStyle name="Separador de milhares 2 2 2 8 2" xfId="801" xr:uid="{1F6CCC0E-6171-48DA-A3D1-B07E96CB18C1}"/>
    <cellStyle name="Separador de milhares 2 2 2 8 3" xfId="1352" xr:uid="{7A820FC7-644F-44E0-B696-A54544CC4F74}"/>
    <cellStyle name="Separador de milhares 2 2 2 9" xfId="330" xr:uid="{00000000-0005-0000-0000-00000C000000}"/>
    <cellStyle name="Separador de milhares 2 2 2 9 2" xfId="881" xr:uid="{CD930CEC-1DED-4A6D-BB73-CF46EE80378F}"/>
    <cellStyle name="Separador de milhares 2 2 2 9 3" xfId="1431" xr:uid="{F5DA04E6-8C2C-4E75-926B-5619F4A104C6}"/>
    <cellStyle name="Separador de milhares 2 2 3" xfId="23" xr:uid="{00000000-0005-0000-0000-00000E000000}"/>
    <cellStyle name="Separador de milhares 2 2 3 10" xfId="497" xr:uid="{00000000-0005-0000-0000-00000E000000}"/>
    <cellStyle name="Separador de milhares 2 2 3 10 2" xfId="1048" xr:uid="{7A150080-73F2-4CDC-9D43-7FC94FE65C7F}"/>
    <cellStyle name="Separador de milhares 2 2 3 10 3" xfId="1598" xr:uid="{0B146458-1DBD-4632-A738-1EE65EC5EB68}"/>
    <cellStyle name="Separador de milhares 2 2 3 11" xfId="576" xr:uid="{85D176B4-6772-460D-9358-6998E44E947E}"/>
    <cellStyle name="Separador de milhares 2 2 3 12" xfId="1127" xr:uid="{6F2173B4-6382-4532-BE1E-AD82E5CBA2B5}"/>
    <cellStyle name="Separador de milhares 2 2 3 2" xfId="40" xr:uid="{00000000-0005-0000-0000-00000E000000}"/>
    <cellStyle name="Separador de milhares 2 2 3 2 10" xfId="1143" xr:uid="{4BF42D2C-716C-4D40-90E4-E98B735E8756}"/>
    <cellStyle name="Separador de milhares 2 2 3 2 2" xfId="72" xr:uid="{00000000-0005-0000-0000-000017000000}"/>
    <cellStyle name="Separador de milhares 2 2 3 2 2 2" xfId="151" xr:uid="{00000000-0005-0000-0000-000017000000}"/>
    <cellStyle name="Separador de milhares 2 2 3 2 2 2 2" xfId="702" xr:uid="{DA91FF7B-432E-4A28-A1A7-A0B33FBF33FF}"/>
    <cellStyle name="Separador de milhares 2 2 3 2 2 2 3" xfId="1253" xr:uid="{703B4C7D-9054-47C6-8151-07FF88DD86AF}"/>
    <cellStyle name="Separador de milhares 2 2 3 2 2 3" xfId="230" xr:uid="{00000000-0005-0000-0000-000017000000}"/>
    <cellStyle name="Separador de milhares 2 2 3 2 2 3 2" xfId="781" xr:uid="{35D1C36D-2735-4D70-AA06-5C666A195D10}"/>
    <cellStyle name="Separador de milhares 2 2 3 2 2 3 3" xfId="1332" xr:uid="{ABA5E436-26EF-4D0B-A0DE-2AECE46B9996}"/>
    <cellStyle name="Separador de milhares 2 2 3 2 2 4" xfId="310" xr:uid="{00000000-0005-0000-0000-000017000000}"/>
    <cellStyle name="Separador de milhares 2 2 3 2 2 4 2" xfId="861" xr:uid="{CD1A41F5-007A-4F08-B617-A2E811FAB3DD}"/>
    <cellStyle name="Separador de milhares 2 2 3 2 2 4 3" xfId="1411" xr:uid="{C91F7BA5-6C84-42D1-95F6-576E168B4ACA}"/>
    <cellStyle name="Separador de milhares 2 2 3 2 2 5" xfId="388" xr:uid="{00000000-0005-0000-0000-000017000000}"/>
    <cellStyle name="Separador de milhares 2 2 3 2 2 5 2" xfId="939" xr:uid="{60A6135D-9847-45FE-9BA0-9F02A406EB80}"/>
    <cellStyle name="Separador de milhares 2 2 3 2 2 5 3" xfId="1489" xr:uid="{73E9C565-F8BC-401D-9D64-FC5B382AB213}"/>
    <cellStyle name="Separador de milhares 2 2 3 2 2 6" xfId="467" xr:uid="{00000000-0005-0000-0000-000017000000}"/>
    <cellStyle name="Separador de milhares 2 2 3 2 2 6 2" xfId="1018" xr:uid="{B74303A9-A04F-449B-BF81-E78E9421B3C2}"/>
    <cellStyle name="Separador de milhares 2 2 3 2 2 6 3" xfId="1568" xr:uid="{6E8208B2-112F-4106-9D29-41616AB9FD4D}"/>
    <cellStyle name="Separador de milhares 2 2 3 2 2 7" xfId="545" xr:uid="{00000000-0005-0000-0000-000017000000}"/>
    <cellStyle name="Separador de milhares 2 2 3 2 2 7 2" xfId="1096" xr:uid="{D159C693-2F83-411A-B3D8-3C08992B0F8F}"/>
    <cellStyle name="Separador de milhares 2 2 3 2 2 7 3" xfId="1646" xr:uid="{4BB5F4F3-875B-49A3-B1DE-D1D768029BB8}"/>
    <cellStyle name="Separador de milhares 2 2 3 2 2 8" xfId="624" xr:uid="{29719FC0-5DC1-4735-A4FE-83693D309F9B}"/>
    <cellStyle name="Separador de milhares 2 2 3 2 2 9" xfId="1175" xr:uid="{569EB656-420D-46C9-B216-D4023816A96A}"/>
    <cellStyle name="Separador de milhares 2 2 3 2 3" xfId="119" xr:uid="{00000000-0005-0000-0000-00000E000000}"/>
    <cellStyle name="Separador de milhares 2 2 3 2 3 2" xfId="670" xr:uid="{B13093C7-71B7-433E-8BAC-7F5BBCE2CB58}"/>
    <cellStyle name="Separador de milhares 2 2 3 2 3 3" xfId="1221" xr:uid="{DE5C70D6-EC1A-451F-90F6-41B6BF91B92C}"/>
    <cellStyle name="Separador de milhares 2 2 3 2 4" xfId="198" xr:uid="{00000000-0005-0000-0000-00000E000000}"/>
    <cellStyle name="Separador de milhares 2 2 3 2 4 2" xfId="749" xr:uid="{AEE6908A-FA46-424B-A75D-AC3992ECFE84}"/>
    <cellStyle name="Separador de milhares 2 2 3 2 4 3" xfId="1300" xr:uid="{1E1DAC92-75A9-4D54-8FA6-F13D52F364A5}"/>
    <cellStyle name="Separador de milhares 2 2 3 2 5" xfId="278" xr:uid="{00000000-0005-0000-0000-00000E000000}"/>
    <cellStyle name="Separador de milhares 2 2 3 2 5 2" xfId="829" xr:uid="{025A6228-DF7F-47F3-97D0-35F03F555CA7}"/>
    <cellStyle name="Separador de milhares 2 2 3 2 5 3" xfId="1379" xr:uid="{ED55FF92-C4AD-4D95-B1E6-E261862409BE}"/>
    <cellStyle name="Separador de milhares 2 2 3 2 6" xfId="356" xr:uid="{00000000-0005-0000-0000-00000E000000}"/>
    <cellStyle name="Separador de milhares 2 2 3 2 6 2" xfId="907" xr:uid="{5AE8D6A4-16FE-462B-BD48-FAE68905FFEE}"/>
    <cellStyle name="Separador de milhares 2 2 3 2 6 3" xfId="1457" xr:uid="{35D0011B-21A8-4736-B884-3DA4D61309F9}"/>
    <cellStyle name="Separador de milhares 2 2 3 2 7" xfId="435" xr:uid="{00000000-0005-0000-0000-00000E000000}"/>
    <cellStyle name="Separador de milhares 2 2 3 2 7 2" xfId="986" xr:uid="{F26A5BDC-7CEB-408D-A75C-7652931CD444}"/>
    <cellStyle name="Separador de milhares 2 2 3 2 7 3" xfId="1536" xr:uid="{52A4D215-AE06-4430-82BD-EC798DF52A18}"/>
    <cellStyle name="Separador de milhares 2 2 3 2 8" xfId="513" xr:uid="{00000000-0005-0000-0000-00000E000000}"/>
    <cellStyle name="Separador de milhares 2 2 3 2 8 2" xfId="1064" xr:uid="{45562941-2956-4F5F-B425-F985B96BF950}"/>
    <cellStyle name="Separador de milhares 2 2 3 2 8 3" xfId="1614" xr:uid="{9018DDC8-F82D-4EFF-81A0-44E874265C10}"/>
    <cellStyle name="Separador de milhares 2 2 3 2 9" xfId="592" xr:uid="{3984D4E7-8303-4940-AD49-85D59C81DE2A}"/>
    <cellStyle name="Separador de milhares 2 2 3 3" xfId="56" xr:uid="{00000000-0005-0000-0000-00000E000000}"/>
    <cellStyle name="Separador de milhares 2 2 3 3 2" xfId="135" xr:uid="{00000000-0005-0000-0000-00000E000000}"/>
    <cellStyle name="Separador de milhares 2 2 3 3 2 2" xfId="686" xr:uid="{81055F30-3009-4206-8403-4879FEAF28B5}"/>
    <cellStyle name="Separador de milhares 2 2 3 3 2 3" xfId="1237" xr:uid="{486B7B53-3B75-4716-983D-1A628E198E8C}"/>
    <cellStyle name="Separador de milhares 2 2 3 3 3" xfId="214" xr:uid="{00000000-0005-0000-0000-00000E000000}"/>
    <cellStyle name="Separador de milhares 2 2 3 3 3 2" xfId="765" xr:uid="{7E69DFDA-0F17-4A91-BCC4-7C358D78A8A6}"/>
    <cellStyle name="Separador de milhares 2 2 3 3 3 3" xfId="1316" xr:uid="{FDBBC944-968E-45B1-A11D-E863510A666E}"/>
    <cellStyle name="Separador de milhares 2 2 3 3 4" xfId="294" xr:uid="{00000000-0005-0000-0000-00000E000000}"/>
    <cellStyle name="Separador de milhares 2 2 3 3 4 2" xfId="845" xr:uid="{8399DEFB-4520-4CE5-B23F-71CDD07373AE}"/>
    <cellStyle name="Separador de milhares 2 2 3 3 4 3" xfId="1395" xr:uid="{13DA944D-CC38-492E-898B-B7A010DBAAAA}"/>
    <cellStyle name="Separador de milhares 2 2 3 3 5" xfId="372" xr:uid="{00000000-0005-0000-0000-00000E000000}"/>
    <cellStyle name="Separador de milhares 2 2 3 3 5 2" xfId="923" xr:uid="{5794613F-53DB-4966-BBF8-BC3A7E1428BD}"/>
    <cellStyle name="Separador de milhares 2 2 3 3 5 3" xfId="1473" xr:uid="{EF5AA547-4B01-4867-952B-C84B1F79B803}"/>
    <cellStyle name="Separador de milhares 2 2 3 3 6" xfId="451" xr:uid="{00000000-0005-0000-0000-00000E000000}"/>
    <cellStyle name="Separador de milhares 2 2 3 3 6 2" xfId="1002" xr:uid="{E6BC9207-27C2-48F4-9C3D-C8441B7B36F0}"/>
    <cellStyle name="Separador de milhares 2 2 3 3 6 3" xfId="1552" xr:uid="{FF983D81-291C-4D89-8D86-B23C0236C491}"/>
    <cellStyle name="Separador de milhares 2 2 3 3 7" xfId="529" xr:uid="{00000000-0005-0000-0000-00000E000000}"/>
    <cellStyle name="Separador de milhares 2 2 3 3 7 2" xfId="1080" xr:uid="{800AC037-A2E9-46B4-8F80-4B3C56395E16}"/>
    <cellStyle name="Separador de milhares 2 2 3 3 7 3" xfId="1630" xr:uid="{EC1488A6-59F2-47AB-864F-B320DE78EABA}"/>
    <cellStyle name="Separador de milhares 2 2 3 3 8" xfId="608" xr:uid="{B4D87EB6-4833-40AF-961F-F3823F1A0D28}"/>
    <cellStyle name="Separador de milhares 2 2 3 3 9" xfId="1159" xr:uid="{38409112-E841-445A-A596-1608FFBE33C2}"/>
    <cellStyle name="Separador de milhares 2 2 3 4" xfId="87" xr:uid="{00000000-0005-0000-0000-00000D000000}"/>
    <cellStyle name="Separador de milhares 2 2 3 4 2" xfId="166" xr:uid="{00000000-0005-0000-0000-00000D000000}"/>
    <cellStyle name="Separador de milhares 2 2 3 4 2 2" xfId="717" xr:uid="{1D5C1F91-C758-4A61-A5E1-FAA4F026F786}"/>
    <cellStyle name="Separador de milhares 2 2 3 4 2 3" xfId="1268" xr:uid="{B23915FA-ED8E-4079-8D34-52315A71189B}"/>
    <cellStyle name="Separador de milhares 2 2 3 4 3" xfId="245" xr:uid="{00000000-0005-0000-0000-00000D000000}"/>
    <cellStyle name="Separador de milhares 2 2 3 4 3 2" xfId="796" xr:uid="{5002EC87-2354-4AD0-9C01-4220B5D51440}"/>
    <cellStyle name="Separador de milhares 2 2 3 4 3 3" xfId="1347" xr:uid="{E65726F4-2D74-402C-A154-8405A1303EA0}"/>
    <cellStyle name="Separador de milhares 2 2 3 4 4" xfId="325" xr:uid="{00000000-0005-0000-0000-00000D000000}"/>
    <cellStyle name="Separador de milhares 2 2 3 4 4 2" xfId="876" xr:uid="{06B49FF0-D66E-47A6-9AF2-DF637A020FB3}"/>
    <cellStyle name="Separador de milhares 2 2 3 4 4 3" xfId="1426" xr:uid="{5FDE04AF-5743-45FD-8EB8-79A204F4060A}"/>
    <cellStyle name="Separador de milhares 2 2 3 4 5" xfId="403" xr:uid="{00000000-0005-0000-0000-00000D000000}"/>
    <cellStyle name="Separador de milhares 2 2 3 4 5 2" xfId="954" xr:uid="{85165D36-8AC6-4833-B299-712DB3BAF8B4}"/>
    <cellStyle name="Separador de milhares 2 2 3 4 5 3" xfId="1504" xr:uid="{E998A9AD-2211-4DEE-BE66-82762C03B272}"/>
    <cellStyle name="Separador de milhares 2 2 3 4 6" xfId="482" xr:uid="{00000000-0005-0000-0000-00000D000000}"/>
    <cellStyle name="Separador de milhares 2 2 3 4 6 2" xfId="1033" xr:uid="{841263E6-D850-441B-8DD7-B8D8A6AAAA21}"/>
    <cellStyle name="Separador de milhares 2 2 3 4 6 3" xfId="1583" xr:uid="{00792AD2-AAAE-42A1-A0B8-4274CD031AEC}"/>
    <cellStyle name="Separador de milhares 2 2 3 4 7" xfId="560" xr:uid="{00000000-0005-0000-0000-00000D000000}"/>
    <cellStyle name="Separador de milhares 2 2 3 4 7 2" xfId="1111" xr:uid="{C9B8494C-B8E5-48D5-AF1D-A4EDD2E1A0D9}"/>
    <cellStyle name="Separador de milhares 2 2 3 4 7 3" xfId="1661" xr:uid="{8F127B69-ECF2-46DB-8E52-72FFF7A7FCB3}"/>
    <cellStyle name="Separador de milhares 2 2 3 4 8" xfId="639" xr:uid="{8644184C-D336-43D0-876C-8C20EDEA764A}"/>
    <cellStyle name="Separador de milhares 2 2 3 4 9" xfId="1190" xr:uid="{8B505271-740F-422D-92AC-DB5BC43D154D}"/>
    <cellStyle name="Separador de milhares 2 2 3 5" xfId="103" xr:uid="{00000000-0005-0000-0000-00000E000000}"/>
    <cellStyle name="Separador de milhares 2 2 3 5 2" xfId="654" xr:uid="{4FBDF732-A24B-4A1F-8A24-22936956A4D7}"/>
    <cellStyle name="Separador de milhares 2 2 3 5 3" xfId="1205" xr:uid="{1F28BB00-19D0-40C3-8B45-6212574D77E0}"/>
    <cellStyle name="Separador de milhares 2 2 3 6" xfId="182" xr:uid="{00000000-0005-0000-0000-00000E000000}"/>
    <cellStyle name="Separador de milhares 2 2 3 6 2" xfId="733" xr:uid="{64E1C478-6309-4EBC-ACAC-750FEADDCAF0}"/>
    <cellStyle name="Separador de milhares 2 2 3 6 3" xfId="1284" xr:uid="{009ECAD0-408B-4225-81B4-A21542A62AE2}"/>
    <cellStyle name="Separador de milhares 2 2 3 7" xfId="261" xr:uid="{00000000-0005-0000-0000-00000E000000}"/>
    <cellStyle name="Separador de milhares 2 2 3 7 2" xfId="812" xr:uid="{833A86B9-972F-4575-B19E-CDF583FCF5EB}"/>
    <cellStyle name="Separador de milhares 2 2 3 7 3" xfId="1363" xr:uid="{7284A6E8-4C5B-4078-A189-BF46B7806967}"/>
    <cellStyle name="Separador de milhares 2 2 3 8" xfId="340" xr:uid="{00000000-0005-0000-0000-00000E000000}"/>
    <cellStyle name="Separador de milhares 2 2 3 8 2" xfId="891" xr:uid="{5A5D8A30-A657-4B08-9604-ADACF45CC7F5}"/>
    <cellStyle name="Separador de milhares 2 2 3 8 3" xfId="1441" xr:uid="{4FEE0FEF-FE92-4C2E-B9D9-B0CBCD230273}"/>
    <cellStyle name="Separador de milhares 2 2 3 9" xfId="419" xr:uid="{00000000-0005-0000-0000-00000E000000}"/>
    <cellStyle name="Separador de milhares 2 2 3 9 2" xfId="970" xr:uid="{9DE4F197-B8ED-42F6-BD0E-D03FD046A757}"/>
    <cellStyle name="Separador de milhares 2 2 3 9 3" xfId="1520" xr:uid="{D83CC067-0034-41F9-B639-6E142ADBD97B}"/>
    <cellStyle name="Separador de milhares 2 2 4" xfId="16" xr:uid="{00000000-0005-0000-0000-00000F000000}"/>
    <cellStyle name="Separador de milhares 2 2 4 10" xfId="490" xr:uid="{00000000-0005-0000-0000-00000F000000}"/>
    <cellStyle name="Separador de milhares 2 2 4 10 2" xfId="1041" xr:uid="{E45A1AEB-88A4-4CA1-9546-AA2667E41254}"/>
    <cellStyle name="Separador de milhares 2 2 4 10 3" xfId="1591" xr:uid="{34D39F1F-F90E-43C8-9272-821BD05FB062}"/>
    <cellStyle name="Separador de milhares 2 2 4 11" xfId="569" xr:uid="{3F40EA5A-4938-421C-984F-7E883C58D25F}"/>
    <cellStyle name="Separador de milhares 2 2 4 12" xfId="1120" xr:uid="{F2B3F453-0BA9-49C6-857F-1393BEB73E9A}"/>
    <cellStyle name="Separador de milhares 2 2 4 2" xfId="33" xr:uid="{00000000-0005-0000-0000-00000F000000}"/>
    <cellStyle name="Separador de milhares 2 2 4 2 10" xfId="1136" xr:uid="{778C831D-446D-48F7-8073-CE92FBE62875}"/>
    <cellStyle name="Separador de milhares 2 2 4 2 2" xfId="65" xr:uid="{00000000-0005-0000-0000-000019000000}"/>
    <cellStyle name="Separador de milhares 2 2 4 2 2 2" xfId="144" xr:uid="{00000000-0005-0000-0000-000019000000}"/>
    <cellStyle name="Separador de milhares 2 2 4 2 2 2 2" xfId="695" xr:uid="{2E5687A5-FD9B-47AE-8040-ED88AC438198}"/>
    <cellStyle name="Separador de milhares 2 2 4 2 2 2 3" xfId="1246" xr:uid="{DF8469BD-0469-4406-B5E2-BDF36B02DA2D}"/>
    <cellStyle name="Separador de milhares 2 2 4 2 2 3" xfId="223" xr:uid="{00000000-0005-0000-0000-000019000000}"/>
    <cellStyle name="Separador de milhares 2 2 4 2 2 3 2" xfId="774" xr:uid="{9FFA8A5C-5B0B-49FE-846F-D2A92C036024}"/>
    <cellStyle name="Separador de milhares 2 2 4 2 2 3 3" xfId="1325" xr:uid="{7883B78D-BB1B-42DA-BC47-3CA67B3BAFBA}"/>
    <cellStyle name="Separador de milhares 2 2 4 2 2 4" xfId="303" xr:uid="{00000000-0005-0000-0000-000019000000}"/>
    <cellStyle name="Separador de milhares 2 2 4 2 2 4 2" xfId="854" xr:uid="{AD619A6D-0A51-442E-A47D-00079D3BF282}"/>
    <cellStyle name="Separador de milhares 2 2 4 2 2 4 3" xfId="1404" xr:uid="{3F39344D-FE7F-4810-8E5B-C3AF7782182C}"/>
    <cellStyle name="Separador de milhares 2 2 4 2 2 5" xfId="381" xr:uid="{00000000-0005-0000-0000-000019000000}"/>
    <cellStyle name="Separador de milhares 2 2 4 2 2 5 2" xfId="932" xr:uid="{CCDD07AA-FD6F-4D6F-B62F-E647EEA0DF5E}"/>
    <cellStyle name="Separador de milhares 2 2 4 2 2 5 3" xfId="1482" xr:uid="{014DF332-C601-476C-8EF1-1DD268CD2461}"/>
    <cellStyle name="Separador de milhares 2 2 4 2 2 6" xfId="460" xr:uid="{00000000-0005-0000-0000-000019000000}"/>
    <cellStyle name="Separador de milhares 2 2 4 2 2 6 2" xfId="1011" xr:uid="{7731F8BB-6F5F-4114-B8D7-890BC60071A7}"/>
    <cellStyle name="Separador de milhares 2 2 4 2 2 6 3" xfId="1561" xr:uid="{DE7F4941-5948-40B2-8A83-64A8D47AE0A8}"/>
    <cellStyle name="Separador de milhares 2 2 4 2 2 7" xfId="538" xr:uid="{00000000-0005-0000-0000-000019000000}"/>
    <cellStyle name="Separador de milhares 2 2 4 2 2 7 2" xfId="1089" xr:uid="{E582BFB6-8780-486A-9069-061DAAC14D04}"/>
    <cellStyle name="Separador de milhares 2 2 4 2 2 7 3" xfId="1639" xr:uid="{8BDBABBE-797C-470C-B625-8B41BFE00140}"/>
    <cellStyle name="Separador de milhares 2 2 4 2 2 8" xfId="617" xr:uid="{AB6B3EB7-93B1-4892-833F-96BC2B2FC3AD}"/>
    <cellStyle name="Separador de milhares 2 2 4 2 2 9" xfId="1168" xr:uid="{E764D725-6A69-4810-A591-1AAFB6C09FFC}"/>
    <cellStyle name="Separador de milhares 2 2 4 2 3" xfId="112" xr:uid="{00000000-0005-0000-0000-00000F000000}"/>
    <cellStyle name="Separador de milhares 2 2 4 2 3 2" xfId="663" xr:uid="{E2EF41AB-F819-4AC2-9DC6-D80A96D26117}"/>
    <cellStyle name="Separador de milhares 2 2 4 2 3 3" xfId="1214" xr:uid="{B9DD1E74-6838-4B4E-A34D-1911B1368D37}"/>
    <cellStyle name="Separador de milhares 2 2 4 2 4" xfId="191" xr:uid="{00000000-0005-0000-0000-00000F000000}"/>
    <cellStyle name="Separador de milhares 2 2 4 2 4 2" xfId="742" xr:uid="{87CAFE65-8D56-4621-8E87-30E652825128}"/>
    <cellStyle name="Separador de milhares 2 2 4 2 4 3" xfId="1293" xr:uid="{09B60EA6-612D-489A-A10F-F8B8E4FAAC8E}"/>
    <cellStyle name="Separador de milhares 2 2 4 2 5" xfId="271" xr:uid="{00000000-0005-0000-0000-00000F000000}"/>
    <cellStyle name="Separador de milhares 2 2 4 2 5 2" xfId="822" xr:uid="{BA0C4D88-8DD2-4FC2-AC9E-83752687258F}"/>
    <cellStyle name="Separador de milhares 2 2 4 2 5 3" xfId="1372" xr:uid="{CA072301-BFA7-4EE8-9A9E-89EFC2AA2352}"/>
    <cellStyle name="Separador de milhares 2 2 4 2 6" xfId="349" xr:uid="{00000000-0005-0000-0000-00000F000000}"/>
    <cellStyle name="Separador de milhares 2 2 4 2 6 2" xfId="900" xr:uid="{2FCD306B-88F4-475D-B8A1-3E87B983ACB7}"/>
    <cellStyle name="Separador de milhares 2 2 4 2 6 3" xfId="1450" xr:uid="{2386C83A-A840-4CE3-BCD6-8DAED2CA9E71}"/>
    <cellStyle name="Separador de milhares 2 2 4 2 7" xfId="428" xr:uid="{00000000-0005-0000-0000-00000F000000}"/>
    <cellStyle name="Separador de milhares 2 2 4 2 7 2" xfId="979" xr:uid="{EF0F74D6-011D-4E03-BC90-70F72B902013}"/>
    <cellStyle name="Separador de milhares 2 2 4 2 7 3" xfId="1529" xr:uid="{568C1AD4-E21B-4B33-A177-5B321B0AE819}"/>
    <cellStyle name="Separador de milhares 2 2 4 2 8" xfId="506" xr:uid="{00000000-0005-0000-0000-00000F000000}"/>
    <cellStyle name="Separador de milhares 2 2 4 2 8 2" xfId="1057" xr:uid="{CF87EB61-1268-41BD-976F-3DF631FDEF20}"/>
    <cellStyle name="Separador de milhares 2 2 4 2 8 3" xfId="1607" xr:uid="{CFAF3728-BB6A-4A46-8B68-905115E6175F}"/>
    <cellStyle name="Separador de milhares 2 2 4 2 9" xfId="585" xr:uid="{1B74A66F-4BF1-4AA6-8ABE-93A4BE742225}"/>
    <cellStyle name="Separador de milhares 2 2 4 3" xfId="49" xr:uid="{00000000-0005-0000-0000-00000F000000}"/>
    <cellStyle name="Separador de milhares 2 2 4 3 2" xfId="128" xr:uid="{00000000-0005-0000-0000-00000F000000}"/>
    <cellStyle name="Separador de milhares 2 2 4 3 2 2" xfId="679" xr:uid="{256F859A-D0AC-4743-A968-9C7321D9ECD6}"/>
    <cellStyle name="Separador de milhares 2 2 4 3 2 3" xfId="1230" xr:uid="{06BE54FC-2482-4F66-B781-2176DCFDEE62}"/>
    <cellStyle name="Separador de milhares 2 2 4 3 3" xfId="207" xr:uid="{00000000-0005-0000-0000-00000F000000}"/>
    <cellStyle name="Separador de milhares 2 2 4 3 3 2" xfId="758" xr:uid="{690DD8EE-5E59-4064-A360-11EE8491809C}"/>
    <cellStyle name="Separador de milhares 2 2 4 3 3 3" xfId="1309" xr:uid="{F57E790A-11C8-4308-B278-7D38E6D4BB5E}"/>
    <cellStyle name="Separador de milhares 2 2 4 3 4" xfId="287" xr:uid="{00000000-0005-0000-0000-00000F000000}"/>
    <cellStyle name="Separador de milhares 2 2 4 3 4 2" xfId="838" xr:uid="{560DE28B-E478-4639-9E17-6F9FF2820FF9}"/>
    <cellStyle name="Separador de milhares 2 2 4 3 4 3" xfId="1388" xr:uid="{CE0BFD3B-A774-48AC-B998-86A2282EAD71}"/>
    <cellStyle name="Separador de milhares 2 2 4 3 5" xfId="365" xr:uid="{00000000-0005-0000-0000-00000F000000}"/>
    <cellStyle name="Separador de milhares 2 2 4 3 5 2" xfId="916" xr:uid="{F0669140-C8E5-4022-8A40-C147341BF8F3}"/>
    <cellStyle name="Separador de milhares 2 2 4 3 5 3" xfId="1466" xr:uid="{55D524BF-FEAD-4BE9-9BCA-0B0086F52662}"/>
    <cellStyle name="Separador de milhares 2 2 4 3 6" xfId="444" xr:uid="{00000000-0005-0000-0000-00000F000000}"/>
    <cellStyle name="Separador de milhares 2 2 4 3 6 2" xfId="995" xr:uid="{6359E9BA-7206-4A3D-8A1D-2C25C4C512FF}"/>
    <cellStyle name="Separador de milhares 2 2 4 3 6 3" xfId="1545" xr:uid="{C2BCB8B8-22BB-46B0-88B5-51E645C39767}"/>
    <cellStyle name="Separador de milhares 2 2 4 3 7" xfId="522" xr:uid="{00000000-0005-0000-0000-00000F000000}"/>
    <cellStyle name="Separador de milhares 2 2 4 3 7 2" xfId="1073" xr:uid="{65365694-0EAA-4303-9C0A-BC647A195E6A}"/>
    <cellStyle name="Separador de milhares 2 2 4 3 7 3" xfId="1623" xr:uid="{9D2AA062-7CE6-42A9-9935-26EEE9EB9667}"/>
    <cellStyle name="Separador de milhares 2 2 4 3 8" xfId="601" xr:uid="{B71B4D30-ED19-45DB-A096-75BD032E6681}"/>
    <cellStyle name="Separador de milhares 2 2 4 3 9" xfId="1152" xr:uid="{004B4FD2-B97B-4AEB-AF91-818F2AEFDA84}"/>
    <cellStyle name="Separador de milhares 2 2 4 4" xfId="80" xr:uid="{00000000-0005-0000-0000-00000E000000}"/>
    <cellStyle name="Separador de milhares 2 2 4 4 2" xfId="159" xr:uid="{00000000-0005-0000-0000-00000E000000}"/>
    <cellStyle name="Separador de milhares 2 2 4 4 2 2" xfId="710" xr:uid="{DCB2B7B2-D2DC-42CD-BBDC-CF5B2A073D89}"/>
    <cellStyle name="Separador de milhares 2 2 4 4 2 3" xfId="1261" xr:uid="{D6BE2965-F1B9-480E-819C-A15644F2D436}"/>
    <cellStyle name="Separador de milhares 2 2 4 4 3" xfId="238" xr:uid="{00000000-0005-0000-0000-00000E000000}"/>
    <cellStyle name="Separador de milhares 2 2 4 4 3 2" xfId="789" xr:uid="{2D6558D8-54F7-4CE1-A1FC-844B379204C7}"/>
    <cellStyle name="Separador de milhares 2 2 4 4 3 3" xfId="1340" xr:uid="{7102A871-042D-4B33-A1EC-370026954042}"/>
    <cellStyle name="Separador de milhares 2 2 4 4 4" xfId="318" xr:uid="{00000000-0005-0000-0000-00000E000000}"/>
    <cellStyle name="Separador de milhares 2 2 4 4 4 2" xfId="869" xr:uid="{88EA0E07-960D-41ED-AA74-FFC1034D4E8C}"/>
    <cellStyle name="Separador de milhares 2 2 4 4 4 3" xfId="1419" xr:uid="{996E3EA3-44C5-46A3-B88C-293E898BD1AC}"/>
    <cellStyle name="Separador de milhares 2 2 4 4 5" xfId="396" xr:uid="{00000000-0005-0000-0000-00000E000000}"/>
    <cellStyle name="Separador de milhares 2 2 4 4 5 2" xfId="947" xr:uid="{0CF6E4E1-E985-4B94-A173-6594B18B17E9}"/>
    <cellStyle name="Separador de milhares 2 2 4 4 5 3" xfId="1497" xr:uid="{B9C3AF23-7B49-41DA-AD74-EAB8F6F89673}"/>
    <cellStyle name="Separador de milhares 2 2 4 4 6" xfId="475" xr:uid="{00000000-0005-0000-0000-00000E000000}"/>
    <cellStyle name="Separador de milhares 2 2 4 4 6 2" xfId="1026" xr:uid="{396E04B5-DB09-4559-8EAE-721D57A4BC7B}"/>
    <cellStyle name="Separador de milhares 2 2 4 4 6 3" xfId="1576" xr:uid="{1D7FE201-4458-48E5-88DA-F4E42CB2DB75}"/>
    <cellStyle name="Separador de milhares 2 2 4 4 7" xfId="553" xr:uid="{00000000-0005-0000-0000-00000E000000}"/>
    <cellStyle name="Separador de milhares 2 2 4 4 7 2" xfId="1104" xr:uid="{13C47223-F882-4199-9DFC-ABFF79083470}"/>
    <cellStyle name="Separador de milhares 2 2 4 4 7 3" xfId="1654" xr:uid="{0B55E319-CDC8-45E6-9E01-429735ACADBD}"/>
    <cellStyle name="Separador de milhares 2 2 4 4 8" xfId="632" xr:uid="{CC83E1DA-FA2F-479E-8546-DBAF516EB40C}"/>
    <cellStyle name="Separador de milhares 2 2 4 4 9" xfId="1183" xr:uid="{6528AE26-FBD1-436C-8ED8-E5B170E7FCB4}"/>
    <cellStyle name="Separador de milhares 2 2 4 5" xfId="96" xr:uid="{00000000-0005-0000-0000-00000F000000}"/>
    <cellStyle name="Separador de milhares 2 2 4 5 2" xfId="647" xr:uid="{0CF09603-EF96-4338-B56D-49AA54730D0B}"/>
    <cellStyle name="Separador de milhares 2 2 4 5 3" xfId="1198" xr:uid="{09B70D57-5F13-4B12-A1F5-4706913CB905}"/>
    <cellStyle name="Separador de milhares 2 2 4 6" xfId="175" xr:uid="{00000000-0005-0000-0000-00000F000000}"/>
    <cellStyle name="Separador de milhares 2 2 4 6 2" xfId="726" xr:uid="{FA4BE6B7-F734-4C00-9124-69C4D7D91341}"/>
    <cellStyle name="Separador de milhares 2 2 4 6 3" xfId="1277" xr:uid="{5B158AA4-1620-4DD9-B34C-58B4134787D4}"/>
    <cellStyle name="Separador de milhares 2 2 4 7" xfId="254" xr:uid="{00000000-0005-0000-0000-00000F000000}"/>
    <cellStyle name="Separador de milhares 2 2 4 7 2" xfId="805" xr:uid="{755EA848-0565-4DBE-AD86-747D04EA0F8F}"/>
    <cellStyle name="Separador de milhares 2 2 4 7 3" xfId="1356" xr:uid="{82C257E9-6BF1-493A-BAEE-D33268F43395}"/>
    <cellStyle name="Separador de milhares 2 2 4 8" xfId="333" xr:uid="{00000000-0005-0000-0000-00000F000000}"/>
    <cellStyle name="Separador de milhares 2 2 4 8 2" xfId="884" xr:uid="{510AAE05-EBD8-4DB2-BF7E-7B6CCAA6A611}"/>
    <cellStyle name="Separador de milhares 2 2 4 8 3" xfId="1434" xr:uid="{17662699-9F76-4E2F-9E62-E3B1BF81E99C}"/>
    <cellStyle name="Separador de milhares 2 2 4 9" xfId="412" xr:uid="{00000000-0005-0000-0000-00000F000000}"/>
    <cellStyle name="Separador de milhares 2 2 4 9 2" xfId="963" xr:uid="{D4E75598-797A-4322-BB31-9F34CFEB69C3}"/>
    <cellStyle name="Separador de milhares 2 2 4 9 3" xfId="1513" xr:uid="{5D90AAAB-BCB8-4CD6-B06F-8A0B7830669A}"/>
    <cellStyle name="Separador de milhares 2 2 5" xfId="26" xr:uid="{00000000-0005-0000-0000-00000B000000}"/>
    <cellStyle name="Separador de milhares 2 2 5 10" xfId="1129" xr:uid="{086D4CD6-26E5-440E-9EF4-3CC0B99F19DB}"/>
    <cellStyle name="Separador de milhares 2 2 5 2" xfId="58" xr:uid="{00000000-0005-0000-0000-00001A000000}"/>
    <cellStyle name="Separador de milhares 2 2 5 2 2" xfId="137" xr:uid="{00000000-0005-0000-0000-00001A000000}"/>
    <cellStyle name="Separador de milhares 2 2 5 2 2 2" xfId="688" xr:uid="{278C9720-76C2-44C9-9C8F-3FB62A8222B6}"/>
    <cellStyle name="Separador de milhares 2 2 5 2 2 3" xfId="1239" xr:uid="{2F5F121B-DFDD-443A-A7B8-FA4342C33FDA}"/>
    <cellStyle name="Separador de milhares 2 2 5 2 3" xfId="216" xr:uid="{00000000-0005-0000-0000-00001A000000}"/>
    <cellStyle name="Separador de milhares 2 2 5 2 3 2" xfId="767" xr:uid="{9D7A9C35-E34A-47B9-BF88-AC780F25B036}"/>
    <cellStyle name="Separador de milhares 2 2 5 2 3 3" xfId="1318" xr:uid="{C4D15146-88C5-46EB-B3FF-88F59A0D4C43}"/>
    <cellStyle name="Separador de milhares 2 2 5 2 4" xfId="296" xr:uid="{00000000-0005-0000-0000-00001A000000}"/>
    <cellStyle name="Separador de milhares 2 2 5 2 4 2" xfId="847" xr:uid="{06D47955-56D7-41DC-845A-0A915FE33CBB}"/>
    <cellStyle name="Separador de milhares 2 2 5 2 4 3" xfId="1397" xr:uid="{5D86DA7D-5F9D-4D33-9B5B-03DABFAAC757}"/>
    <cellStyle name="Separador de milhares 2 2 5 2 5" xfId="374" xr:uid="{00000000-0005-0000-0000-00001A000000}"/>
    <cellStyle name="Separador de milhares 2 2 5 2 5 2" xfId="925" xr:uid="{5C2019C1-117B-448D-88BD-4A1736101220}"/>
    <cellStyle name="Separador de milhares 2 2 5 2 5 3" xfId="1475" xr:uid="{64C29CF9-54C4-4D98-A4AA-4A4EFBC82899}"/>
    <cellStyle name="Separador de milhares 2 2 5 2 6" xfId="453" xr:uid="{00000000-0005-0000-0000-00001A000000}"/>
    <cellStyle name="Separador de milhares 2 2 5 2 6 2" xfId="1004" xr:uid="{4FD5EA84-859E-4CBB-9C7E-3B125ED6D3A4}"/>
    <cellStyle name="Separador de milhares 2 2 5 2 6 3" xfId="1554" xr:uid="{90642B16-ECDB-4A4B-B686-2F457F944791}"/>
    <cellStyle name="Separador de milhares 2 2 5 2 7" xfId="531" xr:uid="{00000000-0005-0000-0000-00001A000000}"/>
    <cellStyle name="Separador de milhares 2 2 5 2 7 2" xfId="1082" xr:uid="{EF5DC415-A64E-46E5-AE0D-4E50BDBF128B}"/>
    <cellStyle name="Separador de milhares 2 2 5 2 7 3" xfId="1632" xr:uid="{2B37328B-F3BE-4E21-AF16-2B1D9DDE2122}"/>
    <cellStyle name="Separador de milhares 2 2 5 2 8" xfId="610" xr:uid="{147E7D0E-AA6B-4DEF-8787-6EE7E53CFD2E}"/>
    <cellStyle name="Separador de milhares 2 2 5 2 9" xfId="1161" xr:uid="{B800F806-EA55-4E2A-B608-94590B394193}"/>
    <cellStyle name="Separador de milhares 2 2 5 3" xfId="105" xr:uid="{00000000-0005-0000-0000-00000B000000}"/>
    <cellStyle name="Separador de milhares 2 2 5 3 2" xfId="656" xr:uid="{0EC30232-2D1B-428E-A2F3-44A470770D0B}"/>
    <cellStyle name="Separador de milhares 2 2 5 3 3" xfId="1207" xr:uid="{FF32F4AF-8417-411F-AF9A-C3942C32F2F9}"/>
    <cellStyle name="Separador de milhares 2 2 5 4" xfId="184" xr:uid="{00000000-0005-0000-0000-00000B000000}"/>
    <cellStyle name="Separador de milhares 2 2 5 4 2" xfId="735" xr:uid="{F559524E-FB0A-4A56-8D6C-9EC0E288F7A6}"/>
    <cellStyle name="Separador de milhares 2 2 5 4 3" xfId="1286" xr:uid="{9F6B1114-F239-46B4-9129-12D9B61CEAD6}"/>
    <cellStyle name="Separador de milhares 2 2 5 5" xfId="264" xr:uid="{00000000-0005-0000-0000-00000B000000}"/>
    <cellStyle name="Separador de milhares 2 2 5 5 2" xfId="815" xr:uid="{36F8C704-3F45-4FED-A781-E44B060DA21E}"/>
    <cellStyle name="Separador de milhares 2 2 5 5 3" xfId="1365" xr:uid="{2864CB96-9857-4BE0-89A1-67BFE04053BC}"/>
    <cellStyle name="Separador de milhares 2 2 5 6" xfId="342" xr:uid="{00000000-0005-0000-0000-00000B000000}"/>
    <cellStyle name="Separador de milhares 2 2 5 6 2" xfId="893" xr:uid="{2E9E6038-96FA-44A1-BF24-DFC22595538B}"/>
    <cellStyle name="Separador de milhares 2 2 5 6 3" xfId="1443" xr:uid="{32F079D7-5FEF-458E-9F7A-2EB24FF1F96A}"/>
    <cellStyle name="Separador de milhares 2 2 5 7" xfId="421" xr:uid="{00000000-0005-0000-0000-00000B000000}"/>
    <cellStyle name="Separador de milhares 2 2 5 7 2" xfId="972" xr:uid="{7656644E-807D-4B3D-8298-76AAAECEF8C9}"/>
    <cellStyle name="Separador de milhares 2 2 5 7 3" xfId="1522" xr:uid="{79565F98-353C-45E6-957F-8E468103C8A2}"/>
    <cellStyle name="Separador de milhares 2 2 5 8" xfId="499" xr:uid="{00000000-0005-0000-0000-00000B000000}"/>
    <cellStyle name="Separador de milhares 2 2 5 8 2" xfId="1050" xr:uid="{6D47852B-889B-4B95-A09A-2F84F5F23245}"/>
    <cellStyle name="Separador de milhares 2 2 5 8 3" xfId="1600" xr:uid="{A3B34424-8374-4BE7-8CD1-C828B560F6A8}"/>
    <cellStyle name="Separador de milhares 2 2 5 9" xfId="578" xr:uid="{E68CAF10-E46B-49A9-957F-1A3DF9418328}"/>
    <cellStyle name="Separador de milhares 2 2 6" xfId="42" xr:uid="{00000000-0005-0000-0000-00000B000000}"/>
    <cellStyle name="Separador de milhares 2 2 6 2" xfId="121" xr:uid="{00000000-0005-0000-0000-00000B000000}"/>
    <cellStyle name="Separador de milhares 2 2 6 2 2" xfId="672" xr:uid="{20BA6ACF-CCD7-4D9C-8B1A-CF65B94EAD9A}"/>
    <cellStyle name="Separador de milhares 2 2 6 2 3" xfId="1223" xr:uid="{64848B75-C658-4FF9-A792-0D19DC3AC272}"/>
    <cellStyle name="Separador de milhares 2 2 6 3" xfId="200" xr:uid="{00000000-0005-0000-0000-00000B000000}"/>
    <cellStyle name="Separador de milhares 2 2 6 3 2" xfId="751" xr:uid="{79F9381E-5490-4003-B000-E43523F41802}"/>
    <cellStyle name="Separador de milhares 2 2 6 3 3" xfId="1302" xr:uid="{8BED1BE4-957A-41C9-90D1-D2D7430E6DAC}"/>
    <cellStyle name="Separador de milhares 2 2 6 4" xfId="280" xr:uid="{00000000-0005-0000-0000-00000B000000}"/>
    <cellStyle name="Separador de milhares 2 2 6 4 2" xfId="831" xr:uid="{75DCC2ED-FFC1-40B5-81C7-54ADCC3B361B}"/>
    <cellStyle name="Separador de milhares 2 2 6 4 3" xfId="1381" xr:uid="{A9D3DCB1-2F55-4A8F-993C-8D6A55B41146}"/>
    <cellStyle name="Separador de milhares 2 2 6 5" xfId="358" xr:uid="{00000000-0005-0000-0000-00000B000000}"/>
    <cellStyle name="Separador de milhares 2 2 6 5 2" xfId="909" xr:uid="{920F56BD-B9C4-425C-BB6C-0A76E1560B1E}"/>
    <cellStyle name="Separador de milhares 2 2 6 5 3" xfId="1459" xr:uid="{0F57FCA6-3AE5-46EC-9905-6A37FDD3AC16}"/>
    <cellStyle name="Separador de milhares 2 2 6 6" xfId="437" xr:uid="{00000000-0005-0000-0000-00000B000000}"/>
    <cellStyle name="Separador de milhares 2 2 6 6 2" xfId="988" xr:uid="{AC0776C7-12E3-4158-B73C-968D2D173C51}"/>
    <cellStyle name="Separador de milhares 2 2 6 6 3" xfId="1538" xr:uid="{DD1A0366-2E66-49DD-A420-44EE04872287}"/>
    <cellStyle name="Separador de milhares 2 2 6 7" xfId="515" xr:uid="{00000000-0005-0000-0000-00000B000000}"/>
    <cellStyle name="Separador de milhares 2 2 6 7 2" xfId="1066" xr:uid="{DF2A5C19-6D65-4BEC-B5C6-EB7EA7284A1C}"/>
    <cellStyle name="Separador de milhares 2 2 6 7 3" xfId="1616" xr:uid="{CD05EEFE-5FA3-4522-833A-1ADAA58C7D09}"/>
    <cellStyle name="Separador de milhares 2 2 6 8" xfId="594" xr:uid="{20E23A67-8AA8-4DE1-B1FC-ABD047D18352}"/>
    <cellStyle name="Separador de milhares 2 2 6 9" xfId="1145" xr:uid="{2758E075-1037-4376-AB4F-DFE0DA7ED334}"/>
    <cellStyle name="Separador de milhares 2 2 7" xfId="74" xr:uid="{00000000-0005-0000-0000-00000A000000}"/>
    <cellStyle name="Separador de milhares 2 2 7 2" xfId="153" xr:uid="{00000000-0005-0000-0000-00000A000000}"/>
    <cellStyle name="Separador de milhares 2 2 7 2 2" xfId="704" xr:uid="{9D11FDCF-B5A7-4459-BE0D-0DF5B70C8BFC}"/>
    <cellStyle name="Separador de milhares 2 2 7 2 3" xfId="1255" xr:uid="{D06BA18E-65CC-47B4-9065-6685FEC7BBC9}"/>
    <cellStyle name="Separador de milhares 2 2 7 3" xfId="232" xr:uid="{00000000-0005-0000-0000-00000A000000}"/>
    <cellStyle name="Separador de milhares 2 2 7 3 2" xfId="783" xr:uid="{8713C0A2-D4B8-4E3D-B835-3CECFED1CD9C}"/>
    <cellStyle name="Separador de milhares 2 2 7 3 3" xfId="1334" xr:uid="{0F45B9EA-E95B-4B6A-93AA-969F403A300C}"/>
    <cellStyle name="Separador de milhares 2 2 7 4" xfId="312" xr:uid="{00000000-0005-0000-0000-00000A000000}"/>
    <cellStyle name="Separador de milhares 2 2 7 4 2" xfId="863" xr:uid="{9FCC3EA3-ED65-4710-96B6-724FC23DBB37}"/>
    <cellStyle name="Separador de milhares 2 2 7 4 3" xfId="1413" xr:uid="{4DD21EE3-0642-4A32-B281-9F073AF07DD2}"/>
    <cellStyle name="Separador de milhares 2 2 7 5" xfId="390" xr:uid="{00000000-0005-0000-0000-00000A000000}"/>
    <cellStyle name="Separador de milhares 2 2 7 5 2" xfId="941" xr:uid="{B1CAF49B-DB21-49FD-8D76-6A25D12D69AB}"/>
    <cellStyle name="Separador de milhares 2 2 7 5 3" xfId="1491" xr:uid="{07353728-627E-40FF-973B-347E593EC887}"/>
    <cellStyle name="Separador de milhares 2 2 7 6" xfId="469" xr:uid="{00000000-0005-0000-0000-00000A000000}"/>
    <cellStyle name="Separador de milhares 2 2 7 6 2" xfId="1020" xr:uid="{D030EC41-A140-4160-AB05-E53D05512378}"/>
    <cellStyle name="Separador de milhares 2 2 7 6 3" xfId="1570" xr:uid="{06FA0997-2601-4ED2-AAF3-22574B7C0923}"/>
    <cellStyle name="Separador de milhares 2 2 7 7" xfId="547" xr:uid="{00000000-0005-0000-0000-00000A000000}"/>
    <cellStyle name="Separador de milhares 2 2 7 7 2" xfId="1098" xr:uid="{2230E0AD-C385-4870-9CCC-F878C9BE87E5}"/>
    <cellStyle name="Separador de milhares 2 2 7 7 3" xfId="1648" xr:uid="{983262C9-D838-4B4F-9E31-5E3B10D0A34A}"/>
    <cellStyle name="Separador de milhares 2 2 7 8" xfId="626" xr:uid="{F1BA861E-E7F2-4FBB-9B65-33C8A7886B19}"/>
    <cellStyle name="Separador de milhares 2 2 7 9" xfId="1177" xr:uid="{F35679B4-F51E-4EA7-8897-C8FF35B48D61}"/>
    <cellStyle name="Separador de milhares 2 2 8" xfId="90" xr:uid="{00000000-0005-0000-0000-00000B000000}"/>
    <cellStyle name="Separador de milhares 2 2 8 2" xfId="641" xr:uid="{B7271B19-AC9C-4E72-80FA-07B82A65CB80}"/>
    <cellStyle name="Separador de milhares 2 2 8 3" xfId="1192" xr:uid="{D539C99F-C34E-4F0D-AADF-048B7D1C9C08}"/>
    <cellStyle name="Separador de milhares 2 2 9" xfId="168" xr:uid="{00000000-0005-0000-0000-00000B000000}"/>
    <cellStyle name="Separador de milhares 2 2 9 2" xfId="719" xr:uid="{E832C7C0-B736-44D3-8FE4-F0FF9A844D65}"/>
    <cellStyle name="Separador de milhares 2 2 9 3" xfId="1270" xr:uid="{84116C21-6AAD-4CC4-9F65-637FE59750EA}"/>
    <cellStyle name="Separador de milhares 2 3" xfId="6" xr:uid="{00000000-0005-0000-0000-000010000000}"/>
    <cellStyle name="Separador de milhares 2 3 10" xfId="246" xr:uid="{00000000-0005-0000-0000-000010000000}"/>
    <cellStyle name="Separador de milhares 2 3 10 2" xfId="797" xr:uid="{5E519B63-3314-49ED-BC3D-B23A89F9C3A1}"/>
    <cellStyle name="Separador de milhares 2 3 10 3" xfId="1348" xr:uid="{CF18C488-723B-4FA7-9D9A-88706AFF129E}"/>
    <cellStyle name="Separador de milhares 2 3 11" xfId="326" xr:uid="{00000000-0005-0000-0000-000010000000}"/>
    <cellStyle name="Separador de milhares 2 3 11 2" xfId="877" xr:uid="{006A98D5-E40F-41DE-BA31-C8FBCC1A26BC}"/>
    <cellStyle name="Separador de milhares 2 3 11 3" xfId="1427" xr:uid="{2E13FD8F-D4EB-46FB-B768-FC4DD036F4FF}"/>
    <cellStyle name="Separador de milhares 2 3 12" xfId="404" xr:uid="{00000000-0005-0000-0000-000010000000}"/>
    <cellStyle name="Separador de milhares 2 3 12 2" xfId="955" xr:uid="{0A068C21-713C-4CC3-A2B7-0FE7F17D2176}"/>
    <cellStyle name="Separador de milhares 2 3 12 3" xfId="1505" xr:uid="{224A99E6-AC52-41B6-93B1-C20D973AA225}"/>
    <cellStyle name="Separador de milhares 2 3 13" xfId="483" xr:uid="{00000000-0005-0000-0000-000010000000}"/>
    <cellStyle name="Separador de milhares 2 3 13 2" xfId="1034" xr:uid="{04649B95-210F-4F2A-8E9E-526E437A08F4}"/>
    <cellStyle name="Separador de milhares 2 3 13 3" xfId="1584" xr:uid="{835EEB80-41C9-43F1-B662-580076BF1813}"/>
    <cellStyle name="Separador de milhares 2 3 14" xfId="561" xr:uid="{D919D0A5-409E-4A28-AFB1-31AF436D3830}"/>
    <cellStyle name="Separador de milhares 2 3 15" xfId="1112" xr:uid="{808FEAF3-5FC1-4F5C-A611-0D42924D19C0}"/>
    <cellStyle name="Separador de milhares 2 3 2" xfId="10" xr:uid="{00000000-0005-0000-0000-000011000000}"/>
    <cellStyle name="Separador de milhares 2 3 2 10" xfId="407" xr:uid="{00000000-0005-0000-0000-000011000000}"/>
    <cellStyle name="Separador de milhares 2 3 2 10 2" xfId="958" xr:uid="{0761A00D-84ED-4FCD-9DC8-768AE09AC549}"/>
    <cellStyle name="Separador de milhares 2 3 2 10 3" xfId="1508" xr:uid="{94B654E7-A5F6-4512-806A-CD07313F9551}"/>
    <cellStyle name="Separador de milhares 2 3 2 11" xfId="486" xr:uid="{00000000-0005-0000-0000-000011000000}"/>
    <cellStyle name="Separador de milhares 2 3 2 11 2" xfId="1037" xr:uid="{AAD3549B-6067-439E-9B73-2FFA7E7441BF}"/>
    <cellStyle name="Separador de milhares 2 3 2 11 3" xfId="1587" xr:uid="{90AC67D5-483A-44D6-B47B-24503E5766F6}"/>
    <cellStyle name="Separador de milhares 2 3 2 12" xfId="564" xr:uid="{F8299E15-FDB6-43B1-A199-2ECA0AC452DE}"/>
    <cellStyle name="Separador de milhares 2 3 2 13" xfId="1115" xr:uid="{A857728F-0C5F-4509-A3FE-C62975FB4323}"/>
    <cellStyle name="Separador de milhares 2 3 2 2" xfId="18" xr:uid="{00000000-0005-0000-0000-000012000000}"/>
    <cellStyle name="Separador de milhares 2 3 2 2 10" xfId="492" xr:uid="{00000000-0005-0000-0000-000012000000}"/>
    <cellStyle name="Separador de milhares 2 3 2 2 10 2" xfId="1043" xr:uid="{8C9A2672-BE4E-4161-81C8-C1EB36251086}"/>
    <cellStyle name="Separador de milhares 2 3 2 2 10 3" xfId="1593" xr:uid="{246707E3-361D-4619-92C0-7736A947B5CB}"/>
    <cellStyle name="Separador de milhares 2 3 2 2 11" xfId="571" xr:uid="{3FC8A8EE-FA2B-4C27-8237-2F951F731ED0}"/>
    <cellStyle name="Separador de milhares 2 3 2 2 12" xfId="1122" xr:uid="{C8489778-287C-420A-9C93-E1F90E002F1C}"/>
    <cellStyle name="Separador de milhares 2 3 2 2 2" xfId="35" xr:uid="{00000000-0005-0000-0000-000012000000}"/>
    <cellStyle name="Separador de milhares 2 3 2 2 2 10" xfId="1138" xr:uid="{E4CB8589-3F78-453A-A41F-82811C39B915}"/>
    <cellStyle name="Separador de milhares 2 3 2 2 2 2" xfId="67" xr:uid="{00000000-0005-0000-0000-00001E000000}"/>
    <cellStyle name="Separador de milhares 2 3 2 2 2 2 2" xfId="146" xr:uid="{00000000-0005-0000-0000-00001E000000}"/>
    <cellStyle name="Separador de milhares 2 3 2 2 2 2 2 2" xfId="697" xr:uid="{3EA12028-8DB7-4FF0-8C15-892B3C7B72D9}"/>
    <cellStyle name="Separador de milhares 2 3 2 2 2 2 2 3" xfId="1248" xr:uid="{B845C424-C000-4745-83FB-C634E94477AC}"/>
    <cellStyle name="Separador de milhares 2 3 2 2 2 2 3" xfId="225" xr:uid="{00000000-0005-0000-0000-00001E000000}"/>
    <cellStyle name="Separador de milhares 2 3 2 2 2 2 3 2" xfId="776" xr:uid="{5502449A-6DB9-42BE-AA94-3CCF87598E46}"/>
    <cellStyle name="Separador de milhares 2 3 2 2 2 2 3 3" xfId="1327" xr:uid="{115DBEF8-7256-460C-805D-94E0EFEC7D02}"/>
    <cellStyle name="Separador de milhares 2 3 2 2 2 2 4" xfId="305" xr:uid="{00000000-0005-0000-0000-00001E000000}"/>
    <cellStyle name="Separador de milhares 2 3 2 2 2 2 4 2" xfId="856" xr:uid="{D388D87D-50D2-48A9-BDED-C525D11C552D}"/>
    <cellStyle name="Separador de milhares 2 3 2 2 2 2 4 3" xfId="1406" xr:uid="{58365334-7117-4322-8934-892A390580A1}"/>
    <cellStyle name="Separador de milhares 2 3 2 2 2 2 5" xfId="383" xr:uid="{00000000-0005-0000-0000-00001E000000}"/>
    <cellStyle name="Separador de milhares 2 3 2 2 2 2 5 2" xfId="934" xr:uid="{B8E3D48B-3651-4065-A4B4-1D9819CFAD43}"/>
    <cellStyle name="Separador de milhares 2 3 2 2 2 2 5 3" xfId="1484" xr:uid="{8F9FFFFC-E00A-4447-A172-E90FE2BA8980}"/>
    <cellStyle name="Separador de milhares 2 3 2 2 2 2 6" xfId="462" xr:uid="{00000000-0005-0000-0000-00001E000000}"/>
    <cellStyle name="Separador de milhares 2 3 2 2 2 2 6 2" xfId="1013" xr:uid="{536DBB33-0253-487B-BE99-8A7A46D0256B}"/>
    <cellStyle name="Separador de milhares 2 3 2 2 2 2 6 3" xfId="1563" xr:uid="{DB62CCBE-2BC6-48EA-B93D-FA430C0A0519}"/>
    <cellStyle name="Separador de milhares 2 3 2 2 2 2 7" xfId="540" xr:uid="{00000000-0005-0000-0000-00001E000000}"/>
    <cellStyle name="Separador de milhares 2 3 2 2 2 2 7 2" xfId="1091" xr:uid="{5B0BE173-53CD-4682-9C6B-F98ACEFBF932}"/>
    <cellStyle name="Separador de milhares 2 3 2 2 2 2 7 3" xfId="1641" xr:uid="{595B2BCC-C7A4-4164-9B50-A95755869A9D}"/>
    <cellStyle name="Separador de milhares 2 3 2 2 2 2 8" xfId="619" xr:uid="{B188A025-3ED1-4107-B4FD-744EABD7902A}"/>
    <cellStyle name="Separador de milhares 2 3 2 2 2 2 9" xfId="1170" xr:uid="{365BD894-BF08-442F-8212-0120672E529C}"/>
    <cellStyle name="Separador de milhares 2 3 2 2 2 3" xfId="114" xr:uid="{00000000-0005-0000-0000-000012000000}"/>
    <cellStyle name="Separador de milhares 2 3 2 2 2 3 2" xfId="665" xr:uid="{2D478EA1-B521-4F35-A32D-4275BDD15C71}"/>
    <cellStyle name="Separador de milhares 2 3 2 2 2 3 3" xfId="1216" xr:uid="{4266F2EB-594F-46F4-B593-A0D27E7AE140}"/>
    <cellStyle name="Separador de milhares 2 3 2 2 2 4" xfId="193" xr:uid="{00000000-0005-0000-0000-000012000000}"/>
    <cellStyle name="Separador de milhares 2 3 2 2 2 4 2" xfId="744" xr:uid="{8359C1C3-31BF-49AD-B5B5-31E6C2A0A975}"/>
    <cellStyle name="Separador de milhares 2 3 2 2 2 4 3" xfId="1295" xr:uid="{1483FC98-5F70-447A-82DE-CB094FB18202}"/>
    <cellStyle name="Separador de milhares 2 3 2 2 2 5" xfId="273" xr:uid="{00000000-0005-0000-0000-000012000000}"/>
    <cellStyle name="Separador de milhares 2 3 2 2 2 5 2" xfId="824" xr:uid="{107E1D69-FC64-403E-A1EE-32471BB611FA}"/>
    <cellStyle name="Separador de milhares 2 3 2 2 2 5 3" xfId="1374" xr:uid="{D6001096-93A4-430C-950B-32436724A9FA}"/>
    <cellStyle name="Separador de milhares 2 3 2 2 2 6" xfId="351" xr:uid="{00000000-0005-0000-0000-000012000000}"/>
    <cellStyle name="Separador de milhares 2 3 2 2 2 6 2" xfId="902" xr:uid="{038312A3-5F36-4A0E-86C2-F9AEEA5AEF14}"/>
    <cellStyle name="Separador de milhares 2 3 2 2 2 6 3" xfId="1452" xr:uid="{8DCB05A4-EDD1-40AD-B2FE-B611A0F76E56}"/>
    <cellStyle name="Separador de milhares 2 3 2 2 2 7" xfId="430" xr:uid="{00000000-0005-0000-0000-000012000000}"/>
    <cellStyle name="Separador de milhares 2 3 2 2 2 7 2" xfId="981" xr:uid="{ABFD945C-6230-4E00-9C26-B02F731408D0}"/>
    <cellStyle name="Separador de milhares 2 3 2 2 2 7 3" xfId="1531" xr:uid="{AB81F613-CF66-4FA9-AF71-B1AED4ACDDE2}"/>
    <cellStyle name="Separador de milhares 2 3 2 2 2 8" xfId="508" xr:uid="{00000000-0005-0000-0000-000012000000}"/>
    <cellStyle name="Separador de milhares 2 3 2 2 2 8 2" xfId="1059" xr:uid="{64E7D44D-45EC-4DF9-83ED-70BE19105612}"/>
    <cellStyle name="Separador de milhares 2 3 2 2 2 8 3" xfId="1609" xr:uid="{1B9FF532-F0D8-4493-B010-5E94E306B4E9}"/>
    <cellStyle name="Separador de milhares 2 3 2 2 2 9" xfId="587" xr:uid="{81D6C8E7-B616-407E-B0B7-7F3BE570A79B}"/>
    <cellStyle name="Separador de milhares 2 3 2 2 3" xfId="51" xr:uid="{00000000-0005-0000-0000-000012000000}"/>
    <cellStyle name="Separador de milhares 2 3 2 2 3 2" xfId="130" xr:uid="{00000000-0005-0000-0000-000012000000}"/>
    <cellStyle name="Separador de milhares 2 3 2 2 3 2 2" xfId="681" xr:uid="{98C96372-40CC-444A-8FC8-154B17D7BE4C}"/>
    <cellStyle name="Separador de milhares 2 3 2 2 3 2 3" xfId="1232" xr:uid="{394D98A3-2634-4CF2-925A-7DF6E23C727E}"/>
    <cellStyle name="Separador de milhares 2 3 2 2 3 3" xfId="209" xr:uid="{00000000-0005-0000-0000-000012000000}"/>
    <cellStyle name="Separador de milhares 2 3 2 2 3 3 2" xfId="760" xr:uid="{C1CCB2BC-3FA4-4CD5-9201-B6E5FDB5D175}"/>
    <cellStyle name="Separador de milhares 2 3 2 2 3 3 3" xfId="1311" xr:uid="{9D664940-5E89-4E68-8CA4-63B10EB5FC84}"/>
    <cellStyle name="Separador de milhares 2 3 2 2 3 4" xfId="289" xr:uid="{00000000-0005-0000-0000-000012000000}"/>
    <cellStyle name="Separador de milhares 2 3 2 2 3 4 2" xfId="840" xr:uid="{9C7C4C3E-73A7-4BCF-8F56-F72088674DA6}"/>
    <cellStyle name="Separador de milhares 2 3 2 2 3 4 3" xfId="1390" xr:uid="{67851D35-8708-4E26-B8AB-8924D4146A81}"/>
    <cellStyle name="Separador de milhares 2 3 2 2 3 5" xfId="367" xr:uid="{00000000-0005-0000-0000-000012000000}"/>
    <cellStyle name="Separador de milhares 2 3 2 2 3 5 2" xfId="918" xr:uid="{094F8B06-2828-4A64-BB6E-5FB7DCA7958B}"/>
    <cellStyle name="Separador de milhares 2 3 2 2 3 5 3" xfId="1468" xr:uid="{164728EA-ADDA-407D-A1E7-3940DB294781}"/>
    <cellStyle name="Separador de milhares 2 3 2 2 3 6" xfId="446" xr:uid="{00000000-0005-0000-0000-000012000000}"/>
    <cellStyle name="Separador de milhares 2 3 2 2 3 6 2" xfId="997" xr:uid="{4687ABFC-7A07-4834-A5CB-0CE7342CE1B0}"/>
    <cellStyle name="Separador de milhares 2 3 2 2 3 6 3" xfId="1547" xr:uid="{7ED9DCF6-36E4-46A1-B6FC-A57CB45974B0}"/>
    <cellStyle name="Separador de milhares 2 3 2 2 3 7" xfId="524" xr:uid="{00000000-0005-0000-0000-000012000000}"/>
    <cellStyle name="Separador de milhares 2 3 2 2 3 7 2" xfId="1075" xr:uid="{EA361413-AF61-4A3F-8978-BEE32B78566A}"/>
    <cellStyle name="Separador de milhares 2 3 2 2 3 7 3" xfId="1625" xr:uid="{824B64A1-934E-4518-9442-D80B7D2471CE}"/>
    <cellStyle name="Separador de milhares 2 3 2 2 3 8" xfId="603" xr:uid="{1D04D030-BF6A-4AC3-971D-84A2D3FE969C}"/>
    <cellStyle name="Separador de milhares 2 3 2 2 3 9" xfId="1154" xr:uid="{DCB7BFE8-15C6-44E2-ABCA-21D2AD5DCEB0}"/>
    <cellStyle name="Separador de milhares 2 3 2 2 4" xfId="82" xr:uid="{00000000-0005-0000-0000-000011000000}"/>
    <cellStyle name="Separador de milhares 2 3 2 2 4 2" xfId="161" xr:uid="{00000000-0005-0000-0000-000011000000}"/>
    <cellStyle name="Separador de milhares 2 3 2 2 4 2 2" xfId="712" xr:uid="{1BCA0112-BDBA-477D-9694-DC376D64861F}"/>
    <cellStyle name="Separador de milhares 2 3 2 2 4 2 3" xfId="1263" xr:uid="{4E508A58-B144-4E3D-B0C7-25CE9D306871}"/>
    <cellStyle name="Separador de milhares 2 3 2 2 4 3" xfId="240" xr:uid="{00000000-0005-0000-0000-000011000000}"/>
    <cellStyle name="Separador de milhares 2 3 2 2 4 3 2" xfId="791" xr:uid="{8CADABE6-1F32-4850-B569-00B1173285B7}"/>
    <cellStyle name="Separador de milhares 2 3 2 2 4 3 3" xfId="1342" xr:uid="{44F3038C-9F85-4E15-8FA4-CDA5D3FBDA25}"/>
    <cellStyle name="Separador de milhares 2 3 2 2 4 4" xfId="320" xr:uid="{00000000-0005-0000-0000-000011000000}"/>
    <cellStyle name="Separador de milhares 2 3 2 2 4 4 2" xfId="871" xr:uid="{5C154CC1-F5EB-44F9-A51B-CD827B4C3036}"/>
    <cellStyle name="Separador de milhares 2 3 2 2 4 4 3" xfId="1421" xr:uid="{8B3F6605-8426-4CBE-81C2-269A0A20BC32}"/>
    <cellStyle name="Separador de milhares 2 3 2 2 4 5" xfId="398" xr:uid="{00000000-0005-0000-0000-000011000000}"/>
    <cellStyle name="Separador de milhares 2 3 2 2 4 5 2" xfId="949" xr:uid="{446F418C-B24D-4779-A0DD-85A573068C9C}"/>
    <cellStyle name="Separador de milhares 2 3 2 2 4 5 3" xfId="1499" xr:uid="{E4295A6C-3539-4119-B250-E2D05AD9A879}"/>
    <cellStyle name="Separador de milhares 2 3 2 2 4 6" xfId="477" xr:uid="{00000000-0005-0000-0000-000011000000}"/>
    <cellStyle name="Separador de milhares 2 3 2 2 4 6 2" xfId="1028" xr:uid="{42BB9932-CEDB-4A82-8580-B5E7EE617679}"/>
    <cellStyle name="Separador de milhares 2 3 2 2 4 6 3" xfId="1578" xr:uid="{B37A6262-B72B-437A-BCB4-FC5B09B7F8B4}"/>
    <cellStyle name="Separador de milhares 2 3 2 2 4 7" xfId="555" xr:uid="{00000000-0005-0000-0000-000011000000}"/>
    <cellStyle name="Separador de milhares 2 3 2 2 4 7 2" xfId="1106" xr:uid="{B2361CF2-A994-4FB0-89E5-9B9134FB0076}"/>
    <cellStyle name="Separador de milhares 2 3 2 2 4 7 3" xfId="1656" xr:uid="{A94DEB44-B540-4568-A6F5-4288835FBD37}"/>
    <cellStyle name="Separador de milhares 2 3 2 2 4 8" xfId="634" xr:uid="{8A97B733-2C10-4DAE-A465-88F0EFFA8760}"/>
    <cellStyle name="Separador de milhares 2 3 2 2 4 9" xfId="1185" xr:uid="{EFFB27D1-3FD3-44A6-BAD9-E826C81A7A1E}"/>
    <cellStyle name="Separador de milhares 2 3 2 2 5" xfId="98" xr:uid="{00000000-0005-0000-0000-000012000000}"/>
    <cellStyle name="Separador de milhares 2 3 2 2 5 2" xfId="649" xr:uid="{B49C455F-6AC6-472D-8095-CBAE85BD79C0}"/>
    <cellStyle name="Separador de milhares 2 3 2 2 5 3" xfId="1200" xr:uid="{3F8A148D-154C-462C-B227-424D22FB38D5}"/>
    <cellStyle name="Separador de milhares 2 3 2 2 6" xfId="177" xr:uid="{00000000-0005-0000-0000-000012000000}"/>
    <cellStyle name="Separador de milhares 2 3 2 2 6 2" xfId="728" xr:uid="{92EEB0DD-5419-4759-AE32-582BDABA95C9}"/>
    <cellStyle name="Separador de milhares 2 3 2 2 6 3" xfId="1279" xr:uid="{E358DCDD-C7C3-4978-9D24-0ED4613D359C}"/>
    <cellStyle name="Separador de milhares 2 3 2 2 7" xfId="256" xr:uid="{00000000-0005-0000-0000-000012000000}"/>
    <cellStyle name="Separador de milhares 2 3 2 2 7 2" xfId="807" xr:uid="{112957D3-BD22-4384-AC32-4D319CB21920}"/>
    <cellStyle name="Separador de milhares 2 3 2 2 7 3" xfId="1358" xr:uid="{8C6F7ACC-6BD1-496D-8C3B-2D0F5D64329B}"/>
    <cellStyle name="Separador de milhares 2 3 2 2 8" xfId="335" xr:uid="{00000000-0005-0000-0000-000012000000}"/>
    <cellStyle name="Separador de milhares 2 3 2 2 8 2" xfId="886" xr:uid="{4E059A09-5FD8-4E84-8CB6-4AF91FB7EC15}"/>
    <cellStyle name="Separador de milhares 2 3 2 2 8 3" xfId="1436" xr:uid="{90641226-116F-48F4-B723-2D117C1B27D6}"/>
    <cellStyle name="Separador de milhares 2 3 2 2 9" xfId="414" xr:uid="{00000000-0005-0000-0000-000012000000}"/>
    <cellStyle name="Separador de milhares 2 3 2 2 9 2" xfId="965" xr:uid="{EC0E3481-F6B1-48EB-9302-09F039128EF8}"/>
    <cellStyle name="Separador de milhares 2 3 2 2 9 3" xfId="1515" xr:uid="{14651A71-B763-4AF2-8C71-34A889DEEAB4}"/>
    <cellStyle name="Separador de milhares 2 3 2 3" xfId="28" xr:uid="{00000000-0005-0000-0000-000011000000}"/>
    <cellStyle name="Separador de milhares 2 3 2 3 10" xfId="1131" xr:uid="{0C396CFC-229B-4271-8B83-5040056B9090}"/>
    <cellStyle name="Separador de milhares 2 3 2 3 2" xfId="60" xr:uid="{00000000-0005-0000-0000-00001F000000}"/>
    <cellStyle name="Separador de milhares 2 3 2 3 2 2" xfId="139" xr:uid="{00000000-0005-0000-0000-00001F000000}"/>
    <cellStyle name="Separador de milhares 2 3 2 3 2 2 2" xfId="690" xr:uid="{08966497-5396-4135-8A23-67401DE5090A}"/>
    <cellStyle name="Separador de milhares 2 3 2 3 2 2 3" xfId="1241" xr:uid="{44FDCBDA-9FB5-4702-9C75-57E2B525FBDC}"/>
    <cellStyle name="Separador de milhares 2 3 2 3 2 3" xfId="218" xr:uid="{00000000-0005-0000-0000-00001F000000}"/>
    <cellStyle name="Separador de milhares 2 3 2 3 2 3 2" xfId="769" xr:uid="{794FC69D-2425-4B86-A336-18DF1AC14131}"/>
    <cellStyle name="Separador de milhares 2 3 2 3 2 3 3" xfId="1320" xr:uid="{81C1D71D-19DF-4A71-B416-9F3639D186AF}"/>
    <cellStyle name="Separador de milhares 2 3 2 3 2 4" xfId="298" xr:uid="{00000000-0005-0000-0000-00001F000000}"/>
    <cellStyle name="Separador de milhares 2 3 2 3 2 4 2" xfId="849" xr:uid="{1D73E3DB-B9FC-4BAD-B6BB-99C1B43FD3A0}"/>
    <cellStyle name="Separador de milhares 2 3 2 3 2 4 3" xfId="1399" xr:uid="{F9088C07-90D6-4F12-BED8-6F272F5D42E1}"/>
    <cellStyle name="Separador de milhares 2 3 2 3 2 5" xfId="376" xr:uid="{00000000-0005-0000-0000-00001F000000}"/>
    <cellStyle name="Separador de milhares 2 3 2 3 2 5 2" xfId="927" xr:uid="{C05BCDF2-BFDD-449C-8CF4-5FA12BAA7056}"/>
    <cellStyle name="Separador de milhares 2 3 2 3 2 5 3" xfId="1477" xr:uid="{132C2924-11E4-4907-A4A5-4C75FAFF0A9E}"/>
    <cellStyle name="Separador de milhares 2 3 2 3 2 6" xfId="455" xr:uid="{00000000-0005-0000-0000-00001F000000}"/>
    <cellStyle name="Separador de milhares 2 3 2 3 2 6 2" xfId="1006" xr:uid="{9BEEFC70-42B0-47DB-A323-FD6C7A856A8C}"/>
    <cellStyle name="Separador de milhares 2 3 2 3 2 6 3" xfId="1556" xr:uid="{8A455FD4-2BF4-44A2-B88E-318D02C8B10A}"/>
    <cellStyle name="Separador de milhares 2 3 2 3 2 7" xfId="533" xr:uid="{00000000-0005-0000-0000-00001F000000}"/>
    <cellStyle name="Separador de milhares 2 3 2 3 2 7 2" xfId="1084" xr:uid="{3C8309CD-290D-4CE8-A4F5-FB0848FBFF50}"/>
    <cellStyle name="Separador de milhares 2 3 2 3 2 7 3" xfId="1634" xr:uid="{982C2550-2B47-41D9-B920-1EA2CD0D39F1}"/>
    <cellStyle name="Separador de milhares 2 3 2 3 2 8" xfId="612" xr:uid="{537F6922-2D21-4AF7-BAF3-840CB90E5ACC}"/>
    <cellStyle name="Separador de milhares 2 3 2 3 2 9" xfId="1163" xr:uid="{BCAED789-CFC4-4905-9B38-EAC4D718147E}"/>
    <cellStyle name="Separador de milhares 2 3 2 3 3" xfId="107" xr:uid="{00000000-0005-0000-0000-000011000000}"/>
    <cellStyle name="Separador de milhares 2 3 2 3 3 2" xfId="658" xr:uid="{10D83395-BA97-41B5-AFE6-B91920E82B5A}"/>
    <cellStyle name="Separador de milhares 2 3 2 3 3 3" xfId="1209" xr:uid="{A21F71E2-A1E3-46E4-9A50-45E43612A068}"/>
    <cellStyle name="Separador de milhares 2 3 2 3 4" xfId="186" xr:uid="{00000000-0005-0000-0000-000011000000}"/>
    <cellStyle name="Separador de milhares 2 3 2 3 4 2" xfId="737" xr:uid="{C80FC6F9-3C3C-4A3C-9C92-1554C62501F5}"/>
    <cellStyle name="Separador de milhares 2 3 2 3 4 3" xfId="1288" xr:uid="{9C87DD0A-84F8-44A6-AC46-C617BD2CBCEC}"/>
    <cellStyle name="Separador de milhares 2 3 2 3 5" xfId="266" xr:uid="{00000000-0005-0000-0000-000011000000}"/>
    <cellStyle name="Separador de milhares 2 3 2 3 5 2" xfId="817" xr:uid="{A93D5802-F218-404B-940C-670BDF2334F7}"/>
    <cellStyle name="Separador de milhares 2 3 2 3 5 3" xfId="1367" xr:uid="{2A6D0258-D8E9-47E7-9D25-A6893F49627E}"/>
    <cellStyle name="Separador de milhares 2 3 2 3 6" xfId="344" xr:uid="{00000000-0005-0000-0000-000011000000}"/>
    <cellStyle name="Separador de milhares 2 3 2 3 6 2" xfId="895" xr:uid="{61A367BC-805D-4443-84CA-54771EC8A02A}"/>
    <cellStyle name="Separador de milhares 2 3 2 3 6 3" xfId="1445" xr:uid="{083808DA-BFEA-40B5-9994-F2B176A39C88}"/>
    <cellStyle name="Separador de milhares 2 3 2 3 7" xfId="423" xr:uid="{00000000-0005-0000-0000-000011000000}"/>
    <cellStyle name="Separador de milhares 2 3 2 3 7 2" xfId="974" xr:uid="{A31AEA5A-0366-462B-956D-2CFD19C0C860}"/>
    <cellStyle name="Separador de milhares 2 3 2 3 7 3" xfId="1524" xr:uid="{A2E3CEDA-90D5-458B-AA70-33CD6B5C4C61}"/>
    <cellStyle name="Separador de milhares 2 3 2 3 8" xfId="501" xr:uid="{00000000-0005-0000-0000-000011000000}"/>
    <cellStyle name="Separador de milhares 2 3 2 3 8 2" xfId="1052" xr:uid="{BB8B261E-CA33-4E94-8A53-C8B3DEB9EBCA}"/>
    <cellStyle name="Separador de milhares 2 3 2 3 8 3" xfId="1602" xr:uid="{60735A3B-1B14-40A3-AF36-F9485A54246E}"/>
    <cellStyle name="Separador de milhares 2 3 2 3 9" xfId="580" xr:uid="{45758D3E-9B74-4C5F-BF8F-18CFA6B96C24}"/>
    <cellStyle name="Separador de milhares 2 3 2 4" xfId="44" xr:uid="{00000000-0005-0000-0000-000011000000}"/>
    <cellStyle name="Separador de milhares 2 3 2 4 2" xfId="123" xr:uid="{00000000-0005-0000-0000-000011000000}"/>
    <cellStyle name="Separador de milhares 2 3 2 4 2 2" xfId="674" xr:uid="{1FCAE5C2-3B53-48B6-BF62-1F29C0BFF79B}"/>
    <cellStyle name="Separador de milhares 2 3 2 4 2 3" xfId="1225" xr:uid="{2901BE7D-7BF3-4345-B52B-72B06DA3424A}"/>
    <cellStyle name="Separador de milhares 2 3 2 4 3" xfId="202" xr:uid="{00000000-0005-0000-0000-000011000000}"/>
    <cellStyle name="Separador de milhares 2 3 2 4 3 2" xfId="753" xr:uid="{8E773EAD-E61C-4F88-9DBB-7AEF9C3BFD18}"/>
    <cellStyle name="Separador de milhares 2 3 2 4 3 3" xfId="1304" xr:uid="{C04864C4-A44E-412D-89AE-B3AF990B2B4C}"/>
    <cellStyle name="Separador de milhares 2 3 2 4 4" xfId="282" xr:uid="{00000000-0005-0000-0000-000011000000}"/>
    <cellStyle name="Separador de milhares 2 3 2 4 4 2" xfId="833" xr:uid="{58C1C75F-35A3-45E2-8656-F1FD551A0A86}"/>
    <cellStyle name="Separador de milhares 2 3 2 4 4 3" xfId="1383" xr:uid="{276384D2-2EB8-4705-ADE4-D769ADB15967}"/>
    <cellStyle name="Separador de milhares 2 3 2 4 5" xfId="360" xr:uid="{00000000-0005-0000-0000-000011000000}"/>
    <cellStyle name="Separador de milhares 2 3 2 4 5 2" xfId="911" xr:uid="{C09FCAD2-7099-4976-B8C0-90B0EE3E1239}"/>
    <cellStyle name="Separador de milhares 2 3 2 4 5 3" xfId="1461" xr:uid="{F8DD89AD-76E6-4E24-BAC8-D63614295329}"/>
    <cellStyle name="Separador de milhares 2 3 2 4 6" xfId="439" xr:uid="{00000000-0005-0000-0000-000011000000}"/>
    <cellStyle name="Separador de milhares 2 3 2 4 6 2" xfId="990" xr:uid="{7ACF2DF6-CB26-47C0-A74B-02C554615DCC}"/>
    <cellStyle name="Separador de milhares 2 3 2 4 6 3" xfId="1540" xr:uid="{ADC2F02E-8BEB-4C04-A647-2EE0AB0442DC}"/>
    <cellStyle name="Separador de milhares 2 3 2 4 7" xfId="517" xr:uid="{00000000-0005-0000-0000-000011000000}"/>
    <cellStyle name="Separador de milhares 2 3 2 4 7 2" xfId="1068" xr:uid="{EC186CDA-C142-4268-9EA8-9863D5876D43}"/>
    <cellStyle name="Separador de milhares 2 3 2 4 7 3" xfId="1618" xr:uid="{3C8E5F93-DF0A-4001-B294-C2EFC8C2B795}"/>
    <cellStyle name="Separador de milhares 2 3 2 4 8" xfId="596" xr:uid="{8405FFA2-A31D-4361-BF0A-4A6EE2060342}"/>
    <cellStyle name="Separador de milhares 2 3 2 4 9" xfId="1147" xr:uid="{1E92A6D7-47BA-4F77-B9B8-BB071F1A2DD6}"/>
    <cellStyle name="Separador de milhares 2 3 2 5" xfId="76" xr:uid="{00000000-0005-0000-0000-000010000000}"/>
    <cellStyle name="Separador de milhares 2 3 2 5 2" xfId="155" xr:uid="{00000000-0005-0000-0000-000010000000}"/>
    <cellStyle name="Separador de milhares 2 3 2 5 2 2" xfId="706" xr:uid="{FD2416FF-4A9A-40C7-9696-120422CCBA28}"/>
    <cellStyle name="Separador de milhares 2 3 2 5 2 3" xfId="1257" xr:uid="{F9F764AF-0ED2-4C3E-80B6-8D0F1D4F8A0A}"/>
    <cellStyle name="Separador de milhares 2 3 2 5 3" xfId="234" xr:uid="{00000000-0005-0000-0000-000010000000}"/>
    <cellStyle name="Separador de milhares 2 3 2 5 3 2" xfId="785" xr:uid="{0325D39C-EF96-407A-BF58-A70A7EE3D79B}"/>
    <cellStyle name="Separador de milhares 2 3 2 5 3 3" xfId="1336" xr:uid="{1A6009F2-03A8-4D1F-8727-5B0A5AA9DCE6}"/>
    <cellStyle name="Separador de milhares 2 3 2 5 4" xfId="314" xr:uid="{00000000-0005-0000-0000-000010000000}"/>
    <cellStyle name="Separador de milhares 2 3 2 5 4 2" xfId="865" xr:uid="{41B25143-530C-405D-A484-CFCE83246980}"/>
    <cellStyle name="Separador de milhares 2 3 2 5 4 3" xfId="1415" xr:uid="{E3FF9938-2B11-41D2-B86A-DA7A31BB7CB9}"/>
    <cellStyle name="Separador de milhares 2 3 2 5 5" xfId="392" xr:uid="{00000000-0005-0000-0000-000010000000}"/>
    <cellStyle name="Separador de milhares 2 3 2 5 5 2" xfId="943" xr:uid="{F0507B7E-75F6-4DCF-94BF-0C13EBC0F698}"/>
    <cellStyle name="Separador de milhares 2 3 2 5 5 3" xfId="1493" xr:uid="{5AEB36D9-A3FA-4CDF-A287-4BA4E89BE17A}"/>
    <cellStyle name="Separador de milhares 2 3 2 5 6" xfId="471" xr:uid="{00000000-0005-0000-0000-000010000000}"/>
    <cellStyle name="Separador de milhares 2 3 2 5 6 2" xfId="1022" xr:uid="{33B834E4-7E59-456D-B511-335D868BA4CE}"/>
    <cellStyle name="Separador de milhares 2 3 2 5 6 3" xfId="1572" xr:uid="{0007D89F-57F9-4895-9C1F-FFEBBCF04050}"/>
    <cellStyle name="Separador de milhares 2 3 2 5 7" xfId="549" xr:uid="{00000000-0005-0000-0000-000010000000}"/>
    <cellStyle name="Separador de milhares 2 3 2 5 7 2" xfId="1100" xr:uid="{24EA7C1F-08AF-473B-A292-C9F5573F9A4D}"/>
    <cellStyle name="Separador de milhares 2 3 2 5 7 3" xfId="1650" xr:uid="{66917D54-0338-408E-9A26-469DC094E28F}"/>
    <cellStyle name="Separador de milhares 2 3 2 5 8" xfId="628" xr:uid="{DC329AAF-DF43-46D1-B854-D1DC647C9F88}"/>
    <cellStyle name="Separador de milhares 2 3 2 5 9" xfId="1179" xr:uid="{81DD02EC-4E5E-43F3-8573-3318C65F5482}"/>
    <cellStyle name="Separador de milhares 2 3 2 6" xfId="92" xr:uid="{00000000-0005-0000-0000-000011000000}"/>
    <cellStyle name="Separador de milhares 2 3 2 6 2" xfId="643" xr:uid="{977564C3-C6CD-4EE1-B7E0-191CC405C47E}"/>
    <cellStyle name="Separador de milhares 2 3 2 6 3" xfId="1194" xr:uid="{21F86A84-3DE7-44DD-9931-1B179E82B0F4}"/>
    <cellStyle name="Separador de milhares 2 3 2 7" xfId="170" xr:uid="{00000000-0005-0000-0000-000011000000}"/>
    <cellStyle name="Separador de milhares 2 3 2 7 2" xfId="721" xr:uid="{E41118A6-1AA4-4DB2-86F4-A424C1520389}"/>
    <cellStyle name="Separador de milhares 2 3 2 7 3" xfId="1272" xr:uid="{B56F03E4-AB74-4DBB-ADE9-32DCB0184514}"/>
    <cellStyle name="Separador de milhares 2 3 2 8" xfId="249" xr:uid="{00000000-0005-0000-0000-000011000000}"/>
    <cellStyle name="Separador de milhares 2 3 2 8 2" xfId="800" xr:uid="{9ED49A1A-2495-4D0E-B468-713605BFB684}"/>
    <cellStyle name="Separador de milhares 2 3 2 8 3" xfId="1351" xr:uid="{84D83F69-1C32-453C-A81F-546057C2F62E}"/>
    <cellStyle name="Separador de milhares 2 3 2 9" xfId="329" xr:uid="{00000000-0005-0000-0000-000011000000}"/>
    <cellStyle name="Separador de milhares 2 3 2 9 2" xfId="880" xr:uid="{7CCCD67B-03FF-4A5D-88ED-EB2B8908256D}"/>
    <cellStyle name="Separador de milhares 2 3 2 9 3" xfId="1430" xr:uid="{A0298C5E-40A1-4439-8524-36CBC2444C61}"/>
    <cellStyle name="Separador de milhares 2 3 3" xfId="22" xr:uid="{00000000-0005-0000-0000-000013000000}"/>
    <cellStyle name="Separador de milhares 2 3 3 10" xfId="496" xr:uid="{00000000-0005-0000-0000-000013000000}"/>
    <cellStyle name="Separador de milhares 2 3 3 10 2" xfId="1047" xr:uid="{AD67D884-B25D-40F1-944E-060D8F3E35C8}"/>
    <cellStyle name="Separador de milhares 2 3 3 10 3" xfId="1597" xr:uid="{AAD53E31-2F92-4258-95C3-DD999F5132FF}"/>
    <cellStyle name="Separador de milhares 2 3 3 11" xfId="575" xr:uid="{02C7AEBA-FEB1-4EC2-AD13-B1C5D73C10BA}"/>
    <cellStyle name="Separador de milhares 2 3 3 12" xfId="1126" xr:uid="{2D77B771-1F1C-4087-8270-6B1E76F8B260}"/>
    <cellStyle name="Separador de milhares 2 3 3 2" xfId="39" xr:uid="{00000000-0005-0000-0000-000013000000}"/>
    <cellStyle name="Separador de milhares 2 3 3 2 10" xfId="1142" xr:uid="{E47EC9D2-E931-41D5-8C12-7F4257D8ED2D}"/>
    <cellStyle name="Separador de milhares 2 3 3 2 2" xfId="71" xr:uid="{00000000-0005-0000-0000-000021000000}"/>
    <cellStyle name="Separador de milhares 2 3 3 2 2 2" xfId="150" xr:uid="{00000000-0005-0000-0000-000021000000}"/>
    <cellStyle name="Separador de milhares 2 3 3 2 2 2 2" xfId="701" xr:uid="{800F117B-DBA6-4D4D-A484-6734ACEACD4F}"/>
    <cellStyle name="Separador de milhares 2 3 3 2 2 2 3" xfId="1252" xr:uid="{B597986F-4E59-4616-8B7F-8D17E2CB18CC}"/>
    <cellStyle name="Separador de milhares 2 3 3 2 2 3" xfId="229" xr:uid="{00000000-0005-0000-0000-000021000000}"/>
    <cellStyle name="Separador de milhares 2 3 3 2 2 3 2" xfId="780" xr:uid="{8A98C2C5-BBDC-4D56-ABA0-08AD845A7D54}"/>
    <cellStyle name="Separador de milhares 2 3 3 2 2 3 3" xfId="1331" xr:uid="{B314B71A-5F64-48BD-A485-A8E6DA4CAD19}"/>
    <cellStyle name="Separador de milhares 2 3 3 2 2 4" xfId="309" xr:uid="{00000000-0005-0000-0000-000021000000}"/>
    <cellStyle name="Separador de milhares 2 3 3 2 2 4 2" xfId="860" xr:uid="{91882D98-C601-40F8-91E4-0511F275B624}"/>
    <cellStyle name="Separador de milhares 2 3 3 2 2 4 3" xfId="1410" xr:uid="{C2E91266-A68A-4602-A8C1-E5E7D621EAD2}"/>
    <cellStyle name="Separador de milhares 2 3 3 2 2 5" xfId="387" xr:uid="{00000000-0005-0000-0000-000021000000}"/>
    <cellStyle name="Separador de milhares 2 3 3 2 2 5 2" xfId="938" xr:uid="{BC65D9AA-BAD1-408B-B24A-0C5F329AFE28}"/>
    <cellStyle name="Separador de milhares 2 3 3 2 2 5 3" xfId="1488" xr:uid="{3F8EC47B-A21A-4E24-B3D7-66630CF1E96C}"/>
    <cellStyle name="Separador de milhares 2 3 3 2 2 6" xfId="466" xr:uid="{00000000-0005-0000-0000-000021000000}"/>
    <cellStyle name="Separador de milhares 2 3 3 2 2 6 2" xfId="1017" xr:uid="{917483A5-0920-4B70-8B51-9DDEF42FD3DD}"/>
    <cellStyle name="Separador de milhares 2 3 3 2 2 6 3" xfId="1567" xr:uid="{98F37D35-CA9A-45D1-9CD0-6B0C71700422}"/>
    <cellStyle name="Separador de milhares 2 3 3 2 2 7" xfId="544" xr:uid="{00000000-0005-0000-0000-000021000000}"/>
    <cellStyle name="Separador de milhares 2 3 3 2 2 7 2" xfId="1095" xr:uid="{F6619E31-BD2F-48BD-A94B-378B428DF0DC}"/>
    <cellStyle name="Separador de milhares 2 3 3 2 2 7 3" xfId="1645" xr:uid="{1A7FC750-2BE9-4289-9EC5-0AAF99858863}"/>
    <cellStyle name="Separador de milhares 2 3 3 2 2 8" xfId="623" xr:uid="{2A79A862-103A-4AAF-BCBD-0AD333F614BB}"/>
    <cellStyle name="Separador de milhares 2 3 3 2 2 9" xfId="1174" xr:uid="{0067B4A6-15B7-4CD2-9F51-75CAE9E0055B}"/>
    <cellStyle name="Separador de milhares 2 3 3 2 3" xfId="118" xr:uid="{00000000-0005-0000-0000-000013000000}"/>
    <cellStyle name="Separador de milhares 2 3 3 2 3 2" xfId="669" xr:uid="{0E9E370B-5A3B-4895-B619-F9C3945E25A6}"/>
    <cellStyle name="Separador de milhares 2 3 3 2 3 3" xfId="1220" xr:uid="{6744EB31-C029-442C-ACD4-C3DAA0395903}"/>
    <cellStyle name="Separador de milhares 2 3 3 2 4" xfId="197" xr:uid="{00000000-0005-0000-0000-000013000000}"/>
    <cellStyle name="Separador de milhares 2 3 3 2 4 2" xfId="748" xr:uid="{7213A1AE-B80A-44FE-BD25-729E5E49BE6F}"/>
    <cellStyle name="Separador de milhares 2 3 3 2 4 3" xfId="1299" xr:uid="{8639FCA7-B0AA-41DE-A244-7509DEBF53A9}"/>
    <cellStyle name="Separador de milhares 2 3 3 2 5" xfId="277" xr:uid="{00000000-0005-0000-0000-000013000000}"/>
    <cellStyle name="Separador de milhares 2 3 3 2 5 2" xfId="828" xr:uid="{19B6CD2C-065C-4774-877F-85CAFD647E3F}"/>
    <cellStyle name="Separador de milhares 2 3 3 2 5 3" xfId="1378" xr:uid="{78403BF3-EB23-4A83-8925-8EBBB874C9E6}"/>
    <cellStyle name="Separador de milhares 2 3 3 2 6" xfId="355" xr:uid="{00000000-0005-0000-0000-000013000000}"/>
    <cellStyle name="Separador de milhares 2 3 3 2 6 2" xfId="906" xr:uid="{2E0FB017-62F9-4C36-8B85-B08C31572D0A}"/>
    <cellStyle name="Separador de milhares 2 3 3 2 6 3" xfId="1456" xr:uid="{2F35E3F0-F818-4AB4-B09F-FCD98422D419}"/>
    <cellStyle name="Separador de milhares 2 3 3 2 7" xfId="434" xr:uid="{00000000-0005-0000-0000-000013000000}"/>
    <cellStyle name="Separador de milhares 2 3 3 2 7 2" xfId="985" xr:uid="{D9BCAD60-21F5-47F1-A6B3-49CDCDF073E1}"/>
    <cellStyle name="Separador de milhares 2 3 3 2 7 3" xfId="1535" xr:uid="{F4094DBA-15AF-47CD-B7BF-F53536BD52C8}"/>
    <cellStyle name="Separador de milhares 2 3 3 2 8" xfId="512" xr:uid="{00000000-0005-0000-0000-000013000000}"/>
    <cellStyle name="Separador de milhares 2 3 3 2 8 2" xfId="1063" xr:uid="{5DD5138A-3834-4CE0-9A76-759F25B02618}"/>
    <cellStyle name="Separador de milhares 2 3 3 2 8 3" xfId="1613" xr:uid="{1BD0D6F0-67D5-4B3D-8151-C630E313720D}"/>
    <cellStyle name="Separador de milhares 2 3 3 2 9" xfId="591" xr:uid="{5D0F7BA7-9EE1-4476-A79A-D3B4A8470F85}"/>
    <cellStyle name="Separador de milhares 2 3 3 3" xfId="55" xr:uid="{00000000-0005-0000-0000-000013000000}"/>
    <cellStyle name="Separador de milhares 2 3 3 3 2" xfId="134" xr:uid="{00000000-0005-0000-0000-000013000000}"/>
    <cellStyle name="Separador de milhares 2 3 3 3 2 2" xfId="685" xr:uid="{7F346D23-FA07-42E3-A329-F893AE548D60}"/>
    <cellStyle name="Separador de milhares 2 3 3 3 2 3" xfId="1236" xr:uid="{7C2DEA6C-380F-4F59-8824-C55250B64342}"/>
    <cellStyle name="Separador de milhares 2 3 3 3 3" xfId="213" xr:uid="{00000000-0005-0000-0000-000013000000}"/>
    <cellStyle name="Separador de milhares 2 3 3 3 3 2" xfId="764" xr:uid="{7A9BC4CE-05A0-434A-8597-DDA13A2B9873}"/>
    <cellStyle name="Separador de milhares 2 3 3 3 3 3" xfId="1315" xr:uid="{5830439A-BAEA-4E7E-9CC2-25D524CCE45B}"/>
    <cellStyle name="Separador de milhares 2 3 3 3 4" xfId="293" xr:uid="{00000000-0005-0000-0000-000013000000}"/>
    <cellStyle name="Separador de milhares 2 3 3 3 4 2" xfId="844" xr:uid="{CBCC5857-D5AE-46AF-933D-0C06CFBFDEED}"/>
    <cellStyle name="Separador de milhares 2 3 3 3 4 3" xfId="1394" xr:uid="{1C780EC2-C355-4DA3-A82D-8F885A24C45F}"/>
    <cellStyle name="Separador de milhares 2 3 3 3 5" xfId="371" xr:uid="{00000000-0005-0000-0000-000013000000}"/>
    <cellStyle name="Separador de milhares 2 3 3 3 5 2" xfId="922" xr:uid="{F46CBE41-0788-4B00-93A0-553E2EB36EE1}"/>
    <cellStyle name="Separador de milhares 2 3 3 3 5 3" xfId="1472" xr:uid="{AC95B746-BA2A-46A4-AD29-A9B6FAD56F7C}"/>
    <cellStyle name="Separador de milhares 2 3 3 3 6" xfId="450" xr:uid="{00000000-0005-0000-0000-000013000000}"/>
    <cellStyle name="Separador de milhares 2 3 3 3 6 2" xfId="1001" xr:uid="{712EEE8D-D9E2-4340-ADF6-DF0405259F30}"/>
    <cellStyle name="Separador de milhares 2 3 3 3 6 3" xfId="1551" xr:uid="{50C34F99-C482-452B-8C97-5EBDE48877E0}"/>
    <cellStyle name="Separador de milhares 2 3 3 3 7" xfId="528" xr:uid="{00000000-0005-0000-0000-000013000000}"/>
    <cellStyle name="Separador de milhares 2 3 3 3 7 2" xfId="1079" xr:uid="{5FE20CD6-76C5-404B-824F-3C2F9EB172C8}"/>
    <cellStyle name="Separador de milhares 2 3 3 3 7 3" xfId="1629" xr:uid="{6FC9FEFB-00E7-424F-A528-5EA20ED7EDB5}"/>
    <cellStyle name="Separador de milhares 2 3 3 3 8" xfId="607" xr:uid="{D21AD4D4-2BAA-4943-9663-E6605E5F18C0}"/>
    <cellStyle name="Separador de milhares 2 3 3 3 9" xfId="1158" xr:uid="{4C97B8EA-4C4B-423C-9FFA-6645EB3658AB}"/>
    <cellStyle name="Separador de milhares 2 3 3 4" xfId="86" xr:uid="{00000000-0005-0000-0000-000012000000}"/>
    <cellStyle name="Separador de milhares 2 3 3 4 2" xfId="165" xr:uid="{00000000-0005-0000-0000-000012000000}"/>
    <cellStyle name="Separador de milhares 2 3 3 4 2 2" xfId="716" xr:uid="{EA0CEA26-401C-41CD-9A5B-E32C0737BA97}"/>
    <cellStyle name="Separador de milhares 2 3 3 4 2 3" xfId="1267" xr:uid="{76963F87-CD33-4193-B5D2-10F6EA6E4C52}"/>
    <cellStyle name="Separador de milhares 2 3 3 4 3" xfId="244" xr:uid="{00000000-0005-0000-0000-000012000000}"/>
    <cellStyle name="Separador de milhares 2 3 3 4 3 2" xfId="795" xr:uid="{F330E204-53F4-4762-BB2E-A59FBB247E32}"/>
    <cellStyle name="Separador de milhares 2 3 3 4 3 3" xfId="1346" xr:uid="{7AF066D9-B392-4F42-B634-807B14C2164D}"/>
    <cellStyle name="Separador de milhares 2 3 3 4 4" xfId="324" xr:uid="{00000000-0005-0000-0000-000012000000}"/>
    <cellStyle name="Separador de milhares 2 3 3 4 4 2" xfId="875" xr:uid="{EDAA0CA1-3731-479D-9F40-D5BE857F9F3E}"/>
    <cellStyle name="Separador de milhares 2 3 3 4 4 3" xfId="1425" xr:uid="{13C99090-B7C9-4A4D-B629-68755EEBF2C8}"/>
    <cellStyle name="Separador de milhares 2 3 3 4 5" xfId="402" xr:uid="{00000000-0005-0000-0000-000012000000}"/>
    <cellStyle name="Separador de milhares 2 3 3 4 5 2" xfId="953" xr:uid="{C2F40662-A603-4FD8-8E70-8B7FAB939A8E}"/>
    <cellStyle name="Separador de milhares 2 3 3 4 5 3" xfId="1503" xr:uid="{BBC9F04F-A694-43C7-BB31-666DB4526138}"/>
    <cellStyle name="Separador de milhares 2 3 3 4 6" xfId="481" xr:uid="{00000000-0005-0000-0000-000012000000}"/>
    <cellStyle name="Separador de milhares 2 3 3 4 6 2" xfId="1032" xr:uid="{C1A133C1-6538-4B71-A35D-410803631C80}"/>
    <cellStyle name="Separador de milhares 2 3 3 4 6 3" xfId="1582" xr:uid="{043C8832-D277-4D31-8354-FE5F59D1EC58}"/>
    <cellStyle name="Separador de milhares 2 3 3 4 7" xfId="559" xr:uid="{00000000-0005-0000-0000-000012000000}"/>
    <cellStyle name="Separador de milhares 2 3 3 4 7 2" xfId="1110" xr:uid="{D6A1019B-8073-4931-AFB7-9BE0821E0F0C}"/>
    <cellStyle name="Separador de milhares 2 3 3 4 7 3" xfId="1660" xr:uid="{703D0C73-248E-41AD-8E8B-7A343D02F6BA}"/>
    <cellStyle name="Separador de milhares 2 3 3 4 8" xfId="638" xr:uid="{B4E31C4F-FFB9-428D-89BB-7512B90BE229}"/>
    <cellStyle name="Separador de milhares 2 3 3 4 9" xfId="1189" xr:uid="{7951F309-9823-40E1-A2EC-74D1249A952E}"/>
    <cellStyle name="Separador de milhares 2 3 3 5" xfId="102" xr:uid="{00000000-0005-0000-0000-000013000000}"/>
    <cellStyle name="Separador de milhares 2 3 3 5 2" xfId="653" xr:uid="{58DC26EB-0697-4E0D-B6BC-F38DAE1C2365}"/>
    <cellStyle name="Separador de milhares 2 3 3 5 3" xfId="1204" xr:uid="{E9580B56-30FE-4BED-84A9-68291477DB43}"/>
    <cellStyle name="Separador de milhares 2 3 3 6" xfId="181" xr:uid="{00000000-0005-0000-0000-000013000000}"/>
    <cellStyle name="Separador de milhares 2 3 3 6 2" xfId="732" xr:uid="{B5E0015B-275A-4E8D-AA6F-C6FCFD48FC29}"/>
    <cellStyle name="Separador de milhares 2 3 3 6 3" xfId="1283" xr:uid="{3B03B970-B19D-47CE-AF6F-B60242F3C4B5}"/>
    <cellStyle name="Separador de milhares 2 3 3 7" xfId="260" xr:uid="{00000000-0005-0000-0000-000013000000}"/>
    <cellStyle name="Separador de milhares 2 3 3 7 2" xfId="811" xr:uid="{66AF8447-ACCF-4B3C-A485-BACDB95F670D}"/>
    <cellStyle name="Separador de milhares 2 3 3 7 3" xfId="1362" xr:uid="{B17D654A-3BC6-4A46-86B8-2F215F8CFD69}"/>
    <cellStyle name="Separador de milhares 2 3 3 8" xfId="339" xr:uid="{00000000-0005-0000-0000-000013000000}"/>
    <cellStyle name="Separador de milhares 2 3 3 8 2" xfId="890" xr:uid="{D33D6A57-2FD1-449C-A82A-74135B0406E9}"/>
    <cellStyle name="Separador de milhares 2 3 3 8 3" xfId="1440" xr:uid="{A30E8073-6C7A-49B5-AE2A-D95CCA10D1B0}"/>
    <cellStyle name="Separador de milhares 2 3 3 9" xfId="418" xr:uid="{00000000-0005-0000-0000-000013000000}"/>
    <cellStyle name="Separador de milhares 2 3 3 9 2" xfId="969" xr:uid="{5D387B5B-9593-4744-9491-BDE412003A9B}"/>
    <cellStyle name="Separador de milhares 2 3 3 9 3" xfId="1519" xr:uid="{4E00AB90-F17E-4074-A16C-45DFFCC65403}"/>
    <cellStyle name="Separador de milhares 2 3 4" xfId="15" xr:uid="{00000000-0005-0000-0000-000014000000}"/>
    <cellStyle name="Separador de milhares 2 3 4 10" xfId="489" xr:uid="{00000000-0005-0000-0000-000014000000}"/>
    <cellStyle name="Separador de milhares 2 3 4 10 2" xfId="1040" xr:uid="{5EE9A7A3-5FE2-42F9-9F29-CD32B48C0F8E}"/>
    <cellStyle name="Separador de milhares 2 3 4 10 3" xfId="1590" xr:uid="{FB66BF28-DD64-4B24-86BB-74CE1B549122}"/>
    <cellStyle name="Separador de milhares 2 3 4 11" xfId="568" xr:uid="{E74A8FFC-5950-4C83-8C9C-B8CD2E4D408E}"/>
    <cellStyle name="Separador de milhares 2 3 4 12" xfId="1119" xr:uid="{A4623AAF-EA91-4508-8721-6D2B84450C60}"/>
    <cellStyle name="Separador de milhares 2 3 4 2" xfId="32" xr:uid="{00000000-0005-0000-0000-000014000000}"/>
    <cellStyle name="Separador de milhares 2 3 4 2 10" xfId="1135" xr:uid="{08B2342C-B8AE-443D-B623-CE6833CEA723}"/>
    <cellStyle name="Separador de milhares 2 3 4 2 2" xfId="64" xr:uid="{00000000-0005-0000-0000-000023000000}"/>
    <cellStyle name="Separador de milhares 2 3 4 2 2 2" xfId="143" xr:uid="{00000000-0005-0000-0000-000023000000}"/>
    <cellStyle name="Separador de milhares 2 3 4 2 2 2 2" xfId="694" xr:uid="{7D6C4E1E-A034-4C2C-BF7D-D4539EB3A7BE}"/>
    <cellStyle name="Separador de milhares 2 3 4 2 2 2 3" xfId="1245" xr:uid="{80B8356C-8536-4447-A793-AF658DD4DA38}"/>
    <cellStyle name="Separador de milhares 2 3 4 2 2 3" xfId="222" xr:uid="{00000000-0005-0000-0000-000023000000}"/>
    <cellStyle name="Separador de milhares 2 3 4 2 2 3 2" xfId="773" xr:uid="{734725A5-D839-4ED8-B166-CE8F6C564932}"/>
    <cellStyle name="Separador de milhares 2 3 4 2 2 3 3" xfId="1324" xr:uid="{50064C47-2EB1-4AEB-8D80-C6A19CCC69DB}"/>
    <cellStyle name="Separador de milhares 2 3 4 2 2 4" xfId="302" xr:uid="{00000000-0005-0000-0000-000023000000}"/>
    <cellStyle name="Separador de milhares 2 3 4 2 2 4 2" xfId="853" xr:uid="{FC8BBB27-C2DA-44DF-8533-C25A7E014DA9}"/>
    <cellStyle name="Separador de milhares 2 3 4 2 2 4 3" xfId="1403" xr:uid="{145C0DAB-68EA-42BA-B81D-96076FF861DF}"/>
    <cellStyle name="Separador de milhares 2 3 4 2 2 5" xfId="380" xr:uid="{00000000-0005-0000-0000-000023000000}"/>
    <cellStyle name="Separador de milhares 2 3 4 2 2 5 2" xfId="931" xr:uid="{CF4A6A90-3409-4424-8B10-CA1BB27815BD}"/>
    <cellStyle name="Separador de milhares 2 3 4 2 2 5 3" xfId="1481" xr:uid="{776358B7-C6E5-4CAE-BF07-D9ED09777A26}"/>
    <cellStyle name="Separador de milhares 2 3 4 2 2 6" xfId="459" xr:uid="{00000000-0005-0000-0000-000023000000}"/>
    <cellStyle name="Separador de milhares 2 3 4 2 2 6 2" xfId="1010" xr:uid="{FAD70839-38F2-4857-9423-CF0E71448C30}"/>
    <cellStyle name="Separador de milhares 2 3 4 2 2 6 3" xfId="1560" xr:uid="{4E3D8C49-D873-4548-BC1C-B06675B1AC2F}"/>
    <cellStyle name="Separador de milhares 2 3 4 2 2 7" xfId="537" xr:uid="{00000000-0005-0000-0000-000023000000}"/>
    <cellStyle name="Separador de milhares 2 3 4 2 2 7 2" xfId="1088" xr:uid="{0D6DCB54-F468-4BCE-A1BB-B4BCBC8C068C}"/>
    <cellStyle name="Separador de milhares 2 3 4 2 2 7 3" xfId="1638" xr:uid="{495F7FB5-FA8D-4420-9E9A-DF97E9D48A27}"/>
    <cellStyle name="Separador de milhares 2 3 4 2 2 8" xfId="616" xr:uid="{DEF0A0B1-B49A-4E8A-94E6-B6148CAF4357}"/>
    <cellStyle name="Separador de milhares 2 3 4 2 2 9" xfId="1167" xr:uid="{BE6FFEAE-3DC7-428F-8F1D-528145356129}"/>
    <cellStyle name="Separador de milhares 2 3 4 2 3" xfId="111" xr:uid="{00000000-0005-0000-0000-000014000000}"/>
    <cellStyle name="Separador de milhares 2 3 4 2 3 2" xfId="662" xr:uid="{B802DB8F-4ACA-4E94-A282-38AECF08ABC0}"/>
    <cellStyle name="Separador de milhares 2 3 4 2 3 3" xfId="1213" xr:uid="{E9D380D5-CCB9-4D12-961C-B33C5C5A3C86}"/>
    <cellStyle name="Separador de milhares 2 3 4 2 4" xfId="190" xr:uid="{00000000-0005-0000-0000-000014000000}"/>
    <cellStyle name="Separador de milhares 2 3 4 2 4 2" xfId="741" xr:uid="{F80BAC26-5F3C-408D-AF75-A073039BABC9}"/>
    <cellStyle name="Separador de milhares 2 3 4 2 4 3" xfId="1292" xr:uid="{1E6EC4F5-9431-420D-B909-0F5D3BBD8804}"/>
    <cellStyle name="Separador de milhares 2 3 4 2 5" xfId="270" xr:uid="{00000000-0005-0000-0000-000014000000}"/>
    <cellStyle name="Separador de milhares 2 3 4 2 5 2" xfId="821" xr:uid="{AED9069F-C286-439B-8247-C645C7FEDA09}"/>
    <cellStyle name="Separador de milhares 2 3 4 2 5 3" xfId="1371" xr:uid="{1530B6F2-5404-4855-A83B-42E8AF134F3E}"/>
    <cellStyle name="Separador de milhares 2 3 4 2 6" xfId="348" xr:uid="{00000000-0005-0000-0000-000014000000}"/>
    <cellStyle name="Separador de milhares 2 3 4 2 6 2" xfId="899" xr:uid="{35800C12-FCC0-4CE4-85E4-83E25F416FFA}"/>
    <cellStyle name="Separador de milhares 2 3 4 2 6 3" xfId="1449" xr:uid="{C0D63DC6-D1E4-4604-8A10-C1B1CB30BA03}"/>
    <cellStyle name="Separador de milhares 2 3 4 2 7" xfId="427" xr:uid="{00000000-0005-0000-0000-000014000000}"/>
    <cellStyle name="Separador de milhares 2 3 4 2 7 2" xfId="978" xr:uid="{0A3204E2-518B-4DBD-8C02-0FE0C8C19579}"/>
    <cellStyle name="Separador de milhares 2 3 4 2 7 3" xfId="1528" xr:uid="{4169253A-BA3A-44E8-BD3C-F9454921610A}"/>
    <cellStyle name="Separador de milhares 2 3 4 2 8" xfId="505" xr:uid="{00000000-0005-0000-0000-000014000000}"/>
    <cellStyle name="Separador de milhares 2 3 4 2 8 2" xfId="1056" xr:uid="{27E59CCF-A39E-4B7C-AC13-061BB1A40422}"/>
    <cellStyle name="Separador de milhares 2 3 4 2 8 3" xfId="1606" xr:uid="{DDCEC576-3FA9-4445-B705-8A92A377CD3D}"/>
    <cellStyle name="Separador de milhares 2 3 4 2 9" xfId="584" xr:uid="{B0A134A3-9196-486F-819B-8CF36F8593FE}"/>
    <cellStyle name="Separador de milhares 2 3 4 3" xfId="48" xr:uid="{00000000-0005-0000-0000-000014000000}"/>
    <cellStyle name="Separador de milhares 2 3 4 3 2" xfId="127" xr:uid="{00000000-0005-0000-0000-000014000000}"/>
    <cellStyle name="Separador de milhares 2 3 4 3 2 2" xfId="678" xr:uid="{524E105B-1B20-4075-A6AC-A6A3A75336B1}"/>
    <cellStyle name="Separador de milhares 2 3 4 3 2 3" xfId="1229" xr:uid="{87B4273E-35EA-4CEA-A8DE-15376B8C7A29}"/>
    <cellStyle name="Separador de milhares 2 3 4 3 3" xfId="206" xr:uid="{00000000-0005-0000-0000-000014000000}"/>
    <cellStyle name="Separador de milhares 2 3 4 3 3 2" xfId="757" xr:uid="{D2927C47-08AF-4AC9-A72D-AC9A1090EF83}"/>
    <cellStyle name="Separador de milhares 2 3 4 3 3 3" xfId="1308" xr:uid="{44748268-B750-4388-BAF7-9C94B7B2F3F2}"/>
    <cellStyle name="Separador de milhares 2 3 4 3 4" xfId="286" xr:uid="{00000000-0005-0000-0000-000014000000}"/>
    <cellStyle name="Separador de milhares 2 3 4 3 4 2" xfId="837" xr:uid="{6AFCF8B8-666C-40AC-81D5-B5D58A09A3E1}"/>
    <cellStyle name="Separador de milhares 2 3 4 3 4 3" xfId="1387" xr:uid="{ADAE6148-B5FE-4B9E-AE3B-F6CCE9DD9A0D}"/>
    <cellStyle name="Separador de milhares 2 3 4 3 5" xfId="364" xr:uid="{00000000-0005-0000-0000-000014000000}"/>
    <cellStyle name="Separador de milhares 2 3 4 3 5 2" xfId="915" xr:uid="{D4675A66-5E2E-4A39-9C8D-A9421CA662A4}"/>
    <cellStyle name="Separador de milhares 2 3 4 3 5 3" xfId="1465" xr:uid="{D331E3DA-293D-42CF-B68A-325C4236EAD8}"/>
    <cellStyle name="Separador de milhares 2 3 4 3 6" xfId="443" xr:uid="{00000000-0005-0000-0000-000014000000}"/>
    <cellStyle name="Separador de milhares 2 3 4 3 6 2" xfId="994" xr:uid="{6B0DCDDA-184D-472C-AAC9-0E763FA7BFDF}"/>
    <cellStyle name="Separador de milhares 2 3 4 3 6 3" xfId="1544" xr:uid="{20320DF3-5AE0-4C61-A712-1B3BA9A34D24}"/>
    <cellStyle name="Separador de milhares 2 3 4 3 7" xfId="521" xr:uid="{00000000-0005-0000-0000-000014000000}"/>
    <cellStyle name="Separador de milhares 2 3 4 3 7 2" xfId="1072" xr:uid="{74C4EB2C-E50D-46C7-B5ED-28522E31B8CA}"/>
    <cellStyle name="Separador de milhares 2 3 4 3 7 3" xfId="1622" xr:uid="{649996A6-DBEC-410F-B6F2-88309783E79F}"/>
    <cellStyle name="Separador de milhares 2 3 4 3 8" xfId="600" xr:uid="{606D06B9-250B-4484-8F31-D9515A119186}"/>
    <cellStyle name="Separador de milhares 2 3 4 3 9" xfId="1151" xr:uid="{32538EAC-B18E-4048-9AD5-63E6495911CD}"/>
    <cellStyle name="Separador de milhares 2 3 4 4" xfId="79" xr:uid="{00000000-0005-0000-0000-000013000000}"/>
    <cellStyle name="Separador de milhares 2 3 4 4 2" xfId="158" xr:uid="{00000000-0005-0000-0000-000013000000}"/>
    <cellStyle name="Separador de milhares 2 3 4 4 2 2" xfId="709" xr:uid="{8EFFB6B8-CA07-4114-9ADA-2C801D350096}"/>
    <cellStyle name="Separador de milhares 2 3 4 4 2 3" xfId="1260" xr:uid="{4CE5D298-72F8-4677-9D42-B0DFBC00D8EB}"/>
    <cellStyle name="Separador de milhares 2 3 4 4 3" xfId="237" xr:uid="{00000000-0005-0000-0000-000013000000}"/>
    <cellStyle name="Separador de milhares 2 3 4 4 3 2" xfId="788" xr:uid="{577162FB-23EE-4D74-B098-80DF124ABA7F}"/>
    <cellStyle name="Separador de milhares 2 3 4 4 3 3" xfId="1339" xr:uid="{B97B6B29-D272-4F18-97C3-C8D83AF90D1B}"/>
    <cellStyle name="Separador de milhares 2 3 4 4 4" xfId="317" xr:uid="{00000000-0005-0000-0000-000013000000}"/>
    <cellStyle name="Separador de milhares 2 3 4 4 4 2" xfId="868" xr:uid="{BF77D98B-6466-4038-BB96-EE7092F9F520}"/>
    <cellStyle name="Separador de milhares 2 3 4 4 4 3" xfId="1418" xr:uid="{CCD1B056-E6D0-480A-858E-E7689CE16140}"/>
    <cellStyle name="Separador de milhares 2 3 4 4 5" xfId="395" xr:uid="{00000000-0005-0000-0000-000013000000}"/>
    <cellStyle name="Separador de milhares 2 3 4 4 5 2" xfId="946" xr:uid="{369B830A-36EB-4079-9034-5F4B814BD0BB}"/>
    <cellStyle name="Separador de milhares 2 3 4 4 5 3" xfId="1496" xr:uid="{93E1B23F-BEB7-4F0D-8010-59F5FD4767A3}"/>
    <cellStyle name="Separador de milhares 2 3 4 4 6" xfId="474" xr:uid="{00000000-0005-0000-0000-000013000000}"/>
    <cellStyle name="Separador de milhares 2 3 4 4 6 2" xfId="1025" xr:uid="{E57D0C9F-C844-44AB-8332-49553B619E1B}"/>
    <cellStyle name="Separador de milhares 2 3 4 4 6 3" xfId="1575" xr:uid="{CD29EF86-DFD5-4E87-9D48-85F68A29C143}"/>
    <cellStyle name="Separador de milhares 2 3 4 4 7" xfId="552" xr:uid="{00000000-0005-0000-0000-000013000000}"/>
    <cellStyle name="Separador de milhares 2 3 4 4 7 2" xfId="1103" xr:uid="{CDCA6697-B0BA-4CEF-B040-6899E615FCEF}"/>
    <cellStyle name="Separador de milhares 2 3 4 4 7 3" xfId="1653" xr:uid="{D716CCCE-0D9E-401B-A654-E55C10D8B335}"/>
    <cellStyle name="Separador de milhares 2 3 4 4 8" xfId="631" xr:uid="{145A9FCA-90C9-4B8E-8836-182762E328CB}"/>
    <cellStyle name="Separador de milhares 2 3 4 4 9" xfId="1182" xr:uid="{44AF48AA-E883-46A8-ADD2-533BB3366F3A}"/>
    <cellStyle name="Separador de milhares 2 3 4 5" xfId="95" xr:uid="{00000000-0005-0000-0000-000014000000}"/>
    <cellStyle name="Separador de milhares 2 3 4 5 2" xfId="646" xr:uid="{F7E679EA-6CF2-42FD-B9B9-0E8C236E8D3E}"/>
    <cellStyle name="Separador de milhares 2 3 4 5 3" xfId="1197" xr:uid="{275F2C53-6830-4DD2-BA52-877C87F845ED}"/>
    <cellStyle name="Separador de milhares 2 3 4 6" xfId="174" xr:uid="{00000000-0005-0000-0000-000014000000}"/>
    <cellStyle name="Separador de milhares 2 3 4 6 2" xfId="725" xr:uid="{7F5DB434-544E-43EE-B97E-E52BEE15A6BB}"/>
    <cellStyle name="Separador de milhares 2 3 4 6 3" xfId="1276" xr:uid="{3625C032-FFCB-47FF-A52C-B1295159E244}"/>
    <cellStyle name="Separador de milhares 2 3 4 7" xfId="253" xr:uid="{00000000-0005-0000-0000-000014000000}"/>
    <cellStyle name="Separador de milhares 2 3 4 7 2" xfId="804" xr:uid="{B2D6BD09-6377-4B48-9A48-75052D1C0699}"/>
    <cellStyle name="Separador de milhares 2 3 4 7 3" xfId="1355" xr:uid="{C18E7D77-9283-4080-BF94-DE40575952F3}"/>
    <cellStyle name="Separador de milhares 2 3 4 8" xfId="332" xr:uid="{00000000-0005-0000-0000-000014000000}"/>
    <cellStyle name="Separador de milhares 2 3 4 8 2" xfId="883" xr:uid="{2F30860D-FDEC-40FB-92E4-B8A2A688C7DD}"/>
    <cellStyle name="Separador de milhares 2 3 4 8 3" xfId="1433" xr:uid="{7714050F-175F-41B5-A012-C2F25935A01B}"/>
    <cellStyle name="Separador de milhares 2 3 4 9" xfId="411" xr:uid="{00000000-0005-0000-0000-000014000000}"/>
    <cellStyle name="Separador de milhares 2 3 4 9 2" xfId="962" xr:uid="{9E03AFFD-9754-4C1E-B36C-26BA2435A65F}"/>
    <cellStyle name="Separador de milhares 2 3 4 9 3" xfId="1512" xr:uid="{4B191ED4-067E-40C5-9BD0-61EE090F8427}"/>
    <cellStyle name="Separador de milhares 2 3 5" xfId="25" xr:uid="{00000000-0005-0000-0000-000010000000}"/>
    <cellStyle name="Separador de milhares 2 3 5 10" xfId="1128" xr:uid="{D04D9622-4ACD-4E3A-A59F-4E58B3DC3DB8}"/>
    <cellStyle name="Separador de milhares 2 3 5 2" xfId="57" xr:uid="{00000000-0005-0000-0000-000024000000}"/>
    <cellStyle name="Separador de milhares 2 3 5 2 2" xfId="136" xr:uid="{00000000-0005-0000-0000-000024000000}"/>
    <cellStyle name="Separador de milhares 2 3 5 2 2 2" xfId="687" xr:uid="{17FCFA22-2D05-4ADE-A828-E073F9893A44}"/>
    <cellStyle name="Separador de milhares 2 3 5 2 2 3" xfId="1238" xr:uid="{DA7E19C4-4CAF-4DE0-83EC-2C9CCA07C26C}"/>
    <cellStyle name="Separador de milhares 2 3 5 2 3" xfId="215" xr:uid="{00000000-0005-0000-0000-000024000000}"/>
    <cellStyle name="Separador de milhares 2 3 5 2 3 2" xfId="766" xr:uid="{815FA99A-322D-404A-9F5A-B110458EC3A8}"/>
    <cellStyle name="Separador de milhares 2 3 5 2 3 3" xfId="1317" xr:uid="{BC63F07C-66C0-4B6F-B639-DC842A0CA1B0}"/>
    <cellStyle name="Separador de milhares 2 3 5 2 4" xfId="295" xr:uid="{00000000-0005-0000-0000-000024000000}"/>
    <cellStyle name="Separador de milhares 2 3 5 2 4 2" xfId="846" xr:uid="{7505BA35-2CFC-4CF7-B650-1DB3E77F5996}"/>
    <cellStyle name="Separador de milhares 2 3 5 2 4 3" xfId="1396" xr:uid="{179F9C9B-B1DE-408B-8C1A-A3A4934E0515}"/>
    <cellStyle name="Separador de milhares 2 3 5 2 5" xfId="373" xr:uid="{00000000-0005-0000-0000-000024000000}"/>
    <cellStyle name="Separador de milhares 2 3 5 2 5 2" xfId="924" xr:uid="{A6E25FF6-AA34-4996-9154-306D3C7CDABA}"/>
    <cellStyle name="Separador de milhares 2 3 5 2 5 3" xfId="1474" xr:uid="{5254AE70-1948-436D-B241-9516D9E6F3DE}"/>
    <cellStyle name="Separador de milhares 2 3 5 2 6" xfId="452" xr:uid="{00000000-0005-0000-0000-000024000000}"/>
    <cellStyle name="Separador de milhares 2 3 5 2 6 2" xfId="1003" xr:uid="{7EED264F-1586-47F5-AED0-228CC39394F2}"/>
    <cellStyle name="Separador de milhares 2 3 5 2 6 3" xfId="1553" xr:uid="{0B21C132-56FC-45FA-B2D3-61D16DCDC50A}"/>
    <cellStyle name="Separador de milhares 2 3 5 2 7" xfId="530" xr:uid="{00000000-0005-0000-0000-000024000000}"/>
    <cellStyle name="Separador de milhares 2 3 5 2 7 2" xfId="1081" xr:uid="{8163D3BA-0E6A-487E-B45D-582A902334AA}"/>
    <cellStyle name="Separador de milhares 2 3 5 2 7 3" xfId="1631" xr:uid="{C740DA52-D157-4DF1-9C50-032B42A9CE78}"/>
    <cellStyle name="Separador de milhares 2 3 5 2 8" xfId="609" xr:uid="{78B364BF-B5C2-46BE-A029-D0D53E9FF57F}"/>
    <cellStyle name="Separador de milhares 2 3 5 2 9" xfId="1160" xr:uid="{28580E54-7C90-4143-8783-B37953B0FB81}"/>
    <cellStyle name="Separador de milhares 2 3 5 3" xfId="104" xr:uid="{00000000-0005-0000-0000-000010000000}"/>
    <cellStyle name="Separador de milhares 2 3 5 3 2" xfId="655" xr:uid="{DCAEEC95-BAA9-4A56-BCD7-59BB67A8FABC}"/>
    <cellStyle name="Separador de milhares 2 3 5 3 3" xfId="1206" xr:uid="{F93F2774-4C91-4E95-850C-9B2E65FA49AA}"/>
    <cellStyle name="Separador de milhares 2 3 5 4" xfId="183" xr:uid="{00000000-0005-0000-0000-000010000000}"/>
    <cellStyle name="Separador de milhares 2 3 5 4 2" xfId="734" xr:uid="{CF849067-6E01-4714-9216-7D629496A994}"/>
    <cellStyle name="Separador de milhares 2 3 5 4 3" xfId="1285" xr:uid="{2A8975D2-5DB9-4B6C-B50F-BD650C62722A}"/>
    <cellStyle name="Separador de milhares 2 3 5 5" xfId="263" xr:uid="{00000000-0005-0000-0000-000010000000}"/>
    <cellStyle name="Separador de milhares 2 3 5 5 2" xfId="814" xr:uid="{0DEE1CE3-4614-407D-8E5F-B8C59B7420B0}"/>
    <cellStyle name="Separador de milhares 2 3 5 5 3" xfId="1364" xr:uid="{67076CF5-8D2E-4687-BBE5-E70945E8A1C5}"/>
    <cellStyle name="Separador de milhares 2 3 5 6" xfId="341" xr:uid="{00000000-0005-0000-0000-000010000000}"/>
    <cellStyle name="Separador de milhares 2 3 5 6 2" xfId="892" xr:uid="{8AE548C5-8EBA-42BC-B3C7-C15E27B92FA1}"/>
    <cellStyle name="Separador de milhares 2 3 5 6 3" xfId="1442" xr:uid="{B1FD0185-DE34-4CD1-A5AA-DFA1AB2975C5}"/>
    <cellStyle name="Separador de milhares 2 3 5 7" xfId="420" xr:uid="{00000000-0005-0000-0000-000010000000}"/>
    <cellStyle name="Separador de milhares 2 3 5 7 2" xfId="971" xr:uid="{D1EEAD5F-1FC7-4D93-8641-E2156431DA65}"/>
    <cellStyle name="Separador de milhares 2 3 5 7 3" xfId="1521" xr:uid="{2EEF6FF6-A5D1-4341-88E6-673DC7D9C312}"/>
    <cellStyle name="Separador de milhares 2 3 5 8" xfId="498" xr:uid="{00000000-0005-0000-0000-000010000000}"/>
    <cellStyle name="Separador de milhares 2 3 5 8 2" xfId="1049" xr:uid="{53681936-F57A-4848-A194-8DBBCBBD1906}"/>
    <cellStyle name="Separador de milhares 2 3 5 8 3" xfId="1599" xr:uid="{732F46A7-5384-4922-B181-E2071F4ABA1E}"/>
    <cellStyle name="Separador de milhares 2 3 5 9" xfId="577" xr:uid="{5404C2E2-0AF7-4482-80EF-04F7596F3DFB}"/>
    <cellStyle name="Separador de milhares 2 3 6" xfId="41" xr:uid="{00000000-0005-0000-0000-000010000000}"/>
    <cellStyle name="Separador de milhares 2 3 6 2" xfId="120" xr:uid="{00000000-0005-0000-0000-000010000000}"/>
    <cellStyle name="Separador de milhares 2 3 6 2 2" xfId="671" xr:uid="{25AE80C1-F0A1-4461-BF7D-C6C8A8FCA208}"/>
    <cellStyle name="Separador de milhares 2 3 6 2 3" xfId="1222" xr:uid="{BC5C3D3B-6DEC-4515-8379-49F35FDEE6B3}"/>
    <cellStyle name="Separador de milhares 2 3 6 3" xfId="199" xr:uid="{00000000-0005-0000-0000-000010000000}"/>
    <cellStyle name="Separador de milhares 2 3 6 3 2" xfId="750" xr:uid="{2193FE90-B74C-414B-BDA2-E85515223A46}"/>
    <cellStyle name="Separador de milhares 2 3 6 3 3" xfId="1301" xr:uid="{5227487A-20F8-4140-BA85-3E2EE3449CDB}"/>
    <cellStyle name="Separador de milhares 2 3 6 4" xfId="279" xr:uid="{00000000-0005-0000-0000-000010000000}"/>
    <cellStyle name="Separador de milhares 2 3 6 4 2" xfId="830" xr:uid="{17B49100-3937-4B0B-B089-70D2E761A123}"/>
    <cellStyle name="Separador de milhares 2 3 6 4 3" xfId="1380" xr:uid="{171C746C-CD83-4362-9305-E2D61CC1058A}"/>
    <cellStyle name="Separador de milhares 2 3 6 5" xfId="357" xr:uid="{00000000-0005-0000-0000-000010000000}"/>
    <cellStyle name="Separador de milhares 2 3 6 5 2" xfId="908" xr:uid="{212A9301-A67C-4523-8AC4-12DB00E2BBB4}"/>
    <cellStyle name="Separador de milhares 2 3 6 5 3" xfId="1458" xr:uid="{D2A21346-4752-4B56-9697-8D252ECEB9F9}"/>
    <cellStyle name="Separador de milhares 2 3 6 6" xfId="436" xr:uid="{00000000-0005-0000-0000-000010000000}"/>
    <cellStyle name="Separador de milhares 2 3 6 6 2" xfId="987" xr:uid="{563A771D-FA94-4D4F-84B1-0280052D7734}"/>
    <cellStyle name="Separador de milhares 2 3 6 6 3" xfId="1537" xr:uid="{45B7906E-7291-4995-8922-50B57B8D1705}"/>
    <cellStyle name="Separador de milhares 2 3 6 7" xfId="514" xr:uid="{00000000-0005-0000-0000-000010000000}"/>
    <cellStyle name="Separador de milhares 2 3 6 7 2" xfId="1065" xr:uid="{1C9B584D-DDB2-4041-9510-8AB24B15EBF4}"/>
    <cellStyle name="Separador de milhares 2 3 6 7 3" xfId="1615" xr:uid="{5C293F0B-8FA5-40B1-8D64-15294DF6E2BF}"/>
    <cellStyle name="Separador de milhares 2 3 6 8" xfId="593" xr:uid="{A7241EFB-D3B5-4BAA-AC14-9C630A753B33}"/>
    <cellStyle name="Separador de milhares 2 3 6 9" xfId="1144" xr:uid="{A3248C48-E2F6-4B60-BBB1-56DF34E380D3}"/>
    <cellStyle name="Separador de milhares 2 3 7" xfId="73" xr:uid="{00000000-0005-0000-0000-00000F000000}"/>
    <cellStyle name="Separador de milhares 2 3 7 2" xfId="152" xr:uid="{00000000-0005-0000-0000-00000F000000}"/>
    <cellStyle name="Separador de milhares 2 3 7 2 2" xfId="703" xr:uid="{1CF26559-90A8-4BF3-8823-B0BB820A41B8}"/>
    <cellStyle name="Separador de milhares 2 3 7 2 3" xfId="1254" xr:uid="{BA4E95DB-D1AD-4A99-B41B-8E73C9B369D1}"/>
    <cellStyle name="Separador de milhares 2 3 7 3" xfId="231" xr:uid="{00000000-0005-0000-0000-00000F000000}"/>
    <cellStyle name="Separador de milhares 2 3 7 3 2" xfId="782" xr:uid="{480543C2-2754-4E67-A064-BA36BC5AAD5B}"/>
    <cellStyle name="Separador de milhares 2 3 7 3 3" xfId="1333" xr:uid="{3F7E4771-1067-4E19-90A8-30691E3B73D3}"/>
    <cellStyle name="Separador de milhares 2 3 7 4" xfId="311" xr:uid="{00000000-0005-0000-0000-00000F000000}"/>
    <cellStyle name="Separador de milhares 2 3 7 4 2" xfId="862" xr:uid="{1E90D29E-1421-473C-953C-8DED3E8A3EAF}"/>
    <cellStyle name="Separador de milhares 2 3 7 4 3" xfId="1412" xr:uid="{5C66FC94-67C6-40A1-BE19-9193F773C839}"/>
    <cellStyle name="Separador de milhares 2 3 7 5" xfId="389" xr:uid="{00000000-0005-0000-0000-00000F000000}"/>
    <cellStyle name="Separador de milhares 2 3 7 5 2" xfId="940" xr:uid="{991FBC76-FE34-484D-BE20-43DF64BBFD8C}"/>
    <cellStyle name="Separador de milhares 2 3 7 5 3" xfId="1490" xr:uid="{8E631159-F833-4313-8690-14696E18D196}"/>
    <cellStyle name="Separador de milhares 2 3 7 6" xfId="468" xr:uid="{00000000-0005-0000-0000-00000F000000}"/>
    <cellStyle name="Separador de milhares 2 3 7 6 2" xfId="1019" xr:uid="{0E2DDA42-0DD4-4B0E-B077-A6149FA3801C}"/>
    <cellStyle name="Separador de milhares 2 3 7 6 3" xfId="1569" xr:uid="{D7241CC2-EEB3-4019-99F2-59F74158B5E2}"/>
    <cellStyle name="Separador de milhares 2 3 7 7" xfId="546" xr:uid="{00000000-0005-0000-0000-00000F000000}"/>
    <cellStyle name="Separador de milhares 2 3 7 7 2" xfId="1097" xr:uid="{F772E049-5DEC-4905-AF83-F9E05BB2DFEF}"/>
    <cellStyle name="Separador de milhares 2 3 7 7 3" xfId="1647" xr:uid="{3E98DF7F-2255-43BE-8074-9FDC7FA79048}"/>
    <cellStyle name="Separador de milhares 2 3 7 8" xfId="625" xr:uid="{0EE68A27-B232-4E14-AB10-FC3D7811E33C}"/>
    <cellStyle name="Separador de milhares 2 3 7 9" xfId="1176" xr:uid="{05EB2740-4CE0-4141-9BE3-CFA56117C6D0}"/>
    <cellStyle name="Separador de milhares 2 3 8" xfId="89" xr:uid="{00000000-0005-0000-0000-000010000000}"/>
    <cellStyle name="Separador de milhares 2 3 8 2" xfId="640" xr:uid="{5C000B7E-6BE7-4D95-9E1E-4E2893061494}"/>
    <cellStyle name="Separador de milhares 2 3 8 3" xfId="1191" xr:uid="{FEB3EDDF-6E82-46C8-AEA9-001CF477416E}"/>
    <cellStyle name="Separador de milhares 2 3 9" xfId="167" xr:uid="{00000000-0005-0000-0000-000010000000}"/>
    <cellStyle name="Separador de milhares 2 3 9 2" xfId="718" xr:uid="{99B4605B-42A8-4A54-85F0-908BB214F9D9}"/>
    <cellStyle name="Separador de milhares 2 3 9 3" xfId="1269" xr:uid="{DB85E29D-A818-4F1F-99F6-30703857FF95}"/>
    <cellStyle name="Separador de milhares 3" xfId="3" xr:uid="{00000000-0005-0000-0000-000015000000}"/>
    <cellStyle name="Título 5" xfId="4" xr:uid="{00000000-0005-0000-0000-000016000000}"/>
    <cellStyle name="Vírgula" xfId="13" builtinId="3"/>
    <cellStyle name="Vírgula 10" xfId="488" xr:uid="{00000000-0005-0000-0000-000057020000}"/>
    <cellStyle name="Vírgula 10 2" xfId="1039" xr:uid="{AE8EDAF7-A4D4-4D2A-B2DC-CE6E5302350D}"/>
    <cellStyle name="Vírgula 10 3" xfId="1589" xr:uid="{76E5BA2D-45EC-4DA5-BAC4-CF10D40EF407}"/>
    <cellStyle name="Vírgula 11" xfId="566" xr:uid="{2329E1D0-4E08-48F4-98B2-CD5D3856AADA}"/>
    <cellStyle name="Vírgula 12" xfId="1117" xr:uid="{BDDC3ED5-9A28-4232-9460-88B40086C047}"/>
    <cellStyle name="Vírgula 2" xfId="30" xr:uid="{00000000-0005-0000-0000-000053000000}"/>
    <cellStyle name="Vírgula 2 10" xfId="1133" xr:uid="{944FF414-A5FE-4029-8C85-0F503C31C0A3}"/>
    <cellStyle name="Vírgula 2 2" xfId="62" xr:uid="{00000000-0005-0000-0000-000028000000}"/>
    <cellStyle name="Vírgula 2 2 2" xfId="141" xr:uid="{00000000-0005-0000-0000-000028000000}"/>
    <cellStyle name="Vírgula 2 2 2 2" xfId="692" xr:uid="{430D09C6-5DAF-4FC5-A414-DF2ABE46B8DC}"/>
    <cellStyle name="Vírgula 2 2 2 3" xfId="1243" xr:uid="{EA6C7265-5826-44A7-854D-3F607BC21938}"/>
    <cellStyle name="Vírgula 2 2 3" xfId="220" xr:uid="{00000000-0005-0000-0000-000028000000}"/>
    <cellStyle name="Vírgula 2 2 3 2" xfId="771" xr:uid="{D08C79D2-A2AD-473F-A309-237C6A806FC0}"/>
    <cellStyle name="Vírgula 2 2 3 3" xfId="1322" xr:uid="{E3371C33-2142-4360-9022-458B5748E9B2}"/>
    <cellStyle name="Vírgula 2 2 4" xfId="300" xr:uid="{00000000-0005-0000-0000-000028000000}"/>
    <cellStyle name="Vírgula 2 2 4 2" xfId="851" xr:uid="{E5FBB7B7-4CD7-4F0B-BA22-51BDBA54BA7C}"/>
    <cellStyle name="Vírgula 2 2 4 3" xfId="1401" xr:uid="{0368B47F-64BE-4642-94C8-C2B861FC3144}"/>
    <cellStyle name="Vírgula 2 2 5" xfId="378" xr:uid="{00000000-0005-0000-0000-000028000000}"/>
    <cellStyle name="Vírgula 2 2 5 2" xfId="929" xr:uid="{0D20B456-DE4C-457B-AAF3-B4113D5B5C38}"/>
    <cellStyle name="Vírgula 2 2 5 3" xfId="1479" xr:uid="{1257F5CC-E072-470F-A143-8CF44DF5A98F}"/>
    <cellStyle name="Vírgula 2 2 6" xfId="457" xr:uid="{00000000-0005-0000-0000-000028000000}"/>
    <cellStyle name="Vírgula 2 2 6 2" xfId="1008" xr:uid="{1848D41F-349F-4916-98A6-25F9FDDD5057}"/>
    <cellStyle name="Vírgula 2 2 6 3" xfId="1558" xr:uid="{FEF633C9-2DC8-4775-9AF3-9AD9DA39B423}"/>
    <cellStyle name="Vírgula 2 2 7" xfId="535" xr:uid="{00000000-0005-0000-0000-000028000000}"/>
    <cellStyle name="Vírgula 2 2 7 2" xfId="1086" xr:uid="{959142D8-41FC-497A-BE5D-3108C0727E3C}"/>
    <cellStyle name="Vírgula 2 2 7 3" xfId="1636" xr:uid="{A07CE149-53D3-49C6-9ECF-DA85BD0C7709}"/>
    <cellStyle name="Vírgula 2 2 8" xfId="614" xr:uid="{86274C05-51E5-4BDE-8718-8AAE2288AC46}"/>
    <cellStyle name="Vírgula 2 2 9" xfId="1165" xr:uid="{07D792B4-6587-4032-9B34-D7BAF101044B}"/>
    <cellStyle name="Vírgula 2 3" xfId="109" xr:uid="{00000000-0005-0000-0000-000053000000}"/>
    <cellStyle name="Vírgula 2 3 2" xfId="660" xr:uid="{6EDADD55-58EE-481D-A2CD-EAA9F07D8E82}"/>
    <cellStyle name="Vírgula 2 3 3" xfId="1211" xr:uid="{C0E5AD10-7196-43B1-A639-A3D17FBBD08E}"/>
    <cellStyle name="Vírgula 2 4" xfId="188" xr:uid="{00000000-0005-0000-0000-000053000000}"/>
    <cellStyle name="Vírgula 2 4 2" xfId="739" xr:uid="{5DCB4F1A-013A-4345-8C9F-3BC4C4DE7864}"/>
    <cellStyle name="Vírgula 2 4 3" xfId="1290" xr:uid="{2DB3ADF4-16C8-480A-9949-7EEC1B925B4F}"/>
    <cellStyle name="Vírgula 2 5" xfId="268" xr:uid="{00000000-0005-0000-0000-000053000000}"/>
    <cellStyle name="Vírgula 2 5 2" xfId="819" xr:uid="{A4690E13-7D36-4921-A1DD-53188839AF4A}"/>
    <cellStyle name="Vírgula 2 5 3" xfId="1369" xr:uid="{0300BA34-66D0-4343-BD03-16BACF80C075}"/>
    <cellStyle name="Vírgula 2 6" xfId="346" xr:uid="{00000000-0005-0000-0000-000053000000}"/>
    <cellStyle name="Vírgula 2 6 2" xfId="897" xr:uid="{E4ECC296-E4C7-498B-B213-6E42AA90F8BE}"/>
    <cellStyle name="Vírgula 2 6 3" xfId="1447" xr:uid="{50044CBB-DE17-4B1F-9611-6632F3E30D66}"/>
    <cellStyle name="Vírgula 2 7" xfId="425" xr:uid="{00000000-0005-0000-0000-000053000000}"/>
    <cellStyle name="Vírgula 2 7 2" xfId="976" xr:uid="{98C4D93E-C03D-4BA9-A9DC-E377E4A10F16}"/>
    <cellStyle name="Vírgula 2 7 3" xfId="1526" xr:uid="{B1C46E1E-590F-4BF9-A8AB-5009E81CB453}"/>
    <cellStyle name="Vírgula 2 8" xfId="503" xr:uid="{00000000-0005-0000-0000-000053000000}"/>
    <cellStyle name="Vírgula 2 8 2" xfId="1054" xr:uid="{8B59E275-B28A-4D2F-9CF5-A7299F256265}"/>
    <cellStyle name="Vírgula 2 8 3" xfId="1604" xr:uid="{07DED341-91B7-4145-8209-392F54AA74D1}"/>
    <cellStyle name="Vírgula 2 9" xfId="582" xr:uid="{E4B824E4-55DD-4464-AE82-C3A6DD341467}"/>
    <cellStyle name="Vírgula 3" xfId="46" xr:uid="{00000000-0005-0000-0000-000063000000}"/>
    <cellStyle name="Vírgula 3 2" xfId="125" xr:uid="{00000000-0005-0000-0000-000063000000}"/>
    <cellStyle name="Vírgula 3 2 2" xfId="676" xr:uid="{86BCF9AD-90C3-4D9D-8040-C2EF2D96A153}"/>
    <cellStyle name="Vírgula 3 2 3" xfId="1227" xr:uid="{1ED681CA-7EE3-42A1-B365-B15C8B232117}"/>
    <cellStyle name="Vírgula 3 3" xfId="204" xr:uid="{00000000-0005-0000-0000-000063000000}"/>
    <cellStyle name="Vírgula 3 3 2" xfId="755" xr:uid="{DD806EBC-10E1-4DFA-B432-68EF933FC7EA}"/>
    <cellStyle name="Vírgula 3 3 3" xfId="1306" xr:uid="{5AD139CC-819D-4E2E-856D-ED7E89B88262}"/>
    <cellStyle name="Vírgula 3 4" xfId="284" xr:uid="{00000000-0005-0000-0000-000063000000}"/>
    <cellStyle name="Vírgula 3 4 2" xfId="835" xr:uid="{9D7CD534-DD30-4A36-864B-C5AD728B0E02}"/>
    <cellStyle name="Vírgula 3 4 3" xfId="1385" xr:uid="{6367F60E-334F-42E4-89F1-6C8904831261}"/>
    <cellStyle name="Vírgula 3 5" xfId="362" xr:uid="{00000000-0005-0000-0000-000063000000}"/>
    <cellStyle name="Vírgula 3 5 2" xfId="913" xr:uid="{927F3CBF-E253-4CE5-9906-90A9195EB605}"/>
    <cellStyle name="Vírgula 3 5 3" xfId="1463" xr:uid="{BFB559B2-25A5-4A92-8CBE-8D121CB1F818}"/>
    <cellStyle name="Vírgula 3 6" xfId="441" xr:uid="{00000000-0005-0000-0000-000063000000}"/>
    <cellStyle name="Vírgula 3 6 2" xfId="992" xr:uid="{78B48586-953B-472E-BC71-75280C22D36D}"/>
    <cellStyle name="Vírgula 3 6 3" xfId="1542" xr:uid="{E60AF594-FEAD-4C7D-8867-08C34A208C64}"/>
    <cellStyle name="Vírgula 3 7" xfId="519" xr:uid="{00000000-0005-0000-0000-000063000000}"/>
    <cellStyle name="Vírgula 3 7 2" xfId="1070" xr:uid="{8F86FE3A-A0D0-4862-A676-EA9845375E10}"/>
    <cellStyle name="Vírgula 3 7 3" xfId="1620" xr:uid="{1ABF61AD-E680-4DCF-A504-F3F7AF3B737E}"/>
    <cellStyle name="Vírgula 3 8" xfId="598" xr:uid="{A7FA2CDA-8AE4-464E-8C71-CE84AAB1DB6F}"/>
    <cellStyle name="Vírgula 3 9" xfId="1149" xr:uid="{775A67AB-669F-4F99-AAF4-41790198D515}"/>
    <cellStyle name="Vírgula 4" xfId="78" xr:uid="{00000000-0005-0000-0000-000082000000}"/>
    <cellStyle name="Vírgula 4 2" xfId="157" xr:uid="{00000000-0005-0000-0000-000082000000}"/>
    <cellStyle name="Vírgula 4 2 2" xfId="708" xr:uid="{9B78BA6C-532C-4FA5-A753-DAD317563B73}"/>
    <cellStyle name="Vírgula 4 2 3" xfId="1259" xr:uid="{596D7A02-8C71-4EAA-A367-D7E22E29B426}"/>
    <cellStyle name="Vírgula 4 3" xfId="236" xr:uid="{00000000-0005-0000-0000-000082000000}"/>
    <cellStyle name="Vírgula 4 3 2" xfId="787" xr:uid="{24B1419F-FCB6-42D1-8226-D19919915ADC}"/>
    <cellStyle name="Vírgula 4 3 3" xfId="1338" xr:uid="{992D92BE-A6D9-4DDA-B169-3B0847DCCA13}"/>
    <cellStyle name="Vírgula 4 4" xfId="316" xr:uid="{00000000-0005-0000-0000-000082000000}"/>
    <cellStyle name="Vírgula 4 4 2" xfId="867" xr:uid="{D4777AE9-9358-40AD-AB7D-9313FD25108A}"/>
    <cellStyle name="Vírgula 4 4 3" xfId="1417" xr:uid="{BE168EE9-4572-467C-84DA-38EE82B66F16}"/>
    <cellStyle name="Vírgula 4 5" xfId="394" xr:uid="{00000000-0005-0000-0000-000082000000}"/>
    <cellStyle name="Vírgula 4 5 2" xfId="945" xr:uid="{79F7C04B-F62B-494E-9C03-770D0C647F5C}"/>
    <cellStyle name="Vírgula 4 5 3" xfId="1495" xr:uid="{6F9B034B-036A-48FA-AB99-ED117B72A5BA}"/>
    <cellStyle name="Vírgula 4 6" xfId="473" xr:uid="{00000000-0005-0000-0000-000082000000}"/>
    <cellStyle name="Vírgula 4 6 2" xfId="1024" xr:uid="{E90F5015-1387-4D7E-8868-E7ACF2364B86}"/>
    <cellStyle name="Vírgula 4 6 3" xfId="1574" xr:uid="{0140E5E4-0593-435B-A467-3C0DC9A773D4}"/>
    <cellStyle name="Vírgula 4 7" xfId="551" xr:uid="{00000000-0005-0000-0000-000082000000}"/>
    <cellStyle name="Vírgula 4 7 2" xfId="1102" xr:uid="{87624FA1-385C-411E-9C4C-588323FA8D6A}"/>
    <cellStyle name="Vírgula 4 7 3" xfId="1652" xr:uid="{823B95DF-9C6B-45BB-8A28-9E4C5640B7D0}"/>
    <cellStyle name="Vírgula 4 8" xfId="630" xr:uid="{EDA7142F-5872-4B6B-B55C-6A6D5BB58499}"/>
    <cellStyle name="Vírgula 4 9" xfId="1181" xr:uid="{B2B81B21-6829-42FD-A408-958E01C93F72}"/>
    <cellStyle name="Vírgula 5" xfId="94" xr:uid="{00000000-0005-0000-0000-0000CD000000}"/>
    <cellStyle name="Vírgula 5 2" xfId="645" xr:uid="{AACB4129-FEE5-486C-AF43-41EF136D6FFB}"/>
    <cellStyle name="Vírgula 5 3" xfId="1196" xr:uid="{D7CF9AA1-7B3B-4A7E-96C4-3B18BFBF4C51}"/>
    <cellStyle name="Vírgula 6" xfId="172" xr:uid="{00000000-0005-0000-0000-00001C010000}"/>
    <cellStyle name="Vírgula 6 2" xfId="723" xr:uid="{61053F1C-055F-483B-AED8-E44B92CE6C1A}"/>
    <cellStyle name="Vírgula 6 3" xfId="1274" xr:uid="{39F9800D-EA28-43DA-82A9-BCFD2AC43BCE}"/>
    <cellStyle name="Vírgula 7" xfId="251" xr:uid="{00000000-0005-0000-0000-00006C010000}"/>
    <cellStyle name="Vírgula 7 2" xfId="802" xr:uid="{3F9A882D-D253-4E1B-A73D-0C11659E67FF}"/>
    <cellStyle name="Vírgula 7 3" xfId="1353" xr:uid="{2249C3F0-8D21-4257-A140-29616123A02A}"/>
    <cellStyle name="Vírgula 8" xfId="331" xr:uid="{00000000-0005-0000-0000-0000BA010000}"/>
    <cellStyle name="Vírgula 8 2" xfId="882" xr:uid="{F00B80BC-956D-4ACE-A475-1C331474E664}"/>
    <cellStyle name="Vírgula 8 3" xfId="1432" xr:uid="{1CD16429-1187-4951-849F-9D5E38E56681}"/>
    <cellStyle name="Vírgula 9" xfId="409" xr:uid="{00000000-0005-0000-0000-000009020000}"/>
    <cellStyle name="Vírgula 9 2" xfId="960" xr:uid="{9FA87020-E855-454F-9F2F-684253B9DE89}"/>
    <cellStyle name="Vírgula 9 3" xfId="1510" xr:uid="{D1BF8577-4CE1-4A10-9736-3A12D7311CD0}"/>
  </cellStyles>
  <dxfs count="254">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ill>
        <patternFill>
          <bgColor rgb="FFFFFF00"/>
        </patternFill>
      </fill>
    </dxf>
    <dxf>
      <font>
        <b val="0"/>
        <i val="0"/>
        <strike val="0"/>
      </font>
      <fill>
        <patternFill>
          <bgColor rgb="FFFFFF00"/>
        </patternFill>
      </fill>
    </dxf>
    <dxf>
      <numFmt numFmtId="173" formatCode="0.00_ ;[Red]\-0.00\ "/>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5700"/>
      </font>
      <fill>
        <patternFill>
          <bgColor rgb="FFFFEB9C"/>
        </patternFill>
      </fill>
    </dxf>
    <dxf>
      <font>
        <color rgb="FF9C0006"/>
      </font>
      <fill>
        <patternFill>
          <bgColor rgb="FFFFC7CE"/>
        </patternFill>
      </fill>
    </dxf>
    <dxf>
      <fill>
        <patternFill>
          <bgColor rgb="FFFFFF66"/>
        </patternFill>
      </fill>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5700"/>
      </font>
      <fill>
        <patternFill>
          <bgColor rgb="FFFFEB9C"/>
        </patternFill>
      </fill>
    </dxf>
    <dxf>
      <font>
        <color rgb="FF9C0006"/>
      </font>
      <fill>
        <patternFill>
          <bgColor rgb="FFFFC7CE"/>
        </patternFill>
      </fill>
    </dxf>
    <dxf>
      <fill>
        <patternFill>
          <bgColor rgb="FFFFFF66"/>
        </patternFill>
      </fill>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5700"/>
      </font>
      <fill>
        <patternFill>
          <bgColor rgb="FFFFEB9C"/>
        </patternFill>
      </fill>
    </dxf>
    <dxf>
      <font>
        <color rgb="FF9C0006"/>
      </font>
      <fill>
        <patternFill>
          <bgColor rgb="FFFFC7CE"/>
        </patternFill>
      </fill>
    </dxf>
    <dxf>
      <fill>
        <patternFill>
          <bgColor rgb="FFFFFF66"/>
        </patternFill>
      </fill>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5700"/>
      </font>
      <fill>
        <patternFill>
          <bgColor rgb="FFFFEB9C"/>
        </patternFill>
      </fill>
    </dxf>
    <dxf>
      <font>
        <color rgb="FF9C0006"/>
      </font>
      <fill>
        <patternFill>
          <bgColor rgb="FFFFC7CE"/>
        </patternFill>
      </fill>
    </dxf>
    <dxf>
      <fill>
        <patternFill>
          <bgColor rgb="FFFFFF66"/>
        </patternFill>
      </fill>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5700"/>
      </font>
      <fill>
        <patternFill>
          <bgColor rgb="FFFFEB9C"/>
        </patternFill>
      </fill>
    </dxf>
    <dxf>
      <font>
        <color rgb="FF9C0006"/>
      </font>
      <fill>
        <patternFill>
          <bgColor rgb="FFFFC7CE"/>
        </patternFill>
      </fill>
    </dxf>
    <dxf>
      <fill>
        <patternFill>
          <bgColor rgb="FFFFFF66"/>
        </patternFill>
      </fill>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5700"/>
      </font>
      <fill>
        <patternFill>
          <bgColor rgb="FFFFEB9C"/>
        </patternFill>
      </fill>
    </dxf>
    <dxf>
      <font>
        <color rgb="FF9C0006"/>
      </font>
      <fill>
        <patternFill>
          <bgColor rgb="FFFFC7CE"/>
        </patternFill>
      </fill>
    </dxf>
    <dxf>
      <fill>
        <patternFill>
          <bgColor rgb="FFFFFF66"/>
        </patternFill>
      </fill>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5700"/>
      </font>
      <fill>
        <patternFill>
          <bgColor rgb="FFFFEB9C"/>
        </patternFill>
      </fill>
    </dxf>
    <dxf>
      <font>
        <color rgb="FF9C0006"/>
      </font>
      <fill>
        <patternFill>
          <bgColor rgb="FFFFC7CE"/>
        </patternFill>
      </fill>
    </dxf>
    <dxf>
      <fill>
        <patternFill>
          <bgColor rgb="FFFFFF66"/>
        </patternFill>
      </fill>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5700"/>
      </font>
      <fill>
        <patternFill>
          <bgColor rgb="FFFFEB9C"/>
        </patternFill>
      </fill>
    </dxf>
    <dxf>
      <font>
        <color rgb="FF9C0006"/>
      </font>
      <fill>
        <patternFill>
          <bgColor rgb="FFFFC7CE"/>
        </patternFill>
      </fill>
    </dxf>
    <dxf>
      <fill>
        <patternFill>
          <bgColor rgb="FFFFFF66"/>
        </patternFill>
      </fill>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5700"/>
      </font>
      <fill>
        <patternFill>
          <bgColor rgb="FFFFEB9C"/>
        </patternFill>
      </fill>
    </dxf>
    <dxf>
      <font>
        <color rgb="FF9C0006"/>
      </font>
      <fill>
        <patternFill>
          <bgColor rgb="FFFFC7CE"/>
        </patternFill>
      </fill>
    </dxf>
    <dxf>
      <fill>
        <patternFill>
          <bgColor rgb="FFFFFF66"/>
        </patternFill>
      </fill>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5700"/>
      </font>
      <fill>
        <patternFill>
          <bgColor rgb="FFFFEB9C"/>
        </patternFill>
      </fill>
    </dxf>
    <dxf>
      <font>
        <color rgb="FF9C0006"/>
      </font>
      <fill>
        <patternFill>
          <bgColor rgb="FFFFC7CE"/>
        </patternFill>
      </fill>
    </dxf>
    <dxf>
      <fill>
        <patternFill>
          <bgColor rgb="FFFFFF66"/>
        </patternFill>
      </fill>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5700"/>
      </font>
      <fill>
        <patternFill>
          <bgColor rgb="FFFFEB9C"/>
        </patternFill>
      </fill>
    </dxf>
    <dxf>
      <font>
        <color rgb="FF9C0006"/>
      </font>
      <fill>
        <patternFill>
          <bgColor rgb="FFFFC7CE"/>
        </patternFill>
      </fill>
    </dxf>
    <dxf>
      <fill>
        <patternFill>
          <bgColor rgb="FFFFFF66"/>
        </patternFill>
      </fill>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5700"/>
      </font>
      <fill>
        <patternFill>
          <bgColor rgb="FFFFEB9C"/>
        </patternFill>
      </fill>
    </dxf>
    <dxf>
      <font>
        <color rgb="FF9C0006"/>
      </font>
      <fill>
        <patternFill>
          <bgColor rgb="FFFFC7CE"/>
        </patternFill>
      </fill>
    </dxf>
    <dxf>
      <fill>
        <patternFill>
          <bgColor rgb="FFFFFF66"/>
        </patternFill>
      </fill>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5700"/>
      </font>
      <fill>
        <patternFill>
          <bgColor rgb="FFFFEB9C"/>
        </patternFill>
      </fill>
    </dxf>
    <dxf>
      <font>
        <color rgb="FF9C0006"/>
      </font>
      <fill>
        <patternFill>
          <bgColor rgb="FFFFC7CE"/>
        </patternFill>
      </fill>
    </dxf>
    <dxf>
      <fill>
        <patternFill>
          <bgColor rgb="FFFFFF66"/>
        </patternFill>
      </fill>
    </dxf>
    <dxf>
      <font>
        <color rgb="FF9C0006"/>
      </font>
      <fill>
        <patternFill>
          <bgColor rgb="FFFFC7CE"/>
        </patternFill>
      </fill>
    </dxf>
  </dxfs>
  <tableStyles count="1" defaultTableStyle="TableStyleMedium9" defaultPivotStyle="PivotStyleLight16">
    <tableStyle name="Invisible" pivot="0" table="0" count="0" xr9:uid="{26214484-416D-4E37-B86B-00C7C3553B7E}"/>
  </tableStyles>
  <colors>
    <mruColors>
      <color rgb="FF0000FF"/>
      <color rgb="FFFFCDFF"/>
      <color rgb="FFFFFF66"/>
      <color rgb="FFCCECFF"/>
      <color rgb="FFCCFFFF"/>
      <color rgb="FFC5D9F1"/>
      <color rgb="FF99FF33"/>
      <color rgb="FF0066FF"/>
      <color rgb="FF95B3D7"/>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61"/>
  <sheetViews>
    <sheetView zoomScale="80" zoomScaleNormal="80" workbookViewId="0">
      <pane xSplit="19" topLeftCell="T1" activePane="topRight" state="frozen"/>
      <selection pane="topRight" activeCell="W166" sqref="W166"/>
    </sheetView>
  </sheetViews>
  <sheetFormatPr defaultColWidth="11.85546875" defaultRowHeight="24.75" customHeight="1" x14ac:dyDescent="0.25"/>
  <cols>
    <col min="1" max="1" width="12.5703125" style="1" customWidth="1"/>
    <col min="2" max="2" width="5.140625" style="1" customWidth="1"/>
    <col min="3" max="3" width="6.140625" style="1" customWidth="1"/>
    <col min="4" max="4" width="32.85546875" style="3" customWidth="1"/>
    <col min="5" max="5" width="10.28515625" style="1" customWidth="1"/>
    <col min="6" max="6" width="7.85546875" style="1" customWidth="1"/>
    <col min="7" max="7" width="13.85546875" style="1" customWidth="1"/>
    <col min="8" max="8" width="12.5703125" style="1" customWidth="1"/>
    <col min="9" max="9" width="12.85546875" style="98" customWidth="1"/>
    <col min="10" max="17" width="8.5703125" style="4" customWidth="1"/>
    <col min="18" max="18" width="8.5703125" style="12" customWidth="1"/>
    <col min="19" max="19" width="8.5703125" style="5" customWidth="1"/>
    <col min="20" max="31" width="15" style="6" customWidth="1"/>
    <col min="32" max="40" width="15" style="2" customWidth="1"/>
    <col min="41" max="49" width="15" style="39" customWidth="1"/>
    <col min="50" max="51" width="15" style="2" customWidth="1"/>
    <col min="52" max="16384" width="11.85546875" style="2"/>
  </cols>
  <sheetData>
    <row r="1" spans="1:51" ht="47.1" customHeight="1" x14ac:dyDescent="0.25">
      <c r="A1" s="190" t="s">
        <v>54</v>
      </c>
      <c r="B1" s="191"/>
      <c r="C1" s="192"/>
      <c r="D1" s="169" t="s">
        <v>56</v>
      </c>
      <c r="E1" s="170"/>
      <c r="F1" s="170"/>
      <c r="G1" s="170"/>
      <c r="H1" s="170"/>
      <c r="I1" s="171"/>
      <c r="J1" s="189" t="s">
        <v>63</v>
      </c>
      <c r="K1" s="189"/>
      <c r="L1" s="189"/>
      <c r="M1" s="189"/>
      <c r="N1" s="189"/>
      <c r="O1" s="189"/>
      <c r="P1" s="189"/>
      <c r="Q1" s="189"/>
      <c r="R1" s="189"/>
      <c r="S1" s="189"/>
      <c r="T1" s="175" t="s">
        <v>506</v>
      </c>
      <c r="U1" s="175" t="s">
        <v>507</v>
      </c>
      <c r="V1" s="175" t="s">
        <v>508</v>
      </c>
      <c r="W1" s="175" t="s">
        <v>535</v>
      </c>
      <c r="X1" s="175" t="s">
        <v>540</v>
      </c>
      <c r="Y1" s="167" t="s">
        <v>539</v>
      </c>
      <c r="Z1" s="167" t="s">
        <v>539</v>
      </c>
      <c r="AA1" s="167" t="s">
        <v>539</v>
      </c>
      <c r="AB1" s="167" t="s">
        <v>539</v>
      </c>
      <c r="AC1" s="167" t="s">
        <v>539</v>
      </c>
      <c r="AD1" s="167" t="s">
        <v>539</v>
      </c>
      <c r="AE1" s="167" t="s">
        <v>539</v>
      </c>
      <c r="AF1" s="167" t="s">
        <v>539</v>
      </c>
      <c r="AG1" s="167" t="s">
        <v>539</v>
      </c>
      <c r="AH1" s="167" t="s">
        <v>539</v>
      </c>
      <c r="AI1" s="167" t="s">
        <v>539</v>
      </c>
      <c r="AJ1" s="167" t="s">
        <v>539</v>
      </c>
      <c r="AK1" s="167" t="s">
        <v>539</v>
      </c>
      <c r="AL1" s="167" t="s">
        <v>539</v>
      </c>
      <c r="AM1" s="167" t="s">
        <v>539</v>
      </c>
      <c r="AN1" s="167" t="s">
        <v>539</v>
      </c>
      <c r="AO1" s="167" t="s">
        <v>539</v>
      </c>
      <c r="AP1" s="167" t="s">
        <v>539</v>
      </c>
      <c r="AQ1" s="167" t="s">
        <v>539</v>
      </c>
      <c r="AR1" s="167" t="s">
        <v>539</v>
      </c>
      <c r="AS1" s="167" t="s">
        <v>539</v>
      </c>
      <c r="AT1" s="167" t="s">
        <v>539</v>
      </c>
      <c r="AU1" s="167" t="s">
        <v>539</v>
      </c>
      <c r="AV1" s="167" t="s">
        <v>539</v>
      </c>
      <c r="AW1" s="167" t="s">
        <v>539</v>
      </c>
      <c r="AX1" s="167" t="s">
        <v>539</v>
      </c>
      <c r="AY1" s="167" t="s">
        <v>539</v>
      </c>
    </row>
    <row r="2" spans="1:51" ht="23.25" customHeight="1" x14ac:dyDescent="0.25">
      <c r="A2" s="169" t="s">
        <v>486</v>
      </c>
      <c r="B2" s="170"/>
      <c r="C2" s="170"/>
      <c r="D2" s="170"/>
      <c r="E2" s="170"/>
      <c r="F2" s="170"/>
      <c r="G2" s="170"/>
      <c r="H2" s="170"/>
      <c r="I2" s="171"/>
      <c r="J2" s="172" t="s">
        <v>55</v>
      </c>
      <c r="K2" s="173"/>
      <c r="L2" s="173"/>
      <c r="M2" s="173"/>
      <c r="N2" s="173"/>
      <c r="O2" s="173"/>
      <c r="P2" s="173"/>
      <c r="Q2" s="173"/>
      <c r="R2" s="173"/>
      <c r="S2" s="174"/>
      <c r="T2" s="176"/>
      <c r="U2" s="176"/>
      <c r="V2" s="176"/>
      <c r="W2" s="176"/>
      <c r="X2" s="176"/>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row>
    <row r="3" spans="1:51" s="3" customFormat="1" ht="51" customHeight="1" x14ac:dyDescent="0.2">
      <c r="A3" s="7" t="s">
        <v>8</v>
      </c>
      <c r="B3" s="7" t="s">
        <v>2</v>
      </c>
      <c r="C3" s="7" t="s">
        <v>7</v>
      </c>
      <c r="D3" s="8" t="s">
        <v>9</v>
      </c>
      <c r="E3" s="102" t="s">
        <v>10</v>
      </c>
      <c r="F3" s="8" t="s">
        <v>11</v>
      </c>
      <c r="G3" s="102" t="s">
        <v>4</v>
      </c>
      <c r="H3" s="8" t="s">
        <v>12</v>
      </c>
      <c r="I3" s="36" t="s">
        <v>6</v>
      </c>
      <c r="J3" s="24" t="s">
        <v>62</v>
      </c>
      <c r="K3" s="24" t="s">
        <v>13</v>
      </c>
      <c r="L3" s="24" t="s">
        <v>14</v>
      </c>
      <c r="M3" s="24" t="s">
        <v>61</v>
      </c>
      <c r="N3" s="24" t="s">
        <v>15</v>
      </c>
      <c r="O3" s="24" t="s">
        <v>16</v>
      </c>
      <c r="P3" s="24" t="s">
        <v>17</v>
      </c>
      <c r="Q3" s="24" t="s">
        <v>18</v>
      </c>
      <c r="R3" s="31" t="s">
        <v>0</v>
      </c>
      <c r="S3" s="32" t="s">
        <v>1</v>
      </c>
      <c r="T3" s="95">
        <v>45915</v>
      </c>
      <c r="U3" s="95">
        <v>45915</v>
      </c>
      <c r="V3" s="95">
        <v>45915</v>
      </c>
      <c r="W3" s="95">
        <v>45954</v>
      </c>
      <c r="X3" s="95">
        <v>46065</v>
      </c>
      <c r="Y3" s="69" t="s">
        <v>48</v>
      </c>
      <c r="Z3" s="69" t="s">
        <v>48</v>
      </c>
      <c r="AA3" s="69" t="s">
        <v>48</v>
      </c>
      <c r="AB3" s="69" t="s">
        <v>48</v>
      </c>
      <c r="AC3" s="69" t="s">
        <v>48</v>
      </c>
      <c r="AD3" s="69" t="s">
        <v>48</v>
      </c>
      <c r="AE3" s="69" t="s">
        <v>48</v>
      </c>
      <c r="AF3" s="69" t="s">
        <v>48</v>
      </c>
      <c r="AG3" s="69" t="s">
        <v>48</v>
      </c>
      <c r="AH3" s="69" t="s">
        <v>48</v>
      </c>
      <c r="AI3" s="69" t="s">
        <v>48</v>
      </c>
      <c r="AJ3" s="69" t="s">
        <v>48</v>
      </c>
      <c r="AK3" s="69" t="s">
        <v>48</v>
      </c>
      <c r="AL3" s="69" t="s">
        <v>48</v>
      </c>
      <c r="AM3" s="69" t="s">
        <v>48</v>
      </c>
      <c r="AN3" s="69" t="s">
        <v>48</v>
      </c>
      <c r="AO3" s="69" t="s">
        <v>48</v>
      </c>
      <c r="AP3" s="69" t="s">
        <v>48</v>
      </c>
      <c r="AQ3" s="69" t="s">
        <v>48</v>
      </c>
      <c r="AR3" s="69" t="s">
        <v>48</v>
      </c>
      <c r="AS3" s="69" t="s">
        <v>48</v>
      </c>
      <c r="AT3" s="69" t="s">
        <v>48</v>
      </c>
      <c r="AU3" s="69" t="s">
        <v>48</v>
      </c>
      <c r="AV3" s="69" t="s">
        <v>48</v>
      </c>
      <c r="AW3" s="69" t="s">
        <v>48</v>
      </c>
      <c r="AX3" s="69" t="s">
        <v>48</v>
      </c>
      <c r="AY3" s="69" t="s">
        <v>48</v>
      </c>
    </row>
    <row r="4" spans="1:51" ht="24.75" customHeight="1" x14ac:dyDescent="0.25">
      <c r="A4" s="166" t="s">
        <v>477</v>
      </c>
      <c r="B4" s="163">
        <v>1</v>
      </c>
      <c r="C4" s="67">
        <v>1</v>
      </c>
      <c r="D4" s="70" t="s">
        <v>64</v>
      </c>
      <c r="E4" s="86" t="s">
        <v>215</v>
      </c>
      <c r="F4" s="74" t="s">
        <v>3</v>
      </c>
      <c r="G4" s="76" t="s">
        <v>216</v>
      </c>
      <c r="H4" s="81" t="s">
        <v>468</v>
      </c>
      <c r="I4" s="97">
        <v>37.5</v>
      </c>
      <c r="J4" s="84">
        <v>100</v>
      </c>
      <c r="K4" s="28">
        <f t="shared" ref="K4:K35" si="0">IF(SUM(T4:AY4)&gt;J4+M4,J4+M4,SUM(T4:AY4))</f>
        <v>100</v>
      </c>
      <c r="L4" s="28">
        <f t="shared" ref="L4:L35" si="1">(SUM(T4:AY4))</f>
        <v>100</v>
      </c>
      <c r="M4" s="29"/>
      <c r="N4" s="30">
        <f>ROUND(IF(J4*0.25-0.5&lt;0,0,J4*0.25-0.5),0)-Q4-O4</f>
        <v>25</v>
      </c>
      <c r="O4" s="29"/>
      <c r="P4" s="29"/>
      <c r="Q4" s="29"/>
      <c r="R4" s="42">
        <f t="shared" ref="R4:R35" si="2">J4-SUM(T4:AY4)+M4</f>
        <v>0</v>
      </c>
      <c r="S4" s="20" t="str">
        <f>IF(R4&lt;0,"ATENÇÃO","OK")</f>
        <v>OK</v>
      </c>
      <c r="T4" s="18">
        <v>100</v>
      </c>
      <c r="U4" s="19"/>
      <c r="V4" s="19"/>
      <c r="W4" s="19"/>
      <c r="X4" s="19"/>
      <c r="Y4" s="19"/>
      <c r="Z4" s="19"/>
      <c r="AA4" s="18"/>
      <c r="AB4" s="18"/>
      <c r="AC4" s="18"/>
      <c r="AD4" s="18"/>
      <c r="AE4" s="38"/>
      <c r="AF4" s="38"/>
      <c r="AG4" s="38"/>
      <c r="AH4" s="38"/>
      <c r="AI4" s="38"/>
      <c r="AJ4" s="38"/>
      <c r="AK4" s="38"/>
      <c r="AL4" s="38"/>
      <c r="AM4" s="38"/>
      <c r="AN4" s="38"/>
      <c r="AO4" s="38"/>
      <c r="AP4" s="38"/>
      <c r="AQ4" s="38"/>
      <c r="AR4" s="38"/>
      <c r="AS4" s="38"/>
      <c r="AT4" s="38"/>
      <c r="AU4" s="38"/>
      <c r="AV4" s="38"/>
      <c r="AW4" s="38"/>
      <c r="AX4" s="38"/>
      <c r="AY4" s="38"/>
    </row>
    <row r="5" spans="1:51" ht="24.75" customHeight="1" x14ac:dyDescent="0.25">
      <c r="A5" s="166"/>
      <c r="B5" s="164"/>
      <c r="C5" s="67">
        <v>2</v>
      </c>
      <c r="D5" s="71" t="s">
        <v>65</v>
      </c>
      <c r="E5" s="86" t="s">
        <v>217</v>
      </c>
      <c r="F5" s="77" t="s">
        <v>3</v>
      </c>
      <c r="G5" s="75" t="s">
        <v>218</v>
      </c>
      <c r="H5" s="81" t="s">
        <v>468</v>
      </c>
      <c r="I5" s="82">
        <v>15.3</v>
      </c>
      <c r="J5" s="85">
        <v>0</v>
      </c>
      <c r="K5" s="28">
        <f t="shared" si="0"/>
        <v>0</v>
      </c>
      <c r="L5" s="28">
        <f t="shared" si="1"/>
        <v>0</v>
      </c>
      <c r="M5" s="29"/>
      <c r="N5" s="30">
        <f t="shared" ref="N5:N154" si="3">ROUND(IF(J5*0.25-0.5&lt;0,0,J5*0.25-0.5),0)-Q5-O5</f>
        <v>0</v>
      </c>
      <c r="O5" s="29"/>
      <c r="P5" s="29"/>
      <c r="Q5" s="29"/>
      <c r="R5" s="42">
        <f t="shared" si="2"/>
        <v>0</v>
      </c>
      <c r="S5" s="20" t="str">
        <f t="shared" ref="S5:S43" si="4">IF(R5&lt;0,"ATENÇÃO","OK")</f>
        <v>OK</v>
      </c>
      <c r="T5" s="18"/>
      <c r="U5" s="19"/>
      <c r="V5" s="19"/>
      <c r="W5" s="19"/>
      <c r="X5" s="19"/>
      <c r="Y5" s="19"/>
      <c r="Z5" s="19"/>
      <c r="AA5" s="18"/>
      <c r="AB5" s="18"/>
      <c r="AC5" s="18"/>
      <c r="AD5" s="18"/>
      <c r="AE5" s="38"/>
      <c r="AF5" s="38"/>
      <c r="AG5" s="38"/>
      <c r="AH5" s="38"/>
      <c r="AI5" s="38"/>
      <c r="AJ5" s="38"/>
      <c r="AK5" s="38"/>
      <c r="AL5" s="38"/>
      <c r="AM5" s="38"/>
      <c r="AN5" s="38"/>
      <c r="AO5" s="38"/>
      <c r="AP5" s="38"/>
      <c r="AQ5" s="38"/>
      <c r="AR5" s="38"/>
      <c r="AS5" s="38"/>
      <c r="AT5" s="38"/>
      <c r="AU5" s="38"/>
      <c r="AV5" s="38"/>
      <c r="AW5" s="38"/>
      <c r="AX5" s="38"/>
      <c r="AY5" s="38"/>
    </row>
    <row r="6" spans="1:51" ht="24.75" customHeight="1" x14ac:dyDescent="0.25">
      <c r="A6" s="166"/>
      <c r="B6" s="164"/>
      <c r="C6" s="67">
        <v>3</v>
      </c>
      <c r="D6" s="71" t="s">
        <v>66</v>
      </c>
      <c r="E6" s="86" t="s">
        <v>219</v>
      </c>
      <c r="F6" s="77" t="s">
        <v>3</v>
      </c>
      <c r="G6" s="75" t="s">
        <v>220</v>
      </c>
      <c r="H6" s="81" t="s">
        <v>468</v>
      </c>
      <c r="I6" s="82">
        <v>1.1599999999999999</v>
      </c>
      <c r="J6" s="85">
        <v>100</v>
      </c>
      <c r="K6" s="28">
        <f t="shared" si="0"/>
        <v>0</v>
      </c>
      <c r="L6" s="28">
        <f t="shared" si="1"/>
        <v>0</v>
      </c>
      <c r="M6" s="29"/>
      <c r="N6" s="30">
        <f t="shared" si="3"/>
        <v>25</v>
      </c>
      <c r="O6" s="29"/>
      <c r="P6" s="29"/>
      <c r="Q6" s="29"/>
      <c r="R6" s="42">
        <f t="shared" si="2"/>
        <v>100</v>
      </c>
      <c r="S6" s="20" t="str">
        <f t="shared" si="4"/>
        <v>OK</v>
      </c>
      <c r="T6" s="18"/>
      <c r="U6" s="18"/>
      <c r="V6" s="19"/>
      <c r="W6" s="19"/>
      <c r="X6" s="19"/>
      <c r="Y6" s="19"/>
      <c r="Z6" s="19"/>
      <c r="AA6" s="18"/>
      <c r="AB6" s="18"/>
      <c r="AC6" s="18"/>
      <c r="AD6" s="18"/>
      <c r="AE6" s="38"/>
      <c r="AF6" s="38"/>
      <c r="AG6" s="38"/>
      <c r="AH6" s="38"/>
      <c r="AI6" s="38"/>
      <c r="AJ6" s="38"/>
      <c r="AK6" s="38"/>
      <c r="AL6" s="38"/>
      <c r="AM6" s="38"/>
      <c r="AN6" s="38"/>
      <c r="AO6" s="38"/>
      <c r="AP6" s="38"/>
      <c r="AQ6" s="38"/>
      <c r="AR6" s="38"/>
      <c r="AS6" s="38"/>
      <c r="AT6" s="38"/>
      <c r="AU6" s="38"/>
      <c r="AV6" s="38"/>
      <c r="AW6" s="38"/>
      <c r="AX6" s="38"/>
      <c r="AY6" s="38"/>
    </row>
    <row r="7" spans="1:51" ht="24.75" customHeight="1" x14ac:dyDescent="0.25">
      <c r="A7" s="166"/>
      <c r="B7" s="164"/>
      <c r="C7" s="67">
        <v>4</v>
      </c>
      <c r="D7" s="71" t="s">
        <v>67</v>
      </c>
      <c r="E7" s="86" t="s">
        <v>221</v>
      </c>
      <c r="F7" s="77" t="s">
        <v>3</v>
      </c>
      <c r="G7" s="75" t="s">
        <v>222</v>
      </c>
      <c r="H7" s="75" t="s">
        <v>468</v>
      </c>
      <c r="I7" s="82">
        <v>3.04</v>
      </c>
      <c r="J7" s="85">
        <v>36</v>
      </c>
      <c r="K7" s="28">
        <f t="shared" si="0"/>
        <v>0</v>
      </c>
      <c r="L7" s="28">
        <f t="shared" si="1"/>
        <v>0</v>
      </c>
      <c r="M7" s="29"/>
      <c r="N7" s="30">
        <f t="shared" si="3"/>
        <v>9</v>
      </c>
      <c r="O7" s="29"/>
      <c r="P7" s="29"/>
      <c r="Q7" s="29"/>
      <c r="R7" s="42">
        <f t="shared" si="2"/>
        <v>36</v>
      </c>
      <c r="S7" s="20" t="str">
        <f t="shared" si="4"/>
        <v>OK</v>
      </c>
      <c r="T7" s="18"/>
      <c r="U7" s="19"/>
      <c r="V7" s="19"/>
      <c r="W7" s="19"/>
      <c r="X7" s="19"/>
      <c r="Y7" s="19"/>
      <c r="Z7" s="19"/>
      <c r="AA7" s="18"/>
      <c r="AB7" s="18"/>
      <c r="AC7" s="18"/>
      <c r="AD7" s="18"/>
      <c r="AE7" s="38"/>
      <c r="AF7" s="38"/>
      <c r="AG7" s="38"/>
      <c r="AH7" s="38"/>
      <c r="AI7" s="38"/>
      <c r="AJ7" s="38"/>
      <c r="AK7" s="38"/>
      <c r="AL7" s="38"/>
      <c r="AM7" s="38"/>
      <c r="AN7" s="38"/>
      <c r="AO7" s="38"/>
      <c r="AP7" s="38"/>
      <c r="AQ7" s="38"/>
      <c r="AR7" s="38"/>
      <c r="AS7" s="38"/>
      <c r="AT7" s="38"/>
      <c r="AU7" s="38"/>
      <c r="AV7" s="38"/>
      <c r="AW7" s="38"/>
      <c r="AX7" s="38"/>
      <c r="AY7" s="38"/>
    </row>
    <row r="8" spans="1:51" ht="24.75" customHeight="1" x14ac:dyDescent="0.25">
      <c r="A8" s="166"/>
      <c r="B8" s="164"/>
      <c r="C8" s="67">
        <v>5</v>
      </c>
      <c r="D8" s="72" t="s">
        <v>68</v>
      </c>
      <c r="E8" s="86" t="s">
        <v>223</v>
      </c>
      <c r="F8" s="78" t="s">
        <v>50</v>
      </c>
      <c r="G8" s="79" t="s">
        <v>224</v>
      </c>
      <c r="H8" s="77" t="s">
        <v>468</v>
      </c>
      <c r="I8" s="82">
        <v>3</v>
      </c>
      <c r="J8" s="85">
        <v>0</v>
      </c>
      <c r="K8" s="28">
        <f t="shared" si="0"/>
        <v>0</v>
      </c>
      <c r="L8" s="28">
        <f t="shared" si="1"/>
        <v>0</v>
      </c>
      <c r="M8" s="29"/>
      <c r="N8" s="30">
        <f t="shared" si="3"/>
        <v>0</v>
      </c>
      <c r="O8" s="29"/>
      <c r="P8" s="29"/>
      <c r="Q8" s="29"/>
      <c r="R8" s="42">
        <f t="shared" si="2"/>
        <v>0</v>
      </c>
      <c r="S8" s="20" t="str">
        <f t="shared" si="4"/>
        <v>OK</v>
      </c>
      <c r="T8" s="18"/>
      <c r="U8" s="18"/>
      <c r="V8" s="19"/>
      <c r="W8" s="19"/>
      <c r="X8" s="19"/>
      <c r="Y8" s="19"/>
      <c r="Z8" s="19"/>
      <c r="AA8" s="18"/>
      <c r="AB8" s="18"/>
      <c r="AC8" s="18"/>
      <c r="AD8" s="18"/>
      <c r="AE8" s="38"/>
      <c r="AF8" s="38"/>
      <c r="AG8" s="38"/>
      <c r="AH8" s="38"/>
      <c r="AI8" s="38"/>
      <c r="AJ8" s="38"/>
      <c r="AK8" s="38"/>
      <c r="AL8" s="38"/>
      <c r="AM8" s="38"/>
      <c r="AN8" s="38"/>
      <c r="AO8" s="38"/>
      <c r="AP8" s="38"/>
      <c r="AQ8" s="38"/>
      <c r="AR8" s="38"/>
      <c r="AS8" s="38"/>
      <c r="AT8" s="38"/>
      <c r="AU8" s="38"/>
      <c r="AV8" s="38"/>
      <c r="AW8" s="38"/>
      <c r="AX8" s="38"/>
      <c r="AY8" s="38"/>
    </row>
    <row r="9" spans="1:51" ht="24.75" customHeight="1" x14ac:dyDescent="0.25">
      <c r="A9" s="166"/>
      <c r="B9" s="164"/>
      <c r="C9" s="67">
        <v>6</v>
      </c>
      <c r="D9" s="72" t="s">
        <v>69</v>
      </c>
      <c r="E9" s="86" t="s">
        <v>225</v>
      </c>
      <c r="F9" s="78" t="s">
        <v>50</v>
      </c>
      <c r="G9" s="79" t="s">
        <v>226</v>
      </c>
      <c r="H9" s="77" t="s">
        <v>52</v>
      </c>
      <c r="I9" s="82">
        <v>2.6</v>
      </c>
      <c r="J9" s="85">
        <v>0</v>
      </c>
      <c r="K9" s="28">
        <f t="shared" si="0"/>
        <v>0</v>
      </c>
      <c r="L9" s="28">
        <f t="shared" si="1"/>
        <v>0</v>
      </c>
      <c r="M9" s="29"/>
      <c r="N9" s="30">
        <f t="shared" si="3"/>
        <v>0</v>
      </c>
      <c r="O9" s="29"/>
      <c r="P9" s="29"/>
      <c r="Q9" s="29"/>
      <c r="R9" s="42">
        <f t="shared" si="2"/>
        <v>0</v>
      </c>
      <c r="S9" s="20" t="str">
        <f t="shared" si="4"/>
        <v>OK</v>
      </c>
      <c r="T9" s="18"/>
      <c r="U9" s="19"/>
      <c r="V9" s="19"/>
      <c r="W9" s="19"/>
      <c r="X9" s="19"/>
      <c r="Y9" s="19"/>
      <c r="Z9" s="19"/>
      <c r="AA9" s="18"/>
      <c r="AB9" s="18"/>
      <c r="AC9" s="18"/>
      <c r="AD9" s="18"/>
      <c r="AE9" s="38"/>
      <c r="AF9" s="38"/>
      <c r="AG9" s="38"/>
      <c r="AH9" s="38"/>
      <c r="AI9" s="38"/>
      <c r="AJ9" s="38"/>
      <c r="AK9" s="38"/>
      <c r="AL9" s="38"/>
      <c r="AM9" s="38"/>
      <c r="AN9" s="38"/>
      <c r="AO9" s="38"/>
      <c r="AP9" s="38"/>
      <c r="AQ9" s="38"/>
      <c r="AR9" s="38"/>
      <c r="AS9" s="38"/>
      <c r="AT9" s="38"/>
      <c r="AU9" s="38"/>
      <c r="AV9" s="38"/>
      <c r="AW9" s="38"/>
      <c r="AX9" s="38"/>
      <c r="AY9" s="38"/>
    </row>
    <row r="10" spans="1:51" ht="24.75" customHeight="1" x14ac:dyDescent="0.25">
      <c r="A10" s="166"/>
      <c r="B10" s="164"/>
      <c r="C10" s="67">
        <v>7</v>
      </c>
      <c r="D10" s="72" t="s">
        <v>70</v>
      </c>
      <c r="E10" s="86" t="s">
        <v>227</v>
      </c>
      <c r="F10" s="78" t="s">
        <v>50</v>
      </c>
      <c r="G10" s="79" t="s">
        <v>228</v>
      </c>
      <c r="H10" s="79" t="s">
        <v>468</v>
      </c>
      <c r="I10" s="82">
        <v>2</v>
      </c>
      <c r="J10" s="85">
        <v>0</v>
      </c>
      <c r="K10" s="28">
        <f t="shared" si="0"/>
        <v>0</v>
      </c>
      <c r="L10" s="28">
        <f t="shared" si="1"/>
        <v>0</v>
      </c>
      <c r="M10" s="29"/>
      <c r="N10" s="30">
        <f t="shared" si="3"/>
        <v>0</v>
      </c>
      <c r="O10" s="29"/>
      <c r="P10" s="29"/>
      <c r="Q10" s="29"/>
      <c r="R10" s="42">
        <f t="shared" si="2"/>
        <v>0</v>
      </c>
      <c r="S10" s="20" t="str">
        <f t="shared" si="4"/>
        <v>OK</v>
      </c>
      <c r="T10" s="18"/>
      <c r="U10" s="19"/>
      <c r="V10" s="19"/>
      <c r="W10" s="19"/>
      <c r="X10" s="19"/>
      <c r="Y10" s="19"/>
      <c r="Z10" s="19"/>
      <c r="AA10" s="18"/>
      <c r="AB10" s="18"/>
      <c r="AC10" s="18"/>
      <c r="AD10" s="18"/>
      <c r="AE10" s="38"/>
      <c r="AF10" s="38"/>
      <c r="AG10" s="38"/>
      <c r="AH10" s="38"/>
      <c r="AI10" s="38"/>
      <c r="AJ10" s="38"/>
      <c r="AK10" s="38"/>
      <c r="AL10" s="38"/>
      <c r="AM10" s="38"/>
      <c r="AN10" s="38"/>
      <c r="AO10" s="38"/>
      <c r="AP10" s="38"/>
      <c r="AQ10" s="38"/>
      <c r="AR10" s="38"/>
      <c r="AS10" s="38"/>
      <c r="AT10" s="38"/>
      <c r="AU10" s="38"/>
      <c r="AV10" s="38"/>
      <c r="AW10" s="38"/>
      <c r="AX10" s="38"/>
      <c r="AY10" s="38"/>
    </row>
    <row r="11" spans="1:51" ht="24.75" customHeight="1" x14ac:dyDescent="0.25">
      <c r="A11" s="166"/>
      <c r="B11" s="164"/>
      <c r="C11" s="67">
        <v>8</v>
      </c>
      <c r="D11" s="72" t="s">
        <v>71</v>
      </c>
      <c r="E11" s="86" t="s">
        <v>229</v>
      </c>
      <c r="F11" s="78" t="s">
        <v>50</v>
      </c>
      <c r="G11" s="79" t="s">
        <v>230</v>
      </c>
      <c r="H11" s="79" t="s">
        <v>468</v>
      </c>
      <c r="I11" s="82">
        <v>2.13</v>
      </c>
      <c r="J11" s="85">
        <v>0</v>
      </c>
      <c r="K11" s="28">
        <f t="shared" si="0"/>
        <v>0</v>
      </c>
      <c r="L11" s="28">
        <f t="shared" si="1"/>
        <v>0</v>
      </c>
      <c r="M11" s="29"/>
      <c r="N11" s="30">
        <f t="shared" si="3"/>
        <v>0</v>
      </c>
      <c r="O11" s="29"/>
      <c r="P11" s="29"/>
      <c r="Q11" s="29"/>
      <c r="R11" s="42">
        <f t="shared" si="2"/>
        <v>0</v>
      </c>
      <c r="S11" s="20" t="str">
        <f t="shared" si="4"/>
        <v>OK</v>
      </c>
      <c r="T11" s="18"/>
      <c r="U11" s="19"/>
      <c r="V11" s="19"/>
      <c r="W11" s="19"/>
      <c r="X11" s="19"/>
      <c r="Y11" s="19"/>
      <c r="Z11" s="19"/>
      <c r="AA11" s="18"/>
      <c r="AB11" s="18"/>
      <c r="AC11" s="18"/>
      <c r="AD11" s="18"/>
      <c r="AE11" s="38"/>
      <c r="AF11" s="38"/>
      <c r="AG11" s="38"/>
      <c r="AH11" s="38"/>
      <c r="AI11" s="38"/>
      <c r="AJ11" s="38"/>
      <c r="AK11" s="38"/>
      <c r="AL11" s="38"/>
      <c r="AM11" s="38"/>
      <c r="AN11" s="38"/>
      <c r="AO11" s="38"/>
      <c r="AP11" s="38"/>
      <c r="AQ11" s="38"/>
      <c r="AR11" s="38"/>
      <c r="AS11" s="38"/>
      <c r="AT11" s="38"/>
      <c r="AU11" s="38"/>
      <c r="AV11" s="38"/>
      <c r="AW11" s="38"/>
      <c r="AX11" s="38"/>
      <c r="AY11" s="38"/>
    </row>
    <row r="12" spans="1:51" ht="24.75" customHeight="1" x14ac:dyDescent="0.25">
      <c r="A12" s="166"/>
      <c r="B12" s="164"/>
      <c r="C12" s="67">
        <v>9</v>
      </c>
      <c r="D12" s="72" t="s">
        <v>72</v>
      </c>
      <c r="E12" s="86" t="s">
        <v>231</v>
      </c>
      <c r="F12" s="78" t="s">
        <v>50</v>
      </c>
      <c r="G12" s="79" t="s">
        <v>232</v>
      </c>
      <c r="H12" s="79" t="s">
        <v>468</v>
      </c>
      <c r="I12" s="82">
        <v>1.62</v>
      </c>
      <c r="J12" s="85">
        <v>0</v>
      </c>
      <c r="K12" s="28">
        <f t="shared" si="0"/>
        <v>0</v>
      </c>
      <c r="L12" s="28">
        <f t="shared" si="1"/>
        <v>0</v>
      </c>
      <c r="M12" s="29"/>
      <c r="N12" s="30">
        <f t="shared" si="3"/>
        <v>0</v>
      </c>
      <c r="O12" s="29"/>
      <c r="P12" s="29"/>
      <c r="Q12" s="29"/>
      <c r="R12" s="42">
        <f t="shared" si="2"/>
        <v>0</v>
      </c>
      <c r="S12" s="20" t="str">
        <f t="shared" si="4"/>
        <v>OK</v>
      </c>
      <c r="T12" s="18"/>
      <c r="U12" s="19"/>
      <c r="V12" s="19"/>
      <c r="W12" s="19"/>
      <c r="X12" s="21"/>
      <c r="Y12" s="19"/>
      <c r="Z12" s="19"/>
      <c r="AA12" s="18"/>
      <c r="AB12" s="18"/>
      <c r="AC12" s="18"/>
      <c r="AD12" s="18"/>
      <c r="AE12" s="38"/>
      <c r="AF12" s="38"/>
      <c r="AG12" s="38"/>
      <c r="AH12" s="38"/>
      <c r="AI12" s="38"/>
      <c r="AJ12" s="38"/>
      <c r="AK12" s="38"/>
      <c r="AL12" s="38"/>
      <c r="AM12" s="38"/>
      <c r="AN12" s="38"/>
      <c r="AO12" s="38"/>
      <c r="AP12" s="38"/>
      <c r="AQ12" s="38"/>
      <c r="AR12" s="38"/>
      <c r="AS12" s="38"/>
      <c r="AT12" s="38"/>
      <c r="AU12" s="38"/>
      <c r="AV12" s="38"/>
      <c r="AW12" s="38"/>
      <c r="AX12" s="38"/>
      <c r="AY12" s="38"/>
    </row>
    <row r="13" spans="1:51" ht="24.75" customHeight="1" x14ac:dyDescent="0.25">
      <c r="A13" s="166"/>
      <c r="B13" s="164"/>
      <c r="C13" s="67">
        <v>10</v>
      </c>
      <c r="D13" s="72" t="s">
        <v>73</v>
      </c>
      <c r="E13" s="86" t="s">
        <v>233</v>
      </c>
      <c r="F13" s="80" t="s">
        <v>3</v>
      </c>
      <c r="G13" s="76" t="s">
        <v>234</v>
      </c>
      <c r="H13" s="77" t="s">
        <v>468</v>
      </c>
      <c r="I13" s="97">
        <v>24.24</v>
      </c>
      <c r="J13" s="85">
        <v>24</v>
      </c>
      <c r="K13" s="28">
        <f t="shared" si="0"/>
        <v>12</v>
      </c>
      <c r="L13" s="28">
        <f t="shared" si="1"/>
        <v>12</v>
      </c>
      <c r="M13" s="29"/>
      <c r="N13" s="30">
        <f t="shared" si="3"/>
        <v>6</v>
      </c>
      <c r="O13" s="29"/>
      <c r="P13" s="29"/>
      <c r="Q13" s="29"/>
      <c r="R13" s="42">
        <f t="shared" si="2"/>
        <v>12</v>
      </c>
      <c r="S13" s="20" t="str">
        <f t="shared" si="4"/>
        <v>OK</v>
      </c>
      <c r="T13" s="18">
        <v>12</v>
      </c>
      <c r="U13" s="19"/>
      <c r="V13" s="19"/>
      <c r="W13" s="19"/>
      <c r="X13" s="19"/>
      <c r="Y13" s="19"/>
      <c r="Z13" s="19"/>
      <c r="AA13" s="18"/>
      <c r="AB13" s="18"/>
      <c r="AC13" s="18"/>
      <c r="AD13" s="18"/>
      <c r="AE13" s="38"/>
      <c r="AF13" s="38"/>
      <c r="AG13" s="38"/>
      <c r="AH13" s="38"/>
      <c r="AI13" s="38"/>
      <c r="AJ13" s="38"/>
      <c r="AK13" s="38"/>
      <c r="AL13" s="38"/>
      <c r="AM13" s="38"/>
      <c r="AN13" s="38"/>
      <c r="AO13" s="38"/>
      <c r="AP13" s="38"/>
      <c r="AQ13" s="38"/>
      <c r="AR13" s="38"/>
      <c r="AS13" s="38"/>
      <c r="AT13" s="38"/>
      <c r="AU13" s="38"/>
      <c r="AV13" s="38"/>
      <c r="AW13" s="38"/>
      <c r="AX13" s="38"/>
      <c r="AY13" s="38"/>
    </row>
    <row r="14" spans="1:51" ht="24.75" customHeight="1" x14ac:dyDescent="0.25">
      <c r="A14" s="166"/>
      <c r="B14" s="164"/>
      <c r="C14" s="67">
        <v>11</v>
      </c>
      <c r="D14" s="72" t="s">
        <v>74</v>
      </c>
      <c r="E14" s="86" t="s">
        <v>235</v>
      </c>
      <c r="F14" s="80" t="s">
        <v>236</v>
      </c>
      <c r="G14" s="76" t="s">
        <v>237</v>
      </c>
      <c r="H14" s="77" t="s">
        <v>468</v>
      </c>
      <c r="I14" s="97">
        <v>10.23</v>
      </c>
      <c r="J14" s="85">
        <v>10</v>
      </c>
      <c r="K14" s="28">
        <f t="shared" si="0"/>
        <v>5</v>
      </c>
      <c r="L14" s="28">
        <f t="shared" si="1"/>
        <v>5</v>
      </c>
      <c r="M14" s="29"/>
      <c r="N14" s="30">
        <f t="shared" si="3"/>
        <v>2</v>
      </c>
      <c r="O14" s="29"/>
      <c r="P14" s="29"/>
      <c r="Q14" s="29"/>
      <c r="R14" s="42">
        <f t="shared" si="2"/>
        <v>5</v>
      </c>
      <c r="S14" s="20" t="str">
        <f t="shared" si="4"/>
        <v>OK</v>
      </c>
      <c r="T14" s="18">
        <v>5</v>
      </c>
      <c r="U14" s="19"/>
      <c r="V14" s="18"/>
      <c r="W14" s="19"/>
      <c r="X14" s="19"/>
      <c r="Y14" s="19"/>
      <c r="Z14" s="19"/>
      <c r="AA14" s="18"/>
      <c r="AB14" s="18"/>
      <c r="AC14" s="18"/>
      <c r="AD14" s="18"/>
      <c r="AE14" s="38"/>
      <c r="AF14" s="38"/>
      <c r="AG14" s="38"/>
      <c r="AH14" s="38"/>
      <c r="AI14" s="38"/>
      <c r="AJ14" s="38"/>
      <c r="AK14" s="38"/>
      <c r="AL14" s="38"/>
      <c r="AM14" s="38"/>
      <c r="AN14" s="38"/>
      <c r="AO14" s="38"/>
      <c r="AP14" s="38"/>
      <c r="AQ14" s="38"/>
      <c r="AR14" s="38"/>
      <c r="AS14" s="38"/>
      <c r="AT14" s="38"/>
      <c r="AU14" s="38"/>
      <c r="AV14" s="38"/>
      <c r="AW14" s="38"/>
      <c r="AX14" s="38"/>
      <c r="AY14" s="38"/>
    </row>
    <row r="15" spans="1:51" ht="24.75" customHeight="1" x14ac:dyDescent="0.25">
      <c r="A15" s="166"/>
      <c r="B15" s="164"/>
      <c r="C15" s="67">
        <v>12</v>
      </c>
      <c r="D15" s="72" t="s">
        <v>75</v>
      </c>
      <c r="E15" s="86" t="s">
        <v>238</v>
      </c>
      <c r="F15" s="78" t="s">
        <v>50</v>
      </c>
      <c r="G15" s="79" t="s">
        <v>239</v>
      </c>
      <c r="H15" s="77" t="s">
        <v>468</v>
      </c>
      <c r="I15" s="97">
        <v>2</v>
      </c>
      <c r="J15" s="85">
        <v>50</v>
      </c>
      <c r="K15" s="28">
        <f t="shared" si="0"/>
        <v>50</v>
      </c>
      <c r="L15" s="28">
        <f t="shared" si="1"/>
        <v>50</v>
      </c>
      <c r="M15" s="29"/>
      <c r="N15" s="30">
        <f t="shared" si="3"/>
        <v>12</v>
      </c>
      <c r="O15" s="29"/>
      <c r="P15" s="29"/>
      <c r="Q15" s="29"/>
      <c r="R15" s="42">
        <f t="shared" si="2"/>
        <v>0</v>
      </c>
      <c r="S15" s="20" t="str">
        <f t="shared" si="4"/>
        <v>OK</v>
      </c>
      <c r="T15" s="18">
        <v>50</v>
      </c>
      <c r="U15" s="19"/>
      <c r="V15" s="19"/>
      <c r="W15" s="19"/>
      <c r="X15" s="19"/>
      <c r="Y15" s="19"/>
      <c r="Z15" s="19"/>
      <c r="AA15" s="18"/>
      <c r="AB15" s="18"/>
      <c r="AC15" s="18"/>
      <c r="AD15" s="18"/>
      <c r="AE15" s="38"/>
      <c r="AF15" s="38"/>
      <c r="AG15" s="38"/>
      <c r="AH15" s="38"/>
      <c r="AI15" s="38"/>
      <c r="AJ15" s="38"/>
      <c r="AK15" s="38"/>
      <c r="AL15" s="38"/>
      <c r="AM15" s="38"/>
      <c r="AN15" s="38"/>
      <c r="AO15" s="38"/>
      <c r="AP15" s="38"/>
      <c r="AQ15" s="38"/>
      <c r="AR15" s="38"/>
      <c r="AS15" s="38"/>
      <c r="AT15" s="38"/>
      <c r="AU15" s="38"/>
      <c r="AV15" s="38"/>
      <c r="AW15" s="38"/>
      <c r="AX15" s="38"/>
      <c r="AY15" s="38"/>
    </row>
    <row r="16" spans="1:51" ht="24.75" customHeight="1" x14ac:dyDescent="0.25">
      <c r="A16" s="166"/>
      <c r="B16" s="165"/>
      <c r="C16" s="67">
        <v>13</v>
      </c>
      <c r="D16" s="71" t="s">
        <v>76</v>
      </c>
      <c r="E16" s="86" t="s">
        <v>240</v>
      </c>
      <c r="F16" s="77" t="s">
        <v>241</v>
      </c>
      <c r="G16" s="75" t="s">
        <v>242</v>
      </c>
      <c r="H16" s="81" t="s">
        <v>469</v>
      </c>
      <c r="I16" s="97">
        <v>20</v>
      </c>
      <c r="J16" s="85">
        <v>60</v>
      </c>
      <c r="K16" s="28">
        <f t="shared" si="0"/>
        <v>25</v>
      </c>
      <c r="L16" s="28">
        <f t="shared" si="1"/>
        <v>25</v>
      </c>
      <c r="M16" s="29"/>
      <c r="N16" s="30">
        <f t="shared" si="3"/>
        <v>15</v>
      </c>
      <c r="O16" s="29"/>
      <c r="P16" s="29"/>
      <c r="Q16" s="29"/>
      <c r="R16" s="42">
        <f t="shared" si="2"/>
        <v>35</v>
      </c>
      <c r="S16" s="20" t="str">
        <f t="shared" si="4"/>
        <v>OK</v>
      </c>
      <c r="T16" s="18">
        <v>25</v>
      </c>
      <c r="U16" s="19"/>
      <c r="V16" s="19"/>
      <c r="W16" s="19"/>
      <c r="X16" s="19"/>
      <c r="Y16" s="19"/>
      <c r="Z16" s="19"/>
      <c r="AA16" s="18"/>
      <c r="AB16" s="18"/>
      <c r="AC16" s="18"/>
      <c r="AD16" s="18"/>
      <c r="AE16" s="38"/>
      <c r="AF16" s="38"/>
      <c r="AG16" s="38"/>
      <c r="AH16" s="38"/>
      <c r="AI16" s="38"/>
      <c r="AJ16" s="38"/>
      <c r="AK16" s="38"/>
      <c r="AL16" s="38"/>
      <c r="AM16" s="38"/>
      <c r="AN16" s="38"/>
      <c r="AO16" s="38"/>
      <c r="AP16" s="38"/>
      <c r="AQ16" s="38"/>
      <c r="AR16" s="38"/>
      <c r="AS16" s="38"/>
      <c r="AT16" s="38"/>
      <c r="AU16" s="38"/>
      <c r="AV16" s="38"/>
      <c r="AW16" s="38"/>
      <c r="AX16" s="38"/>
      <c r="AY16" s="38"/>
    </row>
    <row r="17" spans="1:51" ht="24.75" customHeight="1" x14ac:dyDescent="0.25">
      <c r="A17" s="166" t="s">
        <v>477</v>
      </c>
      <c r="B17" s="163">
        <v>2</v>
      </c>
      <c r="C17" s="67">
        <v>14</v>
      </c>
      <c r="D17" s="71" t="s">
        <v>77</v>
      </c>
      <c r="E17" s="86" t="s">
        <v>243</v>
      </c>
      <c r="F17" s="77" t="s">
        <v>51</v>
      </c>
      <c r="G17" s="75" t="s">
        <v>244</v>
      </c>
      <c r="H17" s="81" t="s">
        <v>468</v>
      </c>
      <c r="I17" s="82">
        <v>7.7</v>
      </c>
      <c r="J17" s="85">
        <v>60</v>
      </c>
      <c r="K17" s="28">
        <f t="shared" si="0"/>
        <v>0</v>
      </c>
      <c r="L17" s="28">
        <f t="shared" si="1"/>
        <v>0</v>
      </c>
      <c r="M17" s="29"/>
      <c r="N17" s="30">
        <f t="shared" si="3"/>
        <v>15</v>
      </c>
      <c r="O17" s="29"/>
      <c r="P17" s="29"/>
      <c r="Q17" s="29"/>
      <c r="R17" s="42">
        <f t="shared" si="2"/>
        <v>60</v>
      </c>
      <c r="S17" s="20" t="str">
        <f t="shared" si="4"/>
        <v>OK</v>
      </c>
      <c r="T17" s="18"/>
      <c r="U17" s="19"/>
      <c r="V17" s="19"/>
      <c r="W17" s="19"/>
      <c r="X17" s="19"/>
      <c r="Y17" s="19"/>
      <c r="Z17" s="19"/>
      <c r="AA17" s="18"/>
      <c r="AB17" s="18"/>
      <c r="AC17" s="18"/>
      <c r="AD17" s="18"/>
      <c r="AE17" s="38"/>
      <c r="AF17" s="38"/>
      <c r="AG17" s="38"/>
      <c r="AH17" s="38"/>
      <c r="AI17" s="38"/>
      <c r="AJ17" s="38"/>
      <c r="AK17" s="38"/>
      <c r="AL17" s="38"/>
      <c r="AM17" s="38"/>
      <c r="AN17" s="38"/>
      <c r="AO17" s="38"/>
      <c r="AP17" s="38"/>
      <c r="AQ17" s="38"/>
      <c r="AR17" s="38"/>
      <c r="AS17" s="38"/>
      <c r="AT17" s="38"/>
      <c r="AU17" s="38"/>
      <c r="AV17" s="38"/>
      <c r="AW17" s="38"/>
      <c r="AX17" s="38"/>
      <c r="AY17" s="38"/>
    </row>
    <row r="18" spans="1:51" ht="24.75" customHeight="1" x14ac:dyDescent="0.25">
      <c r="A18" s="166"/>
      <c r="B18" s="164"/>
      <c r="C18" s="67">
        <v>15</v>
      </c>
      <c r="D18" s="71" t="s">
        <v>78</v>
      </c>
      <c r="E18" s="86" t="s">
        <v>245</v>
      </c>
      <c r="F18" s="77" t="s">
        <v>51</v>
      </c>
      <c r="G18" s="75" t="s">
        <v>246</v>
      </c>
      <c r="H18" s="81" t="s">
        <v>468</v>
      </c>
      <c r="I18" s="82">
        <v>7.7</v>
      </c>
      <c r="J18" s="85">
        <v>60</v>
      </c>
      <c r="K18" s="28">
        <f t="shared" si="0"/>
        <v>0</v>
      </c>
      <c r="L18" s="28">
        <f t="shared" si="1"/>
        <v>0</v>
      </c>
      <c r="M18" s="29"/>
      <c r="N18" s="30">
        <f t="shared" si="3"/>
        <v>15</v>
      </c>
      <c r="O18" s="29"/>
      <c r="P18" s="29"/>
      <c r="Q18" s="29"/>
      <c r="R18" s="42">
        <f t="shared" si="2"/>
        <v>60</v>
      </c>
      <c r="S18" s="20" t="str">
        <f t="shared" si="4"/>
        <v>OK</v>
      </c>
      <c r="T18" s="18"/>
      <c r="U18" s="19"/>
      <c r="V18" s="19"/>
      <c r="W18" s="19"/>
      <c r="X18" s="19"/>
      <c r="Y18" s="19"/>
      <c r="Z18" s="19"/>
      <c r="AA18" s="18"/>
      <c r="AB18" s="18"/>
      <c r="AC18" s="18"/>
      <c r="AD18" s="18"/>
      <c r="AE18" s="38"/>
      <c r="AF18" s="38"/>
      <c r="AG18" s="38"/>
      <c r="AH18" s="38"/>
      <c r="AI18" s="38"/>
      <c r="AJ18" s="38"/>
      <c r="AK18" s="38"/>
      <c r="AL18" s="38"/>
      <c r="AM18" s="38"/>
      <c r="AN18" s="38"/>
      <c r="AO18" s="38"/>
      <c r="AP18" s="38"/>
      <c r="AQ18" s="38"/>
      <c r="AR18" s="38"/>
      <c r="AS18" s="38"/>
      <c r="AT18" s="38"/>
      <c r="AU18" s="38"/>
      <c r="AV18" s="38"/>
      <c r="AW18" s="38"/>
      <c r="AX18" s="38"/>
      <c r="AY18" s="38"/>
    </row>
    <row r="19" spans="1:51" ht="24.75" customHeight="1" x14ac:dyDescent="0.25">
      <c r="A19" s="166"/>
      <c r="B19" s="164"/>
      <c r="C19" s="67">
        <v>16</v>
      </c>
      <c r="D19" s="71" t="s">
        <v>79</v>
      </c>
      <c r="E19" s="86" t="s">
        <v>247</v>
      </c>
      <c r="F19" s="77" t="s">
        <v>3</v>
      </c>
      <c r="G19" s="75" t="s">
        <v>248</v>
      </c>
      <c r="H19" s="81" t="s">
        <v>468</v>
      </c>
      <c r="I19" s="97">
        <v>18.899999999999999</v>
      </c>
      <c r="J19" s="85">
        <v>20</v>
      </c>
      <c r="K19" s="28">
        <f t="shared" si="0"/>
        <v>10</v>
      </c>
      <c r="L19" s="28">
        <f t="shared" si="1"/>
        <v>10</v>
      </c>
      <c r="M19" s="29"/>
      <c r="N19" s="30">
        <f t="shared" si="3"/>
        <v>5</v>
      </c>
      <c r="O19" s="29"/>
      <c r="P19" s="29"/>
      <c r="Q19" s="29"/>
      <c r="R19" s="42">
        <f t="shared" si="2"/>
        <v>10</v>
      </c>
      <c r="S19" s="20" t="str">
        <f t="shared" si="4"/>
        <v>OK</v>
      </c>
      <c r="T19" s="18">
        <v>10</v>
      </c>
      <c r="U19" s="19"/>
      <c r="V19" s="19"/>
      <c r="W19" s="19"/>
      <c r="X19" s="19"/>
      <c r="Y19" s="19"/>
      <c r="Z19" s="19"/>
      <c r="AA19" s="18"/>
      <c r="AB19" s="18"/>
      <c r="AC19" s="18"/>
      <c r="AD19" s="18"/>
      <c r="AE19" s="38"/>
      <c r="AF19" s="38"/>
      <c r="AG19" s="38"/>
      <c r="AH19" s="38"/>
      <c r="AI19" s="38"/>
      <c r="AJ19" s="38"/>
      <c r="AK19" s="38"/>
      <c r="AL19" s="38"/>
      <c r="AM19" s="38"/>
      <c r="AN19" s="38"/>
      <c r="AO19" s="38"/>
      <c r="AP19" s="38"/>
      <c r="AQ19" s="38"/>
      <c r="AR19" s="38"/>
      <c r="AS19" s="38"/>
      <c r="AT19" s="38"/>
      <c r="AU19" s="38"/>
      <c r="AV19" s="38"/>
      <c r="AW19" s="38"/>
      <c r="AX19" s="38"/>
      <c r="AY19" s="38"/>
    </row>
    <row r="20" spans="1:51" ht="24.75" customHeight="1" x14ac:dyDescent="0.25">
      <c r="A20" s="166"/>
      <c r="B20" s="164"/>
      <c r="C20" s="67">
        <v>17</v>
      </c>
      <c r="D20" s="71" t="s">
        <v>80</v>
      </c>
      <c r="E20" s="86" t="s">
        <v>249</v>
      </c>
      <c r="F20" s="77" t="s">
        <v>3</v>
      </c>
      <c r="G20" s="75" t="s">
        <v>251</v>
      </c>
      <c r="H20" s="81" t="s">
        <v>468</v>
      </c>
      <c r="I20" s="97">
        <v>16.61</v>
      </c>
      <c r="J20" s="85">
        <v>10</v>
      </c>
      <c r="K20" s="28">
        <f t="shared" si="0"/>
        <v>5</v>
      </c>
      <c r="L20" s="28">
        <f t="shared" si="1"/>
        <v>5</v>
      </c>
      <c r="M20" s="29"/>
      <c r="N20" s="30">
        <f t="shared" si="3"/>
        <v>2</v>
      </c>
      <c r="O20" s="29"/>
      <c r="P20" s="29"/>
      <c r="Q20" s="29"/>
      <c r="R20" s="42">
        <f t="shared" si="2"/>
        <v>5</v>
      </c>
      <c r="S20" s="20" t="str">
        <f t="shared" si="4"/>
        <v>OK</v>
      </c>
      <c r="T20" s="18">
        <v>5</v>
      </c>
      <c r="U20" s="19"/>
      <c r="V20" s="19"/>
      <c r="W20" s="19"/>
      <c r="X20" s="19"/>
      <c r="Y20" s="19"/>
      <c r="Z20" s="19"/>
      <c r="AA20" s="18"/>
      <c r="AB20" s="18"/>
      <c r="AC20" s="18"/>
      <c r="AD20" s="18"/>
      <c r="AE20" s="38"/>
      <c r="AF20" s="38"/>
      <c r="AG20" s="38"/>
      <c r="AH20" s="38"/>
      <c r="AI20" s="38"/>
      <c r="AJ20" s="38"/>
      <c r="AK20" s="38"/>
      <c r="AL20" s="38"/>
      <c r="AM20" s="38"/>
      <c r="AN20" s="38"/>
      <c r="AO20" s="38"/>
      <c r="AP20" s="38"/>
      <c r="AQ20" s="38"/>
      <c r="AR20" s="38"/>
      <c r="AS20" s="38"/>
      <c r="AT20" s="38"/>
      <c r="AU20" s="38"/>
      <c r="AV20" s="38"/>
      <c r="AW20" s="38"/>
      <c r="AX20" s="38"/>
      <c r="AY20" s="38"/>
    </row>
    <row r="21" spans="1:51" ht="24.75" customHeight="1" x14ac:dyDescent="0.25">
      <c r="A21" s="166"/>
      <c r="B21" s="164"/>
      <c r="C21" s="67">
        <v>18</v>
      </c>
      <c r="D21" s="71" t="s">
        <v>81</v>
      </c>
      <c r="E21" s="86" t="s">
        <v>252</v>
      </c>
      <c r="F21" s="77" t="s">
        <v>3</v>
      </c>
      <c r="G21" s="75" t="s">
        <v>253</v>
      </c>
      <c r="H21" s="81" t="s">
        <v>468</v>
      </c>
      <c r="I21" s="97">
        <v>5.25</v>
      </c>
      <c r="J21" s="85">
        <v>20</v>
      </c>
      <c r="K21" s="28">
        <f t="shared" si="0"/>
        <v>20</v>
      </c>
      <c r="L21" s="28">
        <f t="shared" si="1"/>
        <v>20</v>
      </c>
      <c r="M21" s="29"/>
      <c r="N21" s="30">
        <f t="shared" si="3"/>
        <v>5</v>
      </c>
      <c r="O21" s="29"/>
      <c r="P21" s="29"/>
      <c r="Q21" s="29"/>
      <c r="R21" s="42">
        <f t="shared" si="2"/>
        <v>0</v>
      </c>
      <c r="S21" s="20" t="str">
        <f t="shared" si="4"/>
        <v>OK</v>
      </c>
      <c r="T21" s="18">
        <v>20</v>
      </c>
      <c r="U21" s="19"/>
      <c r="V21" s="19"/>
      <c r="W21" s="19"/>
      <c r="X21" s="19"/>
      <c r="Y21" s="19"/>
      <c r="Z21" s="19"/>
      <c r="AA21" s="18"/>
      <c r="AB21" s="18"/>
      <c r="AC21" s="18"/>
      <c r="AD21" s="18"/>
      <c r="AE21" s="38"/>
      <c r="AF21" s="38"/>
      <c r="AG21" s="38"/>
      <c r="AH21" s="38"/>
      <c r="AI21" s="38"/>
      <c r="AJ21" s="38"/>
      <c r="AK21" s="38"/>
      <c r="AL21" s="38"/>
      <c r="AM21" s="38"/>
      <c r="AN21" s="38"/>
      <c r="AO21" s="38"/>
      <c r="AP21" s="38"/>
      <c r="AQ21" s="38"/>
      <c r="AR21" s="38"/>
      <c r="AS21" s="38"/>
      <c r="AT21" s="38"/>
      <c r="AU21" s="38"/>
      <c r="AV21" s="38"/>
      <c r="AW21" s="38"/>
      <c r="AX21" s="38"/>
      <c r="AY21" s="38"/>
    </row>
    <row r="22" spans="1:51" ht="24.75" customHeight="1" x14ac:dyDescent="0.25">
      <c r="A22" s="166"/>
      <c r="B22" s="165"/>
      <c r="C22" s="67">
        <v>19</v>
      </c>
      <c r="D22" s="72" t="s">
        <v>82</v>
      </c>
      <c r="E22" s="86" t="s">
        <v>254</v>
      </c>
      <c r="F22" s="78" t="s">
        <v>236</v>
      </c>
      <c r="G22" s="79" t="s">
        <v>255</v>
      </c>
      <c r="H22" s="77" t="s">
        <v>468</v>
      </c>
      <c r="I22" s="97">
        <v>0.6</v>
      </c>
      <c r="J22" s="85">
        <v>2500</v>
      </c>
      <c r="K22" s="28">
        <f t="shared" si="0"/>
        <v>1500</v>
      </c>
      <c r="L22" s="28">
        <f t="shared" si="1"/>
        <v>1500</v>
      </c>
      <c r="M22" s="29"/>
      <c r="N22" s="30">
        <f t="shared" si="3"/>
        <v>625</v>
      </c>
      <c r="O22" s="29"/>
      <c r="P22" s="29"/>
      <c r="Q22" s="29"/>
      <c r="R22" s="42">
        <f t="shared" si="2"/>
        <v>1000</v>
      </c>
      <c r="S22" s="20" t="str">
        <f t="shared" si="4"/>
        <v>OK</v>
      </c>
      <c r="T22" s="18">
        <v>1500</v>
      </c>
      <c r="U22" s="18"/>
      <c r="V22" s="19"/>
      <c r="W22" s="21"/>
      <c r="X22" s="19"/>
      <c r="Y22" s="19"/>
      <c r="Z22" s="18"/>
      <c r="AA22" s="18"/>
      <c r="AB22" s="18"/>
      <c r="AC22" s="18"/>
      <c r="AD22" s="18"/>
      <c r="AE22" s="38"/>
      <c r="AF22" s="38"/>
      <c r="AG22" s="38"/>
      <c r="AH22" s="38"/>
      <c r="AI22" s="38"/>
      <c r="AJ22" s="38"/>
      <c r="AK22" s="38"/>
      <c r="AL22" s="38"/>
      <c r="AM22" s="38"/>
      <c r="AN22" s="38"/>
      <c r="AO22" s="38"/>
      <c r="AP22" s="38"/>
      <c r="AQ22" s="38"/>
      <c r="AR22" s="38"/>
      <c r="AS22" s="38"/>
      <c r="AT22" s="38"/>
      <c r="AU22" s="38"/>
      <c r="AV22" s="38"/>
      <c r="AW22" s="38"/>
      <c r="AX22" s="38"/>
      <c r="AY22" s="38"/>
    </row>
    <row r="23" spans="1:51" ht="24.75" customHeight="1" x14ac:dyDescent="0.25">
      <c r="A23" s="166" t="s">
        <v>478</v>
      </c>
      <c r="B23" s="163">
        <v>3</v>
      </c>
      <c r="C23" s="67">
        <v>20</v>
      </c>
      <c r="D23" s="71" t="s">
        <v>83</v>
      </c>
      <c r="E23" s="86" t="s">
        <v>256</v>
      </c>
      <c r="F23" s="77" t="s">
        <v>3</v>
      </c>
      <c r="G23" s="75" t="s">
        <v>257</v>
      </c>
      <c r="H23" s="81" t="s">
        <v>468</v>
      </c>
      <c r="I23" s="96">
        <v>0.78</v>
      </c>
      <c r="J23" s="85">
        <v>1200</v>
      </c>
      <c r="K23" s="28">
        <f t="shared" si="0"/>
        <v>500</v>
      </c>
      <c r="L23" s="28">
        <f t="shared" si="1"/>
        <v>500</v>
      </c>
      <c r="M23" s="29"/>
      <c r="N23" s="30">
        <f t="shared" si="3"/>
        <v>300</v>
      </c>
      <c r="O23" s="29"/>
      <c r="P23" s="29"/>
      <c r="Q23" s="29"/>
      <c r="R23" s="42">
        <f t="shared" si="2"/>
        <v>700</v>
      </c>
      <c r="S23" s="20" t="str">
        <f t="shared" si="4"/>
        <v>OK</v>
      </c>
      <c r="T23" s="18"/>
      <c r="U23" s="19"/>
      <c r="V23" s="19"/>
      <c r="W23" s="21"/>
      <c r="X23" s="19">
        <v>500</v>
      </c>
      <c r="Y23" s="19"/>
      <c r="Z23" s="19"/>
      <c r="AA23" s="18"/>
      <c r="AB23" s="18"/>
      <c r="AC23" s="18"/>
      <c r="AD23" s="18"/>
      <c r="AE23" s="38"/>
      <c r="AF23" s="38"/>
      <c r="AG23" s="38"/>
      <c r="AH23" s="38"/>
      <c r="AI23" s="38"/>
      <c r="AJ23" s="38"/>
      <c r="AK23" s="38"/>
      <c r="AL23" s="38"/>
      <c r="AM23" s="38"/>
      <c r="AN23" s="38"/>
      <c r="AO23" s="38"/>
      <c r="AP23" s="38"/>
      <c r="AQ23" s="38"/>
      <c r="AR23" s="38"/>
      <c r="AS23" s="38"/>
      <c r="AT23" s="38"/>
      <c r="AU23" s="38"/>
      <c r="AV23" s="38"/>
      <c r="AW23" s="38"/>
      <c r="AX23" s="38"/>
      <c r="AY23" s="38"/>
    </row>
    <row r="24" spans="1:51" ht="24.75" customHeight="1" x14ac:dyDescent="0.25">
      <c r="A24" s="166"/>
      <c r="B24" s="164"/>
      <c r="C24" s="67">
        <v>21</v>
      </c>
      <c r="D24" s="71" t="s">
        <v>84</v>
      </c>
      <c r="E24" s="86" t="s">
        <v>256</v>
      </c>
      <c r="F24" s="77" t="s">
        <v>3</v>
      </c>
      <c r="G24" s="75" t="s">
        <v>258</v>
      </c>
      <c r="H24" s="81" t="s">
        <v>468</v>
      </c>
      <c r="I24" s="82">
        <v>0.78</v>
      </c>
      <c r="J24" s="85">
        <v>1200</v>
      </c>
      <c r="K24" s="28">
        <f t="shared" si="0"/>
        <v>0</v>
      </c>
      <c r="L24" s="28">
        <f t="shared" si="1"/>
        <v>0</v>
      </c>
      <c r="M24" s="29"/>
      <c r="N24" s="30">
        <f t="shared" si="3"/>
        <v>300</v>
      </c>
      <c r="O24" s="29"/>
      <c r="P24" s="29"/>
      <c r="Q24" s="29"/>
      <c r="R24" s="42">
        <f t="shared" si="2"/>
        <v>1200</v>
      </c>
      <c r="S24" s="20" t="str">
        <f t="shared" si="4"/>
        <v>OK</v>
      </c>
      <c r="T24" s="18"/>
      <c r="U24" s="19"/>
      <c r="V24" s="19"/>
      <c r="W24" s="21"/>
      <c r="X24" s="19"/>
      <c r="Y24" s="19"/>
      <c r="Z24" s="19"/>
      <c r="AA24" s="18"/>
      <c r="AB24" s="18"/>
      <c r="AC24" s="18"/>
      <c r="AD24" s="18"/>
      <c r="AE24" s="38"/>
      <c r="AF24" s="38"/>
      <c r="AG24" s="38"/>
      <c r="AH24" s="38"/>
      <c r="AI24" s="38"/>
      <c r="AJ24" s="38"/>
      <c r="AK24" s="38"/>
      <c r="AL24" s="38"/>
      <c r="AM24" s="38"/>
      <c r="AN24" s="38"/>
      <c r="AO24" s="38"/>
      <c r="AP24" s="38"/>
      <c r="AQ24" s="38"/>
      <c r="AR24" s="38"/>
      <c r="AS24" s="38"/>
      <c r="AT24" s="38"/>
      <c r="AU24" s="38"/>
      <c r="AV24" s="38"/>
      <c r="AW24" s="38"/>
      <c r="AX24" s="38"/>
      <c r="AY24" s="38"/>
    </row>
    <row r="25" spans="1:51" ht="24.75" customHeight="1" x14ac:dyDescent="0.25">
      <c r="A25" s="166"/>
      <c r="B25" s="164"/>
      <c r="C25" s="67">
        <v>22</v>
      </c>
      <c r="D25" s="71" t="s">
        <v>85</v>
      </c>
      <c r="E25" s="86" t="s">
        <v>256</v>
      </c>
      <c r="F25" s="77" t="s">
        <v>3</v>
      </c>
      <c r="G25" s="75" t="s">
        <v>259</v>
      </c>
      <c r="H25" s="81" t="s">
        <v>468</v>
      </c>
      <c r="I25" s="82">
        <v>0.78</v>
      </c>
      <c r="J25" s="85">
        <v>0</v>
      </c>
      <c r="K25" s="28">
        <f t="shared" si="0"/>
        <v>0</v>
      </c>
      <c r="L25" s="28">
        <f t="shared" si="1"/>
        <v>0</v>
      </c>
      <c r="M25" s="29"/>
      <c r="N25" s="30">
        <f t="shared" si="3"/>
        <v>0</v>
      </c>
      <c r="O25" s="29"/>
      <c r="P25" s="29"/>
      <c r="Q25" s="29"/>
      <c r="R25" s="42">
        <f t="shared" si="2"/>
        <v>0</v>
      </c>
      <c r="S25" s="20" t="str">
        <f t="shared" si="4"/>
        <v>OK</v>
      </c>
      <c r="T25" s="18"/>
      <c r="U25" s="19"/>
      <c r="V25" s="19"/>
      <c r="W25" s="21"/>
      <c r="X25" s="19"/>
      <c r="Y25" s="19"/>
      <c r="Z25" s="19"/>
      <c r="AA25" s="18"/>
      <c r="AB25" s="18"/>
      <c r="AC25" s="18"/>
      <c r="AD25" s="18"/>
      <c r="AE25" s="38"/>
      <c r="AF25" s="38"/>
      <c r="AG25" s="38"/>
      <c r="AH25" s="38"/>
      <c r="AI25" s="38"/>
      <c r="AJ25" s="38"/>
      <c r="AK25" s="38"/>
      <c r="AL25" s="38"/>
      <c r="AM25" s="38"/>
      <c r="AN25" s="38"/>
      <c r="AO25" s="38"/>
      <c r="AP25" s="38"/>
      <c r="AQ25" s="38"/>
      <c r="AR25" s="38"/>
      <c r="AS25" s="38"/>
      <c r="AT25" s="38"/>
      <c r="AU25" s="38"/>
      <c r="AV25" s="38"/>
      <c r="AW25" s="38"/>
      <c r="AX25" s="38"/>
      <c r="AY25" s="38"/>
    </row>
    <row r="26" spans="1:51" ht="24.75" customHeight="1" x14ac:dyDescent="0.25">
      <c r="A26" s="166"/>
      <c r="B26" s="165"/>
      <c r="C26" s="67">
        <v>23</v>
      </c>
      <c r="D26" s="71" t="s">
        <v>86</v>
      </c>
      <c r="E26" s="86" t="s">
        <v>260</v>
      </c>
      <c r="F26" s="77" t="s">
        <v>3</v>
      </c>
      <c r="G26" s="75" t="s">
        <v>261</v>
      </c>
      <c r="H26" s="81" t="s">
        <v>468</v>
      </c>
      <c r="I26" s="82">
        <v>7.92</v>
      </c>
      <c r="J26" s="85">
        <v>0</v>
      </c>
      <c r="K26" s="28">
        <f t="shared" si="0"/>
        <v>0</v>
      </c>
      <c r="L26" s="28">
        <f t="shared" si="1"/>
        <v>0</v>
      </c>
      <c r="M26" s="29"/>
      <c r="N26" s="30">
        <f t="shared" si="3"/>
        <v>0</v>
      </c>
      <c r="O26" s="29"/>
      <c r="P26" s="29"/>
      <c r="Q26" s="29"/>
      <c r="R26" s="42">
        <f t="shared" si="2"/>
        <v>0</v>
      </c>
      <c r="S26" s="20" t="str">
        <f t="shared" si="4"/>
        <v>OK</v>
      </c>
      <c r="T26" s="18"/>
      <c r="U26" s="19"/>
      <c r="V26" s="19"/>
      <c r="W26" s="21"/>
      <c r="X26" s="19"/>
      <c r="Y26" s="19"/>
      <c r="Z26" s="19"/>
      <c r="AA26" s="18"/>
      <c r="AB26" s="18"/>
      <c r="AC26" s="18"/>
      <c r="AD26" s="18"/>
      <c r="AE26" s="38"/>
      <c r="AF26" s="38"/>
      <c r="AG26" s="38"/>
      <c r="AH26" s="38"/>
      <c r="AI26" s="38"/>
      <c r="AJ26" s="38"/>
      <c r="AK26" s="38"/>
      <c r="AL26" s="38"/>
      <c r="AM26" s="38"/>
      <c r="AN26" s="38"/>
      <c r="AO26" s="38"/>
      <c r="AP26" s="38"/>
      <c r="AQ26" s="38"/>
      <c r="AR26" s="38"/>
      <c r="AS26" s="38"/>
      <c r="AT26" s="38"/>
      <c r="AU26" s="38"/>
      <c r="AV26" s="38"/>
      <c r="AW26" s="38"/>
      <c r="AX26" s="38"/>
      <c r="AY26" s="38"/>
    </row>
    <row r="27" spans="1:51" ht="24.75" customHeight="1" x14ac:dyDescent="0.25">
      <c r="A27" s="166" t="s">
        <v>478</v>
      </c>
      <c r="B27" s="163">
        <v>4</v>
      </c>
      <c r="C27" s="67">
        <v>24</v>
      </c>
      <c r="D27" s="71" t="s">
        <v>87</v>
      </c>
      <c r="E27" s="86" t="s">
        <v>256</v>
      </c>
      <c r="F27" s="77" t="s">
        <v>3</v>
      </c>
      <c r="G27" s="75" t="s">
        <v>262</v>
      </c>
      <c r="H27" s="81" t="s">
        <v>468</v>
      </c>
      <c r="I27" s="82">
        <v>2.44</v>
      </c>
      <c r="J27" s="85">
        <v>36</v>
      </c>
      <c r="K27" s="28">
        <f t="shared" si="0"/>
        <v>36</v>
      </c>
      <c r="L27" s="28">
        <f t="shared" si="1"/>
        <v>36</v>
      </c>
      <c r="M27" s="29"/>
      <c r="N27" s="30">
        <f t="shared" si="3"/>
        <v>9</v>
      </c>
      <c r="O27" s="29"/>
      <c r="P27" s="29"/>
      <c r="Q27" s="29"/>
      <c r="R27" s="42">
        <f t="shared" si="2"/>
        <v>0</v>
      </c>
      <c r="S27" s="20" t="str">
        <f t="shared" si="4"/>
        <v>OK</v>
      </c>
      <c r="T27" s="18"/>
      <c r="U27" s="19">
        <v>36</v>
      </c>
      <c r="V27" s="19"/>
      <c r="W27" s="21"/>
      <c r="X27" s="19"/>
      <c r="Y27" s="19"/>
      <c r="Z27" s="19"/>
      <c r="AA27" s="18"/>
      <c r="AB27" s="18"/>
      <c r="AC27" s="18"/>
      <c r="AD27" s="18"/>
      <c r="AE27" s="38"/>
      <c r="AF27" s="38"/>
      <c r="AG27" s="38"/>
      <c r="AH27" s="38"/>
      <c r="AI27" s="38"/>
      <c r="AJ27" s="38"/>
      <c r="AK27" s="38"/>
      <c r="AL27" s="38"/>
      <c r="AM27" s="38"/>
      <c r="AN27" s="38"/>
      <c r="AO27" s="38"/>
      <c r="AP27" s="38"/>
      <c r="AQ27" s="38"/>
      <c r="AR27" s="38"/>
      <c r="AS27" s="38"/>
      <c r="AT27" s="38"/>
      <c r="AU27" s="38"/>
      <c r="AV27" s="38"/>
      <c r="AW27" s="38"/>
      <c r="AX27" s="38"/>
      <c r="AY27" s="38"/>
    </row>
    <row r="28" spans="1:51" ht="24.75" customHeight="1" x14ac:dyDescent="0.25">
      <c r="A28" s="166"/>
      <c r="B28" s="165"/>
      <c r="C28" s="67">
        <v>25</v>
      </c>
      <c r="D28" s="71" t="s">
        <v>88</v>
      </c>
      <c r="E28" s="86" t="s">
        <v>256</v>
      </c>
      <c r="F28" s="77" t="s">
        <v>3</v>
      </c>
      <c r="G28" s="75" t="s">
        <v>263</v>
      </c>
      <c r="H28" s="81" t="s">
        <v>468</v>
      </c>
      <c r="I28" s="82">
        <v>2.44</v>
      </c>
      <c r="J28" s="85">
        <v>36</v>
      </c>
      <c r="K28" s="28">
        <f t="shared" si="0"/>
        <v>36</v>
      </c>
      <c r="L28" s="28">
        <f t="shared" si="1"/>
        <v>36</v>
      </c>
      <c r="M28" s="29"/>
      <c r="N28" s="30">
        <f t="shared" si="3"/>
        <v>9</v>
      </c>
      <c r="O28" s="29"/>
      <c r="P28" s="29"/>
      <c r="Q28" s="29"/>
      <c r="R28" s="42">
        <f t="shared" si="2"/>
        <v>0</v>
      </c>
      <c r="S28" s="20" t="str">
        <f t="shared" si="4"/>
        <v>OK</v>
      </c>
      <c r="T28" s="18"/>
      <c r="U28" s="19">
        <v>36</v>
      </c>
      <c r="V28" s="19"/>
      <c r="W28" s="19"/>
      <c r="X28" s="19"/>
      <c r="Y28" s="19"/>
      <c r="Z28" s="19"/>
      <c r="AA28" s="18"/>
      <c r="AB28" s="18"/>
      <c r="AC28" s="18"/>
      <c r="AD28" s="18"/>
      <c r="AE28" s="38"/>
      <c r="AF28" s="38"/>
      <c r="AG28" s="38"/>
      <c r="AH28" s="38"/>
      <c r="AI28" s="38"/>
      <c r="AJ28" s="38"/>
      <c r="AK28" s="38"/>
      <c r="AL28" s="38"/>
      <c r="AM28" s="38"/>
      <c r="AN28" s="38"/>
      <c r="AO28" s="38"/>
      <c r="AP28" s="38"/>
      <c r="AQ28" s="38"/>
      <c r="AR28" s="38"/>
      <c r="AS28" s="38"/>
      <c r="AT28" s="38"/>
      <c r="AU28" s="38"/>
      <c r="AV28" s="38"/>
      <c r="AW28" s="38"/>
      <c r="AX28" s="38"/>
      <c r="AY28" s="38"/>
    </row>
    <row r="29" spans="1:51" ht="24.75" customHeight="1" x14ac:dyDescent="0.25">
      <c r="A29" s="166"/>
      <c r="B29" s="164"/>
      <c r="C29" s="67">
        <v>26</v>
      </c>
      <c r="D29" s="71" t="s">
        <v>89</v>
      </c>
      <c r="E29" s="86" t="s">
        <v>256</v>
      </c>
      <c r="F29" s="77" t="s">
        <v>3</v>
      </c>
      <c r="G29" s="75" t="s">
        <v>264</v>
      </c>
      <c r="H29" s="81" t="s">
        <v>468</v>
      </c>
      <c r="I29" s="82">
        <v>2.44</v>
      </c>
      <c r="J29" s="85">
        <v>0</v>
      </c>
      <c r="K29" s="28">
        <f t="shared" si="0"/>
        <v>0</v>
      </c>
      <c r="L29" s="28">
        <f t="shared" si="1"/>
        <v>0</v>
      </c>
      <c r="M29" s="29"/>
      <c r="N29" s="30">
        <f t="shared" si="3"/>
        <v>0</v>
      </c>
      <c r="O29" s="29"/>
      <c r="P29" s="29"/>
      <c r="Q29" s="29"/>
      <c r="R29" s="42">
        <f t="shared" si="2"/>
        <v>0</v>
      </c>
      <c r="S29" s="20" t="str">
        <f t="shared" si="4"/>
        <v>OK</v>
      </c>
      <c r="T29" s="18"/>
      <c r="U29" s="19"/>
      <c r="V29" s="19"/>
      <c r="W29" s="19"/>
      <c r="X29" s="19"/>
      <c r="Y29" s="19"/>
      <c r="Z29" s="19"/>
      <c r="AA29" s="18"/>
      <c r="AB29" s="18"/>
      <c r="AC29" s="18"/>
      <c r="AD29" s="18"/>
      <c r="AE29" s="38"/>
      <c r="AF29" s="38"/>
      <c r="AG29" s="38"/>
      <c r="AH29" s="38"/>
      <c r="AI29" s="38"/>
      <c r="AJ29" s="38"/>
      <c r="AK29" s="38"/>
      <c r="AL29" s="38"/>
      <c r="AM29" s="38"/>
      <c r="AN29" s="38"/>
      <c r="AO29" s="38"/>
      <c r="AP29" s="38"/>
      <c r="AQ29" s="38"/>
      <c r="AR29" s="38"/>
      <c r="AS29" s="38"/>
      <c r="AT29" s="38"/>
      <c r="AU29" s="38"/>
      <c r="AV29" s="38"/>
      <c r="AW29" s="38"/>
      <c r="AX29" s="38"/>
      <c r="AY29" s="38"/>
    </row>
    <row r="30" spans="1:51" ht="24.75" customHeight="1" x14ac:dyDescent="0.25">
      <c r="A30" s="166"/>
      <c r="B30" s="165"/>
      <c r="C30" s="67">
        <v>27</v>
      </c>
      <c r="D30" s="71" t="s">
        <v>90</v>
      </c>
      <c r="E30" s="86" t="s">
        <v>256</v>
      </c>
      <c r="F30" s="77" t="s">
        <v>3</v>
      </c>
      <c r="G30" s="75" t="s">
        <v>265</v>
      </c>
      <c r="H30" s="81" t="s">
        <v>468</v>
      </c>
      <c r="I30" s="82">
        <v>2.44</v>
      </c>
      <c r="J30" s="85">
        <v>0</v>
      </c>
      <c r="K30" s="28">
        <f t="shared" si="0"/>
        <v>0</v>
      </c>
      <c r="L30" s="28">
        <f t="shared" si="1"/>
        <v>0</v>
      </c>
      <c r="M30" s="29"/>
      <c r="N30" s="30">
        <f t="shared" si="3"/>
        <v>0</v>
      </c>
      <c r="O30" s="29"/>
      <c r="P30" s="29"/>
      <c r="Q30" s="29"/>
      <c r="R30" s="42">
        <f t="shared" si="2"/>
        <v>0</v>
      </c>
      <c r="S30" s="20" t="str">
        <f t="shared" si="4"/>
        <v>OK</v>
      </c>
      <c r="T30" s="18"/>
      <c r="U30" s="19"/>
      <c r="V30" s="19"/>
      <c r="W30" s="19"/>
      <c r="X30" s="19"/>
      <c r="Y30" s="19"/>
      <c r="Z30" s="19"/>
      <c r="AA30" s="18"/>
      <c r="AB30" s="18"/>
      <c r="AC30" s="18"/>
      <c r="AD30" s="18"/>
      <c r="AE30" s="38"/>
      <c r="AF30" s="38"/>
      <c r="AG30" s="38"/>
      <c r="AH30" s="38"/>
      <c r="AI30" s="38"/>
      <c r="AJ30" s="38"/>
      <c r="AK30" s="38"/>
      <c r="AL30" s="38"/>
      <c r="AM30" s="38"/>
      <c r="AN30" s="38"/>
      <c r="AO30" s="38"/>
      <c r="AP30" s="38"/>
      <c r="AQ30" s="38"/>
      <c r="AR30" s="38"/>
      <c r="AS30" s="38"/>
      <c r="AT30" s="38"/>
      <c r="AU30" s="38"/>
      <c r="AV30" s="38"/>
      <c r="AW30" s="38"/>
      <c r="AX30" s="38"/>
      <c r="AY30" s="38"/>
    </row>
    <row r="31" spans="1:51" ht="24.75" customHeight="1" x14ac:dyDescent="0.25">
      <c r="A31" s="166" t="s">
        <v>478</v>
      </c>
      <c r="B31" s="163">
        <v>5</v>
      </c>
      <c r="C31" s="67">
        <v>28</v>
      </c>
      <c r="D31" s="71" t="s">
        <v>91</v>
      </c>
      <c r="E31" s="86" t="s">
        <v>266</v>
      </c>
      <c r="F31" s="77" t="s">
        <v>3</v>
      </c>
      <c r="G31" s="75" t="s">
        <v>267</v>
      </c>
      <c r="H31" s="81" t="s">
        <v>468</v>
      </c>
      <c r="I31" s="82">
        <v>3.19</v>
      </c>
      <c r="J31" s="85">
        <v>0</v>
      </c>
      <c r="K31" s="28">
        <f t="shared" si="0"/>
        <v>0</v>
      </c>
      <c r="L31" s="28">
        <f t="shared" si="1"/>
        <v>0</v>
      </c>
      <c r="M31" s="29"/>
      <c r="N31" s="30">
        <f t="shared" si="3"/>
        <v>0</v>
      </c>
      <c r="O31" s="29"/>
      <c r="P31" s="29"/>
      <c r="Q31" s="29"/>
      <c r="R31" s="42">
        <f t="shared" si="2"/>
        <v>0</v>
      </c>
      <c r="S31" s="20" t="str">
        <f t="shared" si="4"/>
        <v>OK</v>
      </c>
      <c r="T31" s="18"/>
      <c r="U31" s="19"/>
      <c r="V31" s="19"/>
      <c r="W31" s="19"/>
      <c r="X31" s="19"/>
      <c r="Y31" s="19"/>
      <c r="Z31" s="19"/>
      <c r="AA31" s="18"/>
      <c r="AB31" s="18"/>
      <c r="AC31" s="18"/>
      <c r="AD31" s="18"/>
      <c r="AE31" s="38"/>
      <c r="AF31" s="38"/>
      <c r="AG31" s="38"/>
      <c r="AH31" s="38"/>
      <c r="AI31" s="38"/>
      <c r="AJ31" s="38"/>
      <c r="AK31" s="38"/>
      <c r="AL31" s="38"/>
      <c r="AM31" s="38"/>
      <c r="AN31" s="38"/>
      <c r="AO31" s="38"/>
      <c r="AP31" s="38"/>
      <c r="AQ31" s="38"/>
      <c r="AR31" s="38"/>
      <c r="AS31" s="38"/>
      <c r="AT31" s="38"/>
      <c r="AU31" s="38"/>
      <c r="AV31" s="38"/>
      <c r="AW31" s="38"/>
      <c r="AX31" s="38"/>
      <c r="AY31" s="38"/>
    </row>
    <row r="32" spans="1:51" ht="24.75" customHeight="1" x14ac:dyDescent="0.25">
      <c r="A32" s="166"/>
      <c r="B32" s="164"/>
      <c r="C32" s="67">
        <v>29</v>
      </c>
      <c r="D32" s="71" t="s">
        <v>92</v>
      </c>
      <c r="E32" s="86" t="s">
        <v>266</v>
      </c>
      <c r="F32" s="77" t="s">
        <v>3</v>
      </c>
      <c r="G32" s="75" t="s">
        <v>268</v>
      </c>
      <c r="H32" s="81" t="s">
        <v>468</v>
      </c>
      <c r="I32" s="82">
        <v>3.19</v>
      </c>
      <c r="J32" s="85">
        <v>50</v>
      </c>
      <c r="K32" s="28">
        <f t="shared" si="0"/>
        <v>0</v>
      </c>
      <c r="L32" s="28">
        <f t="shared" si="1"/>
        <v>0</v>
      </c>
      <c r="M32" s="29"/>
      <c r="N32" s="30">
        <f t="shared" si="3"/>
        <v>12</v>
      </c>
      <c r="O32" s="29"/>
      <c r="P32" s="29"/>
      <c r="Q32" s="29"/>
      <c r="R32" s="42">
        <f t="shared" si="2"/>
        <v>50</v>
      </c>
      <c r="S32" s="20" t="str">
        <f t="shared" si="4"/>
        <v>OK</v>
      </c>
      <c r="T32" s="18"/>
      <c r="U32" s="19"/>
      <c r="V32" s="19"/>
      <c r="W32" s="19"/>
      <c r="X32" s="19"/>
      <c r="Y32" s="19"/>
      <c r="Z32" s="19"/>
      <c r="AA32" s="18"/>
      <c r="AB32" s="18"/>
      <c r="AC32" s="18"/>
      <c r="AD32" s="18"/>
      <c r="AE32" s="38"/>
      <c r="AF32" s="38"/>
      <c r="AG32" s="38"/>
      <c r="AH32" s="38"/>
      <c r="AI32" s="38"/>
      <c r="AJ32" s="38"/>
      <c r="AK32" s="38"/>
      <c r="AL32" s="38"/>
      <c r="AM32" s="38"/>
      <c r="AN32" s="38"/>
      <c r="AO32" s="38"/>
      <c r="AP32" s="38"/>
      <c r="AQ32" s="38"/>
      <c r="AR32" s="38"/>
      <c r="AS32" s="38"/>
      <c r="AT32" s="38"/>
      <c r="AU32" s="38"/>
      <c r="AV32" s="38"/>
      <c r="AW32" s="38"/>
      <c r="AX32" s="38"/>
      <c r="AY32" s="38"/>
    </row>
    <row r="33" spans="1:51" ht="24.75" customHeight="1" x14ac:dyDescent="0.25">
      <c r="A33" s="166"/>
      <c r="B33" s="164"/>
      <c r="C33" s="67">
        <v>30</v>
      </c>
      <c r="D33" s="71" t="s">
        <v>93</v>
      </c>
      <c r="E33" s="86" t="s">
        <v>266</v>
      </c>
      <c r="F33" s="77" t="s">
        <v>3</v>
      </c>
      <c r="G33" s="75" t="s">
        <v>269</v>
      </c>
      <c r="H33" s="81" t="s">
        <v>468</v>
      </c>
      <c r="I33" s="82">
        <v>3.19</v>
      </c>
      <c r="J33" s="85">
        <v>0</v>
      </c>
      <c r="K33" s="28">
        <f t="shared" si="0"/>
        <v>0</v>
      </c>
      <c r="L33" s="28">
        <f t="shared" si="1"/>
        <v>0</v>
      </c>
      <c r="M33" s="29"/>
      <c r="N33" s="30">
        <f t="shared" si="3"/>
        <v>0</v>
      </c>
      <c r="O33" s="29"/>
      <c r="P33" s="29"/>
      <c r="Q33" s="29"/>
      <c r="R33" s="42">
        <f t="shared" si="2"/>
        <v>0</v>
      </c>
      <c r="S33" s="20" t="str">
        <f t="shared" si="4"/>
        <v>OK</v>
      </c>
      <c r="T33" s="18"/>
      <c r="U33" s="19"/>
      <c r="V33" s="19"/>
      <c r="W33" s="19"/>
      <c r="X33" s="19"/>
      <c r="Y33" s="19"/>
      <c r="Z33" s="19"/>
      <c r="AA33" s="18"/>
      <c r="AB33" s="18"/>
      <c r="AC33" s="18"/>
      <c r="AD33" s="18"/>
      <c r="AE33" s="38"/>
      <c r="AF33" s="38"/>
      <c r="AG33" s="38"/>
      <c r="AH33" s="38"/>
      <c r="AI33" s="38"/>
      <c r="AJ33" s="38"/>
      <c r="AK33" s="38"/>
      <c r="AL33" s="38"/>
      <c r="AM33" s="38"/>
      <c r="AN33" s="38"/>
      <c r="AO33" s="38"/>
      <c r="AP33" s="38"/>
      <c r="AQ33" s="38"/>
      <c r="AR33" s="38"/>
      <c r="AS33" s="38"/>
      <c r="AT33" s="38"/>
      <c r="AU33" s="38"/>
      <c r="AV33" s="38"/>
      <c r="AW33" s="38"/>
      <c r="AX33" s="38"/>
      <c r="AY33" s="38"/>
    </row>
    <row r="34" spans="1:51" ht="24.75" customHeight="1" x14ac:dyDescent="0.25">
      <c r="A34" s="166"/>
      <c r="B34" s="193"/>
      <c r="C34" s="67">
        <v>31</v>
      </c>
      <c r="D34" s="71" t="s">
        <v>94</v>
      </c>
      <c r="E34" s="86" t="s">
        <v>266</v>
      </c>
      <c r="F34" s="77" t="s">
        <v>3</v>
      </c>
      <c r="G34" s="75" t="s">
        <v>270</v>
      </c>
      <c r="H34" s="81" t="s">
        <v>468</v>
      </c>
      <c r="I34" s="82">
        <v>3.19</v>
      </c>
      <c r="J34" s="85">
        <v>50</v>
      </c>
      <c r="K34" s="28">
        <f t="shared" si="0"/>
        <v>50</v>
      </c>
      <c r="L34" s="28">
        <f t="shared" si="1"/>
        <v>50</v>
      </c>
      <c r="M34" s="29"/>
      <c r="N34" s="30">
        <f t="shared" si="3"/>
        <v>12</v>
      </c>
      <c r="O34" s="29"/>
      <c r="P34" s="29"/>
      <c r="Q34" s="29"/>
      <c r="R34" s="42">
        <f t="shared" si="2"/>
        <v>0</v>
      </c>
      <c r="S34" s="20" t="str">
        <f t="shared" si="4"/>
        <v>OK</v>
      </c>
      <c r="T34" s="18"/>
      <c r="U34" s="19">
        <v>50</v>
      </c>
      <c r="V34" s="19"/>
      <c r="W34" s="19"/>
      <c r="X34" s="19"/>
      <c r="Y34" s="19"/>
      <c r="Z34" s="19"/>
      <c r="AA34" s="18"/>
      <c r="AB34" s="18"/>
      <c r="AC34" s="18"/>
      <c r="AD34" s="18"/>
      <c r="AE34" s="38"/>
      <c r="AF34" s="38"/>
      <c r="AG34" s="38"/>
      <c r="AH34" s="38"/>
      <c r="AI34" s="38"/>
      <c r="AJ34" s="38"/>
      <c r="AK34" s="38"/>
      <c r="AL34" s="38"/>
      <c r="AM34" s="38"/>
      <c r="AN34" s="38"/>
      <c r="AO34" s="38"/>
      <c r="AP34" s="38"/>
      <c r="AQ34" s="38"/>
      <c r="AR34" s="38"/>
      <c r="AS34" s="38"/>
      <c r="AT34" s="38"/>
      <c r="AU34" s="38"/>
      <c r="AV34" s="38"/>
      <c r="AW34" s="38"/>
      <c r="AX34" s="38"/>
      <c r="AY34" s="38"/>
    </row>
    <row r="35" spans="1:51" ht="24.75" customHeight="1" x14ac:dyDescent="0.25">
      <c r="A35" s="166"/>
      <c r="B35" s="164"/>
      <c r="C35" s="67">
        <v>32</v>
      </c>
      <c r="D35" s="71" t="s">
        <v>95</v>
      </c>
      <c r="E35" s="86" t="s">
        <v>266</v>
      </c>
      <c r="F35" s="77" t="s">
        <v>3</v>
      </c>
      <c r="G35" s="75" t="s">
        <v>271</v>
      </c>
      <c r="H35" s="81" t="s">
        <v>468</v>
      </c>
      <c r="I35" s="82">
        <v>3.19</v>
      </c>
      <c r="J35" s="85">
        <v>0</v>
      </c>
      <c r="K35" s="28">
        <f t="shared" si="0"/>
        <v>0</v>
      </c>
      <c r="L35" s="28">
        <f t="shared" si="1"/>
        <v>0</v>
      </c>
      <c r="M35" s="29"/>
      <c r="N35" s="30">
        <f t="shared" si="3"/>
        <v>0</v>
      </c>
      <c r="O35" s="29"/>
      <c r="P35" s="29"/>
      <c r="Q35" s="29"/>
      <c r="R35" s="42">
        <f t="shared" si="2"/>
        <v>0</v>
      </c>
      <c r="S35" s="20" t="str">
        <f t="shared" si="4"/>
        <v>OK</v>
      </c>
      <c r="T35" s="18"/>
      <c r="U35" s="19"/>
      <c r="V35" s="19"/>
      <c r="W35" s="19"/>
      <c r="X35" s="19"/>
      <c r="Y35" s="19"/>
      <c r="Z35" s="19"/>
      <c r="AA35" s="18"/>
      <c r="AB35" s="18"/>
      <c r="AC35" s="18"/>
      <c r="AD35" s="18"/>
      <c r="AE35" s="38"/>
      <c r="AF35" s="38"/>
      <c r="AG35" s="38"/>
      <c r="AH35" s="38"/>
      <c r="AI35" s="38"/>
      <c r="AJ35" s="38"/>
      <c r="AK35" s="38"/>
      <c r="AL35" s="38"/>
      <c r="AM35" s="38"/>
      <c r="AN35" s="38"/>
      <c r="AO35" s="38"/>
      <c r="AP35" s="38"/>
      <c r="AQ35" s="38"/>
      <c r="AR35" s="38"/>
      <c r="AS35" s="38"/>
      <c r="AT35" s="38"/>
      <c r="AU35" s="38"/>
      <c r="AV35" s="38"/>
      <c r="AW35" s="38"/>
      <c r="AX35" s="38"/>
      <c r="AY35" s="38"/>
    </row>
    <row r="36" spans="1:51" ht="24.75" customHeight="1" x14ac:dyDescent="0.25">
      <c r="A36" s="166"/>
      <c r="B36" s="164"/>
      <c r="C36" s="67">
        <v>33</v>
      </c>
      <c r="D36" s="71" t="s">
        <v>96</v>
      </c>
      <c r="E36" s="86" t="s">
        <v>266</v>
      </c>
      <c r="F36" s="77" t="s">
        <v>3</v>
      </c>
      <c r="G36" s="75" t="s">
        <v>272</v>
      </c>
      <c r="H36" s="81" t="s">
        <v>468</v>
      </c>
      <c r="I36" s="82">
        <v>3.19</v>
      </c>
      <c r="J36" s="85">
        <v>0</v>
      </c>
      <c r="K36" s="28">
        <f t="shared" ref="K36:K154" si="5">IF(SUM(T36:AY36)&gt;J36+M36,J36+M36,SUM(T36:AY36))</f>
        <v>0</v>
      </c>
      <c r="L36" s="28">
        <f t="shared" ref="L36:L154" si="6">(SUM(T36:AY36))</f>
        <v>0</v>
      </c>
      <c r="M36" s="29"/>
      <c r="N36" s="30">
        <f t="shared" si="3"/>
        <v>0</v>
      </c>
      <c r="O36" s="29"/>
      <c r="P36" s="29"/>
      <c r="Q36" s="29"/>
      <c r="R36" s="42">
        <f t="shared" ref="R36:R154" si="7">J36-SUM(T36:AY36)+M36</f>
        <v>0</v>
      </c>
      <c r="S36" s="20" t="str">
        <f t="shared" si="4"/>
        <v>OK</v>
      </c>
      <c r="T36" s="18"/>
      <c r="U36" s="19"/>
      <c r="V36" s="19"/>
      <c r="W36" s="19"/>
      <c r="X36" s="19"/>
      <c r="Y36" s="19"/>
      <c r="Z36" s="19"/>
      <c r="AA36" s="18"/>
      <c r="AB36" s="18"/>
      <c r="AC36" s="18"/>
      <c r="AD36" s="18"/>
      <c r="AE36" s="38"/>
      <c r="AF36" s="38"/>
      <c r="AG36" s="38"/>
      <c r="AH36" s="38"/>
      <c r="AI36" s="38"/>
      <c r="AJ36" s="38"/>
      <c r="AK36" s="38"/>
      <c r="AL36" s="38"/>
      <c r="AM36" s="38"/>
      <c r="AN36" s="38"/>
      <c r="AO36" s="38"/>
      <c r="AP36" s="38"/>
      <c r="AQ36" s="38"/>
      <c r="AR36" s="38"/>
      <c r="AS36" s="38"/>
      <c r="AT36" s="38"/>
      <c r="AU36" s="38"/>
      <c r="AV36" s="38"/>
      <c r="AW36" s="38"/>
      <c r="AX36" s="38"/>
      <c r="AY36" s="38"/>
    </row>
    <row r="37" spans="1:51" ht="24.75" customHeight="1" x14ac:dyDescent="0.25">
      <c r="A37" s="166"/>
      <c r="B37" s="193"/>
      <c r="C37" s="67">
        <v>34</v>
      </c>
      <c r="D37" s="71" t="s">
        <v>97</v>
      </c>
      <c r="E37" s="86" t="s">
        <v>273</v>
      </c>
      <c r="F37" s="77" t="s">
        <v>274</v>
      </c>
      <c r="G37" s="75" t="s">
        <v>275</v>
      </c>
      <c r="H37" s="81" t="s">
        <v>468</v>
      </c>
      <c r="I37" s="82">
        <v>1.07</v>
      </c>
      <c r="J37" s="85">
        <v>100</v>
      </c>
      <c r="K37" s="28">
        <f t="shared" si="5"/>
        <v>50</v>
      </c>
      <c r="L37" s="28">
        <f t="shared" si="6"/>
        <v>50</v>
      </c>
      <c r="M37" s="29"/>
      <c r="N37" s="30">
        <f t="shared" si="3"/>
        <v>25</v>
      </c>
      <c r="O37" s="29"/>
      <c r="P37" s="29"/>
      <c r="Q37" s="29"/>
      <c r="R37" s="42">
        <f t="shared" si="7"/>
        <v>50</v>
      </c>
      <c r="S37" s="20" t="str">
        <f t="shared" si="4"/>
        <v>OK</v>
      </c>
      <c r="T37" s="18"/>
      <c r="U37" s="19">
        <v>50</v>
      </c>
      <c r="V37" s="19"/>
      <c r="W37" s="18"/>
      <c r="X37" s="19"/>
      <c r="Y37" s="19"/>
      <c r="Z37" s="19"/>
      <c r="AA37" s="18"/>
      <c r="AB37" s="18"/>
      <c r="AC37" s="18"/>
      <c r="AD37" s="18"/>
      <c r="AE37" s="38"/>
      <c r="AF37" s="38"/>
      <c r="AG37" s="38"/>
      <c r="AH37" s="38"/>
      <c r="AI37" s="38"/>
      <c r="AJ37" s="38"/>
      <c r="AK37" s="38"/>
      <c r="AL37" s="38"/>
      <c r="AM37" s="38"/>
      <c r="AN37" s="38"/>
      <c r="AO37" s="38"/>
      <c r="AP37" s="38"/>
      <c r="AQ37" s="38"/>
      <c r="AR37" s="38"/>
      <c r="AS37" s="38"/>
      <c r="AT37" s="38"/>
      <c r="AU37" s="38"/>
      <c r="AV37" s="38"/>
      <c r="AW37" s="38"/>
      <c r="AX37" s="38"/>
      <c r="AY37" s="38"/>
    </row>
    <row r="38" spans="1:51" ht="24.75" customHeight="1" x14ac:dyDescent="0.25">
      <c r="A38" s="166"/>
      <c r="B38" s="193"/>
      <c r="C38" s="67">
        <v>35</v>
      </c>
      <c r="D38" s="71" t="s">
        <v>98</v>
      </c>
      <c r="E38" s="86" t="s">
        <v>273</v>
      </c>
      <c r="F38" s="77" t="s">
        <v>274</v>
      </c>
      <c r="G38" s="75" t="s">
        <v>276</v>
      </c>
      <c r="H38" s="81" t="s">
        <v>468</v>
      </c>
      <c r="I38" s="82">
        <v>1.07</v>
      </c>
      <c r="J38" s="85">
        <v>100</v>
      </c>
      <c r="K38" s="28">
        <f t="shared" si="5"/>
        <v>50</v>
      </c>
      <c r="L38" s="28">
        <f t="shared" si="6"/>
        <v>50</v>
      </c>
      <c r="M38" s="29"/>
      <c r="N38" s="30">
        <f t="shared" si="3"/>
        <v>25</v>
      </c>
      <c r="O38" s="29"/>
      <c r="P38" s="29"/>
      <c r="Q38" s="29"/>
      <c r="R38" s="42">
        <f t="shared" si="7"/>
        <v>50</v>
      </c>
      <c r="S38" s="20" t="str">
        <f t="shared" si="4"/>
        <v>OK</v>
      </c>
      <c r="T38" s="18"/>
      <c r="U38" s="19">
        <v>50</v>
      </c>
      <c r="V38" s="19"/>
      <c r="W38" s="18"/>
      <c r="X38" s="19"/>
      <c r="Y38" s="19"/>
      <c r="Z38" s="19"/>
      <c r="AA38" s="18"/>
      <c r="AB38" s="18"/>
      <c r="AC38" s="18"/>
      <c r="AD38" s="18"/>
      <c r="AE38" s="38"/>
      <c r="AF38" s="38"/>
      <c r="AG38" s="38"/>
      <c r="AH38" s="38"/>
      <c r="AI38" s="38"/>
      <c r="AJ38" s="38"/>
      <c r="AK38" s="38"/>
      <c r="AL38" s="38"/>
      <c r="AM38" s="38"/>
      <c r="AN38" s="38"/>
      <c r="AO38" s="38"/>
      <c r="AP38" s="38"/>
      <c r="AQ38" s="38"/>
      <c r="AR38" s="38"/>
      <c r="AS38" s="38"/>
      <c r="AT38" s="38"/>
      <c r="AU38" s="38"/>
      <c r="AV38" s="38"/>
      <c r="AW38" s="38"/>
      <c r="AX38" s="38"/>
      <c r="AY38" s="38"/>
    </row>
    <row r="39" spans="1:51" ht="24.75" customHeight="1" x14ac:dyDescent="0.25">
      <c r="A39" s="166"/>
      <c r="B39" s="164"/>
      <c r="C39" s="67">
        <v>36</v>
      </c>
      <c r="D39" s="71" t="s">
        <v>99</v>
      </c>
      <c r="E39" s="86" t="s">
        <v>273</v>
      </c>
      <c r="F39" s="77" t="s">
        <v>274</v>
      </c>
      <c r="G39" s="75" t="s">
        <v>277</v>
      </c>
      <c r="H39" s="81" t="s">
        <v>468</v>
      </c>
      <c r="I39" s="96">
        <v>1.07</v>
      </c>
      <c r="J39" s="85">
        <v>100</v>
      </c>
      <c r="K39" s="28">
        <f t="shared" si="5"/>
        <v>100</v>
      </c>
      <c r="L39" s="28">
        <f t="shared" si="6"/>
        <v>100</v>
      </c>
      <c r="M39" s="29"/>
      <c r="N39" s="30">
        <f t="shared" si="3"/>
        <v>25</v>
      </c>
      <c r="O39" s="29"/>
      <c r="P39" s="29"/>
      <c r="Q39" s="29"/>
      <c r="R39" s="42">
        <f t="shared" si="7"/>
        <v>0</v>
      </c>
      <c r="S39" s="20" t="str">
        <f t="shared" si="4"/>
        <v>OK</v>
      </c>
      <c r="T39" s="18"/>
      <c r="U39" s="19"/>
      <c r="V39" s="19"/>
      <c r="W39" s="18"/>
      <c r="X39" s="19">
        <v>100</v>
      </c>
      <c r="Y39" s="19"/>
      <c r="Z39" s="19"/>
      <c r="AA39" s="18"/>
      <c r="AB39" s="18"/>
      <c r="AC39" s="18"/>
      <c r="AD39" s="18"/>
      <c r="AE39" s="38"/>
      <c r="AF39" s="38"/>
      <c r="AG39" s="38"/>
      <c r="AH39" s="38"/>
      <c r="AI39" s="38"/>
      <c r="AJ39" s="38"/>
      <c r="AK39" s="38"/>
      <c r="AL39" s="38"/>
      <c r="AM39" s="38"/>
      <c r="AN39" s="38"/>
      <c r="AO39" s="38"/>
      <c r="AP39" s="38"/>
      <c r="AQ39" s="38"/>
      <c r="AR39" s="38"/>
      <c r="AS39" s="38"/>
      <c r="AT39" s="38"/>
      <c r="AU39" s="38"/>
      <c r="AV39" s="38"/>
      <c r="AW39" s="38"/>
      <c r="AX39" s="38"/>
      <c r="AY39" s="38"/>
    </row>
    <row r="40" spans="1:51" ht="24.75" customHeight="1" x14ac:dyDescent="0.25">
      <c r="A40" s="166"/>
      <c r="B40" s="193"/>
      <c r="C40" s="67">
        <v>37</v>
      </c>
      <c r="D40" s="71" t="s">
        <v>100</v>
      </c>
      <c r="E40" s="86" t="s">
        <v>273</v>
      </c>
      <c r="F40" s="77" t="s">
        <v>3</v>
      </c>
      <c r="G40" s="75" t="s">
        <v>278</v>
      </c>
      <c r="H40" s="81" t="s">
        <v>468</v>
      </c>
      <c r="I40" s="82">
        <v>1.07</v>
      </c>
      <c r="J40" s="85">
        <v>100</v>
      </c>
      <c r="K40" s="28">
        <f t="shared" si="5"/>
        <v>50</v>
      </c>
      <c r="L40" s="28">
        <f t="shared" si="6"/>
        <v>50</v>
      </c>
      <c r="M40" s="29"/>
      <c r="N40" s="30">
        <f t="shared" si="3"/>
        <v>25</v>
      </c>
      <c r="O40" s="29"/>
      <c r="P40" s="29"/>
      <c r="Q40" s="29"/>
      <c r="R40" s="42">
        <f t="shared" si="7"/>
        <v>50</v>
      </c>
      <c r="S40" s="20" t="str">
        <f t="shared" si="4"/>
        <v>OK</v>
      </c>
      <c r="T40" s="18"/>
      <c r="U40" s="19">
        <v>50</v>
      </c>
      <c r="V40" s="19"/>
      <c r="W40" s="18"/>
      <c r="X40" s="19"/>
      <c r="Y40" s="19"/>
      <c r="Z40" s="19"/>
      <c r="AA40" s="18"/>
      <c r="AB40" s="18"/>
      <c r="AC40" s="18"/>
      <c r="AD40" s="18"/>
      <c r="AE40" s="38"/>
      <c r="AF40" s="38"/>
      <c r="AG40" s="38"/>
      <c r="AH40" s="38"/>
      <c r="AI40" s="38"/>
      <c r="AJ40" s="38"/>
      <c r="AK40" s="38"/>
      <c r="AL40" s="38"/>
      <c r="AM40" s="38"/>
      <c r="AN40" s="38"/>
      <c r="AO40" s="38"/>
      <c r="AP40" s="38"/>
      <c r="AQ40" s="38"/>
      <c r="AR40" s="38"/>
      <c r="AS40" s="38"/>
      <c r="AT40" s="38"/>
      <c r="AU40" s="38"/>
      <c r="AV40" s="38"/>
      <c r="AW40" s="38"/>
      <c r="AX40" s="38"/>
      <c r="AY40" s="38"/>
    </row>
    <row r="41" spans="1:51" ht="24.75" customHeight="1" x14ac:dyDescent="0.25">
      <c r="A41" s="166"/>
      <c r="B41" s="193"/>
      <c r="C41" s="67">
        <v>38</v>
      </c>
      <c r="D41" s="71" t="s">
        <v>101</v>
      </c>
      <c r="E41" s="86" t="s">
        <v>273</v>
      </c>
      <c r="F41" s="77" t="s">
        <v>274</v>
      </c>
      <c r="G41" s="75" t="s">
        <v>279</v>
      </c>
      <c r="H41" s="81" t="s">
        <v>468</v>
      </c>
      <c r="I41" s="82">
        <v>1.07</v>
      </c>
      <c r="J41" s="85">
        <v>100</v>
      </c>
      <c r="K41" s="28">
        <f t="shared" si="5"/>
        <v>50</v>
      </c>
      <c r="L41" s="28">
        <f t="shared" si="6"/>
        <v>50</v>
      </c>
      <c r="M41" s="29"/>
      <c r="N41" s="30">
        <f t="shared" si="3"/>
        <v>25</v>
      </c>
      <c r="O41" s="29"/>
      <c r="P41" s="29"/>
      <c r="Q41" s="29"/>
      <c r="R41" s="42">
        <f t="shared" si="7"/>
        <v>50</v>
      </c>
      <c r="S41" s="20" t="str">
        <f t="shared" si="4"/>
        <v>OK</v>
      </c>
      <c r="T41" s="18"/>
      <c r="U41" s="19">
        <v>50</v>
      </c>
      <c r="V41" s="19"/>
      <c r="W41" s="18"/>
      <c r="X41" s="19"/>
      <c r="Y41" s="19"/>
      <c r="Z41" s="19"/>
      <c r="AA41" s="18"/>
      <c r="AB41" s="18"/>
      <c r="AC41" s="18"/>
      <c r="AD41" s="18"/>
      <c r="AE41" s="38"/>
      <c r="AF41" s="38"/>
      <c r="AG41" s="38"/>
      <c r="AH41" s="38"/>
      <c r="AI41" s="38"/>
      <c r="AJ41" s="38"/>
      <c r="AK41" s="38"/>
      <c r="AL41" s="38"/>
      <c r="AM41" s="38"/>
      <c r="AN41" s="38"/>
      <c r="AO41" s="38"/>
      <c r="AP41" s="38"/>
      <c r="AQ41" s="38"/>
      <c r="AR41" s="38"/>
      <c r="AS41" s="38"/>
      <c r="AT41" s="38"/>
      <c r="AU41" s="38"/>
      <c r="AV41" s="38"/>
      <c r="AW41" s="38"/>
      <c r="AX41" s="38"/>
      <c r="AY41" s="38"/>
    </row>
    <row r="42" spans="1:51" ht="24.75" customHeight="1" x14ac:dyDescent="0.25">
      <c r="A42" s="166"/>
      <c r="B42" s="164"/>
      <c r="C42" s="67">
        <v>39</v>
      </c>
      <c r="D42" s="71" t="s">
        <v>102</v>
      </c>
      <c r="E42" s="86" t="s">
        <v>280</v>
      </c>
      <c r="F42" s="77" t="s">
        <v>274</v>
      </c>
      <c r="G42" s="75" t="s">
        <v>281</v>
      </c>
      <c r="H42" s="81" t="s">
        <v>468</v>
      </c>
      <c r="I42" s="82">
        <v>1.6</v>
      </c>
      <c r="J42" s="85">
        <v>50</v>
      </c>
      <c r="K42" s="28">
        <f t="shared" si="5"/>
        <v>0</v>
      </c>
      <c r="L42" s="28">
        <f t="shared" si="6"/>
        <v>0</v>
      </c>
      <c r="M42" s="29"/>
      <c r="N42" s="30">
        <f t="shared" si="3"/>
        <v>12</v>
      </c>
      <c r="O42" s="29"/>
      <c r="P42" s="29"/>
      <c r="Q42" s="29"/>
      <c r="R42" s="42">
        <f t="shared" si="7"/>
        <v>50</v>
      </c>
      <c r="S42" s="20" t="str">
        <f t="shared" si="4"/>
        <v>OK</v>
      </c>
      <c r="T42" s="18"/>
      <c r="U42" s="19"/>
      <c r="V42" s="19"/>
      <c r="W42" s="18"/>
      <c r="X42" s="19"/>
      <c r="Y42" s="19"/>
      <c r="Z42" s="19"/>
      <c r="AA42" s="18"/>
      <c r="AB42" s="18"/>
      <c r="AC42" s="18"/>
      <c r="AD42" s="18"/>
      <c r="AE42" s="38"/>
      <c r="AF42" s="38"/>
      <c r="AG42" s="38"/>
      <c r="AH42" s="38"/>
      <c r="AI42" s="38"/>
      <c r="AJ42" s="38"/>
      <c r="AK42" s="38"/>
      <c r="AL42" s="38"/>
      <c r="AM42" s="38"/>
      <c r="AN42" s="38"/>
      <c r="AO42" s="38"/>
      <c r="AP42" s="38"/>
      <c r="AQ42" s="38"/>
      <c r="AR42" s="38"/>
      <c r="AS42" s="38"/>
      <c r="AT42" s="38"/>
      <c r="AU42" s="38"/>
      <c r="AV42" s="38"/>
      <c r="AW42" s="38"/>
      <c r="AX42" s="38"/>
      <c r="AY42" s="38"/>
    </row>
    <row r="43" spans="1:51" ht="24.75" customHeight="1" x14ac:dyDescent="0.25">
      <c r="A43" s="166"/>
      <c r="B43" s="164"/>
      <c r="C43" s="67">
        <v>40</v>
      </c>
      <c r="D43" s="71" t="s">
        <v>103</v>
      </c>
      <c r="E43" s="86" t="s">
        <v>280</v>
      </c>
      <c r="F43" s="77" t="s">
        <v>274</v>
      </c>
      <c r="G43" s="75" t="s">
        <v>282</v>
      </c>
      <c r="H43" s="81" t="s">
        <v>468</v>
      </c>
      <c r="I43" s="82">
        <v>1.6</v>
      </c>
      <c r="J43" s="85">
        <v>50</v>
      </c>
      <c r="K43" s="28">
        <f t="shared" si="5"/>
        <v>0</v>
      </c>
      <c r="L43" s="28">
        <f t="shared" si="6"/>
        <v>0</v>
      </c>
      <c r="M43" s="29"/>
      <c r="N43" s="30">
        <f t="shared" si="3"/>
        <v>12</v>
      </c>
      <c r="O43" s="29"/>
      <c r="P43" s="29"/>
      <c r="Q43" s="29"/>
      <c r="R43" s="42">
        <f t="shared" si="7"/>
        <v>50</v>
      </c>
      <c r="S43" s="20" t="str">
        <f t="shared" si="4"/>
        <v>OK</v>
      </c>
      <c r="T43" s="18"/>
      <c r="U43" s="19"/>
      <c r="V43" s="19"/>
      <c r="W43" s="18"/>
      <c r="X43" s="19"/>
      <c r="Y43" s="19"/>
      <c r="Z43" s="19"/>
      <c r="AA43" s="18"/>
      <c r="AB43" s="18"/>
      <c r="AC43" s="18"/>
      <c r="AD43" s="18"/>
      <c r="AE43" s="38"/>
      <c r="AF43" s="38"/>
      <c r="AG43" s="38"/>
      <c r="AH43" s="38"/>
      <c r="AI43" s="38"/>
      <c r="AJ43" s="38"/>
      <c r="AK43" s="38"/>
      <c r="AL43" s="38"/>
      <c r="AM43" s="38"/>
      <c r="AN43" s="38"/>
      <c r="AO43" s="38"/>
      <c r="AP43" s="38"/>
      <c r="AQ43" s="38"/>
      <c r="AR43" s="38"/>
      <c r="AS43" s="38"/>
      <c r="AT43" s="38"/>
      <c r="AU43" s="38"/>
      <c r="AV43" s="38"/>
      <c r="AW43" s="38"/>
      <c r="AX43" s="38"/>
      <c r="AY43" s="38"/>
    </row>
    <row r="44" spans="1:51" ht="24.75" customHeight="1" x14ac:dyDescent="0.25">
      <c r="A44" s="166"/>
      <c r="B44" s="164"/>
      <c r="C44" s="67">
        <v>41</v>
      </c>
      <c r="D44" s="71" t="s">
        <v>104</v>
      </c>
      <c r="E44" s="86" t="s">
        <v>280</v>
      </c>
      <c r="F44" s="77" t="s">
        <v>274</v>
      </c>
      <c r="G44" s="75" t="s">
        <v>283</v>
      </c>
      <c r="H44" s="81" t="s">
        <v>468</v>
      </c>
      <c r="I44" s="82">
        <v>1.6</v>
      </c>
      <c r="J44" s="85">
        <v>50</v>
      </c>
      <c r="K44" s="28">
        <f t="shared" si="5"/>
        <v>0</v>
      </c>
      <c r="L44" s="28">
        <f t="shared" si="6"/>
        <v>0</v>
      </c>
      <c r="M44" s="29"/>
      <c r="N44" s="30">
        <f t="shared" si="3"/>
        <v>12</v>
      </c>
      <c r="O44" s="29"/>
      <c r="P44" s="29"/>
      <c r="Q44" s="29"/>
      <c r="R44" s="42">
        <f t="shared" si="7"/>
        <v>50</v>
      </c>
      <c r="S44" s="20" t="str">
        <f t="shared" ref="S44:S154" si="8">IF(R44&lt;0,"ATENÇÃO","OK")</f>
        <v>OK</v>
      </c>
      <c r="T44" s="18"/>
      <c r="U44" s="19"/>
      <c r="V44" s="19"/>
      <c r="W44" s="19"/>
      <c r="X44" s="19"/>
      <c r="Y44" s="19"/>
      <c r="Z44" s="19"/>
      <c r="AA44" s="18"/>
      <c r="AB44" s="18"/>
      <c r="AC44" s="18"/>
      <c r="AD44" s="18"/>
      <c r="AE44" s="38"/>
      <c r="AF44" s="38"/>
      <c r="AG44" s="38"/>
      <c r="AH44" s="38"/>
      <c r="AI44" s="38"/>
      <c r="AJ44" s="38"/>
      <c r="AK44" s="38"/>
      <c r="AL44" s="38"/>
      <c r="AM44" s="38"/>
      <c r="AN44" s="38"/>
      <c r="AO44" s="38"/>
      <c r="AP44" s="38"/>
      <c r="AQ44" s="38"/>
      <c r="AR44" s="38"/>
      <c r="AS44" s="38"/>
      <c r="AT44" s="38"/>
      <c r="AU44" s="38"/>
      <c r="AV44" s="38"/>
      <c r="AW44" s="38"/>
      <c r="AX44" s="38"/>
      <c r="AY44" s="38"/>
    </row>
    <row r="45" spans="1:51" ht="24.75" customHeight="1" x14ac:dyDescent="0.25">
      <c r="A45" s="166"/>
      <c r="B45" s="164"/>
      <c r="C45" s="67">
        <v>42</v>
      </c>
      <c r="D45" s="71" t="s">
        <v>105</v>
      </c>
      <c r="E45" s="86" t="s">
        <v>280</v>
      </c>
      <c r="F45" s="77" t="s">
        <v>274</v>
      </c>
      <c r="G45" s="75" t="s">
        <v>284</v>
      </c>
      <c r="H45" s="81" t="s">
        <v>468</v>
      </c>
      <c r="I45" s="82">
        <v>1.6</v>
      </c>
      <c r="J45" s="85">
        <v>50</v>
      </c>
      <c r="K45" s="28">
        <f t="shared" si="5"/>
        <v>0</v>
      </c>
      <c r="L45" s="28">
        <f t="shared" si="6"/>
        <v>0</v>
      </c>
      <c r="M45" s="29"/>
      <c r="N45" s="30">
        <f t="shared" si="3"/>
        <v>12</v>
      </c>
      <c r="O45" s="29"/>
      <c r="P45" s="29"/>
      <c r="Q45" s="29"/>
      <c r="R45" s="42">
        <f t="shared" si="7"/>
        <v>50</v>
      </c>
      <c r="S45" s="20" t="str">
        <f t="shared" si="8"/>
        <v>OK</v>
      </c>
      <c r="T45" s="18"/>
      <c r="U45" s="19"/>
      <c r="V45" s="19"/>
      <c r="W45" s="19"/>
      <c r="X45" s="19"/>
      <c r="Y45" s="19"/>
      <c r="Z45" s="19"/>
      <c r="AA45" s="18"/>
      <c r="AB45" s="18"/>
      <c r="AC45" s="18"/>
      <c r="AD45" s="18"/>
      <c r="AE45" s="38"/>
      <c r="AF45" s="38"/>
      <c r="AG45" s="38"/>
      <c r="AH45" s="38"/>
      <c r="AI45" s="38"/>
      <c r="AJ45" s="38"/>
      <c r="AK45" s="38"/>
      <c r="AL45" s="38"/>
      <c r="AM45" s="38"/>
      <c r="AN45" s="38"/>
      <c r="AO45" s="38"/>
      <c r="AP45" s="38"/>
      <c r="AQ45" s="38"/>
      <c r="AR45" s="38"/>
      <c r="AS45" s="38"/>
      <c r="AT45" s="38"/>
      <c r="AU45" s="38"/>
      <c r="AV45" s="38"/>
      <c r="AW45" s="38"/>
      <c r="AX45" s="38"/>
      <c r="AY45" s="38"/>
    </row>
    <row r="46" spans="1:51" ht="24.75" customHeight="1" x14ac:dyDescent="0.25">
      <c r="A46" s="166"/>
      <c r="B46" s="164"/>
      <c r="C46" s="67">
        <v>43</v>
      </c>
      <c r="D46" s="71" t="s">
        <v>106</v>
      </c>
      <c r="E46" s="86" t="s">
        <v>280</v>
      </c>
      <c r="F46" s="77" t="s">
        <v>274</v>
      </c>
      <c r="G46" s="75" t="s">
        <v>285</v>
      </c>
      <c r="H46" s="81" t="s">
        <v>468</v>
      </c>
      <c r="I46" s="82">
        <v>1.6</v>
      </c>
      <c r="J46" s="85">
        <v>50</v>
      </c>
      <c r="K46" s="28">
        <f t="shared" si="5"/>
        <v>0</v>
      </c>
      <c r="L46" s="28">
        <f t="shared" si="6"/>
        <v>0</v>
      </c>
      <c r="M46" s="29"/>
      <c r="N46" s="30">
        <f t="shared" si="3"/>
        <v>12</v>
      </c>
      <c r="O46" s="29"/>
      <c r="P46" s="29"/>
      <c r="Q46" s="29"/>
      <c r="R46" s="42">
        <f t="shared" si="7"/>
        <v>50</v>
      </c>
      <c r="S46" s="20" t="str">
        <f t="shared" si="8"/>
        <v>OK</v>
      </c>
      <c r="T46" s="18"/>
      <c r="U46" s="19"/>
      <c r="V46" s="19"/>
      <c r="W46" s="19"/>
      <c r="X46" s="19"/>
      <c r="Y46" s="19"/>
      <c r="Z46" s="19"/>
      <c r="AA46" s="18"/>
      <c r="AB46" s="18"/>
      <c r="AC46" s="18"/>
      <c r="AD46" s="18"/>
      <c r="AE46" s="38"/>
      <c r="AF46" s="38"/>
      <c r="AG46" s="38"/>
      <c r="AH46" s="38"/>
      <c r="AI46" s="38"/>
      <c r="AJ46" s="38"/>
      <c r="AK46" s="38"/>
      <c r="AL46" s="38"/>
      <c r="AM46" s="38"/>
      <c r="AN46" s="38"/>
      <c r="AO46" s="38"/>
      <c r="AP46" s="38"/>
      <c r="AQ46" s="38"/>
      <c r="AR46" s="38"/>
      <c r="AS46" s="38"/>
      <c r="AT46" s="38"/>
      <c r="AU46" s="38"/>
      <c r="AV46" s="38"/>
      <c r="AW46" s="38"/>
      <c r="AX46" s="38"/>
      <c r="AY46" s="38"/>
    </row>
    <row r="47" spans="1:51" ht="24.75" customHeight="1" x14ac:dyDescent="0.25">
      <c r="A47" s="166"/>
      <c r="B47" s="164"/>
      <c r="C47" s="67">
        <v>44</v>
      </c>
      <c r="D47" s="71" t="s">
        <v>107</v>
      </c>
      <c r="E47" s="86" t="s">
        <v>280</v>
      </c>
      <c r="F47" s="77" t="s">
        <v>274</v>
      </c>
      <c r="G47" s="75" t="s">
        <v>286</v>
      </c>
      <c r="H47" s="81" t="s">
        <v>468</v>
      </c>
      <c r="I47" s="82">
        <v>1.6</v>
      </c>
      <c r="J47" s="85">
        <v>50</v>
      </c>
      <c r="K47" s="28">
        <f t="shared" si="5"/>
        <v>0</v>
      </c>
      <c r="L47" s="28">
        <f t="shared" si="6"/>
        <v>0</v>
      </c>
      <c r="M47" s="29"/>
      <c r="N47" s="30">
        <f t="shared" si="3"/>
        <v>12</v>
      </c>
      <c r="O47" s="29"/>
      <c r="P47" s="29"/>
      <c r="Q47" s="29"/>
      <c r="R47" s="42">
        <f t="shared" si="7"/>
        <v>50</v>
      </c>
      <c r="S47" s="20" t="str">
        <f t="shared" si="8"/>
        <v>OK</v>
      </c>
      <c r="T47" s="18"/>
      <c r="U47" s="19"/>
      <c r="V47" s="19"/>
      <c r="W47" s="19"/>
      <c r="X47" s="19"/>
      <c r="Y47" s="19"/>
      <c r="Z47" s="19"/>
      <c r="AA47" s="18"/>
      <c r="AB47" s="18"/>
      <c r="AC47" s="18"/>
      <c r="AD47" s="18"/>
      <c r="AE47" s="38"/>
      <c r="AF47" s="38"/>
      <c r="AG47" s="38"/>
      <c r="AH47" s="38"/>
      <c r="AI47" s="38"/>
      <c r="AJ47" s="38"/>
      <c r="AK47" s="38"/>
      <c r="AL47" s="38"/>
      <c r="AM47" s="38"/>
      <c r="AN47" s="38"/>
      <c r="AO47" s="38"/>
      <c r="AP47" s="38"/>
      <c r="AQ47" s="38"/>
      <c r="AR47" s="38"/>
      <c r="AS47" s="38"/>
      <c r="AT47" s="38"/>
      <c r="AU47" s="38"/>
      <c r="AV47" s="38"/>
      <c r="AW47" s="38"/>
      <c r="AX47" s="38"/>
      <c r="AY47" s="38"/>
    </row>
    <row r="48" spans="1:51" ht="24.75" customHeight="1" x14ac:dyDescent="0.25">
      <c r="A48" s="166"/>
      <c r="B48" s="164"/>
      <c r="C48" s="67">
        <v>45</v>
      </c>
      <c r="D48" s="71" t="s">
        <v>108</v>
      </c>
      <c r="E48" s="86" t="s">
        <v>280</v>
      </c>
      <c r="F48" s="77" t="s">
        <v>274</v>
      </c>
      <c r="G48" s="75" t="s">
        <v>287</v>
      </c>
      <c r="H48" s="81" t="s">
        <v>468</v>
      </c>
      <c r="I48" s="82">
        <v>1.6</v>
      </c>
      <c r="J48" s="85">
        <v>50</v>
      </c>
      <c r="K48" s="28">
        <f t="shared" si="5"/>
        <v>0</v>
      </c>
      <c r="L48" s="28">
        <f t="shared" si="6"/>
        <v>0</v>
      </c>
      <c r="M48" s="29"/>
      <c r="N48" s="30">
        <f t="shared" si="3"/>
        <v>12</v>
      </c>
      <c r="O48" s="29"/>
      <c r="P48" s="29"/>
      <c r="Q48" s="29"/>
      <c r="R48" s="42">
        <f t="shared" si="7"/>
        <v>50</v>
      </c>
      <c r="S48" s="20" t="str">
        <f t="shared" si="8"/>
        <v>OK</v>
      </c>
      <c r="T48" s="18"/>
      <c r="U48" s="19"/>
      <c r="V48" s="19"/>
      <c r="W48" s="19"/>
      <c r="X48" s="19"/>
      <c r="Y48" s="19"/>
      <c r="Z48" s="19"/>
      <c r="AA48" s="18"/>
      <c r="AB48" s="18"/>
      <c r="AC48" s="18"/>
      <c r="AD48" s="18"/>
      <c r="AE48" s="38"/>
      <c r="AF48" s="38"/>
      <c r="AG48" s="38"/>
      <c r="AH48" s="38"/>
      <c r="AI48" s="38"/>
      <c r="AJ48" s="38"/>
      <c r="AK48" s="38"/>
      <c r="AL48" s="38"/>
      <c r="AM48" s="38"/>
      <c r="AN48" s="38"/>
      <c r="AO48" s="38"/>
      <c r="AP48" s="38"/>
      <c r="AQ48" s="38"/>
      <c r="AR48" s="38"/>
      <c r="AS48" s="38"/>
      <c r="AT48" s="38"/>
      <c r="AU48" s="38"/>
      <c r="AV48" s="38"/>
      <c r="AW48" s="38"/>
      <c r="AX48" s="38"/>
      <c r="AY48" s="38"/>
    </row>
    <row r="49" spans="1:51" ht="24.75" customHeight="1" x14ac:dyDescent="0.25">
      <c r="A49" s="166"/>
      <c r="B49" s="164"/>
      <c r="C49" s="67">
        <v>46</v>
      </c>
      <c r="D49" s="71" t="s">
        <v>109</v>
      </c>
      <c r="E49" s="86" t="s">
        <v>280</v>
      </c>
      <c r="F49" s="77" t="s">
        <v>274</v>
      </c>
      <c r="G49" s="75" t="s">
        <v>288</v>
      </c>
      <c r="H49" s="81" t="s">
        <v>468</v>
      </c>
      <c r="I49" s="82">
        <v>1.6</v>
      </c>
      <c r="J49" s="85">
        <v>50</v>
      </c>
      <c r="K49" s="28">
        <f t="shared" si="5"/>
        <v>0</v>
      </c>
      <c r="L49" s="28">
        <f t="shared" si="6"/>
        <v>0</v>
      </c>
      <c r="M49" s="29"/>
      <c r="N49" s="30">
        <f t="shared" si="3"/>
        <v>12</v>
      </c>
      <c r="O49" s="29"/>
      <c r="P49" s="29"/>
      <c r="Q49" s="29"/>
      <c r="R49" s="42">
        <f t="shared" si="7"/>
        <v>50</v>
      </c>
      <c r="S49" s="20" t="str">
        <f t="shared" si="8"/>
        <v>OK</v>
      </c>
      <c r="T49" s="18"/>
      <c r="U49" s="19"/>
      <c r="V49" s="19"/>
      <c r="W49" s="19"/>
      <c r="X49" s="19"/>
      <c r="Y49" s="19"/>
      <c r="Z49" s="19"/>
      <c r="AA49" s="18"/>
      <c r="AB49" s="18"/>
      <c r="AC49" s="18"/>
      <c r="AD49" s="18"/>
      <c r="AE49" s="38"/>
      <c r="AF49" s="38"/>
      <c r="AG49" s="38"/>
      <c r="AH49" s="38"/>
      <c r="AI49" s="38"/>
      <c r="AJ49" s="38"/>
      <c r="AK49" s="38"/>
      <c r="AL49" s="38"/>
      <c r="AM49" s="38"/>
      <c r="AN49" s="38"/>
      <c r="AO49" s="38"/>
      <c r="AP49" s="38"/>
      <c r="AQ49" s="38"/>
      <c r="AR49" s="38"/>
      <c r="AS49" s="38"/>
      <c r="AT49" s="38"/>
      <c r="AU49" s="38"/>
      <c r="AV49" s="38"/>
      <c r="AW49" s="38"/>
      <c r="AX49" s="38"/>
      <c r="AY49" s="38"/>
    </row>
    <row r="50" spans="1:51" ht="24.75" customHeight="1" x14ac:dyDescent="0.25">
      <c r="A50" s="166"/>
      <c r="B50" s="164"/>
      <c r="C50" s="67">
        <v>47</v>
      </c>
      <c r="D50" s="71" t="s">
        <v>110</v>
      </c>
      <c r="E50" s="86" t="s">
        <v>280</v>
      </c>
      <c r="F50" s="77" t="s">
        <v>274</v>
      </c>
      <c r="G50" s="75" t="s">
        <v>289</v>
      </c>
      <c r="H50" s="81" t="s">
        <v>468</v>
      </c>
      <c r="I50" s="82">
        <v>1.6</v>
      </c>
      <c r="J50" s="85">
        <v>50</v>
      </c>
      <c r="K50" s="28">
        <f t="shared" si="5"/>
        <v>0</v>
      </c>
      <c r="L50" s="28">
        <f t="shared" si="6"/>
        <v>0</v>
      </c>
      <c r="M50" s="29"/>
      <c r="N50" s="30">
        <f t="shared" si="3"/>
        <v>12</v>
      </c>
      <c r="O50" s="29"/>
      <c r="P50" s="29"/>
      <c r="Q50" s="29"/>
      <c r="R50" s="42">
        <f t="shared" si="7"/>
        <v>50</v>
      </c>
      <c r="S50" s="20" t="str">
        <f t="shared" si="8"/>
        <v>OK</v>
      </c>
      <c r="T50" s="18"/>
      <c r="U50" s="19"/>
      <c r="V50" s="19"/>
      <c r="W50" s="19"/>
      <c r="X50" s="19"/>
      <c r="Y50" s="19"/>
      <c r="Z50" s="19"/>
      <c r="AA50" s="18"/>
      <c r="AB50" s="18"/>
      <c r="AC50" s="18"/>
      <c r="AD50" s="18"/>
      <c r="AE50" s="38"/>
      <c r="AF50" s="38"/>
      <c r="AG50" s="38"/>
      <c r="AH50" s="38"/>
      <c r="AI50" s="38"/>
      <c r="AJ50" s="38"/>
      <c r="AK50" s="38"/>
      <c r="AL50" s="38"/>
      <c r="AM50" s="38"/>
      <c r="AN50" s="38"/>
      <c r="AO50" s="38"/>
      <c r="AP50" s="38"/>
      <c r="AQ50" s="38"/>
      <c r="AR50" s="38"/>
      <c r="AS50" s="38"/>
      <c r="AT50" s="38"/>
      <c r="AU50" s="38"/>
      <c r="AV50" s="38"/>
      <c r="AW50" s="38"/>
      <c r="AX50" s="38"/>
      <c r="AY50" s="38"/>
    </row>
    <row r="51" spans="1:51" ht="24.75" customHeight="1" x14ac:dyDescent="0.25">
      <c r="A51" s="166"/>
      <c r="B51" s="164"/>
      <c r="C51" s="67">
        <v>48</v>
      </c>
      <c r="D51" s="71" t="s">
        <v>111</v>
      </c>
      <c r="E51" s="86" t="s">
        <v>290</v>
      </c>
      <c r="F51" s="77" t="s">
        <v>291</v>
      </c>
      <c r="G51" s="75" t="s">
        <v>292</v>
      </c>
      <c r="H51" s="81" t="s">
        <v>470</v>
      </c>
      <c r="I51" s="82">
        <v>3.1</v>
      </c>
      <c r="J51" s="85">
        <v>90</v>
      </c>
      <c r="K51" s="28">
        <f t="shared" si="5"/>
        <v>0</v>
      </c>
      <c r="L51" s="28">
        <f t="shared" si="6"/>
        <v>0</v>
      </c>
      <c r="M51" s="29"/>
      <c r="N51" s="30">
        <f t="shared" si="3"/>
        <v>22</v>
      </c>
      <c r="O51" s="29"/>
      <c r="P51" s="29"/>
      <c r="Q51" s="29"/>
      <c r="R51" s="42">
        <f t="shared" si="7"/>
        <v>90</v>
      </c>
      <c r="S51" s="20" t="str">
        <f t="shared" si="8"/>
        <v>OK</v>
      </c>
      <c r="T51" s="18"/>
      <c r="U51" s="19"/>
      <c r="V51" s="19"/>
      <c r="W51" s="19"/>
      <c r="X51" s="19"/>
      <c r="Y51" s="19"/>
      <c r="Z51" s="19"/>
      <c r="AA51" s="18"/>
      <c r="AB51" s="18"/>
      <c r="AC51" s="18"/>
      <c r="AD51" s="18"/>
      <c r="AE51" s="38"/>
      <c r="AF51" s="38"/>
      <c r="AG51" s="38"/>
      <c r="AH51" s="38"/>
      <c r="AI51" s="38"/>
      <c r="AJ51" s="38"/>
      <c r="AK51" s="38"/>
      <c r="AL51" s="38"/>
      <c r="AM51" s="38"/>
      <c r="AN51" s="38"/>
      <c r="AO51" s="38"/>
      <c r="AP51" s="38"/>
      <c r="AQ51" s="38"/>
      <c r="AR51" s="38"/>
      <c r="AS51" s="38"/>
      <c r="AT51" s="38"/>
      <c r="AU51" s="38"/>
      <c r="AV51" s="38"/>
      <c r="AW51" s="38"/>
      <c r="AX51" s="38"/>
      <c r="AY51" s="38"/>
    </row>
    <row r="52" spans="1:51" ht="24.75" customHeight="1" x14ac:dyDescent="0.25">
      <c r="A52" s="166"/>
      <c r="B52" s="164"/>
      <c r="C52" s="67">
        <v>49</v>
      </c>
      <c r="D52" s="71" t="s">
        <v>112</v>
      </c>
      <c r="E52" s="86" t="s">
        <v>293</v>
      </c>
      <c r="F52" s="77" t="s">
        <v>3</v>
      </c>
      <c r="G52" s="75" t="s">
        <v>294</v>
      </c>
      <c r="H52" s="81" t="s">
        <v>470</v>
      </c>
      <c r="I52" s="82">
        <v>2.78</v>
      </c>
      <c r="J52" s="85">
        <v>70</v>
      </c>
      <c r="K52" s="28">
        <f t="shared" si="5"/>
        <v>0</v>
      </c>
      <c r="L52" s="28">
        <f t="shared" si="6"/>
        <v>0</v>
      </c>
      <c r="M52" s="29"/>
      <c r="N52" s="30">
        <f t="shared" si="3"/>
        <v>17</v>
      </c>
      <c r="O52" s="29"/>
      <c r="P52" s="29"/>
      <c r="Q52" s="29"/>
      <c r="R52" s="42">
        <f t="shared" si="7"/>
        <v>70</v>
      </c>
      <c r="S52" s="20" t="str">
        <f t="shared" si="8"/>
        <v>OK</v>
      </c>
      <c r="T52" s="18"/>
      <c r="U52" s="19"/>
      <c r="V52" s="19"/>
      <c r="W52" s="19"/>
      <c r="X52" s="19"/>
      <c r="Y52" s="19"/>
      <c r="Z52" s="19"/>
      <c r="AA52" s="18"/>
      <c r="AB52" s="18"/>
      <c r="AC52" s="18"/>
      <c r="AD52" s="18"/>
      <c r="AE52" s="38"/>
      <c r="AF52" s="38"/>
      <c r="AG52" s="38"/>
      <c r="AH52" s="38"/>
      <c r="AI52" s="38"/>
      <c r="AJ52" s="38"/>
      <c r="AK52" s="38"/>
      <c r="AL52" s="38"/>
      <c r="AM52" s="38"/>
      <c r="AN52" s="38"/>
      <c r="AO52" s="38"/>
      <c r="AP52" s="38"/>
      <c r="AQ52" s="38"/>
      <c r="AR52" s="38"/>
      <c r="AS52" s="38"/>
      <c r="AT52" s="38"/>
      <c r="AU52" s="38"/>
      <c r="AV52" s="38"/>
      <c r="AW52" s="38"/>
      <c r="AX52" s="38"/>
      <c r="AY52" s="38"/>
    </row>
    <row r="53" spans="1:51" ht="24.75" customHeight="1" x14ac:dyDescent="0.25">
      <c r="A53" s="166"/>
      <c r="B53" s="164"/>
      <c r="C53" s="67">
        <v>50</v>
      </c>
      <c r="D53" s="71" t="s">
        <v>113</v>
      </c>
      <c r="E53" s="86" t="s">
        <v>293</v>
      </c>
      <c r="F53" s="77" t="s">
        <v>3</v>
      </c>
      <c r="G53" s="75" t="s">
        <v>295</v>
      </c>
      <c r="H53" s="81" t="s">
        <v>470</v>
      </c>
      <c r="I53" s="82">
        <v>4.1900000000000004</v>
      </c>
      <c r="J53" s="85">
        <v>70</v>
      </c>
      <c r="K53" s="28">
        <f t="shared" si="5"/>
        <v>0</v>
      </c>
      <c r="L53" s="28">
        <f t="shared" si="6"/>
        <v>0</v>
      </c>
      <c r="M53" s="29"/>
      <c r="N53" s="30">
        <f t="shared" si="3"/>
        <v>17</v>
      </c>
      <c r="O53" s="29"/>
      <c r="P53" s="29"/>
      <c r="Q53" s="29"/>
      <c r="R53" s="42">
        <f t="shared" si="7"/>
        <v>70</v>
      </c>
      <c r="S53" s="20" t="str">
        <f t="shared" si="8"/>
        <v>OK</v>
      </c>
      <c r="T53" s="18"/>
      <c r="U53" s="19"/>
      <c r="V53" s="19"/>
      <c r="W53" s="19"/>
      <c r="X53" s="19"/>
      <c r="Y53" s="19"/>
      <c r="Z53" s="19"/>
      <c r="AA53" s="18"/>
      <c r="AB53" s="18"/>
      <c r="AC53" s="18"/>
      <c r="AD53" s="18"/>
      <c r="AE53" s="38"/>
      <c r="AF53" s="38"/>
      <c r="AG53" s="38"/>
      <c r="AH53" s="38"/>
      <c r="AI53" s="38"/>
      <c r="AJ53" s="38"/>
      <c r="AK53" s="38"/>
      <c r="AL53" s="38"/>
      <c r="AM53" s="38"/>
      <c r="AN53" s="38"/>
      <c r="AO53" s="38"/>
      <c r="AP53" s="38"/>
      <c r="AQ53" s="38"/>
      <c r="AR53" s="38"/>
      <c r="AS53" s="38"/>
      <c r="AT53" s="38"/>
      <c r="AU53" s="38"/>
      <c r="AV53" s="38"/>
      <c r="AW53" s="38"/>
      <c r="AX53" s="38"/>
      <c r="AY53" s="38"/>
    </row>
    <row r="54" spans="1:51" ht="24.75" customHeight="1" x14ac:dyDescent="0.25">
      <c r="A54" s="166"/>
      <c r="B54" s="164"/>
      <c r="C54" s="67">
        <v>51</v>
      </c>
      <c r="D54" s="71" t="s">
        <v>114</v>
      </c>
      <c r="E54" s="86" t="s">
        <v>293</v>
      </c>
      <c r="F54" s="77" t="s">
        <v>3</v>
      </c>
      <c r="G54" s="75" t="s">
        <v>296</v>
      </c>
      <c r="H54" s="81" t="s">
        <v>470</v>
      </c>
      <c r="I54" s="82">
        <v>1.92</v>
      </c>
      <c r="J54" s="85">
        <v>70</v>
      </c>
      <c r="K54" s="28">
        <f t="shared" si="5"/>
        <v>0</v>
      </c>
      <c r="L54" s="28">
        <f t="shared" si="6"/>
        <v>0</v>
      </c>
      <c r="M54" s="29"/>
      <c r="N54" s="30">
        <f t="shared" si="3"/>
        <v>17</v>
      </c>
      <c r="O54" s="29"/>
      <c r="P54" s="29"/>
      <c r="Q54" s="29"/>
      <c r="R54" s="42">
        <f t="shared" si="7"/>
        <v>70</v>
      </c>
      <c r="S54" s="20" t="str">
        <f t="shared" si="8"/>
        <v>OK</v>
      </c>
      <c r="T54" s="18"/>
      <c r="U54" s="19"/>
      <c r="V54" s="19"/>
      <c r="W54" s="19"/>
      <c r="X54" s="19"/>
      <c r="Y54" s="19"/>
      <c r="Z54" s="19"/>
      <c r="AA54" s="18"/>
      <c r="AB54" s="18"/>
      <c r="AC54" s="18"/>
      <c r="AD54" s="18"/>
      <c r="AE54" s="38"/>
      <c r="AF54" s="38"/>
      <c r="AG54" s="38"/>
      <c r="AH54" s="38"/>
      <c r="AI54" s="38"/>
      <c r="AJ54" s="38"/>
      <c r="AK54" s="38"/>
      <c r="AL54" s="38"/>
      <c r="AM54" s="38"/>
      <c r="AN54" s="38"/>
      <c r="AO54" s="38"/>
      <c r="AP54" s="38"/>
      <c r="AQ54" s="38"/>
      <c r="AR54" s="38"/>
      <c r="AS54" s="38"/>
      <c r="AT54" s="38"/>
      <c r="AU54" s="38"/>
      <c r="AV54" s="38"/>
      <c r="AW54" s="38"/>
      <c r="AX54" s="38"/>
      <c r="AY54" s="38"/>
    </row>
    <row r="55" spans="1:51" ht="24.75" customHeight="1" x14ac:dyDescent="0.25">
      <c r="A55" s="166"/>
      <c r="B55" s="193"/>
      <c r="C55" s="67">
        <v>52</v>
      </c>
      <c r="D55" s="71" t="s">
        <v>115</v>
      </c>
      <c r="E55" s="86" t="s">
        <v>297</v>
      </c>
      <c r="F55" s="77" t="s">
        <v>3</v>
      </c>
      <c r="G55" s="75" t="s">
        <v>298</v>
      </c>
      <c r="H55" s="81" t="s">
        <v>468</v>
      </c>
      <c r="I55" s="82">
        <v>9.8000000000000007</v>
      </c>
      <c r="J55" s="85">
        <v>15</v>
      </c>
      <c r="K55" s="28">
        <f t="shared" si="5"/>
        <v>15</v>
      </c>
      <c r="L55" s="28">
        <f t="shared" si="6"/>
        <v>15</v>
      </c>
      <c r="M55" s="29"/>
      <c r="N55" s="30">
        <f t="shared" si="3"/>
        <v>3</v>
      </c>
      <c r="O55" s="29"/>
      <c r="P55" s="29"/>
      <c r="Q55" s="29"/>
      <c r="R55" s="42">
        <f t="shared" si="7"/>
        <v>0</v>
      </c>
      <c r="S55" s="20" t="str">
        <f t="shared" si="8"/>
        <v>OK</v>
      </c>
      <c r="T55" s="18"/>
      <c r="U55" s="19">
        <v>15</v>
      </c>
      <c r="V55" s="19"/>
      <c r="W55" s="19"/>
      <c r="X55" s="19"/>
      <c r="Y55" s="19"/>
      <c r="Z55" s="19"/>
      <c r="AA55" s="18"/>
      <c r="AB55" s="18"/>
      <c r="AC55" s="18"/>
      <c r="AD55" s="18"/>
      <c r="AE55" s="38"/>
      <c r="AF55" s="38"/>
      <c r="AG55" s="38"/>
      <c r="AH55" s="38"/>
      <c r="AI55" s="38"/>
      <c r="AJ55" s="38"/>
      <c r="AK55" s="38"/>
      <c r="AL55" s="38"/>
      <c r="AM55" s="38"/>
      <c r="AN55" s="38"/>
      <c r="AO55" s="38"/>
      <c r="AP55" s="38"/>
      <c r="AQ55" s="38"/>
      <c r="AR55" s="38"/>
      <c r="AS55" s="38"/>
      <c r="AT55" s="38"/>
      <c r="AU55" s="38"/>
      <c r="AV55" s="38"/>
      <c r="AW55" s="38"/>
      <c r="AX55" s="38"/>
      <c r="AY55" s="38"/>
    </row>
    <row r="56" spans="1:51" s="39" customFormat="1" ht="24.75" customHeight="1" x14ac:dyDescent="0.25">
      <c r="A56" s="166"/>
      <c r="B56" s="194"/>
      <c r="C56" s="67">
        <v>53</v>
      </c>
      <c r="D56" s="71" t="s">
        <v>116</v>
      </c>
      <c r="E56" s="86" t="s">
        <v>299</v>
      </c>
      <c r="F56" s="77" t="s">
        <v>3</v>
      </c>
      <c r="G56" s="75" t="s">
        <v>300</v>
      </c>
      <c r="H56" s="81" t="s">
        <v>468</v>
      </c>
      <c r="I56" s="82">
        <v>8.86</v>
      </c>
      <c r="J56" s="85">
        <v>30</v>
      </c>
      <c r="K56" s="28">
        <f t="shared" si="5"/>
        <v>30</v>
      </c>
      <c r="L56" s="28">
        <f t="shared" si="6"/>
        <v>30</v>
      </c>
      <c r="M56" s="29"/>
      <c r="N56" s="30">
        <f t="shared" si="3"/>
        <v>7</v>
      </c>
      <c r="O56" s="29"/>
      <c r="P56" s="29"/>
      <c r="Q56" s="29"/>
      <c r="R56" s="42">
        <f t="shared" si="7"/>
        <v>0</v>
      </c>
      <c r="S56" s="20" t="str">
        <f t="shared" si="8"/>
        <v>OK</v>
      </c>
      <c r="T56" s="40"/>
      <c r="U56" s="41">
        <v>30</v>
      </c>
      <c r="V56" s="41"/>
      <c r="W56" s="41"/>
      <c r="X56" s="41"/>
      <c r="Y56" s="41"/>
      <c r="Z56" s="41"/>
      <c r="AA56" s="40"/>
      <c r="AB56" s="40"/>
      <c r="AC56" s="40"/>
      <c r="AD56" s="40"/>
      <c r="AE56" s="38"/>
      <c r="AF56" s="38"/>
      <c r="AG56" s="38"/>
      <c r="AH56" s="38"/>
      <c r="AI56" s="38"/>
      <c r="AJ56" s="38"/>
      <c r="AK56" s="38"/>
      <c r="AL56" s="38"/>
      <c r="AM56" s="38"/>
      <c r="AN56" s="38"/>
      <c r="AO56" s="38"/>
      <c r="AP56" s="38"/>
      <c r="AQ56" s="38"/>
      <c r="AR56" s="38"/>
      <c r="AS56" s="38"/>
      <c r="AT56" s="38"/>
      <c r="AU56" s="38"/>
      <c r="AV56" s="38"/>
      <c r="AW56" s="38"/>
      <c r="AX56" s="38"/>
      <c r="AY56" s="38"/>
    </row>
    <row r="57" spans="1:51" s="39" customFormat="1" ht="24.75" customHeight="1" x14ac:dyDescent="0.25">
      <c r="A57" s="166" t="s">
        <v>479</v>
      </c>
      <c r="B57" s="163">
        <v>6</v>
      </c>
      <c r="C57" s="67">
        <v>54</v>
      </c>
      <c r="D57" s="71" t="s">
        <v>117</v>
      </c>
      <c r="E57" s="86" t="s">
        <v>290</v>
      </c>
      <c r="F57" s="77" t="s">
        <v>301</v>
      </c>
      <c r="G57" s="75" t="s">
        <v>302</v>
      </c>
      <c r="H57" s="81" t="s">
        <v>468</v>
      </c>
      <c r="I57" s="96">
        <v>1</v>
      </c>
      <c r="J57" s="85">
        <v>80</v>
      </c>
      <c r="K57" s="28">
        <f t="shared" si="5"/>
        <v>54</v>
      </c>
      <c r="L57" s="28">
        <f t="shared" si="6"/>
        <v>54</v>
      </c>
      <c r="M57" s="29"/>
      <c r="N57" s="30">
        <f t="shared" si="3"/>
        <v>20</v>
      </c>
      <c r="O57" s="29"/>
      <c r="P57" s="29"/>
      <c r="Q57" s="29"/>
      <c r="R57" s="42">
        <f t="shared" si="7"/>
        <v>26</v>
      </c>
      <c r="S57" s="20" t="str">
        <f t="shared" si="8"/>
        <v>OK</v>
      </c>
      <c r="T57" s="40"/>
      <c r="U57" s="41">
        <v>30</v>
      </c>
      <c r="V57" s="41"/>
      <c r="W57" s="41"/>
      <c r="X57" s="41">
        <v>24</v>
      </c>
      <c r="Y57" s="41"/>
      <c r="Z57" s="41"/>
      <c r="AA57" s="40"/>
      <c r="AB57" s="40"/>
      <c r="AC57" s="40"/>
      <c r="AD57" s="40"/>
      <c r="AE57" s="38"/>
      <c r="AF57" s="38"/>
      <c r="AG57" s="38"/>
      <c r="AH57" s="38"/>
      <c r="AI57" s="38"/>
      <c r="AJ57" s="38"/>
      <c r="AK57" s="38"/>
      <c r="AL57" s="38"/>
      <c r="AM57" s="38"/>
      <c r="AN57" s="38"/>
      <c r="AO57" s="38"/>
      <c r="AP57" s="38"/>
      <c r="AQ57" s="38"/>
      <c r="AR57" s="38"/>
      <c r="AS57" s="38"/>
      <c r="AT57" s="38"/>
      <c r="AU57" s="38"/>
      <c r="AV57" s="38"/>
      <c r="AW57" s="38"/>
      <c r="AX57" s="38"/>
      <c r="AY57" s="38"/>
    </row>
    <row r="58" spans="1:51" s="39" customFormat="1" ht="24.75" customHeight="1" x14ac:dyDescent="0.25">
      <c r="A58" s="166"/>
      <c r="B58" s="164"/>
      <c r="C58" s="67">
        <v>55</v>
      </c>
      <c r="D58" s="71" t="s">
        <v>118</v>
      </c>
      <c r="E58" s="86" t="s">
        <v>303</v>
      </c>
      <c r="F58" s="77" t="s">
        <v>3</v>
      </c>
      <c r="G58" s="75" t="s">
        <v>304</v>
      </c>
      <c r="H58" s="81" t="s">
        <v>468</v>
      </c>
      <c r="I58" s="96">
        <v>1.06</v>
      </c>
      <c r="J58" s="85">
        <v>72</v>
      </c>
      <c r="K58" s="28">
        <f t="shared" si="5"/>
        <v>48</v>
      </c>
      <c r="L58" s="28">
        <f t="shared" si="6"/>
        <v>48</v>
      </c>
      <c r="M58" s="29"/>
      <c r="N58" s="30">
        <f t="shared" si="3"/>
        <v>18</v>
      </c>
      <c r="O58" s="29"/>
      <c r="P58" s="29"/>
      <c r="Q58" s="29"/>
      <c r="R58" s="42">
        <f t="shared" si="7"/>
        <v>24</v>
      </c>
      <c r="S58" s="20" t="str">
        <f t="shared" si="8"/>
        <v>OK</v>
      </c>
      <c r="T58" s="40"/>
      <c r="U58" s="41"/>
      <c r="V58" s="41"/>
      <c r="W58" s="41"/>
      <c r="X58" s="41">
        <v>48</v>
      </c>
      <c r="Y58" s="41"/>
      <c r="Z58" s="41"/>
      <c r="AA58" s="40"/>
      <c r="AB58" s="40"/>
      <c r="AC58" s="40"/>
      <c r="AD58" s="40"/>
      <c r="AE58" s="38"/>
      <c r="AF58" s="38"/>
      <c r="AG58" s="38"/>
      <c r="AH58" s="38"/>
      <c r="AI58" s="38"/>
      <c r="AJ58" s="38"/>
      <c r="AK58" s="38"/>
      <c r="AL58" s="38"/>
      <c r="AM58" s="38"/>
      <c r="AN58" s="38"/>
      <c r="AO58" s="38"/>
      <c r="AP58" s="38"/>
      <c r="AQ58" s="38"/>
      <c r="AR58" s="38"/>
      <c r="AS58" s="38"/>
      <c r="AT58" s="38"/>
      <c r="AU58" s="38"/>
      <c r="AV58" s="38"/>
      <c r="AW58" s="38"/>
      <c r="AX58" s="38"/>
      <c r="AY58" s="38"/>
    </row>
    <row r="59" spans="1:51" s="39" customFormat="1" ht="24.75" customHeight="1" x14ac:dyDescent="0.25">
      <c r="A59" s="166"/>
      <c r="B59" s="164"/>
      <c r="C59" s="67">
        <v>56</v>
      </c>
      <c r="D59" s="71" t="s">
        <v>119</v>
      </c>
      <c r="E59" s="86" t="s">
        <v>293</v>
      </c>
      <c r="F59" s="77" t="s">
        <v>50</v>
      </c>
      <c r="G59" s="75" t="s">
        <v>305</v>
      </c>
      <c r="H59" s="81" t="s">
        <v>468</v>
      </c>
      <c r="I59" s="82">
        <v>2</v>
      </c>
      <c r="J59" s="85">
        <v>120</v>
      </c>
      <c r="K59" s="28">
        <f t="shared" si="5"/>
        <v>30</v>
      </c>
      <c r="L59" s="28">
        <f t="shared" si="6"/>
        <v>30</v>
      </c>
      <c r="M59" s="29"/>
      <c r="N59" s="30">
        <f t="shared" si="3"/>
        <v>30</v>
      </c>
      <c r="O59" s="29"/>
      <c r="P59" s="29"/>
      <c r="Q59" s="29"/>
      <c r="R59" s="42">
        <f t="shared" si="7"/>
        <v>90</v>
      </c>
      <c r="S59" s="20" t="str">
        <f t="shared" si="8"/>
        <v>OK</v>
      </c>
      <c r="T59" s="40"/>
      <c r="U59" s="41">
        <v>30</v>
      </c>
      <c r="V59" s="41"/>
      <c r="W59" s="41"/>
      <c r="X59" s="41"/>
      <c r="Y59" s="41"/>
      <c r="Z59" s="41"/>
      <c r="AA59" s="40"/>
      <c r="AB59" s="40"/>
      <c r="AC59" s="40"/>
      <c r="AD59" s="40"/>
      <c r="AE59" s="38"/>
      <c r="AF59" s="38"/>
      <c r="AG59" s="38"/>
      <c r="AH59" s="38"/>
      <c r="AI59" s="38"/>
      <c r="AJ59" s="38"/>
      <c r="AK59" s="38"/>
      <c r="AL59" s="38"/>
      <c r="AM59" s="38"/>
      <c r="AN59" s="38"/>
      <c r="AO59" s="38"/>
      <c r="AP59" s="38"/>
      <c r="AQ59" s="38"/>
      <c r="AR59" s="38"/>
      <c r="AS59" s="38"/>
      <c r="AT59" s="38"/>
      <c r="AU59" s="38"/>
      <c r="AV59" s="38"/>
      <c r="AW59" s="38"/>
      <c r="AX59" s="38"/>
      <c r="AY59" s="38"/>
    </row>
    <row r="60" spans="1:51" s="39" customFormat="1" ht="24.75" customHeight="1" x14ac:dyDescent="0.25">
      <c r="A60" s="166"/>
      <c r="B60" s="164"/>
      <c r="C60" s="67">
        <v>57</v>
      </c>
      <c r="D60" s="71" t="s">
        <v>120</v>
      </c>
      <c r="E60" s="86" t="s">
        <v>306</v>
      </c>
      <c r="F60" s="77" t="s">
        <v>236</v>
      </c>
      <c r="G60" s="75" t="s">
        <v>307</v>
      </c>
      <c r="H60" s="81" t="s">
        <v>468</v>
      </c>
      <c r="I60" s="82">
        <v>1.32</v>
      </c>
      <c r="J60" s="85">
        <v>60</v>
      </c>
      <c r="K60" s="28">
        <f t="shared" si="5"/>
        <v>60</v>
      </c>
      <c r="L60" s="28">
        <f t="shared" si="6"/>
        <v>60</v>
      </c>
      <c r="M60" s="29"/>
      <c r="N60" s="30">
        <f t="shared" si="3"/>
        <v>15</v>
      </c>
      <c r="O60" s="29"/>
      <c r="P60" s="29"/>
      <c r="Q60" s="29"/>
      <c r="R60" s="42">
        <f t="shared" si="7"/>
        <v>0</v>
      </c>
      <c r="S60" s="20" t="str">
        <f t="shared" si="8"/>
        <v>OK</v>
      </c>
      <c r="T60" s="40"/>
      <c r="U60" s="41">
        <v>60</v>
      </c>
      <c r="V60" s="41"/>
      <c r="W60" s="41"/>
      <c r="X60" s="41"/>
      <c r="Y60" s="41"/>
      <c r="Z60" s="41"/>
      <c r="AA60" s="40"/>
      <c r="AB60" s="40"/>
      <c r="AC60" s="40"/>
      <c r="AD60" s="40"/>
      <c r="AE60" s="38"/>
      <c r="AF60" s="38"/>
      <c r="AG60" s="38"/>
      <c r="AH60" s="38"/>
      <c r="AI60" s="38"/>
      <c r="AJ60" s="38"/>
      <c r="AK60" s="38"/>
      <c r="AL60" s="38"/>
      <c r="AM60" s="38"/>
      <c r="AN60" s="38"/>
      <c r="AO60" s="38"/>
      <c r="AP60" s="38"/>
      <c r="AQ60" s="38"/>
      <c r="AR60" s="38"/>
      <c r="AS60" s="38"/>
      <c r="AT60" s="38"/>
      <c r="AU60" s="38"/>
      <c r="AV60" s="38"/>
      <c r="AW60" s="38"/>
      <c r="AX60" s="38"/>
      <c r="AY60" s="38"/>
    </row>
    <row r="61" spans="1:51" s="39" customFormat="1" ht="24.75" customHeight="1" x14ac:dyDescent="0.25">
      <c r="A61" s="166"/>
      <c r="B61" s="164"/>
      <c r="C61" s="67">
        <v>58</v>
      </c>
      <c r="D61" s="71" t="s">
        <v>121</v>
      </c>
      <c r="E61" s="86" t="s">
        <v>308</v>
      </c>
      <c r="F61" s="77" t="s">
        <v>3</v>
      </c>
      <c r="G61" s="75" t="s">
        <v>309</v>
      </c>
      <c r="H61" s="81" t="s">
        <v>468</v>
      </c>
      <c r="I61" s="82">
        <v>0.93</v>
      </c>
      <c r="J61" s="85">
        <v>144</v>
      </c>
      <c r="K61" s="28">
        <f t="shared" si="5"/>
        <v>0</v>
      </c>
      <c r="L61" s="28">
        <f t="shared" si="6"/>
        <v>0</v>
      </c>
      <c r="M61" s="29"/>
      <c r="N61" s="30">
        <f t="shared" si="3"/>
        <v>36</v>
      </c>
      <c r="O61" s="29"/>
      <c r="P61" s="29"/>
      <c r="Q61" s="29"/>
      <c r="R61" s="42">
        <f t="shared" si="7"/>
        <v>144</v>
      </c>
      <c r="S61" s="20" t="str">
        <f t="shared" si="8"/>
        <v>OK</v>
      </c>
      <c r="T61" s="40"/>
      <c r="U61" s="41"/>
      <c r="V61" s="41"/>
      <c r="W61" s="41"/>
      <c r="X61" s="41"/>
      <c r="Y61" s="41"/>
      <c r="Z61" s="41"/>
      <c r="AA61" s="40"/>
      <c r="AB61" s="40"/>
      <c r="AC61" s="40"/>
      <c r="AD61" s="40"/>
      <c r="AE61" s="38"/>
      <c r="AF61" s="38"/>
      <c r="AG61" s="38"/>
      <c r="AH61" s="38"/>
      <c r="AI61" s="38"/>
      <c r="AJ61" s="38"/>
      <c r="AK61" s="38"/>
      <c r="AL61" s="38"/>
      <c r="AM61" s="38"/>
      <c r="AN61" s="38"/>
      <c r="AO61" s="38"/>
      <c r="AP61" s="38"/>
      <c r="AQ61" s="38"/>
      <c r="AR61" s="38"/>
      <c r="AS61" s="38"/>
      <c r="AT61" s="38"/>
      <c r="AU61" s="38"/>
      <c r="AV61" s="38"/>
      <c r="AW61" s="38"/>
      <c r="AX61" s="38"/>
      <c r="AY61" s="38"/>
    </row>
    <row r="62" spans="1:51" s="39" customFormat="1" ht="24.75" customHeight="1" x14ac:dyDescent="0.25">
      <c r="A62" s="166"/>
      <c r="B62" s="164"/>
      <c r="C62" s="67">
        <v>59</v>
      </c>
      <c r="D62" s="71" t="s">
        <v>122</v>
      </c>
      <c r="E62" s="86" t="s">
        <v>308</v>
      </c>
      <c r="F62" s="77" t="s">
        <v>3</v>
      </c>
      <c r="G62" s="75" t="s">
        <v>310</v>
      </c>
      <c r="H62" s="81" t="s">
        <v>468</v>
      </c>
      <c r="I62" s="82">
        <v>0.93</v>
      </c>
      <c r="J62" s="85">
        <v>144</v>
      </c>
      <c r="K62" s="28">
        <f t="shared" si="5"/>
        <v>0</v>
      </c>
      <c r="L62" s="28">
        <f t="shared" si="6"/>
        <v>0</v>
      </c>
      <c r="M62" s="29"/>
      <c r="N62" s="30">
        <f t="shared" si="3"/>
        <v>36</v>
      </c>
      <c r="O62" s="29"/>
      <c r="P62" s="29"/>
      <c r="Q62" s="29"/>
      <c r="R62" s="42">
        <f t="shared" si="7"/>
        <v>144</v>
      </c>
      <c r="S62" s="20" t="str">
        <f t="shared" si="8"/>
        <v>OK</v>
      </c>
      <c r="T62" s="40"/>
      <c r="U62" s="41"/>
      <c r="V62" s="41"/>
      <c r="W62" s="41"/>
      <c r="X62" s="41"/>
      <c r="Y62" s="41"/>
      <c r="Z62" s="41"/>
      <c r="AA62" s="40"/>
      <c r="AB62" s="40"/>
      <c r="AC62" s="40"/>
      <c r="AD62" s="40"/>
      <c r="AE62" s="38"/>
      <c r="AF62" s="38"/>
      <c r="AG62" s="38"/>
      <c r="AH62" s="38"/>
      <c r="AI62" s="38"/>
      <c r="AJ62" s="38"/>
      <c r="AK62" s="38"/>
      <c r="AL62" s="38"/>
      <c r="AM62" s="38"/>
      <c r="AN62" s="38"/>
      <c r="AO62" s="38"/>
      <c r="AP62" s="38"/>
      <c r="AQ62" s="38"/>
      <c r="AR62" s="38"/>
      <c r="AS62" s="38"/>
      <c r="AT62" s="38"/>
      <c r="AU62" s="38"/>
      <c r="AV62" s="38"/>
      <c r="AW62" s="38"/>
      <c r="AX62" s="38"/>
      <c r="AY62" s="38"/>
    </row>
    <row r="63" spans="1:51" s="39" customFormat="1" ht="24.75" customHeight="1" x14ac:dyDescent="0.25">
      <c r="A63" s="166"/>
      <c r="B63" s="164"/>
      <c r="C63" s="67">
        <v>60</v>
      </c>
      <c r="D63" s="71" t="s">
        <v>123</v>
      </c>
      <c r="E63" s="86" t="s">
        <v>308</v>
      </c>
      <c r="F63" s="77" t="s">
        <v>3</v>
      </c>
      <c r="G63" s="75" t="s">
        <v>311</v>
      </c>
      <c r="H63" s="81" t="s">
        <v>468</v>
      </c>
      <c r="I63" s="82">
        <v>0.93</v>
      </c>
      <c r="J63" s="85">
        <v>96</v>
      </c>
      <c r="K63" s="28">
        <f t="shared" si="5"/>
        <v>0</v>
      </c>
      <c r="L63" s="28">
        <f t="shared" si="6"/>
        <v>0</v>
      </c>
      <c r="M63" s="29"/>
      <c r="N63" s="30">
        <f t="shared" si="3"/>
        <v>24</v>
      </c>
      <c r="O63" s="29"/>
      <c r="P63" s="29"/>
      <c r="Q63" s="29"/>
      <c r="R63" s="42">
        <f t="shared" si="7"/>
        <v>96</v>
      </c>
      <c r="S63" s="20" t="str">
        <f t="shared" si="8"/>
        <v>OK</v>
      </c>
      <c r="T63" s="40"/>
      <c r="U63" s="41"/>
      <c r="V63" s="41"/>
      <c r="W63" s="41"/>
      <c r="X63" s="41"/>
      <c r="Y63" s="41"/>
      <c r="Z63" s="41"/>
      <c r="AA63" s="40"/>
      <c r="AB63" s="40"/>
      <c r="AC63" s="40"/>
      <c r="AD63" s="40"/>
      <c r="AE63" s="38"/>
      <c r="AF63" s="38"/>
      <c r="AG63" s="38"/>
      <c r="AH63" s="38"/>
      <c r="AI63" s="38"/>
      <c r="AJ63" s="38"/>
      <c r="AK63" s="38"/>
      <c r="AL63" s="38"/>
      <c r="AM63" s="38"/>
      <c r="AN63" s="38"/>
      <c r="AO63" s="38"/>
      <c r="AP63" s="38"/>
      <c r="AQ63" s="38"/>
      <c r="AR63" s="38"/>
      <c r="AS63" s="38"/>
      <c r="AT63" s="38"/>
      <c r="AU63" s="38"/>
      <c r="AV63" s="38"/>
      <c r="AW63" s="38"/>
      <c r="AX63" s="38"/>
      <c r="AY63" s="38"/>
    </row>
    <row r="64" spans="1:51" s="39" customFormat="1" ht="24.75" customHeight="1" x14ac:dyDescent="0.25">
      <c r="A64" s="166"/>
      <c r="B64" s="164"/>
      <c r="C64" s="67">
        <v>61</v>
      </c>
      <c r="D64" s="71" t="s">
        <v>124</v>
      </c>
      <c r="E64" s="86" t="s">
        <v>312</v>
      </c>
      <c r="F64" s="77" t="s">
        <v>3</v>
      </c>
      <c r="G64" s="75" t="s">
        <v>313</v>
      </c>
      <c r="H64" s="81" t="s">
        <v>468</v>
      </c>
      <c r="I64" s="82">
        <v>0.7</v>
      </c>
      <c r="J64" s="85">
        <v>120</v>
      </c>
      <c r="K64" s="28">
        <f t="shared" si="5"/>
        <v>60</v>
      </c>
      <c r="L64" s="28">
        <f t="shared" si="6"/>
        <v>60</v>
      </c>
      <c r="M64" s="29"/>
      <c r="N64" s="30">
        <f t="shared" si="3"/>
        <v>30</v>
      </c>
      <c r="O64" s="29"/>
      <c r="P64" s="29"/>
      <c r="Q64" s="29"/>
      <c r="R64" s="42">
        <f t="shared" si="7"/>
        <v>60</v>
      </c>
      <c r="S64" s="20" t="str">
        <f t="shared" si="8"/>
        <v>OK</v>
      </c>
      <c r="T64" s="40"/>
      <c r="U64" s="41">
        <v>60</v>
      </c>
      <c r="V64" s="41"/>
      <c r="W64" s="41"/>
      <c r="X64" s="41"/>
      <c r="Y64" s="41"/>
      <c r="Z64" s="41"/>
      <c r="AA64" s="40"/>
      <c r="AB64" s="40"/>
      <c r="AC64" s="40"/>
      <c r="AD64" s="40"/>
      <c r="AE64" s="38"/>
      <c r="AF64" s="38"/>
      <c r="AG64" s="38"/>
      <c r="AH64" s="38"/>
      <c r="AI64" s="38"/>
      <c r="AJ64" s="38"/>
      <c r="AK64" s="38"/>
      <c r="AL64" s="38"/>
      <c r="AM64" s="38"/>
      <c r="AN64" s="38"/>
      <c r="AO64" s="38"/>
      <c r="AP64" s="38"/>
      <c r="AQ64" s="38"/>
      <c r="AR64" s="38"/>
      <c r="AS64" s="38"/>
      <c r="AT64" s="38"/>
      <c r="AU64" s="38"/>
      <c r="AV64" s="38"/>
      <c r="AW64" s="38"/>
      <c r="AX64" s="38"/>
      <c r="AY64" s="38"/>
    </row>
    <row r="65" spans="1:51" s="39" customFormat="1" ht="24.75" customHeight="1" x14ac:dyDescent="0.25">
      <c r="A65" s="166"/>
      <c r="B65" s="164"/>
      <c r="C65" s="67">
        <v>62</v>
      </c>
      <c r="D65" s="71" t="s">
        <v>125</v>
      </c>
      <c r="E65" s="86" t="s">
        <v>314</v>
      </c>
      <c r="F65" s="77" t="s">
        <v>3</v>
      </c>
      <c r="G65" s="75" t="s">
        <v>315</v>
      </c>
      <c r="H65" s="81" t="s">
        <v>468</v>
      </c>
      <c r="I65" s="82">
        <v>1.06</v>
      </c>
      <c r="J65" s="85">
        <v>50</v>
      </c>
      <c r="K65" s="28">
        <f t="shared" si="5"/>
        <v>50</v>
      </c>
      <c r="L65" s="28">
        <f t="shared" si="6"/>
        <v>50</v>
      </c>
      <c r="M65" s="29"/>
      <c r="N65" s="30">
        <f t="shared" si="3"/>
        <v>12</v>
      </c>
      <c r="O65" s="29"/>
      <c r="P65" s="29"/>
      <c r="Q65" s="29"/>
      <c r="R65" s="42">
        <f t="shared" si="7"/>
        <v>0</v>
      </c>
      <c r="S65" s="20" t="str">
        <f t="shared" si="8"/>
        <v>OK</v>
      </c>
      <c r="T65" s="40"/>
      <c r="U65" s="41">
        <v>50</v>
      </c>
      <c r="V65" s="41"/>
      <c r="W65" s="41"/>
      <c r="X65" s="41"/>
      <c r="Y65" s="41"/>
      <c r="Z65" s="41"/>
      <c r="AA65" s="40"/>
      <c r="AB65" s="40"/>
      <c r="AC65" s="40"/>
      <c r="AD65" s="40"/>
      <c r="AE65" s="38"/>
      <c r="AF65" s="38"/>
      <c r="AG65" s="38"/>
      <c r="AH65" s="38"/>
      <c r="AI65" s="38"/>
      <c r="AJ65" s="38"/>
      <c r="AK65" s="38"/>
      <c r="AL65" s="38"/>
      <c r="AM65" s="38"/>
      <c r="AN65" s="38"/>
      <c r="AO65" s="38"/>
      <c r="AP65" s="38"/>
      <c r="AQ65" s="38"/>
      <c r="AR65" s="38"/>
      <c r="AS65" s="38"/>
      <c r="AT65" s="38"/>
      <c r="AU65" s="38"/>
      <c r="AV65" s="38"/>
      <c r="AW65" s="38"/>
      <c r="AX65" s="38"/>
      <c r="AY65" s="38"/>
    </row>
    <row r="66" spans="1:51" s="39" customFormat="1" ht="24.75" customHeight="1" x14ac:dyDescent="0.25">
      <c r="A66" s="166"/>
      <c r="B66" s="164"/>
      <c r="C66" s="67">
        <v>63</v>
      </c>
      <c r="D66" s="71" t="s">
        <v>126</v>
      </c>
      <c r="E66" s="86" t="s">
        <v>316</v>
      </c>
      <c r="F66" s="77" t="s">
        <v>3</v>
      </c>
      <c r="G66" s="75" t="s">
        <v>317</v>
      </c>
      <c r="H66" s="81" t="s">
        <v>468</v>
      </c>
      <c r="I66" s="82">
        <v>1.24</v>
      </c>
      <c r="J66" s="85">
        <v>100</v>
      </c>
      <c r="K66" s="28">
        <f t="shared" si="5"/>
        <v>0</v>
      </c>
      <c r="L66" s="28">
        <f t="shared" si="6"/>
        <v>0</v>
      </c>
      <c r="M66" s="29"/>
      <c r="N66" s="30">
        <f t="shared" si="3"/>
        <v>25</v>
      </c>
      <c r="O66" s="29"/>
      <c r="P66" s="29"/>
      <c r="Q66" s="29"/>
      <c r="R66" s="42">
        <f t="shared" si="7"/>
        <v>100</v>
      </c>
      <c r="S66" s="20" t="str">
        <f t="shared" si="8"/>
        <v>OK</v>
      </c>
      <c r="T66" s="40"/>
      <c r="U66" s="41"/>
      <c r="V66" s="41"/>
      <c r="W66" s="41"/>
      <c r="X66" s="41"/>
      <c r="Y66" s="41"/>
      <c r="Z66" s="41"/>
      <c r="AA66" s="40"/>
      <c r="AB66" s="40"/>
      <c r="AC66" s="40"/>
      <c r="AD66" s="40"/>
      <c r="AE66" s="38"/>
      <c r="AF66" s="38"/>
      <c r="AG66" s="38"/>
      <c r="AH66" s="38"/>
      <c r="AI66" s="38"/>
      <c r="AJ66" s="38"/>
      <c r="AK66" s="38"/>
      <c r="AL66" s="38"/>
      <c r="AM66" s="38"/>
      <c r="AN66" s="38"/>
      <c r="AO66" s="38"/>
      <c r="AP66" s="38"/>
      <c r="AQ66" s="38"/>
      <c r="AR66" s="38"/>
      <c r="AS66" s="38"/>
      <c r="AT66" s="38"/>
      <c r="AU66" s="38"/>
      <c r="AV66" s="38"/>
      <c r="AW66" s="38"/>
      <c r="AX66" s="38"/>
      <c r="AY66" s="38"/>
    </row>
    <row r="67" spans="1:51" s="39" customFormat="1" ht="24.75" customHeight="1" x14ac:dyDescent="0.25">
      <c r="A67" s="166"/>
      <c r="B67" s="164"/>
      <c r="C67" s="67">
        <v>64</v>
      </c>
      <c r="D67" s="71" t="s">
        <v>127</v>
      </c>
      <c r="E67" s="86" t="s">
        <v>314</v>
      </c>
      <c r="F67" s="77" t="s">
        <v>3</v>
      </c>
      <c r="G67" s="75" t="s">
        <v>318</v>
      </c>
      <c r="H67" s="81" t="s">
        <v>468</v>
      </c>
      <c r="I67" s="82">
        <v>1.67</v>
      </c>
      <c r="J67" s="85">
        <v>0</v>
      </c>
      <c r="K67" s="28">
        <f t="shared" si="5"/>
        <v>0</v>
      </c>
      <c r="L67" s="28">
        <f t="shared" si="6"/>
        <v>0</v>
      </c>
      <c r="M67" s="29"/>
      <c r="N67" s="30">
        <f t="shared" si="3"/>
        <v>0</v>
      </c>
      <c r="O67" s="29"/>
      <c r="P67" s="29"/>
      <c r="Q67" s="29"/>
      <c r="R67" s="42">
        <f t="shared" si="7"/>
        <v>0</v>
      </c>
      <c r="S67" s="20" t="str">
        <f t="shared" si="8"/>
        <v>OK</v>
      </c>
      <c r="T67" s="40"/>
      <c r="U67" s="41"/>
      <c r="V67" s="41"/>
      <c r="W67" s="41"/>
      <c r="X67" s="41"/>
      <c r="Y67" s="41"/>
      <c r="Z67" s="41"/>
      <c r="AA67" s="40"/>
      <c r="AB67" s="40"/>
      <c r="AC67" s="40"/>
      <c r="AD67" s="40"/>
      <c r="AE67" s="38"/>
      <c r="AF67" s="38"/>
      <c r="AG67" s="38"/>
      <c r="AH67" s="38"/>
      <c r="AI67" s="38"/>
      <c r="AJ67" s="38"/>
      <c r="AK67" s="38"/>
      <c r="AL67" s="38"/>
      <c r="AM67" s="38"/>
      <c r="AN67" s="38"/>
      <c r="AO67" s="38"/>
      <c r="AP67" s="38"/>
      <c r="AQ67" s="38"/>
      <c r="AR67" s="38"/>
      <c r="AS67" s="38"/>
      <c r="AT67" s="38"/>
      <c r="AU67" s="38"/>
      <c r="AV67" s="38"/>
      <c r="AW67" s="38"/>
      <c r="AX67" s="38"/>
      <c r="AY67" s="38"/>
    </row>
    <row r="68" spans="1:51" s="39" customFormat="1" ht="24.75" customHeight="1" x14ac:dyDescent="0.25">
      <c r="A68" s="166"/>
      <c r="B68" s="164"/>
      <c r="C68" s="67">
        <v>65</v>
      </c>
      <c r="D68" s="71" t="s">
        <v>128</v>
      </c>
      <c r="E68" s="86" t="s">
        <v>297</v>
      </c>
      <c r="F68" s="77" t="s">
        <v>3</v>
      </c>
      <c r="G68" s="75" t="s">
        <v>319</v>
      </c>
      <c r="H68" s="81" t="s">
        <v>468</v>
      </c>
      <c r="I68" s="82">
        <v>0.75</v>
      </c>
      <c r="J68" s="85">
        <v>200</v>
      </c>
      <c r="K68" s="28">
        <f t="shared" si="5"/>
        <v>50</v>
      </c>
      <c r="L68" s="28">
        <f t="shared" si="6"/>
        <v>50</v>
      </c>
      <c r="M68" s="29"/>
      <c r="N68" s="30">
        <f t="shared" si="3"/>
        <v>50</v>
      </c>
      <c r="O68" s="29"/>
      <c r="P68" s="29"/>
      <c r="Q68" s="29"/>
      <c r="R68" s="42">
        <f t="shared" si="7"/>
        <v>150</v>
      </c>
      <c r="S68" s="20" t="str">
        <f t="shared" si="8"/>
        <v>OK</v>
      </c>
      <c r="T68" s="40"/>
      <c r="U68" s="41">
        <v>50</v>
      </c>
      <c r="V68" s="41"/>
      <c r="W68" s="41"/>
      <c r="X68" s="41"/>
      <c r="Y68" s="41"/>
      <c r="Z68" s="41"/>
      <c r="AA68" s="40"/>
      <c r="AB68" s="40"/>
      <c r="AC68" s="40"/>
      <c r="AD68" s="40"/>
      <c r="AE68" s="38"/>
      <c r="AF68" s="38"/>
      <c r="AG68" s="38"/>
      <c r="AH68" s="38"/>
      <c r="AI68" s="38"/>
      <c r="AJ68" s="38"/>
      <c r="AK68" s="38"/>
      <c r="AL68" s="38"/>
      <c r="AM68" s="38"/>
      <c r="AN68" s="38"/>
      <c r="AO68" s="38"/>
      <c r="AP68" s="38"/>
      <c r="AQ68" s="38"/>
      <c r="AR68" s="38"/>
      <c r="AS68" s="38"/>
      <c r="AT68" s="38"/>
      <c r="AU68" s="38"/>
      <c r="AV68" s="38"/>
      <c r="AW68" s="38"/>
      <c r="AX68" s="38"/>
      <c r="AY68" s="38"/>
    </row>
    <row r="69" spans="1:51" s="39" customFormat="1" ht="24.75" customHeight="1" x14ac:dyDescent="0.25">
      <c r="A69" s="166"/>
      <c r="B69" s="164"/>
      <c r="C69" s="67">
        <v>66</v>
      </c>
      <c r="D69" s="71" t="s">
        <v>129</v>
      </c>
      <c r="E69" s="86" t="s">
        <v>299</v>
      </c>
      <c r="F69" s="77" t="s">
        <v>3</v>
      </c>
      <c r="G69" s="75" t="s">
        <v>320</v>
      </c>
      <c r="H69" s="81" t="s">
        <v>468</v>
      </c>
      <c r="I69" s="96">
        <v>5.69</v>
      </c>
      <c r="J69" s="85">
        <v>12</v>
      </c>
      <c r="K69" s="28">
        <f t="shared" si="5"/>
        <v>12</v>
      </c>
      <c r="L69" s="28">
        <f t="shared" si="6"/>
        <v>12</v>
      </c>
      <c r="M69" s="29"/>
      <c r="N69" s="30">
        <f t="shared" si="3"/>
        <v>3</v>
      </c>
      <c r="O69" s="29"/>
      <c r="P69" s="29"/>
      <c r="Q69" s="29"/>
      <c r="R69" s="42">
        <f t="shared" si="7"/>
        <v>0</v>
      </c>
      <c r="S69" s="20" t="str">
        <f t="shared" si="8"/>
        <v>OK</v>
      </c>
      <c r="T69" s="40"/>
      <c r="U69" s="41"/>
      <c r="V69" s="41"/>
      <c r="W69" s="41"/>
      <c r="X69" s="41">
        <v>12</v>
      </c>
      <c r="Y69" s="41"/>
      <c r="Z69" s="41"/>
      <c r="AA69" s="40"/>
      <c r="AB69" s="40"/>
      <c r="AC69" s="40"/>
      <c r="AD69" s="40"/>
      <c r="AE69" s="38"/>
      <c r="AF69" s="38"/>
      <c r="AG69" s="38"/>
      <c r="AH69" s="38"/>
      <c r="AI69" s="38"/>
      <c r="AJ69" s="38"/>
      <c r="AK69" s="38"/>
      <c r="AL69" s="38"/>
      <c r="AM69" s="38"/>
      <c r="AN69" s="38"/>
      <c r="AO69" s="38"/>
      <c r="AP69" s="38"/>
      <c r="AQ69" s="38"/>
      <c r="AR69" s="38"/>
      <c r="AS69" s="38"/>
      <c r="AT69" s="38"/>
      <c r="AU69" s="38"/>
      <c r="AV69" s="38"/>
      <c r="AW69" s="38"/>
      <c r="AX69" s="38"/>
      <c r="AY69" s="38"/>
    </row>
    <row r="70" spans="1:51" s="39" customFormat="1" ht="24.75" customHeight="1" x14ac:dyDescent="0.25">
      <c r="A70" s="166"/>
      <c r="B70" s="164"/>
      <c r="C70" s="67">
        <v>67</v>
      </c>
      <c r="D70" s="71" t="s">
        <v>130</v>
      </c>
      <c r="E70" s="86" t="s">
        <v>321</v>
      </c>
      <c r="F70" s="77" t="s">
        <v>3</v>
      </c>
      <c r="G70" s="75" t="s">
        <v>322</v>
      </c>
      <c r="H70" s="81" t="s">
        <v>468</v>
      </c>
      <c r="I70" s="82">
        <v>3.04</v>
      </c>
      <c r="J70" s="85">
        <v>120</v>
      </c>
      <c r="K70" s="28">
        <f t="shared" si="5"/>
        <v>50</v>
      </c>
      <c r="L70" s="28">
        <f t="shared" si="6"/>
        <v>50</v>
      </c>
      <c r="M70" s="29"/>
      <c r="N70" s="30">
        <f t="shared" si="3"/>
        <v>30</v>
      </c>
      <c r="O70" s="29"/>
      <c r="P70" s="29"/>
      <c r="Q70" s="29"/>
      <c r="R70" s="42">
        <f t="shared" si="7"/>
        <v>70</v>
      </c>
      <c r="S70" s="20" t="str">
        <f t="shared" si="8"/>
        <v>OK</v>
      </c>
      <c r="T70" s="40"/>
      <c r="U70" s="41">
        <v>50</v>
      </c>
      <c r="V70" s="41"/>
      <c r="W70" s="41"/>
      <c r="X70" s="41"/>
      <c r="Y70" s="41"/>
      <c r="Z70" s="41"/>
      <c r="AA70" s="40"/>
      <c r="AB70" s="40"/>
      <c r="AC70" s="40"/>
      <c r="AD70" s="40"/>
      <c r="AE70" s="38"/>
      <c r="AF70" s="38"/>
      <c r="AG70" s="38"/>
      <c r="AH70" s="38"/>
      <c r="AI70" s="38"/>
      <c r="AJ70" s="38"/>
      <c r="AK70" s="38"/>
      <c r="AL70" s="38"/>
      <c r="AM70" s="38"/>
      <c r="AN70" s="38"/>
      <c r="AO70" s="38"/>
      <c r="AP70" s="38"/>
      <c r="AQ70" s="38"/>
      <c r="AR70" s="38"/>
      <c r="AS70" s="38"/>
      <c r="AT70" s="38"/>
      <c r="AU70" s="38"/>
      <c r="AV70" s="38"/>
      <c r="AW70" s="38"/>
      <c r="AX70" s="38"/>
      <c r="AY70" s="38"/>
    </row>
    <row r="71" spans="1:51" s="39" customFormat="1" ht="24.75" customHeight="1" x14ac:dyDescent="0.25">
      <c r="A71" s="166"/>
      <c r="B71" s="164"/>
      <c r="C71" s="67">
        <v>68</v>
      </c>
      <c r="D71" s="71" t="s">
        <v>131</v>
      </c>
      <c r="E71" s="86" t="s">
        <v>323</v>
      </c>
      <c r="F71" s="77" t="s">
        <v>3</v>
      </c>
      <c r="G71" s="75" t="s">
        <v>324</v>
      </c>
      <c r="H71" s="81" t="s">
        <v>468</v>
      </c>
      <c r="I71" s="96">
        <v>3.66</v>
      </c>
      <c r="J71" s="85">
        <v>60</v>
      </c>
      <c r="K71" s="28">
        <f t="shared" si="5"/>
        <v>60</v>
      </c>
      <c r="L71" s="28">
        <f t="shared" si="6"/>
        <v>60</v>
      </c>
      <c r="M71" s="29"/>
      <c r="N71" s="30">
        <f t="shared" si="3"/>
        <v>15</v>
      </c>
      <c r="O71" s="29"/>
      <c r="P71" s="29"/>
      <c r="Q71" s="29"/>
      <c r="R71" s="42">
        <f t="shared" si="7"/>
        <v>0</v>
      </c>
      <c r="S71" s="20" t="str">
        <f t="shared" si="8"/>
        <v>OK</v>
      </c>
      <c r="T71" s="40"/>
      <c r="U71" s="41">
        <v>24</v>
      </c>
      <c r="V71" s="41"/>
      <c r="W71" s="41"/>
      <c r="X71" s="41">
        <v>36</v>
      </c>
      <c r="Y71" s="41"/>
      <c r="Z71" s="41"/>
      <c r="AA71" s="40"/>
      <c r="AB71" s="40"/>
      <c r="AC71" s="40"/>
      <c r="AD71" s="40"/>
      <c r="AE71" s="38"/>
      <c r="AF71" s="38"/>
      <c r="AG71" s="38"/>
      <c r="AH71" s="38"/>
      <c r="AI71" s="38"/>
      <c r="AJ71" s="38"/>
      <c r="AK71" s="38"/>
      <c r="AL71" s="38"/>
      <c r="AM71" s="38"/>
      <c r="AN71" s="38"/>
      <c r="AO71" s="38"/>
      <c r="AP71" s="38"/>
      <c r="AQ71" s="38"/>
      <c r="AR71" s="38"/>
      <c r="AS71" s="38"/>
      <c r="AT71" s="38"/>
      <c r="AU71" s="38"/>
      <c r="AV71" s="38"/>
      <c r="AW71" s="38"/>
      <c r="AX71" s="38"/>
      <c r="AY71" s="38"/>
    </row>
    <row r="72" spans="1:51" s="39" customFormat="1" ht="24.75" customHeight="1" x14ac:dyDescent="0.25">
      <c r="A72" s="166"/>
      <c r="B72" s="164"/>
      <c r="C72" s="67">
        <v>69</v>
      </c>
      <c r="D72" s="71" t="s">
        <v>132</v>
      </c>
      <c r="E72" s="86" t="s">
        <v>314</v>
      </c>
      <c r="F72" s="77" t="s">
        <v>3</v>
      </c>
      <c r="G72" s="75" t="s">
        <v>325</v>
      </c>
      <c r="H72" s="81" t="s">
        <v>468</v>
      </c>
      <c r="I72" s="82">
        <v>0.43</v>
      </c>
      <c r="J72" s="85">
        <v>100</v>
      </c>
      <c r="K72" s="28">
        <f t="shared" si="5"/>
        <v>100</v>
      </c>
      <c r="L72" s="28">
        <f t="shared" si="6"/>
        <v>100</v>
      </c>
      <c r="M72" s="29"/>
      <c r="N72" s="30">
        <f t="shared" si="3"/>
        <v>25</v>
      </c>
      <c r="O72" s="29"/>
      <c r="P72" s="29"/>
      <c r="Q72" s="29"/>
      <c r="R72" s="42">
        <f t="shared" si="7"/>
        <v>0</v>
      </c>
      <c r="S72" s="20" t="str">
        <f t="shared" si="8"/>
        <v>OK</v>
      </c>
      <c r="T72" s="40"/>
      <c r="U72" s="41">
        <v>100</v>
      </c>
      <c r="V72" s="41"/>
      <c r="W72" s="41"/>
      <c r="X72" s="41"/>
      <c r="Y72" s="41"/>
      <c r="Z72" s="41"/>
      <c r="AA72" s="40"/>
      <c r="AB72" s="40"/>
      <c r="AC72" s="40"/>
      <c r="AD72" s="40"/>
      <c r="AE72" s="38"/>
      <c r="AF72" s="38"/>
      <c r="AG72" s="38"/>
      <c r="AH72" s="38"/>
      <c r="AI72" s="38"/>
      <c r="AJ72" s="38"/>
      <c r="AK72" s="38"/>
      <c r="AL72" s="38"/>
      <c r="AM72" s="38"/>
      <c r="AN72" s="38"/>
      <c r="AO72" s="38"/>
      <c r="AP72" s="38"/>
      <c r="AQ72" s="38"/>
      <c r="AR72" s="38"/>
      <c r="AS72" s="38"/>
      <c r="AT72" s="38"/>
      <c r="AU72" s="38"/>
      <c r="AV72" s="38"/>
      <c r="AW72" s="38"/>
      <c r="AX72" s="38"/>
      <c r="AY72" s="38"/>
    </row>
    <row r="73" spans="1:51" s="39" customFormat="1" ht="24.75" customHeight="1" x14ac:dyDescent="0.25">
      <c r="A73" s="166"/>
      <c r="B73" s="165"/>
      <c r="C73" s="67">
        <v>70</v>
      </c>
      <c r="D73" s="71" t="s">
        <v>133</v>
      </c>
      <c r="E73" s="86" t="s">
        <v>308</v>
      </c>
      <c r="F73" s="77" t="s">
        <v>3</v>
      </c>
      <c r="G73" s="75" t="s">
        <v>326</v>
      </c>
      <c r="H73" s="81" t="s">
        <v>468</v>
      </c>
      <c r="I73" s="96">
        <v>1.75</v>
      </c>
      <c r="J73" s="85">
        <v>48</v>
      </c>
      <c r="K73" s="28">
        <f t="shared" si="5"/>
        <v>48</v>
      </c>
      <c r="L73" s="28">
        <f t="shared" si="6"/>
        <v>48</v>
      </c>
      <c r="M73" s="29"/>
      <c r="N73" s="30">
        <f t="shared" si="3"/>
        <v>12</v>
      </c>
      <c r="O73" s="29"/>
      <c r="P73" s="29"/>
      <c r="Q73" s="29"/>
      <c r="R73" s="42">
        <f t="shared" si="7"/>
        <v>0</v>
      </c>
      <c r="S73" s="20" t="str">
        <f t="shared" si="8"/>
        <v>OK</v>
      </c>
      <c r="T73" s="40"/>
      <c r="U73" s="41"/>
      <c r="V73" s="41"/>
      <c r="W73" s="41"/>
      <c r="X73" s="41">
        <v>48</v>
      </c>
      <c r="Y73" s="41"/>
      <c r="Z73" s="41"/>
      <c r="AA73" s="40"/>
      <c r="AB73" s="40"/>
      <c r="AC73" s="40"/>
      <c r="AD73" s="40"/>
      <c r="AE73" s="38"/>
      <c r="AF73" s="38"/>
      <c r="AG73" s="38"/>
      <c r="AH73" s="38"/>
      <c r="AI73" s="38"/>
      <c r="AJ73" s="38"/>
      <c r="AK73" s="38"/>
      <c r="AL73" s="38"/>
      <c r="AM73" s="38"/>
      <c r="AN73" s="38"/>
      <c r="AO73" s="38"/>
      <c r="AP73" s="38"/>
      <c r="AQ73" s="38"/>
      <c r="AR73" s="38"/>
      <c r="AS73" s="38"/>
      <c r="AT73" s="38"/>
      <c r="AU73" s="38"/>
      <c r="AV73" s="38"/>
      <c r="AW73" s="38"/>
      <c r="AX73" s="38"/>
      <c r="AY73" s="38"/>
    </row>
    <row r="74" spans="1:51" s="39" customFormat="1" ht="24.75" customHeight="1" x14ac:dyDescent="0.25">
      <c r="A74" s="166" t="s">
        <v>477</v>
      </c>
      <c r="B74" s="163">
        <v>9</v>
      </c>
      <c r="C74" s="67">
        <v>80</v>
      </c>
      <c r="D74" s="71" t="s">
        <v>134</v>
      </c>
      <c r="E74" s="86" t="s">
        <v>327</v>
      </c>
      <c r="F74" s="77" t="s">
        <v>3</v>
      </c>
      <c r="G74" s="75" t="s">
        <v>328</v>
      </c>
      <c r="H74" s="81" t="s">
        <v>468</v>
      </c>
      <c r="I74" s="97">
        <v>14.8</v>
      </c>
      <c r="J74" s="85">
        <v>5</v>
      </c>
      <c r="K74" s="28">
        <f t="shared" si="5"/>
        <v>5</v>
      </c>
      <c r="L74" s="28">
        <f t="shared" si="6"/>
        <v>5</v>
      </c>
      <c r="M74" s="29"/>
      <c r="N74" s="30">
        <f t="shared" si="3"/>
        <v>1</v>
      </c>
      <c r="O74" s="29"/>
      <c r="P74" s="29"/>
      <c r="Q74" s="29"/>
      <c r="R74" s="42">
        <f t="shared" si="7"/>
        <v>0</v>
      </c>
      <c r="S74" s="20" t="str">
        <f t="shared" si="8"/>
        <v>OK</v>
      </c>
      <c r="T74" s="40">
        <v>5</v>
      </c>
      <c r="U74" s="41"/>
      <c r="V74" s="41"/>
      <c r="W74" s="41"/>
      <c r="X74" s="41"/>
      <c r="Y74" s="41"/>
      <c r="Z74" s="41"/>
      <c r="AA74" s="40"/>
      <c r="AB74" s="40"/>
      <c r="AC74" s="40"/>
      <c r="AD74" s="40"/>
      <c r="AE74" s="38"/>
      <c r="AF74" s="38"/>
      <c r="AG74" s="38"/>
      <c r="AH74" s="38"/>
      <c r="AI74" s="38"/>
      <c r="AJ74" s="38"/>
      <c r="AK74" s="38"/>
      <c r="AL74" s="38"/>
      <c r="AM74" s="38"/>
      <c r="AN74" s="38"/>
      <c r="AO74" s="38"/>
      <c r="AP74" s="38"/>
      <c r="AQ74" s="38"/>
      <c r="AR74" s="38"/>
      <c r="AS74" s="38"/>
      <c r="AT74" s="38"/>
      <c r="AU74" s="38"/>
      <c r="AV74" s="38"/>
      <c r="AW74" s="38"/>
      <c r="AX74" s="38"/>
      <c r="AY74" s="38"/>
    </row>
    <row r="75" spans="1:51" s="39" customFormat="1" ht="24.75" customHeight="1" x14ac:dyDescent="0.25">
      <c r="A75" s="166"/>
      <c r="B75" s="164"/>
      <c r="C75" s="67">
        <v>81</v>
      </c>
      <c r="D75" s="71" t="s">
        <v>135</v>
      </c>
      <c r="E75" s="86" t="s">
        <v>329</v>
      </c>
      <c r="F75" s="77" t="s">
        <v>50</v>
      </c>
      <c r="G75" s="75" t="s">
        <v>330</v>
      </c>
      <c r="H75" s="81" t="s">
        <v>468</v>
      </c>
      <c r="I75" s="97">
        <v>2.54</v>
      </c>
      <c r="J75" s="85">
        <v>70</v>
      </c>
      <c r="K75" s="28">
        <f t="shared" si="5"/>
        <v>40</v>
      </c>
      <c r="L75" s="28">
        <f t="shared" si="6"/>
        <v>40</v>
      </c>
      <c r="M75" s="29"/>
      <c r="N75" s="30">
        <f t="shared" si="3"/>
        <v>17</v>
      </c>
      <c r="O75" s="29"/>
      <c r="P75" s="29"/>
      <c r="Q75" s="29"/>
      <c r="R75" s="42">
        <f t="shared" si="7"/>
        <v>30</v>
      </c>
      <c r="S75" s="20" t="str">
        <f t="shared" si="8"/>
        <v>OK</v>
      </c>
      <c r="T75" s="40">
        <v>40</v>
      </c>
      <c r="U75" s="41"/>
      <c r="V75" s="41"/>
      <c r="W75" s="41"/>
      <c r="X75" s="41"/>
      <c r="Y75" s="41"/>
      <c r="Z75" s="41"/>
      <c r="AA75" s="40"/>
      <c r="AB75" s="40"/>
      <c r="AC75" s="40"/>
      <c r="AD75" s="40"/>
      <c r="AE75" s="38"/>
      <c r="AF75" s="38"/>
      <c r="AG75" s="38"/>
      <c r="AH75" s="38"/>
      <c r="AI75" s="38"/>
      <c r="AJ75" s="38"/>
      <c r="AK75" s="38"/>
      <c r="AL75" s="38"/>
      <c r="AM75" s="38"/>
      <c r="AN75" s="38"/>
      <c r="AO75" s="38"/>
      <c r="AP75" s="38"/>
      <c r="AQ75" s="38"/>
      <c r="AR75" s="38"/>
      <c r="AS75" s="38"/>
      <c r="AT75" s="38"/>
      <c r="AU75" s="38"/>
      <c r="AV75" s="38"/>
      <c r="AW75" s="38"/>
      <c r="AX75" s="38"/>
      <c r="AY75" s="38"/>
    </row>
    <row r="76" spans="1:51" s="39" customFormat="1" ht="24.75" customHeight="1" x14ac:dyDescent="0.25">
      <c r="A76" s="166"/>
      <c r="B76" s="164"/>
      <c r="C76" s="67">
        <v>82</v>
      </c>
      <c r="D76" s="71" t="s">
        <v>136</v>
      </c>
      <c r="E76" s="86" t="s">
        <v>331</v>
      </c>
      <c r="F76" s="77" t="s">
        <v>50</v>
      </c>
      <c r="G76" s="75" t="s">
        <v>332</v>
      </c>
      <c r="H76" s="81" t="s">
        <v>468</v>
      </c>
      <c r="I76" s="82">
        <v>4.37</v>
      </c>
      <c r="J76" s="85">
        <v>0</v>
      </c>
      <c r="K76" s="28">
        <f t="shared" si="5"/>
        <v>0</v>
      </c>
      <c r="L76" s="28">
        <f t="shared" si="6"/>
        <v>0</v>
      </c>
      <c r="M76" s="29"/>
      <c r="N76" s="30">
        <f t="shared" si="3"/>
        <v>0</v>
      </c>
      <c r="O76" s="29"/>
      <c r="P76" s="29"/>
      <c r="Q76" s="29"/>
      <c r="R76" s="42">
        <f t="shared" si="7"/>
        <v>0</v>
      </c>
      <c r="S76" s="20" t="str">
        <f t="shared" si="8"/>
        <v>OK</v>
      </c>
      <c r="T76" s="40"/>
      <c r="U76" s="41"/>
      <c r="V76" s="41"/>
      <c r="W76" s="41"/>
      <c r="X76" s="41"/>
      <c r="Y76" s="41"/>
      <c r="Z76" s="41"/>
      <c r="AA76" s="40"/>
      <c r="AB76" s="40"/>
      <c r="AC76" s="40"/>
      <c r="AD76" s="40"/>
      <c r="AE76" s="38"/>
      <c r="AF76" s="38"/>
      <c r="AG76" s="38"/>
      <c r="AH76" s="38"/>
      <c r="AI76" s="38"/>
      <c r="AJ76" s="38"/>
      <c r="AK76" s="38"/>
      <c r="AL76" s="38"/>
      <c r="AM76" s="38"/>
      <c r="AN76" s="38"/>
      <c r="AO76" s="38"/>
      <c r="AP76" s="38"/>
      <c r="AQ76" s="38"/>
      <c r="AR76" s="38"/>
      <c r="AS76" s="38"/>
      <c r="AT76" s="38"/>
      <c r="AU76" s="38"/>
      <c r="AV76" s="38"/>
      <c r="AW76" s="38"/>
      <c r="AX76" s="38"/>
      <c r="AY76" s="38"/>
    </row>
    <row r="77" spans="1:51" s="39" customFormat="1" ht="24.75" customHeight="1" x14ac:dyDescent="0.25">
      <c r="A77" s="166"/>
      <c r="B77" s="164"/>
      <c r="C77" s="67">
        <v>83</v>
      </c>
      <c r="D77" s="72" t="s">
        <v>137</v>
      </c>
      <c r="E77" s="86" t="s">
        <v>333</v>
      </c>
      <c r="F77" s="78" t="s">
        <v>50</v>
      </c>
      <c r="G77" s="79" t="s">
        <v>334</v>
      </c>
      <c r="H77" s="77" t="s">
        <v>468</v>
      </c>
      <c r="I77" s="82">
        <v>3</v>
      </c>
      <c r="J77" s="85">
        <v>0</v>
      </c>
      <c r="K77" s="28">
        <f t="shared" si="5"/>
        <v>0</v>
      </c>
      <c r="L77" s="28">
        <f t="shared" si="6"/>
        <v>0</v>
      </c>
      <c r="M77" s="29"/>
      <c r="N77" s="30">
        <f t="shared" si="3"/>
        <v>0</v>
      </c>
      <c r="O77" s="29"/>
      <c r="P77" s="29"/>
      <c r="Q77" s="29"/>
      <c r="R77" s="42">
        <f t="shared" si="7"/>
        <v>0</v>
      </c>
      <c r="S77" s="20" t="str">
        <f t="shared" si="8"/>
        <v>OK</v>
      </c>
      <c r="T77" s="40"/>
      <c r="U77" s="41"/>
      <c r="V77" s="41"/>
      <c r="W77" s="41"/>
      <c r="X77" s="41"/>
      <c r="Y77" s="41"/>
      <c r="Z77" s="41"/>
      <c r="AA77" s="40"/>
      <c r="AB77" s="40"/>
      <c r="AC77" s="40"/>
      <c r="AD77" s="40"/>
      <c r="AE77" s="38"/>
      <c r="AF77" s="38"/>
      <c r="AG77" s="38"/>
      <c r="AH77" s="38"/>
      <c r="AI77" s="38"/>
      <c r="AJ77" s="38"/>
      <c r="AK77" s="38"/>
      <c r="AL77" s="38"/>
      <c r="AM77" s="38"/>
      <c r="AN77" s="38"/>
      <c r="AO77" s="38"/>
      <c r="AP77" s="38"/>
      <c r="AQ77" s="38"/>
      <c r="AR77" s="38"/>
      <c r="AS77" s="38"/>
      <c r="AT77" s="38"/>
      <c r="AU77" s="38"/>
      <c r="AV77" s="38"/>
      <c r="AW77" s="38"/>
      <c r="AX77" s="38"/>
      <c r="AY77" s="38"/>
    </row>
    <row r="78" spans="1:51" s="39" customFormat="1" ht="24.75" customHeight="1" x14ac:dyDescent="0.25">
      <c r="A78" s="166"/>
      <c r="B78" s="164"/>
      <c r="C78" s="67">
        <v>84</v>
      </c>
      <c r="D78" s="71" t="s">
        <v>138</v>
      </c>
      <c r="E78" s="86" t="s">
        <v>335</v>
      </c>
      <c r="F78" s="77" t="s">
        <v>50</v>
      </c>
      <c r="G78" s="75" t="s">
        <v>336</v>
      </c>
      <c r="H78" s="81" t="s">
        <v>468</v>
      </c>
      <c r="I78" s="97">
        <v>5.41</v>
      </c>
      <c r="J78" s="85">
        <v>80</v>
      </c>
      <c r="K78" s="28">
        <f t="shared" si="5"/>
        <v>40</v>
      </c>
      <c r="L78" s="28">
        <f t="shared" si="6"/>
        <v>40</v>
      </c>
      <c r="M78" s="29"/>
      <c r="N78" s="30">
        <f t="shared" si="3"/>
        <v>20</v>
      </c>
      <c r="O78" s="29"/>
      <c r="P78" s="29"/>
      <c r="Q78" s="29"/>
      <c r="R78" s="42">
        <f t="shared" si="7"/>
        <v>40</v>
      </c>
      <c r="S78" s="20" t="str">
        <f t="shared" si="8"/>
        <v>OK</v>
      </c>
      <c r="T78" s="40">
        <v>40</v>
      </c>
      <c r="U78" s="41"/>
      <c r="V78" s="41"/>
      <c r="W78" s="41"/>
      <c r="X78" s="41"/>
      <c r="Y78" s="41"/>
      <c r="Z78" s="41"/>
      <c r="AA78" s="40"/>
      <c r="AB78" s="40"/>
      <c r="AC78" s="40"/>
      <c r="AD78" s="40"/>
      <c r="AE78" s="38"/>
      <c r="AF78" s="38"/>
      <c r="AG78" s="38"/>
      <c r="AH78" s="38"/>
      <c r="AI78" s="38"/>
      <c r="AJ78" s="38"/>
      <c r="AK78" s="38"/>
      <c r="AL78" s="38"/>
      <c r="AM78" s="38"/>
      <c r="AN78" s="38"/>
      <c r="AO78" s="38"/>
      <c r="AP78" s="38"/>
      <c r="AQ78" s="38"/>
      <c r="AR78" s="38"/>
      <c r="AS78" s="38"/>
      <c r="AT78" s="38"/>
      <c r="AU78" s="38"/>
      <c r="AV78" s="38"/>
      <c r="AW78" s="38"/>
      <c r="AX78" s="38"/>
      <c r="AY78" s="38"/>
    </row>
    <row r="79" spans="1:51" s="39" customFormat="1" ht="24.75" customHeight="1" x14ac:dyDescent="0.25">
      <c r="A79" s="166"/>
      <c r="B79" s="164"/>
      <c r="C79" s="67">
        <v>85</v>
      </c>
      <c r="D79" s="71" t="s">
        <v>139</v>
      </c>
      <c r="E79" s="86" t="s">
        <v>337</v>
      </c>
      <c r="F79" s="77" t="s">
        <v>3</v>
      </c>
      <c r="G79" s="75" t="s">
        <v>338</v>
      </c>
      <c r="H79" s="81" t="s">
        <v>468</v>
      </c>
      <c r="I79" s="82">
        <v>0.79</v>
      </c>
      <c r="J79" s="85">
        <v>288</v>
      </c>
      <c r="K79" s="28">
        <f t="shared" si="5"/>
        <v>0</v>
      </c>
      <c r="L79" s="28">
        <f t="shared" si="6"/>
        <v>0</v>
      </c>
      <c r="M79" s="29"/>
      <c r="N79" s="30">
        <f t="shared" si="3"/>
        <v>72</v>
      </c>
      <c r="O79" s="29"/>
      <c r="P79" s="29"/>
      <c r="Q79" s="29"/>
      <c r="R79" s="42">
        <f t="shared" si="7"/>
        <v>288</v>
      </c>
      <c r="S79" s="20" t="str">
        <f t="shared" si="8"/>
        <v>OK</v>
      </c>
      <c r="T79" s="40"/>
      <c r="U79" s="41"/>
      <c r="V79" s="41"/>
      <c r="W79" s="41"/>
      <c r="X79" s="41"/>
      <c r="Y79" s="41"/>
      <c r="Z79" s="41"/>
      <c r="AA79" s="40"/>
      <c r="AB79" s="40"/>
      <c r="AC79" s="40"/>
      <c r="AD79" s="40"/>
      <c r="AE79" s="38"/>
      <c r="AF79" s="38"/>
      <c r="AG79" s="38"/>
      <c r="AH79" s="38"/>
      <c r="AI79" s="38"/>
      <c r="AJ79" s="38"/>
      <c r="AK79" s="38"/>
      <c r="AL79" s="38"/>
      <c r="AM79" s="38"/>
      <c r="AN79" s="38"/>
      <c r="AO79" s="38"/>
      <c r="AP79" s="38"/>
      <c r="AQ79" s="38"/>
      <c r="AR79" s="38"/>
      <c r="AS79" s="38"/>
      <c r="AT79" s="38"/>
      <c r="AU79" s="38"/>
      <c r="AV79" s="38"/>
      <c r="AW79" s="38"/>
      <c r="AX79" s="38"/>
      <c r="AY79" s="38"/>
    </row>
    <row r="80" spans="1:51" s="39" customFormat="1" ht="24.75" customHeight="1" x14ac:dyDescent="0.25">
      <c r="A80" s="166"/>
      <c r="B80" s="164"/>
      <c r="C80" s="67">
        <v>86</v>
      </c>
      <c r="D80" s="71" t="s">
        <v>140</v>
      </c>
      <c r="E80" s="86" t="s">
        <v>339</v>
      </c>
      <c r="F80" s="77" t="s">
        <v>340</v>
      </c>
      <c r="G80" s="75" t="s">
        <v>341</v>
      </c>
      <c r="H80" s="81" t="s">
        <v>468</v>
      </c>
      <c r="I80" s="97">
        <v>2.04</v>
      </c>
      <c r="J80" s="85">
        <v>24</v>
      </c>
      <c r="K80" s="28">
        <f t="shared" si="5"/>
        <v>24</v>
      </c>
      <c r="L80" s="28">
        <f t="shared" si="6"/>
        <v>24</v>
      </c>
      <c r="M80" s="29"/>
      <c r="N80" s="30">
        <f t="shared" si="3"/>
        <v>6</v>
      </c>
      <c r="O80" s="29"/>
      <c r="P80" s="29"/>
      <c r="Q80" s="29"/>
      <c r="R80" s="42">
        <f t="shared" si="7"/>
        <v>0</v>
      </c>
      <c r="S80" s="20" t="str">
        <f t="shared" si="8"/>
        <v>OK</v>
      </c>
      <c r="T80" s="40">
        <v>24</v>
      </c>
      <c r="U80" s="41"/>
      <c r="V80" s="41"/>
      <c r="W80" s="41"/>
      <c r="X80" s="41"/>
      <c r="Y80" s="41"/>
      <c r="Z80" s="41"/>
      <c r="AA80" s="40"/>
      <c r="AB80" s="40"/>
      <c r="AC80" s="40"/>
      <c r="AD80" s="40"/>
      <c r="AE80" s="38"/>
      <c r="AF80" s="38"/>
      <c r="AG80" s="38"/>
      <c r="AH80" s="38"/>
      <c r="AI80" s="38"/>
      <c r="AJ80" s="38"/>
      <c r="AK80" s="38"/>
      <c r="AL80" s="38"/>
      <c r="AM80" s="38"/>
      <c r="AN80" s="38"/>
      <c r="AO80" s="38"/>
      <c r="AP80" s="38"/>
      <c r="AQ80" s="38"/>
      <c r="AR80" s="38"/>
      <c r="AS80" s="38"/>
      <c r="AT80" s="38"/>
      <c r="AU80" s="38"/>
      <c r="AV80" s="38"/>
      <c r="AW80" s="38"/>
      <c r="AX80" s="38"/>
      <c r="AY80" s="38"/>
    </row>
    <row r="81" spans="1:51" s="39" customFormat="1" ht="24.75" customHeight="1" x14ac:dyDescent="0.25">
      <c r="A81" s="166"/>
      <c r="B81" s="164"/>
      <c r="C81" s="67">
        <v>87</v>
      </c>
      <c r="D81" s="71" t="s">
        <v>141</v>
      </c>
      <c r="E81" s="86" t="s">
        <v>339</v>
      </c>
      <c r="F81" s="77" t="s">
        <v>340</v>
      </c>
      <c r="G81" s="75" t="s">
        <v>342</v>
      </c>
      <c r="H81" s="81" t="s">
        <v>468</v>
      </c>
      <c r="I81" s="82">
        <v>1.99</v>
      </c>
      <c r="J81" s="85">
        <v>24</v>
      </c>
      <c r="K81" s="28">
        <f t="shared" si="5"/>
        <v>0</v>
      </c>
      <c r="L81" s="28">
        <f t="shared" si="6"/>
        <v>0</v>
      </c>
      <c r="M81" s="29"/>
      <c r="N81" s="30">
        <f t="shared" si="3"/>
        <v>6</v>
      </c>
      <c r="O81" s="29"/>
      <c r="P81" s="29"/>
      <c r="Q81" s="29"/>
      <c r="R81" s="42">
        <f t="shared" si="7"/>
        <v>24</v>
      </c>
      <c r="S81" s="20" t="str">
        <f t="shared" si="8"/>
        <v>OK</v>
      </c>
      <c r="T81" s="40"/>
      <c r="U81" s="41"/>
      <c r="V81" s="41"/>
      <c r="W81" s="41"/>
      <c r="X81" s="41"/>
      <c r="Y81" s="41"/>
      <c r="Z81" s="41"/>
      <c r="AA81" s="40"/>
      <c r="AB81" s="40"/>
      <c r="AC81" s="40"/>
      <c r="AD81" s="40"/>
      <c r="AE81" s="38"/>
      <c r="AF81" s="38"/>
      <c r="AG81" s="38"/>
      <c r="AH81" s="38"/>
      <c r="AI81" s="38"/>
      <c r="AJ81" s="38"/>
      <c r="AK81" s="38"/>
      <c r="AL81" s="38"/>
      <c r="AM81" s="38"/>
      <c r="AN81" s="38"/>
      <c r="AO81" s="38"/>
      <c r="AP81" s="38"/>
      <c r="AQ81" s="38"/>
      <c r="AR81" s="38"/>
      <c r="AS81" s="38"/>
      <c r="AT81" s="38"/>
      <c r="AU81" s="38"/>
      <c r="AV81" s="38"/>
      <c r="AW81" s="38"/>
      <c r="AX81" s="38"/>
      <c r="AY81" s="38"/>
    </row>
    <row r="82" spans="1:51" s="39" customFormat="1" ht="24.75" customHeight="1" x14ac:dyDescent="0.25">
      <c r="A82" s="166"/>
      <c r="B82" s="164"/>
      <c r="C82" s="67">
        <v>88</v>
      </c>
      <c r="D82" s="71" t="s">
        <v>142</v>
      </c>
      <c r="E82" s="86" t="s">
        <v>343</v>
      </c>
      <c r="F82" s="77" t="s">
        <v>3</v>
      </c>
      <c r="G82" s="75" t="s">
        <v>344</v>
      </c>
      <c r="H82" s="81" t="s">
        <v>468</v>
      </c>
      <c r="I82" s="97">
        <v>3.12</v>
      </c>
      <c r="J82" s="85">
        <v>24</v>
      </c>
      <c r="K82" s="28">
        <f t="shared" si="5"/>
        <v>12</v>
      </c>
      <c r="L82" s="28">
        <f t="shared" si="6"/>
        <v>12</v>
      </c>
      <c r="M82" s="29"/>
      <c r="N82" s="30">
        <f t="shared" si="3"/>
        <v>6</v>
      </c>
      <c r="O82" s="29"/>
      <c r="P82" s="29"/>
      <c r="Q82" s="29"/>
      <c r="R82" s="42">
        <f t="shared" si="7"/>
        <v>12</v>
      </c>
      <c r="S82" s="20" t="str">
        <f t="shared" si="8"/>
        <v>OK</v>
      </c>
      <c r="T82" s="40">
        <v>12</v>
      </c>
      <c r="U82" s="41"/>
      <c r="V82" s="41"/>
      <c r="W82" s="41"/>
      <c r="X82" s="41"/>
      <c r="Y82" s="41"/>
      <c r="Z82" s="41"/>
      <c r="AA82" s="40"/>
      <c r="AB82" s="40"/>
      <c r="AC82" s="40"/>
      <c r="AD82" s="40"/>
      <c r="AE82" s="38"/>
      <c r="AF82" s="38"/>
      <c r="AG82" s="38"/>
      <c r="AH82" s="38"/>
      <c r="AI82" s="38"/>
      <c r="AJ82" s="38"/>
      <c r="AK82" s="38"/>
      <c r="AL82" s="38"/>
      <c r="AM82" s="38"/>
      <c r="AN82" s="38"/>
      <c r="AO82" s="38"/>
      <c r="AP82" s="38"/>
      <c r="AQ82" s="38"/>
      <c r="AR82" s="38"/>
      <c r="AS82" s="38"/>
      <c r="AT82" s="38"/>
      <c r="AU82" s="38"/>
      <c r="AV82" s="38"/>
      <c r="AW82" s="38"/>
      <c r="AX82" s="38"/>
      <c r="AY82" s="38"/>
    </row>
    <row r="83" spans="1:51" s="39" customFormat="1" ht="24.75" customHeight="1" x14ac:dyDescent="0.25">
      <c r="A83" s="166"/>
      <c r="B83" s="164"/>
      <c r="C83" s="67">
        <v>89</v>
      </c>
      <c r="D83" s="71" t="s">
        <v>143</v>
      </c>
      <c r="E83" s="86" t="s">
        <v>345</v>
      </c>
      <c r="F83" s="77" t="s">
        <v>3</v>
      </c>
      <c r="G83" s="75" t="s">
        <v>346</v>
      </c>
      <c r="H83" s="81" t="s">
        <v>468</v>
      </c>
      <c r="I83" s="82">
        <v>3.12</v>
      </c>
      <c r="J83" s="85">
        <v>24</v>
      </c>
      <c r="K83" s="28">
        <f t="shared" si="5"/>
        <v>0</v>
      </c>
      <c r="L83" s="28">
        <f t="shared" si="6"/>
        <v>0</v>
      </c>
      <c r="M83" s="29"/>
      <c r="N83" s="30">
        <f t="shared" si="3"/>
        <v>6</v>
      </c>
      <c r="O83" s="29"/>
      <c r="P83" s="29"/>
      <c r="Q83" s="29"/>
      <c r="R83" s="42">
        <f t="shared" si="7"/>
        <v>24</v>
      </c>
      <c r="S83" s="20" t="str">
        <f t="shared" si="8"/>
        <v>OK</v>
      </c>
      <c r="T83" s="40"/>
      <c r="U83" s="41"/>
      <c r="V83" s="41"/>
      <c r="W83" s="41"/>
      <c r="X83" s="41"/>
      <c r="Y83" s="41"/>
      <c r="Z83" s="41"/>
      <c r="AA83" s="40"/>
      <c r="AB83" s="40"/>
      <c r="AC83" s="40"/>
      <c r="AD83" s="40"/>
      <c r="AE83" s="38"/>
      <c r="AF83" s="38"/>
      <c r="AG83" s="38"/>
      <c r="AH83" s="38"/>
      <c r="AI83" s="38"/>
      <c r="AJ83" s="38"/>
      <c r="AK83" s="38"/>
      <c r="AL83" s="38"/>
      <c r="AM83" s="38"/>
      <c r="AN83" s="38"/>
      <c r="AO83" s="38"/>
      <c r="AP83" s="38"/>
      <c r="AQ83" s="38"/>
      <c r="AR83" s="38"/>
      <c r="AS83" s="38"/>
      <c r="AT83" s="38"/>
      <c r="AU83" s="38"/>
      <c r="AV83" s="38"/>
      <c r="AW83" s="38"/>
      <c r="AX83" s="38"/>
      <c r="AY83" s="38"/>
    </row>
    <row r="84" spans="1:51" s="39" customFormat="1" ht="24.75" customHeight="1" x14ac:dyDescent="0.25">
      <c r="A84" s="166"/>
      <c r="B84" s="164"/>
      <c r="C84" s="67">
        <v>90</v>
      </c>
      <c r="D84" s="71" t="s">
        <v>144</v>
      </c>
      <c r="E84" s="86" t="s">
        <v>347</v>
      </c>
      <c r="F84" s="77" t="s">
        <v>3</v>
      </c>
      <c r="G84" s="75" t="s">
        <v>348</v>
      </c>
      <c r="H84" s="81" t="s">
        <v>468</v>
      </c>
      <c r="I84" s="82">
        <v>1.2</v>
      </c>
      <c r="J84" s="85">
        <v>120</v>
      </c>
      <c r="K84" s="28">
        <f t="shared" si="5"/>
        <v>0</v>
      </c>
      <c r="L84" s="28">
        <f t="shared" si="6"/>
        <v>0</v>
      </c>
      <c r="M84" s="29"/>
      <c r="N84" s="30">
        <f t="shared" si="3"/>
        <v>30</v>
      </c>
      <c r="O84" s="29"/>
      <c r="P84" s="29"/>
      <c r="Q84" s="29"/>
      <c r="R84" s="42">
        <f t="shared" si="7"/>
        <v>120</v>
      </c>
      <c r="S84" s="20" t="str">
        <f t="shared" si="8"/>
        <v>OK</v>
      </c>
      <c r="T84" s="40"/>
      <c r="U84" s="41"/>
      <c r="V84" s="41"/>
      <c r="W84" s="41"/>
      <c r="X84" s="41"/>
      <c r="Y84" s="41"/>
      <c r="Z84" s="41"/>
      <c r="AA84" s="40"/>
      <c r="AB84" s="40"/>
      <c r="AC84" s="40"/>
      <c r="AD84" s="40"/>
      <c r="AE84" s="38"/>
      <c r="AF84" s="38"/>
      <c r="AG84" s="38"/>
      <c r="AH84" s="38"/>
      <c r="AI84" s="38"/>
      <c r="AJ84" s="38"/>
      <c r="AK84" s="38"/>
      <c r="AL84" s="38"/>
      <c r="AM84" s="38"/>
      <c r="AN84" s="38"/>
      <c r="AO84" s="38"/>
      <c r="AP84" s="38"/>
      <c r="AQ84" s="38"/>
      <c r="AR84" s="38"/>
      <c r="AS84" s="38"/>
      <c r="AT84" s="38"/>
      <c r="AU84" s="38"/>
      <c r="AV84" s="38"/>
      <c r="AW84" s="38"/>
      <c r="AX84" s="38"/>
      <c r="AY84" s="38"/>
    </row>
    <row r="85" spans="1:51" s="39" customFormat="1" ht="24.75" customHeight="1" x14ac:dyDescent="0.25">
      <c r="A85" s="166"/>
      <c r="B85" s="164"/>
      <c r="C85" s="67">
        <v>91</v>
      </c>
      <c r="D85" s="71" t="s">
        <v>145</v>
      </c>
      <c r="E85" s="86" t="s">
        <v>349</v>
      </c>
      <c r="F85" s="77" t="s">
        <v>3</v>
      </c>
      <c r="G85" s="75" t="s">
        <v>350</v>
      </c>
      <c r="H85" s="81" t="s">
        <v>468</v>
      </c>
      <c r="I85" s="82">
        <v>1.5</v>
      </c>
      <c r="J85" s="85">
        <v>36</v>
      </c>
      <c r="K85" s="28">
        <f t="shared" si="5"/>
        <v>0</v>
      </c>
      <c r="L85" s="28">
        <f t="shared" si="6"/>
        <v>0</v>
      </c>
      <c r="M85" s="29"/>
      <c r="N85" s="30">
        <f t="shared" si="3"/>
        <v>9</v>
      </c>
      <c r="O85" s="29"/>
      <c r="P85" s="29"/>
      <c r="Q85" s="29"/>
      <c r="R85" s="42">
        <f t="shared" si="7"/>
        <v>36</v>
      </c>
      <c r="S85" s="20" t="str">
        <f t="shared" si="8"/>
        <v>OK</v>
      </c>
      <c r="T85" s="40"/>
      <c r="U85" s="41"/>
      <c r="V85" s="41"/>
      <c r="W85" s="41"/>
      <c r="X85" s="41"/>
      <c r="Y85" s="41"/>
      <c r="Z85" s="41"/>
      <c r="AA85" s="40"/>
      <c r="AB85" s="40"/>
      <c r="AC85" s="40"/>
      <c r="AD85" s="40"/>
      <c r="AE85" s="38"/>
      <c r="AF85" s="38"/>
      <c r="AG85" s="38"/>
      <c r="AH85" s="38"/>
      <c r="AI85" s="38"/>
      <c r="AJ85" s="38"/>
      <c r="AK85" s="38"/>
      <c r="AL85" s="38"/>
      <c r="AM85" s="38"/>
      <c r="AN85" s="38"/>
      <c r="AO85" s="38"/>
      <c r="AP85" s="38"/>
      <c r="AQ85" s="38"/>
      <c r="AR85" s="38"/>
      <c r="AS85" s="38"/>
      <c r="AT85" s="38"/>
      <c r="AU85" s="38"/>
      <c r="AV85" s="38"/>
      <c r="AW85" s="38"/>
      <c r="AX85" s="38"/>
      <c r="AY85" s="38"/>
    </row>
    <row r="86" spans="1:51" s="39" customFormat="1" ht="24.75" customHeight="1" x14ac:dyDescent="0.25">
      <c r="A86" s="166"/>
      <c r="B86" s="164"/>
      <c r="C86" s="67">
        <v>92</v>
      </c>
      <c r="D86" s="71" t="s">
        <v>146</v>
      </c>
      <c r="E86" s="86" t="s">
        <v>349</v>
      </c>
      <c r="F86" s="77" t="s">
        <v>3</v>
      </c>
      <c r="G86" s="75" t="s">
        <v>351</v>
      </c>
      <c r="H86" s="81" t="s">
        <v>468</v>
      </c>
      <c r="I86" s="82">
        <v>1.5</v>
      </c>
      <c r="J86" s="85">
        <v>36</v>
      </c>
      <c r="K86" s="28">
        <f t="shared" si="5"/>
        <v>0</v>
      </c>
      <c r="L86" s="28">
        <f t="shared" si="6"/>
        <v>0</v>
      </c>
      <c r="M86" s="29"/>
      <c r="N86" s="30">
        <f t="shared" si="3"/>
        <v>9</v>
      </c>
      <c r="O86" s="29"/>
      <c r="P86" s="29"/>
      <c r="Q86" s="29"/>
      <c r="R86" s="42">
        <f t="shared" si="7"/>
        <v>36</v>
      </c>
      <c r="S86" s="20" t="str">
        <f t="shared" si="8"/>
        <v>OK</v>
      </c>
      <c r="T86" s="40"/>
      <c r="U86" s="41"/>
      <c r="V86" s="41"/>
      <c r="W86" s="41"/>
      <c r="X86" s="41"/>
      <c r="Y86" s="41"/>
      <c r="Z86" s="41"/>
      <c r="AA86" s="40"/>
      <c r="AB86" s="40"/>
      <c r="AC86" s="40"/>
      <c r="AD86" s="40"/>
      <c r="AE86" s="38"/>
      <c r="AF86" s="38"/>
      <c r="AG86" s="38"/>
      <c r="AH86" s="38"/>
      <c r="AI86" s="38"/>
      <c r="AJ86" s="38"/>
      <c r="AK86" s="38"/>
      <c r="AL86" s="38"/>
      <c r="AM86" s="38"/>
      <c r="AN86" s="38"/>
      <c r="AO86" s="38"/>
      <c r="AP86" s="38"/>
      <c r="AQ86" s="38"/>
      <c r="AR86" s="38"/>
      <c r="AS86" s="38"/>
      <c r="AT86" s="38"/>
      <c r="AU86" s="38"/>
      <c r="AV86" s="38"/>
      <c r="AW86" s="38"/>
      <c r="AX86" s="38"/>
      <c r="AY86" s="38"/>
    </row>
    <row r="87" spans="1:51" s="39" customFormat="1" ht="24.75" customHeight="1" x14ac:dyDescent="0.25">
      <c r="A87" s="166"/>
      <c r="B87" s="164"/>
      <c r="C87" s="67">
        <v>93</v>
      </c>
      <c r="D87" s="71" t="s">
        <v>147</v>
      </c>
      <c r="E87" s="86" t="s">
        <v>349</v>
      </c>
      <c r="F87" s="77" t="s">
        <v>3</v>
      </c>
      <c r="G87" s="75" t="s">
        <v>352</v>
      </c>
      <c r="H87" s="81" t="s">
        <v>468</v>
      </c>
      <c r="I87" s="82">
        <v>1.5</v>
      </c>
      <c r="J87" s="85">
        <v>0</v>
      </c>
      <c r="K87" s="28">
        <f t="shared" si="5"/>
        <v>0</v>
      </c>
      <c r="L87" s="28">
        <f t="shared" si="6"/>
        <v>0</v>
      </c>
      <c r="M87" s="29"/>
      <c r="N87" s="30">
        <f t="shared" si="3"/>
        <v>0</v>
      </c>
      <c r="O87" s="29"/>
      <c r="P87" s="29"/>
      <c r="Q87" s="29"/>
      <c r="R87" s="42">
        <f t="shared" si="7"/>
        <v>0</v>
      </c>
      <c r="S87" s="20" t="str">
        <f t="shared" si="8"/>
        <v>OK</v>
      </c>
      <c r="T87" s="40"/>
      <c r="U87" s="41"/>
      <c r="V87" s="41"/>
      <c r="W87" s="41"/>
      <c r="X87" s="41"/>
      <c r="Y87" s="41"/>
      <c r="Z87" s="41"/>
      <c r="AA87" s="40"/>
      <c r="AB87" s="40"/>
      <c r="AC87" s="40"/>
      <c r="AD87" s="40"/>
      <c r="AE87" s="38"/>
      <c r="AF87" s="38"/>
      <c r="AG87" s="38"/>
      <c r="AH87" s="38"/>
      <c r="AI87" s="38"/>
      <c r="AJ87" s="38"/>
      <c r="AK87" s="38"/>
      <c r="AL87" s="38"/>
      <c r="AM87" s="38"/>
      <c r="AN87" s="38"/>
      <c r="AO87" s="38"/>
      <c r="AP87" s="38"/>
      <c r="AQ87" s="38"/>
      <c r="AR87" s="38"/>
      <c r="AS87" s="38"/>
      <c r="AT87" s="38"/>
      <c r="AU87" s="38"/>
      <c r="AV87" s="38"/>
      <c r="AW87" s="38"/>
      <c r="AX87" s="38"/>
      <c r="AY87" s="38"/>
    </row>
    <row r="88" spans="1:51" s="39" customFormat="1" ht="24.75" customHeight="1" x14ac:dyDescent="0.25">
      <c r="A88" s="166"/>
      <c r="B88" s="165"/>
      <c r="C88" s="67">
        <v>94</v>
      </c>
      <c r="D88" s="71" t="s">
        <v>148</v>
      </c>
      <c r="E88" s="86" t="s">
        <v>349</v>
      </c>
      <c r="F88" s="77" t="s">
        <v>3</v>
      </c>
      <c r="G88" s="75" t="s">
        <v>353</v>
      </c>
      <c r="H88" s="81" t="s">
        <v>468</v>
      </c>
      <c r="I88" s="82">
        <v>1.5</v>
      </c>
      <c r="J88" s="85">
        <v>0</v>
      </c>
      <c r="K88" s="28">
        <f t="shared" si="5"/>
        <v>0</v>
      </c>
      <c r="L88" s="28">
        <f t="shared" si="6"/>
        <v>0</v>
      </c>
      <c r="M88" s="29"/>
      <c r="N88" s="30">
        <f t="shared" si="3"/>
        <v>0</v>
      </c>
      <c r="O88" s="29"/>
      <c r="P88" s="29"/>
      <c r="Q88" s="29"/>
      <c r="R88" s="42">
        <f t="shared" si="7"/>
        <v>0</v>
      </c>
      <c r="S88" s="20" t="str">
        <f t="shared" si="8"/>
        <v>OK</v>
      </c>
      <c r="T88" s="40"/>
      <c r="U88" s="41"/>
      <c r="V88" s="41"/>
      <c r="W88" s="41"/>
      <c r="X88" s="41"/>
      <c r="Y88" s="41"/>
      <c r="Z88" s="41"/>
      <c r="AA88" s="40"/>
      <c r="AB88" s="40"/>
      <c r="AC88" s="40"/>
      <c r="AD88" s="40"/>
      <c r="AE88" s="38"/>
      <c r="AF88" s="38"/>
      <c r="AG88" s="38"/>
      <c r="AH88" s="38"/>
      <c r="AI88" s="38"/>
      <c r="AJ88" s="38"/>
      <c r="AK88" s="38"/>
      <c r="AL88" s="38"/>
      <c r="AM88" s="38"/>
      <c r="AN88" s="38"/>
      <c r="AO88" s="38"/>
      <c r="AP88" s="38"/>
      <c r="AQ88" s="38"/>
      <c r="AR88" s="38"/>
      <c r="AS88" s="38"/>
      <c r="AT88" s="38"/>
      <c r="AU88" s="38"/>
      <c r="AV88" s="38"/>
      <c r="AW88" s="38"/>
      <c r="AX88" s="38"/>
      <c r="AY88" s="38"/>
    </row>
    <row r="89" spans="1:51" s="39" customFormat="1" ht="24.75" customHeight="1" x14ac:dyDescent="0.25">
      <c r="A89" s="166" t="s">
        <v>477</v>
      </c>
      <c r="B89" s="163">
        <v>10</v>
      </c>
      <c r="C89" s="67">
        <v>95</v>
      </c>
      <c r="D89" s="71" t="s">
        <v>149</v>
      </c>
      <c r="E89" s="86" t="s">
        <v>354</v>
      </c>
      <c r="F89" s="77" t="s">
        <v>355</v>
      </c>
      <c r="G89" s="75" t="s">
        <v>356</v>
      </c>
      <c r="H89" s="81" t="s">
        <v>468</v>
      </c>
      <c r="I89" s="82">
        <v>28.92</v>
      </c>
      <c r="J89" s="85">
        <v>0</v>
      </c>
      <c r="K89" s="28">
        <f t="shared" si="5"/>
        <v>0</v>
      </c>
      <c r="L89" s="28">
        <f t="shared" si="6"/>
        <v>0</v>
      </c>
      <c r="M89" s="29"/>
      <c r="N89" s="30">
        <f t="shared" si="3"/>
        <v>0</v>
      </c>
      <c r="O89" s="29"/>
      <c r="P89" s="29"/>
      <c r="Q89" s="29"/>
      <c r="R89" s="42">
        <f t="shared" si="7"/>
        <v>0</v>
      </c>
      <c r="S89" s="20" t="str">
        <f t="shared" si="8"/>
        <v>OK</v>
      </c>
      <c r="T89" s="40"/>
      <c r="U89" s="41"/>
      <c r="V89" s="41"/>
      <c r="W89" s="41"/>
      <c r="X89" s="41"/>
      <c r="Y89" s="41"/>
      <c r="Z89" s="41"/>
      <c r="AA89" s="40"/>
      <c r="AB89" s="40"/>
      <c r="AC89" s="40"/>
      <c r="AD89" s="40"/>
      <c r="AE89" s="38"/>
      <c r="AF89" s="38"/>
      <c r="AG89" s="38"/>
      <c r="AH89" s="38"/>
      <c r="AI89" s="38"/>
      <c r="AJ89" s="38"/>
      <c r="AK89" s="38"/>
      <c r="AL89" s="38"/>
      <c r="AM89" s="38"/>
      <c r="AN89" s="38"/>
      <c r="AO89" s="38"/>
      <c r="AP89" s="38"/>
      <c r="AQ89" s="38"/>
      <c r="AR89" s="38"/>
      <c r="AS89" s="38"/>
      <c r="AT89" s="38"/>
      <c r="AU89" s="38"/>
      <c r="AV89" s="38"/>
      <c r="AW89" s="38"/>
      <c r="AX89" s="38"/>
      <c r="AY89" s="38"/>
    </row>
    <row r="90" spans="1:51" s="39" customFormat="1" ht="24.75" customHeight="1" x14ac:dyDescent="0.25">
      <c r="A90" s="166"/>
      <c r="B90" s="165"/>
      <c r="C90" s="67">
        <v>96</v>
      </c>
      <c r="D90" s="71" t="s">
        <v>150</v>
      </c>
      <c r="E90" s="86" t="s">
        <v>357</v>
      </c>
      <c r="F90" s="77" t="s">
        <v>51</v>
      </c>
      <c r="G90" s="75" t="s">
        <v>358</v>
      </c>
      <c r="H90" s="81" t="s">
        <v>468</v>
      </c>
      <c r="I90" s="82">
        <v>56.45</v>
      </c>
      <c r="J90" s="85">
        <v>0</v>
      </c>
      <c r="K90" s="28">
        <f t="shared" si="5"/>
        <v>0</v>
      </c>
      <c r="L90" s="28">
        <f t="shared" si="6"/>
        <v>0</v>
      </c>
      <c r="M90" s="29"/>
      <c r="N90" s="30">
        <f t="shared" si="3"/>
        <v>0</v>
      </c>
      <c r="O90" s="29"/>
      <c r="P90" s="29"/>
      <c r="Q90" s="29"/>
      <c r="R90" s="42">
        <f t="shared" si="7"/>
        <v>0</v>
      </c>
      <c r="S90" s="20" t="str">
        <f t="shared" si="8"/>
        <v>OK</v>
      </c>
      <c r="T90" s="40"/>
      <c r="U90" s="41"/>
      <c r="V90" s="41"/>
      <c r="W90" s="41"/>
      <c r="X90" s="41"/>
      <c r="Y90" s="41"/>
      <c r="Z90" s="41"/>
      <c r="AA90" s="40"/>
      <c r="AB90" s="40"/>
      <c r="AC90" s="40"/>
      <c r="AD90" s="40"/>
      <c r="AE90" s="38"/>
      <c r="AF90" s="38"/>
      <c r="AG90" s="38"/>
      <c r="AH90" s="38"/>
      <c r="AI90" s="38"/>
      <c r="AJ90" s="38"/>
      <c r="AK90" s="38"/>
      <c r="AL90" s="38"/>
      <c r="AM90" s="38"/>
      <c r="AN90" s="38"/>
      <c r="AO90" s="38"/>
      <c r="AP90" s="38"/>
      <c r="AQ90" s="38"/>
      <c r="AR90" s="38"/>
      <c r="AS90" s="38"/>
      <c r="AT90" s="38"/>
      <c r="AU90" s="38"/>
      <c r="AV90" s="38"/>
      <c r="AW90" s="38"/>
      <c r="AX90" s="38"/>
      <c r="AY90" s="38"/>
    </row>
    <row r="91" spans="1:51" s="39" customFormat="1" ht="41.45" customHeight="1" x14ac:dyDescent="0.25">
      <c r="A91" s="78" t="s">
        <v>480</v>
      </c>
      <c r="B91" s="67">
        <v>11</v>
      </c>
      <c r="C91" s="67">
        <v>97</v>
      </c>
      <c r="D91" s="71" t="s">
        <v>151</v>
      </c>
      <c r="E91" s="86" t="s">
        <v>359</v>
      </c>
      <c r="F91" s="77" t="s">
        <v>51</v>
      </c>
      <c r="G91" s="75" t="s">
        <v>360</v>
      </c>
      <c r="H91" s="81" t="s">
        <v>468</v>
      </c>
      <c r="I91" s="82">
        <v>21.5</v>
      </c>
      <c r="J91" s="85">
        <v>200</v>
      </c>
      <c r="K91" s="28">
        <f t="shared" si="5"/>
        <v>100</v>
      </c>
      <c r="L91" s="28">
        <f t="shared" si="6"/>
        <v>100</v>
      </c>
      <c r="M91" s="29"/>
      <c r="N91" s="30">
        <f t="shared" si="3"/>
        <v>50</v>
      </c>
      <c r="O91" s="29"/>
      <c r="P91" s="29"/>
      <c r="Q91" s="29"/>
      <c r="R91" s="42">
        <f t="shared" si="7"/>
        <v>100</v>
      </c>
      <c r="S91" s="20" t="str">
        <f t="shared" si="8"/>
        <v>OK</v>
      </c>
      <c r="T91" s="40"/>
      <c r="U91" s="41"/>
      <c r="V91" s="41"/>
      <c r="W91" s="41">
        <v>100</v>
      </c>
      <c r="X91" s="41"/>
      <c r="Y91" s="41"/>
      <c r="Z91" s="41"/>
      <c r="AA91" s="40"/>
      <c r="AB91" s="40"/>
      <c r="AC91" s="40"/>
      <c r="AD91" s="40"/>
      <c r="AE91" s="38"/>
      <c r="AF91" s="38"/>
      <c r="AG91" s="38"/>
      <c r="AH91" s="38"/>
      <c r="AI91" s="38"/>
      <c r="AJ91" s="38"/>
      <c r="AK91" s="38"/>
      <c r="AL91" s="38"/>
      <c r="AM91" s="38"/>
      <c r="AN91" s="38"/>
      <c r="AO91" s="38"/>
      <c r="AP91" s="38"/>
      <c r="AQ91" s="38"/>
      <c r="AR91" s="38"/>
      <c r="AS91" s="38"/>
      <c r="AT91" s="38"/>
      <c r="AU91" s="38"/>
      <c r="AV91" s="38"/>
      <c r="AW91" s="38"/>
      <c r="AX91" s="38"/>
      <c r="AY91" s="38"/>
    </row>
    <row r="92" spans="1:51" s="39" customFormat="1" ht="50.25" customHeight="1" x14ac:dyDescent="0.25">
      <c r="A92" s="166" t="s">
        <v>478</v>
      </c>
      <c r="B92" s="163">
        <v>12</v>
      </c>
      <c r="C92" s="67">
        <v>98</v>
      </c>
      <c r="D92" s="71" t="s">
        <v>152</v>
      </c>
      <c r="E92" s="86" t="s">
        <v>361</v>
      </c>
      <c r="F92" s="77" t="s">
        <v>362</v>
      </c>
      <c r="G92" s="75" t="s">
        <v>363</v>
      </c>
      <c r="H92" s="81" t="s">
        <v>471</v>
      </c>
      <c r="I92" s="96">
        <v>212.69</v>
      </c>
      <c r="J92" s="85">
        <v>6</v>
      </c>
      <c r="K92" s="28">
        <f t="shared" si="5"/>
        <v>2</v>
      </c>
      <c r="L92" s="28">
        <f t="shared" si="6"/>
        <v>2</v>
      </c>
      <c r="M92" s="29"/>
      <c r="N92" s="30">
        <f t="shared" si="3"/>
        <v>1</v>
      </c>
      <c r="O92" s="29"/>
      <c r="P92" s="29"/>
      <c r="Q92" s="29"/>
      <c r="R92" s="42">
        <f t="shared" si="7"/>
        <v>4</v>
      </c>
      <c r="S92" s="20" t="str">
        <f t="shared" si="8"/>
        <v>OK</v>
      </c>
      <c r="T92" s="40"/>
      <c r="U92" s="41"/>
      <c r="V92" s="41"/>
      <c r="W92" s="41"/>
      <c r="X92" s="41">
        <v>2</v>
      </c>
      <c r="Y92" s="41"/>
      <c r="Z92" s="41"/>
      <c r="AA92" s="40"/>
      <c r="AB92" s="40"/>
      <c r="AC92" s="40"/>
      <c r="AD92" s="40"/>
      <c r="AE92" s="38"/>
      <c r="AF92" s="38"/>
      <c r="AG92" s="38"/>
      <c r="AH92" s="38"/>
      <c r="AI92" s="38"/>
      <c r="AJ92" s="38"/>
      <c r="AK92" s="38"/>
      <c r="AL92" s="38"/>
      <c r="AM92" s="38"/>
      <c r="AN92" s="38"/>
      <c r="AO92" s="38"/>
      <c r="AP92" s="38"/>
      <c r="AQ92" s="38"/>
      <c r="AR92" s="38"/>
      <c r="AS92" s="38"/>
      <c r="AT92" s="38"/>
      <c r="AU92" s="38"/>
      <c r="AV92" s="38"/>
      <c r="AW92" s="38"/>
      <c r="AX92" s="38"/>
      <c r="AY92" s="38"/>
    </row>
    <row r="93" spans="1:51" s="39" customFormat="1" ht="24.75" customHeight="1" x14ac:dyDescent="0.25">
      <c r="A93" s="166"/>
      <c r="B93" s="164"/>
      <c r="C93" s="67">
        <v>99</v>
      </c>
      <c r="D93" s="71" t="s">
        <v>153</v>
      </c>
      <c r="E93" s="86" t="s">
        <v>297</v>
      </c>
      <c r="F93" s="77" t="s">
        <v>241</v>
      </c>
      <c r="G93" s="75" t="s">
        <v>364</v>
      </c>
      <c r="H93" s="81" t="s">
        <v>468</v>
      </c>
      <c r="I93" s="82">
        <v>19.16</v>
      </c>
      <c r="J93" s="85">
        <v>0</v>
      </c>
      <c r="K93" s="28">
        <f t="shared" si="5"/>
        <v>0</v>
      </c>
      <c r="L93" s="28">
        <f t="shared" si="6"/>
        <v>0</v>
      </c>
      <c r="M93" s="29"/>
      <c r="N93" s="30">
        <f t="shared" si="3"/>
        <v>0</v>
      </c>
      <c r="O93" s="29"/>
      <c r="P93" s="29"/>
      <c r="Q93" s="29"/>
      <c r="R93" s="42">
        <f t="shared" si="7"/>
        <v>0</v>
      </c>
      <c r="S93" s="20" t="str">
        <f t="shared" si="8"/>
        <v>OK</v>
      </c>
      <c r="T93" s="40"/>
      <c r="U93" s="41"/>
      <c r="V93" s="41"/>
      <c r="W93" s="41"/>
      <c r="X93" s="41"/>
      <c r="Y93" s="41"/>
      <c r="Z93" s="41"/>
      <c r="AA93" s="40"/>
      <c r="AB93" s="40"/>
      <c r="AC93" s="40"/>
      <c r="AD93" s="40"/>
      <c r="AE93" s="38"/>
      <c r="AF93" s="38"/>
      <c r="AG93" s="38"/>
      <c r="AH93" s="38"/>
      <c r="AI93" s="38"/>
      <c r="AJ93" s="38"/>
      <c r="AK93" s="38"/>
      <c r="AL93" s="38"/>
      <c r="AM93" s="38"/>
      <c r="AN93" s="38"/>
      <c r="AO93" s="38"/>
      <c r="AP93" s="38"/>
      <c r="AQ93" s="38"/>
      <c r="AR93" s="38"/>
      <c r="AS93" s="38"/>
      <c r="AT93" s="38"/>
      <c r="AU93" s="38"/>
      <c r="AV93" s="38"/>
      <c r="AW93" s="38"/>
      <c r="AX93" s="38"/>
      <c r="AY93" s="38"/>
    </row>
    <row r="94" spans="1:51" s="39" customFormat="1" ht="24.75" customHeight="1" x14ac:dyDescent="0.25">
      <c r="A94" s="166"/>
      <c r="B94" s="164"/>
      <c r="C94" s="67">
        <v>100</v>
      </c>
      <c r="D94" s="71" t="s">
        <v>154</v>
      </c>
      <c r="E94" s="86" t="s">
        <v>365</v>
      </c>
      <c r="F94" s="77" t="s">
        <v>241</v>
      </c>
      <c r="G94" s="75" t="s">
        <v>366</v>
      </c>
      <c r="H94" s="81" t="s">
        <v>468</v>
      </c>
      <c r="I94" s="82">
        <v>0.97</v>
      </c>
      <c r="J94" s="85">
        <v>0</v>
      </c>
      <c r="K94" s="28">
        <f t="shared" si="5"/>
        <v>0</v>
      </c>
      <c r="L94" s="28">
        <f t="shared" si="6"/>
        <v>0</v>
      </c>
      <c r="M94" s="29"/>
      <c r="N94" s="30">
        <f t="shared" si="3"/>
        <v>0</v>
      </c>
      <c r="O94" s="29"/>
      <c r="P94" s="29"/>
      <c r="Q94" s="29"/>
      <c r="R94" s="42">
        <f t="shared" si="7"/>
        <v>0</v>
      </c>
      <c r="S94" s="20" t="str">
        <f t="shared" si="8"/>
        <v>OK</v>
      </c>
      <c r="T94" s="40"/>
      <c r="U94" s="41"/>
      <c r="V94" s="41"/>
      <c r="W94" s="41"/>
      <c r="X94" s="41"/>
      <c r="Y94" s="41"/>
      <c r="Z94" s="41"/>
      <c r="AA94" s="40"/>
      <c r="AB94" s="40"/>
      <c r="AC94" s="40"/>
      <c r="AD94" s="40"/>
      <c r="AE94" s="38"/>
      <c r="AF94" s="38"/>
      <c r="AG94" s="38"/>
      <c r="AH94" s="38"/>
      <c r="AI94" s="38"/>
      <c r="AJ94" s="38"/>
      <c r="AK94" s="38"/>
      <c r="AL94" s="38"/>
      <c r="AM94" s="38"/>
      <c r="AN94" s="38"/>
      <c r="AO94" s="38"/>
      <c r="AP94" s="38"/>
      <c r="AQ94" s="38"/>
      <c r="AR94" s="38"/>
      <c r="AS94" s="38"/>
      <c r="AT94" s="38"/>
      <c r="AU94" s="38"/>
      <c r="AV94" s="38"/>
      <c r="AW94" s="38"/>
      <c r="AX94" s="38"/>
      <c r="AY94" s="38"/>
    </row>
    <row r="95" spans="1:51" s="39" customFormat="1" ht="24.75" customHeight="1" x14ac:dyDescent="0.25">
      <c r="A95" s="166"/>
      <c r="B95" s="164"/>
      <c r="C95" s="67">
        <v>101</v>
      </c>
      <c r="D95" s="71" t="s">
        <v>155</v>
      </c>
      <c r="E95" s="86" t="s">
        <v>367</v>
      </c>
      <c r="F95" s="77" t="s">
        <v>241</v>
      </c>
      <c r="G95" s="75" t="s">
        <v>368</v>
      </c>
      <c r="H95" s="81" t="s">
        <v>468</v>
      </c>
      <c r="I95" s="82">
        <v>58.8</v>
      </c>
      <c r="J95" s="85">
        <v>5</v>
      </c>
      <c r="K95" s="28">
        <f t="shared" si="5"/>
        <v>0</v>
      </c>
      <c r="L95" s="28">
        <f t="shared" si="6"/>
        <v>0</v>
      </c>
      <c r="M95" s="29"/>
      <c r="N95" s="30">
        <f t="shared" si="3"/>
        <v>1</v>
      </c>
      <c r="O95" s="29"/>
      <c r="P95" s="29"/>
      <c r="Q95" s="29"/>
      <c r="R95" s="42">
        <f t="shared" si="7"/>
        <v>5</v>
      </c>
      <c r="S95" s="20" t="str">
        <f t="shared" si="8"/>
        <v>OK</v>
      </c>
      <c r="T95" s="40"/>
      <c r="U95" s="41"/>
      <c r="V95" s="41"/>
      <c r="W95" s="41"/>
      <c r="X95" s="41"/>
      <c r="Y95" s="41"/>
      <c r="Z95" s="41"/>
      <c r="AA95" s="40"/>
      <c r="AB95" s="40"/>
      <c r="AC95" s="40"/>
      <c r="AD95" s="40"/>
      <c r="AE95" s="38"/>
      <c r="AF95" s="38"/>
      <c r="AG95" s="38"/>
      <c r="AH95" s="38"/>
      <c r="AI95" s="38"/>
      <c r="AJ95" s="38"/>
      <c r="AK95" s="38"/>
      <c r="AL95" s="38"/>
      <c r="AM95" s="38"/>
      <c r="AN95" s="38"/>
      <c r="AO95" s="38"/>
      <c r="AP95" s="38"/>
      <c r="AQ95" s="38"/>
      <c r="AR95" s="38"/>
      <c r="AS95" s="38"/>
      <c r="AT95" s="38"/>
      <c r="AU95" s="38"/>
      <c r="AV95" s="38"/>
      <c r="AW95" s="38"/>
      <c r="AX95" s="38"/>
      <c r="AY95" s="38"/>
    </row>
    <row r="96" spans="1:51" s="39" customFormat="1" ht="24.75" customHeight="1" x14ac:dyDescent="0.25">
      <c r="A96" s="166"/>
      <c r="B96" s="164"/>
      <c r="C96" s="67">
        <v>102</v>
      </c>
      <c r="D96" s="71" t="s">
        <v>156</v>
      </c>
      <c r="E96" s="86" t="s">
        <v>369</v>
      </c>
      <c r="F96" s="77" t="s">
        <v>355</v>
      </c>
      <c r="G96" s="75" t="s">
        <v>370</v>
      </c>
      <c r="H96" s="81" t="s">
        <v>468</v>
      </c>
      <c r="I96" s="82">
        <v>38.53</v>
      </c>
      <c r="J96" s="85">
        <v>0</v>
      </c>
      <c r="K96" s="28">
        <f t="shared" si="5"/>
        <v>0</v>
      </c>
      <c r="L96" s="28">
        <f t="shared" si="6"/>
        <v>0</v>
      </c>
      <c r="M96" s="29"/>
      <c r="N96" s="30">
        <f t="shared" si="3"/>
        <v>0</v>
      </c>
      <c r="O96" s="29"/>
      <c r="P96" s="29"/>
      <c r="Q96" s="29"/>
      <c r="R96" s="42">
        <f t="shared" si="7"/>
        <v>0</v>
      </c>
      <c r="S96" s="20" t="str">
        <f t="shared" si="8"/>
        <v>OK</v>
      </c>
      <c r="T96" s="40"/>
      <c r="U96" s="41"/>
      <c r="V96" s="41"/>
      <c r="W96" s="41"/>
      <c r="X96" s="41"/>
      <c r="Y96" s="41"/>
      <c r="Z96" s="41"/>
      <c r="AA96" s="40"/>
      <c r="AB96" s="40"/>
      <c r="AC96" s="40"/>
      <c r="AD96" s="40"/>
      <c r="AE96" s="38"/>
      <c r="AF96" s="38"/>
      <c r="AG96" s="38"/>
      <c r="AH96" s="38"/>
      <c r="AI96" s="38"/>
      <c r="AJ96" s="38"/>
      <c r="AK96" s="38"/>
      <c r="AL96" s="38"/>
      <c r="AM96" s="38"/>
      <c r="AN96" s="38"/>
      <c r="AO96" s="38"/>
      <c r="AP96" s="38"/>
      <c r="AQ96" s="38"/>
      <c r="AR96" s="38"/>
      <c r="AS96" s="38"/>
      <c r="AT96" s="38"/>
      <c r="AU96" s="38"/>
      <c r="AV96" s="38"/>
      <c r="AW96" s="38"/>
      <c r="AX96" s="38"/>
      <c r="AY96" s="38"/>
    </row>
    <row r="97" spans="1:51" s="39" customFormat="1" ht="24.75" customHeight="1" x14ac:dyDescent="0.25">
      <c r="A97" s="166"/>
      <c r="B97" s="164"/>
      <c r="C97" s="67">
        <v>103</v>
      </c>
      <c r="D97" s="71" t="s">
        <v>157</v>
      </c>
      <c r="E97" s="86" t="s">
        <v>371</v>
      </c>
      <c r="F97" s="77" t="s">
        <v>51</v>
      </c>
      <c r="G97" s="75" t="s">
        <v>372</v>
      </c>
      <c r="H97" s="77" t="s">
        <v>468</v>
      </c>
      <c r="I97" s="82">
        <v>8.84</v>
      </c>
      <c r="J97" s="85">
        <v>0</v>
      </c>
      <c r="K97" s="28">
        <f t="shared" si="5"/>
        <v>0</v>
      </c>
      <c r="L97" s="28">
        <f t="shared" si="6"/>
        <v>0</v>
      </c>
      <c r="M97" s="29"/>
      <c r="N97" s="30">
        <f t="shared" si="3"/>
        <v>0</v>
      </c>
      <c r="O97" s="29"/>
      <c r="P97" s="29"/>
      <c r="Q97" s="29"/>
      <c r="R97" s="42">
        <f t="shared" si="7"/>
        <v>0</v>
      </c>
      <c r="S97" s="20" t="str">
        <f t="shared" si="8"/>
        <v>OK</v>
      </c>
      <c r="T97" s="40"/>
      <c r="U97" s="41"/>
      <c r="V97" s="41"/>
      <c r="W97" s="41"/>
      <c r="X97" s="41"/>
      <c r="Y97" s="41"/>
      <c r="Z97" s="41"/>
      <c r="AA97" s="40"/>
      <c r="AB97" s="40"/>
      <c r="AC97" s="40"/>
      <c r="AD97" s="40"/>
      <c r="AE97" s="38"/>
      <c r="AF97" s="38"/>
      <c r="AG97" s="38"/>
      <c r="AH97" s="38"/>
      <c r="AI97" s="38"/>
      <c r="AJ97" s="38"/>
      <c r="AK97" s="38"/>
      <c r="AL97" s="38"/>
      <c r="AM97" s="38"/>
      <c r="AN97" s="38"/>
      <c r="AO97" s="38"/>
      <c r="AP97" s="38"/>
      <c r="AQ97" s="38"/>
      <c r="AR97" s="38"/>
      <c r="AS97" s="38"/>
      <c r="AT97" s="38"/>
      <c r="AU97" s="38"/>
      <c r="AV97" s="38"/>
      <c r="AW97" s="38"/>
      <c r="AX97" s="38"/>
      <c r="AY97" s="38"/>
    </row>
    <row r="98" spans="1:51" s="39" customFormat="1" ht="24.75" customHeight="1" x14ac:dyDescent="0.25">
      <c r="A98" s="166"/>
      <c r="B98" s="164"/>
      <c r="C98" s="67">
        <v>104</v>
      </c>
      <c r="D98" s="71" t="s">
        <v>158</v>
      </c>
      <c r="E98" s="86" t="s">
        <v>373</v>
      </c>
      <c r="F98" s="77" t="s">
        <v>374</v>
      </c>
      <c r="G98" s="75" t="s">
        <v>375</v>
      </c>
      <c r="H98" s="77" t="s">
        <v>468</v>
      </c>
      <c r="I98" s="82">
        <v>4.7300000000000004</v>
      </c>
      <c r="J98" s="85">
        <v>15</v>
      </c>
      <c r="K98" s="28">
        <f t="shared" si="5"/>
        <v>10</v>
      </c>
      <c r="L98" s="28">
        <f t="shared" si="6"/>
        <v>10</v>
      </c>
      <c r="M98" s="29"/>
      <c r="N98" s="30">
        <f t="shared" si="3"/>
        <v>3</v>
      </c>
      <c r="O98" s="29"/>
      <c r="P98" s="29"/>
      <c r="Q98" s="29"/>
      <c r="R98" s="42">
        <f t="shared" si="7"/>
        <v>5</v>
      </c>
      <c r="S98" s="20" t="str">
        <f t="shared" si="8"/>
        <v>OK</v>
      </c>
      <c r="T98" s="40"/>
      <c r="U98" s="41">
        <v>10</v>
      </c>
      <c r="V98" s="41"/>
      <c r="W98" s="41"/>
      <c r="X98" s="41"/>
      <c r="Y98" s="41"/>
      <c r="Z98" s="41"/>
      <c r="AA98" s="40"/>
      <c r="AB98" s="40"/>
      <c r="AC98" s="40"/>
      <c r="AD98" s="40"/>
      <c r="AE98" s="38"/>
      <c r="AF98" s="38"/>
      <c r="AG98" s="38"/>
      <c r="AH98" s="38"/>
      <c r="AI98" s="38"/>
      <c r="AJ98" s="38"/>
      <c r="AK98" s="38"/>
      <c r="AL98" s="38"/>
      <c r="AM98" s="38"/>
      <c r="AN98" s="38"/>
      <c r="AO98" s="38"/>
      <c r="AP98" s="38"/>
      <c r="AQ98" s="38"/>
      <c r="AR98" s="38"/>
      <c r="AS98" s="38"/>
      <c r="AT98" s="38"/>
      <c r="AU98" s="38"/>
      <c r="AV98" s="38"/>
      <c r="AW98" s="38"/>
      <c r="AX98" s="38"/>
      <c r="AY98" s="38"/>
    </row>
    <row r="99" spans="1:51" s="39" customFormat="1" ht="24.75" customHeight="1" x14ac:dyDescent="0.25">
      <c r="A99" s="166"/>
      <c r="B99" s="164"/>
      <c r="C99" s="67">
        <v>105</v>
      </c>
      <c r="D99" s="71" t="s">
        <v>159</v>
      </c>
      <c r="E99" s="86" t="s">
        <v>373</v>
      </c>
      <c r="F99" s="77" t="s">
        <v>374</v>
      </c>
      <c r="G99" s="75" t="s">
        <v>376</v>
      </c>
      <c r="H99" s="77" t="s">
        <v>468</v>
      </c>
      <c r="I99" s="82">
        <v>4.74</v>
      </c>
      <c r="J99" s="85">
        <v>15</v>
      </c>
      <c r="K99" s="28">
        <f t="shared" si="5"/>
        <v>10</v>
      </c>
      <c r="L99" s="28">
        <f t="shared" si="6"/>
        <v>10</v>
      </c>
      <c r="M99" s="29"/>
      <c r="N99" s="30">
        <f t="shared" si="3"/>
        <v>3</v>
      </c>
      <c r="O99" s="29"/>
      <c r="P99" s="29"/>
      <c r="Q99" s="29"/>
      <c r="R99" s="42">
        <f t="shared" si="7"/>
        <v>5</v>
      </c>
      <c r="S99" s="20" t="str">
        <f t="shared" si="8"/>
        <v>OK</v>
      </c>
      <c r="T99" s="40"/>
      <c r="U99" s="41">
        <v>10</v>
      </c>
      <c r="V99" s="41"/>
      <c r="W99" s="41"/>
      <c r="X99" s="41"/>
      <c r="Y99" s="41"/>
      <c r="Z99" s="41"/>
      <c r="AA99" s="40"/>
      <c r="AB99" s="40"/>
      <c r="AC99" s="40"/>
      <c r="AD99" s="40"/>
      <c r="AE99" s="38"/>
      <c r="AF99" s="38"/>
      <c r="AG99" s="38"/>
      <c r="AH99" s="38"/>
      <c r="AI99" s="38"/>
      <c r="AJ99" s="38"/>
      <c r="AK99" s="38"/>
      <c r="AL99" s="38"/>
      <c r="AM99" s="38"/>
      <c r="AN99" s="38"/>
      <c r="AO99" s="38"/>
      <c r="AP99" s="38"/>
      <c r="AQ99" s="38"/>
      <c r="AR99" s="38"/>
      <c r="AS99" s="38"/>
      <c r="AT99" s="38"/>
      <c r="AU99" s="38"/>
      <c r="AV99" s="38"/>
      <c r="AW99" s="38"/>
      <c r="AX99" s="38"/>
      <c r="AY99" s="38"/>
    </row>
    <row r="100" spans="1:51" s="39" customFormat="1" ht="24.75" customHeight="1" x14ac:dyDescent="0.25">
      <c r="A100" s="166"/>
      <c r="B100" s="164"/>
      <c r="C100" s="67">
        <v>106</v>
      </c>
      <c r="D100" s="71" t="s">
        <v>160</v>
      </c>
      <c r="E100" s="86" t="s">
        <v>373</v>
      </c>
      <c r="F100" s="77" t="s">
        <v>374</v>
      </c>
      <c r="G100" s="75" t="s">
        <v>377</v>
      </c>
      <c r="H100" s="77" t="s">
        <v>468</v>
      </c>
      <c r="I100" s="82">
        <v>4.7300000000000004</v>
      </c>
      <c r="J100" s="85">
        <v>15</v>
      </c>
      <c r="K100" s="28">
        <f t="shared" si="5"/>
        <v>10</v>
      </c>
      <c r="L100" s="28">
        <f t="shared" si="6"/>
        <v>10</v>
      </c>
      <c r="M100" s="29"/>
      <c r="N100" s="30">
        <f t="shared" si="3"/>
        <v>3</v>
      </c>
      <c r="O100" s="29"/>
      <c r="P100" s="29"/>
      <c r="Q100" s="29"/>
      <c r="R100" s="42">
        <f t="shared" si="7"/>
        <v>5</v>
      </c>
      <c r="S100" s="20" t="str">
        <f t="shared" si="8"/>
        <v>OK</v>
      </c>
      <c r="T100" s="40"/>
      <c r="U100" s="41">
        <v>10</v>
      </c>
      <c r="V100" s="41"/>
      <c r="W100" s="41"/>
      <c r="X100" s="41"/>
      <c r="Y100" s="41"/>
      <c r="Z100" s="41"/>
      <c r="AA100" s="40"/>
      <c r="AB100" s="40"/>
      <c r="AC100" s="40"/>
      <c r="AD100" s="40"/>
      <c r="AE100" s="38"/>
      <c r="AF100" s="38"/>
      <c r="AG100" s="38"/>
      <c r="AH100" s="38"/>
      <c r="AI100" s="38"/>
      <c r="AJ100" s="38"/>
      <c r="AK100" s="38"/>
      <c r="AL100" s="38"/>
      <c r="AM100" s="38"/>
      <c r="AN100" s="38"/>
      <c r="AO100" s="38"/>
      <c r="AP100" s="38"/>
      <c r="AQ100" s="38"/>
      <c r="AR100" s="38"/>
      <c r="AS100" s="38"/>
      <c r="AT100" s="38"/>
      <c r="AU100" s="38"/>
      <c r="AV100" s="38"/>
      <c r="AW100" s="38"/>
      <c r="AX100" s="38"/>
      <c r="AY100" s="38"/>
    </row>
    <row r="101" spans="1:51" s="39" customFormat="1" ht="24.75" customHeight="1" x14ac:dyDescent="0.25">
      <c r="A101" s="166"/>
      <c r="B101" s="164"/>
      <c r="C101" s="67">
        <v>107</v>
      </c>
      <c r="D101" s="71" t="s">
        <v>161</v>
      </c>
      <c r="E101" s="86" t="s">
        <v>373</v>
      </c>
      <c r="F101" s="77" t="s">
        <v>374</v>
      </c>
      <c r="G101" s="75" t="s">
        <v>378</v>
      </c>
      <c r="H101" s="77" t="s">
        <v>468</v>
      </c>
      <c r="I101" s="82">
        <v>4.7300000000000004</v>
      </c>
      <c r="J101" s="85">
        <v>15</v>
      </c>
      <c r="K101" s="28">
        <f t="shared" si="5"/>
        <v>10</v>
      </c>
      <c r="L101" s="28">
        <f t="shared" si="6"/>
        <v>10</v>
      </c>
      <c r="M101" s="29"/>
      <c r="N101" s="30">
        <f t="shared" si="3"/>
        <v>3</v>
      </c>
      <c r="O101" s="29"/>
      <c r="P101" s="29"/>
      <c r="Q101" s="29"/>
      <c r="R101" s="42">
        <f t="shared" si="7"/>
        <v>5</v>
      </c>
      <c r="S101" s="20" t="str">
        <f t="shared" si="8"/>
        <v>OK</v>
      </c>
      <c r="T101" s="40"/>
      <c r="U101" s="41">
        <v>10</v>
      </c>
      <c r="V101" s="41"/>
      <c r="W101" s="41"/>
      <c r="X101" s="41"/>
      <c r="Y101" s="41"/>
      <c r="Z101" s="41"/>
      <c r="AA101" s="40"/>
      <c r="AB101" s="40"/>
      <c r="AC101" s="40"/>
      <c r="AD101" s="40"/>
      <c r="AE101" s="38"/>
      <c r="AF101" s="38"/>
      <c r="AG101" s="38"/>
      <c r="AH101" s="38"/>
      <c r="AI101" s="38"/>
      <c r="AJ101" s="38"/>
      <c r="AK101" s="38"/>
      <c r="AL101" s="38"/>
      <c r="AM101" s="38"/>
      <c r="AN101" s="38"/>
      <c r="AO101" s="38"/>
      <c r="AP101" s="38"/>
      <c r="AQ101" s="38"/>
      <c r="AR101" s="38"/>
      <c r="AS101" s="38"/>
      <c r="AT101" s="38"/>
      <c r="AU101" s="38"/>
      <c r="AV101" s="38"/>
      <c r="AW101" s="38"/>
      <c r="AX101" s="38"/>
      <c r="AY101" s="38"/>
    </row>
    <row r="102" spans="1:51" s="39" customFormat="1" ht="24.75" customHeight="1" x14ac:dyDescent="0.25">
      <c r="A102" s="166"/>
      <c r="B102" s="164"/>
      <c r="C102" s="67">
        <v>108</v>
      </c>
      <c r="D102" s="71" t="s">
        <v>162</v>
      </c>
      <c r="E102" s="86" t="s">
        <v>379</v>
      </c>
      <c r="F102" s="77" t="s">
        <v>380</v>
      </c>
      <c r="G102" s="75" t="s">
        <v>381</v>
      </c>
      <c r="H102" s="77" t="s">
        <v>468</v>
      </c>
      <c r="I102" s="82">
        <v>25.86</v>
      </c>
      <c r="J102" s="85">
        <v>0</v>
      </c>
      <c r="K102" s="28">
        <f t="shared" si="5"/>
        <v>0</v>
      </c>
      <c r="L102" s="28">
        <f t="shared" si="6"/>
        <v>0</v>
      </c>
      <c r="M102" s="29"/>
      <c r="N102" s="30">
        <f t="shared" si="3"/>
        <v>0</v>
      </c>
      <c r="O102" s="29"/>
      <c r="P102" s="29"/>
      <c r="Q102" s="29"/>
      <c r="R102" s="42">
        <f t="shared" si="7"/>
        <v>0</v>
      </c>
      <c r="S102" s="20" t="str">
        <f t="shared" si="8"/>
        <v>OK</v>
      </c>
      <c r="T102" s="40"/>
      <c r="U102" s="41"/>
      <c r="V102" s="41"/>
      <c r="W102" s="41"/>
      <c r="X102" s="41"/>
      <c r="Y102" s="41"/>
      <c r="Z102" s="41"/>
      <c r="AA102" s="40"/>
      <c r="AB102" s="40"/>
      <c r="AC102" s="40"/>
      <c r="AD102" s="40"/>
      <c r="AE102" s="38"/>
      <c r="AF102" s="38"/>
      <c r="AG102" s="38"/>
      <c r="AH102" s="38"/>
      <c r="AI102" s="38"/>
      <c r="AJ102" s="38"/>
      <c r="AK102" s="38"/>
      <c r="AL102" s="38"/>
      <c r="AM102" s="38"/>
      <c r="AN102" s="38"/>
      <c r="AO102" s="38"/>
      <c r="AP102" s="38"/>
      <c r="AQ102" s="38"/>
      <c r="AR102" s="38"/>
      <c r="AS102" s="38"/>
      <c r="AT102" s="38"/>
      <c r="AU102" s="38"/>
      <c r="AV102" s="38"/>
      <c r="AW102" s="38"/>
      <c r="AX102" s="38"/>
      <c r="AY102" s="38"/>
    </row>
    <row r="103" spans="1:51" s="39" customFormat="1" ht="24.75" customHeight="1" x14ac:dyDescent="0.25">
      <c r="A103" s="166"/>
      <c r="B103" s="165"/>
      <c r="C103" s="67">
        <v>109</v>
      </c>
      <c r="D103" s="71" t="s">
        <v>163</v>
      </c>
      <c r="E103" s="86" t="s">
        <v>382</v>
      </c>
      <c r="F103" s="78" t="s">
        <v>51</v>
      </c>
      <c r="G103" s="79" t="s">
        <v>383</v>
      </c>
      <c r="H103" s="77" t="s">
        <v>471</v>
      </c>
      <c r="I103" s="82">
        <v>21.34</v>
      </c>
      <c r="J103" s="85">
        <v>0</v>
      </c>
      <c r="K103" s="28">
        <f t="shared" si="5"/>
        <v>0</v>
      </c>
      <c r="L103" s="28">
        <f t="shared" si="6"/>
        <v>0</v>
      </c>
      <c r="M103" s="29"/>
      <c r="N103" s="30">
        <f t="shared" si="3"/>
        <v>0</v>
      </c>
      <c r="O103" s="29"/>
      <c r="P103" s="29"/>
      <c r="Q103" s="29"/>
      <c r="R103" s="42">
        <f t="shared" si="7"/>
        <v>0</v>
      </c>
      <c r="S103" s="20" t="str">
        <f t="shared" si="8"/>
        <v>OK</v>
      </c>
      <c r="T103" s="40"/>
      <c r="U103" s="41"/>
      <c r="V103" s="41"/>
      <c r="W103" s="41"/>
      <c r="X103" s="41"/>
      <c r="Y103" s="41"/>
      <c r="Z103" s="41"/>
      <c r="AA103" s="40"/>
      <c r="AB103" s="40"/>
      <c r="AC103" s="40"/>
      <c r="AD103" s="40"/>
      <c r="AE103" s="38"/>
      <c r="AF103" s="38"/>
      <c r="AG103" s="38"/>
      <c r="AH103" s="38"/>
      <c r="AI103" s="38"/>
      <c r="AJ103" s="38"/>
      <c r="AK103" s="38"/>
      <c r="AL103" s="38"/>
      <c r="AM103" s="38"/>
      <c r="AN103" s="38"/>
      <c r="AO103" s="38"/>
      <c r="AP103" s="38"/>
      <c r="AQ103" s="38"/>
      <c r="AR103" s="38"/>
      <c r="AS103" s="38"/>
      <c r="AT103" s="38"/>
      <c r="AU103" s="38"/>
      <c r="AV103" s="38"/>
      <c r="AW103" s="38"/>
      <c r="AX103" s="38"/>
      <c r="AY103" s="38"/>
    </row>
    <row r="104" spans="1:51" s="39" customFormat="1" ht="24.75" customHeight="1" x14ac:dyDescent="0.25">
      <c r="A104" s="166" t="s">
        <v>477</v>
      </c>
      <c r="B104" s="163">
        <v>13</v>
      </c>
      <c r="C104" s="67">
        <v>110</v>
      </c>
      <c r="D104" s="71" t="s">
        <v>164</v>
      </c>
      <c r="E104" s="86" t="s">
        <v>384</v>
      </c>
      <c r="F104" s="77" t="s">
        <v>3</v>
      </c>
      <c r="G104" s="75" t="s">
        <v>385</v>
      </c>
      <c r="H104" s="81" t="s">
        <v>468</v>
      </c>
      <c r="I104" s="82">
        <v>0.31</v>
      </c>
      <c r="J104" s="85">
        <v>400</v>
      </c>
      <c r="K104" s="28">
        <f t="shared" si="5"/>
        <v>0</v>
      </c>
      <c r="L104" s="28">
        <f t="shared" si="6"/>
        <v>0</v>
      </c>
      <c r="M104" s="29"/>
      <c r="N104" s="30">
        <f t="shared" si="3"/>
        <v>100</v>
      </c>
      <c r="O104" s="29"/>
      <c r="P104" s="29"/>
      <c r="Q104" s="29"/>
      <c r="R104" s="42">
        <f t="shared" si="7"/>
        <v>400</v>
      </c>
      <c r="S104" s="20" t="str">
        <f t="shared" si="8"/>
        <v>OK</v>
      </c>
      <c r="T104" s="40"/>
      <c r="U104" s="41"/>
      <c r="V104" s="41"/>
      <c r="W104" s="41"/>
      <c r="X104" s="41"/>
      <c r="Y104" s="41"/>
      <c r="Z104" s="41"/>
      <c r="AA104" s="40"/>
      <c r="AB104" s="40"/>
      <c r="AC104" s="40"/>
      <c r="AD104" s="40"/>
      <c r="AE104" s="38"/>
      <c r="AF104" s="38"/>
      <c r="AG104" s="38"/>
      <c r="AH104" s="38"/>
      <c r="AI104" s="38"/>
      <c r="AJ104" s="38"/>
      <c r="AK104" s="38"/>
      <c r="AL104" s="38"/>
      <c r="AM104" s="38"/>
      <c r="AN104" s="38"/>
      <c r="AO104" s="38"/>
      <c r="AP104" s="38"/>
      <c r="AQ104" s="38"/>
      <c r="AR104" s="38"/>
      <c r="AS104" s="38"/>
      <c r="AT104" s="38"/>
      <c r="AU104" s="38"/>
      <c r="AV104" s="38"/>
      <c r="AW104" s="38"/>
      <c r="AX104" s="38"/>
      <c r="AY104" s="38"/>
    </row>
    <row r="105" spans="1:51" s="39" customFormat="1" ht="24.75" customHeight="1" x14ac:dyDescent="0.25">
      <c r="A105" s="166"/>
      <c r="B105" s="164"/>
      <c r="C105" s="67">
        <v>111</v>
      </c>
      <c r="D105" s="72" t="s">
        <v>165</v>
      </c>
      <c r="E105" s="86" t="s">
        <v>386</v>
      </c>
      <c r="F105" s="78" t="s">
        <v>51</v>
      </c>
      <c r="G105" s="79" t="s">
        <v>387</v>
      </c>
      <c r="H105" s="77" t="s">
        <v>468</v>
      </c>
      <c r="I105" s="82">
        <v>40.18</v>
      </c>
      <c r="J105" s="85">
        <v>0</v>
      </c>
      <c r="K105" s="28">
        <f t="shared" si="5"/>
        <v>0</v>
      </c>
      <c r="L105" s="28">
        <f t="shared" si="6"/>
        <v>0</v>
      </c>
      <c r="M105" s="29"/>
      <c r="N105" s="30">
        <f t="shared" si="3"/>
        <v>0</v>
      </c>
      <c r="O105" s="29"/>
      <c r="P105" s="29"/>
      <c r="Q105" s="29"/>
      <c r="R105" s="42">
        <f t="shared" si="7"/>
        <v>0</v>
      </c>
      <c r="S105" s="20" t="str">
        <f t="shared" si="8"/>
        <v>OK</v>
      </c>
      <c r="T105" s="40"/>
      <c r="U105" s="41"/>
      <c r="V105" s="41"/>
      <c r="W105" s="41"/>
      <c r="X105" s="41"/>
      <c r="Y105" s="41"/>
      <c r="Z105" s="41"/>
      <c r="AA105" s="40"/>
      <c r="AB105" s="40"/>
      <c r="AC105" s="40"/>
      <c r="AD105" s="40"/>
      <c r="AE105" s="38"/>
      <c r="AF105" s="38"/>
      <c r="AG105" s="38"/>
      <c r="AH105" s="38"/>
      <c r="AI105" s="38"/>
      <c r="AJ105" s="38"/>
      <c r="AK105" s="38"/>
      <c r="AL105" s="38"/>
      <c r="AM105" s="38"/>
      <c r="AN105" s="38"/>
      <c r="AO105" s="38"/>
      <c r="AP105" s="38"/>
      <c r="AQ105" s="38"/>
      <c r="AR105" s="38"/>
      <c r="AS105" s="38"/>
      <c r="AT105" s="38"/>
      <c r="AU105" s="38"/>
      <c r="AV105" s="38"/>
      <c r="AW105" s="38"/>
      <c r="AX105" s="38"/>
      <c r="AY105" s="38"/>
    </row>
    <row r="106" spans="1:51" s="39" customFormat="1" ht="24.75" customHeight="1" x14ac:dyDescent="0.25">
      <c r="A106" s="166"/>
      <c r="B106" s="164"/>
      <c r="C106" s="67">
        <v>112</v>
      </c>
      <c r="D106" s="72" t="s">
        <v>166</v>
      </c>
      <c r="E106" s="86" t="s">
        <v>388</v>
      </c>
      <c r="F106" s="78" t="s">
        <v>51</v>
      </c>
      <c r="G106" s="79" t="s">
        <v>389</v>
      </c>
      <c r="H106" s="77" t="s">
        <v>471</v>
      </c>
      <c r="I106" s="82">
        <v>40.18</v>
      </c>
      <c r="J106" s="85">
        <v>0</v>
      </c>
      <c r="K106" s="28">
        <f t="shared" si="5"/>
        <v>0</v>
      </c>
      <c r="L106" s="28">
        <f t="shared" si="6"/>
        <v>0</v>
      </c>
      <c r="M106" s="29"/>
      <c r="N106" s="30">
        <f t="shared" si="3"/>
        <v>0</v>
      </c>
      <c r="O106" s="29"/>
      <c r="P106" s="29"/>
      <c r="Q106" s="29"/>
      <c r="R106" s="42">
        <f t="shared" si="7"/>
        <v>0</v>
      </c>
      <c r="S106" s="20" t="str">
        <f t="shared" si="8"/>
        <v>OK</v>
      </c>
      <c r="T106" s="40"/>
      <c r="U106" s="41"/>
      <c r="V106" s="41"/>
      <c r="W106" s="41"/>
      <c r="X106" s="41"/>
      <c r="Y106" s="41"/>
      <c r="Z106" s="41"/>
      <c r="AA106" s="40"/>
      <c r="AB106" s="40"/>
      <c r="AC106" s="40"/>
      <c r="AD106" s="40"/>
      <c r="AE106" s="38"/>
      <c r="AF106" s="38"/>
      <c r="AG106" s="38"/>
      <c r="AH106" s="38"/>
      <c r="AI106" s="38"/>
      <c r="AJ106" s="38"/>
      <c r="AK106" s="38"/>
      <c r="AL106" s="38"/>
      <c r="AM106" s="38"/>
      <c r="AN106" s="38"/>
      <c r="AO106" s="38"/>
      <c r="AP106" s="38"/>
      <c r="AQ106" s="38"/>
      <c r="AR106" s="38"/>
      <c r="AS106" s="38"/>
      <c r="AT106" s="38"/>
      <c r="AU106" s="38"/>
      <c r="AV106" s="38"/>
      <c r="AW106" s="38"/>
      <c r="AX106" s="38"/>
      <c r="AY106" s="38"/>
    </row>
    <row r="107" spans="1:51" s="39" customFormat="1" ht="24.75" customHeight="1" x14ac:dyDescent="0.25">
      <c r="A107" s="166"/>
      <c r="B107" s="164"/>
      <c r="C107" s="67">
        <v>113</v>
      </c>
      <c r="D107" s="71" t="s">
        <v>167</v>
      </c>
      <c r="E107" s="86" t="s">
        <v>390</v>
      </c>
      <c r="F107" s="77" t="s">
        <v>3</v>
      </c>
      <c r="G107" s="75" t="s">
        <v>391</v>
      </c>
      <c r="H107" s="81" t="s">
        <v>472</v>
      </c>
      <c r="I107" s="97">
        <v>2.61</v>
      </c>
      <c r="J107" s="85">
        <v>2000</v>
      </c>
      <c r="K107" s="28">
        <f t="shared" si="5"/>
        <v>2000</v>
      </c>
      <c r="L107" s="28">
        <f t="shared" si="6"/>
        <v>2000</v>
      </c>
      <c r="M107" s="29"/>
      <c r="N107" s="30">
        <f t="shared" si="3"/>
        <v>500</v>
      </c>
      <c r="O107" s="29"/>
      <c r="P107" s="29"/>
      <c r="Q107" s="29"/>
      <c r="R107" s="42">
        <f t="shared" si="7"/>
        <v>0</v>
      </c>
      <c r="S107" s="20" t="str">
        <f t="shared" si="8"/>
        <v>OK</v>
      </c>
      <c r="T107" s="40">
        <v>2000</v>
      </c>
      <c r="U107" s="41"/>
      <c r="V107" s="41"/>
      <c r="W107" s="41"/>
      <c r="X107" s="41"/>
      <c r="Y107" s="41"/>
      <c r="Z107" s="41"/>
      <c r="AA107" s="40"/>
      <c r="AB107" s="40"/>
      <c r="AC107" s="40"/>
      <c r="AD107" s="40"/>
      <c r="AE107" s="38"/>
      <c r="AF107" s="38"/>
      <c r="AG107" s="38"/>
      <c r="AH107" s="38"/>
      <c r="AI107" s="38"/>
      <c r="AJ107" s="38"/>
      <c r="AK107" s="38"/>
      <c r="AL107" s="38"/>
      <c r="AM107" s="38"/>
      <c r="AN107" s="38"/>
      <c r="AO107" s="38"/>
      <c r="AP107" s="38"/>
      <c r="AQ107" s="38"/>
      <c r="AR107" s="38"/>
      <c r="AS107" s="38"/>
      <c r="AT107" s="38"/>
      <c r="AU107" s="38"/>
      <c r="AV107" s="38"/>
      <c r="AW107" s="38"/>
      <c r="AX107" s="38"/>
      <c r="AY107" s="38"/>
    </row>
    <row r="108" spans="1:51" s="39" customFormat="1" ht="24.75" customHeight="1" x14ac:dyDescent="0.25">
      <c r="A108" s="166"/>
      <c r="B108" s="164"/>
      <c r="C108" s="67">
        <v>114</v>
      </c>
      <c r="D108" s="71" t="s">
        <v>168</v>
      </c>
      <c r="E108" s="86" t="s">
        <v>392</v>
      </c>
      <c r="F108" s="77" t="s">
        <v>236</v>
      </c>
      <c r="G108" s="75" t="s">
        <v>393</v>
      </c>
      <c r="H108" s="77" t="s">
        <v>468</v>
      </c>
      <c r="I108" s="97">
        <v>63.71</v>
      </c>
      <c r="J108" s="85">
        <v>5</v>
      </c>
      <c r="K108" s="28">
        <f t="shared" si="5"/>
        <v>5</v>
      </c>
      <c r="L108" s="28">
        <f t="shared" si="6"/>
        <v>5</v>
      </c>
      <c r="M108" s="29"/>
      <c r="N108" s="30">
        <f t="shared" si="3"/>
        <v>1</v>
      </c>
      <c r="O108" s="29"/>
      <c r="P108" s="29"/>
      <c r="Q108" s="29"/>
      <c r="R108" s="42">
        <f t="shared" si="7"/>
        <v>0</v>
      </c>
      <c r="S108" s="20" t="str">
        <f t="shared" si="8"/>
        <v>OK</v>
      </c>
      <c r="T108" s="40">
        <v>5</v>
      </c>
      <c r="U108" s="41"/>
      <c r="V108" s="41"/>
      <c r="W108" s="41"/>
      <c r="X108" s="41"/>
      <c r="Y108" s="41"/>
      <c r="Z108" s="41"/>
      <c r="AA108" s="40"/>
      <c r="AB108" s="40"/>
      <c r="AC108" s="40"/>
      <c r="AD108" s="40"/>
      <c r="AE108" s="38"/>
      <c r="AF108" s="38"/>
      <c r="AG108" s="38"/>
      <c r="AH108" s="38"/>
      <c r="AI108" s="38"/>
      <c r="AJ108" s="38"/>
      <c r="AK108" s="38"/>
      <c r="AL108" s="38"/>
      <c r="AM108" s="38"/>
      <c r="AN108" s="38"/>
      <c r="AO108" s="38"/>
      <c r="AP108" s="38"/>
      <c r="AQ108" s="38"/>
      <c r="AR108" s="38"/>
      <c r="AS108" s="38"/>
      <c r="AT108" s="38"/>
      <c r="AU108" s="38"/>
      <c r="AV108" s="38"/>
      <c r="AW108" s="38"/>
      <c r="AX108" s="38"/>
      <c r="AY108" s="38"/>
    </row>
    <row r="109" spans="1:51" s="39" customFormat="1" ht="24.75" customHeight="1" x14ac:dyDescent="0.25">
      <c r="A109" s="166"/>
      <c r="B109" s="164"/>
      <c r="C109" s="67">
        <v>115</v>
      </c>
      <c r="D109" s="71" t="s">
        <v>169</v>
      </c>
      <c r="E109" s="86" t="s">
        <v>394</v>
      </c>
      <c r="F109" s="77" t="s">
        <v>3</v>
      </c>
      <c r="G109" s="75" t="s">
        <v>395</v>
      </c>
      <c r="H109" s="75" t="s">
        <v>468</v>
      </c>
      <c r="I109" s="82">
        <v>228.33</v>
      </c>
      <c r="J109" s="85">
        <v>5</v>
      </c>
      <c r="K109" s="28">
        <f t="shared" si="5"/>
        <v>0</v>
      </c>
      <c r="L109" s="28">
        <f t="shared" si="6"/>
        <v>0</v>
      </c>
      <c r="M109" s="29"/>
      <c r="N109" s="30">
        <f t="shared" si="3"/>
        <v>1</v>
      </c>
      <c r="O109" s="29"/>
      <c r="P109" s="29"/>
      <c r="Q109" s="29"/>
      <c r="R109" s="42">
        <f t="shared" si="7"/>
        <v>5</v>
      </c>
      <c r="S109" s="20" t="str">
        <f t="shared" si="8"/>
        <v>OK</v>
      </c>
      <c r="T109" s="40"/>
      <c r="U109" s="41"/>
      <c r="V109" s="41"/>
      <c r="W109" s="41"/>
      <c r="X109" s="41"/>
      <c r="Y109" s="41"/>
      <c r="Z109" s="41"/>
      <c r="AA109" s="40"/>
      <c r="AB109" s="40"/>
      <c r="AC109" s="40"/>
      <c r="AD109" s="40"/>
      <c r="AE109" s="38"/>
      <c r="AF109" s="38"/>
      <c r="AG109" s="38"/>
      <c r="AH109" s="38"/>
      <c r="AI109" s="38"/>
      <c r="AJ109" s="38"/>
      <c r="AK109" s="38"/>
      <c r="AL109" s="38"/>
      <c r="AM109" s="38"/>
      <c r="AN109" s="38"/>
      <c r="AO109" s="38"/>
      <c r="AP109" s="38"/>
      <c r="AQ109" s="38"/>
      <c r="AR109" s="38"/>
      <c r="AS109" s="38"/>
      <c r="AT109" s="38"/>
      <c r="AU109" s="38"/>
      <c r="AV109" s="38"/>
      <c r="AW109" s="38"/>
      <c r="AX109" s="38"/>
      <c r="AY109" s="38"/>
    </row>
    <row r="110" spans="1:51" s="39" customFormat="1" ht="24.75" customHeight="1" x14ac:dyDescent="0.25">
      <c r="A110" s="166"/>
      <c r="B110" s="165"/>
      <c r="C110" s="67">
        <v>116</v>
      </c>
      <c r="D110" s="71" t="s">
        <v>170</v>
      </c>
      <c r="E110" s="86" t="s">
        <v>396</v>
      </c>
      <c r="F110" s="77" t="s">
        <v>3</v>
      </c>
      <c r="G110" s="75" t="s">
        <v>397</v>
      </c>
      <c r="H110" s="75" t="s">
        <v>468</v>
      </c>
      <c r="I110" s="97">
        <v>14.6</v>
      </c>
      <c r="J110" s="85">
        <v>12</v>
      </c>
      <c r="K110" s="28">
        <f t="shared" si="5"/>
        <v>12</v>
      </c>
      <c r="L110" s="28">
        <f t="shared" si="6"/>
        <v>12</v>
      </c>
      <c r="M110" s="29"/>
      <c r="N110" s="30">
        <f t="shared" si="3"/>
        <v>3</v>
      </c>
      <c r="O110" s="29"/>
      <c r="P110" s="29"/>
      <c r="Q110" s="29"/>
      <c r="R110" s="42">
        <f t="shared" si="7"/>
        <v>0</v>
      </c>
      <c r="S110" s="20" t="str">
        <f t="shared" si="8"/>
        <v>OK</v>
      </c>
      <c r="T110" s="40">
        <v>12</v>
      </c>
      <c r="U110" s="41"/>
      <c r="V110" s="41"/>
      <c r="W110" s="41"/>
      <c r="X110" s="41"/>
      <c r="Y110" s="41"/>
      <c r="Z110" s="41"/>
      <c r="AA110" s="40"/>
      <c r="AB110" s="40"/>
      <c r="AC110" s="40"/>
      <c r="AD110" s="40"/>
      <c r="AE110" s="38"/>
      <c r="AF110" s="38"/>
      <c r="AG110" s="38"/>
      <c r="AH110" s="38"/>
      <c r="AI110" s="38"/>
      <c r="AJ110" s="38"/>
      <c r="AK110" s="38"/>
      <c r="AL110" s="38"/>
      <c r="AM110" s="38"/>
      <c r="AN110" s="38"/>
      <c r="AO110" s="38"/>
      <c r="AP110" s="38"/>
      <c r="AQ110" s="38"/>
      <c r="AR110" s="38"/>
      <c r="AS110" s="38"/>
      <c r="AT110" s="38"/>
      <c r="AU110" s="38"/>
      <c r="AV110" s="38"/>
      <c r="AW110" s="38"/>
      <c r="AX110" s="38"/>
      <c r="AY110" s="38"/>
    </row>
    <row r="111" spans="1:51" s="39" customFormat="1" ht="24.75" customHeight="1" x14ac:dyDescent="0.25">
      <c r="A111" s="166" t="s">
        <v>481</v>
      </c>
      <c r="B111" s="163">
        <v>14</v>
      </c>
      <c r="C111" s="67">
        <v>117</v>
      </c>
      <c r="D111" s="73" t="s">
        <v>171</v>
      </c>
      <c r="E111" s="86" t="s">
        <v>398</v>
      </c>
      <c r="F111" s="77" t="s">
        <v>374</v>
      </c>
      <c r="G111" s="75" t="s">
        <v>399</v>
      </c>
      <c r="H111" s="77" t="s">
        <v>468</v>
      </c>
      <c r="I111" s="96">
        <v>32.71</v>
      </c>
      <c r="J111" s="85">
        <v>3</v>
      </c>
      <c r="K111" s="28">
        <f t="shared" si="5"/>
        <v>3</v>
      </c>
      <c r="L111" s="28">
        <f t="shared" si="6"/>
        <v>3</v>
      </c>
      <c r="M111" s="29"/>
      <c r="N111" s="30">
        <f t="shared" si="3"/>
        <v>0</v>
      </c>
      <c r="O111" s="29"/>
      <c r="P111" s="29"/>
      <c r="Q111" s="29"/>
      <c r="R111" s="42">
        <f t="shared" si="7"/>
        <v>0</v>
      </c>
      <c r="S111" s="20" t="str">
        <f t="shared" si="8"/>
        <v>OK</v>
      </c>
      <c r="T111" s="40"/>
      <c r="U111" s="41"/>
      <c r="V111" s="41">
        <v>3</v>
      </c>
      <c r="W111" s="41"/>
      <c r="X111" s="41"/>
      <c r="Y111" s="41"/>
      <c r="Z111" s="41"/>
      <c r="AA111" s="40"/>
      <c r="AB111" s="40"/>
      <c r="AC111" s="40"/>
      <c r="AD111" s="40"/>
      <c r="AE111" s="38"/>
      <c r="AF111" s="38"/>
      <c r="AG111" s="38"/>
      <c r="AH111" s="38"/>
      <c r="AI111" s="38"/>
      <c r="AJ111" s="38"/>
      <c r="AK111" s="38"/>
      <c r="AL111" s="38"/>
      <c r="AM111" s="38"/>
      <c r="AN111" s="38"/>
      <c r="AO111" s="38"/>
      <c r="AP111" s="38"/>
      <c r="AQ111" s="38"/>
      <c r="AR111" s="38"/>
      <c r="AS111" s="38"/>
      <c r="AT111" s="38"/>
      <c r="AU111" s="38"/>
      <c r="AV111" s="38"/>
      <c r="AW111" s="38"/>
      <c r="AX111" s="38"/>
      <c r="AY111" s="38"/>
    </row>
    <row r="112" spans="1:51" s="39" customFormat="1" ht="24.75" customHeight="1" x14ac:dyDescent="0.25">
      <c r="A112" s="166"/>
      <c r="B112" s="164"/>
      <c r="C112" s="67">
        <v>118</v>
      </c>
      <c r="D112" s="73" t="s">
        <v>172</v>
      </c>
      <c r="E112" s="86" t="s">
        <v>400</v>
      </c>
      <c r="F112" s="77" t="s">
        <v>374</v>
      </c>
      <c r="G112" s="75" t="s">
        <v>401</v>
      </c>
      <c r="H112" s="77" t="s">
        <v>468</v>
      </c>
      <c r="I112" s="99">
        <v>21.43</v>
      </c>
      <c r="J112" s="85">
        <v>2</v>
      </c>
      <c r="K112" s="28">
        <f t="shared" si="5"/>
        <v>2</v>
      </c>
      <c r="L112" s="28">
        <f t="shared" si="6"/>
        <v>2</v>
      </c>
      <c r="M112" s="29"/>
      <c r="N112" s="30">
        <f t="shared" si="3"/>
        <v>0</v>
      </c>
      <c r="O112" s="29"/>
      <c r="P112" s="29"/>
      <c r="Q112" s="29"/>
      <c r="R112" s="42">
        <f t="shared" si="7"/>
        <v>0</v>
      </c>
      <c r="S112" s="20" t="str">
        <f t="shared" si="8"/>
        <v>OK</v>
      </c>
      <c r="T112" s="40"/>
      <c r="U112" s="41"/>
      <c r="V112" s="41">
        <v>2</v>
      </c>
      <c r="W112" s="41"/>
      <c r="X112" s="41"/>
      <c r="Y112" s="41"/>
      <c r="Z112" s="41"/>
      <c r="AA112" s="40"/>
      <c r="AB112" s="40"/>
      <c r="AC112" s="40"/>
      <c r="AD112" s="40"/>
      <c r="AE112" s="38"/>
      <c r="AF112" s="38"/>
      <c r="AG112" s="38"/>
      <c r="AH112" s="38"/>
      <c r="AI112" s="38"/>
      <c r="AJ112" s="38"/>
      <c r="AK112" s="38"/>
      <c r="AL112" s="38"/>
      <c r="AM112" s="38"/>
      <c r="AN112" s="38"/>
      <c r="AO112" s="38"/>
      <c r="AP112" s="38"/>
      <c r="AQ112" s="38"/>
      <c r="AR112" s="38"/>
      <c r="AS112" s="38"/>
      <c r="AT112" s="38"/>
      <c r="AU112" s="38"/>
      <c r="AV112" s="38"/>
      <c r="AW112" s="38"/>
      <c r="AX112" s="38"/>
      <c r="AY112" s="38"/>
    </row>
    <row r="113" spans="1:51" s="39" customFormat="1" ht="24.75" customHeight="1" x14ac:dyDescent="0.25">
      <c r="A113" s="166"/>
      <c r="B113" s="164"/>
      <c r="C113" s="67">
        <v>119</v>
      </c>
      <c r="D113" s="71" t="s">
        <v>173</v>
      </c>
      <c r="E113" s="86" t="s">
        <v>402</v>
      </c>
      <c r="F113" s="77" t="s">
        <v>403</v>
      </c>
      <c r="G113" s="75" t="s">
        <v>404</v>
      </c>
      <c r="H113" s="77" t="s">
        <v>468</v>
      </c>
      <c r="I113" s="96">
        <v>39.950000000000003</v>
      </c>
      <c r="J113" s="85">
        <v>4</v>
      </c>
      <c r="K113" s="28">
        <f t="shared" si="5"/>
        <v>4</v>
      </c>
      <c r="L113" s="28">
        <f t="shared" si="6"/>
        <v>4</v>
      </c>
      <c r="M113" s="29"/>
      <c r="N113" s="30">
        <f t="shared" si="3"/>
        <v>1</v>
      </c>
      <c r="O113" s="29"/>
      <c r="P113" s="29"/>
      <c r="Q113" s="29"/>
      <c r="R113" s="42">
        <f t="shared" si="7"/>
        <v>0</v>
      </c>
      <c r="S113" s="20" t="str">
        <f t="shared" si="8"/>
        <v>OK</v>
      </c>
      <c r="T113" s="40"/>
      <c r="U113" s="41"/>
      <c r="V113" s="41">
        <v>4</v>
      </c>
      <c r="W113" s="41"/>
      <c r="X113" s="41"/>
      <c r="Y113" s="41"/>
      <c r="Z113" s="41"/>
      <c r="AA113" s="40"/>
      <c r="AB113" s="40"/>
      <c r="AC113" s="40"/>
      <c r="AD113" s="40"/>
      <c r="AE113" s="38"/>
      <c r="AF113" s="38"/>
      <c r="AG113" s="38"/>
      <c r="AH113" s="38"/>
      <c r="AI113" s="38"/>
      <c r="AJ113" s="38"/>
      <c r="AK113" s="38"/>
      <c r="AL113" s="38"/>
      <c r="AM113" s="38"/>
      <c r="AN113" s="38"/>
      <c r="AO113" s="38"/>
      <c r="AP113" s="38"/>
      <c r="AQ113" s="38"/>
      <c r="AR113" s="38"/>
      <c r="AS113" s="38"/>
      <c r="AT113" s="38"/>
      <c r="AU113" s="38"/>
      <c r="AV113" s="38"/>
      <c r="AW113" s="38"/>
      <c r="AX113" s="38"/>
      <c r="AY113" s="38"/>
    </row>
    <row r="114" spans="1:51" s="39" customFormat="1" ht="24.75" customHeight="1" x14ac:dyDescent="0.25">
      <c r="A114" s="166"/>
      <c r="B114" s="164"/>
      <c r="C114" s="67">
        <v>120</v>
      </c>
      <c r="D114" s="71" t="s">
        <v>174</v>
      </c>
      <c r="E114" s="86" t="s">
        <v>405</v>
      </c>
      <c r="F114" s="77" t="s">
        <v>403</v>
      </c>
      <c r="G114" s="75" t="s">
        <v>406</v>
      </c>
      <c r="H114" s="77" t="s">
        <v>468</v>
      </c>
      <c r="I114" s="96">
        <v>35.130000000000003</v>
      </c>
      <c r="J114" s="85">
        <v>2</v>
      </c>
      <c r="K114" s="28">
        <f t="shared" si="5"/>
        <v>2</v>
      </c>
      <c r="L114" s="28">
        <f t="shared" si="6"/>
        <v>2</v>
      </c>
      <c r="M114" s="29"/>
      <c r="N114" s="30">
        <f t="shared" si="3"/>
        <v>0</v>
      </c>
      <c r="O114" s="29"/>
      <c r="P114" s="29"/>
      <c r="Q114" s="29"/>
      <c r="R114" s="42">
        <f t="shared" si="7"/>
        <v>0</v>
      </c>
      <c r="S114" s="20" t="str">
        <f t="shared" si="8"/>
        <v>OK</v>
      </c>
      <c r="T114" s="40"/>
      <c r="U114" s="41"/>
      <c r="V114" s="41">
        <v>2</v>
      </c>
      <c r="W114" s="41"/>
      <c r="X114" s="41"/>
      <c r="Y114" s="41"/>
      <c r="Z114" s="41"/>
      <c r="AA114" s="40"/>
      <c r="AB114" s="40"/>
      <c r="AC114" s="40"/>
      <c r="AD114" s="40"/>
      <c r="AE114" s="38"/>
      <c r="AF114" s="38"/>
      <c r="AG114" s="38"/>
      <c r="AH114" s="38"/>
      <c r="AI114" s="38"/>
      <c r="AJ114" s="38"/>
      <c r="AK114" s="38"/>
      <c r="AL114" s="38"/>
      <c r="AM114" s="38"/>
      <c r="AN114" s="38"/>
      <c r="AO114" s="38"/>
      <c r="AP114" s="38"/>
      <c r="AQ114" s="38"/>
      <c r="AR114" s="38"/>
      <c r="AS114" s="38"/>
      <c r="AT114" s="38"/>
      <c r="AU114" s="38"/>
      <c r="AV114" s="38"/>
      <c r="AW114" s="38"/>
      <c r="AX114" s="38"/>
      <c r="AY114" s="38"/>
    </row>
    <row r="115" spans="1:51" s="39" customFormat="1" ht="24.75" customHeight="1" x14ac:dyDescent="0.25">
      <c r="A115" s="166"/>
      <c r="B115" s="164"/>
      <c r="C115" s="67">
        <v>121</v>
      </c>
      <c r="D115" s="72" t="s">
        <v>175</v>
      </c>
      <c r="E115" s="86" t="s">
        <v>407</v>
      </c>
      <c r="F115" s="78" t="s">
        <v>51</v>
      </c>
      <c r="G115" s="79" t="s">
        <v>408</v>
      </c>
      <c r="H115" s="77" t="s">
        <v>468</v>
      </c>
      <c r="I115" s="82">
        <v>41.93</v>
      </c>
      <c r="J115" s="85">
        <v>0</v>
      </c>
      <c r="K115" s="28">
        <f t="shared" si="5"/>
        <v>0</v>
      </c>
      <c r="L115" s="28">
        <f t="shared" si="6"/>
        <v>0</v>
      </c>
      <c r="M115" s="29"/>
      <c r="N115" s="30">
        <f t="shared" si="3"/>
        <v>0</v>
      </c>
      <c r="O115" s="29"/>
      <c r="P115" s="29"/>
      <c r="Q115" s="29"/>
      <c r="R115" s="42">
        <f t="shared" si="7"/>
        <v>0</v>
      </c>
      <c r="S115" s="20" t="str">
        <f t="shared" si="8"/>
        <v>OK</v>
      </c>
      <c r="T115" s="40"/>
      <c r="U115" s="41"/>
      <c r="V115" s="41"/>
      <c r="W115" s="41"/>
      <c r="X115" s="41"/>
      <c r="Y115" s="41"/>
      <c r="Z115" s="41"/>
      <c r="AA115" s="40"/>
      <c r="AB115" s="40"/>
      <c r="AC115" s="40"/>
      <c r="AD115" s="40"/>
      <c r="AE115" s="38"/>
      <c r="AF115" s="38"/>
      <c r="AG115" s="38"/>
      <c r="AH115" s="38"/>
      <c r="AI115" s="38"/>
      <c r="AJ115" s="38"/>
      <c r="AK115" s="38"/>
      <c r="AL115" s="38"/>
      <c r="AM115" s="38"/>
      <c r="AN115" s="38"/>
      <c r="AO115" s="38"/>
      <c r="AP115" s="38"/>
      <c r="AQ115" s="38"/>
      <c r="AR115" s="38"/>
      <c r="AS115" s="38"/>
      <c r="AT115" s="38"/>
      <c r="AU115" s="38"/>
      <c r="AV115" s="38"/>
      <c r="AW115" s="38"/>
      <c r="AX115" s="38"/>
      <c r="AY115" s="38"/>
    </row>
    <row r="116" spans="1:51" s="39" customFormat="1" ht="24.75" customHeight="1" x14ac:dyDescent="0.25">
      <c r="A116" s="166"/>
      <c r="B116" s="164"/>
      <c r="C116" s="67">
        <v>122</v>
      </c>
      <c r="D116" s="72" t="s">
        <v>176</v>
      </c>
      <c r="E116" s="86" t="s">
        <v>409</v>
      </c>
      <c r="F116" s="78" t="s">
        <v>374</v>
      </c>
      <c r="G116" s="79" t="s">
        <v>410</v>
      </c>
      <c r="H116" s="77" t="s">
        <v>468</v>
      </c>
      <c r="I116" s="82">
        <v>56.62</v>
      </c>
      <c r="J116" s="85">
        <v>0</v>
      </c>
      <c r="K116" s="28">
        <f t="shared" si="5"/>
        <v>0</v>
      </c>
      <c r="L116" s="28">
        <f t="shared" si="6"/>
        <v>0</v>
      </c>
      <c r="M116" s="29"/>
      <c r="N116" s="30">
        <f t="shared" si="3"/>
        <v>0</v>
      </c>
      <c r="O116" s="29"/>
      <c r="P116" s="29"/>
      <c r="Q116" s="29"/>
      <c r="R116" s="42">
        <f t="shared" si="7"/>
        <v>0</v>
      </c>
      <c r="S116" s="20" t="str">
        <f t="shared" si="8"/>
        <v>OK</v>
      </c>
      <c r="T116" s="40"/>
      <c r="U116" s="41"/>
      <c r="V116" s="41"/>
      <c r="W116" s="41"/>
      <c r="X116" s="41"/>
      <c r="Y116" s="41"/>
      <c r="Z116" s="41"/>
      <c r="AA116" s="40"/>
      <c r="AB116" s="40"/>
      <c r="AC116" s="40"/>
      <c r="AD116" s="40"/>
      <c r="AE116" s="38"/>
      <c r="AF116" s="38"/>
      <c r="AG116" s="38"/>
      <c r="AH116" s="38"/>
      <c r="AI116" s="38"/>
      <c r="AJ116" s="38"/>
      <c r="AK116" s="38"/>
      <c r="AL116" s="38"/>
      <c r="AM116" s="38"/>
      <c r="AN116" s="38"/>
      <c r="AO116" s="38"/>
      <c r="AP116" s="38"/>
      <c r="AQ116" s="38"/>
      <c r="AR116" s="38"/>
      <c r="AS116" s="38"/>
      <c r="AT116" s="38"/>
      <c r="AU116" s="38"/>
      <c r="AV116" s="38"/>
      <c r="AW116" s="38"/>
      <c r="AX116" s="38"/>
      <c r="AY116" s="38"/>
    </row>
    <row r="117" spans="1:51" s="39" customFormat="1" ht="24.75" customHeight="1" x14ac:dyDescent="0.25">
      <c r="A117" s="166"/>
      <c r="B117" s="164"/>
      <c r="C117" s="67">
        <v>123</v>
      </c>
      <c r="D117" s="72" t="s">
        <v>177</v>
      </c>
      <c r="E117" s="86" t="s">
        <v>411</v>
      </c>
      <c r="F117" s="78" t="s">
        <v>274</v>
      </c>
      <c r="G117" s="79" t="s">
        <v>412</v>
      </c>
      <c r="H117" s="77" t="s">
        <v>468</v>
      </c>
      <c r="I117" s="82">
        <v>2.71</v>
      </c>
      <c r="J117" s="85">
        <v>0</v>
      </c>
      <c r="K117" s="28">
        <f t="shared" si="5"/>
        <v>0</v>
      </c>
      <c r="L117" s="28">
        <f t="shared" si="6"/>
        <v>0</v>
      </c>
      <c r="M117" s="29"/>
      <c r="N117" s="30">
        <f t="shared" si="3"/>
        <v>0</v>
      </c>
      <c r="O117" s="29"/>
      <c r="P117" s="29"/>
      <c r="Q117" s="29"/>
      <c r="R117" s="42">
        <f t="shared" si="7"/>
        <v>0</v>
      </c>
      <c r="S117" s="20" t="str">
        <f t="shared" si="8"/>
        <v>OK</v>
      </c>
      <c r="T117" s="40"/>
      <c r="U117" s="41"/>
      <c r="V117" s="41"/>
      <c r="W117" s="41"/>
      <c r="X117" s="41"/>
      <c r="Y117" s="41"/>
      <c r="Z117" s="41"/>
      <c r="AA117" s="40"/>
      <c r="AB117" s="40"/>
      <c r="AC117" s="40"/>
      <c r="AD117" s="40"/>
      <c r="AE117" s="38"/>
      <c r="AF117" s="38"/>
      <c r="AG117" s="38"/>
      <c r="AH117" s="38"/>
      <c r="AI117" s="38"/>
      <c r="AJ117" s="38"/>
      <c r="AK117" s="38"/>
      <c r="AL117" s="38"/>
      <c r="AM117" s="38"/>
      <c r="AN117" s="38"/>
      <c r="AO117" s="38"/>
      <c r="AP117" s="38"/>
      <c r="AQ117" s="38"/>
      <c r="AR117" s="38"/>
      <c r="AS117" s="38"/>
      <c r="AT117" s="38"/>
      <c r="AU117" s="38"/>
      <c r="AV117" s="38"/>
      <c r="AW117" s="38"/>
      <c r="AX117" s="38"/>
      <c r="AY117" s="38"/>
    </row>
    <row r="118" spans="1:51" s="39" customFormat="1" ht="24.75" customHeight="1" x14ac:dyDescent="0.25">
      <c r="A118" s="166"/>
      <c r="B118" s="164"/>
      <c r="C118" s="67">
        <v>124</v>
      </c>
      <c r="D118" s="73" t="s">
        <v>178</v>
      </c>
      <c r="E118" s="86" t="s">
        <v>413</v>
      </c>
      <c r="F118" s="78" t="s">
        <v>414</v>
      </c>
      <c r="G118" s="80" t="s">
        <v>415</v>
      </c>
      <c r="H118" s="77" t="s">
        <v>468</v>
      </c>
      <c r="I118" s="82">
        <v>129.87</v>
      </c>
      <c r="J118" s="85">
        <v>0</v>
      </c>
      <c r="K118" s="28">
        <f t="shared" si="5"/>
        <v>0</v>
      </c>
      <c r="L118" s="28">
        <f t="shared" si="6"/>
        <v>0</v>
      </c>
      <c r="M118" s="29"/>
      <c r="N118" s="30">
        <f t="shared" si="3"/>
        <v>0</v>
      </c>
      <c r="O118" s="29"/>
      <c r="P118" s="29"/>
      <c r="Q118" s="29"/>
      <c r="R118" s="42">
        <f t="shared" si="7"/>
        <v>0</v>
      </c>
      <c r="S118" s="20" t="str">
        <f t="shared" si="8"/>
        <v>OK</v>
      </c>
      <c r="T118" s="40"/>
      <c r="U118" s="41"/>
      <c r="V118" s="41"/>
      <c r="W118" s="41"/>
      <c r="X118" s="41"/>
      <c r="Y118" s="41"/>
      <c r="Z118" s="41"/>
      <c r="AA118" s="40"/>
      <c r="AB118" s="40"/>
      <c r="AC118" s="40"/>
      <c r="AD118" s="40"/>
      <c r="AE118" s="38"/>
      <c r="AF118" s="38"/>
      <c r="AG118" s="38"/>
      <c r="AH118" s="38"/>
      <c r="AI118" s="38"/>
      <c r="AJ118" s="38"/>
      <c r="AK118" s="38"/>
      <c r="AL118" s="38"/>
      <c r="AM118" s="38"/>
      <c r="AN118" s="38"/>
      <c r="AO118" s="38"/>
      <c r="AP118" s="38"/>
      <c r="AQ118" s="38"/>
      <c r="AR118" s="38"/>
      <c r="AS118" s="38"/>
      <c r="AT118" s="38"/>
      <c r="AU118" s="38"/>
      <c r="AV118" s="38"/>
      <c r="AW118" s="38"/>
      <c r="AX118" s="38"/>
      <c r="AY118" s="38"/>
    </row>
    <row r="119" spans="1:51" s="39" customFormat="1" ht="24.75" customHeight="1" x14ac:dyDescent="0.25">
      <c r="A119" s="166"/>
      <c r="B119" s="165"/>
      <c r="C119" s="67">
        <v>125</v>
      </c>
      <c r="D119" s="73" t="s">
        <v>179</v>
      </c>
      <c r="E119" s="86" t="s">
        <v>416</v>
      </c>
      <c r="F119" s="78" t="s">
        <v>403</v>
      </c>
      <c r="G119" s="80" t="s">
        <v>410</v>
      </c>
      <c r="H119" s="77" t="s">
        <v>468</v>
      </c>
      <c r="I119" s="82">
        <v>85.12</v>
      </c>
      <c r="J119" s="85">
        <v>0</v>
      </c>
      <c r="K119" s="28">
        <f t="shared" si="5"/>
        <v>0</v>
      </c>
      <c r="L119" s="28">
        <f t="shared" si="6"/>
        <v>0</v>
      </c>
      <c r="M119" s="29"/>
      <c r="N119" s="30">
        <f t="shared" si="3"/>
        <v>0</v>
      </c>
      <c r="O119" s="29"/>
      <c r="P119" s="29"/>
      <c r="Q119" s="29"/>
      <c r="R119" s="42">
        <f t="shared" si="7"/>
        <v>0</v>
      </c>
      <c r="S119" s="20" t="str">
        <f t="shared" si="8"/>
        <v>OK</v>
      </c>
      <c r="T119" s="40"/>
      <c r="U119" s="41"/>
      <c r="V119" s="41"/>
      <c r="W119" s="41"/>
      <c r="X119" s="41"/>
      <c r="Y119" s="41"/>
      <c r="Z119" s="41"/>
      <c r="AA119" s="40"/>
      <c r="AB119" s="40"/>
      <c r="AC119" s="40"/>
      <c r="AD119" s="40"/>
      <c r="AE119" s="38"/>
      <c r="AF119" s="38"/>
      <c r="AG119" s="38"/>
      <c r="AH119" s="38"/>
      <c r="AI119" s="38"/>
      <c r="AJ119" s="38"/>
      <c r="AK119" s="38"/>
      <c r="AL119" s="38"/>
      <c r="AM119" s="38"/>
      <c r="AN119" s="38"/>
      <c r="AO119" s="38"/>
      <c r="AP119" s="38"/>
      <c r="AQ119" s="38"/>
      <c r="AR119" s="38"/>
      <c r="AS119" s="38"/>
      <c r="AT119" s="38"/>
      <c r="AU119" s="38"/>
      <c r="AV119" s="38"/>
      <c r="AW119" s="38"/>
      <c r="AX119" s="38"/>
      <c r="AY119" s="38"/>
    </row>
    <row r="120" spans="1:51" s="39" customFormat="1" ht="24.75" customHeight="1" x14ac:dyDescent="0.25">
      <c r="A120" s="166" t="s">
        <v>481</v>
      </c>
      <c r="B120" s="163">
        <v>15</v>
      </c>
      <c r="C120" s="67">
        <v>126</v>
      </c>
      <c r="D120" s="72" t="s">
        <v>180</v>
      </c>
      <c r="E120" s="86" t="s">
        <v>417</v>
      </c>
      <c r="F120" s="78" t="s">
        <v>3</v>
      </c>
      <c r="G120" s="79" t="s">
        <v>418</v>
      </c>
      <c r="H120" s="77" t="s">
        <v>470</v>
      </c>
      <c r="I120" s="82">
        <v>14.36</v>
      </c>
      <c r="J120" s="85">
        <v>0</v>
      </c>
      <c r="K120" s="28">
        <f t="shared" si="5"/>
        <v>0</v>
      </c>
      <c r="L120" s="28">
        <f t="shared" si="6"/>
        <v>0</v>
      </c>
      <c r="M120" s="29"/>
      <c r="N120" s="30">
        <f t="shared" si="3"/>
        <v>0</v>
      </c>
      <c r="O120" s="29"/>
      <c r="P120" s="29"/>
      <c r="Q120" s="29"/>
      <c r="R120" s="42">
        <f t="shared" si="7"/>
        <v>0</v>
      </c>
      <c r="S120" s="20" t="str">
        <f t="shared" si="8"/>
        <v>OK</v>
      </c>
      <c r="T120" s="40"/>
      <c r="U120" s="41"/>
      <c r="V120" s="41"/>
      <c r="W120" s="41"/>
      <c r="X120" s="41"/>
      <c r="Y120" s="41"/>
      <c r="Z120" s="41"/>
      <c r="AA120" s="40"/>
      <c r="AB120" s="40"/>
      <c r="AC120" s="40"/>
      <c r="AD120" s="40"/>
      <c r="AE120" s="38"/>
      <c r="AF120" s="38"/>
      <c r="AG120" s="38"/>
      <c r="AH120" s="38"/>
      <c r="AI120" s="38"/>
      <c r="AJ120" s="38"/>
      <c r="AK120" s="38"/>
      <c r="AL120" s="38"/>
      <c r="AM120" s="38"/>
      <c r="AN120" s="38"/>
      <c r="AO120" s="38"/>
      <c r="AP120" s="38"/>
      <c r="AQ120" s="38"/>
      <c r="AR120" s="38"/>
      <c r="AS120" s="38"/>
      <c r="AT120" s="38"/>
      <c r="AU120" s="38"/>
      <c r="AV120" s="38"/>
      <c r="AW120" s="38"/>
      <c r="AX120" s="38"/>
      <c r="AY120" s="38"/>
    </row>
    <row r="121" spans="1:51" s="39" customFormat="1" ht="24.75" customHeight="1" x14ac:dyDescent="0.25">
      <c r="A121" s="166"/>
      <c r="B121" s="164"/>
      <c r="C121" s="67">
        <v>127</v>
      </c>
      <c r="D121" s="72" t="s">
        <v>181</v>
      </c>
      <c r="E121" s="86" t="s">
        <v>419</v>
      </c>
      <c r="F121" s="78" t="s">
        <v>3</v>
      </c>
      <c r="G121" s="79" t="s">
        <v>420</v>
      </c>
      <c r="H121" s="77" t="s">
        <v>468</v>
      </c>
      <c r="I121" s="82">
        <v>17.46</v>
      </c>
      <c r="J121" s="85">
        <v>0</v>
      </c>
      <c r="K121" s="28">
        <f t="shared" si="5"/>
        <v>0</v>
      </c>
      <c r="L121" s="28">
        <f t="shared" si="6"/>
        <v>0</v>
      </c>
      <c r="M121" s="29"/>
      <c r="N121" s="30">
        <f t="shared" si="3"/>
        <v>0</v>
      </c>
      <c r="O121" s="29"/>
      <c r="P121" s="29"/>
      <c r="Q121" s="29"/>
      <c r="R121" s="42">
        <f t="shared" si="7"/>
        <v>0</v>
      </c>
      <c r="S121" s="20" t="str">
        <f t="shared" si="8"/>
        <v>OK</v>
      </c>
      <c r="T121" s="40"/>
      <c r="U121" s="41"/>
      <c r="V121" s="41"/>
      <c r="W121" s="41"/>
      <c r="X121" s="41"/>
      <c r="Y121" s="41"/>
      <c r="Z121" s="41"/>
      <c r="AA121" s="40"/>
      <c r="AB121" s="40"/>
      <c r="AC121" s="40"/>
      <c r="AD121" s="40"/>
      <c r="AE121" s="38"/>
      <c r="AF121" s="38"/>
      <c r="AG121" s="38"/>
      <c r="AH121" s="38"/>
      <c r="AI121" s="38"/>
      <c r="AJ121" s="38"/>
      <c r="AK121" s="38"/>
      <c r="AL121" s="38"/>
      <c r="AM121" s="38"/>
      <c r="AN121" s="38"/>
      <c r="AO121" s="38"/>
      <c r="AP121" s="38"/>
      <c r="AQ121" s="38"/>
      <c r="AR121" s="38"/>
      <c r="AS121" s="38"/>
      <c r="AT121" s="38"/>
      <c r="AU121" s="38"/>
      <c r="AV121" s="38"/>
      <c r="AW121" s="38"/>
      <c r="AX121" s="38"/>
      <c r="AY121" s="38"/>
    </row>
    <row r="122" spans="1:51" s="39" customFormat="1" ht="24.75" customHeight="1" x14ac:dyDescent="0.25">
      <c r="A122" s="166"/>
      <c r="B122" s="164"/>
      <c r="C122" s="67">
        <v>128</v>
      </c>
      <c r="D122" s="72" t="s">
        <v>182</v>
      </c>
      <c r="E122" s="86" t="s">
        <v>419</v>
      </c>
      <c r="F122" s="78" t="s">
        <v>3</v>
      </c>
      <c r="G122" s="79" t="s">
        <v>420</v>
      </c>
      <c r="H122" s="77" t="s">
        <v>468</v>
      </c>
      <c r="I122" s="82">
        <v>16.579999999999998</v>
      </c>
      <c r="J122" s="85">
        <v>0</v>
      </c>
      <c r="K122" s="28">
        <f t="shared" si="5"/>
        <v>0</v>
      </c>
      <c r="L122" s="28">
        <f t="shared" si="6"/>
        <v>0</v>
      </c>
      <c r="M122" s="29"/>
      <c r="N122" s="30">
        <f t="shared" si="3"/>
        <v>0</v>
      </c>
      <c r="O122" s="29"/>
      <c r="P122" s="29"/>
      <c r="Q122" s="29"/>
      <c r="R122" s="42">
        <f t="shared" si="7"/>
        <v>0</v>
      </c>
      <c r="S122" s="20" t="str">
        <f t="shared" si="8"/>
        <v>OK</v>
      </c>
      <c r="T122" s="40"/>
      <c r="U122" s="41"/>
      <c r="V122" s="41"/>
      <c r="W122" s="41"/>
      <c r="X122" s="41"/>
      <c r="Y122" s="41"/>
      <c r="Z122" s="41"/>
      <c r="AA122" s="40"/>
      <c r="AB122" s="40"/>
      <c r="AC122" s="40"/>
      <c r="AD122" s="40"/>
      <c r="AE122" s="38"/>
      <c r="AF122" s="38"/>
      <c r="AG122" s="38"/>
      <c r="AH122" s="38"/>
      <c r="AI122" s="38"/>
      <c r="AJ122" s="38"/>
      <c r="AK122" s="38"/>
      <c r="AL122" s="38"/>
      <c r="AM122" s="38"/>
      <c r="AN122" s="38"/>
      <c r="AO122" s="38"/>
      <c r="AP122" s="38"/>
      <c r="AQ122" s="38"/>
      <c r="AR122" s="38"/>
      <c r="AS122" s="38"/>
      <c r="AT122" s="38"/>
      <c r="AU122" s="38"/>
      <c r="AV122" s="38"/>
      <c r="AW122" s="38"/>
      <c r="AX122" s="38"/>
      <c r="AY122" s="38"/>
    </row>
    <row r="123" spans="1:51" s="39" customFormat="1" ht="24.75" customHeight="1" x14ac:dyDescent="0.25">
      <c r="A123" s="166"/>
      <c r="B123" s="164"/>
      <c r="C123" s="67">
        <v>129</v>
      </c>
      <c r="D123" s="72" t="s">
        <v>183</v>
      </c>
      <c r="E123" s="86" t="s">
        <v>421</v>
      </c>
      <c r="F123" s="78" t="s">
        <v>3</v>
      </c>
      <c r="G123" s="79" t="s">
        <v>422</v>
      </c>
      <c r="H123" s="77" t="s">
        <v>471</v>
      </c>
      <c r="I123" s="82">
        <v>5.23</v>
      </c>
      <c r="J123" s="85">
        <v>0</v>
      </c>
      <c r="K123" s="28">
        <f t="shared" si="5"/>
        <v>0</v>
      </c>
      <c r="L123" s="28">
        <f t="shared" si="6"/>
        <v>0</v>
      </c>
      <c r="M123" s="29"/>
      <c r="N123" s="30">
        <f t="shared" si="3"/>
        <v>0</v>
      </c>
      <c r="O123" s="29"/>
      <c r="P123" s="29"/>
      <c r="Q123" s="29"/>
      <c r="R123" s="42">
        <f t="shared" si="7"/>
        <v>0</v>
      </c>
      <c r="S123" s="20" t="str">
        <f t="shared" si="8"/>
        <v>OK</v>
      </c>
      <c r="T123" s="40"/>
      <c r="U123" s="41"/>
      <c r="V123" s="41"/>
      <c r="W123" s="41"/>
      <c r="X123" s="41"/>
      <c r="Y123" s="41"/>
      <c r="Z123" s="41"/>
      <c r="AA123" s="40"/>
      <c r="AB123" s="40"/>
      <c r="AC123" s="40"/>
      <c r="AD123" s="40"/>
      <c r="AE123" s="38"/>
      <c r="AF123" s="38"/>
      <c r="AG123" s="38"/>
      <c r="AH123" s="38"/>
      <c r="AI123" s="38"/>
      <c r="AJ123" s="38"/>
      <c r="AK123" s="38"/>
      <c r="AL123" s="38"/>
      <c r="AM123" s="38"/>
      <c r="AN123" s="38"/>
      <c r="AO123" s="38"/>
      <c r="AP123" s="38"/>
      <c r="AQ123" s="38"/>
      <c r="AR123" s="38"/>
      <c r="AS123" s="38"/>
      <c r="AT123" s="38"/>
      <c r="AU123" s="38"/>
      <c r="AV123" s="38"/>
      <c r="AW123" s="38"/>
      <c r="AX123" s="38"/>
      <c r="AY123" s="38"/>
    </row>
    <row r="124" spans="1:51" s="39" customFormat="1" ht="24.75" customHeight="1" x14ac:dyDescent="0.25">
      <c r="A124" s="166"/>
      <c r="B124" s="164"/>
      <c r="C124" s="67">
        <v>130</v>
      </c>
      <c r="D124" s="72" t="s">
        <v>184</v>
      </c>
      <c r="E124" s="86" t="s">
        <v>423</v>
      </c>
      <c r="F124" s="78" t="s">
        <v>3</v>
      </c>
      <c r="G124" s="79" t="s">
        <v>422</v>
      </c>
      <c r="H124" s="77" t="s">
        <v>471</v>
      </c>
      <c r="I124" s="82">
        <v>5.79</v>
      </c>
      <c r="J124" s="85">
        <v>0</v>
      </c>
      <c r="K124" s="28">
        <f t="shared" si="5"/>
        <v>0</v>
      </c>
      <c r="L124" s="28">
        <f t="shared" si="6"/>
        <v>0</v>
      </c>
      <c r="M124" s="29"/>
      <c r="N124" s="30">
        <f t="shared" si="3"/>
        <v>0</v>
      </c>
      <c r="O124" s="29"/>
      <c r="P124" s="29"/>
      <c r="Q124" s="29"/>
      <c r="R124" s="42">
        <f t="shared" si="7"/>
        <v>0</v>
      </c>
      <c r="S124" s="20" t="str">
        <f t="shared" si="8"/>
        <v>OK</v>
      </c>
      <c r="T124" s="40"/>
      <c r="U124" s="41"/>
      <c r="V124" s="41"/>
      <c r="W124" s="41"/>
      <c r="X124" s="41"/>
      <c r="Y124" s="41"/>
      <c r="Z124" s="41"/>
      <c r="AA124" s="40"/>
      <c r="AB124" s="40"/>
      <c r="AC124" s="40"/>
      <c r="AD124" s="40"/>
      <c r="AE124" s="38"/>
      <c r="AF124" s="38"/>
      <c r="AG124" s="38"/>
      <c r="AH124" s="38"/>
      <c r="AI124" s="38"/>
      <c r="AJ124" s="38"/>
      <c r="AK124" s="38"/>
      <c r="AL124" s="38"/>
      <c r="AM124" s="38"/>
      <c r="AN124" s="38"/>
      <c r="AO124" s="38"/>
      <c r="AP124" s="38"/>
      <c r="AQ124" s="38"/>
      <c r="AR124" s="38"/>
      <c r="AS124" s="38"/>
      <c r="AT124" s="38"/>
      <c r="AU124" s="38"/>
      <c r="AV124" s="38"/>
      <c r="AW124" s="38"/>
      <c r="AX124" s="38"/>
      <c r="AY124" s="38"/>
    </row>
    <row r="125" spans="1:51" s="39" customFormat="1" ht="24.75" customHeight="1" x14ac:dyDescent="0.25">
      <c r="A125" s="166"/>
      <c r="B125" s="164"/>
      <c r="C125" s="67">
        <v>131</v>
      </c>
      <c r="D125" s="72" t="s">
        <v>185</v>
      </c>
      <c r="E125" s="86" t="s">
        <v>424</v>
      </c>
      <c r="F125" s="78" t="s">
        <v>236</v>
      </c>
      <c r="G125" s="79" t="s">
        <v>425</v>
      </c>
      <c r="H125" s="77" t="s">
        <v>468</v>
      </c>
      <c r="I125" s="82">
        <v>45.55</v>
      </c>
      <c r="J125" s="85">
        <v>0</v>
      </c>
      <c r="K125" s="28">
        <f t="shared" si="5"/>
        <v>0</v>
      </c>
      <c r="L125" s="28">
        <f t="shared" si="6"/>
        <v>0</v>
      </c>
      <c r="M125" s="29"/>
      <c r="N125" s="30">
        <f t="shared" si="3"/>
        <v>0</v>
      </c>
      <c r="O125" s="29"/>
      <c r="P125" s="29"/>
      <c r="Q125" s="29"/>
      <c r="R125" s="42">
        <f t="shared" si="7"/>
        <v>0</v>
      </c>
      <c r="S125" s="20" t="str">
        <f t="shared" si="8"/>
        <v>OK</v>
      </c>
      <c r="T125" s="40"/>
      <c r="U125" s="41"/>
      <c r="V125" s="41"/>
      <c r="W125" s="41"/>
      <c r="X125" s="41"/>
      <c r="Y125" s="41"/>
      <c r="Z125" s="41"/>
      <c r="AA125" s="40"/>
      <c r="AB125" s="40"/>
      <c r="AC125" s="40"/>
      <c r="AD125" s="40"/>
      <c r="AE125" s="38"/>
      <c r="AF125" s="38"/>
      <c r="AG125" s="38"/>
      <c r="AH125" s="38"/>
      <c r="AI125" s="38"/>
      <c r="AJ125" s="38"/>
      <c r="AK125" s="38"/>
      <c r="AL125" s="38"/>
      <c r="AM125" s="38"/>
      <c r="AN125" s="38"/>
      <c r="AO125" s="38"/>
      <c r="AP125" s="38"/>
      <c r="AQ125" s="38"/>
      <c r="AR125" s="38"/>
      <c r="AS125" s="38"/>
      <c r="AT125" s="38"/>
      <c r="AU125" s="38"/>
      <c r="AV125" s="38"/>
      <c r="AW125" s="38"/>
      <c r="AX125" s="38"/>
      <c r="AY125" s="38"/>
    </row>
    <row r="126" spans="1:51" s="39" customFormat="1" ht="24.75" customHeight="1" x14ac:dyDescent="0.25">
      <c r="A126" s="166"/>
      <c r="B126" s="164"/>
      <c r="C126" s="67">
        <v>132</v>
      </c>
      <c r="D126" s="72" t="s">
        <v>186</v>
      </c>
      <c r="E126" s="86" t="s">
        <v>426</v>
      </c>
      <c r="F126" s="78" t="s">
        <v>236</v>
      </c>
      <c r="G126" s="79" t="s">
        <v>427</v>
      </c>
      <c r="H126" s="77" t="s">
        <v>473</v>
      </c>
      <c r="I126" s="82">
        <v>38.03</v>
      </c>
      <c r="J126" s="85">
        <v>0</v>
      </c>
      <c r="K126" s="28">
        <f t="shared" si="5"/>
        <v>0</v>
      </c>
      <c r="L126" s="28">
        <f t="shared" si="6"/>
        <v>0</v>
      </c>
      <c r="M126" s="29"/>
      <c r="N126" s="30">
        <f t="shared" si="3"/>
        <v>0</v>
      </c>
      <c r="O126" s="29"/>
      <c r="P126" s="29"/>
      <c r="Q126" s="29"/>
      <c r="R126" s="42">
        <f t="shared" si="7"/>
        <v>0</v>
      </c>
      <c r="S126" s="20" t="str">
        <f t="shared" si="8"/>
        <v>OK</v>
      </c>
      <c r="T126" s="40"/>
      <c r="U126" s="41"/>
      <c r="V126" s="41"/>
      <c r="W126" s="41"/>
      <c r="X126" s="41"/>
      <c r="Y126" s="41"/>
      <c r="Z126" s="41"/>
      <c r="AA126" s="40"/>
      <c r="AB126" s="40"/>
      <c r="AC126" s="40"/>
      <c r="AD126" s="40"/>
      <c r="AE126" s="38"/>
      <c r="AF126" s="38"/>
      <c r="AG126" s="38"/>
      <c r="AH126" s="38"/>
      <c r="AI126" s="38"/>
      <c r="AJ126" s="38"/>
      <c r="AK126" s="38"/>
      <c r="AL126" s="38"/>
      <c r="AM126" s="38"/>
      <c r="AN126" s="38"/>
      <c r="AO126" s="38"/>
      <c r="AP126" s="38"/>
      <c r="AQ126" s="38"/>
      <c r="AR126" s="38"/>
      <c r="AS126" s="38"/>
      <c r="AT126" s="38"/>
      <c r="AU126" s="38"/>
      <c r="AV126" s="38"/>
      <c r="AW126" s="38"/>
      <c r="AX126" s="38"/>
      <c r="AY126" s="38"/>
    </row>
    <row r="127" spans="1:51" s="39" customFormat="1" ht="24.75" customHeight="1" x14ac:dyDescent="0.25">
      <c r="A127" s="166"/>
      <c r="B127" s="164"/>
      <c r="C127" s="67">
        <v>133</v>
      </c>
      <c r="D127" s="72" t="s">
        <v>187</v>
      </c>
      <c r="E127" s="86" t="s">
        <v>428</v>
      </c>
      <c r="F127" s="78" t="s">
        <v>374</v>
      </c>
      <c r="G127" s="79" t="s">
        <v>429</v>
      </c>
      <c r="H127" s="77" t="s">
        <v>474</v>
      </c>
      <c r="I127" s="82">
        <v>12.12</v>
      </c>
      <c r="J127" s="85">
        <v>0</v>
      </c>
      <c r="K127" s="28">
        <f t="shared" si="5"/>
        <v>0</v>
      </c>
      <c r="L127" s="28">
        <f t="shared" si="6"/>
        <v>0</v>
      </c>
      <c r="M127" s="29"/>
      <c r="N127" s="30">
        <f t="shared" si="3"/>
        <v>0</v>
      </c>
      <c r="O127" s="29"/>
      <c r="P127" s="29"/>
      <c r="Q127" s="29"/>
      <c r="R127" s="42">
        <f t="shared" si="7"/>
        <v>0</v>
      </c>
      <c r="S127" s="20" t="str">
        <f t="shared" si="8"/>
        <v>OK</v>
      </c>
      <c r="T127" s="40"/>
      <c r="U127" s="41"/>
      <c r="V127" s="41"/>
      <c r="W127" s="41"/>
      <c r="X127" s="41"/>
      <c r="Y127" s="41"/>
      <c r="Z127" s="41"/>
      <c r="AA127" s="40"/>
      <c r="AB127" s="40"/>
      <c r="AC127" s="40"/>
      <c r="AD127" s="40"/>
      <c r="AE127" s="38"/>
      <c r="AF127" s="38"/>
      <c r="AG127" s="38"/>
      <c r="AH127" s="38"/>
      <c r="AI127" s="38"/>
      <c r="AJ127" s="38"/>
      <c r="AK127" s="38"/>
      <c r="AL127" s="38"/>
      <c r="AM127" s="38"/>
      <c r="AN127" s="38"/>
      <c r="AO127" s="38"/>
      <c r="AP127" s="38"/>
      <c r="AQ127" s="38"/>
      <c r="AR127" s="38"/>
      <c r="AS127" s="38"/>
      <c r="AT127" s="38"/>
      <c r="AU127" s="38"/>
      <c r="AV127" s="38"/>
      <c r="AW127" s="38"/>
      <c r="AX127" s="38"/>
      <c r="AY127" s="38"/>
    </row>
    <row r="128" spans="1:51" s="39" customFormat="1" ht="24.75" customHeight="1" x14ac:dyDescent="0.25">
      <c r="A128" s="166"/>
      <c r="B128" s="164"/>
      <c r="C128" s="67">
        <v>134</v>
      </c>
      <c r="D128" s="72" t="s">
        <v>188</v>
      </c>
      <c r="E128" s="86" t="s">
        <v>430</v>
      </c>
      <c r="F128" s="78" t="s">
        <v>236</v>
      </c>
      <c r="G128" s="79" t="s">
        <v>431</v>
      </c>
      <c r="H128" s="77" t="s">
        <v>468</v>
      </c>
      <c r="I128" s="82">
        <v>14.89</v>
      </c>
      <c r="J128" s="85">
        <v>0</v>
      </c>
      <c r="K128" s="28">
        <f t="shared" si="5"/>
        <v>0</v>
      </c>
      <c r="L128" s="28">
        <f t="shared" si="6"/>
        <v>0</v>
      </c>
      <c r="M128" s="29"/>
      <c r="N128" s="30">
        <f t="shared" si="3"/>
        <v>0</v>
      </c>
      <c r="O128" s="29"/>
      <c r="P128" s="29"/>
      <c r="Q128" s="29"/>
      <c r="R128" s="42">
        <f t="shared" si="7"/>
        <v>0</v>
      </c>
      <c r="S128" s="20" t="str">
        <f t="shared" si="8"/>
        <v>OK</v>
      </c>
      <c r="T128" s="40"/>
      <c r="U128" s="41"/>
      <c r="V128" s="41"/>
      <c r="W128" s="41"/>
      <c r="X128" s="41"/>
      <c r="Y128" s="41"/>
      <c r="Z128" s="41"/>
      <c r="AA128" s="40"/>
      <c r="AB128" s="40"/>
      <c r="AC128" s="40"/>
      <c r="AD128" s="40"/>
      <c r="AE128" s="38"/>
      <c r="AF128" s="38"/>
      <c r="AG128" s="38"/>
      <c r="AH128" s="38"/>
      <c r="AI128" s="38"/>
      <c r="AJ128" s="38"/>
      <c r="AK128" s="38"/>
      <c r="AL128" s="38"/>
      <c r="AM128" s="38"/>
      <c r="AN128" s="38"/>
      <c r="AO128" s="38"/>
      <c r="AP128" s="38"/>
      <c r="AQ128" s="38"/>
      <c r="AR128" s="38"/>
      <c r="AS128" s="38"/>
      <c r="AT128" s="38"/>
      <c r="AU128" s="38"/>
      <c r="AV128" s="38"/>
      <c r="AW128" s="38"/>
      <c r="AX128" s="38"/>
      <c r="AY128" s="38"/>
    </row>
    <row r="129" spans="1:51" s="39" customFormat="1" ht="24.75" customHeight="1" x14ac:dyDescent="0.25">
      <c r="A129" s="166"/>
      <c r="B129" s="164"/>
      <c r="C129" s="67">
        <v>135</v>
      </c>
      <c r="D129" s="72" t="s">
        <v>189</v>
      </c>
      <c r="E129" s="86" t="s">
        <v>432</v>
      </c>
      <c r="F129" s="78" t="s">
        <v>236</v>
      </c>
      <c r="G129" s="80" t="s">
        <v>433</v>
      </c>
      <c r="H129" s="77" t="s">
        <v>468</v>
      </c>
      <c r="I129" s="82">
        <v>7.29</v>
      </c>
      <c r="J129" s="85">
        <v>0</v>
      </c>
      <c r="K129" s="28">
        <f t="shared" si="5"/>
        <v>0</v>
      </c>
      <c r="L129" s="28">
        <f t="shared" si="6"/>
        <v>0</v>
      </c>
      <c r="M129" s="29"/>
      <c r="N129" s="30">
        <f t="shared" si="3"/>
        <v>0</v>
      </c>
      <c r="O129" s="29"/>
      <c r="P129" s="29"/>
      <c r="Q129" s="29"/>
      <c r="R129" s="42">
        <f t="shared" si="7"/>
        <v>0</v>
      </c>
      <c r="S129" s="20" t="str">
        <f t="shared" si="8"/>
        <v>OK</v>
      </c>
      <c r="T129" s="40"/>
      <c r="U129" s="41"/>
      <c r="V129" s="41"/>
      <c r="W129" s="41"/>
      <c r="X129" s="41"/>
      <c r="Y129" s="41"/>
      <c r="Z129" s="41"/>
      <c r="AA129" s="40"/>
      <c r="AB129" s="40"/>
      <c r="AC129" s="40"/>
      <c r="AD129" s="40"/>
      <c r="AE129" s="38"/>
      <c r="AF129" s="38"/>
      <c r="AG129" s="38"/>
      <c r="AH129" s="38"/>
      <c r="AI129" s="38"/>
      <c r="AJ129" s="38"/>
      <c r="AK129" s="38"/>
      <c r="AL129" s="38"/>
      <c r="AM129" s="38"/>
      <c r="AN129" s="38"/>
      <c r="AO129" s="38"/>
      <c r="AP129" s="38"/>
      <c r="AQ129" s="38"/>
      <c r="AR129" s="38"/>
      <c r="AS129" s="38"/>
      <c r="AT129" s="38"/>
      <c r="AU129" s="38"/>
      <c r="AV129" s="38"/>
      <c r="AW129" s="38"/>
      <c r="AX129" s="38"/>
      <c r="AY129" s="38"/>
    </row>
    <row r="130" spans="1:51" s="39" customFormat="1" ht="24.75" customHeight="1" x14ac:dyDescent="0.25">
      <c r="A130" s="166"/>
      <c r="B130" s="164"/>
      <c r="C130" s="67">
        <v>136</v>
      </c>
      <c r="D130" s="72" t="s">
        <v>190</v>
      </c>
      <c r="E130" s="86" t="s">
        <v>434</v>
      </c>
      <c r="F130" s="78" t="s">
        <v>236</v>
      </c>
      <c r="G130" s="80" t="s">
        <v>433</v>
      </c>
      <c r="H130" s="77" t="s">
        <v>468</v>
      </c>
      <c r="I130" s="82">
        <v>11.18</v>
      </c>
      <c r="J130" s="85">
        <v>0</v>
      </c>
      <c r="K130" s="28">
        <f t="shared" si="5"/>
        <v>0</v>
      </c>
      <c r="L130" s="28">
        <f t="shared" si="6"/>
        <v>0</v>
      </c>
      <c r="M130" s="29"/>
      <c r="N130" s="30">
        <f t="shared" si="3"/>
        <v>0</v>
      </c>
      <c r="O130" s="29"/>
      <c r="P130" s="29"/>
      <c r="Q130" s="29"/>
      <c r="R130" s="42">
        <f t="shared" si="7"/>
        <v>0</v>
      </c>
      <c r="S130" s="20" t="str">
        <f t="shared" si="8"/>
        <v>OK</v>
      </c>
      <c r="T130" s="40"/>
      <c r="U130" s="41"/>
      <c r="V130" s="41"/>
      <c r="W130" s="41"/>
      <c r="X130" s="41"/>
      <c r="Y130" s="41"/>
      <c r="Z130" s="41"/>
      <c r="AA130" s="40"/>
      <c r="AB130" s="40"/>
      <c r="AC130" s="40"/>
      <c r="AD130" s="40"/>
      <c r="AE130" s="38"/>
      <c r="AF130" s="38"/>
      <c r="AG130" s="38"/>
      <c r="AH130" s="38"/>
      <c r="AI130" s="38"/>
      <c r="AJ130" s="38"/>
      <c r="AK130" s="38"/>
      <c r="AL130" s="38"/>
      <c r="AM130" s="38"/>
      <c r="AN130" s="38"/>
      <c r="AO130" s="38"/>
      <c r="AP130" s="38"/>
      <c r="AQ130" s="38"/>
      <c r="AR130" s="38"/>
      <c r="AS130" s="38"/>
      <c r="AT130" s="38"/>
      <c r="AU130" s="38"/>
      <c r="AV130" s="38"/>
      <c r="AW130" s="38"/>
      <c r="AX130" s="38"/>
      <c r="AY130" s="38"/>
    </row>
    <row r="131" spans="1:51" s="39" customFormat="1" ht="24.75" customHeight="1" x14ac:dyDescent="0.25">
      <c r="A131" s="166"/>
      <c r="B131" s="164"/>
      <c r="C131" s="67">
        <v>137</v>
      </c>
      <c r="D131" s="72" t="s">
        <v>191</v>
      </c>
      <c r="E131" s="86" t="s">
        <v>435</v>
      </c>
      <c r="F131" s="78" t="s">
        <v>236</v>
      </c>
      <c r="G131" s="79" t="s">
        <v>436</v>
      </c>
      <c r="H131" s="77" t="s">
        <v>475</v>
      </c>
      <c r="I131" s="82">
        <v>204.37</v>
      </c>
      <c r="J131" s="85">
        <v>0</v>
      </c>
      <c r="K131" s="28">
        <f t="shared" si="5"/>
        <v>0</v>
      </c>
      <c r="L131" s="28">
        <f t="shared" si="6"/>
        <v>0</v>
      </c>
      <c r="M131" s="29"/>
      <c r="N131" s="30">
        <f t="shared" si="3"/>
        <v>0</v>
      </c>
      <c r="O131" s="29"/>
      <c r="P131" s="29"/>
      <c r="Q131" s="29"/>
      <c r="R131" s="42">
        <f t="shared" si="7"/>
        <v>0</v>
      </c>
      <c r="S131" s="20" t="str">
        <f t="shared" si="8"/>
        <v>OK</v>
      </c>
      <c r="T131" s="40"/>
      <c r="U131" s="41"/>
      <c r="V131" s="41"/>
      <c r="W131" s="41"/>
      <c r="X131" s="41"/>
      <c r="Y131" s="41"/>
      <c r="Z131" s="41"/>
      <c r="AA131" s="40"/>
      <c r="AB131" s="40"/>
      <c r="AC131" s="40"/>
      <c r="AD131" s="40"/>
      <c r="AE131" s="38"/>
      <c r="AF131" s="38"/>
      <c r="AG131" s="38"/>
      <c r="AH131" s="38"/>
      <c r="AI131" s="38"/>
      <c r="AJ131" s="38"/>
      <c r="AK131" s="38"/>
      <c r="AL131" s="38"/>
      <c r="AM131" s="38"/>
      <c r="AN131" s="38"/>
      <c r="AO131" s="38"/>
      <c r="AP131" s="38"/>
      <c r="AQ131" s="38"/>
      <c r="AR131" s="38"/>
      <c r="AS131" s="38"/>
      <c r="AT131" s="38"/>
      <c r="AU131" s="38"/>
      <c r="AV131" s="38"/>
      <c r="AW131" s="38"/>
      <c r="AX131" s="38"/>
      <c r="AY131" s="38"/>
    </row>
    <row r="132" spans="1:51" s="39" customFormat="1" ht="24.75" customHeight="1" x14ac:dyDescent="0.25">
      <c r="A132" s="166"/>
      <c r="B132" s="164"/>
      <c r="C132" s="67">
        <v>138</v>
      </c>
      <c r="D132" s="72" t="s">
        <v>192</v>
      </c>
      <c r="E132" s="86" t="s">
        <v>437</v>
      </c>
      <c r="F132" s="78" t="s">
        <v>291</v>
      </c>
      <c r="G132" s="79" t="s">
        <v>438</v>
      </c>
      <c r="H132" s="77" t="s">
        <v>475</v>
      </c>
      <c r="I132" s="82">
        <v>119.47</v>
      </c>
      <c r="J132" s="85">
        <v>0</v>
      </c>
      <c r="K132" s="28">
        <f t="shared" si="5"/>
        <v>0</v>
      </c>
      <c r="L132" s="28">
        <f t="shared" si="6"/>
        <v>0</v>
      </c>
      <c r="M132" s="29"/>
      <c r="N132" s="30">
        <f t="shared" si="3"/>
        <v>0</v>
      </c>
      <c r="O132" s="29"/>
      <c r="P132" s="29"/>
      <c r="Q132" s="29"/>
      <c r="R132" s="42">
        <f t="shared" si="7"/>
        <v>0</v>
      </c>
      <c r="S132" s="20" t="str">
        <f t="shared" si="8"/>
        <v>OK</v>
      </c>
      <c r="T132" s="40"/>
      <c r="U132" s="41"/>
      <c r="V132" s="41"/>
      <c r="W132" s="41"/>
      <c r="X132" s="41"/>
      <c r="Y132" s="41"/>
      <c r="Z132" s="41"/>
      <c r="AA132" s="40"/>
      <c r="AB132" s="40"/>
      <c r="AC132" s="40"/>
      <c r="AD132" s="40"/>
      <c r="AE132" s="38"/>
      <c r="AF132" s="38"/>
      <c r="AG132" s="38"/>
      <c r="AH132" s="38"/>
      <c r="AI132" s="38"/>
      <c r="AJ132" s="38"/>
      <c r="AK132" s="38"/>
      <c r="AL132" s="38"/>
      <c r="AM132" s="38"/>
      <c r="AN132" s="38"/>
      <c r="AO132" s="38"/>
      <c r="AP132" s="38"/>
      <c r="AQ132" s="38"/>
      <c r="AR132" s="38"/>
      <c r="AS132" s="38"/>
      <c r="AT132" s="38"/>
      <c r="AU132" s="38"/>
      <c r="AV132" s="38"/>
      <c r="AW132" s="38"/>
      <c r="AX132" s="38"/>
      <c r="AY132" s="38"/>
    </row>
    <row r="133" spans="1:51" s="39" customFormat="1" ht="24.75" customHeight="1" x14ac:dyDescent="0.25">
      <c r="A133" s="166"/>
      <c r="B133" s="164"/>
      <c r="C133" s="67">
        <v>139</v>
      </c>
      <c r="D133" s="72" t="s">
        <v>193</v>
      </c>
      <c r="E133" s="86" t="s">
        <v>439</v>
      </c>
      <c r="F133" s="78" t="s">
        <v>236</v>
      </c>
      <c r="G133" s="79" t="s">
        <v>427</v>
      </c>
      <c r="H133" s="77" t="s">
        <v>473</v>
      </c>
      <c r="I133" s="82">
        <v>42.23</v>
      </c>
      <c r="J133" s="85">
        <v>0</v>
      </c>
      <c r="K133" s="28">
        <f t="shared" si="5"/>
        <v>0</v>
      </c>
      <c r="L133" s="28">
        <f t="shared" si="6"/>
        <v>0</v>
      </c>
      <c r="M133" s="29"/>
      <c r="N133" s="30">
        <f t="shared" si="3"/>
        <v>0</v>
      </c>
      <c r="O133" s="29"/>
      <c r="P133" s="29"/>
      <c r="Q133" s="29"/>
      <c r="R133" s="42">
        <f t="shared" si="7"/>
        <v>0</v>
      </c>
      <c r="S133" s="20" t="str">
        <f t="shared" si="8"/>
        <v>OK</v>
      </c>
      <c r="T133" s="40"/>
      <c r="U133" s="41"/>
      <c r="V133" s="41"/>
      <c r="W133" s="41"/>
      <c r="X133" s="41"/>
      <c r="Y133" s="41"/>
      <c r="Z133" s="41"/>
      <c r="AA133" s="40"/>
      <c r="AB133" s="40"/>
      <c r="AC133" s="40"/>
      <c r="AD133" s="40"/>
      <c r="AE133" s="38"/>
      <c r="AF133" s="38"/>
      <c r="AG133" s="38"/>
      <c r="AH133" s="38"/>
      <c r="AI133" s="38"/>
      <c r="AJ133" s="38"/>
      <c r="AK133" s="38"/>
      <c r="AL133" s="38"/>
      <c r="AM133" s="38"/>
      <c r="AN133" s="38"/>
      <c r="AO133" s="38"/>
      <c r="AP133" s="38"/>
      <c r="AQ133" s="38"/>
      <c r="AR133" s="38"/>
      <c r="AS133" s="38"/>
      <c r="AT133" s="38"/>
      <c r="AU133" s="38"/>
      <c r="AV133" s="38"/>
      <c r="AW133" s="38"/>
      <c r="AX133" s="38"/>
      <c r="AY133" s="38"/>
    </row>
    <row r="134" spans="1:51" s="39" customFormat="1" ht="24.75" customHeight="1" x14ac:dyDescent="0.25">
      <c r="A134" s="166"/>
      <c r="B134" s="164"/>
      <c r="C134" s="67">
        <v>140</v>
      </c>
      <c r="D134" s="72" t="s">
        <v>194</v>
      </c>
      <c r="E134" s="86" t="s">
        <v>440</v>
      </c>
      <c r="F134" s="78" t="s">
        <v>236</v>
      </c>
      <c r="G134" s="79" t="s">
        <v>441</v>
      </c>
      <c r="H134" s="77" t="s">
        <v>475</v>
      </c>
      <c r="I134" s="82">
        <v>20.39</v>
      </c>
      <c r="J134" s="85">
        <v>0</v>
      </c>
      <c r="K134" s="28">
        <f t="shared" si="5"/>
        <v>0</v>
      </c>
      <c r="L134" s="28">
        <f t="shared" si="6"/>
        <v>0</v>
      </c>
      <c r="M134" s="29"/>
      <c r="N134" s="30">
        <f t="shared" si="3"/>
        <v>0</v>
      </c>
      <c r="O134" s="29"/>
      <c r="P134" s="29"/>
      <c r="Q134" s="29"/>
      <c r="R134" s="42">
        <f t="shared" si="7"/>
        <v>0</v>
      </c>
      <c r="S134" s="20" t="str">
        <f t="shared" si="8"/>
        <v>OK</v>
      </c>
      <c r="T134" s="40"/>
      <c r="U134" s="41"/>
      <c r="V134" s="41"/>
      <c r="W134" s="41"/>
      <c r="X134" s="41"/>
      <c r="Y134" s="41"/>
      <c r="Z134" s="41"/>
      <c r="AA134" s="40"/>
      <c r="AB134" s="40"/>
      <c r="AC134" s="40"/>
      <c r="AD134" s="40"/>
      <c r="AE134" s="38"/>
      <c r="AF134" s="38"/>
      <c r="AG134" s="38"/>
      <c r="AH134" s="38"/>
      <c r="AI134" s="38"/>
      <c r="AJ134" s="38"/>
      <c r="AK134" s="38"/>
      <c r="AL134" s="38"/>
      <c r="AM134" s="38"/>
      <c r="AN134" s="38"/>
      <c r="AO134" s="38"/>
      <c r="AP134" s="38"/>
      <c r="AQ134" s="38"/>
      <c r="AR134" s="38"/>
      <c r="AS134" s="38"/>
      <c r="AT134" s="38"/>
      <c r="AU134" s="38"/>
      <c r="AV134" s="38"/>
      <c r="AW134" s="38"/>
      <c r="AX134" s="38"/>
      <c r="AY134" s="38"/>
    </row>
    <row r="135" spans="1:51" s="39" customFormat="1" ht="24.75" customHeight="1" x14ac:dyDescent="0.25">
      <c r="A135" s="166"/>
      <c r="B135" s="164"/>
      <c r="C135" s="67">
        <v>141</v>
      </c>
      <c r="D135" s="72" t="s">
        <v>195</v>
      </c>
      <c r="E135" s="86" t="s">
        <v>442</v>
      </c>
      <c r="F135" s="78" t="s">
        <v>236</v>
      </c>
      <c r="G135" s="79" t="s">
        <v>443</v>
      </c>
      <c r="H135" s="77" t="s">
        <v>475</v>
      </c>
      <c r="I135" s="82">
        <v>23.65</v>
      </c>
      <c r="J135" s="85">
        <v>0</v>
      </c>
      <c r="K135" s="28">
        <f t="shared" si="5"/>
        <v>0</v>
      </c>
      <c r="L135" s="28">
        <f t="shared" si="6"/>
        <v>0</v>
      </c>
      <c r="M135" s="29"/>
      <c r="N135" s="30">
        <f t="shared" si="3"/>
        <v>0</v>
      </c>
      <c r="O135" s="29"/>
      <c r="P135" s="29"/>
      <c r="Q135" s="29"/>
      <c r="R135" s="42">
        <f t="shared" si="7"/>
        <v>0</v>
      </c>
      <c r="S135" s="20" t="str">
        <f t="shared" si="8"/>
        <v>OK</v>
      </c>
      <c r="T135" s="40"/>
      <c r="U135" s="41"/>
      <c r="V135" s="41"/>
      <c r="W135" s="41"/>
      <c r="X135" s="41"/>
      <c r="Y135" s="41"/>
      <c r="Z135" s="41"/>
      <c r="AA135" s="40"/>
      <c r="AB135" s="40"/>
      <c r="AC135" s="40"/>
      <c r="AD135" s="40"/>
      <c r="AE135" s="38"/>
      <c r="AF135" s="38"/>
      <c r="AG135" s="38"/>
      <c r="AH135" s="38"/>
      <c r="AI135" s="38"/>
      <c r="AJ135" s="38"/>
      <c r="AK135" s="38"/>
      <c r="AL135" s="38"/>
      <c r="AM135" s="38"/>
      <c r="AN135" s="38"/>
      <c r="AO135" s="38"/>
      <c r="AP135" s="38"/>
      <c r="AQ135" s="38"/>
      <c r="AR135" s="38"/>
      <c r="AS135" s="38"/>
      <c r="AT135" s="38"/>
      <c r="AU135" s="38"/>
      <c r="AV135" s="38"/>
      <c r="AW135" s="38"/>
      <c r="AX135" s="38"/>
      <c r="AY135" s="38"/>
    </row>
    <row r="136" spans="1:51" s="39" customFormat="1" ht="24.75" customHeight="1" x14ac:dyDescent="0.25">
      <c r="A136" s="166"/>
      <c r="B136" s="164"/>
      <c r="C136" s="67">
        <v>142</v>
      </c>
      <c r="D136" s="72" t="s">
        <v>196</v>
      </c>
      <c r="E136" s="86" t="s">
        <v>444</v>
      </c>
      <c r="F136" s="78" t="s">
        <v>236</v>
      </c>
      <c r="G136" s="79" t="s">
        <v>445</v>
      </c>
      <c r="H136" s="77" t="s">
        <v>475</v>
      </c>
      <c r="I136" s="82">
        <v>23.5</v>
      </c>
      <c r="J136" s="85">
        <v>0</v>
      </c>
      <c r="K136" s="28">
        <f t="shared" si="5"/>
        <v>0</v>
      </c>
      <c r="L136" s="28">
        <f t="shared" si="6"/>
        <v>0</v>
      </c>
      <c r="M136" s="29"/>
      <c r="N136" s="30">
        <f t="shared" si="3"/>
        <v>0</v>
      </c>
      <c r="O136" s="29"/>
      <c r="P136" s="29"/>
      <c r="Q136" s="29"/>
      <c r="R136" s="42">
        <f t="shared" si="7"/>
        <v>0</v>
      </c>
      <c r="S136" s="20" t="str">
        <f t="shared" si="8"/>
        <v>OK</v>
      </c>
      <c r="T136" s="40"/>
      <c r="U136" s="41"/>
      <c r="V136" s="41"/>
      <c r="W136" s="41"/>
      <c r="X136" s="41"/>
      <c r="Y136" s="41"/>
      <c r="Z136" s="41"/>
      <c r="AA136" s="40"/>
      <c r="AB136" s="40"/>
      <c r="AC136" s="40"/>
      <c r="AD136" s="40"/>
      <c r="AE136" s="38"/>
      <c r="AF136" s="38"/>
      <c r="AG136" s="38"/>
      <c r="AH136" s="38"/>
      <c r="AI136" s="38"/>
      <c r="AJ136" s="38"/>
      <c r="AK136" s="38"/>
      <c r="AL136" s="38"/>
      <c r="AM136" s="38"/>
      <c r="AN136" s="38"/>
      <c r="AO136" s="38"/>
      <c r="AP136" s="38"/>
      <c r="AQ136" s="38"/>
      <c r="AR136" s="38"/>
      <c r="AS136" s="38"/>
      <c r="AT136" s="38"/>
      <c r="AU136" s="38"/>
      <c r="AV136" s="38"/>
      <c r="AW136" s="38"/>
      <c r="AX136" s="38"/>
      <c r="AY136" s="38"/>
    </row>
    <row r="137" spans="1:51" s="39" customFormat="1" ht="24.75" customHeight="1" x14ac:dyDescent="0.25">
      <c r="A137" s="166"/>
      <c r="B137" s="164"/>
      <c r="C137" s="67">
        <v>143</v>
      </c>
      <c r="D137" s="72" t="s">
        <v>197</v>
      </c>
      <c r="E137" s="86" t="s">
        <v>446</v>
      </c>
      <c r="F137" s="78" t="s">
        <v>236</v>
      </c>
      <c r="G137" s="79" t="s">
        <v>447</v>
      </c>
      <c r="H137" s="77" t="s">
        <v>472</v>
      </c>
      <c r="I137" s="82">
        <v>5.53</v>
      </c>
      <c r="J137" s="85">
        <v>0</v>
      </c>
      <c r="K137" s="28">
        <f t="shared" si="5"/>
        <v>0</v>
      </c>
      <c r="L137" s="28">
        <f t="shared" si="6"/>
        <v>0</v>
      </c>
      <c r="M137" s="29"/>
      <c r="N137" s="30">
        <f t="shared" si="3"/>
        <v>0</v>
      </c>
      <c r="O137" s="29"/>
      <c r="P137" s="29"/>
      <c r="Q137" s="29"/>
      <c r="R137" s="42">
        <f t="shared" si="7"/>
        <v>0</v>
      </c>
      <c r="S137" s="20" t="str">
        <f t="shared" si="8"/>
        <v>OK</v>
      </c>
      <c r="T137" s="40"/>
      <c r="U137" s="41"/>
      <c r="V137" s="41"/>
      <c r="W137" s="41"/>
      <c r="X137" s="41"/>
      <c r="Y137" s="41"/>
      <c r="Z137" s="41"/>
      <c r="AA137" s="40"/>
      <c r="AB137" s="40"/>
      <c r="AC137" s="40"/>
      <c r="AD137" s="40"/>
      <c r="AE137" s="38"/>
      <c r="AF137" s="38"/>
      <c r="AG137" s="38"/>
      <c r="AH137" s="38"/>
      <c r="AI137" s="38"/>
      <c r="AJ137" s="38"/>
      <c r="AK137" s="38"/>
      <c r="AL137" s="38"/>
      <c r="AM137" s="38"/>
      <c r="AN137" s="38"/>
      <c r="AO137" s="38"/>
      <c r="AP137" s="38"/>
      <c r="AQ137" s="38"/>
      <c r="AR137" s="38"/>
      <c r="AS137" s="38"/>
      <c r="AT137" s="38"/>
      <c r="AU137" s="38"/>
      <c r="AV137" s="38"/>
      <c r="AW137" s="38"/>
      <c r="AX137" s="38"/>
      <c r="AY137" s="38"/>
    </row>
    <row r="138" spans="1:51" s="39" customFormat="1" ht="24.75" customHeight="1" x14ac:dyDescent="0.25">
      <c r="A138" s="166"/>
      <c r="B138" s="165"/>
      <c r="C138" s="67">
        <v>144</v>
      </c>
      <c r="D138" s="72" t="s">
        <v>198</v>
      </c>
      <c r="E138" s="86" t="s">
        <v>448</v>
      </c>
      <c r="F138" s="78" t="s">
        <v>236</v>
      </c>
      <c r="G138" s="79" t="s">
        <v>447</v>
      </c>
      <c r="H138" s="77" t="s">
        <v>472</v>
      </c>
      <c r="I138" s="82">
        <v>7.93</v>
      </c>
      <c r="J138" s="85">
        <v>0</v>
      </c>
      <c r="K138" s="28">
        <f t="shared" si="5"/>
        <v>0</v>
      </c>
      <c r="L138" s="28">
        <f t="shared" si="6"/>
        <v>0</v>
      </c>
      <c r="M138" s="29"/>
      <c r="N138" s="30">
        <f t="shared" si="3"/>
        <v>0</v>
      </c>
      <c r="O138" s="29"/>
      <c r="P138" s="29"/>
      <c r="Q138" s="29"/>
      <c r="R138" s="42">
        <f t="shared" si="7"/>
        <v>0</v>
      </c>
      <c r="S138" s="20" t="str">
        <f t="shared" si="8"/>
        <v>OK</v>
      </c>
      <c r="T138" s="40"/>
      <c r="U138" s="41"/>
      <c r="V138" s="41"/>
      <c r="W138" s="41"/>
      <c r="X138" s="41"/>
      <c r="Y138" s="41"/>
      <c r="Z138" s="41"/>
      <c r="AA138" s="40"/>
      <c r="AB138" s="40"/>
      <c r="AC138" s="40"/>
      <c r="AD138" s="40"/>
      <c r="AE138" s="38"/>
      <c r="AF138" s="38"/>
      <c r="AG138" s="38"/>
      <c r="AH138" s="38"/>
      <c r="AI138" s="38"/>
      <c r="AJ138" s="38"/>
      <c r="AK138" s="38"/>
      <c r="AL138" s="38"/>
      <c r="AM138" s="38"/>
      <c r="AN138" s="38"/>
      <c r="AO138" s="38"/>
      <c r="AP138" s="38"/>
      <c r="AQ138" s="38"/>
      <c r="AR138" s="38"/>
      <c r="AS138" s="38"/>
      <c r="AT138" s="38"/>
      <c r="AU138" s="38"/>
      <c r="AV138" s="38"/>
      <c r="AW138" s="38"/>
      <c r="AX138" s="38"/>
      <c r="AY138" s="38"/>
    </row>
    <row r="139" spans="1:51" s="39" customFormat="1" ht="24.75" customHeight="1" x14ac:dyDescent="0.25">
      <c r="A139" s="166" t="s">
        <v>481</v>
      </c>
      <c r="B139" s="163">
        <v>16</v>
      </c>
      <c r="C139" s="67">
        <v>145</v>
      </c>
      <c r="D139" s="72" t="s">
        <v>199</v>
      </c>
      <c r="E139" s="86" t="s">
        <v>449</v>
      </c>
      <c r="F139" s="78" t="s">
        <v>236</v>
      </c>
      <c r="G139" s="79" t="s">
        <v>450</v>
      </c>
      <c r="H139" s="77" t="s">
        <v>468</v>
      </c>
      <c r="I139" s="82">
        <v>229.58</v>
      </c>
      <c r="J139" s="85">
        <v>0</v>
      </c>
      <c r="K139" s="28">
        <f t="shared" si="5"/>
        <v>0</v>
      </c>
      <c r="L139" s="28">
        <f t="shared" si="6"/>
        <v>0</v>
      </c>
      <c r="M139" s="29"/>
      <c r="N139" s="30">
        <f t="shared" si="3"/>
        <v>0</v>
      </c>
      <c r="O139" s="29"/>
      <c r="P139" s="29"/>
      <c r="Q139" s="29"/>
      <c r="R139" s="42">
        <f t="shared" si="7"/>
        <v>0</v>
      </c>
      <c r="S139" s="20" t="str">
        <f t="shared" si="8"/>
        <v>OK</v>
      </c>
      <c r="T139" s="40"/>
      <c r="U139" s="41"/>
      <c r="V139" s="41"/>
      <c r="W139" s="41"/>
      <c r="X139" s="41"/>
      <c r="Y139" s="41"/>
      <c r="Z139" s="41"/>
      <c r="AA139" s="40"/>
      <c r="AB139" s="40"/>
      <c r="AC139" s="40"/>
      <c r="AD139" s="40"/>
      <c r="AE139" s="38"/>
      <c r="AF139" s="38"/>
      <c r="AG139" s="38"/>
      <c r="AH139" s="38"/>
      <c r="AI139" s="38"/>
      <c r="AJ139" s="38"/>
      <c r="AK139" s="38"/>
      <c r="AL139" s="38"/>
      <c r="AM139" s="38"/>
      <c r="AN139" s="38"/>
      <c r="AO139" s="38"/>
      <c r="AP139" s="38"/>
      <c r="AQ139" s="38"/>
      <c r="AR139" s="38"/>
      <c r="AS139" s="38"/>
      <c r="AT139" s="38"/>
      <c r="AU139" s="38"/>
      <c r="AV139" s="38"/>
      <c r="AW139" s="38"/>
      <c r="AX139" s="38"/>
      <c r="AY139" s="38"/>
    </row>
    <row r="140" spans="1:51" s="39" customFormat="1" ht="24.75" customHeight="1" x14ac:dyDescent="0.25">
      <c r="A140" s="166"/>
      <c r="B140" s="165"/>
      <c r="C140" s="67">
        <v>146</v>
      </c>
      <c r="D140" s="72" t="s">
        <v>200</v>
      </c>
      <c r="E140" s="86" t="s">
        <v>451</v>
      </c>
      <c r="F140" s="78" t="s">
        <v>403</v>
      </c>
      <c r="G140" s="79" t="s">
        <v>452</v>
      </c>
      <c r="H140" s="77" t="s">
        <v>52</v>
      </c>
      <c r="I140" s="82">
        <v>96.02</v>
      </c>
      <c r="J140" s="85">
        <v>0</v>
      </c>
      <c r="K140" s="28">
        <f t="shared" si="5"/>
        <v>0</v>
      </c>
      <c r="L140" s="28">
        <f t="shared" si="6"/>
        <v>0</v>
      </c>
      <c r="M140" s="29"/>
      <c r="N140" s="30">
        <f t="shared" si="3"/>
        <v>0</v>
      </c>
      <c r="O140" s="29"/>
      <c r="P140" s="29"/>
      <c r="Q140" s="29"/>
      <c r="R140" s="42">
        <f t="shared" si="7"/>
        <v>0</v>
      </c>
      <c r="S140" s="20" t="str">
        <f t="shared" si="8"/>
        <v>OK</v>
      </c>
      <c r="T140" s="40"/>
      <c r="U140" s="41"/>
      <c r="V140" s="41"/>
      <c r="W140" s="41"/>
      <c r="X140" s="41"/>
      <c r="Y140" s="41"/>
      <c r="Z140" s="41"/>
      <c r="AA140" s="40"/>
      <c r="AB140" s="40"/>
      <c r="AC140" s="40"/>
      <c r="AD140" s="40"/>
      <c r="AE140" s="38"/>
      <c r="AF140" s="38"/>
      <c r="AG140" s="38"/>
      <c r="AH140" s="38"/>
      <c r="AI140" s="38"/>
      <c r="AJ140" s="38"/>
      <c r="AK140" s="38"/>
      <c r="AL140" s="38"/>
      <c r="AM140" s="38"/>
      <c r="AN140" s="38"/>
      <c r="AO140" s="38"/>
      <c r="AP140" s="38"/>
      <c r="AQ140" s="38"/>
      <c r="AR140" s="38"/>
      <c r="AS140" s="38"/>
      <c r="AT140" s="38"/>
      <c r="AU140" s="38"/>
      <c r="AV140" s="38"/>
      <c r="AW140" s="38"/>
      <c r="AX140" s="38"/>
      <c r="AY140" s="38"/>
    </row>
    <row r="141" spans="1:51" s="39" customFormat="1" ht="24.75" customHeight="1" x14ac:dyDescent="0.25">
      <c r="A141" s="166" t="s">
        <v>481</v>
      </c>
      <c r="B141" s="163">
        <v>17</v>
      </c>
      <c r="C141" s="67">
        <v>147</v>
      </c>
      <c r="D141" s="73" t="s">
        <v>201</v>
      </c>
      <c r="E141" s="86" t="s">
        <v>453</v>
      </c>
      <c r="F141" s="78" t="s">
        <v>3</v>
      </c>
      <c r="G141" s="80" t="s">
        <v>454</v>
      </c>
      <c r="H141" s="77" t="s">
        <v>468</v>
      </c>
      <c r="I141" s="82">
        <v>1298.31</v>
      </c>
      <c r="J141" s="85">
        <v>0</v>
      </c>
      <c r="K141" s="28">
        <f t="shared" si="5"/>
        <v>0</v>
      </c>
      <c r="L141" s="28">
        <f t="shared" si="6"/>
        <v>0</v>
      </c>
      <c r="M141" s="29"/>
      <c r="N141" s="30">
        <f t="shared" si="3"/>
        <v>0</v>
      </c>
      <c r="O141" s="29"/>
      <c r="P141" s="29"/>
      <c r="Q141" s="29"/>
      <c r="R141" s="42">
        <f t="shared" si="7"/>
        <v>0</v>
      </c>
      <c r="S141" s="20" t="str">
        <f t="shared" si="8"/>
        <v>OK</v>
      </c>
      <c r="T141" s="40"/>
      <c r="U141" s="41"/>
      <c r="V141" s="41"/>
      <c r="W141" s="41"/>
      <c r="X141" s="41"/>
      <c r="Y141" s="41"/>
      <c r="Z141" s="41"/>
      <c r="AA141" s="40"/>
      <c r="AB141" s="40"/>
      <c r="AC141" s="40"/>
      <c r="AD141" s="40"/>
      <c r="AE141" s="38"/>
      <c r="AF141" s="38"/>
      <c r="AG141" s="38"/>
      <c r="AH141" s="38"/>
      <c r="AI141" s="38"/>
      <c r="AJ141" s="38"/>
      <c r="AK141" s="38"/>
      <c r="AL141" s="38"/>
      <c r="AM141" s="38"/>
      <c r="AN141" s="38"/>
      <c r="AO141" s="38"/>
      <c r="AP141" s="38"/>
      <c r="AQ141" s="38"/>
      <c r="AR141" s="38"/>
      <c r="AS141" s="38"/>
      <c r="AT141" s="38"/>
      <c r="AU141" s="38"/>
      <c r="AV141" s="38"/>
      <c r="AW141" s="38"/>
      <c r="AX141" s="38"/>
      <c r="AY141" s="38"/>
    </row>
    <row r="142" spans="1:51" s="39" customFormat="1" ht="24.75" customHeight="1" x14ac:dyDescent="0.25">
      <c r="A142" s="166"/>
      <c r="B142" s="164"/>
      <c r="C142" s="67">
        <v>148</v>
      </c>
      <c r="D142" s="73" t="s">
        <v>202</v>
      </c>
      <c r="E142" s="86" t="s">
        <v>455</v>
      </c>
      <c r="F142" s="78" t="s">
        <v>3</v>
      </c>
      <c r="G142" s="80" t="s">
        <v>454</v>
      </c>
      <c r="H142" s="77" t="s">
        <v>476</v>
      </c>
      <c r="I142" s="82">
        <v>1073.81</v>
      </c>
      <c r="J142" s="85">
        <v>0</v>
      </c>
      <c r="K142" s="28">
        <f t="shared" si="5"/>
        <v>0</v>
      </c>
      <c r="L142" s="28">
        <f t="shared" si="6"/>
        <v>0</v>
      </c>
      <c r="M142" s="29"/>
      <c r="N142" s="30">
        <f t="shared" si="3"/>
        <v>0</v>
      </c>
      <c r="O142" s="29"/>
      <c r="P142" s="29"/>
      <c r="Q142" s="29"/>
      <c r="R142" s="42">
        <f t="shared" si="7"/>
        <v>0</v>
      </c>
      <c r="S142" s="20" t="str">
        <f t="shared" si="8"/>
        <v>OK</v>
      </c>
      <c r="T142" s="40"/>
      <c r="U142" s="41"/>
      <c r="V142" s="41"/>
      <c r="W142" s="41"/>
      <c r="X142" s="41"/>
      <c r="Y142" s="41"/>
      <c r="Z142" s="41"/>
      <c r="AA142" s="40"/>
      <c r="AB142" s="40"/>
      <c r="AC142" s="40"/>
      <c r="AD142" s="40"/>
      <c r="AE142" s="38"/>
      <c r="AF142" s="38"/>
      <c r="AG142" s="38"/>
      <c r="AH142" s="38"/>
      <c r="AI142" s="38"/>
      <c r="AJ142" s="38"/>
      <c r="AK142" s="38"/>
      <c r="AL142" s="38"/>
      <c r="AM142" s="38"/>
      <c r="AN142" s="38"/>
      <c r="AO142" s="38"/>
      <c r="AP142" s="38"/>
      <c r="AQ142" s="38"/>
      <c r="AR142" s="38"/>
      <c r="AS142" s="38"/>
      <c r="AT142" s="38"/>
      <c r="AU142" s="38"/>
      <c r="AV142" s="38"/>
      <c r="AW142" s="38"/>
      <c r="AX142" s="38"/>
      <c r="AY142" s="38"/>
    </row>
    <row r="143" spans="1:51" s="39" customFormat="1" ht="24.75" customHeight="1" x14ac:dyDescent="0.25">
      <c r="A143" s="166"/>
      <c r="B143" s="165"/>
      <c r="C143" s="67">
        <v>149</v>
      </c>
      <c r="D143" s="73" t="s">
        <v>203</v>
      </c>
      <c r="E143" s="86" t="s">
        <v>456</v>
      </c>
      <c r="F143" s="78" t="s">
        <v>3</v>
      </c>
      <c r="G143" s="80" t="s">
        <v>454</v>
      </c>
      <c r="H143" s="77" t="s">
        <v>468</v>
      </c>
      <c r="I143" s="82">
        <v>424.67</v>
      </c>
      <c r="J143" s="85">
        <v>0</v>
      </c>
      <c r="K143" s="28">
        <f t="shared" si="5"/>
        <v>0</v>
      </c>
      <c r="L143" s="28">
        <f t="shared" si="6"/>
        <v>0</v>
      </c>
      <c r="M143" s="29"/>
      <c r="N143" s="30">
        <f t="shared" si="3"/>
        <v>0</v>
      </c>
      <c r="O143" s="29"/>
      <c r="P143" s="29"/>
      <c r="Q143" s="29"/>
      <c r="R143" s="42">
        <f t="shared" si="7"/>
        <v>0</v>
      </c>
      <c r="S143" s="20" t="str">
        <f t="shared" si="8"/>
        <v>OK</v>
      </c>
      <c r="T143" s="40"/>
      <c r="U143" s="41"/>
      <c r="V143" s="41"/>
      <c r="W143" s="41"/>
      <c r="X143" s="41"/>
      <c r="Y143" s="41"/>
      <c r="Z143" s="41"/>
      <c r="AA143" s="40"/>
      <c r="AB143" s="40"/>
      <c r="AC143" s="40"/>
      <c r="AD143" s="40"/>
      <c r="AE143" s="38"/>
      <c r="AF143" s="38"/>
      <c r="AG143" s="38"/>
      <c r="AH143" s="38"/>
      <c r="AI143" s="38"/>
      <c r="AJ143" s="38"/>
      <c r="AK143" s="38"/>
      <c r="AL143" s="38"/>
      <c r="AM143" s="38"/>
      <c r="AN143" s="38"/>
      <c r="AO143" s="38"/>
      <c r="AP143" s="38"/>
      <c r="AQ143" s="38"/>
      <c r="AR143" s="38"/>
      <c r="AS143" s="38"/>
      <c r="AT143" s="38"/>
      <c r="AU143" s="38"/>
      <c r="AV143" s="38"/>
      <c r="AW143" s="38"/>
      <c r="AX143" s="38"/>
      <c r="AY143" s="38"/>
    </row>
    <row r="144" spans="1:51" s="39" customFormat="1" ht="24.75" customHeight="1" x14ac:dyDescent="0.25">
      <c r="A144" s="166" t="s">
        <v>482</v>
      </c>
      <c r="B144" s="163">
        <v>18</v>
      </c>
      <c r="C144" s="67">
        <v>150</v>
      </c>
      <c r="D144" s="73" t="s">
        <v>204</v>
      </c>
      <c r="E144" s="86" t="s">
        <v>457</v>
      </c>
      <c r="F144" s="78" t="s">
        <v>403</v>
      </c>
      <c r="G144" s="80" t="s">
        <v>433</v>
      </c>
      <c r="H144" s="77" t="s">
        <v>470</v>
      </c>
      <c r="I144" s="82">
        <v>30.6</v>
      </c>
      <c r="J144" s="85">
        <v>0</v>
      </c>
      <c r="K144" s="28">
        <f t="shared" si="5"/>
        <v>0</v>
      </c>
      <c r="L144" s="28">
        <f t="shared" si="6"/>
        <v>0</v>
      </c>
      <c r="M144" s="29"/>
      <c r="N144" s="30">
        <f t="shared" si="3"/>
        <v>0</v>
      </c>
      <c r="O144" s="29"/>
      <c r="P144" s="29"/>
      <c r="Q144" s="29"/>
      <c r="R144" s="42">
        <f t="shared" si="7"/>
        <v>0</v>
      </c>
      <c r="S144" s="20" t="str">
        <f t="shared" si="8"/>
        <v>OK</v>
      </c>
      <c r="T144" s="40"/>
      <c r="U144" s="41"/>
      <c r="V144" s="41"/>
      <c r="W144" s="41"/>
      <c r="X144" s="41"/>
      <c r="Y144" s="41"/>
      <c r="Z144" s="41"/>
      <c r="AA144" s="40"/>
      <c r="AB144" s="40"/>
      <c r="AC144" s="40"/>
      <c r="AD144" s="40"/>
      <c r="AE144" s="38"/>
      <c r="AF144" s="38"/>
      <c r="AG144" s="38"/>
      <c r="AH144" s="38"/>
      <c r="AI144" s="38"/>
      <c r="AJ144" s="38"/>
      <c r="AK144" s="38"/>
      <c r="AL144" s="38"/>
      <c r="AM144" s="38"/>
      <c r="AN144" s="38"/>
      <c r="AO144" s="38"/>
      <c r="AP144" s="38"/>
      <c r="AQ144" s="38"/>
      <c r="AR144" s="38"/>
      <c r="AS144" s="38"/>
      <c r="AT144" s="38"/>
      <c r="AU144" s="38"/>
      <c r="AV144" s="38"/>
      <c r="AW144" s="38"/>
      <c r="AX144" s="38"/>
      <c r="AY144" s="38"/>
    </row>
    <row r="145" spans="1:51" s="39" customFormat="1" ht="24.75" customHeight="1" x14ac:dyDescent="0.25">
      <c r="A145" s="166"/>
      <c r="B145" s="164"/>
      <c r="C145" s="67">
        <v>151</v>
      </c>
      <c r="D145" s="73" t="s">
        <v>205</v>
      </c>
      <c r="E145" s="86" t="s">
        <v>458</v>
      </c>
      <c r="F145" s="78" t="s">
        <v>3</v>
      </c>
      <c r="G145" s="80" t="s">
        <v>433</v>
      </c>
      <c r="H145" s="77" t="s">
        <v>468</v>
      </c>
      <c r="I145" s="82">
        <v>14.23</v>
      </c>
      <c r="J145" s="85">
        <v>0</v>
      </c>
      <c r="K145" s="28">
        <f t="shared" si="5"/>
        <v>0</v>
      </c>
      <c r="L145" s="28">
        <f t="shared" si="6"/>
        <v>0</v>
      </c>
      <c r="M145" s="29"/>
      <c r="N145" s="30">
        <f t="shared" si="3"/>
        <v>0</v>
      </c>
      <c r="O145" s="29"/>
      <c r="P145" s="29"/>
      <c r="Q145" s="29"/>
      <c r="R145" s="42">
        <f t="shared" si="7"/>
        <v>0</v>
      </c>
      <c r="S145" s="20" t="str">
        <f t="shared" si="8"/>
        <v>OK</v>
      </c>
      <c r="T145" s="40"/>
      <c r="U145" s="41"/>
      <c r="V145" s="41"/>
      <c r="W145" s="41"/>
      <c r="X145" s="41"/>
      <c r="Y145" s="41"/>
      <c r="Z145" s="41"/>
      <c r="AA145" s="40"/>
      <c r="AB145" s="40"/>
      <c r="AC145" s="40"/>
      <c r="AD145" s="40"/>
      <c r="AE145" s="38"/>
      <c r="AF145" s="38"/>
      <c r="AG145" s="38"/>
      <c r="AH145" s="38"/>
      <c r="AI145" s="38"/>
      <c r="AJ145" s="38"/>
      <c r="AK145" s="38"/>
      <c r="AL145" s="38"/>
      <c r="AM145" s="38"/>
      <c r="AN145" s="38"/>
      <c r="AO145" s="38"/>
      <c r="AP145" s="38"/>
      <c r="AQ145" s="38"/>
      <c r="AR145" s="38"/>
      <c r="AS145" s="38"/>
      <c r="AT145" s="38"/>
      <c r="AU145" s="38"/>
      <c r="AV145" s="38"/>
      <c r="AW145" s="38"/>
      <c r="AX145" s="38"/>
      <c r="AY145" s="38"/>
    </row>
    <row r="146" spans="1:51" s="39" customFormat="1" ht="24.75" customHeight="1" x14ac:dyDescent="0.25">
      <c r="A146" s="166"/>
      <c r="B146" s="164"/>
      <c r="C146" s="67">
        <v>152</v>
      </c>
      <c r="D146" s="73" t="s">
        <v>206</v>
      </c>
      <c r="E146" s="86" t="s">
        <v>459</v>
      </c>
      <c r="F146" s="78" t="s">
        <v>3</v>
      </c>
      <c r="G146" s="80" t="s">
        <v>433</v>
      </c>
      <c r="H146" s="77" t="s">
        <v>468</v>
      </c>
      <c r="I146" s="82">
        <v>4.05</v>
      </c>
      <c r="J146" s="85">
        <v>0</v>
      </c>
      <c r="K146" s="28">
        <f t="shared" si="5"/>
        <v>0</v>
      </c>
      <c r="L146" s="28">
        <f t="shared" si="6"/>
        <v>0</v>
      </c>
      <c r="M146" s="29"/>
      <c r="N146" s="30">
        <f t="shared" si="3"/>
        <v>0</v>
      </c>
      <c r="O146" s="29"/>
      <c r="P146" s="29"/>
      <c r="Q146" s="29"/>
      <c r="R146" s="42">
        <f t="shared" si="7"/>
        <v>0</v>
      </c>
      <c r="S146" s="20" t="str">
        <f t="shared" si="8"/>
        <v>OK</v>
      </c>
      <c r="T146" s="40"/>
      <c r="U146" s="41"/>
      <c r="V146" s="41"/>
      <c r="W146" s="41"/>
      <c r="X146" s="41"/>
      <c r="Y146" s="41"/>
      <c r="Z146" s="41"/>
      <c r="AA146" s="40"/>
      <c r="AB146" s="40"/>
      <c r="AC146" s="40"/>
      <c r="AD146" s="40"/>
      <c r="AE146" s="38"/>
      <c r="AF146" s="38"/>
      <c r="AG146" s="38"/>
      <c r="AH146" s="38"/>
      <c r="AI146" s="38"/>
      <c r="AJ146" s="38"/>
      <c r="AK146" s="38"/>
      <c r="AL146" s="38"/>
      <c r="AM146" s="38"/>
      <c r="AN146" s="38"/>
      <c r="AO146" s="38"/>
      <c r="AP146" s="38"/>
      <c r="AQ146" s="38"/>
      <c r="AR146" s="38"/>
      <c r="AS146" s="38"/>
      <c r="AT146" s="38"/>
      <c r="AU146" s="38"/>
      <c r="AV146" s="38"/>
      <c r="AW146" s="38"/>
      <c r="AX146" s="38"/>
      <c r="AY146" s="38"/>
    </row>
    <row r="147" spans="1:51" s="39" customFormat="1" ht="24.75" customHeight="1" x14ac:dyDescent="0.25">
      <c r="A147" s="166"/>
      <c r="B147" s="164"/>
      <c r="C147" s="67">
        <v>153</v>
      </c>
      <c r="D147" s="73" t="s">
        <v>207</v>
      </c>
      <c r="E147" s="86" t="s">
        <v>460</v>
      </c>
      <c r="F147" s="78" t="s">
        <v>3</v>
      </c>
      <c r="G147" s="80" t="s">
        <v>433</v>
      </c>
      <c r="H147" s="77" t="s">
        <v>468</v>
      </c>
      <c r="I147" s="82">
        <v>3.9</v>
      </c>
      <c r="J147" s="85">
        <v>0</v>
      </c>
      <c r="K147" s="28">
        <f t="shared" si="5"/>
        <v>0</v>
      </c>
      <c r="L147" s="28">
        <f t="shared" si="6"/>
        <v>0</v>
      </c>
      <c r="M147" s="29"/>
      <c r="N147" s="30">
        <f t="shared" si="3"/>
        <v>0</v>
      </c>
      <c r="O147" s="29"/>
      <c r="P147" s="29"/>
      <c r="Q147" s="29"/>
      <c r="R147" s="42">
        <f t="shared" si="7"/>
        <v>0</v>
      </c>
      <c r="S147" s="20" t="str">
        <f t="shared" si="8"/>
        <v>OK</v>
      </c>
      <c r="T147" s="40"/>
      <c r="U147" s="41"/>
      <c r="V147" s="41"/>
      <c r="W147" s="41"/>
      <c r="X147" s="41"/>
      <c r="Y147" s="41"/>
      <c r="Z147" s="41"/>
      <c r="AA147" s="40"/>
      <c r="AB147" s="40"/>
      <c r="AC147" s="40"/>
      <c r="AD147" s="40"/>
      <c r="AE147" s="38"/>
      <c r="AF147" s="38"/>
      <c r="AG147" s="38"/>
      <c r="AH147" s="38"/>
      <c r="AI147" s="38"/>
      <c r="AJ147" s="38"/>
      <c r="AK147" s="38"/>
      <c r="AL147" s="38"/>
      <c r="AM147" s="38"/>
      <c r="AN147" s="38"/>
      <c r="AO147" s="38"/>
      <c r="AP147" s="38"/>
      <c r="AQ147" s="38"/>
      <c r="AR147" s="38"/>
      <c r="AS147" s="38"/>
      <c r="AT147" s="38"/>
      <c r="AU147" s="38"/>
      <c r="AV147" s="38"/>
      <c r="AW147" s="38"/>
      <c r="AX147" s="38"/>
      <c r="AY147" s="38"/>
    </row>
    <row r="148" spans="1:51" s="39" customFormat="1" ht="24.75" customHeight="1" x14ac:dyDescent="0.25">
      <c r="A148" s="166"/>
      <c r="B148" s="164"/>
      <c r="C148" s="67">
        <v>154</v>
      </c>
      <c r="D148" s="73" t="s">
        <v>208</v>
      </c>
      <c r="E148" s="86" t="s">
        <v>461</v>
      </c>
      <c r="F148" s="78" t="s">
        <v>3</v>
      </c>
      <c r="G148" s="80" t="s">
        <v>433</v>
      </c>
      <c r="H148" s="77" t="s">
        <v>468</v>
      </c>
      <c r="I148" s="82">
        <v>3.27</v>
      </c>
      <c r="J148" s="85">
        <v>0</v>
      </c>
      <c r="K148" s="28">
        <f t="shared" si="5"/>
        <v>0</v>
      </c>
      <c r="L148" s="28">
        <f t="shared" si="6"/>
        <v>0</v>
      </c>
      <c r="M148" s="29"/>
      <c r="N148" s="30">
        <f t="shared" si="3"/>
        <v>0</v>
      </c>
      <c r="O148" s="29"/>
      <c r="P148" s="29"/>
      <c r="Q148" s="29"/>
      <c r="R148" s="42">
        <f t="shared" si="7"/>
        <v>0</v>
      </c>
      <c r="S148" s="20" t="str">
        <f t="shared" si="8"/>
        <v>OK</v>
      </c>
      <c r="T148" s="40"/>
      <c r="U148" s="41"/>
      <c r="V148" s="41"/>
      <c r="W148" s="41"/>
      <c r="X148" s="41"/>
      <c r="Y148" s="41"/>
      <c r="Z148" s="41"/>
      <c r="AA148" s="40"/>
      <c r="AB148" s="40"/>
      <c r="AC148" s="40"/>
      <c r="AD148" s="40"/>
      <c r="AE148" s="38"/>
      <c r="AF148" s="38"/>
      <c r="AG148" s="38"/>
      <c r="AH148" s="38"/>
      <c r="AI148" s="38"/>
      <c r="AJ148" s="38"/>
      <c r="AK148" s="38"/>
      <c r="AL148" s="38"/>
      <c r="AM148" s="38"/>
      <c r="AN148" s="38"/>
      <c r="AO148" s="38"/>
      <c r="AP148" s="38"/>
      <c r="AQ148" s="38"/>
      <c r="AR148" s="38"/>
      <c r="AS148" s="38"/>
      <c r="AT148" s="38"/>
      <c r="AU148" s="38"/>
      <c r="AV148" s="38"/>
      <c r="AW148" s="38"/>
      <c r="AX148" s="38"/>
      <c r="AY148" s="38"/>
    </row>
    <row r="149" spans="1:51" s="39" customFormat="1" ht="24.75" customHeight="1" x14ac:dyDescent="0.25">
      <c r="A149" s="166"/>
      <c r="B149" s="164"/>
      <c r="C149" s="67">
        <v>155</v>
      </c>
      <c r="D149" s="73" t="s">
        <v>209</v>
      </c>
      <c r="E149" s="86" t="s">
        <v>462</v>
      </c>
      <c r="F149" s="78" t="s">
        <v>3</v>
      </c>
      <c r="G149" s="80" t="s">
        <v>433</v>
      </c>
      <c r="H149" s="77" t="s">
        <v>468</v>
      </c>
      <c r="I149" s="82">
        <v>4.12</v>
      </c>
      <c r="J149" s="85">
        <v>0</v>
      </c>
      <c r="K149" s="28">
        <f t="shared" si="5"/>
        <v>0</v>
      </c>
      <c r="L149" s="28">
        <f t="shared" si="6"/>
        <v>0</v>
      </c>
      <c r="M149" s="29"/>
      <c r="N149" s="30">
        <f t="shared" si="3"/>
        <v>0</v>
      </c>
      <c r="O149" s="29"/>
      <c r="P149" s="29"/>
      <c r="Q149" s="29"/>
      <c r="R149" s="42">
        <f t="shared" si="7"/>
        <v>0</v>
      </c>
      <c r="S149" s="20" t="str">
        <f t="shared" si="8"/>
        <v>OK</v>
      </c>
      <c r="T149" s="40"/>
      <c r="U149" s="41"/>
      <c r="V149" s="41"/>
      <c r="W149" s="41"/>
      <c r="X149" s="41"/>
      <c r="Y149" s="41"/>
      <c r="Z149" s="41"/>
      <c r="AA149" s="40"/>
      <c r="AB149" s="40"/>
      <c r="AC149" s="40"/>
      <c r="AD149" s="40"/>
      <c r="AE149" s="38"/>
      <c r="AF149" s="38"/>
      <c r="AG149" s="38"/>
      <c r="AH149" s="38"/>
      <c r="AI149" s="38"/>
      <c r="AJ149" s="38"/>
      <c r="AK149" s="38"/>
      <c r="AL149" s="38"/>
      <c r="AM149" s="38"/>
      <c r="AN149" s="38"/>
      <c r="AO149" s="38"/>
      <c r="AP149" s="38"/>
      <c r="AQ149" s="38"/>
      <c r="AR149" s="38"/>
      <c r="AS149" s="38"/>
      <c r="AT149" s="38"/>
      <c r="AU149" s="38"/>
      <c r="AV149" s="38"/>
      <c r="AW149" s="38"/>
      <c r="AX149" s="38"/>
      <c r="AY149" s="38"/>
    </row>
    <row r="150" spans="1:51" s="39" customFormat="1" ht="24.75" customHeight="1" x14ac:dyDescent="0.25">
      <c r="A150" s="166"/>
      <c r="B150" s="164"/>
      <c r="C150" s="67">
        <v>156</v>
      </c>
      <c r="D150" s="73" t="s">
        <v>210</v>
      </c>
      <c r="E150" s="86" t="s">
        <v>463</v>
      </c>
      <c r="F150" s="78" t="s">
        <v>3</v>
      </c>
      <c r="G150" s="80" t="s">
        <v>433</v>
      </c>
      <c r="H150" s="77" t="s">
        <v>468</v>
      </c>
      <c r="I150" s="82">
        <v>5.89</v>
      </c>
      <c r="J150" s="85">
        <v>0</v>
      </c>
      <c r="K150" s="28">
        <f t="shared" si="5"/>
        <v>0</v>
      </c>
      <c r="L150" s="28">
        <f t="shared" si="6"/>
        <v>0</v>
      </c>
      <c r="M150" s="29"/>
      <c r="N150" s="30">
        <f t="shared" si="3"/>
        <v>0</v>
      </c>
      <c r="O150" s="29"/>
      <c r="P150" s="29"/>
      <c r="Q150" s="29"/>
      <c r="R150" s="42">
        <f t="shared" si="7"/>
        <v>0</v>
      </c>
      <c r="S150" s="20" t="str">
        <f t="shared" si="8"/>
        <v>OK</v>
      </c>
      <c r="T150" s="40"/>
      <c r="U150" s="41"/>
      <c r="V150" s="41"/>
      <c r="W150" s="41"/>
      <c r="X150" s="41"/>
      <c r="Y150" s="41"/>
      <c r="Z150" s="41"/>
      <c r="AA150" s="40"/>
      <c r="AB150" s="40"/>
      <c r="AC150" s="40"/>
      <c r="AD150" s="40"/>
      <c r="AE150" s="38"/>
      <c r="AF150" s="38"/>
      <c r="AG150" s="38"/>
      <c r="AH150" s="38"/>
      <c r="AI150" s="38"/>
      <c r="AJ150" s="38"/>
      <c r="AK150" s="38"/>
      <c r="AL150" s="38"/>
      <c r="AM150" s="38"/>
      <c r="AN150" s="38"/>
      <c r="AO150" s="38"/>
      <c r="AP150" s="38"/>
      <c r="AQ150" s="38"/>
      <c r="AR150" s="38"/>
      <c r="AS150" s="38"/>
      <c r="AT150" s="38"/>
      <c r="AU150" s="38"/>
      <c r="AV150" s="38"/>
      <c r="AW150" s="38"/>
      <c r="AX150" s="38"/>
      <c r="AY150" s="38"/>
    </row>
    <row r="151" spans="1:51" s="39" customFormat="1" ht="24.75" customHeight="1" x14ac:dyDescent="0.25">
      <c r="A151" s="166"/>
      <c r="B151" s="164"/>
      <c r="C151" s="67">
        <v>157</v>
      </c>
      <c r="D151" s="73" t="s">
        <v>211</v>
      </c>
      <c r="E151" s="86" t="s">
        <v>464</v>
      </c>
      <c r="F151" s="78" t="s">
        <v>3</v>
      </c>
      <c r="G151" s="80" t="s">
        <v>433</v>
      </c>
      <c r="H151" s="77" t="s">
        <v>468</v>
      </c>
      <c r="I151" s="82">
        <v>3.9</v>
      </c>
      <c r="J151" s="85">
        <v>0</v>
      </c>
      <c r="K151" s="28">
        <f t="shared" si="5"/>
        <v>0</v>
      </c>
      <c r="L151" s="28">
        <f t="shared" si="6"/>
        <v>0</v>
      </c>
      <c r="M151" s="29"/>
      <c r="N151" s="30">
        <f t="shared" si="3"/>
        <v>0</v>
      </c>
      <c r="O151" s="29"/>
      <c r="P151" s="29"/>
      <c r="Q151" s="29"/>
      <c r="R151" s="42">
        <f t="shared" si="7"/>
        <v>0</v>
      </c>
      <c r="S151" s="20" t="str">
        <f t="shared" si="8"/>
        <v>OK</v>
      </c>
      <c r="T151" s="40"/>
      <c r="U151" s="41"/>
      <c r="V151" s="41"/>
      <c r="W151" s="41"/>
      <c r="X151" s="41"/>
      <c r="Y151" s="41"/>
      <c r="Z151" s="41"/>
      <c r="AA151" s="40"/>
      <c r="AB151" s="40"/>
      <c r="AC151" s="40"/>
      <c r="AD151" s="40"/>
      <c r="AE151" s="38"/>
      <c r="AF151" s="38"/>
      <c r="AG151" s="38"/>
      <c r="AH151" s="38"/>
      <c r="AI151" s="38"/>
      <c r="AJ151" s="38"/>
      <c r="AK151" s="38"/>
      <c r="AL151" s="38"/>
      <c r="AM151" s="38"/>
      <c r="AN151" s="38"/>
      <c r="AO151" s="38"/>
      <c r="AP151" s="38"/>
      <c r="AQ151" s="38"/>
      <c r="AR151" s="38"/>
      <c r="AS151" s="38"/>
      <c r="AT151" s="38"/>
      <c r="AU151" s="38"/>
      <c r="AV151" s="38"/>
      <c r="AW151" s="38"/>
      <c r="AX151" s="38"/>
      <c r="AY151" s="38"/>
    </row>
    <row r="152" spans="1:51" s="39" customFormat="1" ht="24.75" customHeight="1" x14ac:dyDescent="0.25">
      <c r="A152" s="166"/>
      <c r="B152" s="164"/>
      <c r="C152" s="67">
        <v>158</v>
      </c>
      <c r="D152" s="73" t="s">
        <v>212</v>
      </c>
      <c r="E152" s="86" t="s">
        <v>465</v>
      </c>
      <c r="F152" s="78" t="s">
        <v>3</v>
      </c>
      <c r="G152" s="80" t="s">
        <v>433</v>
      </c>
      <c r="H152" s="77" t="s">
        <v>473</v>
      </c>
      <c r="I152" s="82">
        <v>157.9</v>
      </c>
      <c r="J152" s="85">
        <v>0</v>
      </c>
      <c r="K152" s="28">
        <f t="shared" si="5"/>
        <v>0</v>
      </c>
      <c r="L152" s="28">
        <f t="shared" si="6"/>
        <v>0</v>
      </c>
      <c r="M152" s="29"/>
      <c r="N152" s="30">
        <f t="shared" si="3"/>
        <v>0</v>
      </c>
      <c r="O152" s="29"/>
      <c r="P152" s="29"/>
      <c r="Q152" s="29"/>
      <c r="R152" s="42">
        <f t="shared" si="7"/>
        <v>0</v>
      </c>
      <c r="S152" s="20" t="str">
        <f t="shared" si="8"/>
        <v>OK</v>
      </c>
      <c r="T152" s="40"/>
      <c r="U152" s="41"/>
      <c r="V152" s="41"/>
      <c r="W152" s="41"/>
      <c r="X152" s="41"/>
      <c r="Y152" s="41"/>
      <c r="Z152" s="41"/>
      <c r="AA152" s="40"/>
      <c r="AB152" s="40"/>
      <c r="AC152" s="40"/>
      <c r="AD152" s="40"/>
      <c r="AE152" s="38"/>
      <c r="AF152" s="38"/>
      <c r="AG152" s="38"/>
      <c r="AH152" s="38"/>
      <c r="AI152" s="38"/>
      <c r="AJ152" s="38"/>
      <c r="AK152" s="38"/>
      <c r="AL152" s="38"/>
      <c r="AM152" s="38"/>
      <c r="AN152" s="38"/>
      <c r="AO152" s="38"/>
      <c r="AP152" s="38"/>
      <c r="AQ152" s="38"/>
      <c r="AR152" s="38"/>
      <c r="AS152" s="38"/>
      <c r="AT152" s="38"/>
      <c r="AU152" s="38"/>
      <c r="AV152" s="38"/>
      <c r="AW152" s="38"/>
      <c r="AX152" s="38"/>
      <c r="AY152" s="38"/>
    </row>
    <row r="153" spans="1:51" s="39" customFormat="1" ht="24.75" customHeight="1" x14ac:dyDescent="0.25">
      <c r="A153" s="166"/>
      <c r="B153" s="164"/>
      <c r="C153" s="67">
        <v>159</v>
      </c>
      <c r="D153" s="73" t="s">
        <v>213</v>
      </c>
      <c r="E153" s="86" t="s">
        <v>466</v>
      </c>
      <c r="F153" s="78" t="s">
        <v>3</v>
      </c>
      <c r="G153" s="80" t="s">
        <v>433</v>
      </c>
      <c r="H153" s="77" t="s">
        <v>473</v>
      </c>
      <c r="I153" s="82">
        <v>102.99</v>
      </c>
      <c r="J153" s="85">
        <v>0</v>
      </c>
      <c r="K153" s="28">
        <f t="shared" si="5"/>
        <v>0</v>
      </c>
      <c r="L153" s="28">
        <f t="shared" si="6"/>
        <v>0</v>
      </c>
      <c r="M153" s="29"/>
      <c r="N153" s="30">
        <f t="shared" si="3"/>
        <v>0</v>
      </c>
      <c r="O153" s="29"/>
      <c r="P153" s="29"/>
      <c r="Q153" s="29"/>
      <c r="R153" s="42">
        <f t="shared" si="7"/>
        <v>0</v>
      </c>
      <c r="S153" s="20" t="str">
        <f t="shared" si="8"/>
        <v>OK</v>
      </c>
      <c r="T153" s="40"/>
      <c r="U153" s="41"/>
      <c r="V153" s="41"/>
      <c r="W153" s="41"/>
      <c r="X153" s="41"/>
      <c r="Y153" s="41"/>
      <c r="Z153" s="41"/>
      <c r="AA153" s="40"/>
      <c r="AB153" s="40"/>
      <c r="AC153" s="40"/>
      <c r="AD153" s="40"/>
      <c r="AE153" s="38"/>
      <c r="AF153" s="38"/>
      <c r="AG153" s="38"/>
      <c r="AH153" s="38"/>
      <c r="AI153" s="38"/>
      <c r="AJ153" s="38"/>
      <c r="AK153" s="38"/>
      <c r="AL153" s="38"/>
      <c r="AM153" s="38"/>
      <c r="AN153" s="38"/>
      <c r="AO153" s="38"/>
      <c r="AP153" s="38"/>
      <c r="AQ153" s="38"/>
      <c r="AR153" s="38"/>
      <c r="AS153" s="38"/>
      <c r="AT153" s="38"/>
      <c r="AU153" s="38"/>
      <c r="AV153" s="38"/>
      <c r="AW153" s="38"/>
      <c r="AX153" s="38"/>
      <c r="AY153" s="38"/>
    </row>
    <row r="154" spans="1:51" ht="24.75" customHeight="1" x14ac:dyDescent="0.25">
      <c r="A154" s="166"/>
      <c r="B154" s="165"/>
      <c r="C154" s="67">
        <v>160</v>
      </c>
      <c r="D154" s="73" t="s">
        <v>214</v>
      </c>
      <c r="E154" s="86" t="s">
        <v>467</v>
      </c>
      <c r="F154" s="78" t="s">
        <v>340</v>
      </c>
      <c r="G154" s="80" t="s">
        <v>433</v>
      </c>
      <c r="H154" s="77" t="s">
        <v>468</v>
      </c>
      <c r="I154" s="82">
        <v>1405.14</v>
      </c>
      <c r="J154" s="85">
        <v>0</v>
      </c>
      <c r="K154" s="28">
        <f t="shared" si="5"/>
        <v>0</v>
      </c>
      <c r="L154" s="28">
        <f t="shared" si="6"/>
        <v>0</v>
      </c>
      <c r="M154" s="29"/>
      <c r="N154" s="30">
        <f t="shared" si="3"/>
        <v>0</v>
      </c>
      <c r="O154" s="29"/>
      <c r="P154" s="29"/>
      <c r="Q154" s="29"/>
      <c r="R154" s="42">
        <f t="shared" si="7"/>
        <v>0</v>
      </c>
      <c r="S154" s="20" t="str">
        <f t="shared" si="8"/>
        <v>OK</v>
      </c>
      <c r="T154" s="18"/>
      <c r="U154" s="19"/>
      <c r="V154" s="19"/>
      <c r="W154" s="19"/>
      <c r="X154" s="19"/>
      <c r="Y154" s="19"/>
      <c r="Z154" s="19"/>
      <c r="AA154" s="18"/>
      <c r="AB154" s="18"/>
      <c r="AC154" s="18"/>
      <c r="AD154" s="18"/>
      <c r="AE154" s="38"/>
      <c r="AF154" s="38"/>
      <c r="AG154" s="38"/>
      <c r="AH154" s="38"/>
      <c r="AI154" s="38"/>
      <c r="AJ154" s="38"/>
      <c r="AK154" s="38"/>
      <c r="AL154" s="38"/>
      <c r="AM154" s="38"/>
      <c r="AN154" s="38"/>
      <c r="AO154" s="38"/>
      <c r="AP154" s="38"/>
      <c r="AQ154" s="38"/>
      <c r="AR154" s="38"/>
      <c r="AS154" s="38"/>
      <c r="AT154" s="38"/>
      <c r="AU154" s="38"/>
      <c r="AV154" s="38"/>
      <c r="AW154" s="38"/>
      <c r="AX154" s="38"/>
      <c r="AY154" s="38"/>
    </row>
    <row r="155" spans="1:51" ht="16.5" customHeight="1" x14ac:dyDescent="0.25">
      <c r="J155" s="55">
        <f t="shared" ref="J155:R155" si="9">SUM(J4:J154)</f>
        <v>11878</v>
      </c>
      <c r="K155" s="55">
        <f t="shared" si="9"/>
        <v>5607</v>
      </c>
      <c r="L155" s="55">
        <f t="shared" si="9"/>
        <v>5607</v>
      </c>
      <c r="M155" s="55">
        <f t="shared" si="9"/>
        <v>0</v>
      </c>
      <c r="N155" s="55">
        <f t="shared" si="9"/>
        <v>2952</v>
      </c>
      <c r="O155" s="55">
        <f t="shared" si="9"/>
        <v>0</v>
      </c>
      <c r="P155" s="55">
        <f t="shared" si="9"/>
        <v>0</v>
      </c>
      <c r="Q155" s="55">
        <f t="shared" si="9"/>
        <v>0</v>
      </c>
      <c r="R155" s="56">
        <f t="shared" si="9"/>
        <v>6271</v>
      </c>
      <c r="T155" s="22">
        <f t="shared" ref="T155:AY155" si="10">SUMPRODUCT($I$4:$I$154,T4:T154)</f>
        <v>12161.23</v>
      </c>
      <c r="U155" s="22">
        <f t="shared" si="10"/>
        <v>1735.82</v>
      </c>
      <c r="V155" s="22">
        <f t="shared" si="10"/>
        <v>371.05</v>
      </c>
      <c r="W155" s="22">
        <f t="shared" si="10"/>
        <v>2150</v>
      </c>
      <c r="X155" s="22">
        <f t="shared" si="10"/>
        <v>1281.3</v>
      </c>
      <c r="Y155" s="22">
        <f t="shared" si="10"/>
        <v>0</v>
      </c>
      <c r="Z155" s="22">
        <f t="shared" si="10"/>
        <v>0</v>
      </c>
      <c r="AA155" s="22">
        <f t="shared" si="10"/>
        <v>0</v>
      </c>
      <c r="AB155" s="22">
        <f t="shared" si="10"/>
        <v>0</v>
      </c>
      <c r="AC155" s="22">
        <f t="shared" si="10"/>
        <v>0</v>
      </c>
      <c r="AD155" s="22">
        <f t="shared" si="10"/>
        <v>0</v>
      </c>
      <c r="AE155" s="22">
        <f t="shared" si="10"/>
        <v>0</v>
      </c>
      <c r="AF155" s="22">
        <f t="shared" si="10"/>
        <v>0</v>
      </c>
      <c r="AG155" s="22">
        <f t="shared" si="10"/>
        <v>0</v>
      </c>
      <c r="AH155" s="22">
        <f t="shared" si="10"/>
        <v>0</v>
      </c>
      <c r="AI155" s="22">
        <f t="shared" si="10"/>
        <v>0</v>
      </c>
      <c r="AJ155" s="22">
        <f t="shared" si="10"/>
        <v>0</v>
      </c>
      <c r="AK155" s="22">
        <f t="shared" si="10"/>
        <v>0</v>
      </c>
      <c r="AL155" s="22">
        <f t="shared" si="10"/>
        <v>0</v>
      </c>
      <c r="AM155" s="22">
        <f t="shared" si="10"/>
        <v>0</v>
      </c>
      <c r="AN155" s="22">
        <f t="shared" si="10"/>
        <v>0</v>
      </c>
      <c r="AO155" s="22">
        <f t="shared" si="10"/>
        <v>0</v>
      </c>
      <c r="AP155" s="22">
        <f t="shared" si="10"/>
        <v>0</v>
      </c>
      <c r="AQ155" s="22">
        <f t="shared" si="10"/>
        <v>0</v>
      </c>
      <c r="AR155" s="22">
        <f t="shared" si="10"/>
        <v>0</v>
      </c>
      <c r="AS155" s="22">
        <f t="shared" si="10"/>
        <v>0</v>
      </c>
      <c r="AT155" s="22">
        <f t="shared" si="10"/>
        <v>0</v>
      </c>
      <c r="AU155" s="22">
        <f t="shared" si="10"/>
        <v>0</v>
      </c>
      <c r="AV155" s="22">
        <f t="shared" si="10"/>
        <v>0</v>
      </c>
      <c r="AW155" s="22">
        <f t="shared" si="10"/>
        <v>0</v>
      </c>
      <c r="AX155" s="22">
        <f t="shared" si="10"/>
        <v>0</v>
      </c>
      <c r="AY155" s="22">
        <f t="shared" si="10"/>
        <v>0</v>
      </c>
    </row>
    <row r="156" spans="1:51" s="39" customFormat="1" ht="20.25" customHeight="1" x14ac:dyDescent="0.25">
      <c r="A156" s="1"/>
      <c r="B156" s="1"/>
      <c r="C156" s="1"/>
      <c r="D156" s="3"/>
      <c r="E156" s="1"/>
      <c r="F156" s="1"/>
      <c r="G156" s="1"/>
      <c r="H156" s="1"/>
      <c r="I156" s="98"/>
      <c r="J156" s="62">
        <f t="shared" ref="J156:Q156" si="11">SUMPRODUCT($I$4:$I$154,J4:J154)</f>
        <v>30906.84</v>
      </c>
      <c r="K156" s="62">
        <f t="shared" si="11"/>
        <v>17699.399999999998</v>
      </c>
      <c r="L156" s="62">
        <f t="shared" si="11"/>
        <v>17699.399999999998</v>
      </c>
      <c r="M156" s="62">
        <f t="shared" si="11"/>
        <v>0</v>
      </c>
      <c r="N156" s="62">
        <f t="shared" si="11"/>
        <v>7417.5599999999977</v>
      </c>
      <c r="O156" s="62">
        <f t="shared" si="11"/>
        <v>0</v>
      </c>
      <c r="P156" s="62">
        <f t="shared" si="11"/>
        <v>0</v>
      </c>
      <c r="Q156" s="62">
        <f t="shared" si="11"/>
        <v>0</v>
      </c>
      <c r="R156" s="12"/>
      <c r="S156" s="5"/>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row>
    <row r="157" spans="1:51" s="39" customFormat="1" ht="20.25" customHeight="1" thickBot="1" x14ac:dyDescent="0.3">
      <c r="A157" s="1"/>
      <c r="B157" s="1"/>
      <c r="C157" s="1"/>
      <c r="D157" s="3"/>
      <c r="E157" s="1"/>
      <c r="F157" s="1"/>
      <c r="G157" s="1"/>
      <c r="H157" s="1"/>
      <c r="I157" s="98"/>
      <c r="J157" s="62"/>
      <c r="K157" s="4"/>
      <c r="L157" s="4"/>
      <c r="M157" s="33"/>
      <c r="N157" s="33"/>
      <c r="O157" s="33"/>
      <c r="P157" s="33"/>
      <c r="Q157" s="33"/>
      <c r="R157" s="12"/>
      <c r="S157" s="5"/>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row>
    <row r="158" spans="1:51" ht="17.25" customHeight="1" x14ac:dyDescent="0.25">
      <c r="A158" s="2"/>
      <c r="B158" s="177" t="s">
        <v>60</v>
      </c>
      <c r="C158" s="178"/>
      <c r="D158" s="178"/>
      <c r="E158" s="178"/>
      <c r="F158" s="178"/>
      <c r="G158" s="178"/>
      <c r="H158" s="178"/>
      <c r="I158" s="178"/>
      <c r="J158" s="179"/>
      <c r="K158" s="33"/>
      <c r="L158" s="33"/>
      <c r="M158" s="33"/>
      <c r="N158" s="33"/>
      <c r="O158" s="33"/>
      <c r="P158" s="33"/>
      <c r="Q158" s="33"/>
      <c r="U158" s="26"/>
      <c r="V158" s="26"/>
      <c r="W158" s="139"/>
      <c r="X158" s="140"/>
    </row>
    <row r="159" spans="1:51" ht="16.5" customHeight="1" x14ac:dyDescent="0.25">
      <c r="A159" s="2"/>
      <c r="B159" s="180" t="s">
        <v>58</v>
      </c>
      <c r="C159" s="181"/>
      <c r="D159" s="181"/>
      <c r="E159" s="181"/>
      <c r="F159" s="181"/>
      <c r="G159" s="181"/>
      <c r="H159" s="181"/>
      <c r="I159" s="181"/>
      <c r="J159" s="182"/>
      <c r="Q159" s="27"/>
      <c r="U159" s="26"/>
      <c r="V159" s="26"/>
      <c r="W159" s="26"/>
      <c r="X159" s="138"/>
    </row>
    <row r="160" spans="1:51" ht="15.75" customHeight="1" x14ac:dyDescent="0.25">
      <c r="A160" s="2"/>
      <c r="B160" s="183" t="s">
        <v>59</v>
      </c>
      <c r="C160" s="184"/>
      <c r="D160" s="184"/>
      <c r="E160" s="184"/>
      <c r="F160" s="184"/>
      <c r="G160" s="184"/>
      <c r="H160" s="184"/>
      <c r="I160" s="184"/>
      <c r="J160" s="185"/>
      <c r="Q160" s="27"/>
      <c r="U160" s="26"/>
      <c r="V160" s="26"/>
      <c r="W160" s="26"/>
    </row>
    <row r="161" spans="1:10" ht="18.75" customHeight="1" thickBot="1" x14ac:dyDescent="0.3">
      <c r="A161" s="2"/>
      <c r="B161" s="186" t="s">
        <v>57</v>
      </c>
      <c r="C161" s="187"/>
      <c r="D161" s="187"/>
      <c r="E161" s="187"/>
      <c r="F161" s="187"/>
      <c r="G161" s="187"/>
      <c r="H161" s="187"/>
      <c r="I161" s="187"/>
      <c r="J161" s="188"/>
    </row>
  </sheetData>
  <autoFilter ref="A3:AY156" xr:uid="{00000000-0001-0000-0000-000000000000}"/>
  <customSheetViews>
    <customSheetView guid="{621D8238-5429-498F-AC6E-560DC77BBC2F}" scale="70" topLeftCell="D1">
      <selection activeCell="L22" sqref="L22"/>
      <colBreaks count="1" manualBreakCount="1">
        <brk id="17" max="1048575" man="1"/>
      </colBreaks>
      <pageMargins left="0.511811024" right="0.511811024" top="0.78740157499999996" bottom="0.78740157499999996" header="0.31496062000000002" footer="0.31496062000000002"/>
      <pageSetup paperSize="9" scale="60" orientation="landscape" r:id="rId1"/>
    </customSheetView>
    <customSheetView guid="{4F310B60-E7C4-463C-82E5-32855552E117}" scale="106" topLeftCell="E11">
      <selection activeCell="K12" sqref="K12"/>
      <colBreaks count="1" manualBreakCount="1">
        <brk id="17" max="1048575" man="1"/>
      </colBreaks>
      <pageMargins left="0.511811024" right="0.511811024" top="0.78740157499999996" bottom="0.78740157499999996" header="0.31496062000000002" footer="0.31496062000000002"/>
      <pageSetup paperSize="9" scale="60" orientation="landscape" r:id="rId2"/>
    </customSheetView>
    <customSheetView guid="{29377F80-2479-4EEE-B758-5B51FB237957}" scale="96" topLeftCell="A19">
      <selection activeCell="K27" sqref="K27"/>
      <colBreaks count="1" manualBreakCount="1">
        <brk id="17" max="1048575" man="1"/>
      </colBreaks>
      <pageMargins left="0.511811024" right="0.511811024" top="0.78740157499999996" bottom="0.78740157499999996" header="0.31496062000000002" footer="0.31496062000000002"/>
      <pageSetup paperSize="9" scale="60" orientation="landscape" r:id="rId3"/>
    </customSheetView>
    <customSheetView guid="{B9C3DAFA-017A-49F7-AED8-93B14E732368}" scale="96" topLeftCell="A34">
      <selection activeCell="G40" sqref="G40"/>
      <colBreaks count="1" manualBreakCount="1">
        <brk id="17" max="1048575" man="1"/>
      </colBreaks>
      <pageMargins left="0.511811024" right="0.511811024" top="0.78740157499999996" bottom="0.78740157499999996" header="0.31496062000000002" footer="0.31496062000000002"/>
      <pageSetup paperSize="9" scale="60" orientation="landscape" r:id="rId4"/>
    </customSheetView>
  </customSheetViews>
  <mergeCells count="71">
    <mergeCell ref="B141:B143"/>
    <mergeCell ref="A141:A143"/>
    <mergeCell ref="B144:B154"/>
    <mergeCell ref="A144:A154"/>
    <mergeCell ref="B111:B119"/>
    <mergeCell ref="A111:A119"/>
    <mergeCell ref="B120:B138"/>
    <mergeCell ref="A120:A138"/>
    <mergeCell ref="B139:B140"/>
    <mergeCell ref="A139:A140"/>
    <mergeCell ref="B89:B90"/>
    <mergeCell ref="A89:A90"/>
    <mergeCell ref="B92:B103"/>
    <mergeCell ref="A92:A103"/>
    <mergeCell ref="B104:B110"/>
    <mergeCell ref="A104:A110"/>
    <mergeCell ref="B31:B56"/>
    <mergeCell ref="A31:A56"/>
    <mergeCell ref="B57:B73"/>
    <mergeCell ref="A57:A73"/>
    <mergeCell ref="B74:B88"/>
    <mergeCell ref="A74:A88"/>
    <mergeCell ref="AQ1:AQ2"/>
    <mergeCell ref="AR1:AR2"/>
    <mergeCell ref="AS1:AS2"/>
    <mergeCell ref="AM1:AM2"/>
    <mergeCell ref="AN1:AN2"/>
    <mergeCell ref="B158:J158"/>
    <mergeCell ref="B159:J159"/>
    <mergeCell ref="B160:J160"/>
    <mergeCell ref="B161:J161"/>
    <mergeCell ref="AX1:AX2"/>
    <mergeCell ref="J1:S1"/>
    <mergeCell ref="A1:C1"/>
    <mergeCell ref="AL1:AL2"/>
    <mergeCell ref="AC1:AC2"/>
    <mergeCell ref="AD1:AD2"/>
    <mergeCell ref="AE1:AE2"/>
    <mergeCell ref="AF1:AF2"/>
    <mergeCell ref="AG1:AG2"/>
    <mergeCell ref="AH1:AH2"/>
    <mergeCell ref="AI1:AI2"/>
    <mergeCell ref="AJ1:AJ2"/>
    <mergeCell ref="AY1:AY2"/>
    <mergeCell ref="Z1:Z2"/>
    <mergeCell ref="AA1:AA2"/>
    <mergeCell ref="T1:T2"/>
    <mergeCell ref="U1:U2"/>
    <mergeCell ref="W1:W2"/>
    <mergeCell ref="X1:X2"/>
    <mergeCell ref="Y1:Y2"/>
    <mergeCell ref="V1:V2"/>
    <mergeCell ref="AT1:AT2"/>
    <mergeCell ref="AU1:AU2"/>
    <mergeCell ref="AV1:AV2"/>
    <mergeCell ref="AW1:AW2"/>
    <mergeCell ref="AO1:AO2"/>
    <mergeCell ref="AP1:AP2"/>
    <mergeCell ref="AB1:AB2"/>
    <mergeCell ref="AK1:AK2"/>
    <mergeCell ref="D1:I1"/>
    <mergeCell ref="A2:I2"/>
    <mergeCell ref="J2:S2"/>
    <mergeCell ref="B4:B16"/>
    <mergeCell ref="A4:A16"/>
    <mergeCell ref="B17:B22"/>
    <mergeCell ref="A17:A22"/>
    <mergeCell ref="B23:B26"/>
    <mergeCell ref="A23:A26"/>
    <mergeCell ref="B27:B30"/>
    <mergeCell ref="A27:A30"/>
  </mergeCells>
  <conditionalFormatting sqref="S1 S3:S1048576">
    <cfRule type="cellIs" dxfId="253" priority="33" operator="equal">
      <formula>"ATENÇÃO"</formula>
    </cfRule>
  </conditionalFormatting>
  <conditionalFormatting sqref="T4:AY154">
    <cfRule type="cellIs" dxfId="252" priority="29" operator="greaterThan">
      <formula>0</formula>
    </cfRule>
  </conditionalFormatting>
  <conditionalFormatting sqref="R4:R154">
    <cfRule type="cellIs" dxfId="251" priority="28" operator="lessThan">
      <formula>0</formula>
    </cfRule>
  </conditionalFormatting>
  <conditionalFormatting sqref="S4:S154">
    <cfRule type="containsText" dxfId="250" priority="27" operator="containsText" text="ATENÇÃO">
      <formula>NOT(ISERROR(SEARCH("ATENÇÃO",S4)))</formula>
    </cfRule>
  </conditionalFormatting>
  <conditionalFormatting sqref="D123:D125 D8 D77 D105">
    <cfRule type="duplicateValues" dxfId="249" priority="25"/>
  </conditionalFormatting>
  <conditionalFormatting sqref="D10:D12">
    <cfRule type="duplicateValues" dxfId="248" priority="20"/>
  </conditionalFormatting>
  <conditionalFormatting sqref="D65">
    <cfRule type="duplicateValues" dxfId="247" priority="19"/>
  </conditionalFormatting>
  <conditionalFormatting sqref="D81">
    <cfRule type="duplicateValues" dxfId="246" priority="18"/>
  </conditionalFormatting>
  <conditionalFormatting sqref="D116 D126:D129">
    <cfRule type="duplicateValues" dxfId="245" priority="23"/>
  </conditionalFormatting>
  <conditionalFormatting sqref="D120:D122 D117 D115 D106">
    <cfRule type="duplicateValues" dxfId="244" priority="24"/>
  </conditionalFormatting>
  <conditionalFormatting sqref="D130:D138">
    <cfRule type="duplicateValues" dxfId="243" priority="17"/>
  </conditionalFormatting>
  <conditionalFormatting sqref="D139:D140 D9">
    <cfRule type="duplicateValues" dxfId="242" priority="21"/>
  </conditionalFormatting>
  <conditionalFormatting sqref="D143">
    <cfRule type="duplicateValues" dxfId="241" priority="16"/>
  </conditionalFormatting>
  <conditionalFormatting sqref="D144">
    <cfRule type="duplicateValues" dxfId="240" priority="15"/>
  </conditionalFormatting>
  <conditionalFormatting sqref="D145:D153 D141:D142 D118:D119">
    <cfRule type="duplicateValues" dxfId="239" priority="26"/>
  </conditionalFormatting>
  <conditionalFormatting sqref="D154">
    <cfRule type="duplicateValues" dxfId="238" priority="14"/>
  </conditionalFormatting>
  <conditionalFormatting sqref="D78:D80 D66:D76 D82:D104 D107:D114 D13:D64 D4:D7">
    <cfRule type="duplicateValues" dxfId="237" priority="22"/>
  </conditionalFormatting>
  <pageMargins left="0.511811024" right="0.511811024" top="0.78740157499999996" bottom="0.78740157499999996" header="0.31496062000000002" footer="0.31496062000000002"/>
  <pageSetup paperSize="9" scale="60" orientation="landscape" r:id="rId5"/>
  <colBreaks count="1" manualBreakCount="1">
    <brk id="23" max="1048575" man="1"/>
  </colBreaks>
  <legacy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68449-0FA0-4C66-A348-EE14D8B6D172}">
  <dimension ref="A1:AY161"/>
  <sheetViews>
    <sheetView topLeftCell="A139" zoomScale="50" zoomScaleNormal="50" workbookViewId="0">
      <selection activeCell="S163" sqref="S163"/>
    </sheetView>
  </sheetViews>
  <sheetFormatPr defaultColWidth="11.85546875" defaultRowHeight="24.75" customHeight="1" x14ac:dyDescent="0.25"/>
  <cols>
    <col min="1" max="1" width="16.42578125" style="1" customWidth="1"/>
    <col min="2" max="2" width="8" style="1" customWidth="1"/>
    <col min="3" max="3" width="9.85546875" style="1" customWidth="1"/>
    <col min="4" max="4" width="16.140625" style="3" customWidth="1"/>
    <col min="5" max="5" width="18" style="1" customWidth="1"/>
    <col min="6" max="6" width="15.85546875" style="1" customWidth="1"/>
    <col min="7" max="7" width="14.42578125" style="1" customWidth="1"/>
    <col min="8" max="8" width="16.28515625" style="1" customWidth="1"/>
    <col min="9" max="9" width="15.140625" style="3" customWidth="1"/>
    <col min="10" max="17" width="11.42578125" style="4" customWidth="1"/>
    <col min="18" max="18" width="11.42578125" style="12" customWidth="1"/>
    <col min="19" max="19" width="11.42578125" style="5" customWidth="1"/>
    <col min="20" max="31" width="15" style="6" customWidth="1"/>
    <col min="32" max="51" width="15" style="39" customWidth="1"/>
    <col min="52" max="16384" width="11.85546875" style="39"/>
  </cols>
  <sheetData>
    <row r="1" spans="1:51" ht="47.1" customHeight="1" x14ac:dyDescent="0.25">
      <c r="A1" s="190" t="s">
        <v>54</v>
      </c>
      <c r="B1" s="191"/>
      <c r="C1" s="192"/>
      <c r="D1" s="169" t="s">
        <v>56</v>
      </c>
      <c r="E1" s="170"/>
      <c r="F1" s="170"/>
      <c r="G1" s="170"/>
      <c r="H1" s="170"/>
      <c r="I1" s="171"/>
      <c r="J1" s="189" t="s">
        <v>63</v>
      </c>
      <c r="K1" s="189"/>
      <c r="L1" s="189"/>
      <c r="M1" s="189"/>
      <c r="N1" s="189"/>
      <c r="O1" s="189"/>
      <c r="P1" s="189"/>
      <c r="Q1" s="189"/>
      <c r="R1" s="189"/>
      <c r="S1" s="189"/>
      <c r="T1" s="195" t="s">
        <v>577</v>
      </c>
      <c r="U1" s="195" t="s">
        <v>578</v>
      </c>
      <c r="V1" s="195" t="s">
        <v>579</v>
      </c>
      <c r="W1" s="167" t="s">
        <v>53</v>
      </c>
      <c r="X1" s="167" t="s">
        <v>53</v>
      </c>
      <c r="Y1" s="167" t="s">
        <v>53</v>
      </c>
      <c r="Z1" s="167" t="s">
        <v>53</v>
      </c>
      <c r="AA1" s="167" t="s">
        <v>53</v>
      </c>
      <c r="AB1" s="167" t="s">
        <v>53</v>
      </c>
      <c r="AC1" s="167" t="s">
        <v>53</v>
      </c>
      <c r="AD1" s="167" t="s">
        <v>53</v>
      </c>
      <c r="AE1" s="167" t="s">
        <v>53</v>
      </c>
      <c r="AF1" s="167" t="s">
        <v>53</v>
      </c>
      <c r="AG1" s="167" t="s">
        <v>53</v>
      </c>
      <c r="AH1" s="167" t="s">
        <v>53</v>
      </c>
      <c r="AI1" s="167" t="s">
        <v>53</v>
      </c>
      <c r="AJ1" s="167" t="s">
        <v>53</v>
      </c>
      <c r="AK1" s="167" t="s">
        <v>53</v>
      </c>
      <c r="AL1" s="167" t="s">
        <v>53</v>
      </c>
      <c r="AM1" s="167" t="s">
        <v>53</v>
      </c>
      <c r="AN1" s="167" t="s">
        <v>53</v>
      </c>
      <c r="AO1" s="167" t="s">
        <v>53</v>
      </c>
      <c r="AP1" s="167" t="s">
        <v>53</v>
      </c>
      <c r="AQ1" s="167" t="s">
        <v>53</v>
      </c>
      <c r="AR1" s="167" t="s">
        <v>53</v>
      </c>
      <c r="AS1" s="167" t="s">
        <v>53</v>
      </c>
      <c r="AT1" s="167" t="s">
        <v>53</v>
      </c>
      <c r="AU1" s="167" t="s">
        <v>53</v>
      </c>
      <c r="AV1" s="167" t="s">
        <v>53</v>
      </c>
      <c r="AW1" s="167" t="s">
        <v>53</v>
      </c>
      <c r="AX1" s="167" t="s">
        <v>53</v>
      </c>
      <c r="AY1" s="167" t="s">
        <v>53</v>
      </c>
    </row>
    <row r="2" spans="1:51" ht="23.25" customHeight="1" x14ac:dyDescent="0.25">
      <c r="A2" s="169" t="s">
        <v>493</v>
      </c>
      <c r="B2" s="170"/>
      <c r="C2" s="170"/>
      <c r="D2" s="170"/>
      <c r="E2" s="170"/>
      <c r="F2" s="170"/>
      <c r="G2" s="170"/>
      <c r="H2" s="170"/>
      <c r="I2" s="171"/>
      <c r="J2" s="172" t="s">
        <v>55</v>
      </c>
      <c r="K2" s="173"/>
      <c r="L2" s="173"/>
      <c r="M2" s="173"/>
      <c r="N2" s="173"/>
      <c r="O2" s="173"/>
      <c r="P2" s="173"/>
      <c r="Q2" s="173"/>
      <c r="R2" s="173"/>
      <c r="S2" s="174"/>
      <c r="T2" s="196"/>
      <c r="U2" s="196"/>
      <c r="V2" s="196"/>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row>
    <row r="3" spans="1:51" s="3" customFormat="1" ht="51" customHeight="1" x14ac:dyDescent="0.2">
      <c r="A3" s="7" t="s">
        <v>483</v>
      </c>
      <c r="B3" s="7" t="s">
        <v>2</v>
      </c>
      <c r="C3" s="7" t="s">
        <v>7</v>
      </c>
      <c r="D3" s="8" t="s">
        <v>9</v>
      </c>
      <c r="E3" s="8" t="s">
        <v>10</v>
      </c>
      <c r="F3" s="8" t="s">
        <v>11</v>
      </c>
      <c r="G3" s="8" t="s">
        <v>4</v>
      </c>
      <c r="H3" s="8" t="s">
        <v>12</v>
      </c>
      <c r="I3" s="9" t="s">
        <v>6</v>
      </c>
      <c r="J3" s="24" t="s">
        <v>62</v>
      </c>
      <c r="K3" s="24" t="s">
        <v>13</v>
      </c>
      <c r="L3" s="24" t="s">
        <v>14</v>
      </c>
      <c r="M3" s="24" t="s">
        <v>61</v>
      </c>
      <c r="N3" s="24" t="s">
        <v>15</v>
      </c>
      <c r="O3" s="24" t="s">
        <v>16</v>
      </c>
      <c r="P3" s="24" t="s">
        <v>17</v>
      </c>
      <c r="Q3" s="24" t="s">
        <v>18</v>
      </c>
      <c r="R3" s="31" t="s">
        <v>0</v>
      </c>
      <c r="S3" s="32" t="s">
        <v>1</v>
      </c>
      <c r="T3" s="141">
        <v>45929</v>
      </c>
      <c r="U3" s="141">
        <v>45929</v>
      </c>
      <c r="V3" s="141">
        <v>45936</v>
      </c>
      <c r="W3" s="69" t="s">
        <v>48</v>
      </c>
      <c r="X3" s="69" t="s">
        <v>48</v>
      </c>
      <c r="Y3" s="69" t="s">
        <v>48</v>
      </c>
      <c r="Z3" s="69" t="s">
        <v>48</v>
      </c>
      <c r="AA3" s="69" t="s">
        <v>48</v>
      </c>
      <c r="AB3" s="69" t="s">
        <v>48</v>
      </c>
      <c r="AC3" s="69" t="s">
        <v>48</v>
      </c>
      <c r="AD3" s="69" t="s">
        <v>48</v>
      </c>
      <c r="AE3" s="69" t="s">
        <v>48</v>
      </c>
      <c r="AF3" s="69" t="s">
        <v>48</v>
      </c>
      <c r="AG3" s="69" t="s">
        <v>48</v>
      </c>
      <c r="AH3" s="69" t="s">
        <v>48</v>
      </c>
      <c r="AI3" s="69" t="s">
        <v>48</v>
      </c>
      <c r="AJ3" s="69" t="s">
        <v>48</v>
      </c>
      <c r="AK3" s="69" t="s">
        <v>48</v>
      </c>
      <c r="AL3" s="69" t="s">
        <v>48</v>
      </c>
      <c r="AM3" s="69" t="s">
        <v>48</v>
      </c>
      <c r="AN3" s="69" t="s">
        <v>48</v>
      </c>
      <c r="AO3" s="69" t="s">
        <v>48</v>
      </c>
      <c r="AP3" s="69" t="s">
        <v>48</v>
      </c>
      <c r="AQ3" s="69" t="s">
        <v>48</v>
      </c>
      <c r="AR3" s="69" t="s">
        <v>48</v>
      </c>
      <c r="AS3" s="69" t="s">
        <v>48</v>
      </c>
      <c r="AT3" s="69" t="s">
        <v>48</v>
      </c>
      <c r="AU3" s="69" t="s">
        <v>48</v>
      </c>
      <c r="AV3" s="69" t="s">
        <v>48</v>
      </c>
      <c r="AW3" s="69" t="s">
        <v>48</v>
      </c>
      <c r="AX3" s="69" t="s">
        <v>48</v>
      </c>
      <c r="AY3" s="69" t="s">
        <v>48</v>
      </c>
    </row>
    <row r="4" spans="1:51" ht="24.75" customHeight="1" x14ac:dyDescent="0.25">
      <c r="A4" s="166" t="s">
        <v>477</v>
      </c>
      <c r="B4" s="163">
        <v>1</v>
      </c>
      <c r="C4" s="67">
        <v>1</v>
      </c>
      <c r="D4" s="70" t="s">
        <v>64</v>
      </c>
      <c r="E4" s="86" t="s">
        <v>215</v>
      </c>
      <c r="F4" s="74" t="s">
        <v>3</v>
      </c>
      <c r="G4" s="76" t="s">
        <v>216</v>
      </c>
      <c r="H4" s="81" t="s">
        <v>468</v>
      </c>
      <c r="I4" s="82">
        <v>37.5</v>
      </c>
      <c r="J4" s="84">
        <v>0</v>
      </c>
      <c r="K4" s="28">
        <f t="shared" ref="K4:K35" si="0">IF(SUM(T4:AY4)&gt;J4+M4,J4+M4,SUM(T4:AY4))</f>
        <v>0</v>
      </c>
      <c r="L4" s="28">
        <f t="shared" ref="L4:L35" si="1">(SUM(T4:AY4))</f>
        <v>0</v>
      </c>
      <c r="M4" s="29"/>
      <c r="N4" s="30">
        <f>ROUND(IF(J4*0.25-0.5&lt;0,0,J4*0.25-0.5),0)-Q4-O4</f>
        <v>0</v>
      </c>
      <c r="O4" s="29"/>
      <c r="P4" s="29"/>
      <c r="Q4" s="29"/>
      <c r="R4" s="42">
        <f t="shared" ref="R4:R35" si="2">J4-SUM(T4:AY4)+M4</f>
        <v>0</v>
      </c>
      <c r="S4" s="20" t="str">
        <f>IF(R4&lt;0,"ATENÇÃO","OK")</f>
        <v>OK</v>
      </c>
      <c r="T4" s="142"/>
      <c r="U4" s="143"/>
      <c r="V4" s="143"/>
      <c r="W4" s="41"/>
      <c r="X4" s="41"/>
      <c r="Y4" s="41"/>
      <c r="Z4" s="41"/>
      <c r="AA4" s="40"/>
      <c r="AB4" s="40"/>
      <c r="AC4" s="40"/>
      <c r="AD4" s="40"/>
      <c r="AE4" s="38"/>
      <c r="AF4" s="38"/>
      <c r="AG4" s="38"/>
      <c r="AH4" s="38"/>
      <c r="AI4" s="38"/>
      <c r="AJ4" s="38"/>
      <c r="AK4" s="38"/>
      <c r="AL4" s="38"/>
      <c r="AM4" s="38"/>
      <c r="AN4" s="38"/>
      <c r="AO4" s="38"/>
      <c r="AP4" s="38"/>
      <c r="AQ4" s="38"/>
      <c r="AR4" s="38"/>
      <c r="AS4" s="38"/>
      <c r="AT4" s="38"/>
      <c r="AU4" s="38"/>
      <c r="AV4" s="38"/>
      <c r="AW4" s="38"/>
      <c r="AX4" s="38"/>
      <c r="AY4" s="38"/>
    </row>
    <row r="5" spans="1:51" ht="24.75" customHeight="1" x14ac:dyDescent="0.25">
      <c r="A5" s="166"/>
      <c r="B5" s="164"/>
      <c r="C5" s="67">
        <v>2</v>
      </c>
      <c r="D5" s="71" t="s">
        <v>65</v>
      </c>
      <c r="E5" s="86" t="s">
        <v>217</v>
      </c>
      <c r="F5" s="77" t="s">
        <v>3</v>
      </c>
      <c r="G5" s="75" t="s">
        <v>218</v>
      </c>
      <c r="H5" s="81" t="s">
        <v>468</v>
      </c>
      <c r="I5" s="82">
        <v>15.3</v>
      </c>
      <c r="J5" s="85">
        <v>100</v>
      </c>
      <c r="K5" s="28">
        <f t="shared" si="0"/>
        <v>100</v>
      </c>
      <c r="L5" s="28">
        <f t="shared" si="1"/>
        <v>100</v>
      </c>
      <c r="M5" s="29"/>
      <c r="N5" s="30">
        <f t="shared" ref="N5:N154" si="3">ROUND(IF(J5*0.25-0.5&lt;0,0,J5*0.25-0.5),0)-Q5-O5</f>
        <v>25</v>
      </c>
      <c r="O5" s="29"/>
      <c r="P5" s="29"/>
      <c r="Q5" s="29"/>
      <c r="R5" s="42">
        <f t="shared" si="2"/>
        <v>0</v>
      </c>
      <c r="S5" s="20" t="str">
        <f t="shared" ref="S5:S68" si="4">IF(R5&lt;0,"ATENÇÃO","OK")</f>
        <v>OK</v>
      </c>
      <c r="T5" s="145">
        <v>100</v>
      </c>
      <c r="U5" s="143"/>
      <c r="V5" s="143"/>
      <c r="W5" s="41"/>
      <c r="X5" s="41"/>
      <c r="Y5" s="41"/>
      <c r="Z5" s="41"/>
      <c r="AA5" s="40"/>
      <c r="AB5" s="40"/>
      <c r="AC5" s="40"/>
      <c r="AD5" s="40"/>
      <c r="AE5" s="38"/>
      <c r="AF5" s="38"/>
      <c r="AG5" s="38"/>
      <c r="AH5" s="38"/>
      <c r="AI5" s="38"/>
      <c r="AJ5" s="38"/>
      <c r="AK5" s="38"/>
      <c r="AL5" s="38"/>
      <c r="AM5" s="38"/>
      <c r="AN5" s="38"/>
      <c r="AO5" s="38"/>
      <c r="AP5" s="38"/>
      <c r="AQ5" s="38"/>
      <c r="AR5" s="38"/>
      <c r="AS5" s="38"/>
      <c r="AT5" s="38"/>
      <c r="AU5" s="38"/>
      <c r="AV5" s="38"/>
      <c r="AW5" s="38"/>
      <c r="AX5" s="38"/>
      <c r="AY5" s="38"/>
    </row>
    <row r="6" spans="1:51" ht="24.75" customHeight="1" x14ac:dyDescent="0.25">
      <c r="A6" s="166"/>
      <c r="B6" s="164"/>
      <c r="C6" s="67">
        <v>3</v>
      </c>
      <c r="D6" s="71" t="s">
        <v>66</v>
      </c>
      <c r="E6" s="86" t="s">
        <v>219</v>
      </c>
      <c r="F6" s="77" t="s">
        <v>3</v>
      </c>
      <c r="G6" s="75" t="s">
        <v>220</v>
      </c>
      <c r="H6" s="81" t="s">
        <v>468</v>
      </c>
      <c r="I6" s="82">
        <v>1.1599999999999999</v>
      </c>
      <c r="J6" s="85">
        <v>20</v>
      </c>
      <c r="K6" s="28">
        <f t="shared" si="0"/>
        <v>20</v>
      </c>
      <c r="L6" s="28">
        <f t="shared" si="1"/>
        <v>20</v>
      </c>
      <c r="M6" s="29"/>
      <c r="N6" s="30">
        <f t="shared" si="3"/>
        <v>5</v>
      </c>
      <c r="O6" s="29"/>
      <c r="P6" s="29"/>
      <c r="Q6" s="29"/>
      <c r="R6" s="42">
        <f t="shared" si="2"/>
        <v>0</v>
      </c>
      <c r="S6" s="20" t="str">
        <f t="shared" si="4"/>
        <v>OK</v>
      </c>
      <c r="T6" s="145">
        <v>20</v>
      </c>
      <c r="U6" s="142"/>
      <c r="V6" s="143"/>
      <c r="W6" s="41"/>
      <c r="X6" s="41"/>
      <c r="Y6" s="41"/>
      <c r="Z6" s="41"/>
      <c r="AA6" s="40"/>
      <c r="AB6" s="40"/>
      <c r="AC6" s="40"/>
      <c r="AD6" s="40"/>
      <c r="AE6" s="38"/>
      <c r="AF6" s="38"/>
      <c r="AG6" s="38"/>
      <c r="AH6" s="38"/>
      <c r="AI6" s="38"/>
      <c r="AJ6" s="38"/>
      <c r="AK6" s="38"/>
      <c r="AL6" s="38"/>
      <c r="AM6" s="38"/>
      <c r="AN6" s="38"/>
      <c r="AO6" s="38"/>
      <c r="AP6" s="38"/>
      <c r="AQ6" s="38"/>
      <c r="AR6" s="38"/>
      <c r="AS6" s="38"/>
      <c r="AT6" s="38"/>
      <c r="AU6" s="38"/>
      <c r="AV6" s="38"/>
      <c r="AW6" s="38"/>
      <c r="AX6" s="38"/>
      <c r="AY6" s="38"/>
    </row>
    <row r="7" spans="1:51" ht="24.75" customHeight="1" x14ac:dyDescent="0.25">
      <c r="A7" s="166"/>
      <c r="B7" s="164"/>
      <c r="C7" s="67">
        <v>4</v>
      </c>
      <c r="D7" s="71" t="s">
        <v>67</v>
      </c>
      <c r="E7" s="86" t="s">
        <v>221</v>
      </c>
      <c r="F7" s="77" t="s">
        <v>3</v>
      </c>
      <c r="G7" s="75" t="s">
        <v>222</v>
      </c>
      <c r="H7" s="75" t="s">
        <v>468</v>
      </c>
      <c r="I7" s="82">
        <v>3.04</v>
      </c>
      <c r="J7" s="85">
        <v>0</v>
      </c>
      <c r="K7" s="28">
        <f t="shared" si="0"/>
        <v>0</v>
      </c>
      <c r="L7" s="28">
        <f t="shared" si="1"/>
        <v>0</v>
      </c>
      <c r="M7" s="29"/>
      <c r="N7" s="30">
        <f t="shared" si="3"/>
        <v>0</v>
      </c>
      <c r="O7" s="29"/>
      <c r="P7" s="29"/>
      <c r="Q7" s="29"/>
      <c r="R7" s="42">
        <f t="shared" si="2"/>
        <v>0</v>
      </c>
      <c r="S7" s="20" t="str">
        <f t="shared" si="4"/>
        <v>OK</v>
      </c>
      <c r="T7" s="142"/>
      <c r="U7" s="143"/>
      <c r="V7" s="143"/>
      <c r="W7" s="41"/>
      <c r="X7" s="41"/>
      <c r="Y7" s="41"/>
      <c r="Z7" s="41"/>
      <c r="AA7" s="40"/>
      <c r="AB7" s="40"/>
      <c r="AC7" s="40"/>
      <c r="AD7" s="40"/>
      <c r="AE7" s="38"/>
      <c r="AF7" s="38"/>
      <c r="AG7" s="38"/>
      <c r="AH7" s="38"/>
      <c r="AI7" s="38"/>
      <c r="AJ7" s="38"/>
      <c r="AK7" s="38"/>
      <c r="AL7" s="38"/>
      <c r="AM7" s="38"/>
      <c r="AN7" s="38"/>
      <c r="AO7" s="38"/>
      <c r="AP7" s="38"/>
      <c r="AQ7" s="38"/>
      <c r="AR7" s="38"/>
      <c r="AS7" s="38"/>
      <c r="AT7" s="38"/>
      <c r="AU7" s="38"/>
      <c r="AV7" s="38"/>
      <c r="AW7" s="38"/>
      <c r="AX7" s="38"/>
      <c r="AY7" s="38"/>
    </row>
    <row r="8" spans="1:51" ht="24.75" customHeight="1" x14ac:dyDescent="0.25">
      <c r="A8" s="166"/>
      <c r="B8" s="164"/>
      <c r="C8" s="67">
        <v>5</v>
      </c>
      <c r="D8" s="72" t="s">
        <v>68</v>
      </c>
      <c r="E8" s="86" t="s">
        <v>223</v>
      </c>
      <c r="F8" s="78" t="s">
        <v>50</v>
      </c>
      <c r="G8" s="79" t="s">
        <v>224</v>
      </c>
      <c r="H8" s="77" t="s">
        <v>468</v>
      </c>
      <c r="I8" s="82">
        <v>3</v>
      </c>
      <c r="J8" s="85">
        <v>30</v>
      </c>
      <c r="K8" s="28">
        <f t="shared" si="0"/>
        <v>30</v>
      </c>
      <c r="L8" s="28">
        <f t="shared" si="1"/>
        <v>30</v>
      </c>
      <c r="M8" s="29"/>
      <c r="N8" s="30">
        <f t="shared" si="3"/>
        <v>7</v>
      </c>
      <c r="O8" s="29"/>
      <c r="P8" s="29"/>
      <c r="Q8" s="29"/>
      <c r="R8" s="42">
        <f t="shared" si="2"/>
        <v>0</v>
      </c>
      <c r="S8" s="20" t="str">
        <f t="shared" si="4"/>
        <v>OK</v>
      </c>
      <c r="T8" s="145">
        <v>30</v>
      </c>
      <c r="U8" s="142"/>
      <c r="V8" s="143"/>
      <c r="W8" s="41"/>
      <c r="X8" s="41"/>
      <c r="Y8" s="41"/>
      <c r="Z8" s="41"/>
      <c r="AA8" s="40"/>
      <c r="AB8" s="40"/>
      <c r="AC8" s="40"/>
      <c r="AD8" s="40"/>
      <c r="AE8" s="38"/>
      <c r="AF8" s="38"/>
      <c r="AG8" s="38"/>
      <c r="AH8" s="38"/>
      <c r="AI8" s="38"/>
      <c r="AJ8" s="38"/>
      <c r="AK8" s="38"/>
      <c r="AL8" s="38"/>
      <c r="AM8" s="38"/>
      <c r="AN8" s="38"/>
      <c r="AO8" s="38"/>
      <c r="AP8" s="38"/>
      <c r="AQ8" s="38"/>
      <c r="AR8" s="38"/>
      <c r="AS8" s="38"/>
      <c r="AT8" s="38"/>
      <c r="AU8" s="38"/>
      <c r="AV8" s="38"/>
      <c r="AW8" s="38"/>
      <c r="AX8" s="38"/>
      <c r="AY8" s="38"/>
    </row>
    <row r="9" spans="1:51" ht="24.75" customHeight="1" x14ac:dyDescent="0.25">
      <c r="A9" s="166"/>
      <c r="B9" s="164"/>
      <c r="C9" s="67">
        <v>6</v>
      </c>
      <c r="D9" s="72" t="s">
        <v>69</v>
      </c>
      <c r="E9" s="86" t="s">
        <v>225</v>
      </c>
      <c r="F9" s="78" t="s">
        <v>50</v>
      </c>
      <c r="G9" s="79" t="s">
        <v>226</v>
      </c>
      <c r="H9" s="77" t="s">
        <v>52</v>
      </c>
      <c r="I9" s="82">
        <v>2.6</v>
      </c>
      <c r="J9" s="85">
        <v>30</v>
      </c>
      <c r="K9" s="28">
        <f t="shared" si="0"/>
        <v>30</v>
      </c>
      <c r="L9" s="28">
        <f t="shared" si="1"/>
        <v>30</v>
      </c>
      <c r="M9" s="29"/>
      <c r="N9" s="30">
        <f t="shared" si="3"/>
        <v>7</v>
      </c>
      <c r="O9" s="29"/>
      <c r="P9" s="29"/>
      <c r="Q9" s="29"/>
      <c r="R9" s="42">
        <f t="shared" si="2"/>
        <v>0</v>
      </c>
      <c r="S9" s="20" t="str">
        <f t="shared" si="4"/>
        <v>OK</v>
      </c>
      <c r="T9" s="145">
        <v>30</v>
      </c>
      <c r="U9" s="143"/>
      <c r="V9" s="143"/>
      <c r="W9" s="41"/>
      <c r="X9" s="41"/>
      <c r="Y9" s="41"/>
      <c r="Z9" s="41"/>
      <c r="AA9" s="40"/>
      <c r="AB9" s="40"/>
      <c r="AC9" s="40"/>
      <c r="AD9" s="40"/>
      <c r="AE9" s="38"/>
      <c r="AF9" s="38"/>
      <c r="AG9" s="38"/>
      <c r="AH9" s="38"/>
      <c r="AI9" s="38"/>
      <c r="AJ9" s="38"/>
      <c r="AK9" s="38"/>
      <c r="AL9" s="38"/>
      <c r="AM9" s="38"/>
      <c r="AN9" s="38"/>
      <c r="AO9" s="38"/>
      <c r="AP9" s="38"/>
      <c r="AQ9" s="38"/>
      <c r="AR9" s="38"/>
      <c r="AS9" s="38"/>
      <c r="AT9" s="38"/>
      <c r="AU9" s="38"/>
      <c r="AV9" s="38"/>
      <c r="AW9" s="38"/>
      <c r="AX9" s="38"/>
      <c r="AY9" s="38"/>
    </row>
    <row r="10" spans="1:51" ht="24.75" customHeight="1" x14ac:dyDescent="0.25">
      <c r="A10" s="166"/>
      <c r="B10" s="164"/>
      <c r="C10" s="67">
        <v>7</v>
      </c>
      <c r="D10" s="72" t="s">
        <v>70</v>
      </c>
      <c r="E10" s="86" t="s">
        <v>227</v>
      </c>
      <c r="F10" s="78" t="s">
        <v>50</v>
      </c>
      <c r="G10" s="79" t="s">
        <v>228</v>
      </c>
      <c r="H10" s="79" t="s">
        <v>468</v>
      </c>
      <c r="I10" s="82">
        <v>2</v>
      </c>
      <c r="J10" s="85">
        <v>15</v>
      </c>
      <c r="K10" s="28">
        <f t="shared" si="0"/>
        <v>15</v>
      </c>
      <c r="L10" s="28">
        <f t="shared" si="1"/>
        <v>15</v>
      </c>
      <c r="M10" s="29"/>
      <c r="N10" s="30">
        <f t="shared" si="3"/>
        <v>3</v>
      </c>
      <c r="O10" s="29"/>
      <c r="P10" s="29"/>
      <c r="Q10" s="29"/>
      <c r="R10" s="42">
        <f t="shared" si="2"/>
        <v>0</v>
      </c>
      <c r="S10" s="20" t="str">
        <f t="shared" si="4"/>
        <v>OK</v>
      </c>
      <c r="T10" s="145">
        <v>15</v>
      </c>
      <c r="U10" s="143"/>
      <c r="V10" s="143"/>
      <c r="W10" s="41"/>
      <c r="X10" s="41"/>
      <c r="Y10" s="41"/>
      <c r="Z10" s="41"/>
      <c r="AA10" s="40"/>
      <c r="AB10" s="40"/>
      <c r="AC10" s="40"/>
      <c r="AD10" s="40"/>
      <c r="AE10" s="38"/>
      <c r="AF10" s="38"/>
      <c r="AG10" s="38"/>
      <c r="AH10" s="38"/>
      <c r="AI10" s="38"/>
      <c r="AJ10" s="38"/>
      <c r="AK10" s="38"/>
      <c r="AL10" s="38"/>
      <c r="AM10" s="38"/>
      <c r="AN10" s="38"/>
      <c r="AO10" s="38"/>
      <c r="AP10" s="38"/>
      <c r="AQ10" s="38"/>
      <c r="AR10" s="38"/>
      <c r="AS10" s="38"/>
      <c r="AT10" s="38"/>
      <c r="AU10" s="38"/>
      <c r="AV10" s="38"/>
      <c r="AW10" s="38"/>
      <c r="AX10" s="38"/>
      <c r="AY10" s="38"/>
    </row>
    <row r="11" spans="1:51" ht="24.75" customHeight="1" x14ac:dyDescent="0.25">
      <c r="A11" s="166"/>
      <c r="B11" s="164"/>
      <c r="C11" s="67">
        <v>8</v>
      </c>
      <c r="D11" s="72" t="s">
        <v>71</v>
      </c>
      <c r="E11" s="86" t="s">
        <v>229</v>
      </c>
      <c r="F11" s="78" t="s">
        <v>50</v>
      </c>
      <c r="G11" s="79" t="s">
        <v>230</v>
      </c>
      <c r="H11" s="79" t="s">
        <v>468</v>
      </c>
      <c r="I11" s="82">
        <v>2.13</v>
      </c>
      <c r="J11" s="85">
        <v>0</v>
      </c>
      <c r="K11" s="28">
        <f t="shared" si="0"/>
        <v>0</v>
      </c>
      <c r="L11" s="28">
        <f t="shared" si="1"/>
        <v>0</v>
      </c>
      <c r="M11" s="29"/>
      <c r="N11" s="30">
        <f t="shared" si="3"/>
        <v>0</v>
      </c>
      <c r="O11" s="29"/>
      <c r="P11" s="29"/>
      <c r="Q11" s="29"/>
      <c r="R11" s="42">
        <f t="shared" si="2"/>
        <v>0</v>
      </c>
      <c r="S11" s="20" t="str">
        <f t="shared" si="4"/>
        <v>OK</v>
      </c>
      <c r="T11" s="142"/>
      <c r="U11" s="143"/>
      <c r="V11" s="143"/>
      <c r="W11" s="41"/>
      <c r="X11" s="41"/>
      <c r="Y11" s="41"/>
      <c r="Z11" s="41"/>
      <c r="AA11" s="40"/>
      <c r="AB11" s="40"/>
      <c r="AC11" s="40"/>
      <c r="AD11" s="40"/>
      <c r="AE11" s="38"/>
      <c r="AF11" s="38"/>
      <c r="AG11" s="38"/>
      <c r="AH11" s="38"/>
      <c r="AI11" s="38"/>
      <c r="AJ11" s="38"/>
      <c r="AK11" s="38"/>
      <c r="AL11" s="38"/>
      <c r="AM11" s="38"/>
      <c r="AN11" s="38"/>
      <c r="AO11" s="38"/>
      <c r="AP11" s="38"/>
      <c r="AQ11" s="38"/>
      <c r="AR11" s="38"/>
      <c r="AS11" s="38"/>
      <c r="AT11" s="38"/>
      <c r="AU11" s="38"/>
      <c r="AV11" s="38"/>
      <c r="AW11" s="38"/>
      <c r="AX11" s="38"/>
      <c r="AY11" s="38"/>
    </row>
    <row r="12" spans="1:51" ht="24.75" customHeight="1" x14ac:dyDescent="0.25">
      <c r="A12" s="166"/>
      <c r="B12" s="164"/>
      <c r="C12" s="67">
        <v>9</v>
      </c>
      <c r="D12" s="72" t="s">
        <v>72</v>
      </c>
      <c r="E12" s="86" t="s">
        <v>231</v>
      </c>
      <c r="F12" s="78" t="s">
        <v>50</v>
      </c>
      <c r="G12" s="79" t="s">
        <v>232</v>
      </c>
      <c r="H12" s="79" t="s">
        <v>468</v>
      </c>
      <c r="I12" s="82">
        <v>1.62</v>
      </c>
      <c r="J12" s="85">
        <v>0</v>
      </c>
      <c r="K12" s="28">
        <f t="shared" si="0"/>
        <v>0</v>
      </c>
      <c r="L12" s="28">
        <f t="shared" si="1"/>
        <v>0</v>
      </c>
      <c r="M12" s="29"/>
      <c r="N12" s="30">
        <f t="shared" si="3"/>
        <v>0</v>
      </c>
      <c r="O12" s="29"/>
      <c r="P12" s="29"/>
      <c r="Q12" s="29"/>
      <c r="R12" s="42">
        <f t="shared" si="2"/>
        <v>0</v>
      </c>
      <c r="S12" s="20" t="str">
        <f t="shared" si="4"/>
        <v>OK</v>
      </c>
      <c r="T12" s="142"/>
      <c r="U12" s="143"/>
      <c r="V12" s="143"/>
      <c r="W12" s="41"/>
      <c r="X12" s="21"/>
      <c r="Y12" s="41"/>
      <c r="Z12" s="41"/>
      <c r="AA12" s="40"/>
      <c r="AB12" s="40"/>
      <c r="AC12" s="40"/>
      <c r="AD12" s="40"/>
      <c r="AE12" s="38"/>
      <c r="AF12" s="38"/>
      <c r="AG12" s="38"/>
      <c r="AH12" s="38"/>
      <c r="AI12" s="38"/>
      <c r="AJ12" s="38"/>
      <c r="AK12" s="38"/>
      <c r="AL12" s="38"/>
      <c r="AM12" s="38"/>
      <c r="AN12" s="38"/>
      <c r="AO12" s="38"/>
      <c r="AP12" s="38"/>
      <c r="AQ12" s="38"/>
      <c r="AR12" s="38"/>
      <c r="AS12" s="38"/>
      <c r="AT12" s="38"/>
      <c r="AU12" s="38"/>
      <c r="AV12" s="38"/>
      <c r="AW12" s="38"/>
      <c r="AX12" s="38"/>
      <c r="AY12" s="38"/>
    </row>
    <row r="13" spans="1:51" ht="24.75" customHeight="1" x14ac:dyDescent="0.25">
      <c r="A13" s="166"/>
      <c r="B13" s="164"/>
      <c r="C13" s="67">
        <v>10</v>
      </c>
      <c r="D13" s="72" t="s">
        <v>73</v>
      </c>
      <c r="E13" s="86" t="s">
        <v>233</v>
      </c>
      <c r="F13" s="80" t="s">
        <v>3</v>
      </c>
      <c r="G13" s="76" t="s">
        <v>234</v>
      </c>
      <c r="H13" s="77" t="s">
        <v>468</v>
      </c>
      <c r="I13" s="82">
        <v>24.24</v>
      </c>
      <c r="J13" s="85">
        <v>20</v>
      </c>
      <c r="K13" s="28">
        <f t="shared" si="0"/>
        <v>20</v>
      </c>
      <c r="L13" s="28">
        <f t="shared" si="1"/>
        <v>20</v>
      </c>
      <c r="M13" s="29"/>
      <c r="N13" s="30">
        <f t="shared" si="3"/>
        <v>5</v>
      </c>
      <c r="O13" s="29"/>
      <c r="P13" s="29"/>
      <c r="Q13" s="29"/>
      <c r="R13" s="42">
        <f t="shared" si="2"/>
        <v>0</v>
      </c>
      <c r="S13" s="20" t="str">
        <f t="shared" si="4"/>
        <v>OK</v>
      </c>
      <c r="T13" s="145">
        <v>20</v>
      </c>
      <c r="U13" s="143"/>
      <c r="V13" s="143"/>
      <c r="W13" s="41"/>
      <c r="X13" s="41"/>
      <c r="Y13" s="41"/>
      <c r="Z13" s="41"/>
      <c r="AA13" s="40"/>
      <c r="AB13" s="40"/>
      <c r="AC13" s="40"/>
      <c r="AD13" s="40"/>
      <c r="AE13" s="38"/>
      <c r="AF13" s="38"/>
      <c r="AG13" s="38"/>
      <c r="AH13" s="38"/>
      <c r="AI13" s="38"/>
      <c r="AJ13" s="38"/>
      <c r="AK13" s="38"/>
      <c r="AL13" s="38"/>
      <c r="AM13" s="38"/>
      <c r="AN13" s="38"/>
      <c r="AO13" s="38"/>
      <c r="AP13" s="38"/>
      <c r="AQ13" s="38"/>
      <c r="AR13" s="38"/>
      <c r="AS13" s="38"/>
      <c r="AT13" s="38"/>
      <c r="AU13" s="38"/>
      <c r="AV13" s="38"/>
      <c r="AW13" s="38"/>
      <c r="AX13" s="38"/>
      <c r="AY13" s="38"/>
    </row>
    <row r="14" spans="1:51" ht="24.75" customHeight="1" x14ac:dyDescent="0.25">
      <c r="A14" s="166"/>
      <c r="B14" s="164"/>
      <c r="C14" s="67">
        <v>11</v>
      </c>
      <c r="D14" s="72" t="s">
        <v>74</v>
      </c>
      <c r="E14" s="86" t="s">
        <v>235</v>
      </c>
      <c r="F14" s="80" t="s">
        <v>236</v>
      </c>
      <c r="G14" s="76" t="s">
        <v>237</v>
      </c>
      <c r="H14" s="77" t="s">
        <v>468</v>
      </c>
      <c r="I14" s="82">
        <v>10.23</v>
      </c>
      <c r="J14" s="85">
        <v>0</v>
      </c>
      <c r="K14" s="28">
        <f t="shared" si="0"/>
        <v>0</v>
      </c>
      <c r="L14" s="28">
        <f t="shared" si="1"/>
        <v>0</v>
      </c>
      <c r="M14" s="29"/>
      <c r="N14" s="30">
        <f t="shared" si="3"/>
        <v>0</v>
      </c>
      <c r="O14" s="29"/>
      <c r="P14" s="29"/>
      <c r="Q14" s="29"/>
      <c r="R14" s="42">
        <f t="shared" si="2"/>
        <v>0</v>
      </c>
      <c r="S14" s="20" t="str">
        <f t="shared" si="4"/>
        <v>OK</v>
      </c>
      <c r="T14" s="142"/>
      <c r="U14" s="143"/>
      <c r="V14" s="142"/>
      <c r="W14" s="41"/>
      <c r="X14" s="41"/>
      <c r="Y14" s="41"/>
      <c r="Z14" s="41"/>
      <c r="AA14" s="40"/>
      <c r="AB14" s="40"/>
      <c r="AC14" s="40"/>
      <c r="AD14" s="40"/>
      <c r="AE14" s="38"/>
      <c r="AF14" s="38"/>
      <c r="AG14" s="38"/>
      <c r="AH14" s="38"/>
      <c r="AI14" s="38"/>
      <c r="AJ14" s="38"/>
      <c r="AK14" s="38"/>
      <c r="AL14" s="38"/>
      <c r="AM14" s="38"/>
      <c r="AN14" s="38"/>
      <c r="AO14" s="38"/>
      <c r="AP14" s="38"/>
      <c r="AQ14" s="38"/>
      <c r="AR14" s="38"/>
      <c r="AS14" s="38"/>
      <c r="AT14" s="38"/>
      <c r="AU14" s="38"/>
      <c r="AV14" s="38"/>
      <c r="AW14" s="38"/>
      <c r="AX14" s="38"/>
      <c r="AY14" s="38"/>
    </row>
    <row r="15" spans="1:51" ht="24.75" customHeight="1" x14ac:dyDescent="0.25">
      <c r="A15" s="166"/>
      <c r="B15" s="164"/>
      <c r="C15" s="67">
        <v>12</v>
      </c>
      <c r="D15" s="72" t="s">
        <v>75</v>
      </c>
      <c r="E15" s="86" t="s">
        <v>238</v>
      </c>
      <c r="F15" s="78" t="s">
        <v>50</v>
      </c>
      <c r="G15" s="79" t="s">
        <v>239</v>
      </c>
      <c r="H15" s="77" t="s">
        <v>468</v>
      </c>
      <c r="I15" s="82">
        <v>2</v>
      </c>
      <c r="J15" s="85">
        <v>30</v>
      </c>
      <c r="K15" s="28">
        <f t="shared" si="0"/>
        <v>30</v>
      </c>
      <c r="L15" s="28">
        <f t="shared" si="1"/>
        <v>30</v>
      </c>
      <c r="M15" s="29"/>
      <c r="N15" s="30">
        <f t="shared" si="3"/>
        <v>7</v>
      </c>
      <c r="O15" s="29"/>
      <c r="P15" s="29"/>
      <c r="Q15" s="29"/>
      <c r="R15" s="42">
        <f t="shared" si="2"/>
        <v>0</v>
      </c>
      <c r="S15" s="20" t="str">
        <f t="shared" si="4"/>
        <v>OK</v>
      </c>
      <c r="T15" s="145">
        <v>30</v>
      </c>
      <c r="U15" s="143"/>
      <c r="V15" s="143"/>
      <c r="W15" s="41"/>
      <c r="X15" s="41"/>
      <c r="Y15" s="41"/>
      <c r="Z15" s="41"/>
      <c r="AA15" s="40"/>
      <c r="AB15" s="40"/>
      <c r="AC15" s="40"/>
      <c r="AD15" s="40"/>
      <c r="AE15" s="38"/>
      <c r="AF15" s="38"/>
      <c r="AG15" s="38"/>
      <c r="AH15" s="38"/>
      <c r="AI15" s="38"/>
      <c r="AJ15" s="38"/>
      <c r="AK15" s="38"/>
      <c r="AL15" s="38"/>
      <c r="AM15" s="38"/>
      <c r="AN15" s="38"/>
      <c r="AO15" s="38"/>
      <c r="AP15" s="38"/>
      <c r="AQ15" s="38"/>
      <c r="AR15" s="38"/>
      <c r="AS15" s="38"/>
      <c r="AT15" s="38"/>
      <c r="AU15" s="38"/>
      <c r="AV15" s="38"/>
      <c r="AW15" s="38"/>
      <c r="AX15" s="38"/>
      <c r="AY15" s="38"/>
    </row>
    <row r="16" spans="1:51" ht="24.75" customHeight="1" x14ac:dyDescent="0.25">
      <c r="A16" s="166"/>
      <c r="B16" s="165"/>
      <c r="C16" s="67">
        <v>13</v>
      </c>
      <c r="D16" s="71" t="s">
        <v>76</v>
      </c>
      <c r="E16" s="86" t="s">
        <v>240</v>
      </c>
      <c r="F16" s="77" t="s">
        <v>241</v>
      </c>
      <c r="G16" s="75" t="s">
        <v>242</v>
      </c>
      <c r="H16" s="81" t="s">
        <v>469</v>
      </c>
      <c r="I16" s="82">
        <v>20</v>
      </c>
      <c r="J16" s="85">
        <v>7</v>
      </c>
      <c r="K16" s="28">
        <f t="shared" si="0"/>
        <v>7</v>
      </c>
      <c r="L16" s="28">
        <f t="shared" si="1"/>
        <v>7</v>
      </c>
      <c r="M16" s="29"/>
      <c r="N16" s="30">
        <f t="shared" si="3"/>
        <v>1</v>
      </c>
      <c r="O16" s="29"/>
      <c r="P16" s="29"/>
      <c r="Q16" s="29"/>
      <c r="R16" s="42">
        <f t="shared" si="2"/>
        <v>0</v>
      </c>
      <c r="S16" s="20" t="str">
        <f t="shared" si="4"/>
        <v>OK</v>
      </c>
      <c r="T16" s="145">
        <v>7</v>
      </c>
      <c r="U16" s="143"/>
      <c r="V16" s="143"/>
      <c r="W16" s="41"/>
      <c r="X16" s="41"/>
      <c r="Y16" s="41"/>
      <c r="Z16" s="41"/>
      <c r="AA16" s="40"/>
      <c r="AB16" s="40"/>
      <c r="AC16" s="40"/>
      <c r="AD16" s="40"/>
      <c r="AE16" s="38"/>
      <c r="AF16" s="38"/>
      <c r="AG16" s="38"/>
      <c r="AH16" s="38"/>
      <c r="AI16" s="38"/>
      <c r="AJ16" s="38"/>
      <c r="AK16" s="38"/>
      <c r="AL16" s="38"/>
      <c r="AM16" s="38"/>
      <c r="AN16" s="38"/>
      <c r="AO16" s="38"/>
      <c r="AP16" s="38"/>
      <c r="AQ16" s="38"/>
      <c r="AR16" s="38"/>
      <c r="AS16" s="38"/>
      <c r="AT16" s="38"/>
      <c r="AU16" s="38"/>
      <c r="AV16" s="38"/>
      <c r="AW16" s="38"/>
      <c r="AX16" s="38"/>
      <c r="AY16" s="38"/>
    </row>
    <row r="17" spans="1:51" ht="24.75" customHeight="1" x14ac:dyDescent="0.25">
      <c r="A17" s="166" t="s">
        <v>477</v>
      </c>
      <c r="B17" s="163">
        <v>2</v>
      </c>
      <c r="C17" s="67">
        <v>14</v>
      </c>
      <c r="D17" s="71" t="s">
        <v>77</v>
      </c>
      <c r="E17" s="86" t="s">
        <v>243</v>
      </c>
      <c r="F17" s="77" t="s">
        <v>51</v>
      </c>
      <c r="G17" s="75" t="s">
        <v>244</v>
      </c>
      <c r="H17" s="81" t="s">
        <v>468</v>
      </c>
      <c r="I17" s="82">
        <v>7.7</v>
      </c>
      <c r="J17" s="85">
        <v>20</v>
      </c>
      <c r="K17" s="28">
        <f t="shared" si="0"/>
        <v>0</v>
      </c>
      <c r="L17" s="28">
        <f t="shared" si="1"/>
        <v>0</v>
      </c>
      <c r="M17" s="29"/>
      <c r="N17" s="30">
        <f t="shared" si="3"/>
        <v>5</v>
      </c>
      <c r="O17" s="29"/>
      <c r="P17" s="29"/>
      <c r="Q17" s="29"/>
      <c r="R17" s="42">
        <f t="shared" si="2"/>
        <v>20</v>
      </c>
      <c r="S17" s="20" t="str">
        <f t="shared" si="4"/>
        <v>OK</v>
      </c>
      <c r="T17" s="142"/>
      <c r="U17" s="143"/>
      <c r="V17" s="143"/>
      <c r="W17" s="41"/>
      <c r="X17" s="41"/>
      <c r="Y17" s="41"/>
      <c r="Z17" s="41"/>
      <c r="AA17" s="40"/>
      <c r="AB17" s="40"/>
      <c r="AC17" s="40"/>
      <c r="AD17" s="40"/>
      <c r="AE17" s="38"/>
      <c r="AF17" s="38"/>
      <c r="AG17" s="38"/>
      <c r="AH17" s="38"/>
      <c r="AI17" s="38"/>
      <c r="AJ17" s="38"/>
      <c r="AK17" s="38"/>
      <c r="AL17" s="38"/>
      <c r="AM17" s="38"/>
      <c r="AN17" s="38"/>
      <c r="AO17" s="38"/>
      <c r="AP17" s="38"/>
      <c r="AQ17" s="38"/>
      <c r="AR17" s="38"/>
      <c r="AS17" s="38"/>
      <c r="AT17" s="38"/>
      <c r="AU17" s="38"/>
      <c r="AV17" s="38"/>
      <c r="AW17" s="38"/>
      <c r="AX17" s="38"/>
      <c r="AY17" s="38"/>
    </row>
    <row r="18" spans="1:51" ht="24.75" customHeight="1" x14ac:dyDescent="0.25">
      <c r="A18" s="166"/>
      <c r="B18" s="164"/>
      <c r="C18" s="67">
        <v>15</v>
      </c>
      <c r="D18" s="71" t="s">
        <v>78</v>
      </c>
      <c r="E18" s="86" t="s">
        <v>245</v>
      </c>
      <c r="F18" s="77" t="s">
        <v>51</v>
      </c>
      <c r="G18" s="75" t="s">
        <v>246</v>
      </c>
      <c r="H18" s="81" t="s">
        <v>468</v>
      </c>
      <c r="I18" s="82">
        <v>7.7</v>
      </c>
      <c r="J18" s="85">
        <v>20</v>
      </c>
      <c r="K18" s="28">
        <f t="shared" si="0"/>
        <v>0</v>
      </c>
      <c r="L18" s="28">
        <f t="shared" si="1"/>
        <v>0</v>
      </c>
      <c r="M18" s="29"/>
      <c r="N18" s="30">
        <f t="shared" si="3"/>
        <v>5</v>
      </c>
      <c r="O18" s="29"/>
      <c r="P18" s="29"/>
      <c r="Q18" s="29"/>
      <c r="R18" s="42">
        <f t="shared" si="2"/>
        <v>20</v>
      </c>
      <c r="S18" s="20" t="str">
        <f t="shared" si="4"/>
        <v>OK</v>
      </c>
      <c r="T18" s="142"/>
      <c r="U18" s="143"/>
      <c r="V18" s="143"/>
      <c r="W18" s="41"/>
      <c r="X18" s="41"/>
      <c r="Y18" s="41"/>
      <c r="Z18" s="41"/>
      <c r="AA18" s="40"/>
      <c r="AB18" s="40"/>
      <c r="AC18" s="40"/>
      <c r="AD18" s="40"/>
      <c r="AE18" s="38"/>
      <c r="AF18" s="38"/>
      <c r="AG18" s="38"/>
      <c r="AH18" s="38"/>
      <c r="AI18" s="38"/>
      <c r="AJ18" s="38"/>
      <c r="AK18" s="38"/>
      <c r="AL18" s="38"/>
      <c r="AM18" s="38"/>
      <c r="AN18" s="38"/>
      <c r="AO18" s="38"/>
      <c r="AP18" s="38"/>
      <c r="AQ18" s="38"/>
      <c r="AR18" s="38"/>
      <c r="AS18" s="38"/>
      <c r="AT18" s="38"/>
      <c r="AU18" s="38"/>
      <c r="AV18" s="38"/>
      <c r="AW18" s="38"/>
      <c r="AX18" s="38"/>
      <c r="AY18" s="38"/>
    </row>
    <row r="19" spans="1:51" ht="24.75" customHeight="1" x14ac:dyDescent="0.25">
      <c r="A19" s="166"/>
      <c r="B19" s="164"/>
      <c r="C19" s="67">
        <v>16</v>
      </c>
      <c r="D19" s="71" t="s">
        <v>79</v>
      </c>
      <c r="E19" s="86" t="s">
        <v>247</v>
      </c>
      <c r="F19" s="77" t="s">
        <v>3</v>
      </c>
      <c r="G19" s="75" t="s">
        <v>248</v>
      </c>
      <c r="H19" s="81" t="s">
        <v>468</v>
      </c>
      <c r="I19" s="82">
        <v>18.899999999999999</v>
      </c>
      <c r="J19" s="85">
        <v>15</v>
      </c>
      <c r="K19" s="28">
        <f t="shared" si="0"/>
        <v>0</v>
      </c>
      <c r="L19" s="28">
        <f t="shared" si="1"/>
        <v>0</v>
      </c>
      <c r="M19" s="29"/>
      <c r="N19" s="30">
        <f t="shared" si="3"/>
        <v>3</v>
      </c>
      <c r="O19" s="29"/>
      <c r="P19" s="29"/>
      <c r="Q19" s="29"/>
      <c r="R19" s="42">
        <f t="shared" si="2"/>
        <v>15</v>
      </c>
      <c r="S19" s="20" t="str">
        <f t="shared" si="4"/>
        <v>OK</v>
      </c>
      <c r="T19" s="142"/>
      <c r="U19" s="143"/>
      <c r="V19" s="143"/>
      <c r="W19" s="41"/>
      <c r="X19" s="41"/>
      <c r="Y19" s="41"/>
      <c r="Z19" s="41"/>
      <c r="AA19" s="40"/>
      <c r="AB19" s="40"/>
      <c r="AC19" s="40"/>
      <c r="AD19" s="40"/>
      <c r="AE19" s="38"/>
      <c r="AF19" s="38"/>
      <c r="AG19" s="38"/>
      <c r="AH19" s="38"/>
      <c r="AI19" s="38"/>
      <c r="AJ19" s="38"/>
      <c r="AK19" s="38"/>
      <c r="AL19" s="38"/>
      <c r="AM19" s="38"/>
      <c r="AN19" s="38"/>
      <c r="AO19" s="38"/>
      <c r="AP19" s="38"/>
      <c r="AQ19" s="38"/>
      <c r="AR19" s="38"/>
      <c r="AS19" s="38"/>
      <c r="AT19" s="38"/>
      <c r="AU19" s="38"/>
      <c r="AV19" s="38"/>
      <c r="AW19" s="38"/>
      <c r="AX19" s="38"/>
      <c r="AY19" s="38"/>
    </row>
    <row r="20" spans="1:51" ht="24.75" customHeight="1" x14ac:dyDescent="0.25">
      <c r="A20" s="166"/>
      <c r="B20" s="164"/>
      <c r="C20" s="67">
        <v>17</v>
      </c>
      <c r="D20" s="71" t="s">
        <v>80</v>
      </c>
      <c r="E20" s="86" t="s">
        <v>249</v>
      </c>
      <c r="F20" s="77" t="s">
        <v>250</v>
      </c>
      <c r="G20" s="75" t="s">
        <v>251</v>
      </c>
      <c r="H20" s="81" t="s">
        <v>468</v>
      </c>
      <c r="I20" s="82">
        <v>16.61</v>
      </c>
      <c r="J20" s="85">
        <v>100</v>
      </c>
      <c r="K20" s="28">
        <f t="shared" si="0"/>
        <v>0</v>
      </c>
      <c r="L20" s="28">
        <f t="shared" si="1"/>
        <v>0</v>
      </c>
      <c r="M20" s="29"/>
      <c r="N20" s="30">
        <f t="shared" si="3"/>
        <v>25</v>
      </c>
      <c r="O20" s="29"/>
      <c r="P20" s="29"/>
      <c r="Q20" s="29"/>
      <c r="R20" s="42">
        <f t="shared" si="2"/>
        <v>100</v>
      </c>
      <c r="S20" s="20" t="str">
        <f t="shared" si="4"/>
        <v>OK</v>
      </c>
      <c r="T20" s="142"/>
      <c r="U20" s="143"/>
      <c r="V20" s="143"/>
      <c r="W20" s="41"/>
      <c r="X20" s="41"/>
      <c r="Y20" s="41"/>
      <c r="Z20" s="41"/>
      <c r="AA20" s="40"/>
      <c r="AB20" s="40"/>
      <c r="AC20" s="40"/>
      <c r="AD20" s="40"/>
      <c r="AE20" s="38"/>
      <c r="AF20" s="38"/>
      <c r="AG20" s="38"/>
      <c r="AH20" s="38"/>
      <c r="AI20" s="38"/>
      <c r="AJ20" s="38"/>
      <c r="AK20" s="38"/>
      <c r="AL20" s="38"/>
      <c r="AM20" s="38"/>
      <c r="AN20" s="38"/>
      <c r="AO20" s="38"/>
      <c r="AP20" s="38"/>
      <c r="AQ20" s="38"/>
      <c r="AR20" s="38"/>
      <c r="AS20" s="38"/>
      <c r="AT20" s="38"/>
      <c r="AU20" s="38"/>
      <c r="AV20" s="38"/>
      <c r="AW20" s="38"/>
      <c r="AX20" s="38"/>
      <c r="AY20" s="38"/>
    </row>
    <row r="21" spans="1:51" ht="24.75" customHeight="1" x14ac:dyDescent="0.25">
      <c r="A21" s="166"/>
      <c r="B21" s="164"/>
      <c r="C21" s="67">
        <v>18</v>
      </c>
      <c r="D21" s="71" t="s">
        <v>81</v>
      </c>
      <c r="E21" s="86" t="s">
        <v>252</v>
      </c>
      <c r="F21" s="77" t="s">
        <v>250</v>
      </c>
      <c r="G21" s="75" t="s">
        <v>253</v>
      </c>
      <c r="H21" s="81" t="s">
        <v>468</v>
      </c>
      <c r="I21" s="82">
        <v>5.25</v>
      </c>
      <c r="J21" s="85">
        <v>0</v>
      </c>
      <c r="K21" s="28">
        <f t="shared" si="0"/>
        <v>0</v>
      </c>
      <c r="L21" s="28">
        <f t="shared" si="1"/>
        <v>0</v>
      </c>
      <c r="M21" s="29"/>
      <c r="N21" s="30">
        <f t="shared" si="3"/>
        <v>0</v>
      </c>
      <c r="O21" s="29"/>
      <c r="P21" s="29"/>
      <c r="Q21" s="29"/>
      <c r="R21" s="42">
        <f t="shared" si="2"/>
        <v>0</v>
      </c>
      <c r="S21" s="20" t="str">
        <f t="shared" si="4"/>
        <v>OK</v>
      </c>
      <c r="T21" s="142"/>
      <c r="U21" s="143"/>
      <c r="V21" s="143"/>
      <c r="W21" s="41"/>
      <c r="X21" s="41"/>
      <c r="Y21" s="41"/>
      <c r="Z21" s="41"/>
      <c r="AA21" s="40"/>
      <c r="AB21" s="40"/>
      <c r="AC21" s="40"/>
      <c r="AD21" s="40"/>
      <c r="AE21" s="38"/>
      <c r="AF21" s="38"/>
      <c r="AG21" s="38"/>
      <c r="AH21" s="38"/>
      <c r="AI21" s="38"/>
      <c r="AJ21" s="38"/>
      <c r="AK21" s="38"/>
      <c r="AL21" s="38"/>
      <c r="AM21" s="38"/>
      <c r="AN21" s="38"/>
      <c r="AO21" s="38"/>
      <c r="AP21" s="38"/>
      <c r="AQ21" s="38"/>
      <c r="AR21" s="38"/>
      <c r="AS21" s="38"/>
      <c r="AT21" s="38"/>
      <c r="AU21" s="38"/>
      <c r="AV21" s="38"/>
      <c r="AW21" s="38"/>
      <c r="AX21" s="38"/>
      <c r="AY21" s="38"/>
    </row>
    <row r="22" spans="1:51" ht="24.75" customHeight="1" x14ac:dyDescent="0.25">
      <c r="A22" s="166"/>
      <c r="B22" s="165"/>
      <c r="C22" s="67">
        <v>19</v>
      </c>
      <c r="D22" s="72" t="s">
        <v>82</v>
      </c>
      <c r="E22" s="86" t="s">
        <v>254</v>
      </c>
      <c r="F22" s="78" t="s">
        <v>236</v>
      </c>
      <c r="G22" s="79" t="s">
        <v>255</v>
      </c>
      <c r="H22" s="77" t="s">
        <v>468</v>
      </c>
      <c r="I22" s="82">
        <v>0.6</v>
      </c>
      <c r="J22" s="85">
        <v>50</v>
      </c>
      <c r="K22" s="28">
        <f t="shared" si="0"/>
        <v>50</v>
      </c>
      <c r="L22" s="28">
        <f t="shared" si="1"/>
        <v>50</v>
      </c>
      <c r="M22" s="29"/>
      <c r="N22" s="30">
        <f t="shared" si="3"/>
        <v>12</v>
      </c>
      <c r="O22" s="29"/>
      <c r="P22" s="29"/>
      <c r="Q22" s="29"/>
      <c r="R22" s="42">
        <f t="shared" si="2"/>
        <v>0</v>
      </c>
      <c r="S22" s="20" t="str">
        <f t="shared" si="4"/>
        <v>OK</v>
      </c>
      <c r="T22" s="145">
        <v>50</v>
      </c>
      <c r="U22" s="142"/>
      <c r="V22" s="143"/>
      <c r="W22" s="21"/>
      <c r="X22" s="41"/>
      <c r="Y22" s="41"/>
      <c r="Z22" s="40"/>
      <c r="AA22" s="40"/>
      <c r="AB22" s="40"/>
      <c r="AC22" s="40"/>
      <c r="AD22" s="40"/>
      <c r="AE22" s="38"/>
      <c r="AF22" s="38"/>
      <c r="AG22" s="38"/>
      <c r="AH22" s="38"/>
      <c r="AI22" s="38"/>
      <c r="AJ22" s="38"/>
      <c r="AK22" s="38"/>
      <c r="AL22" s="38"/>
      <c r="AM22" s="38"/>
      <c r="AN22" s="38"/>
      <c r="AO22" s="38"/>
      <c r="AP22" s="38"/>
      <c r="AQ22" s="38"/>
      <c r="AR22" s="38"/>
      <c r="AS22" s="38"/>
      <c r="AT22" s="38"/>
      <c r="AU22" s="38"/>
      <c r="AV22" s="38"/>
      <c r="AW22" s="38"/>
      <c r="AX22" s="38"/>
      <c r="AY22" s="38"/>
    </row>
    <row r="23" spans="1:51" ht="24.75" customHeight="1" x14ac:dyDescent="0.25">
      <c r="A23" s="166" t="s">
        <v>478</v>
      </c>
      <c r="B23" s="163">
        <v>3</v>
      </c>
      <c r="C23" s="67">
        <v>20</v>
      </c>
      <c r="D23" s="71" t="s">
        <v>83</v>
      </c>
      <c r="E23" s="86" t="s">
        <v>256</v>
      </c>
      <c r="F23" s="77" t="s">
        <v>3</v>
      </c>
      <c r="G23" s="75" t="s">
        <v>257</v>
      </c>
      <c r="H23" s="81" t="s">
        <v>468</v>
      </c>
      <c r="I23" s="82">
        <v>0.78</v>
      </c>
      <c r="J23" s="85">
        <v>400</v>
      </c>
      <c r="K23" s="28">
        <f t="shared" si="0"/>
        <v>0</v>
      </c>
      <c r="L23" s="28">
        <f t="shared" si="1"/>
        <v>0</v>
      </c>
      <c r="M23" s="29"/>
      <c r="N23" s="30">
        <f t="shared" si="3"/>
        <v>100</v>
      </c>
      <c r="O23" s="29"/>
      <c r="P23" s="29"/>
      <c r="Q23" s="29"/>
      <c r="R23" s="42">
        <f t="shared" si="2"/>
        <v>400</v>
      </c>
      <c r="S23" s="20" t="str">
        <f t="shared" si="4"/>
        <v>OK</v>
      </c>
      <c r="T23" s="142"/>
      <c r="U23" s="143"/>
      <c r="V23" s="143"/>
      <c r="W23" s="21"/>
      <c r="X23" s="41"/>
      <c r="Y23" s="41"/>
      <c r="Z23" s="41"/>
      <c r="AA23" s="40"/>
      <c r="AB23" s="40"/>
      <c r="AC23" s="40"/>
      <c r="AD23" s="40"/>
      <c r="AE23" s="38"/>
      <c r="AF23" s="38"/>
      <c r="AG23" s="38"/>
      <c r="AH23" s="38"/>
      <c r="AI23" s="38"/>
      <c r="AJ23" s="38"/>
      <c r="AK23" s="38"/>
      <c r="AL23" s="38"/>
      <c r="AM23" s="38"/>
      <c r="AN23" s="38"/>
      <c r="AO23" s="38"/>
      <c r="AP23" s="38"/>
      <c r="AQ23" s="38"/>
      <c r="AR23" s="38"/>
      <c r="AS23" s="38"/>
      <c r="AT23" s="38"/>
      <c r="AU23" s="38"/>
      <c r="AV23" s="38"/>
      <c r="AW23" s="38"/>
      <c r="AX23" s="38"/>
      <c r="AY23" s="38"/>
    </row>
    <row r="24" spans="1:51" ht="24.75" customHeight="1" x14ac:dyDescent="0.25">
      <c r="A24" s="166"/>
      <c r="B24" s="164"/>
      <c r="C24" s="67">
        <v>21</v>
      </c>
      <c r="D24" s="71" t="s">
        <v>84</v>
      </c>
      <c r="E24" s="86" t="s">
        <v>256</v>
      </c>
      <c r="F24" s="77" t="s">
        <v>3</v>
      </c>
      <c r="G24" s="75" t="s">
        <v>258</v>
      </c>
      <c r="H24" s="81" t="s">
        <v>468</v>
      </c>
      <c r="I24" s="82">
        <v>0.78</v>
      </c>
      <c r="J24" s="85">
        <v>500</v>
      </c>
      <c r="K24" s="28">
        <f t="shared" si="0"/>
        <v>0</v>
      </c>
      <c r="L24" s="28">
        <f t="shared" si="1"/>
        <v>0</v>
      </c>
      <c r="M24" s="29"/>
      <c r="N24" s="30">
        <f t="shared" si="3"/>
        <v>125</v>
      </c>
      <c r="O24" s="29"/>
      <c r="P24" s="29"/>
      <c r="Q24" s="29"/>
      <c r="R24" s="42">
        <f t="shared" si="2"/>
        <v>500</v>
      </c>
      <c r="S24" s="20" t="str">
        <f t="shared" si="4"/>
        <v>OK</v>
      </c>
      <c r="T24" s="142"/>
      <c r="U24" s="143"/>
      <c r="V24" s="143"/>
      <c r="W24" s="21"/>
      <c r="X24" s="41"/>
      <c r="Y24" s="41"/>
      <c r="Z24" s="41"/>
      <c r="AA24" s="40"/>
      <c r="AB24" s="40"/>
      <c r="AC24" s="40"/>
      <c r="AD24" s="40"/>
      <c r="AE24" s="38"/>
      <c r="AF24" s="38"/>
      <c r="AG24" s="38"/>
      <c r="AH24" s="38"/>
      <c r="AI24" s="38"/>
      <c r="AJ24" s="38"/>
      <c r="AK24" s="38"/>
      <c r="AL24" s="38"/>
      <c r="AM24" s="38"/>
      <c r="AN24" s="38"/>
      <c r="AO24" s="38"/>
      <c r="AP24" s="38"/>
      <c r="AQ24" s="38"/>
      <c r="AR24" s="38"/>
      <c r="AS24" s="38"/>
      <c r="AT24" s="38"/>
      <c r="AU24" s="38"/>
      <c r="AV24" s="38"/>
      <c r="AW24" s="38"/>
      <c r="AX24" s="38"/>
      <c r="AY24" s="38"/>
    </row>
    <row r="25" spans="1:51" ht="24.75" customHeight="1" x14ac:dyDescent="0.25">
      <c r="A25" s="166"/>
      <c r="B25" s="164"/>
      <c r="C25" s="67">
        <v>22</v>
      </c>
      <c r="D25" s="71" t="s">
        <v>85</v>
      </c>
      <c r="E25" s="86" t="s">
        <v>256</v>
      </c>
      <c r="F25" s="77" t="s">
        <v>3</v>
      </c>
      <c r="G25" s="75" t="s">
        <v>259</v>
      </c>
      <c r="H25" s="81" t="s">
        <v>468</v>
      </c>
      <c r="I25" s="82">
        <v>0.78</v>
      </c>
      <c r="J25" s="85">
        <v>200</v>
      </c>
      <c r="K25" s="28">
        <f t="shared" si="0"/>
        <v>0</v>
      </c>
      <c r="L25" s="28">
        <f t="shared" si="1"/>
        <v>0</v>
      </c>
      <c r="M25" s="29"/>
      <c r="N25" s="30">
        <f t="shared" si="3"/>
        <v>50</v>
      </c>
      <c r="O25" s="29"/>
      <c r="P25" s="29"/>
      <c r="Q25" s="29"/>
      <c r="R25" s="42">
        <f t="shared" si="2"/>
        <v>200</v>
      </c>
      <c r="S25" s="20" t="str">
        <f t="shared" si="4"/>
        <v>OK</v>
      </c>
      <c r="T25" s="142"/>
      <c r="U25" s="143"/>
      <c r="V25" s="143"/>
      <c r="W25" s="21"/>
      <c r="X25" s="41"/>
      <c r="Y25" s="41"/>
      <c r="Z25" s="41"/>
      <c r="AA25" s="40"/>
      <c r="AB25" s="40"/>
      <c r="AC25" s="40"/>
      <c r="AD25" s="40"/>
      <c r="AE25" s="38"/>
      <c r="AF25" s="38"/>
      <c r="AG25" s="38"/>
      <c r="AH25" s="38"/>
      <c r="AI25" s="38"/>
      <c r="AJ25" s="38"/>
      <c r="AK25" s="38"/>
      <c r="AL25" s="38"/>
      <c r="AM25" s="38"/>
      <c r="AN25" s="38"/>
      <c r="AO25" s="38"/>
      <c r="AP25" s="38"/>
      <c r="AQ25" s="38"/>
      <c r="AR25" s="38"/>
      <c r="AS25" s="38"/>
      <c r="AT25" s="38"/>
      <c r="AU25" s="38"/>
      <c r="AV25" s="38"/>
      <c r="AW25" s="38"/>
      <c r="AX25" s="38"/>
      <c r="AY25" s="38"/>
    </row>
    <row r="26" spans="1:51" ht="24.75" customHeight="1" x14ac:dyDescent="0.25">
      <c r="A26" s="166"/>
      <c r="B26" s="165"/>
      <c r="C26" s="67">
        <v>23</v>
      </c>
      <c r="D26" s="71" t="s">
        <v>86</v>
      </c>
      <c r="E26" s="86" t="s">
        <v>260</v>
      </c>
      <c r="F26" s="77" t="s">
        <v>3</v>
      </c>
      <c r="G26" s="75" t="s">
        <v>261</v>
      </c>
      <c r="H26" s="81" t="s">
        <v>468</v>
      </c>
      <c r="I26" s="82">
        <v>7.92</v>
      </c>
      <c r="J26" s="85">
        <v>5</v>
      </c>
      <c r="K26" s="28">
        <f t="shared" si="0"/>
        <v>0</v>
      </c>
      <c r="L26" s="28">
        <f t="shared" si="1"/>
        <v>0</v>
      </c>
      <c r="M26" s="29"/>
      <c r="N26" s="30">
        <f t="shared" si="3"/>
        <v>1</v>
      </c>
      <c r="O26" s="29"/>
      <c r="P26" s="29"/>
      <c r="Q26" s="29"/>
      <c r="R26" s="42">
        <f t="shared" si="2"/>
        <v>5</v>
      </c>
      <c r="S26" s="20" t="str">
        <f t="shared" si="4"/>
        <v>OK</v>
      </c>
      <c r="T26" s="142"/>
      <c r="U26" s="143"/>
      <c r="V26" s="143"/>
      <c r="W26" s="21"/>
      <c r="X26" s="41"/>
      <c r="Y26" s="41"/>
      <c r="Z26" s="41"/>
      <c r="AA26" s="40"/>
      <c r="AB26" s="40"/>
      <c r="AC26" s="40"/>
      <c r="AD26" s="40"/>
      <c r="AE26" s="38"/>
      <c r="AF26" s="38"/>
      <c r="AG26" s="38"/>
      <c r="AH26" s="38"/>
      <c r="AI26" s="38"/>
      <c r="AJ26" s="38"/>
      <c r="AK26" s="38"/>
      <c r="AL26" s="38"/>
      <c r="AM26" s="38"/>
      <c r="AN26" s="38"/>
      <c r="AO26" s="38"/>
      <c r="AP26" s="38"/>
      <c r="AQ26" s="38"/>
      <c r="AR26" s="38"/>
      <c r="AS26" s="38"/>
      <c r="AT26" s="38"/>
      <c r="AU26" s="38"/>
      <c r="AV26" s="38"/>
      <c r="AW26" s="38"/>
      <c r="AX26" s="38"/>
      <c r="AY26" s="38"/>
    </row>
    <row r="27" spans="1:51" ht="24.75" customHeight="1" x14ac:dyDescent="0.25">
      <c r="A27" s="166" t="s">
        <v>478</v>
      </c>
      <c r="B27" s="163">
        <v>4</v>
      </c>
      <c r="C27" s="67">
        <v>24</v>
      </c>
      <c r="D27" s="71" t="s">
        <v>87</v>
      </c>
      <c r="E27" s="86" t="s">
        <v>256</v>
      </c>
      <c r="F27" s="77" t="s">
        <v>3</v>
      </c>
      <c r="G27" s="75" t="s">
        <v>262</v>
      </c>
      <c r="H27" s="81" t="s">
        <v>468</v>
      </c>
      <c r="I27" s="82">
        <v>2.44</v>
      </c>
      <c r="J27" s="85">
        <v>200</v>
      </c>
      <c r="K27" s="28">
        <f t="shared" si="0"/>
        <v>0</v>
      </c>
      <c r="L27" s="28">
        <f t="shared" si="1"/>
        <v>0</v>
      </c>
      <c r="M27" s="29"/>
      <c r="N27" s="30">
        <f t="shared" si="3"/>
        <v>50</v>
      </c>
      <c r="O27" s="29"/>
      <c r="P27" s="29"/>
      <c r="Q27" s="29"/>
      <c r="R27" s="42">
        <f t="shared" si="2"/>
        <v>200</v>
      </c>
      <c r="S27" s="20" t="str">
        <f t="shared" si="4"/>
        <v>OK</v>
      </c>
      <c r="T27" s="142"/>
      <c r="U27" s="143"/>
      <c r="V27" s="143"/>
      <c r="W27" s="21"/>
      <c r="X27" s="41"/>
      <c r="Y27" s="41"/>
      <c r="Z27" s="41"/>
      <c r="AA27" s="40"/>
      <c r="AB27" s="40"/>
      <c r="AC27" s="40"/>
      <c r="AD27" s="40"/>
      <c r="AE27" s="38"/>
      <c r="AF27" s="38"/>
      <c r="AG27" s="38"/>
      <c r="AH27" s="38"/>
      <c r="AI27" s="38"/>
      <c r="AJ27" s="38"/>
      <c r="AK27" s="38"/>
      <c r="AL27" s="38"/>
      <c r="AM27" s="38"/>
      <c r="AN27" s="38"/>
      <c r="AO27" s="38"/>
      <c r="AP27" s="38"/>
      <c r="AQ27" s="38"/>
      <c r="AR27" s="38"/>
      <c r="AS27" s="38"/>
      <c r="AT27" s="38"/>
      <c r="AU27" s="38"/>
      <c r="AV27" s="38"/>
      <c r="AW27" s="38"/>
      <c r="AX27" s="38"/>
      <c r="AY27" s="38"/>
    </row>
    <row r="28" spans="1:51" ht="24.75" customHeight="1" x14ac:dyDescent="0.25">
      <c r="A28" s="166"/>
      <c r="B28" s="164"/>
      <c r="C28" s="67">
        <v>25</v>
      </c>
      <c r="D28" s="71" t="s">
        <v>88</v>
      </c>
      <c r="E28" s="86" t="s">
        <v>256</v>
      </c>
      <c r="F28" s="77" t="s">
        <v>3</v>
      </c>
      <c r="G28" s="75" t="s">
        <v>263</v>
      </c>
      <c r="H28" s="81" t="s">
        <v>468</v>
      </c>
      <c r="I28" s="82">
        <v>2.44</v>
      </c>
      <c r="J28" s="85">
        <v>300</v>
      </c>
      <c r="K28" s="28">
        <f t="shared" si="0"/>
        <v>0</v>
      </c>
      <c r="L28" s="28">
        <f t="shared" si="1"/>
        <v>0</v>
      </c>
      <c r="M28" s="29"/>
      <c r="N28" s="30">
        <f t="shared" si="3"/>
        <v>75</v>
      </c>
      <c r="O28" s="29"/>
      <c r="P28" s="29"/>
      <c r="Q28" s="29"/>
      <c r="R28" s="42">
        <f t="shared" si="2"/>
        <v>300</v>
      </c>
      <c r="S28" s="20" t="str">
        <f t="shared" si="4"/>
        <v>OK</v>
      </c>
      <c r="T28" s="142"/>
      <c r="U28" s="143"/>
      <c r="V28" s="143"/>
      <c r="W28" s="41"/>
      <c r="X28" s="41"/>
      <c r="Y28" s="41"/>
      <c r="Z28" s="41"/>
      <c r="AA28" s="40"/>
      <c r="AB28" s="40"/>
      <c r="AC28" s="40"/>
      <c r="AD28" s="40"/>
      <c r="AE28" s="38"/>
      <c r="AF28" s="38"/>
      <c r="AG28" s="38"/>
      <c r="AH28" s="38"/>
      <c r="AI28" s="38"/>
      <c r="AJ28" s="38"/>
      <c r="AK28" s="38"/>
      <c r="AL28" s="38"/>
      <c r="AM28" s="38"/>
      <c r="AN28" s="38"/>
      <c r="AO28" s="38"/>
      <c r="AP28" s="38"/>
      <c r="AQ28" s="38"/>
      <c r="AR28" s="38"/>
      <c r="AS28" s="38"/>
      <c r="AT28" s="38"/>
      <c r="AU28" s="38"/>
      <c r="AV28" s="38"/>
      <c r="AW28" s="38"/>
      <c r="AX28" s="38"/>
      <c r="AY28" s="38"/>
    </row>
    <row r="29" spans="1:51" ht="24.75" customHeight="1" x14ac:dyDescent="0.25">
      <c r="A29" s="166"/>
      <c r="B29" s="164"/>
      <c r="C29" s="67">
        <v>26</v>
      </c>
      <c r="D29" s="71" t="s">
        <v>89</v>
      </c>
      <c r="E29" s="86" t="s">
        <v>256</v>
      </c>
      <c r="F29" s="77" t="s">
        <v>3</v>
      </c>
      <c r="G29" s="75" t="s">
        <v>264</v>
      </c>
      <c r="H29" s="81" t="s">
        <v>468</v>
      </c>
      <c r="I29" s="82">
        <v>2.44</v>
      </c>
      <c r="J29" s="85">
        <v>0</v>
      </c>
      <c r="K29" s="28">
        <f t="shared" si="0"/>
        <v>0</v>
      </c>
      <c r="L29" s="28">
        <f t="shared" si="1"/>
        <v>0</v>
      </c>
      <c r="M29" s="29"/>
      <c r="N29" s="30">
        <f t="shared" si="3"/>
        <v>0</v>
      </c>
      <c r="O29" s="29"/>
      <c r="P29" s="29"/>
      <c r="Q29" s="29"/>
      <c r="R29" s="42">
        <f t="shared" si="2"/>
        <v>0</v>
      </c>
      <c r="S29" s="20" t="str">
        <f t="shared" si="4"/>
        <v>OK</v>
      </c>
      <c r="T29" s="142"/>
      <c r="U29" s="143"/>
      <c r="V29" s="143"/>
      <c r="W29" s="41"/>
      <c r="X29" s="41"/>
      <c r="Y29" s="41"/>
      <c r="Z29" s="41"/>
      <c r="AA29" s="40"/>
      <c r="AB29" s="40"/>
      <c r="AC29" s="40"/>
      <c r="AD29" s="40"/>
      <c r="AE29" s="38"/>
      <c r="AF29" s="38"/>
      <c r="AG29" s="38"/>
      <c r="AH29" s="38"/>
      <c r="AI29" s="38"/>
      <c r="AJ29" s="38"/>
      <c r="AK29" s="38"/>
      <c r="AL29" s="38"/>
      <c r="AM29" s="38"/>
      <c r="AN29" s="38"/>
      <c r="AO29" s="38"/>
      <c r="AP29" s="38"/>
      <c r="AQ29" s="38"/>
      <c r="AR29" s="38"/>
      <c r="AS29" s="38"/>
      <c r="AT29" s="38"/>
      <c r="AU29" s="38"/>
      <c r="AV29" s="38"/>
      <c r="AW29" s="38"/>
      <c r="AX29" s="38"/>
      <c r="AY29" s="38"/>
    </row>
    <row r="30" spans="1:51" ht="24.75" customHeight="1" x14ac:dyDescent="0.25">
      <c r="A30" s="166"/>
      <c r="B30" s="165"/>
      <c r="C30" s="67">
        <v>27</v>
      </c>
      <c r="D30" s="71" t="s">
        <v>90</v>
      </c>
      <c r="E30" s="86" t="s">
        <v>256</v>
      </c>
      <c r="F30" s="77" t="s">
        <v>3</v>
      </c>
      <c r="G30" s="75" t="s">
        <v>265</v>
      </c>
      <c r="H30" s="81" t="s">
        <v>468</v>
      </c>
      <c r="I30" s="82">
        <v>2.44</v>
      </c>
      <c r="J30" s="85">
        <v>200</v>
      </c>
      <c r="K30" s="28">
        <f t="shared" si="0"/>
        <v>0</v>
      </c>
      <c r="L30" s="28">
        <f t="shared" si="1"/>
        <v>0</v>
      </c>
      <c r="M30" s="29"/>
      <c r="N30" s="30">
        <f t="shared" si="3"/>
        <v>50</v>
      </c>
      <c r="O30" s="29"/>
      <c r="P30" s="29"/>
      <c r="Q30" s="29"/>
      <c r="R30" s="42">
        <f t="shared" si="2"/>
        <v>200</v>
      </c>
      <c r="S30" s="20" t="str">
        <f t="shared" si="4"/>
        <v>OK</v>
      </c>
      <c r="T30" s="142"/>
      <c r="U30" s="143"/>
      <c r="V30" s="143"/>
      <c r="W30" s="41"/>
      <c r="X30" s="41"/>
      <c r="Y30" s="41"/>
      <c r="Z30" s="41"/>
      <c r="AA30" s="40"/>
      <c r="AB30" s="40"/>
      <c r="AC30" s="40"/>
      <c r="AD30" s="40"/>
      <c r="AE30" s="38"/>
      <c r="AF30" s="38"/>
      <c r="AG30" s="38"/>
      <c r="AH30" s="38"/>
      <c r="AI30" s="38"/>
      <c r="AJ30" s="38"/>
      <c r="AK30" s="38"/>
      <c r="AL30" s="38"/>
      <c r="AM30" s="38"/>
      <c r="AN30" s="38"/>
      <c r="AO30" s="38"/>
      <c r="AP30" s="38"/>
      <c r="AQ30" s="38"/>
      <c r="AR30" s="38"/>
      <c r="AS30" s="38"/>
      <c r="AT30" s="38"/>
      <c r="AU30" s="38"/>
      <c r="AV30" s="38"/>
      <c r="AW30" s="38"/>
      <c r="AX30" s="38"/>
      <c r="AY30" s="38"/>
    </row>
    <row r="31" spans="1:51" ht="24.75" customHeight="1" x14ac:dyDescent="0.25">
      <c r="A31" s="166" t="s">
        <v>478</v>
      </c>
      <c r="B31" s="163">
        <v>5</v>
      </c>
      <c r="C31" s="67">
        <v>28</v>
      </c>
      <c r="D31" s="71" t="s">
        <v>91</v>
      </c>
      <c r="E31" s="86" t="s">
        <v>266</v>
      </c>
      <c r="F31" s="77" t="s">
        <v>3</v>
      </c>
      <c r="G31" s="75" t="s">
        <v>267</v>
      </c>
      <c r="H31" s="81" t="s">
        <v>468</v>
      </c>
      <c r="I31" s="82">
        <v>3.19</v>
      </c>
      <c r="J31" s="85">
        <v>0</v>
      </c>
      <c r="K31" s="28">
        <f t="shared" si="0"/>
        <v>0</v>
      </c>
      <c r="L31" s="28">
        <f t="shared" si="1"/>
        <v>0</v>
      </c>
      <c r="M31" s="29"/>
      <c r="N31" s="30">
        <f t="shared" si="3"/>
        <v>0</v>
      </c>
      <c r="O31" s="29"/>
      <c r="P31" s="29"/>
      <c r="Q31" s="29"/>
      <c r="R31" s="42">
        <f t="shared" si="2"/>
        <v>0</v>
      </c>
      <c r="S31" s="20" t="str">
        <f t="shared" si="4"/>
        <v>OK</v>
      </c>
      <c r="T31" s="142"/>
      <c r="U31" s="143"/>
      <c r="V31" s="143"/>
      <c r="W31" s="41"/>
      <c r="X31" s="41"/>
      <c r="Y31" s="41"/>
      <c r="Z31" s="41"/>
      <c r="AA31" s="40"/>
      <c r="AB31" s="40"/>
      <c r="AC31" s="40"/>
      <c r="AD31" s="40"/>
      <c r="AE31" s="38"/>
      <c r="AF31" s="38"/>
      <c r="AG31" s="38"/>
      <c r="AH31" s="38"/>
      <c r="AI31" s="38"/>
      <c r="AJ31" s="38"/>
      <c r="AK31" s="38"/>
      <c r="AL31" s="38"/>
      <c r="AM31" s="38"/>
      <c r="AN31" s="38"/>
      <c r="AO31" s="38"/>
      <c r="AP31" s="38"/>
      <c r="AQ31" s="38"/>
      <c r="AR31" s="38"/>
      <c r="AS31" s="38"/>
      <c r="AT31" s="38"/>
      <c r="AU31" s="38"/>
      <c r="AV31" s="38"/>
      <c r="AW31" s="38"/>
      <c r="AX31" s="38"/>
      <c r="AY31" s="38"/>
    </row>
    <row r="32" spans="1:51" ht="24.75" customHeight="1" x14ac:dyDescent="0.25">
      <c r="A32" s="166"/>
      <c r="B32" s="164"/>
      <c r="C32" s="67">
        <v>29</v>
      </c>
      <c r="D32" s="71" t="s">
        <v>92</v>
      </c>
      <c r="E32" s="86" t="s">
        <v>266</v>
      </c>
      <c r="F32" s="77" t="s">
        <v>3</v>
      </c>
      <c r="G32" s="75" t="s">
        <v>268</v>
      </c>
      <c r="H32" s="81" t="s">
        <v>468</v>
      </c>
      <c r="I32" s="82">
        <v>3.19</v>
      </c>
      <c r="J32" s="85">
        <v>10</v>
      </c>
      <c r="K32" s="28">
        <f t="shared" si="0"/>
        <v>0</v>
      </c>
      <c r="L32" s="28">
        <f t="shared" si="1"/>
        <v>0</v>
      </c>
      <c r="M32" s="29"/>
      <c r="N32" s="30">
        <f t="shared" si="3"/>
        <v>2</v>
      </c>
      <c r="O32" s="29"/>
      <c r="P32" s="29"/>
      <c r="Q32" s="29"/>
      <c r="R32" s="42">
        <f t="shared" si="2"/>
        <v>10</v>
      </c>
      <c r="S32" s="20" t="str">
        <f t="shared" si="4"/>
        <v>OK</v>
      </c>
      <c r="T32" s="142"/>
      <c r="U32" s="143"/>
      <c r="V32" s="143"/>
      <c r="W32" s="41"/>
      <c r="X32" s="41"/>
      <c r="Y32" s="41"/>
      <c r="Z32" s="41"/>
      <c r="AA32" s="40"/>
      <c r="AB32" s="40"/>
      <c r="AC32" s="40"/>
      <c r="AD32" s="40"/>
      <c r="AE32" s="38"/>
      <c r="AF32" s="38"/>
      <c r="AG32" s="38"/>
      <c r="AH32" s="38"/>
      <c r="AI32" s="38"/>
      <c r="AJ32" s="38"/>
      <c r="AK32" s="38"/>
      <c r="AL32" s="38"/>
      <c r="AM32" s="38"/>
      <c r="AN32" s="38"/>
      <c r="AO32" s="38"/>
      <c r="AP32" s="38"/>
      <c r="AQ32" s="38"/>
      <c r="AR32" s="38"/>
      <c r="AS32" s="38"/>
      <c r="AT32" s="38"/>
      <c r="AU32" s="38"/>
      <c r="AV32" s="38"/>
      <c r="AW32" s="38"/>
      <c r="AX32" s="38"/>
      <c r="AY32" s="38"/>
    </row>
    <row r="33" spans="1:51" ht="24.75" customHeight="1" x14ac:dyDescent="0.25">
      <c r="A33" s="166"/>
      <c r="B33" s="164"/>
      <c r="C33" s="67">
        <v>30</v>
      </c>
      <c r="D33" s="71" t="s">
        <v>93</v>
      </c>
      <c r="E33" s="86" t="s">
        <v>266</v>
      </c>
      <c r="F33" s="77" t="s">
        <v>3</v>
      </c>
      <c r="G33" s="75" t="s">
        <v>269</v>
      </c>
      <c r="H33" s="81" t="s">
        <v>468</v>
      </c>
      <c r="I33" s="82">
        <v>3.19</v>
      </c>
      <c r="J33" s="85">
        <v>0</v>
      </c>
      <c r="K33" s="28">
        <f t="shared" si="0"/>
        <v>0</v>
      </c>
      <c r="L33" s="28">
        <f t="shared" si="1"/>
        <v>0</v>
      </c>
      <c r="M33" s="29"/>
      <c r="N33" s="30">
        <f t="shared" si="3"/>
        <v>0</v>
      </c>
      <c r="O33" s="29"/>
      <c r="P33" s="29"/>
      <c r="Q33" s="29"/>
      <c r="R33" s="42">
        <f t="shared" si="2"/>
        <v>0</v>
      </c>
      <c r="S33" s="20" t="str">
        <f t="shared" si="4"/>
        <v>OK</v>
      </c>
      <c r="T33" s="142"/>
      <c r="U33" s="143"/>
      <c r="V33" s="143"/>
      <c r="W33" s="41"/>
      <c r="X33" s="41"/>
      <c r="Y33" s="41"/>
      <c r="Z33" s="41"/>
      <c r="AA33" s="40"/>
      <c r="AB33" s="40"/>
      <c r="AC33" s="40"/>
      <c r="AD33" s="40"/>
      <c r="AE33" s="38"/>
      <c r="AF33" s="38"/>
      <c r="AG33" s="38"/>
      <c r="AH33" s="38"/>
      <c r="AI33" s="38"/>
      <c r="AJ33" s="38"/>
      <c r="AK33" s="38"/>
      <c r="AL33" s="38"/>
      <c r="AM33" s="38"/>
      <c r="AN33" s="38"/>
      <c r="AO33" s="38"/>
      <c r="AP33" s="38"/>
      <c r="AQ33" s="38"/>
      <c r="AR33" s="38"/>
      <c r="AS33" s="38"/>
      <c r="AT33" s="38"/>
      <c r="AU33" s="38"/>
      <c r="AV33" s="38"/>
      <c r="AW33" s="38"/>
      <c r="AX33" s="38"/>
      <c r="AY33" s="38"/>
    </row>
    <row r="34" spans="1:51" ht="24.75" customHeight="1" x14ac:dyDescent="0.25">
      <c r="A34" s="166"/>
      <c r="B34" s="164"/>
      <c r="C34" s="67">
        <v>31</v>
      </c>
      <c r="D34" s="71" t="s">
        <v>94</v>
      </c>
      <c r="E34" s="86" t="s">
        <v>266</v>
      </c>
      <c r="F34" s="77" t="s">
        <v>3</v>
      </c>
      <c r="G34" s="75" t="s">
        <v>270</v>
      </c>
      <c r="H34" s="81" t="s">
        <v>468</v>
      </c>
      <c r="I34" s="82">
        <v>3.19</v>
      </c>
      <c r="J34" s="85">
        <v>10</v>
      </c>
      <c r="K34" s="28">
        <f t="shared" si="0"/>
        <v>0</v>
      </c>
      <c r="L34" s="28">
        <f t="shared" si="1"/>
        <v>0</v>
      </c>
      <c r="M34" s="29"/>
      <c r="N34" s="30">
        <f t="shared" si="3"/>
        <v>2</v>
      </c>
      <c r="O34" s="29"/>
      <c r="P34" s="29"/>
      <c r="Q34" s="29"/>
      <c r="R34" s="42">
        <f t="shared" si="2"/>
        <v>10</v>
      </c>
      <c r="S34" s="20" t="str">
        <f t="shared" si="4"/>
        <v>OK</v>
      </c>
      <c r="T34" s="142"/>
      <c r="U34" s="143"/>
      <c r="V34" s="143"/>
      <c r="W34" s="41"/>
      <c r="X34" s="41"/>
      <c r="Y34" s="41"/>
      <c r="Z34" s="41"/>
      <c r="AA34" s="40"/>
      <c r="AB34" s="40"/>
      <c r="AC34" s="40"/>
      <c r="AD34" s="40"/>
      <c r="AE34" s="38"/>
      <c r="AF34" s="38"/>
      <c r="AG34" s="38"/>
      <c r="AH34" s="38"/>
      <c r="AI34" s="38"/>
      <c r="AJ34" s="38"/>
      <c r="AK34" s="38"/>
      <c r="AL34" s="38"/>
      <c r="AM34" s="38"/>
      <c r="AN34" s="38"/>
      <c r="AO34" s="38"/>
      <c r="AP34" s="38"/>
      <c r="AQ34" s="38"/>
      <c r="AR34" s="38"/>
      <c r="AS34" s="38"/>
      <c r="AT34" s="38"/>
      <c r="AU34" s="38"/>
      <c r="AV34" s="38"/>
      <c r="AW34" s="38"/>
      <c r="AX34" s="38"/>
      <c r="AY34" s="38"/>
    </row>
    <row r="35" spans="1:51" ht="24.75" customHeight="1" x14ac:dyDescent="0.25">
      <c r="A35" s="166"/>
      <c r="B35" s="164"/>
      <c r="C35" s="67">
        <v>32</v>
      </c>
      <c r="D35" s="71" t="s">
        <v>95</v>
      </c>
      <c r="E35" s="86" t="s">
        <v>266</v>
      </c>
      <c r="F35" s="77" t="s">
        <v>3</v>
      </c>
      <c r="G35" s="75" t="s">
        <v>271</v>
      </c>
      <c r="H35" s="81" t="s">
        <v>468</v>
      </c>
      <c r="I35" s="82">
        <v>3.19</v>
      </c>
      <c r="J35" s="85">
        <v>10</v>
      </c>
      <c r="K35" s="28">
        <f t="shared" si="0"/>
        <v>0</v>
      </c>
      <c r="L35" s="28">
        <f t="shared" si="1"/>
        <v>0</v>
      </c>
      <c r="M35" s="29"/>
      <c r="N35" s="30">
        <f t="shared" si="3"/>
        <v>2</v>
      </c>
      <c r="O35" s="29"/>
      <c r="P35" s="29"/>
      <c r="Q35" s="29"/>
      <c r="R35" s="42">
        <f t="shared" si="2"/>
        <v>10</v>
      </c>
      <c r="S35" s="20" t="str">
        <f t="shared" si="4"/>
        <v>OK</v>
      </c>
      <c r="T35" s="142"/>
      <c r="U35" s="143"/>
      <c r="V35" s="143"/>
      <c r="W35" s="41"/>
      <c r="X35" s="41"/>
      <c r="Y35" s="41"/>
      <c r="Z35" s="41"/>
      <c r="AA35" s="40"/>
      <c r="AB35" s="40"/>
      <c r="AC35" s="40"/>
      <c r="AD35" s="40"/>
      <c r="AE35" s="38"/>
      <c r="AF35" s="38"/>
      <c r="AG35" s="38"/>
      <c r="AH35" s="38"/>
      <c r="AI35" s="38"/>
      <c r="AJ35" s="38"/>
      <c r="AK35" s="38"/>
      <c r="AL35" s="38"/>
      <c r="AM35" s="38"/>
      <c r="AN35" s="38"/>
      <c r="AO35" s="38"/>
      <c r="AP35" s="38"/>
      <c r="AQ35" s="38"/>
      <c r="AR35" s="38"/>
      <c r="AS35" s="38"/>
      <c r="AT35" s="38"/>
      <c r="AU35" s="38"/>
      <c r="AV35" s="38"/>
      <c r="AW35" s="38"/>
      <c r="AX35" s="38"/>
      <c r="AY35" s="38"/>
    </row>
    <row r="36" spans="1:51" ht="24.75" customHeight="1" x14ac:dyDescent="0.25">
      <c r="A36" s="166"/>
      <c r="B36" s="164"/>
      <c r="C36" s="67">
        <v>33</v>
      </c>
      <c r="D36" s="71" t="s">
        <v>96</v>
      </c>
      <c r="E36" s="86" t="s">
        <v>266</v>
      </c>
      <c r="F36" s="77" t="s">
        <v>3</v>
      </c>
      <c r="G36" s="75" t="s">
        <v>272</v>
      </c>
      <c r="H36" s="81" t="s">
        <v>468</v>
      </c>
      <c r="I36" s="82">
        <v>3.19</v>
      </c>
      <c r="J36" s="85">
        <v>5</v>
      </c>
      <c r="K36" s="28">
        <f t="shared" ref="K36:K154" si="5">IF(SUM(T36:AY36)&gt;J36+M36,J36+M36,SUM(T36:AY36))</f>
        <v>0</v>
      </c>
      <c r="L36" s="28">
        <f t="shared" ref="L36:L154" si="6">(SUM(T36:AY36))</f>
        <v>0</v>
      </c>
      <c r="M36" s="29"/>
      <c r="N36" s="30">
        <f t="shared" si="3"/>
        <v>1</v>
      </c>
      <c r="O36" s="29"/>
      <c r="P36" s="29"/>
      <c r="Q36" s="29"/>
      <c r="R36" s="42">
        <f t="shared" ref="R36:R154" si="7">J36-SUM(T36:AY36)+M36</f>
        <v>5</v>
      </c>
      <c r="S36" s="20" t="str">
        <f t="shared" si="4"/>
        <v>OK</v>
      </c>
      <c r="T36" s="142"/>
      <c r="U36" s="143"/>
      <c r="V36" s="143"/>
      <c r="W36" s="41"/>
      <c r="X36" s="41"/>
      <c r="Y36" s="41"/>
      <c r="Z36" s="41"/>
      <c r="AA36" s="40"/>
      <c r="AB36" s="40"/>
      <c r="AC36" s="40"/>
      <c r="AD36" s="40"/>
      <c r="AE36" s="38"/>
      <c r="AF36" s="38"/>
      <c r="AG36" s="38"/>
      <c r="AH36" s="38"/>
      <c r="AI36" s="38"/>
      <c r="AJ36" s="38"/>
      <c r="AK36" s="38"/>
      <c r="AL36" s="38"/>
      <c r="AM36" s="38"/>
      <c r="AN36" s="38"/>
      <c r="AO36" s="38"/>
      <c r="AP36" s="38"/>
      <c r="AQ36" s="38"/>
      <c r="AR36" s="38"/>
      <c r="AS36" s="38"/>
      <c r="AT36" s="38"/>
      <c r="AU36" s="38"/>
      <c r="AV36" s="38"/>
      <c r="AW36" s="38"/>
      <c r="AX36" s="38"/>
      <c r="AY36" s="38"/>
    </row>
    <row r="37" spans="1:51" ht="24.75" customHeight="1" x14ac:dyDescent="0.25">
      <c r="A37" s="166"/>
      <c r="B37" s="164"/>
      <c r="C37" s="67">
        <v>34</v>
      </c>
      <c r="D37" s="71" t="s">
        <v>97</v>
      </c>
      <c r="E37" s="86" t="s">
        <v>273</v>
      </c>
      <c r="F37" s="77" t="s">
        <v>274</v>
      </c>
      <c r="G37" s="75" t="s">
        <v>275</v>
      </c>
      <c r="H37" s="81" t="s">
        <v>468</v>
      </c>
      <c r="I37" s="82">
        <v>1.07</v>
      </c>
      <c r="J37" s="85">
        <v>0</v>
      </c>
      <c r="K37" s="28">
        <f t="shared" si="5"/>
        <v>0</v>
      </c>
      <c r="L37" s="28">
        <f t="shared" si="6"/>
        <v>0</v>
      </c>
      <c r="M37" s="29"/>
      <c r="N37" s="30">
        <f t="shared" si="3"/>
        <v>0</v>
      </c>
      <c r="O37" s="29"/>
      <c r="P37" s="29"/>
      <c r="Q37" s="29"/>
      <c r="R37" s="42">
        <f t="shared" si="7"/>
        <v>0</v>
      </c>
      <c r="S37" s="20" t="str">
        <f t="shared" si="4"/>
        <v>OK</v>
      </c>
      <c r="T37" s="142"/>
      <c r="U37" s="143"/>
      <c r="V37" s="143"/>
      <c r="W37" s="40"/>
      <c r="X37" s="41"/>
      <c r="Y37" s="41"/>
      <c r="Z37" s="41"/>
      <c r="AA37" s="40"/>
      <c r="AB37" s="40"/>
      <c r="AC37" s="40"/>
      <c r="AD37" s="40"/>
      <c r="AE37" s="38"/>
      <c r="AF37" s="38"/>
      <c r="AG37" s="38"/>
      <c r="AH37" s="38"/>
      <c r="AI37" s="38"/>
      <c r="AJ37" s="38"/>
      <c r="AK37" s="38"/>
      <c r="AL37" s="38"/>
      <c r="AM37" s="38"/>
      <c r="AN37" s="38"/>
      <c r="AO37" s="38"/>
      <c r="AP37" s="38"/>
      <c r="AQ37" s="38"/>
      <c r="AR37" s="38"/>
      <c r="AS37" s="38"/>
      <c r="AT37" s="38"/>
      <c r="AU37" s="38"/>
      <c r="AV37" s="38"/>
      <c r="AW37" s="38"/>
      <c r="AX37" s="38"/>
      <c r="AY37" s="38"/>
    </row>
    <row r="38" spans="1:51" ht="24.75" customHeight="1" x14ac:dyDescent="0.25">
      <c r="A38" s="166"/>
      <c r="B38" s="164"/>
      <c r="C38" s="67">
        <v>35</v>
      </c>
      <c r="D38" s="71" t="s">
        <v>98</v>
      </c>
      <c r="E38" s="86" t="s">
        <v>273</v>
      </c>
      <c r="F38" s="77" t="s">
        <v>274</v>
      </c>
      <c r="G38" s="75" t="s">
        <v>276</v>
      </c>
      <c r="H38" s="81" t="s">
        <v>468</v>
      </c>
      <c r="I38" s="82">
        <v>1.07</v>
      </c>
      <c r="J38" s="85">
        <v>0</v>
      </c>
      <c r="K38" s="28">
        <f t="shared" si="5"/>
        <v>0</v>
      </c>
      <c r="L38" s="28">
        <f t="shared" si="6"/>
        <v>0</v>
      </c>
      <c r="M38" s="29"/>
      <c r="N38" s="30">
        <f t="shared" si="3"/>
        <v>0</v>
      </c>
      <c r="O38" s="29"/>
      <c r="P38" s="29"/>
      <c r="Q38" s="29"/>
      <c r="R38" s="42">
        <f t="shared" si="7"/>
        <v>0</v>
      </c>
      <c r="S38" s="20" t="str">
        <f t="shared" si="4"/>
        <v>OK</v>
      </c>
      <c r="T38" s="142"/>
      <c r="U38" s="143"/>
      <c r="V38" s="143"/>
      <c r="W38" s="40"/>
      <c r="X38" s="41"/>
      <c r="Y38" s="41"/>
      <c r="Z38" s="41"/>
      <c r="AA38" s="40"/>
      <c r="AB38" s="40"/>
      <c r="AC38" s="40"/>
      <c r="AD38" s="40"/>
      <c r="AE38" s="38"/>
      <c r="AF38" s="38"/>
      <c r="AG38" s="38"/>
      <c r="AH38" s="38"/>
      <c r="AI38" s="38"/>
      <c r="AJ38" s="38"/>
      <c r="AK38" s="38"/>
      <c r="AL38" s="38"/>
      <c r="AM38" s="38"/>
      <c r="AN38" s="38"/>
      <c r="AO38" s="38"/>
      <c r="AP38" s="38"/>
      <c r="AQ38" s="38"/>
      <c r="AR38" s="38"/>
      <c r="AS38" s="38"/>
      <c r="AT38" s="38"/>
      <c r="AU38" s="38"/>
      <c r="AV38" s="38"/>
      <c r="AW38" s="38"/>
      <c r="AX38" s="38"/>
      <c r="AY38" s="38"/>
    </row>
    <row r="39" spans="1:51" ht="24.75" customHeight="1" x14ac:dyDescent="0.25">
      <c r="A39" s="166"/>
      <c r="B39" s="164"/>
      <c r="C39" s="67">
        <v>36</v>
      </c>
      <c r="D39" s="71" t="s">
        <v>99</v>
      </c>
      <c r="E39" s="86" t="s">
        <v>273</v>
      </c>
      <c r="F39" s="77" t="s">
        <v>274</v>
      </c>
      <c r="G39" s="75" t="s">
        <v>277</v>
      </c>
      <c r="H39" s="81" t="s">
        <v>468</v>
      </c>
      <c r="I39" s="82">
        <v>1.07</v>
      </c>
      <c r="J39" s="85">
        <v>0</v>
      </c>
      <c r="K39" s="28">
        <f t="shared" si="5"/>
        <v>0</v>
      </c>
      <c r="L39" s="28">
        <f t="shared" si="6"/>
        <v>0</v>
      </c>
      <c r="M39" s="29"/>
      <c r="N39" s="30">
        <f t="shared" si="3"/>
        <v>0</v>
      </c>
      <c r="O39" s="29"/>
      <c r="P39" s="29"/>
      <c r="Q39" s="29"/>
      <c r="R39" s="42">
        <f t="shared" si="7"/>
        <v>0</v>
      </c>
      <c r="S39" s="20" t="str">
        <f t="shared" si="4"/>
        <v>OK</v>
      </c>
      <c r="T39" s="142"/>
      <c r="U39" s="143"/>
      <c r="V39" s="143"/>
      <c r="W39" s="40"/>
      <c r="X39" s="41"/>
      <c r="Y39" s="41"/>
      <c r="Z39" s="41"/>
      <c r="AA39" s="40"/>
      <c r="AB39" s="40"/>
      <c r="AC39" s="40"/>
      <c r="AD39" s="40"/>
      <c r="AE39" s="38"/>
      <c r="AF39" s="38"/>
      <c r="AG39" s="38"/>
      <c r="AH39" s="38"/>
      <c r="AI39" s="38"/>
      <c r="AJ39" s="38"/>
      <c r="AK39" s="38"/>
      <c r="AL39" s="38"/>
      <c r="AM39" s="38"/>
      <c r="AN39" s="38"/>
      <c r="AO39" s="38"/>
      <c r="AP39" s="38"/>
      <c r="AQ39" s="38"/>
      <c r="AR39" s="38"/>
      <c r="AS39" s="38"/>
      <c r="AT39" s="38"/>
      <c r="AU39" s="38"/>
      <c r="AV39" s="38"/>
      <c r="AW39" s="38"/>
      <c r="AX39" s="38"/>
      <c r="AY39" s="38"/>
    </row>
    <row r="40" spans="1:51" ht="24.75" customHeight="1" x14ac:dyDescent="0.25">
      <c r="A40" s="166"/>
      <c r="B40" s="164"/>
      <c r="C40" s="67">
        <v>37</v>
      </c>
      <c r="D40" s="71" t="s">
        <v>100</v>
      </c>
      <c r="E40" s="86" t="s">
        <v>273</v>
      </c>
      <c r="F40" s="77" t="s">
        <v>3</v>
      </c>
      <c r="G40" s="75" t="s">
        <v>278</v>
      </c>
      <c r="H40" s="81" t="s">
        <v>468</v>
      </c>
      <c r="I40" s="82">
        <v>1.07</v>
      </c>
      <c r="J40" s="85">
        <v>0</v>
      </c>
      <c r="K40" s="28">
        <f t="shared" si="5"/>
        <v>0</v>
      </c>
      <c r="L40" s="28">
        <f t="shared" si="6"/>
        <v>0</v>
      </c>
      <c r="M40" s="29"/>
      <c r="N40" s="30">
        <f t="shared" si="3"/>
        <v>0</v>
      </c>
      <c r="O40" s="29"/>
      <c r="P40" s="29"/>
      <c r="Q40" s="29"/>
      <c r="R40" s="42">
        <f t="shared" si="7"/>
        <v>0</v>
      </c>
      <c r="S40" s="20" t="str">
        <f t="shared" si="4"/>
        <v>OK</v>
      </c>
      <c r="T40" s="142"/>
      <c r="U40" s="143"/>
      <c r="V40" s="143"/>
      <c r="W40" s="40"/>
      <c r="X40" s="41"/>
      <c r="Y40" s="41"/>
      <c r="Z40" s="41"/>
      <c r="AA40" s="40"/>
      <c r="AB40" s="40"/>
      <c r="AC40" s="40"/>
      <c r="AD40" s="40"/>
      <c r="AE40" s="38"/>
      <c r="AF40" s="38"/>
      <c r="AG40" s="38"/>
      <c r="AH40" s="38"/>
      <c r="AI40" s="38"/>
      <c r="AJ40" s="38"/>
      <c r="AK40" s="38"/>
      <c r="AL40" s="38"/>
      <c r="AM40" s="38"/>
      <c r="AN40" s="38"/>
      <c r="AO40" s="38"/>
      <c r="AP40" s="38"/>
      <c r="AQ40" s="38"/>
      <c r="AR40" s="38"/>
      <c r="AS40" s="38"/>
      <c r="AT40" s="38"/>
      <c r="AU40" s="38"/>
      <c r="AV40" s="38"/>
      <c r="AW40" s="38"/>
      <c r="AX40" s="38"/>
      <c r="AY40" s="38"/>
    </row>
    <row r="41" spans="1:51" ht="24.75" customHeight="1" x14ac:dyDescent="0.25">
      <c r="A41" s="166"/>
      <c r="B41" s="164"/>
      <c r="C41" s="67">
        <v>38</v>
      </c>
      <c r="D41" s="71" t="s">
        <v>101</v>
      </c>
      <c r="E41" s="86" t="s">
        <v>273</v>
      </c>
      <c r="F41" s="77" t="s">
        <v>274</v>
      </c>
      <c r="G41" s="75" t="s">
        <v>279</v>
      </c>
      <c r="H41" s="81" t="s">
        <v>468</v>
      </c>
      <c r="I41" s="82">
        <v>1.07</v>
      </c>
      <c r="J41" s="85">
        <v>0</v>
      </c>
      <c r="K41" s="28">
        <f t="shared" si="5"/>
        <v>0</v>
      </c>
      <c r="L41" s="28">
        <f t="shared" si="6"/>
        <v>0</v>
      </c>
      <c r="M41" s="29"/>
      <c r="N41" s="30">
        <f t="shared" si="3"/>
        <v>0</v>
      </c>
      <c r="O41" s="29"/>
      <c r="P41" s="29"/>
      <c r="Q41" s="29"/>
      <c r="R41" s="42">
        <f t="shared" si="7"/>
        <v>0</v>
      </c>
      <c r="S41" s="20" t="str">
        <f t="shared" si="4"/>
        <v>OK</v>
      </c>
      <c r="T41" s="142"/>
      <c r="U41" s="143"/>
      <c r="V41" s="143"/>
      <c r="W41" s="40"/>
      <c r="X41" s="41"/>
      <c r="Y41" s="41"/>
      <c r="Z41" s="41"/>
      <c r="AA41" s="40"/>
      <c r="AB41" s="40"/>
      <c r="AC41" s="40"/>
      <c r="AD41" s="40"/>
      <c r="AE41" s="38"/>
      <c r="AF41" s="38"/>
      <c r="AG41" s="38"/>
      <c r="AH41" s="38"/>
      <c r="AI41" s="38"/>
      <c r="AJ41" s="38"/>
      <c r="AK41" s="38"/>
      <c r="AL41" s="38"/>
      <c r="AM41" s="38"/>
      <c r="AN41" s="38"/>
      <c r="AO41" s="38"/>
      <c r="AP41" s="38"/>
      <c r="AQ41" s="38"/>
      <c r="AR41" s="38"/>
      <c r="AS41" s="38"/>
      <c r="AT41" s="38"/>
      <c r="AU41" s="38"/>
      <c r="AV41" s="38"/>
      <c r="AW41" s="38"/>
      <c r="AX41" s="38"/>
      <c r="AY41" s="38"/>
    </row>
    <row r="42" spans="1:51" ht="24.75" customHeight="1" x14ac:dyDescent="0.25">
      <c r="A42" s="166"/>
      <c r="B42" s="164"/>
      <c r="C42" s="67">
        <v>39</v>
      </c>
      <c r="D42" s="71" t="s">
        <v>102</v>
      </c>
      <c r="E42" s="86" t="s">
        <v>280</v>
      </c>
      <c r="F42" s="77" t="s">
        <v>274</v>
      </c>
      <c r="G42" s="75" t="s">
        <v>281</v>
      </c>
      <c r="H42" s="81" t="s">
        <v>468</v>
      </c>
      <c r="I42" s="82">
        <v>1.6</v>
      </c>
      <c r="J42" s="85">
        <v>15</v>
      </c>
      <c r="K42" s="28">
        <f t="shared" si="5"/>
        <v>0</v>
      </c>
      <c r="L42" s="28">
        <f t="shared" si="6"/>
        <v>0</v>
      </c>
      <c r="M42" s="29"/>
      <c r="N42" s="30">
        <f t="shared" si="3"/>
        <v>3</v>
      </c>
      <c r="O42" s="29"/>
      <c r="P42" s="29"/>
      <c r="Q42" s="29"/>
      <c r="R42" s="42">
        <f t="shared" si="7"/>
        <v>15</v>
      </c>
      <c r="S42" s="20" t="str">
        <f t="shared" si="4"/>
        <v>OK</v>
      </c>
      <c r="T42" s="142"/>
      <c r="U42" s="143"/>
      <c r="V42" s="143"/>
      <c r="W42" s="40"/>
      <c r="X42" s="41"/>
      <c r="Y42" s="41"/>
      <c r="Z42" s="41"/>
      <c r="AA42" s="40"/>
      <c r="AB42" s="40"/>
      <c r="AC42" s="40"/>
      <c r="AD42" s="40"/>
      <c r="AE42" s="38"/>
      <c r="AF42" s="38"/>
      <c r="AG42" s="38"/>
      <c r="AH42" s="38"/>
      <c r="AI42" s="38"/>
      <c r="AJ42" s="38"/>
      <c r="AK42" s="38"/>
      <c r="AL42" s="38"/>
      <c r="AM42" s="38"/>
      <c r="AN42" s="38"/>
      <c r="AO42" s="38"/>
      <c r="AP42" s="38"/>
      <c r="AQ42" s="38"/>
      <c r="AR42" s="38"/>
      <c r="AS42" s="38"/>
      <c r="AT42" s="38"/>
      <c r="AU42" s="38"/>
      <c r="AV42" s="38"/>
      <c r="AW42" s="38"/>
      <c r="AX42" s="38"/>
      <c r="AY42" s="38"/>
    </row>
    <row r="43" spans="1:51" ht="24.75" customHeight="1" x14ac:dyDescent="0.25">
      <c r="A43" s="166"/>
      <c r="B43" s="164"/>
      <c r="C43" s="67">
        <v>40</v>
      </c>
      <c r="D43" s="71" t="s">
        <v>103</v>
      </c>
      <c r="E43" s="86" t="s">
        <v>280</v>
      </c>
      <c r="F43" s="77" t="s">
        <v>274</v>
      </c>
      <c r="G43" s="75" t="s">
        <v>282</v>
      </c>
      <c r="H43" s="81" t="s">
        <v>468</v>
      </c>
      <c r="I43" s="82">
        <v>1.6</v>
      </c>
      <c r="J43" s="85">
        <v>0</v>
      </c>
      <c r="K43" s="28">
        <f t="shared" si="5"/>
        <v>0</v>
      </c>
      <c r="L43" s="28">
        <f t="shared" si="6"/>
        <v>0</v>
      </c>
      <c r="M43" s="29"/>
      <c r="N43" s="30">
        <f t="shared" si="3"/>
        <v>0</v>
      </c>
      <c r="O43" s="29"/>
      <c r="P43" s="29"/>
      <c r="Q43" s="29"/>
      <c r="R43" s="42">
        <f t="shared" si="7"/>
        <v>0</v>
      </c>
      <c r="S43" s="20" t="str">
        <f t="shared" si="4"/>
        <v>OK</v>
      </c>
      <c r="T43" s="142"/>
      <c r="U43" s="143"/>
      <c r="V43" s="143"/>
      <c r="W43" s="40"/>
      <c r="X43" s="41"/>
      <c r="Y43" s="41"/>
      <c r="Z43" s="41"/>
      <c r="AA43" s="40"/>
      <c r="AB43" s="40"/>
      <c r="AC43" s="40"/>
      <c r="AD43" s="40"/>
      <c r="AE43" s="38"/>
      <c r="AF43" s="38"/>
      <c r="AG43" s="38"/>
      <c r="AH43" s="38"/>
      <c r="AI43" s="38"/>
      <c r="AJ43" s="38"/>
      <c r="AK43" s="38"/>
      <c r="AL43" s="38"/>
      <c r="AM43" s="38"/>
      <c r="AN43" s="38"/>
      <c r="AO43" s="38"/>
      <c r="AP43" s="38"/>
      <c r="AQ43" s="38"/>
      <c r="AR43" s="38"/>
      <c r="AS43" s="38"/>
      <c r="AT43" s="38"/>
      <c r="AU43" s="38"/>
      <c r="AV43" s="38"/>
      <c r="AW43" s="38"/>
      <c r="AX43" s="38"/>
      <c r="AY43" s="38"/>
    </row>
    <row r="44" spans="1:51" ht="24.75" customHeight="1" x14ac:dyDescent="0.25">
      <c r="A44" s="166"/>
      <c r="B44" s="164"/>
      <c r="C44" s="67">
        <v>41</v>
      </c>
      <c r="D44" s="71" t="s">
        <v>104</v>
      </c>
      <c r="E44" s="86" t="s">
        <v>280</v>
      </c>
      <c r="F44" s="77" t="s">
        <v>274</v>
      </c>
      <c r="G44" s="75" t="s">
        <v>283</v>
      </c>
      <c r="H44" s="81" t="s">
        <v>468</v>
      </c>
      <c r="I44" s="82">
        <v>1.6</v>
      </c>
      <c r="J44" s="85">
        <v>20</v>
      </c>
      <c r="K44" s="28">
        <f t="shared" si="5"/>
        <v>0</v>
      </c>
      <c r="L44" s="28">
        <f t="shared" si="6"/>
        <v>0</v>
      </c>
      <c r="M44" s="29"/>
      <c r="N44" s="30">
        <f t="shared" si="3"/>
        <v>5</v>
      </c>
      <c r="O44" s="29"/>
      <c r="P44" s="29"/>
      <c r="Q44" s="29"/>
      <c r="R44" s="42">
        <f t="shared" si="7"/>
        <v>20</v>
      </c>
      <c r="S44" s="20" t="str">
        <f t="shared" si="4"/>
        <v>OK</v>
      </c>
      <c r="T44" s="142"/>
      <c r="U44" s="143"/>
      <c r="V44" s="143"/>
      <c r="W44" s="41"/>
      <c r="X44" s="41"/>
      <c r="Y44" s="41"/>
      <c r="Z44" s="41"/>
      <c r="AA44" s="40"/>
      <c r="AB44" s="40"/>
      <c r="AC44" s="40"/>
      <c r="AD44" s="40"/>
      <c r="AE44" s="38"/>
      <c r="AF44" s="38"/>
      <c r="AG44" s="38"/>
      <c r="AH44" s="38"/>
      <c r="AI44" s="38"/>
      <c r="AJ44" s="38"/>
      <c r="AK44" s="38"/>
      <c r="AL44" s="38"/>
      <c r="AM44" s="38"/>
      <c r="AN44" s="38"/>
      <c r="AO44" s="38"/>
      <c r="AP44" s="38"/>
      <c r="AQ44" s="38"/>
      <c r="AR44" s="38"/>
      <c r="AS44" s="38"/>
      <c r="AT44" s="38"/>
      <c r="AU44" s="38"/>
      <c r="AV44" s="38"/>
      <c r="AW44" s="38"/>
      <c r="AX44" s="38"/>
      <c r="AY44" s="38"/>
    </row>
    <row r="45" spans="1:51" ht="24.75" customHeight="1" x14ac:dyDescent="0.25">
      <c r="A45" s="166"/>
      <c r="B45" s="164"/>
      <c r="C45" s="67">
        <v>42</v>
      </c>
      <c r="D45" s="71" t="s">
        <v>105</v>
      </c>
      <c r="E45" s="86" t="s">
        <v>280</v>
      </c>
      <c r="F45" s="77" t="s">
        <v>274</v>
      </c>
      <c r="G45" s="75" t="s">
        <v>284</v>
      </c>
      <c r="H45" s="81" t="s">
        <v>468</v>
      </c>
      <c r="I45" s="82">
        <v>1.6</v>
      </c>
      <c r="J45" s="85">
        <v>0</v>
      </c>
      <c r="K45" s="28">
        <f t="shared" si="5"/>
        <v>0</v>
      </c>
      <c r="L45" s="28">
        <f t="shared" si="6"/>
        <v>0</v>
      </c>
      <c r="M45" s="29"/>
      <c r="N45" s="30">
        <f t="shared" si="3"/>
        <v>0</v>
      </c>
      <c r="O45" s="29"/>
      <c r="P45" s="29"/>
      <c r="Q45" s="29"/>
      <c r="R45" s="42">
        <f t="shared" si="7"/>
        <v>0</v>
      </c>
      <c r="S45" s="20" t="str">
        <f t="shared" si="4"/>
        <v>OK</v>
      </c>
      <c r="T45" s="142"/>
      <c r="U45" s="143"/>
      <c r="V45" s="143"/>
      <c r="W45" s="41"/>
      <c r="X45" s="41"/>
      <c r="Y45" s="41"/>
      <c r="Z45" s="41"/>
      <c r="AA45" s="40"/>
      <c r="AB45" s="40"/>
      <c r="AC45" s="40"/>
      <c r="AD45" s="40"/>
      <c r="AE45" s="38"/>
      <c r="AF45" s="38"/>
      <c r="AG45" s="38"/>
      <c r="AH45" s="38"/>
      <c r="AI45" s="38"/>
      <c r="AJ45" s="38"/>
      <c r="AK45" s="38"/>
      <c r="AL45" s="38"/>
      <c r="AM45" s="38"/>
      <c r="AN45" s="38"/>
      <c r="AO45" s="38"/>
      <c r="AP45" s="38"/>
      <c r="AQ45" s="38"/>
      <c r="AR45" s="38"/>
      <c r="AS45" s="38"/>
      <c r="AT45" s="38"/>
      <c r="AU45" s="38"/>
      <c r="AV45" s="38"/>
      <c r="AW45" s="38"/>
      <c r="AX45" s="38"/>
      <c r="AY45" s="38"/>
    </row>
    <row r="46" spans="1:51" ht="24.75" customHeight="1" x14ac:dyDescent="0.25">
      <c r="A46" s="166"/>
      <c r="B46" s="164"/>
      <c r="C46" s="67">
        <v>43</v>
      </c>
      <c r="D46" s="71" t="s">
        <v>106</v>
      </c>
      <c r="E46" s="86" t="s">
        <v>280</v>
      </c>
      <c r="F46" s="77" t="s">
        <v>274</v>
      </c>
      <c r="G46" s="75" t="s">
        <v>285</v>
      </c>
      <c r="H46" s="81" t="s">
        <v>468</v>
      </c>
      <c r="I46" s="82">
        <v>1.6</v>
      </c>
      <c r="J46" s="85">
        <v>15</v>
      </c>
      <c r="K46" s="28">
        <f t="shared" si="5"/>
        <v>0</v>
      </c>
      <c r="L46" s="28">
        <f t="shared" si="6"/>
        <v>0</v>
      </c>
      <c r="M46" s="29"/>
      <c r="N46" s="30">
        <f t="shared" si="3"/>
        <v>3</v>
      </c>
      <c r="O46" s="29"/>
      <c r="P46" s="29"/>
      <c r="Q46" s="29"/>
      <c r="R46" s="42">
        <f t="shared" si="7"/>
        <v>15</v>
      </c>
      <c r="S46" s="20" t="str">
        <f t="shared" si="4"/>
        <v>OK</v>
      </c>
      <c r="T46" s="142"/>
      <c r="U46" s="143"/>
      <c r="V46" s="143"/>
      <c r="W46" s="41"/>
      <c r="X46" s="41"/>
      <c r="Y46" s="41"/>
      <c r="Z46" s="41"/>
      <c r="AA46" s="40"/>
      <c r="AB46" s="40"/>
      <c r="AC46" s="40"/>
      <c r="AD46" s="40"/>
      <c r="AE46" s="38"/>
      <c r="AF46" s="38"/>
      <c r="AG46" s="38"/>
      <c r="AH46" s="38"/>
      <c r="AI46" s="38"/>
      <c r="AJ46" s="38"/>
      <c r="AK46" s="38"/>
      <c r="AL46" s="38"/>
      <c r="AM46" s="38"/>
      <c r="AN46" s="38"/>
      <c r="AO46" s="38"/>
      <c r="AP46" s="38"/>
      <c r="AQ46" s="38"/>
      <c r="AR46" s="38"/>
      <c r="AS46" s="38"/>
      <c r="AT46" s="38"/>
      <c r="AU46" s="38"/>
      <c r="AV46" s="38"/>
      <c r="AW46" s="38"/>
      <c r="AX46" s="38"/>
      <c r="AY46" s="38"/>
    </row>
    <row r="47" spans="1:51" ht="24.75" customHeight="1" x14ac:dyDescent="0.25">
      <c r="A47" s="166"/>
      <c r="B47" s="164"/>
      <c r="C47" s="67">
        <v>44</v>
      </c>
      <c r="D47" s="71" t="s">
        <v>107</v>
      </c>
      <c r="E47" s="86" t="s">
        <v>280</v>
      </c>
      <c r="F47" s="77" t="s">
        <v>274</v>
      </c>
      <c r="G47" s="75" t="s">
        <v>286</v>
      </c>
      <c r="H47" s="81" t="s">
        <v>468</v>
      </c>
      <c r="I47" s="82">
        <v>1.6</v>
      </c>
      <c r="J47" s="85">
        <v>15</v>
      </c>
      <c r="K47" s="28">
        <f t="shared" si="5"/>
        <v>0</v>
      </c>
      <c r="L47" s="28">
        <f t="shared" si="6"/>
        <v>0</v>
      </c>
      <c r="M47" s="29"/>
      <c r="N47" s="30">
        <f t="shared" si="3"/>
        <v>3</v>
      </c>
      <c r="O47" s="29"/>
      <c r="P47" s="29"/>
      <c r="Q47" s="29"/>
      <c r="R47" s="42">
        <f t="shared" si="7"/>
        <v>15</v>
      </c>
      <c r="S47" s="20" t="str">
        <f t="shared" si="4"/>
        <v>OK</v>
      </c>
      <c r="T47" s="142"/>
      <c r="U47" s="143"/>
      <c r="V47" s="143"/>
      <c r="W47" s="41"/>
      <c r="X47" s="41"/>
      <c r="Y47" s="41"/>
      <c r="Z47" s="41"/>
      <c r="AA47" s="40"/>
      <c r="AB47" s="40"/>
      <c r="AC47" s="40"/>
      <c r="AD47" s="40"/>
      <c r="AE47" s="38"/>
      <c r="AF47" s="38"/>
      <c r="AG47" s="38"/>
      <c r="AH47" s="38"/>
      <c r="AI47" s="38"/>
      <c r="AJ47" s="38"/>
      <c r="AK47" s="38"/>
      <c r="AL47" s="38"/>
      <c r="AM47" s="38"/>
      <c r="AN47" s="38"/>
      <c r="AO47" s="38"/>
      <c r="AP47" s="38"/>
      <c r="AQ47" s="38"/>
      <c r="AR47" s="38"/>
      <c r="AS47" s="38"/>
      <c r="AT47" s="38"/>
      <c r="AU47" s="38"/>
      <c r="AV47" s="38"/>
      <c r="AW47" s="38"/>
      <c r="AX47" s="38"/>
      <c r="AY47" s="38"/>
    </row>
    <row r="48" spans="1:51" ht="24.75" customHeight="1" x14ac:dyDescent="0.25">
      <c r="A48" s="166"/>
      <c r="B48" s="164"/>
      <c r="C48" s="67">
        <v>45</v>
      </c>
      <c r="D48" s="71" t="s">
        <v>108</v>
      </c>
      <c r="E48" s="86" t="s">
        <v>280</v>
      </c>
      <c r="F48" s="77" t="s">
        <v>274</v>
      </c>
      <c r="G48" s="75" t="s">
        <v>287</v>
      </c>
      <c r="H48" s="81" t="s">
        <v>468</v>
      </c>
      <c r="I48" s="82">
        <v>1.6</v>
      </c>
      <c r="J48" s="85">
        <v>0</v>
      </c>
      <c r="K48" s="28">
        <f t="shared" si="5"/>
        <v>0</v>
      </c>
      <c r="L48" s="28">
        <f t="shared" si="6"/>
        <v>0</v>
      </c>
      <c r="M48" s="29"/>
      <c r="N48" s="30">
        <f t="shared" si="3"/>
        <v>0</v>
      </c>
      <c r="O48" s="29"/>
      <c r="P48" s="29"/>
      <c r="Q48" s="29"/>
      <c r="R48" s="42">
        <f t="shared" si="7"/>
        <v>0</v>
      </c>
      <c r="S48" s="20" t="str">
        <f t="shared" si="4"/>
        <v>OK</v>
      </c>
      <c r="T48" s="142"/>
      <c r="U48" s="143"/>
      <c r="V48" s="143"/>
      <c r="W48" s="41"/>
      <c r="X48" s="41"/>
      <c r="Y48" s="41"/>
      <c r="Z48" s="41"/>
      <c r="AA48" s="40"/>
      <c r="AB48" s="40"/>
      <c r="AC48" s="40"/>
      <c r="AD48" s="40"/>
      <c r="AE48" s="38"/>
      <c r="AF48" s="38"/>
      <c r="AG48" s="38"/>
      <c r="AH48" s="38"/>
      <c r="AI48" s="38"/>
      <c r="AJ48" s="38"/>
      <c r="AK48" s="38"/>
      <c r="AL48" s="38"/>
      <c r="AM48" s="38"/>
      <c r="AN48" s="38"/>
      <c r="AO48" s="38"/>
      <c r="AP48" s="38"/>
      <c r="AQ48" s="38"/>
      <c r="AR48" s="38"/>
      <c r="AS48" s="38"/>
      <c r="AT48" s="38"/>
      <c r="AU48" s="38"/>
      <c r="AV48" s="38"/>
      <c r="AW48" s="38"/>
      <c r="AX48" s="38"/>
      <c r="AY48" s="38"/>
    </row>
    <row r="49" spans="1:51" ht="24.75" customHeight="1" x14ac:dyDescent="0.25">
      <c r="A49" s="166"/>
      <c r="B49" s="164"/>
      <c r="C49" s="67">
        <v>46</v>
      </c>
      <c r="D49" s="71" t="s">
        <v>109</v>
      </c>
      <c r="E49" s="86" t="s">
        <v>280</v>
      </c>
      <c r="F49" s="77" t="s">
        <v>274</v>
      </c>
      <c r="G49" s="75" t="s">
        <v>288</v>
      </c>
      <c r="H49" s="81" t="s">
        <v>468</v>
      </c>
      <c r="I49" s="82">
        <v>1.6</v>
      </c>
      <c r="J49" s="85">
        <v>15</v>
      </c>
      <c r="K49" s="28">
        <f t="shared" si="5"/>
        <v>0</v>
      </c>
      <c r="L49" s="28">
        <f t="shared" si="6"/>
        <v>0</v>
      </c>
      <c r="M49" s="29"/>
      <c r="N49" s="30">
        <f t="shared" si="3"/>
        <v>3</v>
      </c>
      <c r="O49" s="29"/>
      <c r="P49" s="29"/>
      <c r="Q49" s="29"/>
      <c r="R49" s="42">
        <f t="shared" si="7"/>
        <v>15</v>
      </c>
      <c r="S49" s="20" t="str">
        <f t="shared" si="4"/>
        <v>OK</v>
      </c>
      <c r="T49" s="142"/>
      <c r="U49" s="143"/>
      <c r="V49" s="143"/>
      <c r="W49" s="41"/>
      <c r="X49" s="41"/>
      <c r="Y49" s="41"/>
      <c r="Z49" s="41"/>
      <c r="AA49" s="40"/>
      <c r="AB49" s="40"/>
      <c r="AC49" s="40"/>
      <c r="AD49" s="40"/>
      <c r="AE49" s="38"/>
      <c r="AF49" s="38"/>
      <c r="AG49" s="38"/>
      <c r="AH49" s="38"/>
      <c r="AI49" s="38"/>
      <c r="AJ49" s="38"/>
      <c r="AK49" s="38"/>
      <c r="AL49" s="38"/>
      <c r="AM49" s="38"/>
      <c r="AN49" s="38"/>
      <c r="AO49" s="38"/>
      <c r="AP49" s="38"/>
      <c r="AQ49" s="38"/>
      <c r="AR49" s="38"/>
      <c r="AS49" s="38"/>
      <c r="AT49" s="38"/>
      <c r="AU49" s="38"/>
      <c r="AV49" s="38"/>
      <c r="AW49" s="38"/>
      <c r="AX49" s="38"/>
      <c r="AY49" s="38"/>
    </row>
    <row r="50" spans="1:51" ht="24.75" customHeight="1" x14ac:dyDescent="0.25">
      <c r="A50" s="166"/>
      <c r="B50" s="164"/>
      <c r="C50" s="67">
        <v>47</v>
      </c>
      <c r="D50" s="71" t="s">
        <v>110</v>
      </c>
      <c r="E50" s="86" t="s">
        <v>280</v>
      </c>
      <c r="F50" s="77" t="s">
        <v>274</v>
      </c>
      <c r="G50" s="75" t="s">
        <v>289</v>
      </c>
      <c r="H50" s="81" t="s">
        <v>468</v>
      </c>
      <c r="I50" s="82">
        <v>1.6</v>
      </c>
      <c r="J50" s="85">
        <v>15</v>
      </c>
      <c r="K50" s="28">
        <f t="shared" si="5"/>
        <v>0</v>
      </c>
      <c r="L50" s="28">
        <f t="shared" si="6"/>
        <v>0</v>
      </c>
      <c r="M50" s="29"/>
      <c r="N50" s="30">
        <f t="shared" si="3"/>
        <v>3</v>
      </c>
      <c r="O50" s="29"/>
      <c r="P50" s="29"/>
      <c r="Q50" s="29"/>
      <c r="R50" s="42">
        <f t="shared" si="7"/>
        <v>15</v>
      </c>
      <c r="S50" s="20" t="str">
        <f t="shared" si="4"/>
        <v>OK</v>
      </c>
      <c r="T50" s="142"/>
      <c r="U50" s="143"/>
      <c r="V50" s="143"/>
      <c r="W50" s="41"/>
      <c r="X50" s="41"/>
      <c r="Y50" s="41"/>
      <c r="Z50" s="41"/>
      <c r="AA50" s="40"/>
      <c r="AB50" s="40"/>
      <c r="AC50" s="40"/>
      <c r="AD50" s="40"/>
      <c r="AE50" s="38"/>
      <c r="AF50" s="38"/>
      <c r="AG50" s="38"/>
      <c r="AH50" s="38"/>
      <c r="AI50" s="38"/>
      <c r="AJ50" s="38"/>
      <c r="AK50" s="38"/>
      <c r="AL50" s="38"/>
      <c r="AM50" s="38"/>
      <c r="AN50" s="38"/>
      <c r="AO50" s="38"/>
      <c r="AP50" s="38"/>
      <c r="AQ50" s="38"/>
      <c r="AR50" s="38"/>
      <c r="AS50" s="38"/>
      <c r="AT50" s="38"/>
      <c r="AU50" s="38"/>
      <c r="AV50" s="38"/>
      <c r="AW50" s="38"/>
      <c r="AX50" s="38"/>
      <c r="AY50" s="38"/>
    </row>
    <row r="51" spans="1:51" ht="24.75" customHeight="1" x14ac:dyDescent="0.25">
      <c r="A51" s="166"/>
      <c r="B51" s="164"/>
      <c r="C51" s="67">
        <v>48</v>
      </c>
      <c r="D51" s="71" t="s">
        <v>111</v>
      </c>
      <c r="E51" s="86" t="s">
        <v>290</v>
      </c>
      <c r="F51" s="77" t="s">
        <v>291</v>
      </c>
      <c r="G51" s="75" t="s">
        <v>292</v>
      </c>
      <c r="H51" s="81" t="s">
        <v>470</v>
      </c>
      <c r="I51" s="82">
        <v>3.1</v>
      </c>
      <c r="J51" s="85">
        <v>0</v>
      </c>
      <c r="K51" s="28">
        <f t="shared" si="5"/>
        <v>0</v>
      </c>
      <c r="L51" s="28">
        <f t="shared" si="6"/>
        <v>0</v>
      </c>
      <c r="M51" s="29"/>
      <c r="N51" s="30">
        <f t="shared" si="3"/>
        <v>0</v>
      </c>
      <c r="O51" s="29"/>
      <c r="P51" s="29"/>
      <c r="Q51" s="29"/>
      <c r="R51" s="42">
        <f t="shared" si="7"/>
        <v>0</v>
      </c>
      <c r="S51" s="20" t="str">
        <f t="shared" si="4"/>
        <v>OK</v>
      </c>
      <c r="T51" s="142"/>
      <c r="U51" s="143"/>
      <c r="V51" s="143"/>
      <c r="W51" s="41"/>
      <c r="X51" s="41"/>
      <c r="Y51" s="41"/>
      <c r="Z51" s="41"/>
      <c r="AA51" s="40"/>
      <c r="AB51" s="40"/>
      <c r="AC51" s="40"/>
      <c r="AD51" s="40"/>
      <c r="AE51" s="38"/>
      <c r="AF51" s="38"/>
      <c r="AG51" s="38"/>
      <c r="AH51" s="38"/>
      <c r="AI51" s="38"/>
      <c r="AJ51" s="38"/>
      <c r="AK51" s="38"/>
      <c r="AL51" s="38"/>
      <c r="AM51" s="38"/>
      <c r="AN51" s="38"/>
      <c r="AO51" s="38"/>
      <c r="AP51" s="38"/>
      <c r="AQ51" s="38"/>
      <c r="AR51" s="38"/>
      <c r="AS51" s="38"/>
      <c r="AT51" s="38"/>
      <c r="AU51" s="38"/>
      <c r="AV51" s="38"/>
      <c r="AW51" s="38"/>
      <c r="AX51" s="38"/>
      <c r="AY51" s="38"/>
    </row>
    <row r="52" spans="1:51" ht="24.75" customHeight="1" x14ac:dyDescent="0.25">
      <c r="A52" s="166"/>
      <c r="B52" s="164"/>
      <c r="C52" s="67">
        <v>49</v>
      </c>
      <c r="D52" s="71" t="s">
        <v>112</v>
      </c>
      <c r="E52" s="86" t="s">
        <v>293</v>
      </c>
      <c r="F52" s="77" t="s">
        <v>3</v>
      </c>
      <c r="G52" s="75" t="s">
        <v>294</v>
      </c>
      <c r="H52" s="81" t="s">
        <v>470</v>
      </c>
      <c r="I52" s="82">
        <v>2.78</v>
      </c>
      <c r="J52" s="85">
        <v>0</v>
      </c>
      <c r="K52" s="28">
        <f t="shared" si="5"/>
        <v>0</v>
      </c>
      <c r="L52" s="28">
        <f t="shared" si="6"/>
        <v>0</v>
      </c>
      <c r="M52" s="29"/>
      <c r="N52" s="30">
        <f t="shared" si="3"/>
        <v>0</v>
      </c>
      <c r="O52" s="29"/>
      <c r="P52" s="29"/>
      <c r="Q52" s="29"/>
      <c r="R52" s="42">
        <f t="shared" si="7"/>
        <v>0</v>
      </c>
      <c r="S52" s="20" t="str">
        <f t="shared" si="4"/>
        <v>OK</v>
      </c>
      <c r="T52" s="142"/>
      <c r="U52" s="143"/>
      <c r="V52" s="143"/>
      <c r="W52" s="41"/>
      <c r="X52" s="41"/>
      <c r="Y52" s="41"/>
      <c r="Z52" s="41"/>
      <c r="AA52" s="40"/>
      <c r="AB52" s="40"/>
      <c r="AC52" s="40"/>
      <c r="AD52" s="40"/>
      <c r="AE52" s="38"/>
      <c r="AF52" s="38"/>
      <c r="AG52" s="38"/>
      <c r="AH52" s="38"/>
      <c r="AI52" s="38"/>
      <c r="AJ52" s="38"/>
      <c r="AK52" s="38"/>
      <c r="AL52" s="38"/>
      <c r="AM52" s="38"/>
      <c r="AN52" s="38"/>
      <c r="AO52" s="38"/>
      <c r="AP52" s="38"/>
      <c r="AQ52" s="38"/>
      <c r="AR52" s="38"/>
      <c r="AS52" s="38"/>
      <c r="AT52" s="38"/>
      <c r="AU52" s="38"/>
      <c r="AV52" s="38"/>
      <c r="AW52" s="38"/>
      <c r="AX52" s="38"/>
      <c r="AY52" s="38"/>
    </row>
    <row r="53" spans="1:51" ht="24.75" customHeight="1" x14ac:dyDescent="0.25">
      <c r="A53" s="166"/>
      <c r="B53" s="164"/>
      <c r="C53" s="67">
        <v>50</v>
      </c>
      <c r="D53" s="71" t="s">
        <v>113</v>
      </c>
      <c r="E53" s="86" t="s">
        <v>293</v>
      </c>
      <c r="F53" s="77" t="s">
        <v>3</v>
      </c>
      <c r="G53" s="75" t="s">
        <v>295</v>
      </c>
      <c r="H53" s="81" t="s">
        <v>470</v>
      </c>
      <c r="I53" s="82">
        <v>4.1900000000000004</v>
      </c>
      <c r="J53" s="85">
        <v>0</v>
      </c>
      <c r="K53" s="28">
        <f t="shared" si="5"/>
        <v>0</v>
      </c>
      <c r="L53" s="28">
        <f t="shared" si="6"/>
        <v>0</v>
      </c>
      <c r="M53" s="29"/>
      <c r="N53" s="30">
        <f t="shared" si="3"/>
        <v>0</v>
      </c>
      <c r="O53" s="29"/>
      <c r="P53" s="29"/>
      <c r="Q53" s="29"/>
      <c r="R53" s="42">
        <f t="shared" si="7"/>
        <v>0</v>
      </c>
      <c r="S53" s="20" t="str">
        <f t="shared" si="4"/>
        <v>OK</v>
      </c>
      <c r="T53" s="142"/>
      <c r="U53" s="143"/>
      <c r="V53" s="143"/>
      <c r="W53" s="41"/>
      <c r="X53" s="41"/>
      <c r="Y53" s="41"/>
      <c r="Z53" s="41"/>
      <c r="AA53" s="40"/>
      <c r="AB53" s="40"/>
      <c r="AC53" s="40"/>
      <c r="AD53" s="40"/>
      <c r="AE53" s="38"/>
      <c r="AF53" s="38"/>
      <c r="AG53" s="38"/>
      <c r="AH53" s="38"/>
      <c r="AI53" s="38"/>
      <c r="AJ53" s="38"/>
      <c r="AK53" s="38"/>
      <c r="AL53" s="38"/>
      <c r="AM53" s="38"/>
      <c r="AN53" s="38"/>
      <c r="AO53" s="38"/>
      <c r="AP53" s="38"/>
      <c r="AQ53" s="38"/>
      <c r="AR53" s="38"/>
      <c r="AS53" s="38"/>
      <c r="AT53" s="38"/>
      <c r="AU53" s="38"/>
      <c r="AV53" s="38"/>
      <c r="AW53" s="38"/>
      <c r="AX53" s="38"/>
      <c r="AY53" s="38"/>
    </row>
    <row r="54" spans="1:51" ht="24.75" customHeight="1" x14ac:dyDescent="0.25">
      <c r="A54" s="166"/>
      <c r="B54" s="164"/>
      <c r="C54" s="67">
        <v>51</v>
      </c>
      <c r="D54" s="71" t="s">
        <v>114</v>
      </c>
      <c r="E54" s="86" t="s">
        <v>293</v>
      </c>
      <c r="F54" s="77" t="s">
        <v>3</v>
      </c>
      <c r="G54" s="75" t="s">
        <v>296</v>
      </c>
      <c r="H54" s="81" t="s">
        <v>470</v>
      </c>
      <c r="I54" s="82">
        <v>1.92</v>
      </c>
      <c r="J54" s="85">
        <v>0</v>
      </c>
      <c r="K54" s="28">
        <f t="shared" si="5"/>
        <v>0</v>
      </c>
      <c r="L54" s="28">
        <f t="shared" si="6"/>
        <v>0</v>
      </c>
      <c r="M54" s="29"/>
      <c r="N54" s="30">
        <f t="shared" si="3"/>
        <v>0</v>
      </c>
      <c r="O54" s="29"/>
      <c r="P54" s="29"/>
      <c r="Q54" s="29"/>
      <c r="R54" s="42">
        <f t="shared" si="7"/>
        <v>0</v>
      </c>
      <c r="S54" s="20" t="str">
        <f t="shared" si="4"/>
        <v>OK</v>
      </c>
      <c r="T54" s="142"/>
      <c r="U54" s="143"/>
      <c r="V54" s="143"/>
      <c r="W54" s="41"/>
      <c r="X54" s="41"/>
      <c r="Y54" s="41"/>
      <c r="Z54" s="41"/>
      <c r="AA54" s="40"/>
      <c r="AB54" s="40"/>
      <c r="AC54" s="40"/>
      <c r="AD54" s="40"/>
      <c r="AE54" s="38"/>
      <c r="AF54" s="38"/>
      <c r="AG54" s="38"/>
      <c r="AH54" s="38"/>
      <c r="AI54" s="38"/>
      <c r="AJ54" s="38"/>
      <c r="AK54" s="38"/>
      <c r="AL54" s="38"/>
      <c r="AM54" s="38"/>
      <c r="AN54" s="38"/>
      <c r="AO54" s="38"/>
      <c r="AP54" s="38"/>
      <c r="AQ54" s="38"/>
      <c r="AR54" s="38"/>
      <c r="AS54" s="38"/>
      <c r="AT54" s="38"/>
      <c r="AU54" s="38"/>
      <c r="AV54" s="38"/>
      <c r="AW54" s="38"/>
      <c r="AX54" s="38"/>
      <c r="AY54" s="38"/>
    </row>
    <row r="55" spans="1:51" ht="24.75" customHeight="1" x14ac:dyDescent="0.25">
      <c r="A55" s="166"/>
      <c r="B55" s="164"/>
      <c r="C55" s="67">
        <v>52</v>
      </c>
      <c r="D55" s="71" t="s">
        <v>115</v>
      </c>
      <c r="E55" s="86" t="s">
        <v>297</v>
      </c>
      <c r="F55" s="77" t="s">
        <v>3</v>
      </c>
      <c r="G55" s="75" t="s">
        <v>298</v>
      </c>
      <c r="H55" s="81" t="s">
        <v>468</v>
      </c>
      <c r="I55" s="82">
        <v>9.8000000000000007</v>
      </c>
      <c r="J55" s="85">
        <v>0</v>
      </c>
      <c r="K55" s="28">
        <f t="shared" si="5"/>
        <v>0</v>
      </c>
      <c r="L55" s="28">
        <f t="shared" si="6"/>
        <v>0</v>
      </c>
      <c r="M55" s="29"/>
      <c r="N55" s="30">
        <f t="shared" si="3"/>
        <v>0</v>
      </c>
      <c r="O55" s="29"/>
      <c r="P55" s="29"/>
      <c r="Q55" s="29"/>
      <c r="R55" s="42">
        <f t="shared" si="7"/>
        <v>0</v>
      </c>
      <c r="S55" s="20" t="str">
        <f t="shared" si="4"/>
        <v>OK</v>
      </c>
      <c r="T55" s="142"/>
      <c r="U55" s="143"/>
      <c r="V55" s="143"/>
      <c r="W55" s="41"/>
      <c r="X55" s="41"/>
      <c r="Y55" s="41"/>
      <c r="Z55" s="41"/>
      <c r="AA55" s="40"/>
      <c r="AB55" s="40"/>
      <c r="AC55" s="40"/>
      <c r="AD55" s="40"/>
      <c r="AE55" s="38"/>
      <c r="AF55" s="38"/>
      <c r="AG55" s="38"/>
      <c r="AH55" s="38"/>
      <c r="AI55" s="38"/>
      <c r="AJ55" s="38"/>
      <c r="AK55" s="38"/>
      <c r="AL55" s="38"/>
      <c r="AM55" s="38"/>
      <c r="AN55" s="38"/>
      <c r="AO55" s="38"/>
      <c r="AP55" s="38"/>
      <c r="AQ55" s="38"/>
      <c r="AR55" s="38"/>
      <c r="AS55" s="38"/>
      <c r="AT55" s="38"/>
      <c r="AU55" s="38"/>
      <c r="AV55" s="38"/>
      <c r="AW55" s="38"/>
      <c r="AX55" s="38"/>
      <c r="AY55" s="38"/>
    </row>
    <row r="56" spans="1:51" ht="24.75" customHeight="1" x14ac:dyDescent="0.25">
      <c r="A56" s="166"/>
      <c r="B56" s="165"/>
      <c r="C56" s="67">
        <v>53</v>
      </c>
      <c r="D56" s="71" t="s">
        <v>116</v>
      </c>
      <c r="E56" s="86" t="s">
        <v>299</v>
      </c>
      <c r="F56" s="77" t="s">
        <v>3</v>
      </c>
      <c r="G56" s="75" t="s">
        <v>300</v>
      </c>
      <c r="H56" s="81" t="s">
        <v>468</v>
      </c>
      <c r="I56" s="82">
        <v>8.86</v>
      </c>
      <c r="J56" s="85">
        <v>10</v>
      </c>
      <c r="K56" s="28">
        <f t="shared" si="5"/>
        <v>0</v>
      </c>
      <c r="L56" s="28">
        <f t="shared" si="6"/>
        <v>0</v>
      </c>
      <c r="M56" s="29"/>
      <c r="N56" s="30">
        <f t="shared" si="3"/>
        <v>2</v>
      </c>
      <c r="O56" s="29"/>
      <c r="P56" s="29"/>
      <c r="Q56" s="29"/>
      <c r="R56" s="42">
        <f t="shared" si="7"/>
        <v>10</v>
      </c>
      <c r="S56" s="20" t="str">
        <f t="shared" si="4"/>
        <v>OK</v>
      </c>
      <c r="T56" s="142"/>
      <c r="U56" s="143"/>
      <c r="V56" s="143"/>
      <c r="W56" s="41"/>
      <c r="X56" s="41"/>
      <c r="Y56" s="41"/>
      <c r="Z56" s="41"/>
      <c r="AA56" s="40"/>
      <c r="AB56" s="40"/>
      <c r="AC56" s="40"/>
      <c r="AD56" s="40"/>
      <c r="AE56" s="38"/>
      <c r="AF56" s="38"/>
      <c r="AG56" s="38"/>
      <c r="AH56" s="38"/>
      <c r="AI56" s="38"/>
      <c r="AJ56" s="38"/>
      <c r="AK56" s="38"/>
      <c r="AL56" s="38"/>
      <c r="AM56" s="38"/>
      <c r="AN56" s="38"/>
      <c r="AO56" s="38"/>
      <c r="AP56" s="38"/>
      <c r="AQ56" s="38"/>
      <c r="AR56" s="38"/>
      <c r="AS56" s="38"/>
      <c r="AT56" s="38"/>
      <c r="AU56" s="38"/>
      <c r="AV56" s="38"/>
      <c r="AW56" s="38"/>
      <c r="AX56" s="38"/>
      <c r="AY56" s="38"/>
    </row>
    <row r="57" spans="1:51" ht="24.75" customHeight="1" x14ac:dyDescent="0.25">
      <c r="A57" s="166" t="s">
        <v>479</v>
      </c>
      <c r="B57" s="163">
        <v>6</v>
      </c>
      <c r="C57" s="67">
        <v>54</v>
      </c>
      <c r="D57" s="71" t="s">
        <v>117</v>
      </c>
      <c r="E57" s="86" t="s">
        <v>290</v>
      </c>
      <c r="F57" s="77" t="s">
        <v>301</v>
      </c>
      <c r="G57" s="75" t="s">
        <v>302</v>
      </c>
      <c r="H57" s="81" t="s">
        <v>468</v>
      </c>
      <c r="I57" s="82">
        <v>1</v>
      </c>
      <c r="J57" s="85">
        <v>10</v>
      </c>
      <c r="K57" s="28">
        <f t="shared" si="5"/>
        <v>0</v>
      </c>
      <c r="L57" s="28">
        <f t="shared" si="6"/>
        <v>0</v>
      </c>
      <c r="M57" s="29"/>
      <c r="N57" s="30">
        <f t="shared" si="3"/>
        <v>2</v>
      </c>
      <c r="O57" s="29"/>
      <c r="P57" s="29"/>
      <c r="Q57" s="29"/>
      <c r="R57" s="42">
        <f t="shared" si="7"/>
        <v>10</v>
      </c>
      <c r="S57" s="20" t="str">
        <f t="shared" si="4"/>
        <v>OK</v>
      </c>
      <c r="T57" s="142"/>
      <c r="U57" s="143"/>
      <c r="V57" s="143"/>
      <c r="W57" s="41"/>
      <c r="X57" s="41"/>
      <c r="Y57" s="41"/>
      <c r="Z57" s="41"/>
      <c r="AA57" s="40"/>
      <c r="AB57" s="40"/>
      <c r="AC57" s="40"/>
      <c r="AD57" s="40"/>
      <c r="AE57" s="38"/>
      <c r="AF57" s="38"/>
      <c r="AG57" s="38"/>
      <c r="AH57" s="38"/>
      <c r="AI57" s="38"/>
      <c r="AJ57" s="38"/>
      <c r="AK57" s="38"/>
      <c r="AL57" s="38"/>
      <c r="AM57" s="38"/>
      <c r="AN57" s="38"/>
      <c r="AO57" s="38"/>
      <c r="AP57" s="38"/>
      <c r="AQ57" s="38"/>
      <c r="AR57" s="38"/>
      <c r="AS57" s="38"/>
      <c r="AT57" s="38"/>
      <c r="AU57" s="38"/>
      <c r="AV57" s="38"/>
      <c r="AW57" s="38"/>
      <c r="AX57" s="38"/>
      <c r="AY57" s="38"/>
    </row>
    <row r="58" spans="1:51" ht="24.75" customHeight="1" x14ac:dyDescent="0.25">
      <c r="A58" s="166"/>
      <c r="B58" s="164"/>
      <c r="C58" s="67">
        <v>55</v>
      </c>
      <c r="D58" s="71" t="s">
        <v>118</v>
      </c>
      <c r="E58" s="86" t="s">
        <v>303</v>
      </c>
      <c r="F58" s="77" t="s">
        <v>3</v>
      </c>
      <c r="G58" s="75" t="s">
        <v>304</v>
      </c>
      <c r="H58" s="81" t="s">
        <v>468</v>
      </c>
      <c r="I58" s="82">
        <v>1.06</v>
      </c>
      <c r="J58" s="85">
        <v>0</v>
      </c>
      <c r="K58" s="28">
        <f t="shared" si="5"/>
        <v>0</v>
      </c>
      <c r="L58" s="28">
        <f t="shared" si="6"/>
        <v>0</v>
      </c>
      <c r="M58" s="29"/>
      <c r="N58" s="30">
        <f t="shared" si="3"/>
        <v>0</v>
      </c>
      <c r="O58" s="29"/>
      <c r="P58" s="29"/>
      <c r="Q58" s="29"/>
      <c r="R58" s="42">
        <f t="shared" si="7"/>
        <v>0</v>
      </c>
      <c r="S58" s="20" t="str">
        <f t="shared" si="4"/>
        <v>OK</v>
      </c>
      <c r="T58" s="142"/>
      <c r="U58" s="143"/>
      <c r="V58" s="143"/>
      <c r="W58" s="41"/>
      <c r="X58" s="41"/>
      <c r="Y58" s="41"/>
      <c r="Z58" s="41"/>
      <c r="AA58" s="40"/>
      <c r="AB58" s="40"/>
      <c r="AC58" s="40"/>
      <c r="AD58" s="40"/>
      <c r="AE58" s="38"/>
      <c r="AF58" s="38"/>
      <c r="AG58" s="38"/>
      <c r="AH58" s="38"/>
      <c r="AI58" s="38"/>
      <c r="AJ58" s="38"/>
      <c r="AK58" s="38"/>
      <c r="AL58" s="38"/>
      <c r="AM58" s="38"/>
      <c r="AN58" s="38"/>
      <c r="AO58" s="38"/>
      <c r="AP58" s="38"/>
      <c r="AQ58" s="38"/>
      <c r="AR58" s="38"/>
      <c r="AS58" s="38"/>
      <c r="AT58" s="38"/>
      <c r="AU58" s="38"/>
      <c r="AV58" s="38"/>
      <c r="AW58" s="38"/>
      <c r="AX58" s="38"/>
      <c r="AY58" s="38"/>
    </row>
    <row r="59" spans="1:51" ht="24.75" customHeight="1" x14ac:dyDescent="0.25">
      <c r="A59" s="166"/>
      <c r="B59" s="164"/>
      <c r="C59" s="67">
        <v>56</v>
      </c>
      <c r="D59" s="71" t="s">
        <v>119</v>
      </c>
      <c r="E59" s="86" t="s">
        <v>293</v>
      </c>
      <c r="F59" s="77" t="s">
        <v>50</v>
      </c>
      <c r="G59" s="75" t="s">
        <v>305</v>
      </c>
      <c r="H59" s="81" t="s">
        <v>468</v>
      </c>
      <c r="I59" s="82">
        <v>2</v>
      </c>
      <c r="J59" s="85">
        <v>0</v>
      </c>
      <c r="K59" s="28">
        <f t="shared" si="5"/>
        <v>0</v>
      </c>
      <c r="L59" s="28">
        <f t="shared" si="6"/>
        <v>0</v>
      </c>
      <c r="M59" s="29"/>
      <c r="N59" s="30">
        <f t="shared" si="3"/>
        <v>0</v>
      </c>
      <c r="O59" s="29"/>
      <c r="P59" s="29"/>
      <c r="Q59" s="29"/>
      <c r="R59" s="42">
        <f t="shared" si="7"/>
        <v>0</v>
      </c>
      <c r="S59" s="20" t="str">
        <f t="shared" si="4"/>
        <v>OK</v>
      </c>
      <c r="T59" s="142"/>
      <c r="U59" s="143"/>
      <c r="V59" s="143"/>
      <c r="W59" s="41"/>
      <c r="X59" s="41"/>
      <c r="Y59" s="41"/>
      <c r="Z59" s="41"/>
      <c r="AA59" s="40"/>
      <c r="AB59" s="40"/>
      <c r="AC59" s="40"/>
      <c r="AD59" s="40"/>
      <c r="AE59" s="38"/>
      <c r="AF59" s="38"/>
      <c r="AG59" s="38"/>
      <c r="AH59" s="38"/>
      <c r="AI59" s="38"/>
      <c r="AJ59" s="38"/>
      <c r="AK59" s="38"/>
      <c r="AL59" s="38"/>
      <c r="AM59" s="38"/>
      <c r="AN59" s="38"/>
      <c r="AO59" s="38"/>
      <c r="AP59" s="38"/>
      <c r="AQ59" s="38"/>
      <c r="AR59" s="38"/>
      <c r="AS59" s="38"/>
      <c r="AT59" s="38"/>
      <c r="AU59" s="38"/>
      <c r="AV59" s="38"/>
      <c r="AW59" s="38"/>
      <c r="AX59" s="38"/>
      <c r="AY59" s="38"/>
    </row>
    <row r="60" spans="1:51" ht="24.75" customHeight="1" x14ac:dyDescent="0.25">
      <c r="A60" s="166"/>
      <c r="B60" s="164"/>
      <c r="C60" s="67">
        <v>57</v>
      </c>
      <c r="D60" s="71" t="s">
        <v>120</v>
      </c>
      <c r="E60" s="86" t="s">
        <v>306</v>
      </c>
      <c r="F60" s="77" t="s">
        <v>236</v>
      </c>
      <c r="G60" s="75" t="s">
        <v>307</v>
      </c>
      <c r="H60" s="81" t="s">
        <v>468</v>
      </c>
      <c r="I60" s="82">
        <v>1.32</v>
      </c>
      <c r="J60" s="85">
        <v>0</v>
      </c>
      <c r="K60" s="28">
        <f t="shared" si="5"/>
        <v>0</v>
      </c>
      <c r="L60" s="28">
        <f t="shared" si="6"/>
        <v>0</v>
      </c>
      <c r="M60" s="29"/>
      <c r="N60" s="30">
        <f t="shared" si="3"/>
        <v>0</v>
      </c>
      <c r="O60" s="29"/>
      <c r="P60" s="29"/>
      <c r="Q60" s="29"/>
      <c r="R60" s="42">
        <f t="shared" si="7"/>
        <v>0</v>
      </c>
      <c r="S60" s="20" t="str">
        <f t="shared" si="4"/>
        <v>OK</v>
      </c>
      <c r="T60" s="142"/>
      <c r="U60" s="143"/>
      <c r="V60" s="143"/>
      <c r="W60" s="41"/>
      <c r="X60" s="41"/>
      <c r="Y60" s="41"/>
      <c r="Z60" s="41"/>
      <c r="AA60" s="40"/>
      <c r="AB60" s="40"/>
      <c r="AC60" s="40"/>
      <c r="AD60" s="40"/>
      <c r="AE60" s="38"/>
      <c r="AF60" s="38"/>
      <c r="AG60" s="38"/>
      <c r="AH60" s="38"/>
      <c r="AI60" s="38"/>
      <c r="AJ60" s="38"/>
      <c r="AK60" s="38"/>
      <c r="AL60" s="38"/>
      <c r="AM60" s="38"/>
      <c r="AN60" s="38"/>
      <c r="AO60" s="38"/>
      <c r="AP60" s="38"/>
      <c r="AQ60" s="38"/>
      <c r="AR60" s="38"/>
      <c r="AS60" s="38"/>
      <c r="AT60" s="38"/>
      <c r="AU60" s="38"/>
      <c r="AV60" s="38"/>
      <c r="AW60" s="38"/>
      <c r="AX60" s="38"/>
      <c r="AY60" s="38"/>
    </row>
    <row r="61" spans="1:51" ht="24.75" customHeight="1" x14ac:dyDescent="0.25">
      <c r="A61" s="166"/>
      <c r="B61" s="164"/>
      <c r="C61" s="67">
        <v>58</v>
      </c>
      <c r="D61" s="71" t="s">
        <v>121</v>
      </c>
      <c r="E61" s="86" t="s">
        <v>308</v>
      </c>
      <c r="F61" s="77" t="s">
        <v>3</v>
      </c>
      <c r="G61" s="75" t="s">
        <v>309</v>
      </c>
      <c r="H61" s="81" t="s">
        <v>468</v>
      </c>
      <c r="I61" s="82">
        <v>0.93</v>
      </c>
      <c r="J61" s="85">
        <v>50</v>
      </c>
      <c r="K61" s="28">
        <f t="shared" si="5"/>
        <v>0</v>
      </c>
      <c r="L61" s="28">
        <f t="shared" si="6"/>
        <v>0</v>
      </c>
      <c r="M61" s="29"/>
      <c r="N61" s="30">
        <f t="shared" si="3"/>
        <v>12</v>
      </c>
      <c r="O61" s="29"/>
      <c r="P61" s="29"/>
      <c r="Q61" s="29"/>
      <c r="R61" s="42">
        <f t="shared" si="7"/>
        <v>50</v>
      </c>
      <c r="S61" s="20" t="str">
        <f t="shared" si="4"/>
        <v>OK</v>
      </c>
      <c r="T61" s="142"/>
      <c r="U61" s="143"/>
      <c r="V61" s="143"/>
      <c r="W61" s="41"/>
      <c r="X61" s="41"/>
      <c r="Y61" s="41"/>
      <c r="Z61" s="41"/>
      <c r="AA61" s="40"/>
      <c r="AB61" s="40"/>
      <c r="AC61" s="40"/>
      <c r="AD61" s="40"/>
      <c r="AE61" s="38"/>
      <c r="AF61" s="38"/>
      <c r="AG61" s="38"/>
      <c r="AH61" s="38"/>
      <c r="AI61" s="38"/>
      <c r="AJ61" s="38"/>
      <c r="AK61" s="38"/>
      <c r="AL61" s="38"/>
      <c r="AM61" s="38"/>
      <c r="AN61" s="38"/>
      <c r="AO61" s="38"/>
      <c r="AP61" s="38"/>
      <c r="AQ61" s="38"/>
      <c r="AR61" s="38"/>
      <c r="AS61" s="38"/>
      <c r="AT61" s="38"/>
      <c r="AU61" s="38"/>
      <c r="AV61" s="38"/>
      <c r="AW61" s="38"/>
      <c r="AX61" s="38"/>
      <c r="AY61" s="38"/>
    </row>
    <row r="62" spans="1:51" ht="24.75" customHeight="1" x14ac:dyDescent="0.25">
      <c r="A62" s="166"/>
      <c r="B62" s="164"/>
      <c r="C62" s="67">
        <v>59</v>
      </c>
      <c r="D62" s="71" t="s">
        <v>122</v>
      </c>
      <c r="E62" s="86" t="s">
        <v>308</v>
      </c>
      <c r="F62" s="77" t="s">
        <v>3</v>
      </c>
      <c r="G62" s="75" t="s">
        <v>310</v>
      </c>
      <c r="H62" s="81" t="s">
        <v>468</v>
      </c>
      <c r="I62" s="82">
        <v>0.93</v>
      </c>
      <c r="J62" s="85">
        <v>50</v>
      </c>
      <c r="K62" s="28">
        <f t="shared" si="5"/>
        <v>0</v>
      </c>
      <c r="L62" s="28">
        <f t="shared" si="6"/>
        <v>0</v>
      </c>
      <c r="M62" s="29"/>
      <c r="N62" s="30">
        <f t="shared" si="3"/>
        <v>12</v>
      </c>
      <c r="O62" s="29"/>
      <c r="P62" s="29"/>
      <c r="Q62" s="29"/>
      <c r="R62" s="42">
        <f t="shared" si="7"/>
        <v>50</v>
      </c>
      <c r="S62" s="20" t="str">
        <f t="shared" si="4"/>
        <v>OK</v>
      </c>
      <c r="T62" s="142"/>
      <c r="U62" s="143"/>
      <c r="V62" s="143"/>
      <c r="W62" s="41"/>
      <c r="X62" s="41"/>
      <c r="Y62" s="41"/>
      <c r="Z62" s="41"/>
      <c r="AA62" s="40"/>
      <c r="AB62" s="40"/>
      <c r="AC62" s="40"/>
      <c r="AD62" s="40"/>
      <c r="AE62" s="38"/>
      <c r="AF62" s="38"/>
      <c r="AG62" s="38"/>
      <c r="AH62" s="38"/>
      <c r="AI62" s="38"/>
      <c r="AJ62" s="38"/>
      <c r="AK62" s="38"/>
      <c r="AL62" s="38"/>
      <c r="AM62" s="38"/>
      <c r="AN62" s="38"/>
      <c r="AO62" s="38"/>
      <c r="AP62" s="38"/>
      <c r="AQ62" s="38"/>
      <c r="AR62" s="38"/>
      <c r="AS62" s="38"/>
      <c r="AT62" s="38"/>
      <c r="AU62" s="38"/>
      <c r="AV62" s="38"/>
      <c r="AW62" s="38"/>
      <c r="AX62" s="38"/>
      <c r="AY62" s="38"/>
    </row>
    <row r="63" spans="1:51" ht="24.75" customHeight="1" x14ac:dyDescent="0.25">
      <c r="A63" s="166"/>
      <c r="B63" s="164"/>
      <c r="C63" s="67">
        <v>60</v>
      </c>
      <c r="D63" s="71" t="s">
        <v>123</v>
      </c>
      <c r="E63" s="86" t="s">
        <v>308</v>
      </c>
      <c r="F63" s="77" t="s">
        <v>3</v>
      </c>
      <c r="G63" s="75" t="s">
        <v>311</v>
      </c>
      <c r="H63" s="81" t="s">
        <v>468</v>
      </c>
      <c r="I63" s="82">
        <v>0.93</v>
      </c>
      <c r="J63" s="85">
        <v>10</v>
      </c>
      <c r="K63" s="28">
        <f t="shared" si="5"/>
        <v>0</v>
      </c>
      <c r="L63" s="28">
        <f t="shared" si="6"/>
        <v>0</v>
      </c>
      <c r="M63" s="29"/>
      <c r="N63" s="30">
        <f t="shared" si="3"/>
        <v>2</v>
      </c>
      <c r="O63" s="29"/>
      <c r="P63" s="29"/>
      <c r="Q63" s="29"/>
      <c r="R63" s="42">
        <f t="shared" si="7"/>
        <v>10</v>
      </c>
      <c r="S63" s="20" t="str">
        <f t="shared" si="4"/>
        <v>OK</v>
      </c>
      <c r="T63" s="142"/>
      <c r="U63" s="143"/>
      <c r="V63" s="143"/>
      <c r="W63" s="41"/>
      <c r="X63" s="41"/>
      <c r="Y63" s="41"/>
      <c r="Z63" s="41"/>
      <c r="AA63" s="40"/>
      <c r="AB63" s="40"/>
      <c r="AC63" s="40"/>
      <c r="AD63" s="40"/>
      <c r="AE63" s="38"/>
      <c r="AF63" s="38"/>
      <c r="AG63" s="38"/>
      <c r="AH63" s="38"/>
      <c r="AI63" s="38"/>
      <c r="AJ63" s="38"/>
      <c r="AK63" s="38"/>
      <c r="AL63" s="38"/>
      <c r="AM63" s="38"/>
      <c r="AN63" s="38"/>
      <c r="AO63" s="38"/>
      <c r="AP63" s="38"/>
      <c r="AQ63" s="38"/>
      <c r="AR63" s="38"/>
      <c r="AS63" s="38"/>
      <c r="AT63" s="38"/>
      <c r="AU63" s="38"/>
      <c r="AV63" s="38"/>
      <c r="AW63" s="38"/>
      <c r="AX63" s="38"/>
      <c r="AY63" s="38"/>
    </row>
    <row r="64" spans="1:51" ht="24.75" customHeight="1" x14ac:dyDescent="0.25">
      <c r="A64" s="166"/>
      <c r="B64" s="164"/>
      <c r="C64" s="67">
        <v>61</v>
      </c>
      <c r="D64" s="71" t="s">
        <v>124</v>
      </c>
      <c r="E64" s="86" t="s">
        <v>312</v>
      </c>
      <c r="F64" s="77" t="s">
        <v>3</v>
      </c>
      <c r="G64" s="75" t="s">
        <v>313</v>
      </c>
      <c r="H64" s="81" t="s">
        <v>468</v>
      </c>
      <c r="I64" s="82">
        <v>0.7</v>
      </c>
      <c r="J64" s="85">
        <v>0</v>
      </c>
      <c r="K64" s="28">
        <f t="shared" si="5"/>
        <v>0</v>
      </c>
      <c r="L64" s="28">
        <f t="shared" si="6"/>
        <v>0</v>
      </c>
      <c r="M64" s="29"/>
      <c r="N64" s="30">
        <f t="shared" si="3"/>
        <v>0</v>
      </c>
      <c r="O64" s="29"/>
      <c r="P64" s="29"/>
      <c r="Q64" s="29"/>
      <c r="R64" s="42">
        <f t="shared" si="7"/>
        <v>0</v>
      </c>
      <c r="S64" s="20" t="str">
        <f t="shared" si="4"/>
        <v>OK</v>
      </c>
      <c r="T64" s="142"/>
      <c r="U64" s="143"/>
      <c r="V64" s="143"/>
      <c r="W64" s="41"/>
      <c r="X64" s="41"/>
      <c r="Y64" s="41"/>
      <c r="Z64" s="41"/>
      <c r="AA64" s="40"/>
      <c r="AB64" s="40"/>
      <c r="AC64" s="40"/>
      <c r="AD64" s="40"/>
      <c r="AE64" s="38"/>
      <c r="AF64" s="38"/>
      <c r="AG64" s="38"/>
      <c r="AH64" s="38"/>
      <c r="AI64" s="38"/>
      <c r="AJ64" s="38"/>
      <c r="AK64" s="38"/>
      <c r="AL64" s="38"/>
      <c r="AM64" s="38"/>
      <c r="AN64" s="38"/>
      <c r="AO64" s="38"/>
      <c r="AP64" s="38"/>
      <c r="AQ64" s="38"/>
      <c r="AR64" s="38"/>
      <c r="AS64" s="38"/>
      <c r="AT64" s="38"/>
      <c r="AU64" s="38"/>
      <c r="AV64" s="38"/>
      <c r="AW64" s="38"/>
      <c r="AX64" s="38"/>
      <c r="AY64" s="38"/>
    </row>
    <row r="65" spans="1:51" ht="24.75" customHeight="1" x14ac:dyDescent="0.25">
      <c r="A65" s="166"/>
      <c r="B65" s="164"/>
      <c r="C65" s="67">
        <v>62</v>
      </c>
      <c r="D65" s="71" t="s">
        <v>125</v>
      </c>
      <c r="E65" s="86" t="s">
        <v>314</v>
      </c>
      <c r="F65" s="77" t="s">
        <v>3</v>
      </c>
      <c r="G65" s="75" t="s">
        <v>315</v>
      </c>
      <c r="H65" s="81" t="s">
        <v>468</v>
      </c>
      <c r="I65" s="82">
        <v>1.06</v>
      </c>
      <c r="J65" s="85">
        <v>10</v>
      </c>
      <c r="K65" s="28">
        <f t="shared" si="5"/>
        <v>0</v>
      </c>
      <c r="L65" s="28">
        <f t="shared" si="6"/>
        <v>0</v>
      </c>
      <c r="M65" s="29"/>
      <c r="N65" s="30">
        <f t="shared" si="3"/>
        <v>2</v>
      </c>
      <c r="O65" s="29"/>
      <c r="P65" s="29"/>
      <c r="Q65" s="29"/>
      <c r="R65" s="42">
        <f t="shared" si="7"/>
        <v>10</v>
      </c>
      <c r="S65" s="20" t="str">
        <f t="shared" si="4"/>
        <v>OK</v>
      </c>
      <c r="T65" s="142"/>
      <c r="U65" s="143"/>
      <c r="V65" s="143"/>
      <c r="W65" s="41"/>
      <c r="X65" s="41"/>
      <c r="Y65" s="41"/>
      <c r="Z65" s="41"/>
      <c r="AA65" s="40"/>
      <c r="AB65" s="40"/>
      <c r="AC65" s="40"/>
      <c r="AD65" s="40"/>
      <c r="AE65" s="38"/>
      <c r="AF65" s="38"/>
      <c r="AG65" s="38"/>
      <c r="AH65" s="38"/>
      <c r="AI65" s="38"/>
      <c r="AJ65" s="38"/>
      <c r="AK65" s="38"/>
      <c r="AL65" s="38"/>
      <c r="AM65" s="38"/>
      <c r="AN65" s="38"/>
      <c r="AO65" s="38"/>
      <c r="AP65" s="38"/>
      <c r="AQ65" s="38"/>
      <c r="AR65" s="38"/>
      <c r="AS65" s="38"/>
      <c r="AT65" s="38"/>
      <c r="AU65" s="38"/>
      <c r="AV65" s="38"/>
      <c r="AW65" s="38"/>
      <c r="AX65" s="38"/>
      <c r="AY65" s="38"/>
    </row>
    <row r="66" spans="1:51" ht="24.75" customHeight="1" x14ac:dyDescent="0.25">
      <c r="A66" s="166"/>
      <c r="B66" s="164"/>
      <c r="C66" s="67">
        <v>63</v>
      </c>
      <c r="D66" s="71" t="s">
        <v>126</v>
      </c>
      <c r="E66" s="86" t="s">
        <v>316</v>
      </c>
      <c r="F66" s="77" t="s">
        <v>3</v>
      </c>
      <c r="G66" s="75" t="s">
        <v>317</v>
      </c>
      <c r="H66" s="81" t="s">
        <v>468</v>
      </c>
      <c r="I66" s="82">
        <v>1.24</v>
      </c>
      <c r="J66" s="85">
        <v>30</v>
      </c>
      <c r="K66" s="28">
        <f t="shared" si="5"/>
        <v>0</v>
      </c>
      <c r="L66" s="28">
        <f t="shared" si="6"/>
        <v>0</v>
      </c>
      <c r="M66" s="29"/>
      <c r="N66" s="30">
        <f t="shared" si="3"/>
        <v>7</v>
      </c>
      <c r="O66" s="29"/>
      <c r="P66" s="29"/>
      <c r="Q66" s="29"/>
      <c r="R66" s="42">
        <f t="shared" si="7"/>
        <v>30</v>
      </c>
      <c r="S66" s="20" t="str">
        <f t="shared" si="4"/>
        <v>OK</v>
      </c>
      <c r="T66" s="142"/>
      <c r="U66" s="143"/>
      <c r="V66" s="143"/>
      <c r="W66" s="41"/>
      <c r="X66" s="41"/>
      <c r="Y66" s="41"/>
      <c r="Z66" s="41"/>
      <c r="AA66" s="40"/>
      <c r="AB66" s="40"/>
      <c r="AC66" s="40"/>
      <c r="AD66" s="40"/>
      <c r="AE66" s="38"/>
      <c r="AF66" s="38"/>
      <c r="AG66" s="38"/>
      <c r="AH66" s="38"/>
      <c r="AI66" s="38"/>
      <c r="AJ66" s="38"/>
      <c r="AK66" s="38"/>
      <c r="AL66" s="38"/>
      <c r="AM66" s="38"/>
      <c r="AN66" s="38"/>
      <c r="AO66" s="38"/>
      <c r="AP66" s="38"/>
      <c r="AQ66" s="38"/>
      <c r="AR66" s="38"/>
      <c r="AS66" s="38"/>
      <c r="AT66" s="38"/>
      <c r="AU66" s="38"/>
      <c r="AV66" s="38"/>
      <c r="AW66" s="38"/>
      <c r="AX66" s="38"/>
      <c r="AY66" s="38"/>
    </row>
    <row r="67" spans="1:51" ht="24.75" customHeight="1" x14ac:dyDescent="0.25">
      <c r="A67" s="166"/>
      <c r="B67" s="164"/>
      <c r="C67" s="67">
        <v>64</v>
      </c>
      <c r="D67" s="71" t="s">
        <v>127</v>
      </c>
      <c r="E67" s="86" t="s">
        <v>314</v>
      </c>
      <c r="F67" s="77" t="s">
        <v>3</v>
      </c>
      <c r="G67" s="75" t="s">
        <v>318</v>
      </c>
      <c r="H67" s="81" t="s">
        <v>468</v>
      </c>
      <c r="I67" s="82">
        <v>1.67</v>
      </c>
      <c r="J67" s="85">
        <v>0</v>
      </c>
      <c r="K67" s="28">
        <f t="shared" si="5"/>
        <v>0</v>
      </c>
      <c r="L67" s="28">
        <f t="shared" si="6"/>
        <v>0</v>
      </c>
      <c r="M67" s="29"/>
      <c r="N67" s="30">
        <f t="shared" si="3"/>
        <v>0</v>
      </c>
      <c r="O67" s="29"/>
      <c r="P67" s="29"/>
      <c r="Q67" s="29"/>
      <c r="R67" s="42">
        <f t="shared" si="7"/>
        <v>0</v>
      </c>
      <c r="S67" s="20" t="str">
        <f t="shared" si="4"/>
        <v>OK</v>
      </c>
      <c r="T67" s="142"/>
      <c r="U67" s="143"/>
      <c r="V67" s="143"/>
      <c r="W67" s="41"/>
      <c r="X67" s="41"/>
      <c r="Y67" s="41"/>
      <c r="Z67" s="41"/>
      <c r="AA67" s="40"/>
      <c r="AB67" s="40"/>
      <c r="AC67" s="40"/>
      <c r="AD67" s="40"/>
      <c r="AE67" s="38"/>
      <c r="AF67" s="38"/>
      <c r="AG67" s="38"/>
      <c r="AH67" s="38"/>
      <c r="AI67" s="38"/>
      <c r="AJ67" s="38"/>
      <c r="AK67" s="38"/>
      <c r="AL67" s="38"/>
      <c r="AM67" s="38"/>
      <c r="AN67" s="38"/>
      <c r="AO67" s="38"/>
      <c r="AP67" s="38"/>
      <c r="AQ67" s="38"/>
      <c r="AR67" s="38"/>
      <c r="AS67" s="38"/>
      <c r="AT67" s="38"/>
      <c r="AU67" s="38"/>
      <c r="AV67" s="38"/>
      <c r="AW67" s="38"/>
      <c r="AX67" s="38"/>
      <c r="AY67" s="38"/>
    </row>
    <row r="68" spans="1:51" ht="24.75" customHeight="1" x14ac:dyDescent="0.25">
      <c r="A68" s="166"/>
      <c r="B68" s="164"/>
      <c r="C68" s="67">
        <v>65</v>
      </c>
      <c r="D68" s="71" t="s">
        <v>128</v>
      </c>
      <c r="E68" s="86" t="s">
        <v>297</v>
      </c>
      <c r="F68" s="77" t="s">
        <v>3</v>
      </c>
      <c r="G68" s="75" t="s">
        <v>319</v>
      </c>
      <c r="H68" s="81" t="s">
        <v>468</v>
      </c>
      <c r="I68" s="82">
        <v>0.75</v>
      </c>
      <c r="J68" s="85">
        <v>50</v>
      </c>
      <c r="K68" s="28">
        <f t="shared" si="5"/>
        <v>0</v>
      </c>
      <c r="L68" s="28">
        <f t="shared" si="6"/>
        <v>0</v>
      </c>
      <c r="M68" s="29"/>
      <c r="N68" s="30">
        <f t="shared" si="3"/>
        <v>12</v>
      </c>
      <c r="O68" s="29"/>
      <c r="P68" s="29"/>
      <c r="Q68" s="29"/>
      <c r="R68" s="42">
        <f t="shared" si="7"/>
        <v>50</v>
      </c>
      <c r="S68" s="20" t="str">
        <f t="shared" si="4"/>
        <v>OK</v>
      </c>
      <c r="T68" s="142"/>
      <c r="U68" s="143"/>
      <c r="V68" s="143"/>
      <c r="W68" s="41"/>
      <c r="X68" s="41"/>
      <c r="Y68" s="41"/>
      <c r="Z68" s="41"/>
      <c r="AA68" s="40"/>
      <c r="AB68" s="40"/>
      <c r="AC68" s="40"/>
      <c r="AD68" s="40"/>
      <c r="AE68" s="38"/>
      <c r="AF68" s="38"/>
      <c r="AG68" s="38"/>
      <c r="AH68" s="38"/>
      <c r="AI68" s="38"/>
      <c r="AJ68" s="38"/>
      <c r="AK68" s="38"/>
      <c r="AL68" s="38"/>
      <c r="AM68" s="38"/>
      <c r="AN68" s="38"/>
      <c r="AO68" s="38"/>
      <c r="AP68" s="38"/>
      <c r="AQ68" s="38"/>
      <c r="AR68" s="38"/>
      <c r="AS68" s="38"/>
      <c r="AT68" s="38"/>
      <c r="AU68" s="38"/>
      <c r="AV68" s="38"/>
      <c r="AW68" s="38"/>
      <c r="AX68" s="38"/>
      <c r="AY68" s="38"/>
    </row>
    <row r="69" spans="1:51" ht="24.75" customHeight="1" x14ac:dyDescent="0.25">
      <c r="A69" s="166"/>
      <c r="B69" s="164"/>
      <c r="C69" s="67">
        <v>66</v>
      </c>
      <c r="D69" s="71" t="s">
        <v>129</v>
      </c>
      <c r="E69" s="86" t="s">
        <v>299</v>
      </c>
      <c r="F69" s="77" t="s">
        <v>3</v>
      </c>
      <c r="G69" s="75" t="s">
        <v>320</v>
      </c>
      <c r="H69" s="81" t="s">
        <v>468</v>
      </c>
      <c r="I69" s="82">
        <v>5.69</v>
      </c>
      <c r="J69" s="85">
        <v>5</v>
      </c>
      <c r="K69" s="28">
        <f t="shared" si="5"/>
        <v>0</v>
      </c>
      <c r="L69" s="28">
        <f t="shared" si="6"/>
        <v>0</v>
      </c>
      <c r="M69" s="29"/>
      <c r="N69" s="30">
        <f t="shared" si="3"/>
        <v>1</v>
      </c>
      <c r="O69" s="29"/>
      <c r="P69" s="29"/>
      <c r="Q69" s="29"/>
      <c r="R69" s="42">
        <f t="shared" si="7"/>
        <v>5</v>
      </c>
      <c r="S69" s="20" t="str">
        <f t="shared" ref="S69:S154" si="8">IF(R69&lt;0,"ATENÇÃO","OK")</f>
        <v>OK</v>
      </c>
      <c r="T69" s="142"/>
      <c r="U69" s="143"/>
      <c r="V69" s="143"/>
      <c r="W69" s="41"/>
      <c r="X69" s="41"/>
      <c r="Y69" s="41"/>
      <c r="Z69" s="41"/>
      <c r="AA69" s="40"/>
      <c r="AB69" s="40"/>
      <c r="AC69" s="40"/>
      <c r="AD69" s="40"/>
      <c r="AE69" s="38"/>
      <c r="AF69" s="38"/>
      <c r="AG69" s="38"/>
      <c r="AH69" s="38"/>
      <c r="AI69" s="38"/>
      <c r="AJ69" s="38"/>
      <c r="AK69" s="38"/>
      <c r="AL69" s="38"/>
      <c r="AM69" s="38"/>
      <c r="AN69" s="38"/>
      <c r="AO69" s="38"/>
      <c r="AP69" s="38"/>
      <c r="AQ69" s="38"/>
      <c r="AR69" s="38"/>
      <c r="AS69" s="38"/>
      <c r="AT69" s="38"/>
      <c r="AU69" s="38"/>
      <c r="AV69" s="38"/>
      <c r="AW69" s="38"/>
      <c r="AX69" s="38"/>
      <c r="AY69" s="38"/>
    </row>
    <row r="70" spans="1:51" ht="24.75" customHeight="1" x14ac:dyDescent="0.25">
      <c r="A70" s="166"/>
      <c r="B70" s="164"/>
      <c r="C70" s="67">
        <v>67</v>
      </c>
      <c r="D70" s="71" t="s">
        <v>130</v>
      </c>
      <c r="E70" s="86" t="s">
        <v>321</v>
      </c>
      <c r="F70" s="77" t="s">
        <v>3</v>
      </c>
      <c r="G70" s="75" t="s">
        <v>322</v>
      </c>
      <c r="H70" s="81" t="s">
        <v>468</v>
      </c>
      <c r="I70" s="82">
        <v>3.04</v>
      </c>
      <c r="J70" s="85">
        <v>0</v>
      </c>
      <c r="K70" s="28">
        <f t="shared" si="5"/>
        <v>0</v>
      </c>
      <c r="L70" s="28">
        <f t="shared" si="6"/>
        <v>0</v>
      </c>
      <c r="M70" s="29"/>
      <c r="N70" s="30">
        <f t="shared" si="3"/>
        <v>0</v>
      </c>
      <c r="O70" s="29"/>
      <c r="P70" s="29"/>
      <c r="Q70" s="29"/>
      <c r="R70" s="42">
        <f t="shared" si="7"/>
        <v>0</v>
      </c>
      <c r="S70" s="20" t="str">
        <f t="shared" si="8"/>
        <v>OK</v>
      </c>
      <c r="T70" s="142"/>
      <c r="U70" s="143"/>
      <c r="V70" s="143"/>
      <c r="W70" s="41"/>
      <c r="X70" s="41"/>
      <c r="Y70" s="41"/>
      <c r="Z70" s="41"/>
      <c r="AA70" s="40"/>
      <c r="AB70" s="40"/>
      <c r="AC70" s="40"/>
      <c r="AD70" s="40"/>
      <c r="AE70" s="38"/>
      <c r="AF70" s="38"/>
      <c r="AG70" s="38"/>
      <c r="AH70" s="38"/>
      <c r="AI70" s="38"/>
      <c r="AJ70" s="38"/>
      <c r="AK70" s="38"/>
      <c r="AL70" s="38"/>
      <c r="AM70" s="38"/>
      <c r="AN70" s="38"/>
      <c r="AO70" s="38"/>
      <c r="AP70" s="38"/>
      <c r="AQ70" s="38"/>
      <c r="AR70" s="38"/>
      <c r="AS70" s="38"/>
      <c r="AT70" s="38"/>
      <c r="AU70" s="38"/>
      <c r="AV70" s="38"/>
      <c r="AW70" s="38"/>
      <c r="AX70" s="38"/>
      <c r="AY70" s="38"/>
    </row>
    <row r="71" spans="1:51" ht="24.75" customHeight="1" x14ac:dyDescent="0.25">
      <c r="A71" s="166"/>
      <c r="B71" s="164"/>
      <c r="C71" s="67">
        <v>68</v>
      </c>
      <c r="D71" s="71" t="s">
        <v>131</v>
      </c>
      <c r="E71" s="86" t="s">
        <v>323</v>
      </c>
      <c r="F71" s="77" t="s">
        <v>3</v>
      </c>
      <c r="G71" s="75" t="s">
        <v>324</v>
      </c>
      <c r="H71" s="81" t="s">
        <v>468</v>
      </c>
      <c r="I71" s="82">
        <v>3.66</v>
      </c>
      <c r="J71" s="85">
        <v>30</v>
      </c>
      <c r="K71" s="28">
        <f t="shared" si="5"/>
        <v>0</v>
      </c>
      <c r="L71" s="28">
        <f t="shared" si="6"/>
        <v>0</v>
      </c>
      <c r="M71" s="29"/>
      <c r="N71" s="30">
        <f t="shared" si="3"/>
        <v>7</v>
      </c>
      <c r="O71" s="29"/>
      <c r="P71" s="29"/>
      <c r="Q71" s="29"/>
      <c r="R71" s="42">
        <f t="shared" si="7"/>
        <v>30</v>
      </c>
      <c r="S71" s="20" t="str">
        <f t="shared" si="8"/>
        <v>OK</v>
      </c>
      <c r="T71" s="142"/>
      <c r="U71" s="143"/>
      <c r="V71" s="143"/>
      <c r="W71" s="41"/>
      <c r="X71" s="41"/>
      <c r="Y71" s="41"/>
      <c r="Z71" s="41"/>
      <c r="AA71" s="40"/>
      <c r="AB71" s="40"/>
      <c r="AC71" s="40"/>
      <c r="AD71" s="40"/>
      <c r="AE71" s="38"/>
      <c r="AF71" s="38"/>
      <c r="AG71" s="38"/>
      <c r="AH71" s="38"/>
      <c r="AI71" s="38"/>
      <c r="AJ71" s="38"/>
      <c r="AK71" s="38"/>
      <c r="AL71" s="38"/>
      <c r="AM71" s="38"/>
      <c r="AN71" s="38"/>
      <c r="AO71" s="38"/>
      <c r="AP71" s="38"/>
      <c r="AQ71" s="38"/>
      <c r="AR71" s="38"/>
      <c r="AS71" s="38"/>
      <c r="AT71" s="38"/>
      <c r="AU71" s="38"/>
      <c r="AV71" s="38"/>
      <c r="AW71" s="38"/>
      <c r="AX71" s="38"/>
      <c r="AY71" s="38"/>
    </row>
    <row r="72" spans="1:51" ht="24.75" customHeight="1" x14ac:dyDescent="0.25">
      <c r="A72" s="166"/>
      <c r="B72" s="164"/>
      <c r="C72" s="67">
        <v>69</v>
      </c>
      <c r="D72" s="71" t="s">
        <v>132</v>
      </c>
      <c r="E72" s="86" t="s">
        <v>314</v>
      </c>
      <c r="F72" s="77" t="s">
        <v>3</v>
      </c>
      <c r="G72" s="75" t="s">
        <v>325</v>
      </c>
      <c r="H72" s="81" t="s">
        <v>468</v>
      </c>
      <c r="I72" s="82">
        <v>0.43</v>
      </c>
      <c r="J72" s="85">
        <v>0</v>
      </c>
      <c r="K72" s="28">
        <f t="shared" si="5"/>
        <v>0</v>
      </c>
      <c r="L72" s="28">
        <f t="shared" si="6"/>
        <v>0</v>
      </c>
      <c r="M72" s="29"/>
      <c r="N72" s="30">
        <f t="shared" si="3"/>
        <v>0</v>
      </c>
      <c r="O72" s="29"/>
      <c r="P72" s="29"/>
      <c r="Q72" s="29"/>
      <c r="R72" s="42">
        <f t="shared" si="7"/>
        <v>0</v>
      </c>
      <c r="S72" s="20" t="str">
        <f t="shared" si="8"/>
        <v>OK</v>
      </c>
      <c r="T72" s="142"/>
      <c r="U72" s="143"/>
      <c r="V72" s="143"/>
      <c r="W72" s="41"/>
      <c r="X72" s="41"/>
      <c r="Y72" s="41"/>
      <c r="Z72" s="41"/>
      <c r="AA72" s="40"/>
      <c r="AB72" s="40"/>
      <c r="AC72" s="40"/>
      <c r="AD72" s="40"/>
      <c r="AE72" s="38"/>
      <c r="AF72" s="38"/>
      <c r="AG72" s="38"/>
      <c r="AH72" s="38"/>
      <c r="AI72" s="38"/>
      <c r="AJ72" s="38"/>
      <c r="AK72" s="38"/>
      <c r="AL72" s="38"/>
      <c r="AM72" s="38"/>
      <c r="AN72" s="38"/>
      <c r="AO72" s="38"/>
      <c r="AP72" s="38"/>
      <c r="AQ72" s="38"/>
      <c r="AR72" s="38"/>
      <c r="AS72" s="38"/>
      <c r="AT72" s="38"/>
      <c r="AU72" s="38"/>
      <c r="AV72" s="38"/>
      <c r="AW72" s="38"/>
      <c r="AX72" s="38"/>
      <c r="AY72" s="38"/>
    </row>
    <row r="73" spans="1:51" ht="24.75" customHeight="1" x14ac:dyDescent="0.25">
      <c r="A73" s="166"/>
      <c r="B73" s="165"/>
      <c r="C73" s="67">
        <v>70</v>
      </c>
      <c r="D73" s="71" t="s">
        <v>133</v>
      </c>
      <c r="E73" s="86" t="s">
        <v>308</v>
      </c>
      <c r="F73" s="77" t="s">
        <v>3</v>
      </c>
      <c r="G73" s="75" t="s">
        <v>326</v>
      </c>
      <c r="H73" s="81" t="s">
        <v>468</v>
      </c>
      <c r="I73" s="82">
        <v>1.75</v>
      </c>
      <c r="J73" s="85">
        <v>30</v>
      </c>
      <c r="K73" s="28">
        <f t="shared" si="5"/>
        <v>0</v>
      </c>
      <c r="L73" s="28">
        <f t="shared" si="6"/>
        <v>0</v>
      </c>
      <c r="M73" s="29"/>
      <c r="N73" s="30">
        <f t="shared" si="3"/>
        <v>7</v>
      </c>
      <c r="O73" s="29"/>
      <c r="P73" s="29"/>
      <c r="Q73" s="29"/>
      <c r="R73" s="42">
        <f t="shared" si="7"/>
        <v>30</v>
      </c>
      <c r="S73" s="20" t="str">
        <f t="shared" si="8"/>
        <v>OK</v>
      </c>
      <c r="T73" s="142"/>
      <c r="U73" s="143"/>
      <c r="V73" s="143"/>
      <c r="W73" s="41"/>
      <c r="X73" s="41"/>
      <c r="Y73" s="41"/>
      <c r="Z73" s="41"/>
      <c r="AA73" s="40"/>
      <c r="AB73" s="40"/>
      <c r="AC73" s="40"/>
      <c r="AD73" s="40"/>
      <c r="AE73" s="38"/>
      <c r="AF73" s="38"/>
      <c r="AG73" s="38"/>
      <c r="AH73" s="38"/>
      <c r="AI73" s="38"/>
      <c r="AJ73" s="38"/>
      <c r="AK73" s="38"/>
      <c r="AL73" s="38"/>
      <c r="AM73" s="38"/>
      <c r="AN73" s="38"/>
      <c r="AO73" s="38"/>
      <c r="AP73" s="38"/>
      <c r="AQ73" s="38"/>
      <c r="AR73" s="38"/>
      <c r="AS73" s="38"/>
      <c r="AT73" s="38"/>
      <c r="AU73" s="38"/>
      <c r="AV73" s="38"/>
      <c r="AW73" s="38"/>
      <c r="AX73" s="38"/>
      <c r="AY73" s="38"/>
    </row>
    <row r="74" spans="1:51" ht="24.75" customHeight="1" x14ac:dyDescent="0.25">
      <c r="A74" s="166" t="s">
        <v>477</v>
      </c>
      <c r="B74" s="163">
        <v>9</v>
      </c>
      <c r="C74" s="67">
        <v>80</v>
      </c>
      <c r="D74" s="71" t="s">
        <v>134</v>
      </c>
      <c r="E74" s="86" t="s">
        <v>327</v>
      </c>
      <c r="F74" s="77" t="s">
        <v>3</v>
      </c>
      <c r="G74" s="75" t="s">
        <v>328</v>
      </c>
      <c r="H74" s="81" t="s">
        <v>468</v>
      </c>
      <c r="I74" s="82">
        <v>14.8</v>
      </c>
      <c r="J74" s="85">
        <v>0</v>
      </c>
      <c r="K74" s="28">
        <f t="shared" si="5"/>
        <v>0</v>
      </c>
      <c r="L74" s="28">
        <f t="shared" si="6"/>
        <v>0</v>
      </c>
      <c r="M74" s="29"/>
      <c r="N74" s="30">
        <f t="shared" si="3"/>
        <v>0</v>
      </c>
      <c r="O74" s="29"/>
      <c r="P74" s="29"/>
      <c r="Q74" s="29"/>
      <c r="R74" s="42">
        <f t="shared" si="7"/>
        <v>0</v>
      </c>
      <c r="S74" s="20" t="str">
        <f t="shared" si="8"/>
        <v>OK</v>
      </c>
      <c r="T74" s="142"/>
      <c r="U74" s="143"/>
      <c r="V74" s="143"/>
      <c r="W74" s="41"/>
      <c r="X74" s="41"/>
      <c r="Y74" s="41"/>
      <c r="Z74" s="41"/>
      <c r="AA74" s="40"/>
      <c r="AB74" s="40"/>
      <c r="AC74" s="40"/>
      <c r="AD74" s="40"/>
      <c r="AE74" s="38"/>
      <c r="AF74" s="38"/>
      <c r="AG74" s="38"/>
      <c r="AH74" s="38"/>
      <c r="AI74" s="38"/>
      <c r="AJ74" s="38"/>
      <c r="AK74" s="38"/>
      <c r="AL74" s="38"/>
      <c r="AM74" s="38"/>
      <c r="AN74" s="38"/>
      <c r="AO74" s="38"/>
      <c r="AP74" s="38"/>
      <c r="AQ74" s="38"/>
      <c r="AR74" s="38"/>
      <c r="AS74" s="38"/>
      <c r="AT74" s="38"/>
      <c r="AU74" s="38"/>
      <c r="AV74" s="38"/>
      <c r="AW74" s="38"/>
      <c r="AX74" s="38"/>
      <c r="AY74" s="38"/>
    </row>
    <row r="75" spans="1:51" ht="24.75" customHeight="1" x14ac:dyDescent="0.25">
      <c r="A75" s="166"/>
      <c r="B75" s="164"/>
      <c r="C75" s="67">
        <v>81</v>
      </c>
      <c r="D75" s="71" t="s">
        <v>135</v>
      </c>
      <c r="E75" s="86" t="s">
        <v>329</v>
      </c>
      <c r="F75" s="77" t="s">
        <v>50</v>
      </c>
      <c r="G75" s="75" t="s">
        <v>330</v>
      </c>
      <c r="H75" s="81" t="s">
        <v>468</v>
      </c>
      <c r="I75" s="82">
        <v>2.54</v>
      </c>
      <c r="J75" s="85">
        <v>0</v>
      </c>
      <c r="K75" s="28">
        <f t="shared" si="5"/>
        <v>0</v>
      </c>
      <c r="L75" s="28">
        <f t="shared" si="6"/>
        <v>0</v>
      </c>
      <c r="M75" s="29"/>
      <c r="N75" s="30">
        <f t="shared" si="3"/>
        <v>0</v>
      </c>
      <c r="O75" s="29"/>
      <c r="P75" s="29"/>
      <c r="Q75" s="29"/>
      <c r="R75" s="42">
        <f t="shared" si="7"/>
        <v>0</v>
      </c>
      <c r="S75" s="20" t="str">
        <f t="shared" si="8"/>
        <v>OK</v>
      </c>
      <c r="T75" s="142"/>
      <c r="U75" s="143"/>
      <c r="V75" s="143"/>
      <c r="W75" s="41"/>
      <c r="X75" s="41"/>
      <c r="Y75" s="41"/>
      <c r="Z75" s="41"/>
      <c r="AA75" s="40"/>
      <c r="AB75" s="40"/>
      <c r="AC75" s="40"/>
      <c r="AD75" s="40"/>
      <c r="AE75" s="38"/>
      <c r="AF75" s="38"/>
      <c r="AG75" s="38"/>
      <c r="AH75" s="38"/>
      <c r="AI75" s="38"/>
      <c r="AJ75" s="38"/>
      <c r="AK75" s="38"/>
      <c r="AL75" s="38"/>
      <c r="AM75" s="38"/>
      <c r="AN75" s="38"/>
      <c r="AO75" s="38"/>
      <c r="AP75" s="38"/>
      <c r="AQ75" s="38"/>
      <c r="AR75" s="38"/>
      <c r="AS75" s="38"/>
      <c r="AT75" s="38"/>
      <c r="AU75" s="38"/>
      <c r="AV75" s="38"/>
      <c r="AW75" s="38"/>
      <c r="AX75" s="38"/>
      <c r="AY75" s="38"/>
    </row>
    <row r="76" spans="1:51" ht="24.75" customHeight="1" x14ac:dyDescent="0.25">
      <c r="A76" s="166"/>
      <c r="B76" s="164"/>
      <c r="C76" s="67">
        <v>82</v>
      </c>
      <c r="D76" s="71" t="s">
        <v>136</v>
      </c>
      <c r="E76" s="86" t="s">
        <v>331</v>
      </c>
      <c r="F76" s="77" t="s">
        <v>50</v>
      </c>
      <c r="G76" s="75" t="s">
        <v>332</v>
      </c>
      <c r="H76" s="81" t="s">
        <v>468</v>
      </c>
      <c r="I76" s="82">
        <v>4.37</v>
      </c>
      <c r="J76" s="85">
        <v>0</v>
      </c>
      <c r="K76" s="28">
        <f t="shared" si="5"/>
        <v>0</v>
      </c>
      <c r="L76" s="28">
        <f t="shared" si="6"/>
        <v>0</v>
      </c>
      <c r="M76" s="29"/>
      <c r="N76" s="30">
        <f t="shared" si="3"/>
        <v>0</v>
      </c>
      <c r="O76" s="29"/>
      <c r="P76" s="29"/>
      <c r="Q76" s="29"/>
      <c r="R76" s="42">
        <f t="shared" si="7"/>
        <v>0</v>
      </c>
      <c r="S76" s="20" t="str">
        <f t="shared" si="8"/>
        <v>OK</v>
      </c>
      <c r="T76" s="142"/>
      <c r="U76" s="143"/>
      <c r="V76" s="143"/>
      <c r="W76" s="41"/>
      <c r="X76" s="41"/>
      <c r="Y76" s="41"/>
      <c r="Z76" s="41"/>
      <c r="AA76" s="40"/>
      <c r="AB76" s="40"/>
      <c r="AC76" s="40"/>
      <c r="AD76" s="40"/>
      <c r="AE76" s="38"/>
      <c r="AF76" s="38"/>
      <c r="AG76" s="38"/>
      <c r="AH76" s="38"/>
      <c r="AI76" s="38"/>
      <c r="AJ76" s="38"/>
      <c r="AK76" s="38"/>
      <c r="AL76" s="38"/>
      <c r="AM76" s="38"/>
      <c r="AN76" s="38"/>
      <c r="AO76" s="38"/>
      <c r="AP76" s="38"/>
      <c r="AQ76" s="38"/>
      <c r="AR76" s="38"/>
      <c r="AS76" s="38"/>
      <c r="AT76" s="38"/>
      <c r="AU76" s="38"/>
      <c r="AV76" s="38"/>
      <c r="AW76" s="38"/>
      <c r="AX76" s="38"/>
      <c r="AY76" s="38"/>
    </row>
    <row r="77" spans="1:51" ht="24.75" customHeight="1" x14ac:dyDescent="0.25">
      <c r="A77" s="166"/>
      <c r="B77" s="164"/>
      <c r="C77" s="67">
        <v>83</v>
      </c>
      <c r="D77" s="72" t="s">
        <v>137</v>
      </c>
      <c r="E77" s="86" t="s">
        <v>333</v>
      </c>
      <c r="F77" s="78" t="s">
        <v>50</v>
      </c>
      <c r="G77" s="79" t="s">
        <v>334</v>
      </c>
      <c r="H77" s="77" t="s">
        <v>468</v>
      </c>
      <c r="I77" s="82">
        <v>3</v>
      </c>
      <c r="J77" s="85">
        <v>0</v>
      </c>
      <c r="K77" s="28">
        <f t="shared" si="5"/>
        <v>0</v>
      </c>
      <c r="L77" s="28">
        <f t="shared" si="6"/>
        <v>0</v>
      </c>
      <c r="M77" s="29"/>
      <c r="N77" s="30">
        <f t="shared" si="3"/>
        <v>0</v>
      </c>
      <c r="O77" s="29"/>
      <c r="P77" s="29"/>
      <c r="Q77" s="29"/>
      <c r="R77" s="42">
        <f t="shared" si="7"/>
        <v>0</v>
      </c>
      <c r="S77" s="20" t="str">
        <f t="shared" si="8"/>
        <v>OK</v>
      </c>
      <c r="T77" s="142"/>
      <c r="U77" s="143"/>
      <c r="V77" s="143"/>
      <c r="W77" s="41"/>
      <c r="X77" s="41"/>
      <c r="Y77" s="41"/>
      <c r="Z77" s="41"/>
      <c r="AA77" s="40"/>
      <c r="AB77" s="40"/>
      <c r="AC77" s="40"/>
      <c r="AD77" s="40"/>
      <c r="AE77" s="38"/>
      <c r="AF77" s="38"/>
      <c r="AG77" s="38"/>
      <c r="AH77" s="38"/>
      <c r="AI77" s="38"/>
      <c r="AJ77" s="38"/>
      <c r="AK77" s="38"/>
      <c r="AL77" s="38"/>
      <c r="AM77" s="38"/>
      <c r="AN77" s="38"/>
      <c r="AO77" s="38"/>
      <c r="AP77" s="38"/>
      <c r="AQ77" s="38"/>
      <c r="AR77" s="38"/>
      <c r="AS77" s="38"/>
      <c r="AT77" s="38"/>
      <c r="AU77" s="38"/>
      <c r="AV77" s="38"/>
      <c r="AW77" s="38"/>
      <c r="AX77" s="38"/>
      <c r="AY77" s="38"/>
    </row>
    <row r="78" spans="1:51" ht="24.75" customHeight="1" x14ac:dyDescent="0.25">
      <c r="A78" s="166"/>
      <c r="B78" s="164"/>
      <c r="C78" s="67">
        <v>84</v>
      </c>
      <c r="D78" s="71" t="s">
        <v>138</v>
      </c>
      <c r="E78" s="86" t="s">
        <v>335</v>
      </c>
      <c r="F78" s="77" t="s">
        <v>50</v>
      </c>
      <c r="G78" s="75" t="s">
        <v>336</v>
      </c>
      <c r="H78" s="81" t="s">
        <v>468</v>
      </c>
      <c r="I78" s="82">
        <v>5.41</v>
      </c>
      <c r="J78" s="85">
        <v>0</v>
      </c>
      <c r="K78" s="28">
        <f t="shared" si="5"/>
        <v>0</v>
      </c>
      <c r="L78" s="28">
        <f t="shared" si="6"/>
        <v>0</v>
      </c>
      <c r="M78" s="29"/>
      <c r="N78" s="30">
        <f t="shared" si="3"/>
        <v>0</v>
      </c>
      <c r="O78" s="29"/>
      <c r="P78" s="29"/>
      <c r="Q78" s="29"/>
      <c r="R78" s="42">
        <f t="shared" si="7"/>
        <v>0</v>
      </c>
      <c r="S78" s="20" t="str">
        <f t="shared" si="8"/>
        <v>OK</v>
      </c>
      <c r="T78" s="142"/>
      <c r="U78" s="143"/>
      <c r="V78" s="143"/>
      <c r="W78" s="41"/>
      <c r="X78" s="41"/>
      <c r="Y78" s="41"/>
      <c r="Z78" s="41"/>
      <c r="AA78" s="40"/>
      <c r="AB78" s="40"/>
      <c r="AC78" s="40"/>
      <c r="AD78" s="40"/>
      <c r="AE78" s="38"/>
      <c r="AF78" s="38"/>
      <c r="AG78" s="38"/>
      <c r="AH78" s="38"/>
      <c r="AI78" s="38"/>
      <c r="AJ78" s="38"/>
      <c r="AK78" s="38"/>
      <c r="AL78" s="38"/>
      <c r="AM78" s="38"/>
      <c r="AN78" s="38"/>
      <c r="AO78" s="38"/>
      <c r="AP78" s="38"/>
      <c r="AQ78" s="38"/>
      <c r="AR78" s="38"/>
      <c r="AS78" s="38"/>
      <c r="AT78" s="38"/>
      <c r="AU78" s="38"/>
      <c r="AV78" s="38"/>
      <c r="AW78" s="38"/>
      <c r="AX78" s="38"/>
      <c r="AY78" s="38"/>
    </row>
    <row r="79" spans="1:51" ht="24.75" customHeight="1" x14ac:dyDescent="0.25">
      <c r="A79" s="166"/>
      <c r="B79" s="164"/>
      <c r="C79" s="67">
        <v>85</v>
      </c>
      <c r="D79" s="71" t="s">
        <v>139</v>
      </c>
      <c r="E79" s="86" t="s">
        <v>337</v>
      </c>
      <c r="F79" s="77" t="s">
        <v>3</v>
      </c>
      <c r="G79" s="75" t="s">
        <v>338</v>
      </c>
      <c r="H79" s="81" t="s">
        <v>468</v>
      </c>
      <c r="I79" s="82">
        <v>0.79</v>
      </c>
      <c r="J79" s="85">
        <v>60</v>
      </c>
      <c r="K79" s="28">
        <f t="shared" si="5"/>
        <v>60</v>
      </c>
      <c r="L79" s="28">
        <f t="shared" si="6"/>
        <v>60</v>
      </c>
      <c r="M79" s="29"/>
      <c r="N79" s="30">
        <f t="shared" si="3"/>
        <v>15</v>
      </c>
      <c r="O79" s="29"/>
      <c r="P79" s="29"/>
      <c r="Q79" s="29"/>
      <c r="R79" s="42">
        <f t="shared" si="7"/>
        <v>0</v>
      </c>
      <c r="S79" s="20" t="str">
        <f t="shared" si="8"/>
        <v>OK</v>
      </c>
      <c r="T79" s="145">
        <v>60</v>
      </c>
      <c r="U79" s="143"/>
      <c r="V79" s="143"/>
      <c r="W79" s="41"/>
      <c r="X79" s="41"/>
      <c r="Y79" s="41"/>
      <c r="Z79" s="41"/>
      <c r="AA79" s="40"/>
      <c r="AB79" s="40"/>
      <c r="AC79" s="40"/>
      <c r="AD79" s="40"/>
      <c r="AE79" s="38"/>
      <c r="AF79" s="38"/>
      <c r="AG79" s="38"/>
      <c r="AH79" s="38"/>
      <c r="AI79" s="38"/>
      <c r="AJ79" s="38"/>
      <c r="AK79" s="38"/>
      <c r="AL79" s="38"/>
      <c r="AM79" s="38"/>
      <c r="AN79" s="38"/>
      <c r="AO79" s="38"/>
      <c r="AP79" s="38"/>
      <c r="AQ79" s="38"/>
      <c r="AR79" s="38"/>
      <c r="AS79" s="38"/>
      <c r="AT79" s="38"/>
      <c r="AU79" s="38"/>
      <c r="AV79" s="38"/>
      <c r="AW79" s="38"/>
      <c r="AX79" s="38"/>
      <c r="AY79" s="38"/>
    </row>
    <row r="80" spans="1:51" ht="24.75" customHeight="1" x14ac:dyDescent="0.25">
      <c r="A80" s="166"/>
      <c r="B80" s="164"/>
      <c r="C80" s="67">
        <v>86</v>
      </c>
      <c r="D80" s="71" t="s">
        <v>140</v>
      </c>
      <c r="E80" s="86" t="s">
        <v>339</v>
      </c>
      <c r="F80" s="77" t="s">
        <v>340</v>
      </c>
      <c r="G80" s="75" t="s">
        <v>341</v>
      </c>
      <c r="H80" s="81" t="s">
        <v>468</v>
      </c>
      <c r="I80" s="82">
        <v>2.04</v>
      </c>
      <c r="J80" s="85">
        <v>0</v>
      </c>
      <c r="K80" s="28">
        <f t="shared" si="5"/>
        <v>0</v>
      </c>
      <c r="L80" s="28">
        <f t="shared" si="6"/>
        <v>0</v>
      </c>
      <c r="M80" s="29"/>
      <c r="N80" s="30">
        <f t="shared" si="3"/>
        <v>0</v>
      </c>
      <c r="O80" s="29"/>
      <c r="P80" s="29"/>
      <c r="Q80" s="29"/>
      <c r="R80" s="42">
        <f t="shared" si="7"/>
        <v>0</v>
      </c>
      <c r="S80" s="20" t="str">
        <f t="shared" si="8"/>
        <v>OK</v>
      </c>
      <c r="T80" s="142"/>
      <c r="U80" s="143"/>
      <c r="V80" s="143"/>
      <c r="W80" s="41"/>
      <c r="X80" s="41"/>
      <c r="Y80" s="41"/>
      <c r="Z80" s="41"/>
      <c r="AA80" s="40"/>
      <c r="AB80" s="40"/>
      <c r="AC80" s="40"/>
      <c r="AD80" s="40"/>
      <c r="AE80" s="38"/>
      <c r="AF80" s="38"/>
      <c r="AG80" s="38"/>
      <c r="AH80" s="38"/>
      <c r="AI80" s="38"/>
      <c r="AJ80" s="38"/>
      <c r="AK80" s="38"/>
      <c r="AL80" s="38"/>
      <c r="AM80" s="38"/>
      <c r="AN80" s="38"/>
      <c r="AO80" s="38"/>
      <c r="AP80" s="38"/>
      <c r="AQ80" s="38"/>
      <c r="AR80" s="38"/>
      <c r="AS80" s="38"/>
      <c r="AT80" s="38"/>
      <c r="AU80" s="38"/>
      <c r="AV80" s="38"/>
      <c r="AW80" s="38"/>
      <c r="AX80" s="38"/>
      <c r="AY80" s="38"/>
    </row>
    <row r="81" spans="1:51" ht="24.75" customHeight="1" x14ac:dyDescent="0.25">
      <c r="A81" s="166"/>
      <c r="B81" s="164"/>
      <c r="C81" s="67">
        <v>87</v>
      </c>
      <c r="D81" s="71" t="s">
        <v>141</v>
      </c>
      <c r="E81" s="86" t="s">
        <v>339</v>
      </c>
      <c r="F81" s="77" t="s">
        <v>340</v>
      </c>
      <c r="G81" s="75" t="s">
        <v>342</v>
      </c>
      <c r="H81" s="81" t="s">
        <v>468</v>
      </c>
      <c r="I81" s="82">
        <v>1.99</v>
      </c>
      <c r="J81" s="85">
        <v>5</v>
      </c>
      <c r="K81" s="28">
        <f t="shared" si="5"/>
        <v>0</v>
      </c>
      <c r="L81" s="28">
        <f t="shared" si="6"/>
        <v>0</v>
      </c>
      <c r="M81" s="29"/>
      <c r="N81" s="30">
        <f t="shared" si="3"/>
        <v>1</v>
      </c>
      <c r="O81" s="29"/>
      <c r="P81" s="29"/>
      <c r="Q81" s="29"/>
      <c r="R81" s="42">
        <f t="shared" si="7"/>
        <v>5</v>
      </c>
      <c r="S81" s="20" t="str">
        <f t="shared" si="8"/>
        <v>OK</v>
      </c>
      <c r="T81" s="142"/>
      <c r="U81" s="143"/>
      <c r="V81" s="143"/>
      <c r="W81" s="41"/>
      <c r="X81" s="41"/>
      <c r="Y81" s="41"/>
      <c r="Z81" s="41"/>
      <c r="AA81" s="40"/>
      <c r="AB81" s="40"/>
      <c r="AC81" s="40"/>
      <c r="AD81" s="40"/>
      <c r="AE81" s="38"/>
      <c r="AF81" s="38"/>
      <c r="AG81" s="38"/>
      <c r="AH81" s="38"/>
      <c r="AI81" s="38"/>
      <c r="AJ81" s="38"/>
      <c r="AK81" s="38"/>
      <c r="AL81" s="38"/>
      <c r="AM81" s="38"/>
      <c r="AN81" s="38"/>
      <c r="AO81" s="38"/>
      <c r="AP81" s="38"/>
      <c r="AQ81" s="38"/>
      <c r="AR81" s="38"/>
      <c r="AS81" s="38"/>
      <c r="AT81" s="38"/>
      <c r="AU81" s="38"/>
      <c r="AV81" s="38"/>
      <c r="AW81" s="38"/>
      <c r="AX81" s="38"/>
      <c r="AY81" s="38"/>
    </row>
    <row r="82" spans="1:51" ht="24.75" customHeight="1" x14ac:dyDescent="0.25">
      <c r="A82" s="166"/>
      <c r="B82" s="164"/>
      <c r="C82" s="67">
        <v>88</v>
      </c>
      <c r="D82" s="71" t="s">
        <v>142</v>
      </c>
      <c r="E82" s="86" t="s">
        <v>343</v>
      </c>
      <c r="F82" s="77" t="s">
        <v>3</v>
      </c>
      <c r="G82" s="75" t="s">
        <v>344</v>
      </c>
      <c r="H82" s="81" t="s">
        <v>468</v>
      </c>
      <c r="I82" s="82">
        <v>3.12</v>
      </c>
      <c r="J82" s="85">
        <v>0</v>
      </c>
      <c r="K82" s="28">
        <f t="shared" si="5"/>
        <v>0</v>
      </c>
      <c r="L82" s="28">
        <f t="shared" si="6"/>
        <v>0</v>
      </c>
      <c r="M82" s="29"/>
      <c r="N82" s="30">
        <f t="shared" si="3"/>
        <v>0</v>
      </c>
      <c r="O82" s="29"/>
      <c r="P82" s="29"/>
      <c r="Q82" s="29"/>
      <c r="R82" s="42">
        <f t="shared" si="7"/>
        <v>0</v>
      </c>
      <c r="S82" s="20" t="str">
        <f t="shared" si="8"/>
        <v>OK</v>
      </c>
      <c r="T82" s="142"/>
      <c r="U82" s="143"/>
      <c r="V82" s="143"/>
      <c r="W82" s="41"/>
      <c r="X82" s="41"/>
      <c r="Y82" s="41"/>
      <c r="Z82" s="41"/>
      <c r="AA82" s="40"/>
      <c r="AB82" s="40"/>
      <c r="AC82" s="40"/>
      <c r="AD82" s="40"/>
      <c r="AE82" s="38"/>
      <c r="AF82" s="38"/>
      <c r="AG82" s="38"/>
      <c r="AH82" s="38"/>
      <c r="AI82" s="38"/>
      <c r="AJ82" s="38"/>
      <c r="AK82" s="38"/>
      <c r="AL82" s="38"/>
      <c r="AM82" s="38"/>
      <c r="AN82" s="38"/>
      <c r="AO82" s="38"/>
      <c r="AP82" s="38"/>
      <c r="AQ82" s="38"/>
      <c r="AR82" s="38"/>
      <c r="AS82" s="38"/>
      <c r="AT82" s="38"/>
      <c r="AU82" s="38"/>
      <c r="AV82" s="38"/>
      <c r="AW82" s="38"/>
      <c r="AX82" s="38"/>
      <c r="AY82" s="38"/>
    </row>
    <row r="83" spans="1:51" ht="24.75" customHeight="1" x14ac:dyDescent="0.25">
      <c r="A83" s="166"/>
      <c r="B83" s="164"/>
      <c r="C83" s="67">
        <v>89</v>
      </c>
      <c r="D83" s="71" t="s">
        <v>143</v>
      </c>
      <c r="E83" s="86" t="s">
        <v>345</v>
      </c>
      <c r="F83" s="77" t="s">
        <v>3</v>
      </c>
      <c r="G83" s="75" t="s">
        <v>346</v>
      </c>
      <c r="H83" s="81" t="s">
        <v>468</v>
      </c>
      <c r="I83" s="82">
        <v>3.12</v>
      </c>
      <c r="J83" s="85">
        <v>5</v>
      </c>
      <c r="K83" s="28">
        <f t="shared" si="5"/>
        <v>0</v>
      </c>
      <c r="L83" s="28">
        <f t="shared" si="6"/>
        <v>0</v>
      </c>
      <c r="M83" s="29"/>
      <c r="N83" s="30">
        <f t="shared" si="3"/>
        <v>1</v>
      </c>
      <c r="O83" s="29"/>
      <c r="P83" s="29"/>
      <c r="Q83" s="29"/>
      <c r="R83" s="42">
        <f t="shared" si="7"/>
        <v>5</v>
      </c>
      <c r="S83" s="20" t="str">
        <f t="shared" si="8"/>
        <v>OK</v>
      </c>
      <c r="T83" s="142"/>
      <c r="U83" s="143"/>
      <c r="V83" s="143"/>
      <c r="W83" s="41"/>
      <c r="X83" s="41"/>
      <c r="Y83" s="41"/>
      <c r="Z83" s="41"/>
      <c r="AA83" s="40"/>
      <c r="AB83" s="40"/>
      <c r="AC83" s="40"/>
      <c r="AD83" s="40"/>
      <c r="AE83" s="38"/>
      <c r="AF83" s="38"/>
      <c r="AG83" s="38"/>
      <c r="AH83" s="38"/>
      <c r="AI83" s="38"/>
      <c r="AJ83" s="38"/>
      <c r="AK83" s="38"/>
      <c r="AL83" s="38"/>
      <c r="AM83" s="38"/>
      <c r="AN83" s="38"/>
      <c r="AO83" s="38"/>
      <c r="AP83" s="38"/>
      <c r="AQ83" s="38"/>
      <c r="AR83" s="38"/>
      <c r="AS83" s="38"/>
      <c r="AT83" s="38"/>
      <c r="AU83" s="38"/>
      <c r="AV83" s="38"/>
      <c r="AW83" s="38"/>
      <c r="AX83" s="38"/>
      <c r="AY83" s="38"/>
    </row>
    <row r="84" spans="1:51" ht="24.75" customHeight="1" x14ac:dyDescent="0.25">
      <c r="A84" s="166"/>
      <c r="B84" s="164"/>
      <c r="C84" s="67">
        <v>90</v>
      </c>
      <c r="D84" s="71" t="s">
        <v>144</v>
      </c>
      <c r="E84" s="86" t="s">
        <v>347</v>
      </c>
      <c r="F84" s="77" t="s">
        <v>3</v>
      </c>
      <c r="G84" s="75" t="s">
        <v>348</v>
      </c>
      <c r="H84" s="81" t="s">
        <v>468</v>
      </c>
      <c r="I84" s="82">
        <v>1.2</v>
      </c>
      <c r="J84" s="85">
        <v>10</v>
      </c>
      <c r="K84" s="28">
        <f t="shared" si="5"/>
        <v>10</v>
      </c>
      <c r="L84" s="28">
        <f t="shared" si="6"/>
        <v>10</v>
      </c>
      <c r="M84" s="29"/>
      <c r="N84" s="30">
        <f t="shared" si="3"/>
        <v>2</v>
      </c>
      <c r="O84" s="29"/>
      <c r="P84" s="29"/>
      <c r="Q84" s="29"/>
      <c r="R84" s="42">
        <f t="shared" si="7"/>
        <v>0</v>
      </c>
      <c r="S84" s="20" t="str">
        <f t="shared" si="8"/>
        <v>OK</v>
      </c>
      <c r="T84" s="145">
        <v>10</v>
      </c>
      <c r="U84" s="143"/>
      <c r="V84" s="143"/>
      <c r="W84" s="41"/>
      <c r="X84" s="41"/>
      <c r="Y84" s="41"/>
      <c r="Z84" s="41"/>
      <c r="AA84" s="40"/>
      <c r="AB84" s="40"/>
      <c r="AC84" s="40"/>
      <c r="AD84" s="40"/>
      <c r="AE84" s="38"/>
      <c r="AF84" s="38"/>
      <c r="AG84" s="38"/>
      <c r="AH84" s="38"/>
      <c r="AI84" s="38"/>
      <c r="AJ84" s="38"/>
      <c r="AK84" s="38"/>
      <c r="AL84" s="38"/>
      <c r="AM84" s="38"/>
      <c r="AN84" s="38"/>
      <c r="AO84" s="38"/>
      <c r="AP84" s="38"/>
      <c r="AQ84" s="38"/>
      <c r="AR84" s="38"/>
      <c r="AS84" s="38"/>
      <c r="AT84" s="38"/>
      <c r="AU84" s="38"/>
      <c r="AV84" s="38"/>
      <c r="AW84" s="38"/>
      <c r="AX84" s="38"/>
      <c r="AY84" s="38"/>
    </row>
    <row r="85" spans="1:51" ht="24.75" customHeight="1" x14ac:dyDescent="0.25">
      <c r="A85" s="166"/>
      <c r="B85" s="164"/>
      <c r="C85" s="67">
        <v>91</v>
      </c>
      <c r="D85" s="71" t="s">
        <v>145</v>
      </c>
      <c r="E85" s="86" t="s">
        <v>349</v>
      </c>
      <c r="F85" s="77" t="s">
        <v>3</v>
      </c>
      <c r="G85" s="75" t="s">
        <v>350</v>
      </c>
      <c r="H85" s="81" t="s">
        <v>468</v>
      </c>
      <c r="I85" s="82">
        <v>1.5</v>
      </c>
      <c r="J85" s="85">
        <v>10</v>
      </c>
      <c r="K85" s="28">
        <f t="shared" si="5"/>
        <v>0</v>
      </c>
      <c r="L85" s="28">
        <f t="shared" si="6"/>
        <v>0</v>
      </c>
      <c r="M85" s="29"/>
      <c r="N85" s="30">
        <f t="shared" si="3"/>
        <v>2</v>
      </c>
      <c r="O85" s="29"/>
      <c r="P85" s="29"/>
      <c r="Q85" s="29"/>
      <c r="R85" s="42">
        <f t="shared" si="7"/>
        <v>10</v>
      </c>
      <c r="S85" s="20" t="str">
        <f t="shared" si="8"/>
        <v>OK</v>
      </c>
      <c r="T85" s="142"/>
      <c r="U85" s="143"/>
      <c r="V85" s="143"/>
      <c r="W85" s="41"/>
      <c r="X85" s="41"/>
      <c r="Y85" s="41"/>
      <c r="Z85" s="41"/>
      <c r="AA85" s="40"/>
      <c r="AB85" s="40"/>
      <c r="AC85" s="40"/>
      <c r="AD85" s="40"/>
      <c r="AE85" s="38"/>
      <c r="AF85" s="38"/>
      <c r="AG85" s="38"/>
      <c r="AH85" s="38"/>
      <c r="AI85" s="38"/>
      <c r="AJ85" s="38"/>
      <c r="AK85" s="38"/>
      <c r="AL85" s="38"/>
      <c r="AM85" s="38"/>
      <c r="AN85" s="38"/>
      <c r="AO85" s="38"/>
      <c r="AP85" s="38"/>
      <c r="AQ85" s="38"/>
      <c r="AR85" s="38"/>
      <c r="AS85" s="38"/>
      <c r="AT85" s="38"/>
      <c r="AU85" s="38"/>
      <c r="AV85" s="38"/>
      <c r="AW85" s="38"/>
      <c r="AX85" s="38"/>
      <c r="AY85" s="38"/>
    </row>
    <row r="86" spans="1:51" ht="24.75" customHeight="1" x14ac:dyDescent="0.25">
      <c r="A86" s="166"/>
      <c r="B86" s="164"/>
      <c r="C86" s="67">
        <v>92</v>
      </c>
      <c r="D86" s="71" t="s">
        <v>146</v>
      </c>
      <c r="E86" s="86" t="s">
        <v>349</v>
      </c>
      <c r="F86" s="77" t="s">
        <v>3</v>
      </c>
      <c r="G86" s="75" t="s">
        <v>351</v>
      </c>
      <c r="H86" s="81" t="s">
        <v>468</v>
      </c>
      <c r="I86" s="82">
        <v>1.5</v>
      </c>
      <c r="J86" s="85">
        <v>10</v>
      </c>
      <c r="K86" s="28">
        <f t="shared" si="5"/>
        <v>0</v>
      </c>
      <c r="L86" s="28">
        <f t="shared" si="6"/>
        <v>0</v>
      </c>
      <c r="M86" s="29"/>
      <c r="N86" s="30">
        <f t="shared" si="3"/>
        <v>2</v>
      </c>
      <c r="O86" s="29"/>
      <c r="P86" s="29"/>
      <c r="Q86" s="29"/>
      <c r="R86" s="42">
        <f t="shared" si="7"/>
        <v>10</v>
      </c>
      <c r="S86" s="20" t="str">
        <f t="shared" si="8"/>
        <v>OK</v>
      </c>
      <c r="T86" s="142"/>
      <c r="U86" s="143"/>
      <c r="V86" s="143"/>
      <c r="W86" s="41"/>
      <c r="X86" s="41"/>
      <c r="Y86" s="41"/>
      <c r="Z86" s="41"/>
      <c r="AA86" s="40"/>
      <c r="AB86" s="40"/>
      <c r="AC86" s="40"/>
      <c r="AD86" s="40"/>
      <c r="AE86" s="38"/>
      <c r="AF86" s="38"/>
      <c r="AG86" s="38"/>
      <c r="AH86" s="38"/>
      <c r="AI86" s="38"/>
      <c r="AJ86" s="38"/>
      <c r="AK86" s="38"/>
      <c r="AL86" s="38"/>
      <c r="AM86" s="38"/>
      <c r="AN86" s="38"/>
      <c r="AO86" s="38"/>
      <c r="AP86" s="38"/>
      <c r="AQ86" s="38"/>
      <c r="AR86" s="38"/>
      <c r="AS86" s="38"/>
      <c r="AT86" s="38"/>
      <c r="AU86" s="38"/>
      <c r="AV86" s="38"/>
      <c r="AW86" s="38"/>
      <c r="AX86" s="38"/>
      <c r="AY86" s="38"/>
    </row>
    <row r="87" spans="1:51" ht="24.75" customHeight="1" x14ac:dyDescent="0.25">
      <c r="A87" s="166"/>
      <c r="B87" s="164"/>
      <c r="C87" s="67">
        <v>93</v>
      </c>
      <c r="D87" s="71" t="s">
        <v>147</v>
      </c>
      <c r="E87" s="86" t="s">
        <v>349</v>
      </c>
      <c r="F87" s="77" t="s">
        <v>3</v>
      </c>
      <c r="G87" s="75" t="s">
        <v>352</v>
      </c>
      <c r="H87" s="81" t="s">
        <v>468</v>
      </c>
      <c r="I87" s="82">
        <v>1.5</v>
      </c>
      <c r="J87" s="85">
        <v>0</v>
      </c>
      <c r="K87" s="28">
        <f t="shared" si="5"/>
        <v>0</v>
      </c>
      <c r="L87" s="28">
        <f t="shared" si="6"/>
        <v>0</v>
      </c>
      <c r="M87" s="29"/>
      <c r="N87" s="30">
        <f t="shared" si="3"/>
        <v>0</v>
      </c>
      <c r="O87" s="29"/>
      <c r="P87" s="29"/>
      <c r="Q87" s="29"/>
      <c r="R87" s="42">
        <f t="shared" si="7"/>
        <v>0</v>
      </c>
      <c r="S87" s="20" t="str">
        <f t="shared" si="8"/>
        <v>OK</v>
      </c>
      <c r="T87" s="142"/>
      <c r="U87" s="143"/>
      <c r="V87" s="143"/>
      <c r="W87" s="41"/>
      <c r="X87" s="41"/>
      <c r="Y87" s="41"/>
      <c r="Z87" s="41"/>
      <c r="AA87" s="40"/>
      <c r="AB87" s="40"/>
      <c r="AC87" s="40"/>
      <c r="AD87" s="40"/>
      <c r="AE87" s="38"/>
      <c r="AF87" s="38"/>
      <c r="AG87" s="38"/>
      <c r="AH87" s="38"/>
      <c r="AI87" s="38"/>
      <c r="AJ87" s="38"/>
      <c r="AK87" s="38"/>
      <c r="AL87" s="38"/>
      <c r="AM87" s="38"/>
      <c r="AN87" s="38"/>
      <c r="AO87" s="38"/>
      <c r="AP87" s="38"/>
      <c r="AQ87" s="38"/>
      <c r="AR87" s="38"/>
      <c r="AS87" s="38"/>
      <c r="AT87" s="38"/>
      <c r="AU87" s="38"/>
      <c r="AV87" s="38"/>
      <c r="AW87" s="38"/>
      <c r="AX87" s="38"/>
      <c r="AY87" s="38"/>
    </row>
    <row r="88" spans="1:51" ht="24.75" customHeight="1" x14ac:dyDescent="0.25">
      <c r="A88" s="166"/>
      <c r="B88" s="165"/>
      <c r="C88" s="67">
        <v>94</v>
      </c>
      <c r="D88" s="71" t="s">
        <v>148</v>
      </c>
      <c r="E88" s="86" t="s">
        <v>349</v>
      </c>
      <c r="F88" s="77" t="s">
        <v>3</v>
      </c>
      <c r="G88" s="75" t="s">
        <v>353</v>
      </c>
      <c r="H88" s="81" t="s">
        <v>468</v>
      </c>
      <c r="I88" s="82">
        <v>1.5</v>
      </c>
      <c r="J88" s="85">
        <v>10</v>
      </c>
      <c r="K88" s="28">
        <f t="shared" si="5"/>
        <v>0</v>
      </c>
      <c r="L88" s="28">
        <f t="shared" si="6"/>
        <v>0</v>
      </c>
      <c r="M88" s="29"/>
      <c r="N88" s="30">
        <f t="shared" si="3"/>
        <v>2</v>
      </c>
      <c r="O88" s="29"/>
      <c r="P88" s="29"/>
      <c r="Q88" s="29"/>
      <c r="R88" s="42">
        <f t="shared" si="7"/>
        <v>10</v>
      </c>
      <c r="S88" s="20" t="str">
        <f t="shared" si="8"/>
        <v>OK</v>
      </c>
      <c r="T88" s="142"/>
      <c r="U88" s="143"/>
      <c r="V88" s="143"/>
      <c r="W88" s="41"/>
      <c r="X88" s="41"/>
      <c r="Y88" s="41"/>
      <c r="Z88" s="41"/>
      <c r="AA88" s="40"/>
      <c r="AB88" s="40"/>
      <c r="AC88" s="40"/>
      <c r="AD88" s="40"/>
      <c r="AE88" s="38"/>
      <c r="AF88" s="38"/>
      <c r="AG88" s="38"/>
      <c r="AH88" s="38"/>
      <c r="AI88" s="38"/>
      <c r="AJ88" s="38"/>
      <c r="AK88" s="38"/>
      <c r="AL88" s="38"/>
      <c r="AM88" s="38"/>
      <c r="AN88" s="38"/>
      <c r="AO88" s="38"/>
      <c r="AP88" s="38"/>
      <c r="AQ88" s="38"/>
      <c r="AR88" s="38"/>
      <c r="AS88" s="38"/>
      <c r="AT88" s="38"/>
      <c r="AU88" s="38"/>
      <c r="AV88" s="38"/>
      <c r="AW88" s="38"/>
      <c r="AX88" s="38"/>
      <c r="AY88" s="38"/>
    </row>
    <row r="89" spans="1:51" ht="24.75" customHeight="1" x14ac:dyDescent="0.25">
      <c r="A89" s="166" t="s">
        <v>477</v>
      </c>
      <c r="B89" s="163">
        <v>10</v>
      </c>
      <c r="C89" s="67">
        <v>95</v>
      </c>
      <c r="D89" s="71" t="s">
        <v>149</v>
      </c>
      <c r="E89" s="86" t="s">
        <v>354</v>
      </c>
      <c r="F89" s="77" t="s">
        <v>355</v>
      </c>
      <c r="G89" s="75" t="s">
        <v>356</v>
      </c>
      <c r="H89" s="81" t="s">
        <v>468</v>
      </c>
      <c r="I89" s="82">
        <v>28.92</v>
      </c>
      <c r="J89" s="85">
        <v>0</v>
      </c>
      <c r="K89" s="28">
        <f t="shared" si="5"/>
        <v>0</v>
      </c>
      <c r="L89" s="28">
        <f t="shared" si="6"/>
        <v>0</v>
      </c>
      <c r="M89" s="29"/>
      <c r="N89" s="30">
        <f t="shared" si="3"/>
        <v>0</v>
      </c>
      <c r="O89" s="29"/>
      <c r="P89" s="29"/>
      <c r="Q89" s="29"/>
      <c r="R89" s="42">
        <f t="shared" si="7"/>
        <v>0</v>
      </c>
      <c r="S89" s="20" t="str">
        <f t="shared" si="8"/>
        <v>OK</v>
      </c>
      <c r="T89" s="142"/>
      <c r="U89" s="143"/>
      <c r="V89" s="143"/>
      <c r="W89" s="41"/>
      <c r="X89" s="41"/>
      <c r="Y89" s="41"/>
      <c r="Z89" s="41"/>
      <c r="AA89" s="40"/>
      <c r="AB89" s="40"/>
      <c r="AC89" s="40"/>
      <c r="AD89" s="40"/>
      <c r="AE89" s="38"/>
      <c r="AF89" s="38"/>
      <c r="AG89" s="38"/>
      <c r="AH89" s="38"/>
      <c r="AI89" s="38"/>
      <c r="AJ89" s="38"/>
      <c r="AK89" s="38"/>
      <c r="AL89" s="38"/>
      <c r="AM89" s="38"/>
      <c r="AN89" s="38"/>
      <c r="AO89" s="38"/>
      <c r="AP89" s="38"/>
      <c r="AQ89" s="38"/>
      <c r="AR89" s="38"/>
      <c r="AS89" s="38"/>
      <c r="AT89" s="38"/>
      <c r="AU89" s="38"/>
      <c r="AV89" s="38"/>
      <c r="AW89" s="38"/>
      <c r="AX89" s="38"/>
      <c r="AY89" s="38"/>
    </row>
    <row r="90" spans="1:51" ht="24.75" customHeight="1" x14ac:dyDescent="0.25">
      <c r="A90" s="166"/>
      <c r="B90" s="165"/>
      <c r="C90" s="67">
        <v>96</v>
      </c>
      <c r="D90" s="71" t="s">
        <v>150</v>
      </c>
      <c r="E90" s="86" t="s">
        <v>357</v>
      </c>
      <c r="F90" s="77" t="s">
        <v>51</v>
      </c>
      <c r="G90" s="75" t="s">
        <v>358</v>
      </c>
      <c r="H90" s="81" t="s">
        <v>468</v>
      </c>
      <c r="I90" s="82">
        <v>56.45</v>
      </c>
      <c r="J90" s="85">
        <v>20</v>
      </c>
      <c r="K90" s="28">
        <f t="shared" si="5"/>
        <v>0</v>
      </c>
      <c r="L90" s="28">
        <f t="shared" si="6"/>
        <v>0</v>
      </c>
      <c r="M90" s="29"/>
      <c r="N90" s="30">
        <f t="shared" si="3"/>
        <v>5</v>
      </c>
      <c r="O90" s="29"/>
      <c r="P90" s="29"/>
      <c r="Q90" s="29"/>
      <c r="R90" s="42">
        <f t="shared" si="7"/>
        <v>20</v>
      </c>
      <c r="S90" s="20" t="str">
        <f t="shared" si="8"/>
        <v>OK</v>
      </c>
      <c r="T90" s="142"/>
      <c r="U90" s="143"/>
      <c r="V90" s="143"/>
      <c r="W90" s="41"/>
      <c r="X90" s="41"/>
      <c r="Y90" s="41"/>
      <c r="Z90" s="41"/>
      <c r="AA90" s="40"/>
      <c r="AB90" s="40"/>
      <c r="AC90" s="40"/>
      <c r="AD90" s="40"/>
      <c r="AE90" s="38"/>
      <c r="AF90" s="38"/>
      <c r="AG90" s="38"/>
      <c r="AH90" s="38"/>
      <c r="AI90" s="38"/>
      <c r="AJ90" s="38"/>
      <c r="AK90" s="38"/>
      <c r="AL90" s="38"/>
      <c r="AM90" s="38"/>
      <c r="AN90" s="38"/>
      <c r="AO90" s="38"/>
      <c r="AP90" s="38"/>
      <c r="AQ90" s="38"/>
      <c r="AR90" s="38"/>
      <c r="AS90" s="38"/>
      <c r="AT90" s="38"/>
      <c r="AU90" s="38"/>
      <c r="AV90" s="38"/>
      <c r="AW90" s="38"/>
      <c r="AX90" s="38"/>
      <c r="AY90" s="38"/>
    </row>
    <row r="91" spans="1:51" ht="24.75" customHeight="1" x14ac:dyDescent="0.25">
      <c r="A91" s="78" t="s">
        <v>480</v>
      </c>
      <c r="B91" s="67">
        <v>11</v>
      </c>
      <c r="C91" s="67">
        <v>97</v>
      </c>
      <c r="D91" s="71" t="s">
        <v>151</v>
      </c>
      <c r="E91" s="86" t="s">
        <v>359</v>
      </c>
      <c r="F91" s="77" t="s">
        <v>51</v>
      </c>
      <c r="G91" s="75" t="s">
        <v>360</v>
      </c>
      <c r="H91" s="81" t="s">
        <v>468</v>
      </c>
      <c r="I91" s="82">
        <v>21.5</v>
      </c>
      <c r="J91" s="85">
        <v>100</v>
      </c>
      <c r="K91" s="28">
        <f t="shared" si="5"/>
        <v>0</v>
      </c>
      <c r="L91" s="28">
        <f t="shared" si="6"/>
        <v>0</v>
      </c>
      <c r="M91" s="29"/>
      <c r="N91" s="30">
        <f t="shared" si="3"/>
        <v>25</v>
      </c>
      <c r="O91" s="29"/>
      <c r="P91" s="29"/>
      <c r="Q91" s="29"/>
      <c r="R91" s="42">
        <f t="shared" si="7"/>
        <v>100</v>
      </c>
      <c r="S91" s="20" t="str">
        <f t="shared" si="8"/>
        <v>OK</v>
      </c>
      <c r="T91" s="142"/>
      <c r="U91" s="143"/>
      <c r="V91" s="143"/>
      <c r="W91" s="41"/>
      <c r="X91" s="41"/>
      <c r="Y91" s="41"/>
      <c r="Z91" s="41"/>
      <c r="AA91" s="40"/>
      <c r="AB91" s="40"/>
      <c r="AC91" s="40"/>
      <c r="AD91" s="40"/>
      <c r="AE91" s="38"/>
      <c r="AF91" s="38"/>
      <c r="AG91" s="38"/>
      <c r="AH91" s="38"/>
      <c r="AI91" s="38"/>
      <c r="AJ91" s="38"/>
      <c r="AK91" s="38"/>
      <c r="AL91" s="38"/>
      <c r="AM91" s="38"/>
      <c r="AN91" s="38"/>
      <c r="AO91" s="38"/>
      <c r="AP91" s="38"/>
      <c r="AQ91" s="38"/>
      <c r="AR91" s="38"/>
      <c r="AS91" s="38"/>
      <c r="AT91" s="38"/>
      <c r="AU91" s="38"/>
      <c r="AV91" s="38"/>
      <c r="AW91" s="38"/>
      <c r="AX91" s="38"/>
      <c r="AY91" s="38"/>
    </row>
    <row r="92" spans="1:51" ht="24.75" customHeight="1" x14ac:dyDescent="0.25">
      <c r="A92" s="166" t="s">
        <v>478</v>
      </c>
      <c r="B92" s="163">
        <v>12</v>
      </c>
      <c r="C92" s="67">
        <v>98</v>
      </c>
      <c r="D92" s="71" t="s">
        <v>152</v>
      </c>
      <c r="E92" s="86" t="s">
        <v>361</v>
      </c>
      <c r="F92" s="77" t="s">
        <v>362</v>
      </c>
      <c r="G92" s="75" t="s">
        <v>363</v>
      </c>
      <c r="H92" s="81" t="s">
        <v>471</v>
      </c>
      <c r="I92" s="82">
        <v>212.69</v>
      </c>
      <c r="J92" s="85">
        <v>3</v>
      </c>
      <c r="K92" s="28">
        <f t="shared" si="5"/>
        <v>3</v>
      </c>
      <c r="L92" s="28">
        <f t="shared" si="6"/>
        <v>3</v>
      </c>
      <c r="M92" s="29"/>
      <c r="N92" s="30">
        <f t="shared" si="3"/>
        <v>0</v>
      </c>
      <c r="O92" s="29"/>
      <c r="P92" s="29"/>
      <c r="Q92" s="29"/>
      <c r="R92" s="42">
        <f t="shared" si="7"/>
        <v>0</v>
      </c>
      <c r="S92" s="20" t="str">
        <f t="shared" si="8"/>
        <v>OK</v>
      </c>
      <c r="T92" s="142"/>
      <c r="U92" s="147">
        <v>3</v>
      </c>
      <c r="V92" s="143"/>
      <c r="W92" s="41"/>
      <c r="X92" s="41"/>
      <c r="Y92" s="41"/>
      <c r="Z92" s="41"/>
      <c r="AA92" s="40"/>
      <c r="AB92" s="40"/>
      <c r="AC92" s="40"/>
      <c r="AD92" s="40"/>
      <c r="AE92" s="38"/>
      <c r="AF92" s="38"/>
      <c r="AG92" s="38"/>
      <c r="AH92" s="38"/>
      <c r="AI92" s="38"/>
      <c r="AJ92" s="38"/>
      <c r="AK92" s="38"/>
      <c r="AL92" s="38"/>
      <c r="AM92" s="38"/>
      <c r="AN92" s="38"/>
      <c r="AO92" s="38"/>
      <c r="AP92" s="38"/>
      <c r="AQ92" s="38"/>
      <c r="AR92" s="38"/>
      <c r="AS92" s="38"/>
      <c r="AT92" s="38"/>
      <c r="AU92" s="38"/>
      <c r="AV92" s="38"/>
      <c r="AW92" s="38"/>
      <c r="AX92" s="38"/>
      <c r="AY92" s="38"/>
    </row>
    <row r="93" spans="1:51" ht="24.75" customHeight="1" x14ac:dyDescent="0.25">
      <c r="A93" s="166"/>
      <c r="B93" s="164"/>
      <c r="C93" s="67">
        <v>99</v>
      </c>
      <c r="D93" s="71" t="s">
        <v>153</v>
      </c>
      <c r="E93" s="86" t="s">
        <v>297</v>
      </c>
      <c r="F93" s="77" t="s">
        <v>241</v>
      </c>
      <c r="G93" s="75" t="s">
        <v>364</v>
      </c>
      <c r="H93" s="81" t="s">
        <v>468</v>
      </c>
      <c r="I93" s="82">
        <v>19.16</v>
      </c>
      <c r="J93" s="85">
        <v>20</v>
      </c>
      <c r="K93" s="28">
        <f t="shared" si="5"/>
        <v>20</v>
      </c>
      <c r="L93" s="28">
        <f t="shared" si="6"/>
        <v>20</v>
      </c>
      <c r="M93" s="29"/>
      <c r="N93" s="30">
        <f t="shared" si="3"/>
        <v>5</v>
      </c>
      <c r="O93" s="29"/>
      <c r="P93" s="29"/>
      <c r="Q93" s="29"/>
      <c r="R93" s="42">
        <f t="shared" si="7"/>
        <v>0</v>
      </c>
      <c r="S93" s="20" t="str">
        <f t="shared" si="8"/>
        <v>OK</v>
      </c>
      <c r="T93" s="142"/>
      <c r="U93" s="147">
        <v>20</v>
      </c>
      <c r="V93" s="143"/>
      <c r="W93" s="41"/>
      <c r="X93" s="41"/>
      <c r="Y93" s="41"/>
      <c r="Z93" s="41"/>
      <c r="AA93" s="40"/>
      <c r="AB93" s="40"/>
      <c r="AC93" s="40"/>
      <c r="AD93" s="40"/>
      <c r="AE93" s="38"/>
      <c r="AF93" s="38"/>
      <c r="AG93" s="38"/>
      <c r="AH93" s="38"/>
      <c r="AI93" s="38"/>
      <c r="AJ93" s="38"/>
      <c r="AK93" s="38"/>
      <c r="AL93" s="38"/>
      <c r="AM93" s="38"/>
      <c r="AN93" s="38"/>
      <c r="AO93" s="38"/>
      <c r="AP93" s="38"/>
      <c r="AQ93" s="38"/>
      <c r="AR93" s="38"/>
      <c r="AS93" s="38"/>
      <c r="AT93" s="38"/>
      <c r="AU93" s="38"/>
      <c r="AV93" s="38"/>
      <c r="AW93" s="38"/>
      <c r="AX93" s="38"/>
      <c r="AY93" s="38"/>
    </row>
    <row r="94" spans="1:51" ht="24.75" customHeight="1" x14ac:dyDescent="0.25">
      <c r="A94" s="166"/>
      <c r="B94" s="164"/>
      <c r="C94" s="67">
        <v>100</v>
      </c>
      <c r="D94" s="71" t="s">
        <v>154</v>
      </c>
      <c r="E94" s="86" t="s">
        <v>365</v>
      </c>
      <c r="F94" s="77" t="s">
        <v>241</v>
      </c>
      <c r="G94" s="75" t="s">
        <v>366</v>
      </c>
      <c r="H94" s="81" t="s">
        <v>468</v>
      </c>
      <c r="I94" s="82">
        <v>0.97</v>
      </c>
      <c r="J94" s="85">
        <v>0</v>
      </c>
      <c r="K94" s="28">
        <f t="shared" si="5"/>
        <v>0</v>
      </c>
      <c r="L94" s="28">
        <f t="shared" si="6"/>
        <v>0</v>
      </c>
      <c r="M94" s="29"/>
      <c r="N94" s="30">
        <f t="shared" si="3"/>
        <v>0</v>
      </c>
      <c r="O94" s="29"/>
      <c r="P94" s="29"/>
      <c r="Q94" s="29"/>
      <c r="R94" s="42">
        <f t="shared" si="7"/>
        <v>0</v>
      </c>
      <c r="S94" s="20" t="str">
        <f t="shared" si="8"/>
        <v>OK</v>
      </c>
      <c r="T94" s="142"/>
      <c r="U94" s="143"/>
      <c r="V94" s="143"/>
      <c r="W94" s="41"/>
      <c r="X94" s="41"/>
      <c r="Y94" s="41"/>
      <c r="Z94" s="41"/>
      <c r="AA94" s="40"/>
      <c r="AB94" s="40"/>
      <c r="AC94" s="40"/>
      <c r="AD94" s="40"/>
      <c r="AE94" s="38"/>
      <c r="AF94" s="38"/>
      <c r="AG94" s="38"/>
      <c r="AH94" s="38"/>
      <c r="AI94" s="38"/>
      <c r="AJ94" s="38"/>
      <c r="AK94" s="38"/>
      <c r="AL94" s="38"/>
      <c r="AM94" s="38"/>
      <c r="AN94" s="38"/>
      <c r="AO94" s="38"/>
      <c r="AP94" s="38"/>
      <c r="AQ94" s="38"/>
      <c r="AR94" s="38"/>
      <c r="AS94" s="38"/>
      <c r="AT94" s="38"/>
      <c r="AU94" s="38"/>
      <c r="AV94" s="38"/>
      <c r="AW94" s="38"/>
      <c r="AX94" s="38"/>
      <c r="AY94" s="38"/>
    </row>
    <row r="95" spans="1:51" ht="24.75" customHeight="1" x14ac:dyDescent="0.25">
      <c r="A95" s="166"/>
      <c r="B95" s="164"/>
      <c r="C95" s="67">
        <v>101</v>
      </c>
      <c r="D95" s="71" t="s">
        <v>155</v>
      </c>
      <c r="E95" s="86" t="s">
        <v>367</v>
      </c>
      <c r="F95" s="77" t="s">
        <v>241</v>
      </c>
      <c r="G95" s="75" t="s">
        <v>368</v>
      </c>
      <c r="H95" s="81" t="s">
        <v>468</v>
      </c>
      <c r="I95" s="82">
        <v>58.8</v>
      </c>
      <c r="J95" s="85">
        <v>0</v>
      </c>
      <c r="K95" s="28">
        <f t="shared" si="5"/>
        <v>0</v>
      </c>
      <c r="L95" s="28">
        <f t="shared" si="6"/>
        <v>0</v>
      </c>
      <c r="M95" s="29"/>
      <c r="N95" s="30">
        <f t="shared" si="3"/>
        <v>0</v>
      </c>
      <c r="O95" s="29"/>
      <c r="P95" s="29"/>
      <c r="Q95" s="29"/>
      <c r="R95" s="42">
        <f t="shared" si="7"/>
        <v>0</v>
      </c>
      <c r="S95" s="20" t="str">
        <f t="shared" si="8"/>
        <v>OK</v>
      </c>
      <c r="T95" s="142"/>
      <c r="U95" s="143"/>
      <c r="V95" s="143"/>
      <c r="W95" s="41"/>
      <c r="X95" s="41"/>
      <c r="Y95" s="41"/>
      <c r="Z95" s="41"/>
      <c r="AA95" s="40"/>
      <c r="AB95" s="40"/>
      <c r="AC95" s="40"/>
      <c r="AD95" s="40"/>
      <c r="AE95" s="38"/>
      <c r="AF95" s="38"/>
      <c r="AG95" s="38"/>
      <c r="AH95" s="38"/>
      <c r="AI95" s="38"/>
      <c r="AJ95" s="38"/>
      <c r="AK95" s="38"/>
      <c r="AL95" s="38"/>
      <c r="AM95" s="38"/>
      <c r="AN95" s="38"/>
      <c r="AO95" s="38"/>
      <c r="AP95" s="38"/>
      <c r="AQ95" s="38"/>
      <c r="AR95" s="38"/>
      <c r="AS95" s="38"/>
      <c r="AT95" s="38"/>
      <c r="AU95" s="38"/>
      <c r="AV95" s="38"/>
      <c r="AW95" s="38"/>
      <c r="AX95" s="38"/>
      <c r="AY95" s="38"/>
    </row>
    <row r="96" spans="1:51" ht="24.75" customHeight="1" x14ac:dyDescent="0.25">
      <c r="A96" s="166"/>
      <c r="B96" s="164"/>
      <c r="C96" s="67">
        <v>102</v>
      </c>
      <c r="D96" s="71" t="s">
        <v>156</v>
      </c>
      <c r="E96" s="86" t="s">
        <v>369</v>
      </c>
      <c r="F96" s="77" t="s">
        <v>355</v>
      </c>
      <c r="G96" s="75" t="s">
        <v>370</v>
      </c>
      <c r="H96" s="81" t="s">
        <v>468</v>
      </c>
      <c r="I96" s="82">
        <v>38.53</v>
      </c>
      <c r="J96" s="85">
        <v>0</v>
      </c>
      <c r="K96" s="28">
        <f t="shared" si="5"/>
        <v>0</v>
      </c>
      <c r="L96" s="28">
        <f t="shared" si="6"/>
        <v>0</v>
      </c>
      <c r="M96" s="29"/>
      <c r="N96" s="30">
        <f t="shared" si="3"/>
        <v>0</v>
      </c>
      <c r="O96" s="29"/>
      <c r="P96" s="29"/>
      <c r="Q96" s="29"/>
      <c r="R96" s="42">
        <f t="shared" si="7"/>
        <v>0</v>
      </c>
      <c r="S96" s="20" t="str">
        <f t="shared" si="8"/>
        <v>OK</v>
      </c>
      <c r="T96" s="142"/>
      <c r="U96" s="143"/>
      <c r="V96" s="143"/>
      <c r="W96" s="41"/>
      <c r="X96" s="41"/>
      <c r="Y96" s="41"/>
      <c r="Z96" s="41"/>
      <c r="AA96" s="40"/>
      <c r="AB96" s="40"/>
      <c r="AC96" s="40"/>
      <c r="AD96" s="40"/>
      <c r="AE96" s="38"/>
      <c r="AF96" s="38"/>
      <c r="AG96" s="38"/>
      <c r="AH96" s="38"/>
      <c r="AI96" s="38"/>
      <c r="AJ96" s="38"/>
      <c r="AK96" s="38"/>
      <c r="AL96" s="38"/>
      <c r="AM96" s="38"/>
      <c r="AN96" s="38"/>
      <c r="AO96" s="38"/>
      <c r="AP96" s="38"/>
      <c r="AQ96" s="38"/>
      <c r="AR96" s="38"/>
      <c r="AS96" s="38"/>
      <c r="AT96" s="38"/>
      <c r="AU96" s="38"/>
      <c r="AV96" s="38"/>
      <c r="AW96" s="38"/>
      <c r="AX96" s="38"/>
      <c r="AY96" s="38"/>
    </row>
    <row r="97" spans="1:51" ht="24.75" customHeight="1" x14ac:dyDescent="0.25">
      <c r="A97" s="166"/>
      <c r="B97" s="164"/>
      <c r="C97" s="67">
        <v>103</v>
      </c>
      <c r="D97" s="71" t="s">
        <v>157</v>
      </c>
      <c r="E97" s="86" t="s">
        <v>371</v>
      </c>
      <c r="F97" s="77" t="s">
        <v>51</v>
      </c>
      <c r="G97" s="75" t="s">
        <v>372</v>
      </c>
      <c r="H97" s="77" t="s">
        <v>468</v>
      </c>
      <c r="I97" s="82">
        <v>8.84</v>
      </c>
      <c r="J97" s="85">
        <v>10</v>
      </c>
      <c r="K97" s="28">
        <f t="shared" si="5"/>
        <v>10</v>
      </c>
      <c r="L97" s="28">
        <f t="shared" si="6"/>
        <v>10</v>
      </c>
      <c r="M97" s="29"/>
      <c r="N97" s="30">
        <f t="shared" si="3"/>
        <v>2</v>
      </c>
      <c r="O97" s="29"/>
      <c r="P97" s="29"/>
      <c r="Q97" s="29"/>
      <c r="R97" s="42">
        <f t="shared" si="7"/>
        <v>0</v>
      </c>
      <c r="S97" s="20" t="str">
        <f t="shared" si="8"/>
        <v>OK</v>
      </c>
      <c r="T97" s="142"/>
      <c r="U97" s="147">
        <v>10</v>
      </c>
      <c r="V97" s="143"/>
      <c r="W97" s="41"/>
      <c r="X97" s="41"/>
      <c r="Y97" s="41"/>
      <c r="Z97" s="41"/>
      <c r="AA97" s="40"/>
      <c r="AB97" s="40"/>
      <c r="AC97" s="40"/>
      <c r="AD97" s="40"/>
      <c r="AE97" s="38"/>
      <c r="AF97" s="38"/>
      <c r="AG97" s="38"/>
      <c r="AH97" s="38"/>
      <c r="AI97" s="38"/>
      <c r="AJ97" s="38"/>
      <c r="AK97" s="38"/>
      <c r="AL97" s="38"/>
      <c r="AM97" s="38"/>
      <c r="AN97" s="38"/>
      <c r="AO97" s="38"/>
      <c r="AP97" s="38"/>
      <c r="AQ97" s="38"/>
      <c r="AR97" s="38"/>
      <c r="AS97" s="38"/>
      <c r="AT97" s="38"/>
      <c r="AU97" s="38"/>
      <c r="AV97" s="38"/>
      <c r="AW97" s="38"/>
      <c r="AX97" s="38"/>
      <c r="AY97" s="38"/>
    </row>
    <row r="98" spans="1:51" ht="24.75" customHeight="1" x14ac:dyDescent="0.25">
      <c r="A98" s="166"/>
      <c r="B98" s="164"/>
      <c r="C98" s="67">
        <v>104</v>
      </c>
      <c r="D98" s="71" t="s">
        <v>158</v>
      </c>
      <c r="E98" s="86" t="s">
        <v>373</v>
      </c>
      <c r="F98" s="77" t="s">
        <v>374</v>
      </c>
      <c r="G98" s="75" t="s">
        <v>375</v>
      </c>
      <c r="H98" s="77" t="s">
        <v>468</v>
      </c>
      <c r="I98" s="82">
        <v>4.7300000000000004</v>
      </c>
      <c r="J98" s="85">
        <v>0</v>
      </c>
      <c r="K98" s="28">
        <f t="shared" si="5"/>
        <v>0</v>
      </c>
      <c r="L98" s="28">
        <f t="shared" si="6"/>
        <v>0</v>
      </c>
      <c r="M98" s="29"/>
      <c r="N98" s="30">
        <f t="shared" si="3"/>
        <v>0</v>
      </c>
      <c r="O98" s="29"/>
      <c r="P98" s="29"/>
      <c r="Q98" s="29"/>
      <c r="R98" s="42">
        <f t="shared" si="7"/>
        <v>0</v>
      </c>
      <c r="S98" s="20" t="str">
        <f t="shared" si="8"/>
        <v>OK</v>
      </c>
      <c r="T98" s="142"/>
      <c r="U98" s="143"/>
      <c r="V98" s="143"/>
      <c r="W98" s="41"/>
      <c r="X98" s="41"/>
      <c r="Y98" s="41"/>
      <c r="Z98" s="41"/>
      <c r="AA98" s="40"/>
      <c r="AB98" s="40"/>
      <c r="AC98" s="40"/>
      <c r="AD98" s="40"/>
      <c r="AE98" s="38"/>
      <c r="AF98" s="38"/>
      <c r="AG98" s="38"/>
      <c r="AH98" s="38"/>
      <c r="AI98" s="38"/>
      <c r="AJ98" s="38"/>
      <c r="AK98" s="38"/>
      <c r="AL98" s="38"/>
      <c r="AM98" s="38"/>
      <c r="AN98" s="38"/>
      <c r="AO98" s="38"/>
      <c r="AP98" s="38"/>
      <c r="AQ98" s="38"/>
      <c r="AR98" s="38"/>
      <c r="AS98" s="38"/>
      <c r="AT98" s="38"/>
      <c r="AU98" s="38"/>
      <c r="AV98" s="38"/>
      <c r="AW98" s="38"/>
      <c r="AX98" s="38"/>
      <c r="AY98" s="38"/>
    </row>
    <row r="99" spans="1:51" ht="24.75" customHeight="1" x14ac:dyDescent="0.25">
      <c r="A99" s="166"/>
      <c r="B99" s="164"/>
      <c r="C99" s="67">
        <v>105</v>
      </c>
      <c r="D99" s="71" t="s">
        <v>159</v>
      </c>
      <c r="E99" s="86" t="s">
        <v>373</v>
      </c>
      <c r="F99" s="77" t="s">
        <v>374</v>
      </c>
      <c r="G99" s="75" t="s">
        <v>376</v>
      </c>
      <c r="H99" s="77" t="s">
        <v>468</v>
      </c>
      <c r="I99" s="82">
        <v>4.74</v>
      </c>
      <c r="J99" s="85">
        <v>0</v>
      </c>
      <c r="K99" s="28">
        <f t="shared" si="5"/>
        <v>0</v>
      </c>
      <c r="L99" s="28">
        <f t="shared" si="6"/>
        <v>0</v>
      </c>
      <c r="M99" s="29"/>
      <c r="N99" s="30">
        <f t="shared" si="3"/>
        <v>0</v>
      </c>
      <c r="O99" s="29"/>
      <c r="P99" s="29"/>
      <c r="Q99" s="29"/>
      <c r="R99" s="42">
        <f t="shared" si="7"/>
        <v>0</v>
      </c>
      <c r="S99" s="20" t="str">
        <f t="shared" si="8"/>
        <v>OK</v>
      </c>
      <c r="T99" s="142"/>
      <c r="U99" s="143"/>
      <c r="V99" s="143"/>
      <c r="W99" s="41"/>
      <c r="X99" s="41"/>
      <c r="Y99" s="41"/>
      <c r="Z99" s="41"/>
      <c r="AA99" s="40"/>
      <c r="AB99" s="40"/>
      <c r="AC99" s="40"/>
      <c r="AD99" s="40"/>
      <c r="AE99" s="38"/>
      <c r="AF99" s="38"/>
      <c r="AG99" s="38"/>
      <c r="AH99" s="38"/>
      <c r="AI99" s="38"/>
      <c r="AJ99" s="38"/>
      <c r="AK99" s="38"/>
      <c r="AL99" s="38"/>
      <c r="AM99" s="38"/>
      <c r="AN99" s="38"/>
      <c r="AO99" s="38"/>
      <c r="AP99" s="38"/>
      <c r="AQ99" s="38"/>
      <c r="AR99" s="38"/>
      <c r="AS99" s="38"/>
      <c r="AT99" s="38"/>
      <c r="AU99" s="38"/>
      <c r="AV99" s="38"/>
      <c r="AW99" s="38"/>
      <c r="AX99" s="38"/>
      <c r="AY99" s="38"/>
    </row>
    <row r="100" spans="1:51" ht="24.75" customHeight="1" x14ac:dyDescent="0.25">
      <c r="A100" s="166"/>
      <c r="B100" s="164"/>
      <c r="C100" s="67">
        <v>106</v>
      </c>
      <c r="D100" s="71" t="s">
        <v>160</v>
      </c>
      <c r="E100" s="86" t="s">
        <v>373</v>
      </c>
      <c r="F100" s="77" t="s">
        <v>374</v>
      </c>
      <c r="G100" s="75" t="s">
        <v>377</v>
      </c>
      <c r="H100" s="77" t="s">
        <v>468</v>
      </c>
      <c r="I100" s="82">
        <v>4.7300000000000004</v>
      </c>
      <c r="J100" s="85">
        <v>0</v>
      </c>
      <c r="K100" s="28">
        <f t="shared" si="5"/>
        <v>0</v>
      </c>
      <c r="L100" s="28">
        <f t="shared" si="6"/>
        <v>0</v>
      </c>
      <c r="M100" s="29"/>
      <c r="N100" s="30">
        <f t="shared" si="3"/>
        <v>0</v>
      </c>
      <c r="O100" s="29"/>
      <c r="P100" s="29"/>
      <c r="Q100" s="29"/>
      <c r="R100" s="42">
        <f t="shared" si="7"/>
        <v>0</v>
      </c>
      <c r="S100" s="20" t="str">
        <f t="shared" si="8"/>
        <v>OK</v>
      </c>
      <c r="T100" s="142"/>
      <c r="U100" s="143"/>
      <c r="V100" s="143"/>
      <c r="W100" s="41"/>
      <c r="X100" s="41"/>
      <c r="Y100" s="41"/>
      <c r="Z100" s="41"/>
      <c r="AA100" s="40"/>
      <c r="AB100" s="40"/>
      <c r="AC100" s="40"/>
      <c r="AD100" s="40"/>
      <c r="AE100" s="38"/>
      <c r="AF100" s="38"/>
      <c r="AG100" s="38"/>
      <c r="AH100" s="38"/>
      <c r="AI100" s="38"/>
      <c r="AJ100" s="38"/>
      <c r="AK100" s="38"/>
      <c r="AL100" s="38"/>
      <c r="AM100" s="38"/>
      <c r="AN100" s="38"/>
      <c r="AO100" s="38"/>
      <c r="AP100" s="38"/>
      <c r="AQ100" s="38"/>
      <c r="AR100" s="38"/>
      <c r="AS100" s="38"/>
      <c r="AT100" s="38"/>
      <c r="AU100" s="38"/>
      <c r="AV100" s="38"/>
      <c r="AW100" s="38"/>
      <c r="AX100" s="38"/>
      <c r="AY100" s="38"/>
    </row>
    <row r="101" spans="1:51" ht="24.75" customHeight="1" x14ac:dyDescent="0.25">
      <c r="A101" s="166"/>
      <c r="B101" s="164"/>
      <c r="C101" s="67">
        <v>107</v>
      </c>
      <c r="D101" s="71" t="s">
        <v>161</v>
      </c>
      <c r="E101" s="86" t="s">
        <v>373</v>
      </c>
      <c r="F101" s="77" t="s">
        <v>374</v>
      </c>
      <c r="G101" s="75" t="s">
        <v>378</v>
      </c>
      <c r="H101" s="77" t="s">
        <v>468</v>
      </c>
      <c r="I101" s="82">
        <v>4.7300000000000004</v>
      </c>
      <c r="J101" s="85">
        <v>0</v>
      </c>
      <c r="K101" s="28">
        <f t="shared" si="5"/>
        <v>0</v>
      </c>
      <c r="L101" s="28">
        <f t="shared" si="6"/>
        <v>0</v>
      </c>
      <c r="M101" s="29"/>
      <c r="N101" s="30">
        <f t="shared" si="3"/>
        <v>0</v>
      </c>
      <c r="O101" s="29"/>
      <c r="P101" s="29"/>
      <c r="Q101" s="29"/>
      <c r="R101" s="42">
        <f t="shared" si="7"/>
        <v>0</v>
      </c>
      <c r="S101" s="20" t="str">
        <f t="shared" si="8"/>
        <v>OK</v>
      </c>
      <c r="T101" s="142"/>
      <c r="U101" s="143"/>
      <c r="V101" s="143"/>
      <c r="W101" s="41"/>
      <c r="X101" s="41"/>
      <c r="Y101" s="41"/>
      <c r="Z101" s="41"/>
      <c r="AA101" s="40"/>
      <c r="AB101" s="40"/>
      <c r="AC101" s="40"/>
      <c r="AD101" s="40"/>
      <c r="AE101" s="38"/>
      <c r="AF101" s="38"/>
      <c r="AG101" s="38"/>
      <c r="AH101" s="38"/>
      <c r="AI101" s="38"/>
      <c r="AJ101" s="38"/>
      <c r="AK101" s="38"/>
      <c r="AL101" s="38"/>
      <c r="AM101" s="38"/>
      <c r="AN101" s="38"/>
      <c r="AO101" s="38"/>
      <c r="AP101" s="38"/>
      <c r="AQ101" s="38"/>
      <c r="AR101" s="38"/>
      <c r="AS101" s="38"/>
      <c r="AT101" s="38"/>
      <c r="AU101" s="38"/>
      <c r="AV101" s="38"/>
      <c r="AW101" s="38"/>
      <c r="AX101" s="38"/>
      <c r="AY101" s="38"/>
    </row>
    <row r="102" spans="1:51" ht="24.75" customHeight="1" x14ac:dyDescent="0.25">
      <c r="A102" s="166"/>
      <c r="B102" s="164"/>
      <c r="C102" s="67">
        <v>108</v>
      </c>
      <c r="D102" s="71" t="s">
        <v>162</v>
      </c>
      <c r="E102" s="86" t="s">
        <v>379</v>
      </c>
      <c r="F102" s="77" t="s">
        <v>380</v>
      </c>
      <c r="G102" s="75" t="s">
        <v>381</v>
      </c>
      <c r="H102" s="77" t="s">
        <v>468</v>
      </c>
      <c r="I102" s="82">
        <v>25.86</v>
      </c>
      <c r="J102" s="85">
        <v>0</v>
      </c>
      <c r="K102" s="28">
        <f t="shared" si="5"/>
        <v>0</v>
      </c>
      <c r="L102" s="28">
        <f t="shared" si="6"/>
        <v>0</v>
      </c>
      <c r="M102" s="29"/>
      <c r="N102" s="30">
        <f t="shared" si="3"/>
        <v>0</v>
      </c>
      <c r="O102" s="29"/>
      <c r="P102" s="29"/>
      <c r="Q102" s="29"/>
      <c r="R102" s="42">
        <f t="shared" si="7"/>
        <v>0</v>
      </c>
      <c r="S102" s="20" t="str">
        <f t="shared" si="8"/>
        <v>OK</v>
      </c>
      <c r="T102" s="142"/>
      <c r="U102" s="143"/>
      <c r="V102" s="143"/>
      <c r="W102" s="41"/>
      <c r="X102" s="41"/>
      <c r="Y102" s="41"/>
      <c r="Z102" s="41"/>
      <c r="AA102" s="40"/>
      <c r="AB102" s="40"/>
      <c r="AC102" s="40"/>
      <c r="AD102" s="40"/>
      <c r="AE102" s="38"/>
      <c r="AF102" s="38"/>
      <c r="AG102" s="38"/>
      <c r="AH102" s="38"/>
      <c r="AI102" s="38"/>
      <c r="AJ102" s="38"/>
      <c r="AK102" s="38"/>
      <c r="AL102" s="38"/>
      <c r="AM102" s="38"/>
      <c r="AN102" s="38"/>
      <c r="AO102" s="38"/>
      <c r="AP102" s="38"/>
      <c r="AQ102" s="38"/>
      <c r="AR102" s="38"/>
      <c r="AS102" s="38"/>
      <c r="AT102" s="38"/>
      <c r="AU102" s="38"/>
      <c r="AV102" s="38"/>
      <c r="AW102" s="38"/>
      <c r="AX102" s="38"/>
      <c r="AY102" s="38"/>
    </row>
    <row r="103" spans="1:51" ht="24.75" customHeight="1" x14ac:dyDescent="0.25">
      <c r="A103" s="166"/>
      <c r="B103" s="165"/>
      <c r="C103" s="67">
        <v>109</v>
      </c>
      <c r="D103" s="71" t="s">
        <v>163</v>
      </c>
      <c r="E103" s="86" t="s">
        <v>382</v>
      </c>
      <c r="F103" s="78" t="s">
        <v>51</v>
      </c>
      <c r="G103" s="79" t="s">
        <v>383</v>
      </c>
      <c r="H103" s="77" t="s">
        <v>471</v>
      </c>
      <c r="I103" s="82">
        <v>21.34</v>
      </c>
      <c r="J103" s="85">
        <v>0</v>
      </c>
      <c r="K103" s="28">
        <f t="shared" si="5"/>
        <v>0</v>
      </c>
      <c r="L103" s="28">
        <f t="shared" si="6"/>
        <v>0</v>
      </c>
      <c r="M103" s="29"/>
      <c r="N103" s="30">
        <f t="shared" si="3"/>
        <v>0</v>
      </c>
      <c r="O103" s="29"/>
      <c r="P103" s="29"/>
      <c r="Q103" s="29"/>
      <c r="R103" s="42">
        <f t="shared" si="7"/>
        <v>0</v>
      </c>
      <c r="S103" s="20" t="str">
        <f t="shared" si="8"/>
        <v>OK</v>
      </c>
      <c r="T103" s="142"/>
      <c r="U103" s="143"/>
      <c r="V103" s="143"/>
      <c r="W103" s="41"/>
      <c r="X103" s="41"/>
      <c r="Y103" s="41"/>
      <c r="Z103" s="41"/>
      <c r="AA103" s="40"/>
      <c r="AB103" s="40"/>
      <c r="AC103" s="40"/>
      <c r="AD103" s="40"/>
      <c r="AE103" s="38"/>
      <c r="AF103" s="38"/>
      <c r="AG103" s="38"/>
      <c r="AH103" s="38"/>
      <c r="AI103" s="38"/>
      <c r="AJ103" s="38"/>
      <c r="AK103" s="38"/>
      <c r="AL103" s="38"/>
      <c r="AM103" s="38"/>
      <c r="AN103" s="38"/>
      <c r="AO103" s="38"/>
      <c r="AP103" s="38"/>
      <c r="AQ103" s="38"/>
      <c r="AR103" s="38"/>
      <c r="AS103" s="38"/>
      <c r="AT103" s="38"/>
      <c r="AU103" s="38"/>
      <c r="AV103" s="38"/>
      <c r="AW103" s="38"/>
      <c r="AX103" s="38"/>
      <c r="AY103" s="38"/>
    </row>
    <row r="104" spans="1:51" ht="24.75" customHeight="1" x14ac:dyDescent="0.25">
      <c r="A104" s="166" t="s">
        <v>477</v>
      </c>
      <c r="B104" s="163">
        <v>13</v>
      </c>
      <c r="C104" s="67">
        <v>110</v>
      </c>
      <c r="D104" s="71" t="s">
        <v>164</v>
      </c>
      <c r="E104" s="86" t="s">
        <v>384</v>
      </c>
      <c r="F104" s="77" t="s">
        <v>3</v>
      </c>
      <c r="G104" s="75" t="s">
        <v>385</v>
      </c>
      <c r="H104" s="81" t="s">
        <v>468</v>
      </c>
      <c r="I104" s="82">
        <v>0.31</v>
      </c>
      <c r="J104" s="85">
        <v>0</v>
      </c>
      <c r="K104" s="28">
        <f t="shared" si="5"/>
        <v>0</v>
      </c>
      <c r="L104" s="28">
        <f t="shared" si="6"/>
        <v>0</v>
      </c>
      <c r="M104" s="29"/>
      <c r="N104" s="30">
        <f t="shared" si="3"/>
        <v>0</v>
      </c>
      <c r="O104" s="29"/>
      <c r="P104" s="29"/>
      <c r="Q104" s="29"/>
      <c r="R104" s="42">
        <f t="shared" si="7"/>
        <v>0</v>
      </c>
      <c r="S104" s="20" t="str">
        <f t="shared" si="8"/>
        <v>OK</v>
      </c>
      <c r="T104" s="142"/>
      <c r="U104" s="143"/>
      <c r="V104" s="143"/>
      <c r="W104" s="41"/>
      <c r="X104" s="41"/>
      <c r="Y104" s="41"/>
      <c r="Z104" s="41"/>
      <c r="AA104" s="40"/>
      <c r="AB104" s="40"/>
      <c r="AC104" s="40"/>
      <c r="AD104" s="40"/>
      <c r="AE104" s="38"/>
      <c r="AF104" s="38"/>
      <c r="AG104" s="38"/>
      <c r="AH104" s="38"/>
      <c r="AI104" s="38"/>
      <c r="AJ104" s="38"/>
      <c r="AK104" s="38"/>
      <c r="AL104" s="38"/>
      <c r="AM104" s="38"/>
      <c r="AN104" s="38"/>
      <c r="AO104" s="38"/>
      <c r="AP104" s="38"/>
      <c r="AQ104" s="38"/>
      <c r="AR104" s="38"/>
      <c r="AS104" s="38"/>
      <c r="AT104" s="38"/>
      <c r="AU104" s="38"/>
      <c r="AV104" s="38"/>
      <c r="AW104" s="38"/>
      <c r="AX104" s="38"/>
      <c r="AY104" s="38"/>
    </row>
    <row r="105" spans="1:51" ht="24.75" customHeight="1" x14ac:dyDescent="0.25">
      <c r="A105" s="166"/>
      <c r="B105" s="164"/>
      <c r="C105" s="67">
        <v>111</v>
      </c>
      <c r="D105" s="72" t="s">
        <v>165</v>
      </c>
      <c r="E105" s="86" t="s">
        <v>386</v>
      </c>
      <c r="F105" s="78" t="s">
        <v>51</v>
      </c>
      <c r="G105" s="79" t="s">
        <v>387</v>
      </c>
      <c r="H105" s="77" t="s">
        <v>468</v>
      </c>
      <c r="I105" s="82">
        <v>40.18</v>
      </c>
      <c r="J105" s="85">
        <v>0</v>
      </c>
      <c r="K105" s="28">
        <f t="shared" si="5"/>
        <v>0</v>
      </c>
      <c r="L105" s="28">
        <f t="shared" si="6"/>
        <v>0</v>
      </c>
      <c r="M105" s="29"/>
      <c r="N105" s="30">
        <f t="shared" si="3"/>
        <v>0</v>
      </c>
      <c r="O105" s="29"/>
      <c r="P105" s="29"/>
      <c r="Q105" s="29"/>
      <c r="R105" s="42">
        <f t="shared" si="7"/>
        <v>0</v>
      </c>
      <c r="S105" s="20" t="str">
        <f t="shared" si="8"/>
        <v>OK</v>
      </c>
      <c r="T105" s="142"/>
      <c r="U105" s="143"/>
      <c r="V105" s="143"/>
      <c r="W105" s="41"/>
      <c r="X105" s="41"/>
      <c r="Y105" s="41"/>
      <c r="Z105" s="41"/>
      <c r="AA105" s="40"/>
      <c r="AB105" s="40"/>
      <c r="AC105" s="40"/>
      <c r="AD105" s="40"/>
      <c r="AE105" s="38"/>
      <c r="AF105" s="38"/>
      <c r="AG105" s="38"/>
      <c r="AH105" s="38"/>
      <c r="AI105" s="38"/>
      <c r="AJ105" s="38"/>
      <c r="AK105" s="38"/>
      <c r="AL105" s="38"/>
      <c r="AM105" s="38"/>
      <c r="AN105" s="38"/>
      <c r="AO105" s="38"/>
      <c r="AP105" s="38"/>
      <c r="AQ105" s="38"/>
      <c r="AR105" s="38"/>
      <c r="AS105" s="38"/>
      <c r="AT105" s="38"/>
      <c r="AU105" s="38"/>
      <c r="AV105" s="38"/>
      <c r="AW105" s="38"/>
      <c r="AX105" s="38"/>
      <c r="AY105" s="38"/>
    </row>
    <row r="106" spans="1:51" ht="24.75" customHeight="1" x14ac:dyDescent="0.25">
      <c r="A106" s="166"/>
      <c r="B106" s="164"/>
      <c r="C106" s="67">
        <v>112</v>
      </c>
      <c r="D106" s="72" t="s">
        <v>166</v>
      </c>
      <c r="E106" s="86" t="s">
        <v>388</v>
      </c>
      <c r="F106" s="78" t="s">
        <v>51</v>
      </c>
      <c r="G106" s="79" t="s">
        <v>389</v>
      </c>
      <c r="H106" s="77" t="s">
        <v>471</v>
      </c>
      <c r="I106" s="82">
        <v>40.18</v>
      </c>
      <c r="J106" s="85">
        <v>0</v>
      </c>
      <c r="K106" s="28">
        <f t="shared" si="5"/>
        <v>0</v>
      </c>
      <c r="L106" s="28">
        <f t="shared" si="6"/>
        <v>0</v>
      </c>
      <c r="M106" s="29"/>
      <c r="N106" s="30">
        <f t="shared" si="3"/>
        <v>0</v>
      </c>
      <c r="O106" s="29"/>
      <c r="P106" s="29"/>
      <c r="Q106" s="29"/>
      <c r="R106" s="42">
        <f t="shared" si="7"/>
        <v>0</v>
      </c>
      <c r="S106" s="20" t="str">
        <f t="shared" si="8"/>
        <v>OK</v>
      </c>
      <c r="T106" s="142"/>
      <c r="U106" s="143"/>
      <c r="V106" s="143"/>
      <c r="W106" s="41"/>
      <c r="X106" s="41"/>
      <c r="Y106" s="41"/>
      <c r="Z106" s="41"/>
      <c r="AA106" s="40"/>
      <c r="AB106" s="40"/>
      <c r="AC106" s="40"/>
      <c r="AD106" s="40"/>
      <c r="AE106" s="38"/>
      <c r="AF106" s="38"/>
      <c r="AG106" s="38"/>
      <c r="AH106" s="38"/>
      <c r="AI106" s="38"/>
      <c r="AJ106" s="38"/>
      <c r="AK106" s="38"/>
      <c r="AL106" s="38"/>
      <c r="AM106" s="38"/>
      <c r="AN106" s="38"/>
      <c r="AO106" s="38"/>
      <c r="AP106" s="38"/>
      <c r="AQ106" s="38"/>
      <c r="AR106" s="38"/>
      <c r="AS106" s="38"/>
      <c r="AT106" s="38"/>
      <c r="AU106" s="38"/>
      <c r="AV106" s="38"/>
      <c r="AW106" s="38"/>
      <c r="AX106" s="38"/>
      <c r="AY106" s="38"/>
    </row>
    <row r="107" spans="1:51" ht="24.75" customHeight="1" x14ac:dyDescent="0.25">
      <c r="A107" s="166"/>
      <c r="B107" s="164"/>
      <c r="C107" s="67">
        <v>113</v>
      </c>
      <c r="D107" s="71" t="s">
        <v>167</v>
      </c>
      <c r="E107" s="86" t="s">
        <v>390</v>
      </c>
      <c r="F107" s="77" t="s">
        <v>3</v>
      </c>
      <c r="G107" s="75" t="s">
        <v>391</v>
      </c>
      <c r="H107" s="81" t="s">
        <v>472</v>
      </c>
      <c r="I107" s="82">
        <v>2.61</v>
      </c>
      <c r="J107" s="85">
        <v>0</v>
      </c>
      <c r="K107" s="28">
        <f t="shared" si="5"/>
        <v>0</v>
      </c>
      <c r="L107" s="28">
        <f t="shared" si="6"/>
        <v>0</v>
      </c>
      <c r="M107" s="29"/>
      <c r="N107" s="30">
        <f t="shared" si="3"/>
        <v>0</v>
      </c>
      <c r="O107" s="29"/>
      <c r="P107" s="29"/>
      <c r="Q107" s="29"/>
      <c r="R107" s="42">
        <f t="shared" si="7"/>
        <v>0</v>
      </c>
      <c r="S107" s="20" t="str">
        <f t="shared" si="8"/>
        <v>OK</v>
      </c>
      <c r="T107" s="142"/>
      <c r="U107" s="143"/>
      <c r="V107" s="143"/>
      <c r="W107" s="41"/>
      <c r="X107" s="41"/>
      <c r="Y107" s="41"/>
      <c r="Z107" s="41"/>
      <c r="AA107" s="40"/>
      <c r="AB107" s="40"/>
      <c r="AC107" s="40"/>
      <c r="AD107" s="40"/>
      <c r="AE107" s="38"/>
      <c r="AF107" s="38"/>
      <c r="AG107" s="38"/>
      <c r="AH107" s="38"/>
      <c r="AI107" s="38"/>
      <c r="AJ107" s="38"/>
      <c r="AK107" s="38"/>
      <c r="AL107" s="38"/>
      <c r="AM107" s="38"/>
      <c r="AN107" s="38"/>
      <c r="AO107" s="38"/>
      <c r="AP107" s="38"/>
      <c r="AQ107" s="38"/>
      <c r="AR107" s="38"/>
      <c r="AS107" s="38"/>
      <c r="AT107" s="38"/>
      <c r="AU107" s="38"/>
      <c r="AV107" s="38"/>
      <c r="AW107" s="38"/>
      <c r="AX107" s="38"/>
      <c r="AY107" s="38"/>
    </row>
    <row r="108" spans="1:51" ht="24.75" customHeight="1" x14ac:dyDescent="0.25">
      <c r="A108" s="166"/>
      <c r="B108" s="164"/>
      <c r="C108" s="67">
        <v>114</v>
      </c>
      <c r="D108" s="71" t="s">
        <v>168</v>
      </c>
      <c r="E108" s="86" t="s">
        <v>392</v>
      </c>
      <c r="F108" s="77" t="s">
        <v>236</v>
      </c>
      <c r="G108" s="75" t="s">
        <v>393</v>
      </c>
      <c r="H108" s="77" t="s">
        <v>468</v>
      </c>
      <c r="I108" s="82">
        <v>63.71</v>
      </c>
      <c r="J108" s="85">
        <v>0</v>
      </c>
      <c r="K108" s="28">
        <f t="shared" si="5"/>
        <v>0</v>
      </c>
      <c r="L108" s="28">
        <f t="shared" si="6"/>
        <v>0</v>
      </c>
      <c r="M108" s="29"/>
      <c r="N108" s="30">
        <f t="shared" si="3"/>
        <v>0</v>
      </c>
      <c r="O108" s="29"/>
      <c r="P108" s="29"/>
      <c r="Q108" s="29"/>
      <c r="R108" s="42">
        <f t="shared" si="7"/>
        <v>0</v>
      </c>
      <c r="S108" s="20" t="str">
        <f t="shared" si="8"/>
        <v>OK</v>
      </c>
      <c r="T108" s="142"/>
      <c r="U108" s="143"/>
      <c r="V108" s="143"/>
      <c r="W108" s="41"/>
      <c r="X108" s="41"/>
      <c r="Y108" s="41"/>
      <c r="Z108" s="41"/>
      <c r="AA108" s="40"/>
      <c r="AB108" s="40"/>
      <c r="AC108" s="40"/>
      <c r="AD108" s="40"/>
      <c r="AE108" s="38"/>
      <c r="AF108" s="38"/>
      <c r="AG108" s="38"/>
      <c r="AH108" s="38"/>
      <c r="AI108" s="38"/>
      <c r="AJ108" s="38"/>
      <c r="AK108" s="38"/>
      <c r="AL108" s="38"/>
      <c r="AM108" s="38"/>
      <c r="AN108" s="38"/>
      <c r="AO108" s="38"/>
      <c r="AP108" s="38"/>
      <c r="AQ108" s="38"/>
      <c r="AR108" s="38"/>
      <c r="AS108" s="38"/>
      <c r="AT108" s="38"/>
      <c r="AU108" s="38"/>
      <c r="AV108" s="38"/>
      <c r="AW108" s="38"/>
      <c r="AX108" s="38"/>
      <c r="AY108" s="38"/>
    </row>
    <row r="109" spans="1:51" ht="24.75" customHeight="1" x14ac:dyDescent="0.25">
      <c r="A109" s="166"/>
      <c r="B109" s="164"/>
      <c r="C109" s="67">
        <v>115</v>
      </c>
      <c r="D109" s="71" t="s">
        <v>169</v>
      </c>
      <c r="E109" s="86" t="s">
        <v>394</v>
      </c>
      <c r="F109" s="77" t="s">
        <v>3</v>
      </c>
      <c r="G109" s="75" t="s">
        <v>395</v>
      </c>
      <c r="H109" s="75" t="s">
        <v>468</v>
      </c>
      <c r="I109" s="82">
        <v>228.33</v>
      </c>
      <c r="J109" s="85">
        <v>0</v>
      </c>
      <c r="K109" s="28">
        <f t="shared" si="5"/>
        <v>0</v>
      </c>
      <c r="L109" s="28">
        <f t="shared" si="6"/>
        <v>0</v>
      </c>
      <c r="M109" s="29"/>
      <c r="N109" s="30">
        <f t="shared" si="3"/>
        <v>0</v>
      </c>
      <c r="O109" s="29"/>
      <c r="P109" s="29"/>
      <c r="Q109" s="29"/>
      <c r="R109" s="42">
        <f t="shared" si="7"/>
        <v>0</v>
      </c>
      <c r="S109" s="20" t="str">
        <f t="shared" si="8"/>
        <v>OK</v>
      </c>
      <c r="T109" s="142"/>
      <c r="U109" s="143"/>
      <c r="V109" s="143"/>
      <c r="W109" s="41"/>
      <c r="X109" s="41"/>
      <c r="Y109" s="41"/>
      <c r="Z109" s="41"/>
      <c r="AA109" s="40"/>
      <c r="AB109" s="40"/>
      <c r="AC109" s="40"/>
      <c r="AD109" s="40"/>
      <c r="AE109" s="38"/>
      <c r="AF109" s="38"/>
      <c r="AG109" s="38"/>
      <c r="AH109" s="38"/>
      <c r="AI109" s="38"/>
      <c r="AJ109" s="38"/>
      <c r="AK109" s="38"/>
      <c r="AL109" s="38"/>
      <c r="AM109" s="38"/>
      <c r="AN109" s="38"/>
      <c r="AO109" s="38"/>
      <c r="AP109" s="38"/>
      <c r="AQ109" s="38"/>
      <c r="AR109" s="38"/>
      <c r="AS109" s="38"/>
      <c r="AT109" s="38"/>
      <c r="AU109" s="38"/>
      <c r="AV109" s="38"/>
      <c r="AW109" s="38"/>
      <c r="AX109" s="38"/>
      <c r="AY109" s="38"/>
    </row>
    <row r="110" spans="1:51" ht="24.75" customHeight="1" x14ac:dyDescent="0.25">
      <c r="A110" s="166"/>
      <c r="B110" s="165"/>
      <c r="C110" s="67">
        <v>116</v>
      </c>
      <c r="D110" s="71" t="s">
        <v>170</v>
      </c>
      <c r="E110" s="86" t="s">
        <v>396</v>
      </c>
      <c r="F110" s="77" t="s">
        <v>3</v>
      </c>
      <c r="G110" s="75" t="s">
        <v>397</v>
      </c>
      <c r="H110" s="75" t="s">
        <v>468</v>
      </c>
      <c r="I110" s="82">
        <v>14.6</v>
      </c>
      <c r="J110" s="85">
        <v>0</v>
      </c>
      <c r="K110" s="28">
        <f t="shared" si="5"/>
        <v>0</v>
      </c>
      <c r="L110" s="28">
        <f t="shared" si="6"/>
        <v>0</v>
      </c>
      <c r="M110" s="29"/>
      <c r="N110" s="30">
        <f t="shared" si="3"/>
        <v>0</v>
      </c>
      <c r="O110" s="29"/>
      <c r="P110" s="29"/>
      <c r="Q110" s="29"/>
      <c r="R110" s="42">
        <f t="shared" si="7"/>
        <v>0</v>
      </c>
      <c r="S110" s="20" t="str">
        <f t="shared" si="8"/>
        <v>OK</v>
      </c>
      <c r="T110" s="142"/>
      <c r="U110" s="143"/>
      <c r="V110" s="143"/>
      <c r="W110" s="41"/>
      <c r="X110" s="41"/>
      <c r="Y110" s="41"/>
      <c r="Z110" s="41"/>
      <c r="AA110" s="40"/>
      <c r="AB110" s="40"/>
      <c r="AC110" s="40"/>
      <c r="AD110" s="40"/>
      <c r="AE110" s="38"/>
      <c r="AF110" s="38"/>
      <c r="AG110" s="38"/>
      <c r="AH110" s="38"/>
      <c r="AI110" s="38"/>
      <c r="AJ110" s="38"/>
      <c r="AK110" s="38"/>
      <c r="AL110" s="38"/>
      <c r="AM110" s="38"/>
      <c r="AN110" s="38"/>
      <c r="AO110" s="38"/>
      <c r="AP110" s="38"/>
      <c r="AQ110" s="38"/>
      <c r="AR110" s="38"/>
      <c r="AS110" s="38"/>
      <c r="AT110" s="38"/>
      <c r="AU110" s="38"/>
      <c r="AV110" s="38"/>
      <c r="AW110" s="38"/>
      <c r="AX110" s="38"/>
      <c r="AY110" s="38"/>
    </row>
    <row r="111" spans="1:51" ht="24.75" customHeight="1" x14ac:dyDescent="0.25">
      <c r="A111" s="166" t="s">
        <v>481</v>
      </c>
      <c r="B111" s="163">
        <v>14</v>
      </c>
      <c r="C111" s="67">
        <v>117</v>
      </c>
      <c r="D111" s="73" t="s">
        <v>171</v>
      </c>
      <c r="E111" s="86" t="s">
        <v>398</v>
      </c>
      <c r="F111" s="77" t="s">
        <v>374</v>
      </c>
      <c r="G111" s="75" t="s">
        <v>399</v>
      </c>
      <c r="H111" s="77" t="s">
        <v>468</v>
      </c>
      <c r="I111" s="82">
        <v>32.71</v>
      </c>
      <c r="J111" s="85">
        <v>0</v>
      </c>
      <c r="K111" s="28">
        <f t="shared" si="5"/>
        <v>0</v>
      </c>
      <c r="L111" s="28">
        <f t="shared" si="6"/>
        <v>0</v>
      </c>
      <c r="M111" s="29"/>
      <c r="N111" s="30">
        <f t="shared" si="3"/>
        <v>0</v>
      </c>
      <c r="O111" s="29"/>
      <c r="P111" s="29"/>
      <c r="Q111" s="29"/>
      <c r="R111" s="42">
        <f t="shared" si="7"/>
        <v>0</v>
      </c>
      <c r="S111" s="20" t="str">
        <f t="shared" si="8"/>
        <v>OK</v>
      </c>
      <c r="T111" s="142"/>
      <c r="U111" s="143"/>
      <c r="V111" s="143"/>
      <c r="W111" s="41"/>
      <c r="X111" s="41"/>
      <c r="Y111" s="41"/>
      <c r="Z111" s="41"/>
      <c r="AA111" s="40"/>
      <c r="AB111" s="40"/>
      <c r="AC111" s="40"/>
      <c r="AD111" s="40"/>
      <c r="AE111" s="38"/>
      <c r="AF111" s="38"/>
      <c r="AG111" s="38"/>
      <c r="AH111" s="38"/>
      <c r="AI111" s="38"/>
      <c r="AJ111" s="38"/>
      <c r="AK111" s="38"/>
      <c r="AL111" s="38"/>
      <c r="AM111" s="38"/>
      <c r="AN111" s="38"/>
      <c r="AO111" s="38"/>
      <c r="AP111" s="38"/>
      <c r="AQ111" s="38"/>
      <c r="AR111" s="38"/>
      <c r="AS111" s="38"/>
      <c r="AT111" s="38"/>
      <c r="AU111" s="38"/>
      <c r="AV111" s="38"/>
      <c r="AW111" s="38"/>
      <c r="AX111" s="38"/>
      <c r="AY111" s="38"/>
    </row>
    <row r="112" spans="1:51" ht="24.75" customHeight="1" x14ac:dyDescent="0.25">
      <c r="A112" s="166"/>
      <c r="B112" s="164"/>
      <c r="C112" s="67">
        <v>118</v>
      </c>
      <c r="D112" s="73" t="s">
        <v>172</v>
      </c>
      <c r="E112" s="86" t="s">
        <v>400</v>
      </c>
      <c r="F112" s="77" t="s">
        <v>374</v>
      </c>
      <c r="G112" s="75" t="s">
        <v>401</v>
      </c>
      <c r="H112" s="77" t="s">
        <v>468</v>
      </c>
      <c r="I112" s="83">
        <v>21.43</v>
      </c>
      <c r="J112" s="85">
        <v>0</v>
      </c>
      <c r="K112" s="28">
        <f t="shared" si="5"/>
        <v>0</v>
      </c>
      <c r="L112" s="28">
        <f t="shared" si="6"/>
        <v>0</v>
      </c>
      <c r="M112" s="29"/>
      <c r="N112" s="30">
        <f t="shared" si="3"/>
        <v>0</v>
      </c>
      <c r="O112" s="29"/>
      <c r="P112" s="29"/>
      <c r="Q112" s="29"/>
      <c r="R112" s="42">
        <f t="shared" si="7"/>
        <v>0</v>
      </c>
      <c r="S112" s="20" t="str">
        <f t="shared" si="8"/>
        <v>OK</v>
      </c>
      <c r="T112" s="142"/>
      <c r="U112" s="143"/>
      <c r="V112" s="143"/>
      <c r="W112" s="41"/>
      <c r="X112" s="41"/>
      <c r="Y112" s="41"/>
      <c r="Z112" s="41"/>
      <c r="AA112" s="40"/>
      <c r="AB112" s="40"/>
      <c r="AC112" s="40"/>
      <c r="AD112" s="40"/>
      <c r="AE112" s="38"/>
      <c r="AF112" s="38"/>
      <c r="AG112" s="38"/>
      <c r="AH112" s="38"/>
      <c r="AI112" s="38"/>
      <c r="AJ112" s="38"/>
      <c r="AK112" s="38"/>
      <c r="AL112" s="38"/>
      <c r="AM112" s="38"/>
      <c r="AN112" s="38"/>
      <c r="AO112" s="38"/>
      <c r="AP112" s="38"/>
      <c r="AQ112" s="38"/>
      <c r="AR112" s="38"/>
      <c r="AS112" s="38"/>
      <c r="AT112" s="38"/>
      <c r="AU112" s="38"/>
      <c r="AV112" s="38"/>
      <c r="AW112" s="38"/>
      <c r="AX112" s="38"/>
      <c r="AY112" s="38"/>
    </row>
    <row r="113" spans="1:51" ht="24.75" customHeight="1" x14ac:dyDescent="0.25">
      <c r="A113" s="166"/>
      <c r="B113" s="164"/>
      <c r="C113" s="67">
        <v>119</v>
      </c>
      <c r="D113" s="71" t="s">
        <v>173</v>
      </c>
      <c r="E113" s="86" t="s">
        <v>402</v>
      </c>
      <c r="F113" s="77" t="s">
        <v>403</v>
      </c>
      <c r="G113" s="75" t="s">
        <v>404</v>
      </c>
      <c r="H113" s="77" t="s">
        <v>468</v>
      </c>
      <c r="I113" s="82">
        <v>39.950000000000003</v>
      </c>
      <c r="J113" s="85">
        <v>0</v>
      </c>
      <c r="K113" s="28">
        <f t="shared" si="5"/>
        <v>0</v>
      </c>
      <c r="L113" s="28">
        <f t="shared" si="6"/>
        <v>0</v>
      </c>
      <c r="M113" s="29"/>
      <c r="N113" s="30">
        <f t="shared" si="3"/>
        <v>0</v>
      </c>
      <c r="O113" s="29"/>
      <c r="P113" s="29"/>
      <c r="Q113" s="29"/>
      <c r="R113" s="42">
        <f t="shared" si="7"/>
        <v>0</v>
      </c>
      <c r="S113" s="20" t="str">
        <f t="shared" si="8"/>
        <v>OK</v>
      </c>
      <c r="T113" s="142"/>
      <c r="U113" s="143"/>
      <c r="V113" s="143"/>
      <c r="W113" s="41"/>
      <c r="X113" s="41"/>
      <c r="Y113" s="41"/>
      <c r="Z113" s="41"/>
      <c r="AA113" s="40"/>
      <c r="AB113" s="40"/>
      <c r="AC113" s="40"/>
      <c r="AD113" s="40"/>
      <c r="AE113" s="38"/>
      <c r="AF113" s="38"/>
      <c r="AG113" s="38"/>
      <c r="AH113" s="38"/>
      <c r="AI113" s="38"/>
      <c r="AJ113" s="38"/>
      <c r="AK113" s="38"/>
      <c r="AL113" s="38"/>
      <c r="AM113" s="38"/>
      <c r="AN113" s="38"/>
      <c r="AO113" s="38"/>
      <c r="AP113" s="38"/>
      <c r="AQ113" s="38"/>
      <c r="AR113" s="38"/>
      <c r="AS113" s="38"/>
      <c r="AT113" s="38"/>
      <c r="AU113" s="38"/>
      <c r="AV113" s="38"/>
      <c r="AW113" s="38"/>
      <c r="AX113" s="38"/>
      <c r="AY113" s="38"/>
    </row>
    <row r="114" spans="1:51" ht="24.75" customHeight="1" x14ac:dyDescent="0.25">
      <c r="A114" s="166"/>
      <c r="B114" s="164"/>
      <c r="C114" s="67">
        <v>120</v>
      </c>
      <c r="D114" s="71" t="s">
        <v>174</v>
      </c>
      <c r="E114" s="86" t="s">
        <v>405</v>
      </c>
      <c r="F114" s="77" t="s">
        <v>403</v>
      </c>
      <c r="G114" s="75" t="s">
        <v>406</v>
      </c>
      <c r="H114" s="77" t="s">
        <v>468</v>
      </c>
      <c r="I114" s="82">
        <v>35.130000000000003</v>
      </c>
      <c r="J114" s="85">
        <v>0</v>
      </c>
      <c r="K114" s="28">
        <f t="shared" si="5"/>
        <v>0</v>
      </c>
      <c r="L114" s="28">
        <f t="shared" si="6"/>
        <v>0</v>
      </c>
      <c r="M114" s="29"/>
      <c r="N114" s="30">
        <f t="shared" si="3"/>
        <v>0</v>
      </c>
      <c r="O114" s="29"/>
      <c r="P114" s="29"/>
      <c r="Q114" s="29"/>
      <c r="R114" s="42">
        <f t="shared" si="7"/>
        <v>0</v>
      </c>
      <c r="S114" s="20" t="str">
        <f t="shared" si="8"/>
        <v>OK</v>
      </c>
      <c r="T114" s="142"/>
      <c r="U114" s="143"/>
      <c r="V114" s="143"/>
      <c r="W114" s="41"/>
      <c r="X114" s="41"/>
      <c r="Y114" s="41"/>
      <c r="Z114" s="41"/>
      <c r="AA114" s="40"/>
      <c r="AB114" s="40"/>
      <c r="AC114" s="40"/>
      <c r="AD114" s="40"/>
      <c r="AE114" s="38"/>
      <c r="AF114" s="38"/>
      <c r="AG114" s="38"/>
      <c r="AH114" s="38"/>
      <c r="AI114" s="38"/>
      <c r="AJ114" s="38"/>
      <c r="AK114" s="38"/>
      <c r="AL114" s="38"/>
      <c r="AM114" s="38"/>
      <c r="AN114" s="38"/>
      <c r="AO114" s="38"/>
      <c r="AP114" s="38"/>
      <c r="AQ114" s="38"/>
      <c r="AR114" s="38"/>
      <c r="AS114" s="38"/>
      <c r="AT114" s="38"/>
      <c r="AU114" s="38"/>
      <c r="AV114" s="38"/>
      <c r="AW114" s="38"/>
      <c r="AX114" s="38"/>
      <c r="AY114" s="38"/>
    </row>
    <row r="115" spans="1:51" ht="24.75" customHeight="1" x14ac:dyDescent="0.25">
      <c r="A115" s="166"/>
      <c r="B115" s="164"/>
      <c r="C115" s="67">
        <v>121</v>
      </c>
      <c r="D115" s="72" t="s">
        <v>175</v>
      </c>
      <c r="E115" s="86" t="s">
        <v>407</v>
      </c>
      <c r="F115" s="78" t="s">
        <v>51</v>
      </c>
      <c r="G115" s="79" t="s">
        <v>408</v>
      </c>
      <c r="H115" s="77" t="s">
        <v>468</v>
      </c>
      <c r="I115" s="82">
        <v>41.93</v>
      </c>
      <c r="J115" s="85">
        <v>0</v>
      </c>
      <c r="K115" s="28">
        <f t="shared" si="5"/>
        <v>0</v>
      </c>
      <c r="L115" s="28">
        <f t="shared" si="6"/>
        <v>0</v>
      </c>
      <c r="M115" s="29"/>
      <c r="N115" s="30">
        <f t="shared" si="3"/>
        <v>0</v>
      </c>
      <c r="O115" s="29"/>
      <c r="P115" s="29"/>
      <c r="Q115" s="29"/>
      <c r="R115" s="42">
        <f t="shared" si="7"/>
        <v>0</v>
      </c>
      <c r="S115" s="20" t="str">
        <f t="shared" si="8"/>
        <v>OK</v>
      </c>
      <c r="T115" s="142"/>
      <c r="U115" s="143"/>
      <c r="V115" s="143"/>
      <c r="W115" s="41"/>
      <c r="X115" s="41"/>
      <c r="Y115" s="41"/>
      <c r="Z115" s="41"/>
      <c r="AA115" s="40"/>
      <c r="AB115" s="40"/>
      <c r="AC115" s="40"/>
      <c r="AD115" s="40"/>
      <c r="AE115" s="38"/>
      <c r="AF115" s="38"/>
      <c r="AG115" s="38"/>
      <c r="AH115" s="38"/>
      <c r="AI115" s="38"/>
      <c r="AJ115" s="38"/>
      <c r="AK115" s="38"/>
      <c r="AL115" s="38"/>
      <c r="AM115" s="38"/>
      <c r="AN115" s="38"/>
      <c r="AO115" s="38"/>
      <c r="AP115" s="38"/>
      <c r="AQ115" s="38"/>
      <c r="AR115" s="38"/>
      <c r="AS115" s="38"/>
      <c r="AT115" s="38"/>
      <c r="AU115" s="38"/>
      <c r="AV115" s="38"/>
      <c r="AW115" s="38"/>
      <c r="AX115" s="38"/>
      <c r="AY115" s="38"/>
    </row>
    <row r="116" spans="1:51" ht="24.75" customHeight="1" x14ac:dyDescent="0.25">
      <c r="A116" s="166"/>
      <c r="B116" s="164"/>
      <c r="C116" s="67">
        <v>122</v>
      </c>
      <c r="D116" s="72" t="s">
        <v>176</v>
      </c>
      <c r="E116" s="86" t="s">
        <v>409</v>
      </c>
      <c r="F116" s="78" t="s">
        <v>374</v>
      </c>
      <c r="G116" s="79" t="s">
        <v>410</v>
      </c>
      <c r="H116" s="77" t="s">
        <v>468</v>
      </c>
      <c r="I116" s="82">
        <v>56.62</v>
      </c>
      <c r="J116" s="85">
        <v>0</v>
      </c>
      <c r="K116" s="28">
        <f t="shared" si="5"/>
        <v>0</v>
      </c>
      <c r="L116" s="28">
        <f t="shared" si="6"/>
        <v>0</v>
      </c>
      <c r="M116" s="29"/>
      <c r="N116" s="30">
        <f t="shared" si="3"/>
        <v>0</v>
      </c>
      <c r="O116" s="29"/>
      <c r="P116" s="29"/>
      <c r="Q116" s="29"/>
      <c r="R116" s="42">
        <f t="shared" si="7"/>
        <v>0</v>
      </c>
      <c r="S116" s="20" t="str">
        <f t="shared" si="8"/>
        <v>OK</v>
      </c>
      <c r="T116" s="142"/>
      <c r="U116" s="143"/>
      <c r="V116" s="143"/>
      <c r="W116" s="41"/>
      <c r="X116" s="41"/>
      <c r="Y116" s="41"/>
      <c r="Z116" s="41"/>
      <c r="AA116" s="40"/>
      <c r="AB116" s="40"/>
      <c r="AC116" s="40"/>
      <c r="AD116" s="40"/>
      <c r="AE116" s="38"/>
      <c r="AF116" s="38"/>
      <c r="AG116" s="38"/>
      <c r="AH116" s="38"/>
      <c r="AI116" s="38"/>
      <c r="AJ116" s="38"/>
      <c r="AK116" s="38"/>
      <c r="AL116" s="38"/>
      <c r="AM116" s="38"/>
      <c r="AN116" s="38"/>
      <c r="AO116" s="38"/>
      <c r="AP116" s="38"/>
      <c r="AQ116" s="38"/>
      <c r="AR116" s="38"/>
      <c r="AS116" s="38"/>
      <c r="AT116" s="38"/>
      <c r="AU116" s="38"/>
      <c r="AV116" s="38"/>
      <c r="AW116" s="38"/>
      <c r="AX116" s="38"/>
      <c r="AY116" s="38"/>
    </row>
    <row r="117" spans="1:51" ht="24.75" customHeight="1" x14ac:dyDescent="0.25">
      <c r="A117" s="166"/>
      <c r="B117" s="164"/>
      <c r="C117" s="67">
        <v>123</v>
      </c>
      <c r="D117" s="72" t="s">
        <v>177</v>
      </c>
      <c r="E117" s="86" t="s">
        <v>411</v>
      </c>
      <c r="F117" s="78" t="s">
        <v>274</v>
      </c>
      <c r="G117" s="79" t="s">
        <v>412</v>
      </c>
      <c r="H117" s="77" t="s">
        <v>468</v>
      </c>
      <c r="I117" s="82">
        <v>2.71</v>
      </c>
      <c r="J117" s="85">
        <v>0</v>
      </c>
      <c r="K117" s="28">
        <f t="shared" si="5"/>
        <v>0</v>
      </c>
      <c r="L117" s="28">
        <f t="shared" si="6"/>
        <v>0</v>
      </c>
      <c r="M117" s="29"/>
      <c r="N117" s="30">
        <f t="shared" si="3"/>
        <v>0</v>
      </c>
      <c r="O117" s="29"/>
      <c r="P117" s="29"/>
      <c r="Q117" s="29"/>
      <c r="R117" s="42">
        <f t="shared" si="7"/>
        <v>0</v>
      </c>
      <c r="S117" s="20" t="str">
        <f t="shared" si="8"/>
        <v>OK</v>
      </c>
      <c r="T117" s="142"/>
      <c r="U117" s="143"/>
      <c r="V117" s="143"/>
      <c r="W117" s="41"/>
      <c r="X117" s="41"/>
      <c r="Y117" s="41"/>
      <c r="Z117" s="41"/>
      <c r="AA117" s="40"/>
      <c r="AB117" s="40"/>
      <c r="AC117" s="40"/>
      <c r="AD117" s="40"/>
      <c r="AE117" s="38"/>
      <c r="AF117" s="38"/>
      <c r="AG117" s="38"/>
      <c r="AH117" s="38"/>
      <c r="AI117" s="38"/>
      <c r="AJ117" s="38"/>
      <c r="AK117" s="38"/>
      <c r="AL117" s="38"/>
      <c r="AM117" s="38"/>
      <c r="AN117" s="38"/>
      <c r="AO117" s="38"/>
      <c r="AP117" s="38"/>
      <c r="AQ117" s="38"/>
      <c r="AR117" s="38"/>
      <c r="AS117" s="38"/>
      <c r="AT117" s="38"/>
      <c r="AU117" s="38"/>
      <c r="AV117" s="38"/>
      <c r="AW117" s="38"/>
      <c r="AX117" s="38"/>
      <c r="AY117" s="38"/>
    </row>
    <row r="118" spans="1:51" ht="24.75" customHeight="1" x14ac:dyDescent="0.25">
      <c r="A118" s="166"/>
      <c r="B118" s="164"/>
      <c r="C118" s="67">
        <v>124</v>
      </c>
      <c r="D118" s="73" t="s">
        <v>178</v>
      </c>
      <c r="E118" s="86" t="s">
        <v>413</v>
      </c>
      <c r="F118" s="78" t="s">
        <v>414</v>
      </c>
      <c r="G118" s="80" t="s">
        <v>415</v>
      </c>
      <c r="H118" s="77" t="s">
        <v>468</v>
      </c>
      <c r="I118" s="82">
        <v>129.87</v>
      </c>
      <c r="J118" s="85">
        <v>0</v>
      </c>
      <c r="K118" s="28">
        <f t="shared" si="5"/>
        <v>0</v>
      </c>
      <c r="L118" s="28">
        <f t="shared" si="6"/>
        <v>0</v>
      </c>
      <c r="M118" s="29"/>
      <c r="N118" s="30">
        <f t="shared" si="3"/>
        <v>0</v>
      </c>
      <c r="O118" s="29"/>
      <c r="P118" s="29"/>
      <c r="Q118" s="29"/>
      <c r="R118" s="42">
        <f t="shared" si="7"/>
        <v>0</v>
      </c>
      <c r="S118" s="20" t="str">
        <f t="shared" si="8"/>
        <v>OK</v>
      </c>
      <c r="T118" s="142"/>
      <c r="U118" s="143"/>
      <c r="V118" s="143"/>
      <c r="W118" s="41"/>
      <c r="X118" s="41"/>
      <c r="Y118" s="41"/>
      <c r="Z118" s="41"/>
      <c r="AA118" s="40"/>
      <c r="AB118" s="40"/>
      <c r="AC118" s="40"/>
      <c r="AD118" s="40"/>
      <c r="AE118" s="38"/>
      <c r="AF118" s="38"/>
      <c r="AG118" s="38"/>
      <c r="AH118" s="38"/>
      <c r="AI118" s="38"/>
      <c r="AJ118" s="38"/>
      <c r="AK118" s="38"/>
      <c r="AL118" s="38"/>
      <c r="AM118" s="38"/>
      <c r="AN118" s="38"/>
      <c r="AO118" s="38"/>
      <c r="AP118" s="38"/>
      <c r="AQ118" s="38"/>
      <c r="AR118" s="38"/>
      <c r="AS118" s="38"/>
      <c r="AT118" s="38"/>
      <c r="AU118" s="38"/>
      <c r="AV118" s="38"/>
      <c r="AW118" s="38"/>
      <c r="AX118" s="38"/>
      <c r="AY118" s="38"/>
    </row>
    <row r="119" spans="1:51" ht="24.75" customHeight="1" x14ac:dyDescent="0.25">
      <c r="A119" s="166"/>
      <c r="B119" s="165"/>
      <c r="C119" s="67">
        <v>125</v>
      </c>
      <c r="D119" s="73" t="s">
        <v>179</v>
      </c>
      <c r="E119" s="86" t="s">
        <v>416</v>
      </c>
      <c r="F119" s="78" t="s">
        <v>403</v>
      </c>
      <c r="G119" s="80" t="s">
        <v>410</v>
      </c>
      <c r="H119" s="77" t="s">
        <v>468</v>
      </c>
      <c r="I119" s="82">
        <v>85.12</v>
      </c>
      <c r="J119" s="85">
        <v>0</v>
      </c>
      <c r="K119" s="28">
        <f t="shared" si="5"/>
        <v>0</v>
      </c>
      <c r="L119" s="28">
        <f t="shared" si="6"/>
        <v>0</v>
      </c>
      <c r="M119" s="29"/>
      <c r="N119" s="30">
        <f t="shared" si="3"/>
        <v>0</v>
      </c>
      <c r="O119" s="29"/>
      <c r="P119" s="29"/>
      <c r="Q119" s="29"/>
      <c r="R119" s="42">
        <f t="shared" si="7"/>
        <v>0</v>
      </c>
      <c r="S119" s="20" t="str">
        <f t="shared" si="8"/>
        <v>OK</v>
      </c>
      <c r="T119" s="142"/>
      <c r="U119" s="143"/>
      <c r="V119" s="143"/>
      <c r="W119" s="41"/>
      <c r="X119" s="41"/>
      <c r="Y119" s="41"/>
      <c r="Z119" s="41"/>
      <c r="AA119" s="40"/>
      <c r="AB119" s="40"/>
      <c r="AC119" s="40"/>
      <c r="AD119" s="40"/>
      <c r="AE119" s="38"/>
      <c r="AF119" s="38"/>
      <c r="AG119" s="38"/>
      <c r="AH119" s="38"/>
      <c r="AI119" s="38"/>
      <c r="AJ119" s="38"/>
      <c r="AK119" s="38"/>
      <c r="AL119" s="38"/>
      <c r="AM119" s="38"/>
      <c r="AN119" s="38"/>
      <c r="AO119" s="38"/>
      <c r="AP119" s="38"/>
      <c r="AQ119" s="38"/>
      <c r="AR119" s="38"/>
      <c r="AS119" s="38"/>
      <c r="AT119" s="38"/>
      <c r="AU119" s="38"/>
      <c r="AV119" s="38"/>
      <c r="AW119" s="38"/>
      <c r="AX119" s="38"/>
      <c r="AY119" s="38"/>
    </row>
    <row r="120" spans="1:51" ht="24.75" customHeight="1" x14ac:dyDescent="0.25">
      <c r="A120" s="166" t="s">
        <v>481</v>
      </c>
      <c r="B120" s="163">
        <v>15</v>
      </c>
      <c r="C120" s="67">
        <v>126</v>
      </c>
      <c r="D120" s="72" t="s">
        <v>180</v>
      </c>
      <c r="E120" s="86" t="s">
        <v>417</v>
      </c>
      <c r="F120" s="78" t="s">
        <v>3</v>
      </c>
      <c r="G120" s="79" t="s">
        <v>418</v>
      </c>
      <c r="H120" s="77" t="s">
        <v>470</v>
      </c>
      <c r="I120" s="82">
        <v>14.36</v>
      </c>
      <c r="J120" s="85">
        <v>0</v>
      </c>
      <c r="K120" s="28">
        <f t="shared" si="5"/>
        <v>0</v>
      </c>
      <c r="L120" s="28">
        <f t="shared" si="6"/>
        <v>0</v>
      </c>
      <c r="M120" s="29"/>
      <c r="N120" s="30">
        <f t="shared" si="3"/>
        <v>0</v>
      </c>
      <c r="O120" s="29"/>
      <c r="P120" s="29"/>
      <c r="Q120" s="29"/>
      <c r="R120" s="42">
        <f t="shared" si="7"/>
        <v>0</v>
      </c>
      <c r="S120" s="20" t="str">
        <f t="shared" si="8"/>
        <v>OK</v>
      </c>
      <c r="T120" s="142"/>
      <c r="U120" s="143"/>
      <c r="V120" s="143"/>
      <c r="W120" s="41"/>
      <c r="X120" s="41"/>
      <c r="Y120" s="41"/>
      <c r="Z120" s="41"/>
      <c r="AA120" s="40"/>
      <c r="AB120" s="40"/>
      <c r="AC120" s="40"/>
      <c r="AD120" s="40"/>
      <c r="AE120" s="38"/>
      <c r="AF120" s="38"/>
      <c r="AG120" s="38"/>
      <c r="AH120" s="38"/>
      <c r="AI120" s="38"/>
      <c r="AJ120" s="38"/>
      <c r="AK120" s="38"/>
      <c r="AL120" s="38"/>
      <c r="AM120" s="38"/>
      <c r="AN120" s="38"/>
      <c r="AO120" s="38"/>
      <c r="AP120" s="38"/>
      <c r="AQ120" s="38"/>
      <c r="AR120" s="38"/>
      <c r="AS120" s="38"/>
      <c r="AT120" s="38"/>
      <c r="AU120" s="38"/>
      <c r="AV120" s="38"/>
      <c r="AW120" s="38"/>
      <c r="AX120" s="38"/>
      <c r="AY120" s="38"/>
    </row>
    <row r="121" spans="1:51" ht="24.75" customHeight="1" x14ac:dyDescent="0.25">
      <c r="A121" s="166"/>
      <c r="B121" s="164"/>
      <c r="C121" s="67">
        <v>127</v>
      </c>
      <c r="D121" s="72" t="s">
        <v>181</v>
      </c>
      <c r="E121" s="86" t="s">
        <v>419</v>
      </c>
      <c r="F121" s="78" t="s">
        <v>3</v>
      </c>
      <c r="G121" s="79" t="s">
        <v>420</v>
      </c>
      <c r="H121" s="77" t="s">
        <v>468</v>
      </c>
      <c r="I121" s="82">
        <v>17.46</v>
      </c>
      <c r="J121" s="85">
        <v>0</v>
      </c>
      <c r="K121" s="28">
        <f t="shared" si="5"/>
        <v>0</v>
      </c>
      <c r="L121" s="28">
        <f t="shared" si="6"/>
        <v>0</v>
      </c>
      <c r="M121" s="29"/>
      <c r="N121" s="30">
        <f t="shared" si="3"/>
        <v>0</v>
      </c>
      <c r="O121" s="29"/>
      <c r="P121" s="29"/>
      <c r="Q121" s="29"/>
      <c r="R121" s="42">
        <f t="shared" si="7"/>
        <v>0</v>
      </c>
      <c r="S121" s="20" t="str">
        <f t="shared" si="8"/>
        <v>OK</v>
      </c>
      <c r="T121" s="142"/>
      <c r="U121" s="143"/>
      <c r="V121" s="143"/>
      <c r="W121" s="41"/>
      <c r="X121" s="41"/>
      <c r="Y121" s="41"/>
      <c r="Z121" s="41"/>
      <c r="AA121" s="40"/>
      <c r="AB121" s="40"/>
      <c r="AC121" s="40"/>
      <c r="AD121" s="40"/>
      <c r="AE121" s="38"/>
      <c r="AF121" s="38"/>
      <c r="AG121" s="38"/>
      <c r="AH121" s="38"/>
      <c r="AI121" s="38"/>
      <c r="AJ121" s="38"/>
      <c r="AK121" s="38"/>
      <c r="AL121" s="38"/>
      <c r="AM121" s="38"/>
      <c r="AN121" s="38"/>
      <c r="AO121" s="38"/>
      <c r="AP121" s="38"/>
      <c r="AQ121" s="38"/>
      <c r="AR121" s="38"/>
      <c r="AS121" s="38"/>
      <c r="AT121" s="38"/>
      <c r="AU121" s="38"/>
      <c r="AV121" s="38"/>
      <c r="AW121" s="38"/>
      <c r="AX121" s="38"/>
      <c r="AY121" s="38"/>
    </row>
    <row r="122" spans="1:51" ht="24.75" customHeight="1" x14ac:dyDescent="0.25">
      <c r="A122" s="166"/>
      <c r="B122" s="164"/>
      <c r="C122" s="67">
        <v>128</v>
      </c>
      <c r="D122" s="72" t="s">
        <v>182</v>
      </c>
      <c r="E122" s="86" t="s">
        <v>419</v>
      </c>
      <c r="F122" s="78" t="s">
        <v>3</v>
      </c>
      <c r="G122" s="79" t="s">
        <v>420</v>
      </c>
      <c r="H122" s="77" t="s">
        <v>468</v>
      </c>
      <c r="I122" s="82">
        <v>16.579999999999998</v>
      </c>
      <c r="J122" s="85">
        <v>0</v>
      </c>
      <c r="K122" s="28">
        <f t="shared" si="5"/>
        <v>0</v>
      </c>
      <c r="L122" s="28">
        <f t="shared" si="6"/>
        <v>0</v>
      </c>
      <c r="M122" s="29"/>
      <c r="N122" s="30">
        <f t="shared" si="3"/>
        <v>0</v>
      </c>
      <c r="O122" s="29"/>
      <c r="P122" s="29"/>
      <c r="Q122" s="29"/>
      <c r="R122" s="42">
        <f t="shared" si="7"/>
        <v>0</v>
      </c>
      <c r="S122" s="20" t="str">
        <f t="shared" si="8"/>
        <v>OK</v>
      </c>
      <c r="T122" s="142"/>
      <c r="U122" s="143"/>
      <c r="V122" s="143"/>
      <c r="W122" s="41"/>
      <c r="X122" s="41"/>
      <c r="Y122" s="41"/>
      <c r="Z122" s="41"/>
      <c r="AA122" s="40"/>
      <c r="AB122" s="40"/>
      <c r="AC122" s="40"/>
      <c r="AD122" s="40"/>
      <c r="AE122" s="38"/>
      <c r="AF122" s="38"/>
      <c r="AG122" s="38"/>
      <c r="AH122" s="38"/>
      <c r="AI122" s="38"/>
      <c r="AJ122" s="38"/>
      <c r="AK122" s="38"/>
      <c r="AL122" s="38"/>
      <c r="AM122" s="38"/>
      <c r="AN122" s="38"/>
      <c r="AO122" s="38"/>
      <c r="AP122" s="38"/>
      <c r="AQ122" s="38"/>
      <c r="AR122" s="38"/>
      <c r="AS122" s="38"/>
      <c r="AT122" s="38"/>
      <c r="AU122" s="38"/>
      <c r="AV122" s="38"/>
      <c r="AW122" s="38"/>
      <c r="AX122" s="38"/>
      <c r="AY122" s="38"/>
    </row>
    <row r="123" spans="1:51" ht="24.75" customHeight="1" x14ac:dyDescent="0.25">
      <c r="A123" s="166"/>
      <c r="B123" s="164"/>
      <c r="C123" s="67">
        <v>129</v>
      </c>
      <c r="D123" s="72" t="s">
        <v>183</v>
      </c>
      <c r="E123" s="86" t="s">
        <v>421</v>
      </c>
      <c r="F123" s="78" t="s">
        <v>3</v>
      </c>
      <c r="G123" s="79" t="s">
        <v>422</v>
      </c>
      <c r="H123" s="77" t="s">
        <v>471</v>
      </c>
      <c r="I123" s="82">
        <v>5.23</v>
      </c>
      <c r="J123" s="85">
        <v>0</v>
      </c>
      <c r="K123" s="28">
        <f t="shared" si="5"/>
        <v>0</v>
      </c>
      <c r="L123" s="28">
        <f t="shared" si="6"/>
        <v>0</v>
      </c>
      <c r="M123" s="29"/>
      <c r="N123" s="30">
        <f t="shared" si="3"/>
        <v>0</v>
      </c>
      <c r="O123" s="29"/>
      <c r="P123" s="29"/>
      <c r="Q123" s="29"/>
      <c r="R123" s="42">
        <f t="shared" si="7"/>
        <v>0</v>
      </c>
      <c r="S123" s="20" t="str">
        <f t="shared" si="8"/>
        <v>OK</v>
      </c>
      <c r="T123" s="142"/>
      <c r="U123" s="143"/>
      <c r="V123" s="143"/>
      <c r="W123" s="41"/>
      <c r="X123" s="41"/>
      <c r="Y123" s="41"/>
      <c r="Z123" s="41"/>
      <c r="AA123" s="40"/>
      <c r="AB123" s="40"/>
      <c r="AC123" s="40"/>
      <c r="AD123" s="40"/>
      <c r="AE123" s="38"/>
      <c r="AF123" s="38"/>
      <c r="AG123" s="38"/>
      <c r="AH123" s="38"/>
      <c r="AI123" s="38"/>
      <c r="AJ123" s="38"/>
      <c r="AK123" s="38"/>
      <c r="AL123" s="38"/>
      <c r="AM123" s="38"/>
      <c r="AN123" s="38"/>
      <c r="AO123" s="38"/>
      <c r="AP123" s="38"/>
      <c r="AQ123" s="38"/>
      <c r="AR123" s="38"/>
      <c r="AS123" s="38"/>
      <c r="AT123" s="38"/>
      <c r="AU123" s="38"/>
      <c r="AV123" s="38"/>
      <c r="AW123" s="38"/>
      <c r="AX123" s="38"/>
      <c r="AY123" s="38"/>
    </row>
    <row r="124" spans="1:51" ht="24.75" customHeight="1" x14ac:dyDescent="0.25">
      <c r="A124" s="166"/>
      <c r="B124" s="164"/>
      <c r="C124" s="67">
        <v>130</v>
      </c>
      <c r="D124" s="72" t="s">
        <v>184</v>
      </c>
      <c r="E124" s="86" t="s">
        <v>423</v>
      </c>
      <c r="F124" s="78" t="s">
        <v>3</v>
      </c>
      <c r="G124" s="79" t="s">
        <v>422</v>
      </c>
      <c r="H124" s="77" t="s">
        <v>471</v>
      </c>
      <c r="I124" s="82">
        <v>5.79</v>
      </c>
      <c r="J124" s="85">
        <v>0</v>
      </c>
      <c r="K124" s="28">
        <f t="shared" si="5"/>
        <v>0</v>
      </c>
      <c r="L124" s="28">
        <f t="shared" si="6"/>
        <v>0</v>
      </c>
      <c r="M124" s="29"/>
      <c r="N124" s="30">
        <f t="shared" si="3"/>
        <v>0</v>
      </c>
      <c r="O124" s="29"/>
      <c r="P124" s="29"/>
      <c r="Q124" s="29"/>
      <c r="R124" s="42">
        <f t="shared" si="7"/>
        <v>0</v>
      </c>
      <c r="S124" s="20" t="str">
        <f t="shared" si="8"/>
        <v>OK</v>
      </c>
      <c r="T124" s="142"/>
      <c r="U124" s="143"/>
      <c r="V124" s="143"/>
      <c r="W124" s="41"/>
      <c r="X124" s="41"/>
      <c r="Y124" s="41"/>
      <c r="Z124" s="41"/>
      <c r="AA124" s="40"/>
      <c r="AB124" s="40"/>
      <c r="AC124" s="40"/>
      <c r="AD124" s="40"/>
      <c r="AE124" s="38"/>
      <c r="AF124" s="38"/>
      <c r="AG124" s="38"/>
      <c r="AH124" s="38"/>
      <c r="AI124" s="38"/>
      <c r="AJ124" s="38"/>
      <c r="AK124" s="38"/>
      <c r="AL124" s="38"/>
      <c r="AM124" s="38"/>
      <c r="AN124" s="38"/>
      <c r="AO124" s="38"/>
      <c r="AP124" s="38"/>
      <c r="AQ124" s="38"/>
      <c r="AR124" s="38"/>
      <c r="AS124" s="38"/>
      <c r="AT124" s="38"/>
      <c r="AU124" s="38"/>
      <c r="AV124" s="38"/>
      <c r="AW124" s="38"/>
      <c r="AX124" s="38"/>
      <c r="AY124" s="38"/>
    </row>
    <row r="125" spans="1:51" ht="24.75" customHeight="1" x14ac:dyDescent="0.25">
      <c r="A125" s="166"/>
      <c r="B125" s="164"/>
      <c r="C125" s="67">
        <v>131</v>
      </c>
      <c r="D125" s="72" t="s">
        <v>185</v>
      </c>
      <c r="E125" s="86" t="s">
        <v>424</v>
      </c>
      <c r="F125" s="78" t="s">
        <v>236</v>
      </c>
      <c r="G125" s="79" t="s">
        <v>425</v>
      </c>
      <c r="H125" s="77" t="s">
        <v>468</v>
      </c>
      <c r="I125" s="82">
        <v>45.55</v>
      </c>
      <c r="J125" s="85">
        <v>0</v>
      </c>
      <c r="K125" s="28">
        <f t="shared" si="5"/>
        <v>0</v>
      </c>
      <c r="L125" s="28">
        <f t="shared" si="6"/>
        <v>0</v>
      </c>
      <c r="M125" s="29"/>
      <c r="N125" s="30">
        <f t="shared" si="3"/>
        <v>0</v>
      </c>
      <c r="O125" s="29"/>
      <c r="P125" s="29"/>
      <c r="Q125" s="29"/>
      <c r="R125" s="42">
        <f t="shared" si="7"/>
        <v>0</v>
      </c>
      <c r="S125" s="20" t="str">
        <f t="shared" si="8"/>
        <v>OK</v>
      </c>
      <c r="T125" s="142"/>
      <c r="U125" s="143"/>
      <c r="V125" s="143"/>
      <c r="W125" s="41"/>
      <c r="X125" s="41"/>
      <c r="Y125" s="41"/>
      <c r="Z125" s="41"/>
      <c r="AA125" s="40"/>
      <c r="AB125" s="40"/>
      <c r="AC125" s="40"/>
      <c r="AD125" s="40"/>
      <c r="AE125" s="38"/>
      <c r="AF125" s="38"/>
      <c r="AG125" s="38"/>
      <c r="AH125" s="38"/>
      <c r="AI125" s="38"/>
      <c r="AJ125" s="38"/>
      <c r="AK125" s="38"/>
      <c r="AL125" s="38"/>
      <c r="AM125" s="38"/>
      <c r="AN125" s="38"/>
      <c r="AO125" s="38"/>
      <c r="AP125" s="38"/>
      <c r="AQ125" s="38"/>
      <c r="AR125" s="38"/>
      <c r="AS125" s="38"/>
      <c r="AT125" s="38"/>
      <c r="AU125" s="38"/>
      <c r="AV125" s="38"/>
      <c r="AW125" s="38"/>
      <c r="AX125" s="38"/>
      <c r="AY125" s="38"/>
    </row>
    <row r="126" spans="1:51" ht="24.75" customHeight="1" x14ac:dyDescent="0.25">
      <c r="A126" s="166"/>
      <c r="B126" s="164"/>
      <c r="C126" s="67">
        <v>132</v>
      </c>
      <c r="D126" s="72" t="s">
        <v>186</v>
      </c>
      <c r="E126" s="86" t="s">
        <v>426</v>
      </c>
      <c r="F126" s="78" t="s">
        <v>236</v>
      </c>
      <c r="G126" s="79" t="s">
        <v>427</v>
      </c>
      <c r="H126" s="77" t="s">
        <v>473</v>
      </c>
      <c r="I126" s="82">
        <v>38.03</v>
      </c>
      <c r="J126" s="85">
        <v>0</v>
      </c>
      <c r="K126" s="28">
        <f t="shared" si="5"/>
        <v>0</v>
      </c>
      <c r="L126" s="28">
        <f t="shared" si="6"/>
        <v>0</v>
      </c>
      <c r="M126" s="29"/>
      <c r="N126" s="30">
        <f t="shared" si="3"/>
        <v>0</v>
      </c>
      <c r="O126" s="29"/>
      <c r="P126" s="29"/>
      <c r="Q126" s="29"/>
      <c r="R126" s="42">
        <f t="shared" si="7"/>
        <v>0</v>
      </c>
      <c r="S126" s="20" t="str">
        <f t="shared" si="8"/>
        <v>OK</v>
      </c>
      <c r="T126" s="142"/>
      <c r="U126" s="143"/>
      <c r="V126" s="143"/>
      <c r="W126" s="41"/>
      <c r="X126" s="41"/>
      <c r="Y126" s="41"/>
      <c r="Z126" s="41"/>
      <c r="AA126" s="40"/>
      <c r="AB126" s="40"/>
      <c r="AC126" s="40"/>
      <c r="AD126" s="40"/>
      <c r="AE126" s="38"/>
      <c r="AF126" s="38"/>
      <c r="AG126" s="38"/>
      <c r="AH126" s="38"/>
      <c r="AI126" s="38"/>
      <c r="AJ126" s="38"/>
      <c r="AK126" s="38"/>
      <c r="AL126" s="38"/>
      <c r="AM126" s="38"/>
      <c r="AN126" s="38"/>
      <c r="AO126" s="38"/>
      <c r="AP126" s="38"/>
      <c r="AQ126" s="38"/>
      <c r="AR126" s="38"/>
      <c r="AS126" s="38"/>
      <c r="AT126" s="38"/>
      <c r="AU126" s="38"/>
      <c r="AV126" s="38"/>
      <c r="AW126" s="38"/>
      <c r="AX126" s="38"/>
      <c r="AY126" s="38"/>
    </row>
    <row r="127" spans="1:51" ht="24.75" customHeight="1" x14ac:dyDescent="0.25">
      <c r="A127" s="166"/>
      <c r="B127" s="164"/>
      <c r="C127" s="67">
        <v>133</v>
      </c>
      <c r="D127" s="72" t="s">
        <v>187</v>
      </c>
      <c r="E127" s="86" t="s">
        <v>428</v>
      </c>
      <c r="F127" s="78" t="s">
        <v>374</v>
      </c>
      <c r="G127" s="79" t="s">
        <v>429</v>
      </c>
      <c r="H127" s="77" t="s">
        <v>474</v>
      </c>
      <c r="I127" s="82">
        <v>12.12</v>
      </c>
      <c r="J127" s="85">
        <v>0</v>
      </c>
      <c r="K127" s="28">
        <f t="shared" si="5"/>
        <v>0</v>
      </c>
      <c r="L127" s="28">
        <f t="shared" si="6"/>
        <v>0</v>
      </c>
      <c r="M127" s="29"/>
      <c r="N127" s="30">
        <f t="shared" si="3"/>
        <v>0</v>
      </c>
      <c r="O127" s="29"/>
      <c r="P127" s="29"/>
      <c r="Q127" s="29"/>
      <c r="R127" s="42">
        <f t="shared" si="7"/>
        <v>0</v>
      </c>
      <c r="S127" s="20" t="str">
        <f t="shared" si="8"/>
        <v>OK</v>
      </c>
      <c r="T127" s="142"/>
      <c r="U127" s="143"/>
      <c r="V127" s="143"/>
      <c r="W127" s="41"/>
      <c r="X127" s="41"/>
      <c r="Y127" s="41"/>
      <c r="Z127" s="41"/>
      <c r="AA127" s="40"/>
      <c r="AB127" s="40"/>
      <c r="AC127" s="40"/>
      <c r="AD127" s="40"/>
      <c r="AE127" s="38"/>
      <c r="AF127" s="38"/>
      <c r="AG127" s="38"/>
      <c r="AH127" s="38"/>
      <c r="AI127" s="38"/>
      <c r="AJ127" s="38"/>
      <c r="AK127" s="38"/>
      <c r="AL127" s="38"/>
      <c r="AM127" s="38"/>
      <c r="AN127" s="38"/>
      <c r="AO127" s="38"/>
      <c r="AP127" s="38"/>
      <c r="AQ127" s="38"/>
      <c r="AR127" s="38"/>
      <c r="AS127" s="38"/>
      <c r="AT127" s="38"/>
      <c r="AU127" s="38"/>
      <c r="AV127" s="38"/>
      <c r="AW127" s="38"/>
      <c r="AX127" s="38"/>
      <c r="AY127" s="38"/>
    </row>
    <row r="128" spans="1:51" ht="24.75" customHeight="1" x14ac:dyDescent="0.25">
      <c r="A128" s="166"/>
      <c r="B128" s="164"/>
      <c r="C128" s="67">
        <v>134</v>
      </c>
      <c r="D128" s="72" t="s">
        <v>188</v>
      </c>
      <c r="E128" s="86" t="s">
        <v>430</v>
      </c>
      <c r="F128" s="78" t="s">
        <v>236</v>
      </c>
      <c r="G128" s="79" t="s">
        <v>431</v>
      </c>
      <c r="H128" s="77" t="s">
        <v>468</v>
      </c>
      <c r="I128" s="82">
        <v>14.89</v>
      </c>
      <c r="J128" s="85">
        <v>0</v>
      </c>
      <c r="K128" s="28">
        <f t="shared" si="5"/>
        <v>0</v>
      </c>
      <c r="L128" s="28">
        <f t="shared" si="6"/>
        <v>0</v>
      </c>
      <c r="M128" s="29"/>
      <c r="N128" s="30">
        <f t="shared" si="3"/>
        <v>0</v>
      </c>
      <c r="O128" s="29"/>
      <c r="P128" s="29"/>
      <c r="Q128" s="29"/>
      <c r="R128" s="42">
        <f t="shared" si="7"/>
        <v>0</v>
      </c>
      <c r="S128" s="20" t="str">
        <f t="shared" si="8"/>
        <v>OK</v>
      </c>
      <c r="T128" s="142"/>
      <c r="U128" s="143"/>
      <c r="V128" s="143"/>
      <c r="W128" s="41"/>
      <c r="X128" s="41"/>
      <c r="Y128" s="41"/>
      <c r="Z128" s="41"/>
      <c r="AA128" s="40"/>
      <c r="AB128" s="40"/>
      <c r="AC128" s="40"/>
      <c r="AD128" s="40"/>
      <c r="AE128" s="38"/>
      <c r="AF128" s="38"/>
      <c r="AG128" s="38"/>
      <c r="AH128" s="38"/>
      <c r="AI128" s="38"/>
      <c r="AJ128" s="38"/>
      <c r="AK128" s="38"/>
      <c r="AL128" s="38"/>
      <c r="AM128" s="38"/>
      <c r="AN128" s="38"/>
      <c r="AO128" s="38"/>
      <c r="AP128" s="38"/>
      <c r="AQ128" s="38"/>
      <c r="AR128" s="38"/>
      <c r="AS128" s="38"/>
      <c r="AT128" s="38"/>
      <c r="AU128" s="38"/>
      <c r="AV128" s="38"/>
      <c r="AW128" s="38"/>
      <c r="AX128" s="38"/>
      <c r="AY128" s="38"/>
    </row>
    <row r="129" spans="1:51" ht="24.75" customHeight="1" x14ac:dyDescent="0.25">
      <c r="A129" s="166"/>
      <c r="B129" s="164"/>
      <c r="C129" s="67">
        <v>135</v>
      </c>
      <c r="D129" s="72" t="s">
        <v>189</v>
      </c>
      <c r="E129" s="86" t="s">
        <v>432</v>
      </c>
      <c r="F129" s="78" t="s">
        <v>236</v>
      </c>
      <c r="G129" s="80" t="s">
        <v>433</v>
      </c>
      <c r="H129" s="77" t="s">
        <v>468</v>
      </c>
      <c r="I129" s="82">
        <v>7.29</v>
      </c>
      <c r="J129" s="85">
        <v>0</v>
      </c>
      <c r="K129" s="28">
        <f t="shared" si="5"/>
        <v>0</v>
      </c>
      <c r="L129" s="28">
        <f t="shared" si="6"/>
        <v>0</v>
      </c>
      <c r="M129" s="29"/>
      <c r="N129" s="30">
        <f t="shared" si="3"/>
        <v>0</v>
      </c>
      <c r="O129" s="29"/>
      <c r="P129" s="29"/>
      <c r="Q129" s="29"/>
      <c r="R129" s="42">
        <f t="shared" si="7"/>
        <v>0</v>
      </c>
      <c r="S129" s="20" t="str">
        <f t="shared" si="8"/>
        <v>OK</v>
      </c>
      <c r="T129" s="142"/>
      <c r="U129" s="143"/>
      <c r="V129" s="143"/>
      <c r="W129" s="41"/>
      <c r="X129" s="41"/>
      <c r="Y129" s="41"/>
      <c r="Z129" s="41"/>
      <c r="AA129" s="40"/>
      <c r="AB129" s="40"/>
      <c r="AC129" s="40"/>
      <c r="AD129" s="40"/>
      <c r="AE129" s="38"/>
      <c r="AF129" s="38"/>
      <c r="AG129" s="38"/>
      <c r="AH129" s="38"/>
      <c r="AI129" s="38"/>
      <c r="AJ129" s="38"/>
      <c r="AK129" s="38"/>
      <c r="AL129" s="38"/>
      <c r="AM129" s="38"/>
      <c r="AN129" s="38"/>
      <c r="AO129" s="38"/>
      <c r="AP129" s="38"/>
      <c r="AQ129" s="38"/>
      <c r="AR129" s="38"/>
      <c r="AS129" s="38"/>
      <c r="AT129" s="38"/>
      <c r="AU129" s="38"/>
      <c r="AV129" s="38"/>
      <c r="AW129" s="38"/>
      <c r="AX129" s="38"/>
      <c r="AY129" s="38"/>
    </row>
    <row r="130" spans="1:51" ht="24.75" customHeight="1" x14ac:dyDescent="0.25">
      <c r="A130" s="166"/>
      <c r="B130" s="164"/>
      <c r="C130" s="67">
        <v>136</v>
      </c>
      <c r="D130" s="72" t="s">
        <v>190</v>
      </c>
      <c r="E130" s="86" t="s">
        <v>434</v>
      </c>
      <c r="F130" s="78" t="s">
        <v>236</v>
      </c>
      <c r="G130" s="80" t="s">
        <v>433</v>
      </c>
      <c r="H130" s="77" t="s">
        <v>468</v>
      </c>
      <c r="I130" s="82">
        <v>11.18</v>
      </c>
      <c r="J130" s="85">
        <v>0</v>
      </c>
      <c r="K130" s="28">
        <f t="shared" si="5"/>
        <v>0</v>
      </c>
      <c r="L130" s="28">
        <f t="shared" si="6"/>
        <v>0</v>
      </c>
      <c r="M130" s="29"/>
      <c r="N130" s="30">
        <f t="shared" si="3"/>
        <v>0</v>
      </c>
      <c r="O130" s="29"/>
      <c r="P130" s="29"/>
      <c r="Q130" s="29"/>
      <c r="R130" s="42">
        <f t="shared" si="7"/>
        <v>0</v>
      </c>
      <c r="S130" s="20" t="str">
        <f t="shared" si="8"/>
        <v>OK</v>
      </c>
      <c r="T130" s="142"/>
      <c r="U130" s="143"/>
      <c r="V130" s="143"/>
      <c r="W130" s="41"/>
      <c r="X130" s="41"/>
      <c r="Y130" s="41"/>
      <c r="Z130" s="41"/>
      <c r="AA130" s="40"/>
      <c r="AB130" s="40"/>
      <c r="AC130" s="40"/>
      <c r="AD130" s="40"/>
      <c r="AE130" s="38"/>
      <c r="AF130" s="38"/>
      <c r="AG130" s="38"/>
      <c r="AH130" s="38"/>
      <c r="AI130" s="38"/>
      <c r="AJ130" s="38"/>
      <c r="AK130" s="38"/>
      <c r="AL130" s="38"/>
      <c r="AM130" s="38"/>
      <c r="AN130" s="38"/>
      <c r="AO130" s="38"/>
      <c r="AP130" s="38"/>
      <c r="AQ130" s="38"/>
      <c r="AR130" s="38"/>
      <c r="AS130" s="38"/>
      <c r="AT130" s="38"/>
      <c r="AU130" s="38"/>
      <c r="AV130" s="38"/>
      <c r="AW130" s="38"/>
      <c r="AX130" s="38"/>
      <c r="AY130" s="38"/>
    </row>
    <row r="131" spans="1:51" ht="24.75" customHeight="1" x14ac:dyDescent="0.25">
      <c r="A131" s="166"/>
      <c r="B131" s="164"/>
      <c r="C131" s="67">
        <v>137</v>
      </c>
      <c r="D131" s="72" t="s">
        <v>191</v>
      </c>
      <c r="E131" s="86" t="s">
        <v>435</v>
      </c>
      <c r="F131" s="78" t="s">
        <v>236</v>
      </c>
      <c r="G131" s="79" t="s">
        <v>436</v>
      </c>
      <c r="H131" s="77" t="s">
        <v>475</v>
      </c>
      <c r="I131" s="82">
        <v>204.37</v>
      </c>
      <c r="J131" s="85">
        <v>0</v>
      </c>
      <c r="K131" s="28">
        <f t="shared" si="5"/>
        <v>0</v>
      </c>
      <c r="L131" s="28">
        <f t="shared" si="6"/>
        <v>0</v>
      </c>
      <c r="M131" s="29"/>
      <c r="N131" s="30">
        <f t="shared" si="3"/>
        <v>0</v>
      </c>
      <c r="O131" s="29"/>
      <c r="P131" s="29"/>
      <c r="Q131" s="29"/>
      <c r="R131" s="42">
        <f t="shared" si="7"/>
        <v>0</v>
      </c>
      <c r="S131" s="20" t="str">
        <f t="shared" si="8"/>
        <v>OK</v>
      </c>
      <c r="T131" s="142"/>
      <c r="U131" s="143"/>
      <c r="V131" s="143"/>
      <c r="W131" s="41"/>
      <c r="X131" s="41"/>
      <c r="Y131" s="41"/>
      <c r="Z131" s="41"/>
      <c r="AA131" s="40"/>
      <c r="AB131" s="40"/>
      <c r="AC131" s="40"/>
      <c r="AD131" s="40"/>
      <c r="AE131" s="38"/>
      <c r="AF131" s="38"/>
      <c r="AG131" s="38"/>
      <c r="AH131" s="38"/>
      <c r="AI131" s="38"/>
      <c r="AJ131" s="38"/>
      <c r="AK131" s="38"/>
      <c r="AL131" s="38"/>
      <c r="AM131" s="38"/>
      <c r="AN131" s="38"/>
      <c r="AO131" s="38"/>
      <c r="AP131" s="38"/>
      <c r="AQ131" s="38"/>
      <c r="AR131" s="38"/>
      <c r="AS131" s="38"/>
      <c r="AT131" s="38"/>
      <c r="AU131" s="38"/>
      <c r="AV131" s="38"/>
      <c r="AW131" s="38"/>
      <c r="AX131" s="38"/>
      <c r="AY131" s="38"/>
    </row>
    <row r="132" spans="1:51" ht="24.75" customHeight="1" x14ac:dyDescent="0.25">
      <c r="A132" s="166"/>
      <c r="B132" s="164"/>
      <c r="C132" s="67">
        <v>138</v>
      </c>
      <c r="D132" s="72" t="s">
        <v>192</v>
      </c>
      <c r="E132" s="86" t="s">
        <v>437</v>
      </c>
      <c r="F132" s="78" t="s">
        <v>291</v>
      </c>
      <c r="G132" s="79" t="s">
        <v>438</v>
      </c>
      <c r="H132" s="77" t="s">
        <v>475</v>
      </c>
      <c r="I132" s="82">
        <v>119.47</v>
      </c>
      <c r="J132" s="85">
        <v>0</v>
      </c>
      <c r="K132" s="28">
        <f t="shared" si="5"/>
        <v>0</v>
      </c>
      <c r="L132" s="28">
        <f t="shared" si="6"/>
        <v>0</v>
      </c>
      <c r="M132" s="29"/>
      <c r="N132" s="30">
        <f t="shared" si="3"/>
        <v>0</v>
      </c>
      <c r="O132" s="29"/>
      <c r="P132" s="29"/>
      <c r="Q132" s="29"/>
      <c r="R132" s="42">
        <f t="shared" si="7"/>
        <v>0</v>
      </c>
      <c r="S132" s="20" t="str">
        <f t="shared" si="8"/>
        <v>OK</v>
      </c>
      <c r="T132" s="142"/>
      <c r="U132" s="143"/>
      <c r="V132" s="143"/>
      <c r="W132" s="41"/>
      <c r="X132" s="41"/>
      <c r="Y132" s="41"/>
      <c r="Z132" s="41"/>
      <c r="AA132" s="40"/>
      <c r="AB132" s="40"/>
      <c r="AC132" s="40"/>
      <c r="AD132" s="40"/>
      <c r="AE132" s="38"/>
      <c r="AF132" s="38"/>
      <c r="AG132" s="38"/>
      <c r="AH132" s="38"/>
      <c r="AI132" s="38"/>
      <c r="AJ132" s="38"/>
      <c r="AK132" s="38"/>
      <c r="AL132" s="38"/>
      <c r="AM132" s="38"/>
      <c r="AN132" s="38"/>
      <c r="AO132" s="38"/>
      <c r="AP132" s="38"/>
      <c r="AQ132" s="38"/>
      <c r="AR132" s="38"/>
      <c r="AS132" s="38"/>
      <c r="AT132" s="38"/>
      <c r="AU132" s="38"/>
      <c r="AV132" s="38"/>
      <c r="AW132" s="38"/>
      <c r="AX132" s="38"/>
      <c r="AY132" s="38"/>
    </row>
    <row r="133" spans="1:51" ht="24.75" customHeight="1" x14ac:dyDescent="0.25">
      <c r="A133" s="166"/>
      <c r="B133" s="164"/>
      <c r="C133" s="67">
        <v>139</v>
      </c>
      <c r="D133" s="72" t="s">
        <v>193</v>
      </c>
      <c r="E133" s="86" t="s">
        <v>439</v>
      </c>
      <c r="F133" s="78" t="s">
        <v>236</v>
      </c>
      <c r="G133" s="79" t="s">
        <v>427</v>
      </c>
      <c r="H133" s="77" t="s">
        <v>473</v>
      </c>
      <c r="I133" s="82">
        <v>42.23</v>
      </c>
      <c r="J133" s="85">
        <v>0</v>
      </c>
      <c r="K133" s="28">
        <f t="shared" si="5"/>
        <v>0</v>
      </c>
      <c r="L133" s="28">
        <f t="shared" si="6"/>
        <v>0</v>
      </c>
      <c r="M133" s="29"/>
      <c r="N133" s="30">
        <f t="shared" si="3"/>
        <v>0</v>
      </c>
      <c r="O133" s="29"/>
      <c r="P133" s="29"/>
      <c r="Q133" s="29"/>
      <c r="R133" s="42">
        <f t="shared" si="7"/>
        <v>0</v>
      </c>
      <c r="S133" s="20" t="str">
        <f t="shared" si="8"/>
        <v>OK</v>
      </c>
      <c r="T133" s="142"/>
      <c r="U133" s="143"/>
      <c r="V133" s="143"/>
      <c r="W133" s="41"/>
      <c r="X133" s="41"/>
      <c r="Y133" s="41"/>
      <c r="Z133" s="41"/>
      <c r="AA133" s="40"/>
      <c r="AB133" s="40"/>
      <c r="AC133" s="40"/>
      <c r="AD133" s="40"/>
      <c r="AE133" s="38"/>
      <c r="AF133" s="38"/>
      <c r="AG133" s="38"/>
      <c r="AH133" s="38"/>
      <c r="AI133" s="38"/>
      <c r="AJ133" s="38"/>
      <c r="AK133" s="38"/>
      <c r="AL133" s="38"/>
      <c r="AM133" s="38"/>
      <c r="AN133" s="38"/>
      <c r="AO133" s="38"/>
      <c r="AP133" s="38"/>
      <c r="AQ133" s="38"/>
      <c r="AR133" s="38"/>
      <c r="AS133" s="38"/>
      <c r="AT133" s="38"/>
      <c r="AU133" s="38"/>
      <c r="AV133" s="38"/>
      <c r="AW133" s="38"/>
      <c r="AX133" s="38"/>
      <c r="AY133" s="38"/>
    </row>
    <row r="134" spans="1:51" ht="24.75" customHeight="1" x14ac:dyDescent="0.25">
      <c r="A134" s="166"/>
      <c r="B134" s="164"/>
      <c r="C134" s="67">
        <v>140</v>
      </c>
      <c r="D134" s="72" t="s">
        <v>194</v>
      </c>
      <c r="E134" s="86" t="s">
        <v>440</v>
      </c>
      <c r="F134" s="78" t="s">
        <v>236</v>
      </c>
      <c r="G134" s="79" t="s">
        <v>441</v>
      </c>
      <c r="H134" s="77" t="s">
        <v>475</v>
      </c>
      <c r="I134" s="82">
        <v>20.39</v>
      </c>
      <c r="J134" s="85">
        <v>0</v>
      </c>
      <c r="K134" s="28">
        <f t="shared" si="5"/>
        <v>0</v>
      </c>
      <c r="L134" s="28">
        <f t="shared" si="6"/>
        <v>0</v>
      </c>
      <c r="M134" s="29"/>
      <c r="N134" s="30">
        <f t="shared" si="3"/>
        <v>0</v>
      </c>
      <c r="O134" s="29"/>
      <c r="P134" s="29"/>
      <c r="Q134" s="29"/>
      <c r="R134" s="42">
        <f t="shared" si="7"/>
        <v>0</v>
      </c>
      <c r="S134" s="20" t="str">
        <f t="shared" si="8"/>
        <v>OK</v>
      </c>
      <c r="T134" s="142"/>
      <c r="U134" s="143"/>
      <c r="V134" s="143"/>
      <c r="W134" s="41"/>
      <c r="X134" s="41"/>
      <c r="Y134" s="41"/>
      <c r="Z134" s="41"/>
      <c r="AA134" s="40"/>
      <c r="AB134" s="40"/>
      <c r="AC134" s="40"/>
      <c r="AD134" s="40"/>
      <c r="AE134" s="38"/>
      <c r="AF134" s="38"/>
      <c r="AG134" s="38"/>
      <c r="AH134" s="38"/>
      <c r="AI134" s="38"/>
      <c r="AJ134" s="38"/>
      <c r="AK134" s="38"/>
      <c r="AL134" s="38"/>
      <c r="AM134" s="38"/>
      <c r="AN134" s="38"/>
      <c r="AO134" s="38"/>
      <c r="AP134" s="38"/>
      <c r="AQ134" s="38"/>
      <c r="AR134" s="38"/>
      <c r="AS134" s="38"/>
      <c r="AT134" s="38"/>
      <c r="AU134" s="38"/>
      <c r="AV134" s="38"/>
      <c r="AW134" s="38"/>
      <c r="AX134" s="38"/>
      <c r="AY134" s="38"/>
    </row>
    <row r="135" spans="1:51" ht="24.75" customHeight="1" x14ac:dyDescent="0.25">
      <c r="A135" s="166"/>
      <c r="B135" s="164"/>
      <c r="C135" s="67">
        <v>141</v>
      </c>
      <c r="D135" s="72" t="s">
        <v>195</v>
      </c>
      <c r="E135" s="86" t="s">
        <v>442</v>
      </c>
      <c r="F135" s="78" t="s">
        <v>236</v>
      </c>
      <c r="G135" s="79" t="s">
        <v>443</v>
      </c>
      <c r="H135" s="77" t="s">
        <v>475</v>
      </c>
      <c r="I135" s="82">
        <v>23.65</v>
      </c>
      <c r="J135" s="85">
        <v>0</v>
      </c>
      <c r="K135" s="28">
        <f t="shared" si="5"/>
        <v>0</v>
      </c>
      <c r="L135" s="28">
        <f t="shared" si="6"/>
        <v>0</v>
      </c>
      <c r="M135" s="29"/>
      <c r="N135" s="30">
        <f t="shared" si="3"/>
        <v>0</v>
      </c>
      <c r="O135" s="29"/>
      <c r="P135" s="29"/>
      <c r="Q135" s="29"/>
      <c r="R135" s="42">
        <f t="shared" si="7"/>
        <v>0</v>
      </c>
      <c r="S135" s="20" t="str">
        <f t="shared" si="8"/>
        <v>OK</v>
      </c>
      <c r="T135" s="142"/>
      <c r="U135" s="143"/>
      <c r="V135" s="143"/>
      <c r="W135" s="41"/>
      <c r="X135" s="41"/>
      <c r="Y135" s="41"/>
      <c r="Z135" s="41"/>
      <c r="AA135" s="40"/>
      <c r="AB135" s="40"/>
      <c r="AC135" s="40"/>
      <c r="AD135" s="40"/>
      <c r="AE135" s="38"/>
      <c r="AF135" s="38"/>
      <c r="AG135" s="38"/>
      <c r="AH135" s="38"/>
      <c r="AI135" s="38"/>
      <c r="AJ135" s="38"/>
      <c r="AK135" s="38"/>
      <c r="AL135" s="38"/>
      <c r="AM135" s="38"/>
      <c r="AN135" s="38"/>
      <c r="AO135" s="38"/>
      <c r="AP135" s="38"/>
      <c r="AQ135" s="38"/>
      <c r="AR135" s="38"/>
      <c r="AS135" s="38"/>
      <c r="AT135" s="38"/>
      <c r="AU135" s="38"/>
      <c r="AV135" s="38"/>
      <c r="AW135" s="38"/>
      <c r="AX135" s="38"/>
      <c r="AY135" s="38"/>
    </row>
    <row r="136" spans="1:51" ht="24.75" customHeight="1" x14ac:dyDescent="0.25">
      <c r="A136" s="166"/>
      <c r="B136" s="164"/>
      <c r="C136" s="67">
        <v>142</v>
      </c>
      <c r="D136" s="72" t="s">
        <v>196</v>
      </c>
      <c r="E136" s="86" t="s">
        <v>444</v>
      </c>
      <c r="F136" s="78" t="s">
        <v>236</v>
      </c>
      <c r="G136" s="79" t="s">
        <v>445</v>
      </c>
      <c r="H136" s="77" t="s">
        <v>475</v>
      </c>
      <c r="I136" s="82">
        <v>23.5</v>
      </c>
      <c r="J136" s="85">
        <v>0</v>
      </c>
      <c r="K136" s="28">
        <f t="shared" si="5"/>
        <v>0</v>
      </c>
      <c r="L136" s="28">
        <f t="shared" si="6"/>
        <v>0</v>
      </c>
      <c r="M136" s="29"/>
      <c r="N136" s="30">
        <f t="shared" si="3"/>
        <v>0</v>
      </c>
      <c r="O136" s="29"/>
      <c r="P136" s="29"/>
      <c r="Q136" s="29"/>
      <c r="R136" s="42">
        <f t="shared" si="7"/>
        <v>0</v>
      </c>
      <c r="S136" s="20" t="str">
        <f t="shared" si="8"/>
        <v>OK</v>
      </c>
      <c r="T136" s="142"/>
      <c r="U136" s="143"/>
      <c r="V136" s="143"/>
      <c r="W136" s="41"/>
      <c r="X136" s="41"/>
      <c r="Y136" s="41"/>
      <c r="Z136" s="41"/>
      <c r="AA136" s="40"/>
      <c r="AB136" s="40"/>
      <c r="AC136" s="40"/>
      <c r="AD136" s="40"/>
      <c r="AE136" s="38"/>
      <c r="AF136" s="38"/>
      <c r="AG136" s="38"/>
      <c r="AH136" s="38"/>
      <c r="AI136" s="38"/>
      <c r="AJ136" s="38"/>
      <c r="AK136" s="38"/>
      <c r="AL136" s="38"/>
      <c r="AM136" s="38"/>
      <c r="AN136" s="38"/>
      <c r="AO136" s="38"/>
      <c r="AP136" s="38"/>
      <c r="AQ136" s="38"/>
      <c r="AR136" s="38"/>
      <c r="AS136" s="38"/>
      <c r="AT136" s="38"/>
      <c r="AU136" s="38"/>
      <c r="AV136" s="38"/>
      <c r="AW136" s="38"/>
      <c r="AX136" s="38"/>
      <c r="AY136" s="38"/>
    </row>
    <row r="137" spans="1:51" ht="24.75" customHeight="1" x14ac:dyDescent="0.25">
      <c r="A137" s="166"/>
      <c r="B137" s="164"/>
      <c r="C137" s="67">
        <v>143</v>
      </c>
      <c r="D137" s="72" t="s">
        <v>197</v>
      </c>
      <c r="E137" s="86" t="s">
        <v>446</v>
      </c>
      <c r="F137" s="78" t="s">
        <v>236</v>
      </c>
      <c r="G137" s="79" t="s">
        <v>447</v>
      </c>
      <c r="H137" s="77" t="s">
        <v>472</v>
      </c>
      <c r="I137" s="82">
        <v>5.53</v>
      </c>
      <c r="J137" s="85">
        <v>0</v>
      </c>
      <c r="K137" s="28">
        <f t="shared" si="5"/>
        <v>0</v>
      </c>
      <c r="L137" s="28">
        <f t="shared" si="6"/>
        <v>0</v>
      </c>
      <c r="M137" s="29"/>
      <c r="N137" s="30">
        <f t="shared" si="3"/>
        <v>0</v>
      </c>
      <c r="O137" s="29"/>
      <c r="P137" s="29"/>
      <c r="Q137" s="29"/>
      <c r="R137" s="42">
        <f t="shared" si="7"/>
        <v>0</v>
      </c>
      <c r="S137" s="20" t="str">
        <f t="shared" si="8"/>
        <v>OK</v>
      </c>
      <c r="T137" s="142"/>
      <c r="U137" s="143"/>
      <c r="V137" s="143"/>
      <c r="W137" s="41"/>
      <c r="X137" s="41"/>
      <c r="Y137" s="41"/>
      <c r="Z137" s="41"/>
      <c r="AA137" s="40"/>
      <c r="AB137" s="40"/>
      <c r="AC137" s="40"/>
      <c r="AD137" s="40"/>
      <c r="AE137" s="38"/>
      <c r="AF137" s="38"/>
      <c r="AG137" s="38"/>
      <c r="AH137" s="38"/>
      <c r="AI137" s="38"/>
      <c r="AJ137" s="38"/>
      <c r="AK137" s="38"/>
      <c r="AL137" s="38"/>
      <c r="AM137" s="38"/>
      <c r="AN137" s="38"/>
      <c r="AO137" s="38"/>
      <c r="AP137" s="38"/>
      <c r="AQ137" s="38"/>
      <c r="AR137" s="38"/>
      <c r="AS137" s="38"/>
      <c r="AT137" s="38"/>
      <c r="AU137" s="38"/>
      <c r="AV137" s="38"/>
      <c r="AW137" s="38"/>
      <c r="AX137" s="38"/>
      <c r="AY137" s="38"/>
    </row>
    <row r="138" spans="1:51" ht="24.75" customHeight="1" x14ac:dyDescent="0.25">
      <c r="A138" s="166"/>
      <c r="B138" s="165"/>
      <c r="C138" s="67">
        <v>144</v>
      </c>
      <c r="D138" s="72" t="s">
        <v>198</v>
      </c>
      <c r="E138" s="86" t="s">
        <v>448</v>
      </c>
      <c r="F138" s="78" t="s">
        <v>236</v>
      </c>
      <c r="G138" s="79" t="s">
        <v>447</v>
      </c>
      <c r="H138" s="77" t="s">
        <v>472</v>
      </c>
      <c r="I138" s="82">
        <v>7.93</v>
      </c>
      <c r="J138" s="85">
        <v>0</v>
      </c>
      <c r="K138" s="28">
        <f t="shared" si="5"/>
        <v>0</v>
      </c>
      <c r="L138" s="28">
        <f t="shared" si="6"/>
        <v>0</v>
      </c>
      <c r="M138" s="29"/>
      <c r="N138" s="30">
        <f t="shared" si="3"/>
        <v>0</v>
      </c>
      <c r="O138" s="29"/>
      <c r="P138" s="29"/>
      <c r="Q138" s="29"/>
      <c r="R138" s="42">
        <f t="shared" si="7"/>
        <v>0</v>
      </c>
      <c r="S138" s="20" t="str">
        <f t="shared" si="8"/>
        <v>OK</v>
      </c>
      <c r="T138" s="142"/>
      <c r="U138" s="143"/>
      <c r="V138" s="143"/>
      <c r="W138" s="41"/>
      <c r="X138" s="41"/>
      <c r="Y138" s="41"/>
      <c r="Z138" s="41"/>
      <c r="AA138" s="40"/>
      <c r="AB138" s="40"/>
      <c r="AC138" s="40"/>
      <c r="AD138" s="40"/>
      <c r="AE138" s="38"/>
      <c r="AF138" s="38"/>
      <c r="AG138" s="38"/>
      <c r="AH138" s="38"/>
      <c r="AI138" s="38"/>
      <c r="AJ138" s="38"/>
      <c r="AK138" s="38"/>
      <c r="AL138" s="38"/>
      <c r="AM138" s="38"/>
      <c r="AN138" s="38"/>
      <c r="AO138" s="38"/>
      <c r="AP138" s="38"/>
      <c r="AQ138" s="38"/>
      <c r="AR138" s="38"/>
      <c r="AS138" s="38"/>
      <c r="AT138" s="38"/>
      <c r="AU138" s="38"/>
      <c r="AV138" s="38"/>
      <c r="AW138" s="38"/>
      <c r="AX138" s="38"/>
      <c r="AY138" s="38"/>
    </row>
    <row r="139" spans="1:51" ht="24.75" customHeight="1" x14ac:dyDescent="0.25">
      <c r="A139" s="166" t="s">
        <v>481</v>
      </c>
      <c r="B139" s="163">
        <v>16</v>
      </c>
      <c r="C139" s="67">
        <v>145</v>
      </c>
      <c r="D139" s="72" t="s">
        <v>199</v>
      </c>
      <c r="E139" s="86" t="s">
        <v>449</v>
      </c>
      <c r="F139" s="78" t="s">
        <v>236</v>
      </c>
      <c r="G139" s="79" t="s">
        <v>450</v>
      </c>
      <c r="H139" s="77" t="s">
        <v>468</v>
      </c>
      <c r="I139" s="82">
        <v>229.58</v>
      </c>
      <c r="J139" s="85">
        <v>3</v>
      </c>
      <c r="K139" s="28">
        <f t="shared" si="5"/>
        <v>2</v>
      </c>
      <c r="L139" s="28">
        <f t="shared" si="6"/>
        <v>2</v>
      </c>
      <c r="M139" s="29"/>
      <c r="N139" s="30">
        <f t="shared" si="3"/>
        <v>0</v>
      </c>
      <c r="O139" s="29"/>
      <c r="P139" s="29"/>
      <c r="Q139" s="29"/>
      <c r="R139" s="42">
        <f t="shared" si="7"/>
        <v>1</v>
      </c>
      <c r="S139" s="20" t="str">
        <f t="shared" si="8"/>
        <v>OK</v>
      </c>
      <c r="T139" s="142"/>
      <c r="U139" s="143"/>
      <c r="V139" s="147">
        <v>2</v>
      </c>
      <c r="W139" s="41"/>
      <c r="X139" s="41"/>
      <c r="Y139" s="41"/>
      <c r="Z139" s="41"/>
      <c r="AA139" s="40"/>
      <c r="AB139" s="40"/>
      <c r="AC139" s="40"/>
      <c r="AD139" s="40"/>
      <c r="AE139" s="38"/>
      <c r="AF139" s="38"/>
      <c r="AG139" s="38"/>
      <c r="AH139" s="38"/>
      <c r="AI139" s="38"/>
      <c r="AJ139" s="38"/>
      <c r="AK139" s="38"/>
      <c r="AL139" s="38"/>
      <c r="AM139" s="38"/>
      <c r="AN139" s="38"/>
      <c r="AO139" s="38"/>
      <c r="AP139" s="38"/>
      <c r="AQ139" s="38"/>
      <c r="AR139" s="38"/>
      <c r="AS139" s="38"/>
      <c r="AT139" s="38"/>
      <c r="AU139" s="38"/>
      <c r="AV139" s="38"/>
      <c r="AW139" s="38"/>
      <c r="AX139" s="38"/>
      <c r="AY139" s="38"/>
    </row>
    <row r="140" spans="1:51" ht="24.75" customHeight="1" x14ac:dyDescent="0.25">
      <c r="A140" s="166"/>
      <c r="B140" s="165"/>
      <c r="C140" s="67">
        <v>146</v>
      </c>
      <c r="D140" s="72" t="s">
        <v>200</v>
      </c>
      <c r="E140" s="86" t="s">
        <v>451</v>
      </c>
      <c r="F140" s="78" t="s">
        <v>403</v>
      </c>
      <c r="G140" s="79" t="s">
        <v>452</v>
      </c>
      <c r="H140" s="77" t="s">
        <v>52</v>
      </c>
      <c r="I140" s="82">
        <v>96.02</v>
      </c>
      <c r="J140" s="85">
        <v>5</v>
      </c>
      <c r="K140" s="28">
        <f t="shared" si="5"/>
        <v>2</v>
      </c>
      <c r="L140" s="28">
        <f t="shared" si="6"/>
        <v>2</v>
      </c>
      <c r="M140" s="29"/>
      <c r="N140" s="30">
        <f t="shared" si="3"/>
        <v>1</v>
      </c>
      <c r="O140" s="29"/>
      <c r="P140" s="29"/>
      <c r="Q140" s="29"/>
      <c r="R140" s="42">
        <f t="shared" si="7"/>
        <v>3</v>
      </c>
      <c r="S140" s="20" t="str">
        <f t="shared" si="8"/>
        <v>OK</v>
      </c>
      <c r="T140" s="142"/>
      <c r="U140" s="143"/>
      <c r="V140" s="147">
        <v>2</v>
      </c>
      <c r="W140" s="41"/>
      <c r="X140" s="41"/>
      <c r="Y140" s="41"/>
      <c r="Z140" s="41"/>
      <c r="AA140" s="40"/>
      <c r="AB140" s="40"/>
      <c r="AC140" s="40"/>
      <c r="AD140" s="40"/>
      <c r="AE140" s="38"/>
      <c r="AF140" s="38"/>
      <c r="AG140" s="38"/>
      <c r="AH140" s="38"/>
      <c r="AI140" s="38"/>
      <c r="AJ140" s="38"/>
      <c r="AK140" s="38"/>
      <c r="AL140" s="38"/>
      <c r="AM140" s="38"/>
      <c r="AN140" s="38"/>
      <c r="AO140" s="38"/>
      <c r="AP140" s="38"/>
      <c r="AQ140" s="38"/>
      <c r="AR140" s="38"/>
      <c r="AS140" s="38"/>
      <c r="AT140" s="38"/>
      <c r="AU140" s="38"/>
      <c r="AV140" s="38"/>
      <c r="AW140" s="38"/>
      <c r="AX140" s="38"/>
      <c r="AY140" s="38"/>
    </row>
    <row r="141" spans="1:51" ht="24.75" customHeight="1" x14ac:dyDescent="0.25">
      <c r="A141" s="166" t="s">
        <v>481</v>
      </c>
      <c r="B141" s="163">
        <v>17</v>
      </c>
      <c r="C141" s="67">
        <v>147</v>
      </c>
      <c r="D141" s="73" t="s">
        <v>201</v>
      </c>
      <c r="E141" s="86" t="s">
        <v>453</v>
      </c>
      <c r="F141" s="78" t="s">
        <v>3</v>
      </c>
      <c r="G141" s="80" t="s">
        <v>454</v>
      </c>
      <c r="H141" s="77" t="s">
        <v>468</v>
      </c>
      <c r="I141" s="82">
        <v>1298.31</v>
      </c>
      <c r="J141" s="85">
        <v>0</v>
      </c>
      <c r="K141" s="28">
        <f t="shared" si="5"/>
        <v>0</v>
      </c>
      <c r="L141" s="28">
        <f t="shared" si="6"/>
        <v>0</v>
      </c>
      <c r="M141" s="29"/>
      <c r="N141" s="30">
        <f t="shared" si="3"/>
        <v>0</v>
      </c>
      <c r="O141" s="29"/>
      <c r="P141" s="29"/>
      <c r="Q141" s="29"/>
      <c r="R141" s="42">
        <f t="shared" si="7"/>
        <v>0</v>
      </c>
      <c r="S141" s="20" t="str">
        <f t="shared" si="8"/>
        <v>OK</v>
      </c>
      <c r="T141" s="142"/>
      <c r="U141" s="143"/>
      <c r="V141" s="143"/>
      <c r="W141" s="41"/>
      <c r="X141" s="41"/>
      <c r="Y141" s="41"/>
      <c r="Z141" s="41"/>
      <c r="AA141" s="40"/>
      <c r="AB141" s="40"/>
      <c r="AC141" s="40"/>
      <c r="AD141" s="40"/>
      <c r="AE141" s="38"/>
      <c r="AF141" s="38"/>
      <c r="AG141" s="38"/>
      <c r="AH141" s="38"/>
      <c r="AI141" s="38"/>
      <c r="AJ141" s="38"/>
      <c r="AK141" s="38"/>
      <c r="AL141" s="38"/>
      <c r="AM141" s="38"/>
      <c r="AN141" s="38"/>
      <c r="AO141" s="38"/>
      <c r="AP141" s="38"/>
      <c r="AQ141" s="38"/>
      <c r="AR141" s="38"/>
      <c r="AS141" s="38"/>
      <c r="AT141" s="38"/>
      <c r="AU141" s="38"/>
      <c r="AV141" s="38"/>
      <c r="AW141" s="38"/>
      <c r="AX141" s="38"/>
      <c r="AY141" s="38"/>
    </row>
    <row r="142" spans="1:51" ht="24.75" customHeight="1" x14ac:dyDescent="0.25">
      <c r="A142" s="166"/>
      <c r="B142" s="164"/>
      <c r="C142" s="67">
        <v>148</v>
      </c>
      <c r="D142" s="73" t="s">
        <v>202</v>
      </c>
      <c r="E142" s="86" t="s">
        <v>455</v>
      </c>
      <c r="F142" s="78" t="s">
        <v>3</v>
      </c>
      <c r="G142" s="80" t="s">
        <v>454</v>
      </c>
      <c r="H142" s="77" t="s">
        <v>476</v>
      </c>
      <c r="I142" s="82">
        <v>1073.81</v>
      </c>
      <c r="J142" s="85">
        <v>0</v>
      </c>
      <c r="K142" s="28">
        <f t="shared" si="5"/>
        <v>0</v>
      </c>
      <c r="L142" s="28">
        <f t="shared" si="6"/>
        <v>0</v>
      </c>
      <c r="M142" s="29"/>
      <c r="N142" s="30">
        <f t="shared" si="3"/>
        <v>0</v>
      </c>
      <c r="O142" s="29"/>
      <c r="P142" s="29"/>
      <c r="Q142" s="29"/>
      <c r="R142" s="42">
        <f t="shared" si="7"/>
        <v>0</v>
      </c>
      <c r="S142" s="20" t="str">
        <f t="shared" si="8"/>
        <v>OK</v>
      </c>
      <c r="T142" s="142"/>
      <c r="U142" s="143"/>
      <c r="V142" s="143"/>
      <c r="W142" s="41"/>
      <c r="X142" s="41"/>
      <c r="Y142" s="41"/>
      <c r="Z142" s="41"/>
      <c r="AA142" s="40"/>
      <c r="AB142" s="40"/>
      <c r="AC142" s="40"/>
      <c r="AD142" s="40"/>
      <c r="AE142" s="38"/>
      <c r="AF142" s="38"/>
      <c r="AG142" s="38"/>
      <c r="AH142" s="38"/>
      <c r="AI142" s="38"/>
      <c r="AJ142" s="38"/>
      <c r="AK142" s="38"/>
      <c r="AL142" s="38"/>
      <c r="AM142" s="38"/>
      <c r="AN142" s="38"/>
      <c r="AO142" s="38"/>
      <c r="AP142" s="38"/>
      <c r="AQ142" s="38"/>
      <c r="AR142" s="38"/>
      <c r="AS142" s="38"/>
      <c r="AT142" s="38"/>
      <c r="AU142" s="38"/>
      <c r="AV142" s="38"/>
      <c r="AW142" s="38"/>
      <c r="AX142" s="38"/>
      <c r="AY142" s="38"/>
    </row>
    <row r="143" spans="1:51" ht="24.75" customHeight="1" x14ac:dyDescent="0.25">
      <c r="A143" s="166"/>
      <c r="B143" s="165"/>
      <c r="C143" s="67">
        <v>149</v>
      </c>
      <c r="D143" s="73" t="s">
        <v>203</v>
      </c>
      <c r="E143" s="86" t="s">
        <v>456</v>
      </c>
      <c r="F143" s="78" t="s">
        <v>3</v>
      </c>
      <c r="G143" s="80" t="s">
        <v>454</v>
      </c>
      <c r="H143" s="77" t="s">
        <v>468</v>
      </c>
      <c r="I143" s="82">
        <v>424.67</v>
      </c>
      <c r="J143" s="85">
        <v>0</v>
      </c>
      <c r="K143" s="28">
        <f t="shared" si="5"/>
        <v>0</v>
      </c>
      <c r="L143" s="28">
        <f t="shared" si="6"/>
        <v>0</v>
      </c>
      <c r="M143" s="29"/>
      <c r="N143" s="30">
        <f t="shared" si="3"/>
        <v>0</v>
      </c>
      <c r="O143" s="29"/>
      <c r="P143" s="29"/>
      <c r="Q143" s="29"/>
      <c r="R143" s="42">
        <f t="shared" si="7"/>
        <v>0</v>
      </c>
      <c r="S143" s="20" t="str">
        <f t="shared" si="8"/>
        <v>OK</v>
      </c>
      <c r="T143" s="142"/>
      <c r="U143" s="143"/>
      <c r="V143" s="143"/>
      <c r="W143" s="41"/>
      <c r="X143" s="41"/>
      <c r="Y143" s="41"/>
      <c r="Z143" s="41"/>
      <c r="AA143" s="40"/>
      <c r="AB143" s="40"/>
      <c r="AC143" s="40"/>
      <c r="AD143" s="40"/>
      <c r="AE143" s="38"/>
      <c r="AF143" s="38"/>
      <c r="AG143" s="38"/>
      <c r="AH143" s="38"/>
      <c r="AI143" s="38"/>
      <c r="AJ143" s="38"/>
      <c r="AK143" s="38"/>
      <c r="AL143" s="38"/>
      <c r="AM143" s="38"/>
      <c r="AN143" s="38"/>
      <c r="AO143" s="38"/>
      <c r="AP143" s="38"/>
      <c r="AQ143" s="38"/>
      <c r="AR143" s="38"/>
      <c r="AS143" s="38"/>
      <c r="AT143" s="38"/>
      <c r="AU143" s="38"/>
      <c r="AV143" s="38"/>
      <c r="AW143" s="38"/>
      <c r="AX143" s="38"/>
      <c r="AY143" s="38"/>
    </row>
    <row r="144" spans="1:51" ht="24.75" customHeight="1" x14ac:dyDescent="0.25">
      <c r="A144" s="166" t="s">
        <v>482</v>
      </c>
      <c r="B144" s="163">
        <v>18</v>
      </c>
      <c r="C144" s="67">
        <v>150</v>
      </c>
      <c r="D144" s="73" t="s">
        <v>204</v>
      </c>
      <c r="E144" s="86" t="s">
        <v>457</v>
      </c>
      <c r="F144" s="78" t="s">
        <v>403</v>
      </c>
      <c r="G144" s="80" t="s">
        <v>433</v>
      </c>
      <c r="H144" s="77" t="s">
        <v>470</v>
      </c>
      <c r="I144" s="82">
        <v>30.6</v>
      </c>
      <c r="J144" s="85">
        <v>0</v>
      </c>
      <c r="K144" s="28">
        <f t="shared" si="5"/>
        <v>0</v>
      </c>
      <c r="L144" s="28">
        <f t="shared" si="6"/>
        <v>0</v>
      </c>
      <c r="M144" s="29"/>
      <c r="N144" s="30">
        <f t="shared" si="3"/>
        <v>0</v>
      </c>
      <c r="O144" s="29"/>
      <c r="P144" s="29"/>
      <c r="Q144" s="29"/>
      <c r="R144" s="42">
        <f t="shared" si="7"/>
        <v>0</v>
      </c>
      <c r="S144" s="20" t="str">
        <f t="shared" si="8"/>
        <v>OK</v>
      </c>
      <c r="T144" s="142"/>
      <c r="U144" s="143"/>
      <c r="V144" s="143"/>
      <c r="W144" s="41"/>
      <c r="X144" s="41"/>
      <c r="Y144" s="41"/>
      <c r="Z144" s="41"/>
      <c r="AA144" s="40"/>
      <c r="AB144" s="40"/>
      <c r="AC144" s="40"/>
      <c r="AD144" s="40"/>
      <c r="AE144" s="38"/>
      <c r="AF144" s="38"/>
      <c r="AG144" s="38"/>
      <c r="AH144" s="38"/>
      <c r="AI144" s="38"/>
      <c r="AJ144" s="38"/>
      <c r="AK144" s="38"/>
      <c r="AL144" s="38"/>
      <c r="AM144" s="38"/>
      <c r="AN144" s="38"/>
      <c r="AO144" s="38"/>
      <c r="AP144" s="38"/>
      <c r="AQ144" s="38"/>
      <c r="AR144" s="38"/>
      <c r="AS144" s="38"/>
      <c r="AT144" s="38"/>
      <c r="AU144" s="38"/>
      <c r="AV144" s="38"/>
      <c r="AW144" s="38"/>
      <c r="AX144" s="38"/>
      <c r="AY144" s="38"/>
    </row>
    <row r="145" spans="1:51" ht="24.75" customHeight="1" x14ac:dyDescent="0.25">
      <c r="A145" s="166"/>
      <c r="B145" s="164"/>
      <c r="C145" s="67">
        <v>151</v>
      </c>
      <c r="D145" s="73" t="s">
        <v>205</v>
      </c>
      <c r="E145" s="86" t="s">
        <v>458</v>
      </c>
      <c r="F145" s="78" t="s">
        <v>3</v>
      </c>
      <c r="G145" s="80" t="s">
        <v>433</v>
      </c>
      <c r="H145" s="77" t="s">
        <v>468</v>
      </c>
      <c r="I145" s="82">
        <v>14.23</v>
      </c>
      <c r="J145" s="85">
        <v>0</v>
      </c>
      <c r="K145" s="28">
        <f t="shared" si="5"/>
        <v>0</v>
      </c>
      <c r="L145" s="28">
        <f t="shared" si="6"/>
        <v>0</v>
      </c>
      <c r="M145" s="29"/>
      <c r="N145" s="30">
        <f t="shared" si="3"/>
        <v>0</v>
      </c>
      <c r="O145" s="29"/>
      <c r="P145" s="29"/>
      <c r="Q145" s="29"/>
      <c r="R145" s="42">
        <f t="shared" si="7"/>
        <v>0</v>
      </c>
      <c r="S145" s="20" t="str">
        <f t="shared" si="8"/>
        <v>OK</v>
      </c>
      <c r="T145" s="142"/>
      <c r="U145" s="143"/>
      <c r="V145" s="143"/>
      <c r="W145" s="41"/>
      <c r="X145" s="41"/>
      <c r="Y145" s="41"/>
      <c r="Z145" s="41"/>
      <c r="AA145" s="40"/>
      <c r="AB145" s="40"/>
      <c r="AC145" s="40"/>
      <c r="AD145" s="40"/>
      <c r="AE145" s="38"/>
      <c r="AF145" s="38"/>
      <c r="AG145" s="38"/>
      <c r="AH145" s="38"/>
      <c r="AI145" s="38"/>
      <c r="AJ145" s="38"/>
      <c r="AK145" s="38"/>
      <c r="AL145" s="38"/>
      <c r="AM145" s="38"/>
      <c r="AN145" s="38"/>
      <c r="AO145" s="38"/>
      <c r="AP145" s="38"/>
      <c r="AQ145" s="38"/>
      <c r="AR145" s="38"/>
      <c r="AS145" s="38"/>
      <c r="AT145" s="38"/>
      <c r="AU145" s="38"/>
      <c r="AV145" s="38"/>
      <c r="AW145" s="38"/>
      <c r="AX145" s="38"/>
      <c r="AY145" s="38"/>
    </row>
    <row r="146" spans="1:51" ht="24.75" customHeight="1" x14ac:dyDescent="0.25">
      <c r="A146" s="166"/>
      <c r="B146" s="164"/>
      <c r="C146" s="67">
        <v>152</v>
      </c>
      <c r="D146" s="73" t="s">
        <v>206</v>
      </c>
      <c r="E146" s="86" t="s">
        <v>459</v>
      </c>
      <c r="F146" s="78" t="s">
        <v>3</v>
      </c>
      <c r="G146" s="80" t="s">
        <v>433</v>
      </c>
      <c r="H146" s="77" t="s">
        <v>468</v>
      </c>
      <c r="I146" s="82">
        <v>4.05</v>
      </c>
      <c r="J146" s="85">
        <v>0</v>
      </c>
      <c r="K146" s="28">
        <f t="shared" si="5"/>
        <v>0</v>
      </c>
      <c r="L146" s="28">
        <f t="shared" si="6"/>
        <v>0</v>
      </c>
      <c r="M146" s="29"/>
      <c r="N146" s="30">
        <f t="shared" si="3"/>
        <v>0</v>
      </c>
      <c r="O146" s="29"/>
      <c r="P146" s="29"/>
      <c r="Q146" s="29"/>
      <c r="R146" s="42">
        <f t="shared" si="7"/>
        <v>0</v>
      </c>
      <c r="S146" s="20" t="str">
        <f t="shared" si="8"/>
        <v>OK</v>
      </c>
      <c r="T146" s="142"/>
      <c r="U146" s="143"/>
      <c r="V146" s="143"/>
      <c r="W146" s="41"/>
      <c r="X146" s="41"/>
      <c r="Y146" s="41"/>
      <c r="Z146" s="41"/>
      <c r="AA146" s="40"/>
      <c r="AB146" s="40"/>
      <c r="AC146" s="40"/>
      <c r="AD146" s="40"/>
      <c r="AE146" s="38"/>
      <c r="AF146" s="38"/>
      <c r="AG146" s="38"/>
      <c r="AH146" s="38"/>
      <c r="AI146" s="38"/>
      <c r="AJ146" s="38"/>
      <c r="AK146" s="38"/>
      <c r="AL146" s="38"/>
      <c r="AM146" s="38"/>
      <c r="AN146" s="38"/>
      <c r="AO146" s="38"/>
      <c r="AP146" s="38"/>
      <c r="AQ146" s="38"/>
      <c r="AR146" s="38"/>
      <c r="AS146" s="38"/>
      <c r="AT146" s="38"/>
      <c r="AU146" s="38"/>
      <c r="AV146" s="38"/>
      <c r="AW146" s="38"/>
      <c r="AX146" s="38"/>
      <c r="AY146" s="38"/>
    </row>
    <row r="147" spans="1:51" ht="24.75" customHeight="1" x14ac:dyDescent="0.25">
      <c r="A147" s="166"/>
      <c r="B147" s="164"/>
      <c r="C147" s="67">
        <v>153</v>
      </c>
      <c r="D147" s="73" t="s">
        <v>207</v>
      </c>
      <c r="E147" s="86" t="s">
        <v>460</v>
      </c>
      <c r="F147" s="78" t="s">
        <v>3</v>
      </c>
      <c r="G147" s="80" t="s">
        <v>433</v>
      </c>
      <c r="H147" s="77" t="s">
        <v>468</v>
      </c>
      <c r="I147" s="82">
        <v>3.9</v>
      </c>
      <c r="J147" s="85">
        <v>0</v>
      </c>
      <c r="K147" s="28">
        <f t="shared" si="5"/>
        <v>0</v>
      </c>
      <c r="L147" s="28">
        <f t="shared" si="6"/>
        <v>0</v>
      </c>
      <c r="M147" s="29"/>
      <c r="N147" s="30">
        <f t="shared" si="3"/>
        <v>0</v>
      </c>
      <c r="O147" s="29"/>
      <c r="P147" s="29"/>
      <c r="Q147" s="29"/>
      <c r="R147" s="42">
        <f t="shared" si="7"/>
        <v>0</v>
      </c>
      <c r="S147" s="20" t="str">
        <f t="shared" si="8"/>
        <v>OK</v>
      </c>
      <c r="T147" s="142"/>
      <c r="U147" s="143"/>
      <c r="V147" s="143"/>
      <c r="W147" s="41"/>
      <c r="X147" s="41"/>
      <c r="Y147" s="41"/>
      <c r="Z147" s="41"/>
      <c r="AA147" s="40"/>
      <c r="AB147" s="40"/>
      <c r="AC147" s="40"/>
      <c r="AD147" s="40"/>
      <c r="AE147" s="38"/>
      <c r="AF147" s="38"/>
      <c r="AG147" s="38"/>
      <c r="AH147" s="38"/>
      <c r="AI147" s="38"/>
      <c r="AJ147" s="38"/>
      <c r="AK147" s="38"/>
      <c r="AL147" s="38"/>
      <c r="AM147" s="38"/>
      <c r="AN147" s="38"/>
      <c r="AO147" s="38"/>
      <c r="AP147" s="38"/>
      <c r="AQ147" s="38"/>
      <c r="AR147" s="38"/>
      <c r="AS147" s="38"/>
      <c r="AT147" s="38"/>
      <c r="AU147" s="38"/>
      <c r="AV147" s="38"/>
      <c r="AW147" s="38"/>
      <c r="AX147" s="38"/>
      <c r="AY147" s="38"/>
    </row>
    <row r="148" spans="1:51" ht="24.75" customHeight="1" x14ac:dyDescent="0.25">
      <c r="A148" s="166"/>
      <c r="B148" s="164"/>
      <c r="C148" s="67">
        <v>154</v>
      </c>
      <c r="D148" s="73" t="s">
        <v>208</v>
      </c>
      <c r="E148" s="86" t="s">
        <v>461</v>
      </c>
      <c r="F148" s="78" t="s">
        <v>3</v>
      </c>
      <c r="G148" s="80" t="s">
        <v>433</v>
      </c>
      <c r="H148" s="77" t="s">
        <v>468</v>
      </c>
      <c r="I148" s="82">
        <v>3.27</v>
      </c>
      <c r="J148" s="85">
        <v>0</v>
      </c>
      <c r="K148" s="28">
        <f t="shared" si="5"/>
        <v>0</v>
      </c>
      <c r="L148" s="28">
        <f t="shared" si="6"/>
        <v>0</v>
      </c>
      <c r="M148" s="29"/>
      <c r="N148" s="30">
        <f t="shared" si="3"/>
        <v>0</v>
      </c>
      <c r="O148" s="29"/>
      <c r="P148" s="29"/>
      <c r="Q148" s="29"/>
      <c r="R148" s="42">
        <f t="shared" si="7"/>
        <v>0</v>
      </c>
      <c r="S148" s="20" t="str">
        <f t="shared" si="8"/>
        <v>OK</v>
      </c>
      <c r="T148" s="142"/>
      <c r="U148" s="143"/>
      <c r="V148" s="143"/>
      <c r="W148" s="41"/>
      <c r="X148" s="41"/>
      <c r="Y148" s="41"/>
      <c r="Z148" s="41"/>
      <c r="AA148" s="40"/>
      <c r="AB148" s="40"/>
      <c r="AC148" s="40"/>
      <c r="AD148" s="40"/>
      <c r="AE148" s="38"/>
      <c r="AF148" s="38"/>
      <c r="AG148" s="38"/>
      <c r="AH148" s="38"/>
      <c r="AI148" s="38"/>
      <c r="AJ148" s="38"/>
      <c r="AK148" s="38"/>
      <c r="AL148" s="38"/>
      <c r="AM148" s="38"/>
      <c r="AN148" s="38"/>
      <c r="AO148" s="38"/>
      <c r="AP148" s="38"/>
      <c r="AQ148" s="38"/>
      <c r="AR148" s="38"/>
      <c r="AS148" s="38"/>
      <c r="AT148" s="38"/>
      <c r="AU148" s="38"/>
      <c r="AV148" s="38"/>
      <c r="AW148" s="38"/>
      <c r="AX148" s="38"/>
      <c r="AY148" s="38"/>
    </row>
    <row r="149" spans="1:51" ht="24.75" customHeight="1" x14ac:dyDescent="0.25">
      <c r="A149" s="166"/>
      <c r="B149" s="164"/>
      <c r="C149" s="67">
        <v>155</v>
      </c>
      <c r="D149" s="73" t="s">
        <v>209</v>
      </c>
      <c r="E149" s="86" t="s">
        <v>462</v>
      </c>
      <c r="F149" s="78" t="s">
        <v>3</v>
      </c>
      <c r="G149" s="80" t="s">
        <v>433</v>
      </c>
      <c r="H149" s="77" t="s">
        <v>468</v>
      </c>
      <c r="I149" s="82">
        <v>4.12</v>
      </c>
      <c r="J149" s="85">
        <v>0</v>
      </c>
      <c r="K149" s="28">
        <f t="shared" si="5"/>
        <v>0</v>
      </c>
      <c r="L149" s="28">
        <f t="shared" si="6"/>
        <v>0</v>
      </c>
      <c r="M149" s="29"/>
      <c r="N149" s="30">
        <f t="shared" si="3"/>
        <v>0</v>
      </c>
      <c r="O149" s="29"/>
      <c r="P149" s="29"/>
      <c r="Q149" s="29"/>
      <c r="R149" s="42">
        <f t="shared" si="7"/>
        <v>0</v>
      </c>
      <c r="S149" s="20" t="str">
        <f t="shared" si="8"/>
        <v>OK</v>
      </c>
      <c r="T149" s="142"/>
      <c r="U149" s="143"/>
      <c r="V149" s="143"/>
      <c r="W149" s="41"/>
      <c r="X149" s="41"/>
      <c r="Y149" s="41"/>
      <c r="Z149" s="41"/>
      <c r="AA149" s="40"/>
      <c r="AB149" s="40"/>
      <c r="AC149" s="40"/>
      <c r="AD149" s="40"/>
      <c r="AE149" s="38"/>
      <c r="AF149" s="38"/>
      <c r="AG149" s="38"/>
      <c r="AH149" s="38"/>
      <c r="AI149" s="38"/>
      <c r="AJ149" s="38"/>
      <c r="AK149" s="38"/>
      <c r="AL149" s="38"/>
      <c r="AM149" s="38"/>
      <c r="AN149" s="38"/>
      <c r="AO149" s="38"/>
      <c r="AP149" s="38"/>
      <c r="AQ149" s="38"/>
      <c r="AR149" s="38"/>
      <c r="AS149" s="38"/>
      <c r="AT149" s="38"/>
      <c r="AU149" s="38"/>
      <c r="AV149" s="38"/>
      <c r="AW149" s="38"/>
      <c r="AX149" s="38"/>
      <c r="AY149" s="38"/>
    </row>
    <row r="150" spans="1:51" ht="24.75" customHeight="1" x14ac:dyDescent="0.25">
      <c r="A150" s="166"/>
      <c r="B150" s="164"/>
      <c r="C150" s="67">
        <v>156</v>
      </c>
      <c r="D150" s="73" t="s">
        <v>210</v>
      </c>
      <c r="E150" s="86" t="s">
        <v>463</v>
      </c>
      <c r="F150" s="78" t="s">
        <v>3</v>
      </c>
      <c r="G150" s="80" t="s">
        <v>433</v>
      </c>
      <c r="H150" s="77" t="s">
        <v>468</v>
      </c>
      <c r="I150" s="82">
        <v>5.89</v>
      </c>
      <c r="J150" s="85">
        <v>0</v>
      </c>
      <c r="K150" s="28">
        <f t="shared" si="5"/>
        <v>0</v>
      </c>
      <c r="L150" s="28">
        <f t="shared" si="6"/>
        <v>0</v>
      </c>
      <c r="M150" s="29"/>
      <c r="N150" s="30">
        <f t="shared" si="3"/>
        <v>0</v>
      </c>
      <c r="O150" s="29"/>
      <c r="P150" s="29"/>
      <c r="Q150" s="29"/>
      <c r="R150" s="42">
        <f t="shared" si="7"/>
        <v>0</v>
      </c>
      <c r="S150" s="20" t="str">
        <f t="shared" si="8"/>
        <v>OK</v>
      </c>
      <c r="T150" s="142"/>
      <c r="U150" s="143"/>
      <c r="V150" s="143"/>
      <c r="W150" s="41"/>
      <c r="X150" s="41"/>
      <c r="Y150" s="41"/>
      <c r="Z150" s="41"/>
      <c r="AA150" s="40"/>
      <c r="AB150" s="40"/>
      <c r="AC150" s="40"/>
      <c r="AD150" s="40"/>
      <c r="AE150" s="38"/>
      <c r="AF150" s="38"/>
      <c r="AG150" s="38"/>
      <c r="AH150" s="38"/>
      <c r="AI150" s="38"/>
      <c r="AJ150" s="38"/>
      <c r="AK150" s="38"/>
      <c r="AL150" s="38"/>
      <c r="AM150" s="38"/>
      <c r="AN150" s="38"/>
      <c r="AO150" s="38"/>
      <c r="AP150" s="38"/>
      <c r="AQ150" s="38"/>
      <c r="AR150" s="38"/>
      <c r="AS150" s="38"/>
      <c r="AT150" s="38"/>
      <c r="AU150" s="38"/>
      <c r="AV150" s="38"/>
      <c r="AW150" s="38"/>
      <c r="AX150" s="38"/>
      <c r="AY150" s="38"/>
    </row>
    <row r="151" spans="1:51" ht="24.75" customHeight="1" x14ac:dyDescent="0.25">
      <c r="A151" s="166"/>
      <c r="B151" s="164"/>
      <c r="C151" s="67">
        <v>157</v>
      </c>
      <c r="D151" s="73" t="s">
        <v>211</v>
      </c>
      <c r="E151" s="86" t="s">
        <v>464</v>
      </c>
      <c r="F151" s="78" t="s">
        <v>3</v>
      </c>
      <c r="G151" s="80" t="s">
        <v>433</v>
      </c>
      <c r="H151" s="77" t="s">
        <v>468</v>
      </c>
      <c r="I151" s="82">
        <v>3.9</v>
      </c>
      <c r="J151" s="85">
        <v>0</v>
      </c>
      <c r="K151" s="28">
        <f t="shared" si="5"/>
        <v>0</v>
      </c>
      <c r="L151" s="28">
        <f t="shared" si="6"/>
        <v>0</v>
      </c>
      <c r="M151" s="29"/>
      <c r="N151" s="30">
        <f t="shared" si="3"/>
        <v>0</v>
      </c>
      <c r="O151" s="29"/>
      <c r="P151" s="29"/>
      <c r="Q151" s="29"/>
      <c r="R151" s="42">
        <f t="shared" si="7"/>
        <v>0</v>
      </c>
      <c r="S151" s="20" t="str">
        <f t="shared" si="8"/>
        <v>OK</v>
      </c>
      <c r="T151" s="142"/>
      <c r="U151" s="143"/>
      <c r="V151" s="143"/>
      <c r="W151" s="41"/>
      <c r="X151" s="41"/>
      <c r="Y151" s="41"/>
      <c r="Z151" s="41"/>
      <c r="AA151" s="40"/>
      <c r="AB151" s="40"/>
      <c r="AC151" s="40"/>
      <c r="AD151" s="40"/>
      <c r="AE151" s="38"/>
      <c r="AF151" s="38"/>
      <c r="AG151" s="38"/>
      <c r="AH151" s="38"/>
      <c r="AI151" s="38"/>
      <c r="AJ151" s="38"/>
      <c r="AK151" s="38"/>
      <c r="AL151" s="38"/>
      <c r="AM151" s="38"/>
      <c r="AN151" s="38"/>
      <c r="AO151" s="38"/>
      <c r="AP151" s="38"/>
      <c r="AQ151" s="38"/>
      <c r="AR151" s="38"/>
      <c r="AS151" s="38"/>
      <c r="AT151" s="38"/>
      <c r="AU151" s="38"/>
      <c r="AV151" s="38"/>
      <c r="AW151" s="38"/>
      <c r="AX151" s="38"/>
      <c r="AY151" s="38"/>
    </row>
    <row r="152" spans="1:51" ht="24.75" customHeight="1" x14ac:dyDescent="0.25">
      <c r="A152" s="166"/>
      <c r="B152" s="164"/>
      <c r="C152" s="67">
        <v>158</v>
      </c>
      <c r="D152" s="73" t="s">
        <v>212</v>
      </c>
      <c r="E152" s="86" t="s">
        <v>465</v>
      </c>
      <c r="F152" s="78" t="s">
        <v>3</v>
      </c>
      <c r="G152" s="80" t="s">
        <v>433</v>
      </c>
      <c r="H152" s="77" t="s">
        <v>473</v>
      </c>
      <c r="I152" s="82">
        <v>157.9</v>
      </c>
      <c r="J152" s="85">
        <v>0</v>
      </c>
      <c r="K152" s="28">
        <f t="shared" si="5"/>
        <v>0</v>
      </c>
      <c r="L152" s="28">
        <f t="shared" si="6"/>
        <v>0</v>
      </c>
      <c r="M152" s="29"/>
      <c r="N152" s="30">
        <f t="shared" si="3"/>
        <v>0</v>
      </c>
      <c r="O152" s="29"/>
      <c r="P152" s="29"/>
      <c r="Q152" s="29"/>
      <c r="R152" s="42">
        <f t="shared" si="7"/>
        <v>0</v>
      </c>
      <c r="S152" s="20" t="str">
        <f t="shared" si="8"/>
        <v>OK</v>
      </c>
      <c r="T152" s="142"/>
      <c r="U152" s="143"/>
      <c r="V152" s="143"/>
      <c r="W152" s="41"/>
      <c r="X152" s="41"/>
      <c r="Y152" s="41"/>
      <c r="Z152" s="41"/>
      <c r="AA152" s="40"/>
      <c r="AB152" s="40"/>
      <c r="AC152" s="40"/>
      <c r="AD152" s="40"/>
      <c r="AE152" s="38"/>
      <c r="AF152" s="38"/>
      <c r="AG152" s="38"/>
      <c r="AH152" s="38"/>
      <c r="AI152" s="38"/>
      <c r="AJ152" s="38"/>
      <c r="AK152" s="38"/>
      <c r="AL152" s="38"/>
      <c r="AM152" s="38"/>
      <c r="AN152" s="38"/>
      <c r="AO152" s="38"/>
      <c r="AP152" s="38"/>
      <c r="AQ152" s="38"/>
      <c r="AR152" s="38"/>
      <c r="AS152" s="38"/>
      <c r="AT152" s="38"/>
      <c r="AU152" s="38"/>
      <c r="AV152" s="38"/>
      <c r="AW152" s="38"/>
      <c r="AX152" s="38"/>
      <c r="AY152" s="38"/>
    </row>
    <row r="153" spans="1:51" ht="24.75" customHeight="1" x14ac:dyDescent="0.25">
      <c r="A153" s="166"/>
      <c r="B153" s="164"/>
      <c r="C153" s="67">
        <v>159</v>
      </c>
      <c r="D153" s="73" t="s">
        <v>213</v>
      </c>
      <c r="E153" s="86" t="s">
        <v>466</v>
      </c>
      <c r="F153" s="78" t="s">
        <v>3</v>
      </c>
      <c r="G153" s="80" t="s">
        <v>433</v>
      </c>
      <c r="H153" s="77" t="s">
        <v>473</v>
      </c>
      <c r="I153" s="82">
        <v>102.99</v>
      </c>
      <c r="J153" s="85">
        <v>0</v>
      </c>
      <c r="K153" s="28">
        <f t="shared" si="5"/>
        <v>0</v>
      </c>
      <c r="L153" s="28">
        <f t="shared" si="6"/>
        <v>0</v>
      </c>
      <c r="M153" s="29"/>
      <c r="N153" s="30">
        <f t="shared" si="3"/>
        <v>0</v>
      </c>
      <c r="O153" s="29"/>
      <c r="P153" s="29"/>
      <c r="Q153" s="29"/>
      <c r="R153" s="42">
        <f t="shared" si="7"/>
        <v>0</v>
      </c>
      <c r="S153" s="20" t="str">
        <f t="shared" si="8"/>
        <v>OK</v>
      </c>
      <c r="T153" s="142"/>
      <c r="U153" s="143"/>
      <c r="V153" s="143"/>
      <c r="W153" s="41"/>
      <c r="X153" s="41"/>
      <c r="Y153" s="41"/>
      <c r="Z153" s="41"/>
      <c r="AA153" s="40"/>
      <c r="AB153" s="40"/>
      <c r="AC153" s="40"/>
      <c r="AD153" s="40"/>
      <c r="AE153" s="38"/>
      <c r="AF153" s="38"/>
      <c r="AG153" s="38"/>
      <c r="AH153" s="38"/>
      <c r="AI153" s="38"/>
      <c r="AJ153" s="38"/>
      <c r="AK153" s="38"/>
      <c r="AL153" s="38"/>
      <c r="AM153" s="38"/>
      <c r="AN153" s="38"/>
      <c r="AO153" s="38"/>
      <c r="AP153" s="38"/>
      <c r="AQ153" s="38"/>
      <c r="AR153" s="38"/>
      <c r="AS153" s="38"/>
      <c r="AT153" s="38"/>
      <c r="AU153" s="38"/>
      <c r="AV153" s="38"/>
      <c r="AW153" s="38"/>
      <c r="AX153" s="38"/>
      <c r="AY153" s="38"/>
    </row>
    <row r="154" spans="1:51" ht="24.75" customHeight="1" x14ac:dyDescent="0.25">
      <c r="A154" s="166"/>
      <c r="B154" s="165"/>
      <c r="C154" s="67">
        <v>160</v>
      </c>
      <c r="D154" s="73" t="s">
        <v>214</v>
      </c>
      <c r="E154" s="86" t="s">
        <v>467</v>
      </c>
      <c r="F154" s="78" t="s">
        <v>340</v>
      </c>
      <c r="G154" s="80" t="s">
        <v>433</v>
      </c>
      <c r="H154" s="77" t="s">
        <v>468</v>
      </c>
      <c r="I154" s="82">
        <v>1405.14</v>
      </c>
      <c r="J154" s="85">
        <v>0</v>
      </c>
      <c r="K154" s="28">
        <f t="shared" si="5"/>
        <v>0</v>
      </c>
      <c r="L154" s="28">
        <f t="shared" si="6"/>
        <v>0</v>
      </c>
      <c r="M154" s="29"/>
      <c r="N154" s="30">
        <f t="shared" si="3"/>
        <v>0</v>
      </c>
      <c r="O154" s="29"/>
      <c r="P154" s="29"/>
      <c r="Q154" s="29"/>
      <c r="R154" s="42">
        <f t="shared" si="7"/>
        <v>0</v>
      </c>
      <c r="S154" s="20" t="str">
        <f t="shared" si="8"/>
        <v>OK</v>
      </c>
      <c r="T154" s="142"/>
      <c r="U154" s="143"/>
      <c r="V154" s="143"/>
      <c r="W154" s="41"/>
      <c r="X154" s="41"/>
      <c r="Y154" s="41"/>
      <c r="Z154" s="41"/>
      <c r="AA154" s="40"/>
      <c r="AB154" s="40"/>
      <c r="AC154" s="40"/>
      <c r="AD154" s="40"/>
      <c r="AE154" s="38"/>
      <c r="AF154" s="38"/>
      <c r="AG154" s="38"/>
      <c r="AH154" s="38"/>
      <c r="AI154" s="38"/>
      <c r="AJ154" s="38"/>
      <c r="AK154" s="38"/>
      <c r="AL154" s="38"/>
      <c r="AM154" s="38"/>
      <c r="AN154" s="38"/>
      <c r="AO154" s="38"/>
      <c r="AP154" s="38"/>
      <c r="AQ154" s="38"/>
      <c r="AR154" s="38"/>
      <c r="AS154" s="38"/>
      <c r="AT154" s="38"/>
      <c r="AU154" s="38"/>
      <c r="AV154" s="38"/>
      <c r="AW154" s="38"/>
      <c r="AX154" s="38"/>
      <c r="AY154" s="38"/>
    </row>
    <row r="155" spans="1:51" ht="16.5" customHeight="1" x14ac:dyDescent="0.25">
      <c r="I155" s="57"/>
      <c r="J155" s="55">
        <f t="shared" ref="J155:R155" si="9">SUM(J4:J154)</f>
        <v>2948</v>
      </c>
      <c r="K155" s="55">
        <f t="shared" si="9"/>
        <v>409</v>
      </c>
      <c r="L155" s="55">
        <f t="shared" si="9"/>
        <v>409</v>
      </c>
      <c r="M155" s="55">
        <f t="shared" si="9"/>
        <v>0</v>
      </c>
      <c r="N155" s="55">
        <f t="shared" si="9"/>
        <v>717</v>
      </c>
      <c r="O155" s="55">
        <f t="shared" si="9"/>
        <v>0</v>
      </c>
      <c r="P155" s="55">
        <f t="shared" si="9"/>
        <v>0</v>
      </c>
      <c r="Q155" s="55">
        <f t="shared" si="9"/>
        <v>0</v>
      </c>
      <c r="R155" s="56">
        <f t="shared" si="9"/>
        <v>2539</v>
      </c>
      <c r="T155" s="160">
        <f>SUMPRODUCT($I$4:$I$154,T4:T154)</f>
        <v>2525.4</v>
      </c>
      <c r="U155" s="160">
        <f t="shared" ref="U155:X155" si="10">SUMPRODUCT($I$4:$I$154,U4:U154)</f>
        <v>1109.67</v>
      </c>
      <c r="V155" s="160">
        <f t="shared" si="10"/>
        <v>651.20000000000005</v>
      </c>
      <c r="W155" s="160">
        <f t="shared" si="10"/>
        <v>0</v>
      </c>
      <c r="X155" s="160">
        <f t="shared" si="10"/>
        <v>0</v>
      </c>
      <c r="Y155" s="22">
        <f t="shared" ref="Y155:AY155" si="11">SUMPRODUCT($I$4:$I$154,Y4:Y154)</f>
        <v>0</v>
      </c>
      <c r="Z155" s="22">
        <f t="shared" si="11"/>
        <v>0</v>
      </c>
      <c r="AA155" s="22">
        <f t="shared" si="11"/>
        <v>0</v>
      </c>
      <c r="AB155" s="22">
        <f t="shared" si="11"/>
        <v>0</v>
      </c>
      <c r="AC155" s="22">
        <f t="shared" si="11"/>
        <v>0</v>
      </c>
      <c r="AD155" s="22">
        <f t="shared" si="11"/>
        <v>0</v>
      </c>
      <c r="AE155" s="22">
        <f t="shared" si="11"/>
        <v>0</v>
      </c>
      <c r="AF155" s="22">
        <f t="shared" si="11"/>
        <v>0</v>
      </c>
      <c r="AG155" s="22">
        <f t="shared" si="11"/>
        <v>0</v>
      </c>
      <c r="AH155" s="22">
        <f t="shared" si="11"/>
        <v>0</v>
      </c>
      <c r="AI155" s="22">
        <f t="shared" si="11"/>
        <v>0</v>
      </c>
      <c r="AJ155" s="22">
        <f t="shared" si="11"/>
        <v>0</v>
      </c>
      <c r="AK155" s="22">
        <f t="shared" si="11"/>
        <v>0</v>
      </c>
      <c r="AL155" s="22">
        <f t="shared" si="11"/>
        <v>0</v>
      </c>
      <c r="AM155" s="22">
        <f t="shared" si="11"/>
        <v>0</v>
      </c>
      <c r="AN155" s="22">
        <f t="shared" si="11"/>
        <v>0</v>
      </c>
      <c r="AO155" s="22">
        <f t="shared" si="11"/>
        <v>0</v>
      </c>
      <c r="AP155" s="22">
        <f t="shared" si="11"/>
        <v>0</v>
      </c>
      <c r="AQ155" s="22">
        <f t="shared" si="11"/>
        <v>0</v>
      </c>
      <c r="AR155" s="22">
        <f t="shared" si="11"/>
        <v>0</v>
      </c>
      <c r="AS155" s="22">
        <f t="shared" si="11"/>
        <v>0</v>
      </c>
      <c r="AT155" s="22">
        <f t="shared" si="11"/>
        <v>0</v>
      </c>
      <c r="AU155" s="22">
        <f t="shared" si="11"/>
        <v>0</v>
      </c>
      <c r="AV155" s="22">
        <f t="shared" si="11"/>
        <v>0</v>
      </c>
      <c r="AW155" s="22">
        <f t="shared" si="11"/>
        <v>0</v>
      </c>
      <c r="AX155" s="22">
        <f t="shared" si="11"/>
        <v>0</v>
      </c>
      <c r="AY155" s="22">
        <f t="shared" si="11"/>
        <v>0</v>
      </c>
    </row>
    <row r="156" spans="1:51" ht="20.25" customHeight="1" x14ac:dyDescent="0.25">
      <c r="J156" s="62">
        <f t="shared" ref="J156:Q156" si="12">SUMPRODUCT($I$4:$I$154,J4:J154)</f>
        <v>13752.16</v>
      </c>
      <c r="K156" s="62">
        <f t="shared" si="12"/>
        <v>4286.2700000000004</v>
      </c>
      <c r="L156" s="62">
        <f t="shared" si="12"/>
        <v>4286.2700000000004</v>
      </c>
      <c r="M156" s="62">
        <f t="shared" si="12"/>
        <v>0</v>
      </c>
      <c r="N156" s="62">
        <f t="shared" si="12"/>
        <v>3013.4700000000003</v>
      </c>
      <c r="O156" s="62">
        <f t="shared" si="12"/>
        <v>0</v>
      </c>
      <c r="P156" s="62">
        <f t="shared" si="12"/>
        <v>0</v>
      </c>
      <c r="Q156" s="62">
        <f t="shared" si="12"/>
        <v>0</v>
      </c>
      <c r="T156" s="149"/>
      <c r="U156" s="149"/>
      <c r="V156" s="149"/>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row>
    <row r="157" spans="1:51" ht="20.25" customHeight="1" thickBot="1" x14ac:dyDescent="0.3">
      <c r="J157" s="62"/>
      <c r="M157" s="33"/>
      <c r="N157" s="33"/>
      <c r="O157" s="33"/>
      <c r="P157" s="33"/>
      <c r="Q157" s="33"/>
      <c r="T157" s="149"/>
      <c r="U157" s="149"/>
      <c r="V157" s="149"/>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row>
    <row r="158" spans="1:51" ht="17.25" customHeight="1" x14ac:dyDescent="0.25">
      <c r="A158" s="39"/>
      <c r="B158" s="177" t="s">
        <v>60</v>
      </c>
      <c r="C158" s="178"/>
      <c r="D158" s="178"/>
      <c r="E158" s="178"/>
      <c r="F158" s="178"/>
      <c r="G158" s="178"/>
      <c r="H158" s="178"/>
      <c r="I158" s="178"/>
      <c r="J158" s="179"/>
      <c r="K158" s="33"/>
      <c r="L158" s="33"/>
      <c r="M158" s="33"/>
      <c r="N158" s="33"/>
      <c r="O158" s="33"/>
      <c r="P158" s="33"/>
      <c r="Q158" s="33"/>
      <c r="T158" s="149"/>
      <c r="U158" s="150"/>
      <c r="V158" s="150"/>
      <c r="W158" s="26"/>
    </row>
    <row r="159" spans="1:51" ht="16.5" customHeight="1" x14ac:dyDescent="0.25">
      <c r="A159" s="39"/>
      <c r="B159" s="180" t="s">
        <v>58</v>
      </c>
      <c r="C159" s="181"/>
      <c r="D159" s="181"/>
      <c r="E159" s="181"/>
      <c r="F159" s="181"/>
      <c r="G159" s="181"/>
      <c r="H159" s="181"/>
      <c r="I159" s="181"/>
      <c r="J159" s="182"/>
      <c r="Q159" s="27"/>
      <c r="T159" s="149"/>
      <c r="U159" s="150"/>
      <c r="V159" s="150"/>
      <c r="W159" s="26"/>
    </row>
    <row r="160" spans="1:51" ht="15.75" customHeight="1" x14ac:dyDescent="0.25">
      <c r="A160" s="39"/>
      <c r="B160" s="183" t="s">
        <v>59</v>
      </c>
      <c r="C160" s="184"/>
      <c r="D160" s="184"/>
      <c r="E160" s="184"/>
      <c r="F160" s="184"/>
      <c r="G160" s="184"/>
      <c r="H160" s="184"/>
      <c r="I160" s="184"/>
      <c r="J160" s="185"/>
      <c r="Q160" s="27"/>
      <c r="T160" s="149"/>
      <c r="U160" s="150"/>
      <c r="V160" s="150"/>
      <c r="W160" s="26"/>
    </row>
    <row r="161" spans="1:22" ht="18.75" customHeight="1" thickBot="1" x14ac:dyDescent="0.3">
      <c r="A161" s="39"/>
      <c r="B161" s="186" t="s">
        <v>57</v>
      </c>
      <c r="C161" s="187"/>
      <c r="D161" s="187"/>
      <c r="E161" s="187"/>
      <c r="F161" s="187"/>
      <c r="G161" s="187"/>
      <c r="H161" s="187"/>
      <c r="I161" s="187"/>
      <c r="J161" s="188"/>
      <c r="T161" s="149"/>
      <c r="U161" s="149"/>
      <c r="V161" s="149"/>
    </row>
  </sheetData>
  <autoFilter ref="A3:AY3" xr:uid="{00000000-0001-0000-0000-000000000000}"/>
  <mergeCells count="71">
    <mergeCell ref="B161:J161"/>
    <mergeCell ref="A120:A138"/>
    <mergeCell ref="B120:B138"/>
    <mergeCell ref="A139:A140"/>
    <mergeCell ref="B139:B140"/>
    <mergeCell ref="A141:A143"/>
    <mergeCell ref="B141:B143"/>
    <mergeCell ref="A144:A154"/>
    <mergeCell ref="B144:B154"/>
    <mergeCell ref="B158:J158"/>
    <mergeCell ref="B159:J159"/>
    <mergeCell ref="B160:J160"/>
    <mergeCell ref="A92:A103"/>
    <mergeCell ref="B92:B103"/>
    <mergeCell ref="A104:A110"/>
    <mergeCell ref="B104:B110"/>
    <mergeCell ref="A111:A119"/>
    <mergeCell ref="B111:B119"/>
    <mergeCell ref="A74:A88"/>
    <mergeCell ref="B74:B88"/>
    <mergeCell ref="A89:A90"/>
    <mergeCell ref="B89:B90"/>
    <mergeCell ref="A27:A30"/>
    <mergeCell ref="B27:B30"/>
    <mergeCell ref="A31:A56"/>
    <mergeCell ref="B31:B56"/>
    <mergeCell ref="A57:A73"/>
    <mergeCell ref="B57:B73"/>
    <mergeCell ref="A4:A16"/>
    <mergeCell ref="B4:B16"/>
    <mergeCell ref="A17:A22"/>
    <mergeCell ref="B17:B22"/>
    <mergeCell ref="A23:A26"/>
    <mergeCell ref="B23:B26"/>
    <mergeCell ref="AU1:AU2"/>
    <mergeCell ref="AV1:AV2"/>
    <mergeCell ref="AW1:AW2"/>
    <mergeCell ref="AX1:AX2"/>
    <mergeCell ref="AY1:AY2"/>
    <mergeCell ref="AH1:AH2"/>
    <mergeCell ref="W1:W2"/>
    <mergeCell ref="X1:X2"/>
    <mergeCell ref="Y1:Y2"/>
    <mergeCell ref="Z1:Z2"/>
    <mergeCell ref="AA1:AA2"/>
    <mergeCell ref="AC1:AC2"/>
    <mergeCell ref="AD1:AD2"/>
    <mergeCell ref="AE1:AE2"/>
    <mergeCell ref="AF1:AF2"/>
    <mergeCell ref="AG1:AG2"/>
    <mergeCell ref="AB1:AB2"/>
    <mergeCell ref="AR1:AR2"/>
    <mergeCell ref="AS1:AS2"/>
    <mergeCell ref="AT1:AT2"/>
    <mergeCell ref="AI1:AI2"/>
    <mergeCell ref="AJ1:AJ2"/>
    <mergeCell ref="AK1:AK2"/>
    <mergeCell ref="AL1:AL2"/>
    <mergeCell ref="AM1:AM2"/>
    <mergeCell ref="AN1:AN2"/>
    <mergeCell ref="AO1:AO2"/>
    <mergeCell ref="AP1:AP2"/>
    <mergeCell ref="AQ1:AQ2"/>
    <mergeCell ref="V1:V2"/>
    <mergeCell ref="A2:I2"/>
    <mergeCell ref="J2:S2"/>
    <mergeCell ref="A1:C1"/>
    <mergeCell ref="D1:I1"/>
    <mergeCell ref="J1:S1"/>
    <mergeCell ref="T1:T2"/>
    <mergeCell ref="U1:U2"/>
  </mergeCells>
  <conditionalFormatting sqref="S1 S3:S1048576">
    <cfRule type="cellIs" dxfId="100" priority="17" operator="equal">
      <formula>"ATENÇÃO"</formula>
    </cfRule>
  </conditionalFormatting>
  <conditionalFormatting sqref="W4:AY154">
    <cfRule type="cellIs" dxfId="99" priority="16" operator="greaterThan">
      <formula>0</formula>
    </cfRule>
  </conditionalFormatting>
  <conditionalFormatting sqref="R4:R154">
    <cfRule type="cellIs" dxfId="98" priority="15" operator="lessThan">
      <formula>0</formula>
    </cfRule>
  </conditionalFormatting>
  <conditionalFormatting sqref="S4:S154">
    <cfRule type="containsText" dxfId="97" priority="14" operator="containsText" text="ATENÇÃO">
      <formula>NOT(ISERROR(SEARCH("ATENÇÃO",S4)))</formula>
    </cfRule>
  </conditionalFormatting>
  <conditionalFormatting sqref="D123:D125 D8 D77 D105">
    <cfRule type="duplicateValues" dxfId="96" priority="12"/>
  </conditionalFormatting>
  <conditionalFormatting sqref="D10:D12">
    <cfRule type="duplicateValues" dxfId="95" priority="7"/>
  </conditionalFormatting>
  <conditionalFormatting sqref="D65">
    <cfRule type="duplicateValues" dxfId="94" priority="6"/>
  </conditionalFormatting>
  <conditionalFormatting sqref="D81">
    <cfRule type="duplicateValues" dxfId="93" priority="5"/>
  </conditionalFormatting>
  <conditionalFormatting sqref="D116 D126:D129">
    <cfRule type="duplicateValues" dxfId="92" priority="10"/>
  </conditionalFormatting>
  <conditionalFormatting sqref="D120:D122 D117 D115 D106">
    <cfRule type="duplicateValues" dxfId="91" priority="11"/>
  </conditionalFormatting>
  <conditionalFormatting sqref="D130:D138">
    <cfRule type="duplicateValues" dxfId="90" priority="4"/>
  </conditionalFormatting>
  <conditionalFormatting sqref="D139:D140 D9">
    <cfRule type="duplicateValues" dxfId="89" priority="8"/>
  </conditionalFormatting>
  <conditionalFormatting sqref="D143">
    <cfRule type="duplicateValues" dxfId="88" priority="3"/>
  </conditionalFormatting>
  <conditionalFormatting sqref="D144">
    <cfRule type="duplicateValues" dxfId="87" priority="2"/>
  </conditionalFormatting>
  <conditionalFormatting sqref="D145:D153 D141:D142 D118:D119">
    <cfRule type="duplicateValues" dxfId="86" priority="13"/>
  </conditionalFormatting>
  <conditionalFormatting sqref="D154">
    <cfRule type="duplicateValues" dxfId="85" priority="1"/>
  </conditionalFormatting>
  <conditionalFormatting sqref="D78:D80 D66:D76 D82:D104 D107:D114 D13:D64 D4:D7">
    <cfRule type="duplicateValues" dxfId="84" priority="9"/>
  </conditionalFormatting>
  <pageMargins left="0.511811024" right="0.511811024" top="0.78740157499999996" bottom="0.78740157499999996" header="0.31496062000000002" footer="0.31496062000000002"/>
  <pageSetup paperSize="9" scale="60" orientation="landscape" r:id="rId1"/>
  <colBreaks count="1" manualBreakCount="1">
    <brk id="23"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05848-358E-4000-A2C9-3AF3BDC2445A}">
  <dimension ref="A1:AY161"/>
  <sheetViews>
    <sheetView topLeftCell="A146" zoomScale="60" zoomScaleNormal="60" workbookViewId="0">
      <selection activeCell="U166" sqref="U166"/>
    </sheetView>
  </sheetViews>
  <sheetFormatPr defaultColWidth="11.85546875" defaultRowHeight="24.75" customHeight="1" x14ac:dyDescent="0.25"/>
  <cols>
    <col min="1" max="1" width="9.85546875" style="1" customWidth="1"/>
    <col min="2" max="2" width="8" style="1" customWidth="1"/>
    <col min="3" max="3" width="9.85546875" style="1" customWidth="1"/>
    <col min="4" max="4" width="22.140625" style="3" customWidth="1"/>
    <col min="5" max="5" width="18" style="1" customWidth="1"/>
    <col min="6" max="6" width="15.85546875" style="1" customWidth="1"/>
    <col min="7" max="7" width="14.42578125" style="1" customWidth="1"/>
    <col min="8" max="8" width="16.28515625" style="1" customWidth="1"/>
    <col min="9" max="9" width="15.140625" style="3" customWidth="1"/>
    <col min="10" max="17" width="9.5703125" style="4" customWidth="1"/>
    <col min="18" max="18" width="9.5703125" style="12" customWidth="1"/>
    <col min="19" max="19" width="9.5703125" style="5" customWidth="1"/>
    <col min="20" max="31" width="15" style="6" customWidth="1"/>
    <col min="32" max="51" width="15" style="39" customWidth="1"/>
    <col min="52" max="16384" width="11.85546875" style="39"/>
  </cols>
  <sheetData>
    <row r="1" spans="1:51" ht="47.1" customHeight="1" x14ac:dyDescent="0.25">
      <c r="A1" s="190" t="s">
        <v>54</v>
      </c>
      <c r="B1" s="191"/>
      <c r="C1" s="192"/>
      <c r="D1" s="169" t="s">
        <v>56</v>
      </c>
      <c r="E1" s="170"/>
      <c r="F1" s="170"/>
      <c r="G1" s="170"/>
      <c r="H1" s="170"/>
      <c r="I1" s="171"/>
      <c r="J1" s="189" t="s">
        <v>63</v>
      </c>
      <c r="K1" s="189"/>
      <c r="L1" s="189"/>
      <c r="M1" s="189"/>
      <c r="N1" s="189"/>
      <c r="O1" s="189"/>
      <c r="P1" s="189"/>
      <c r="Q1" s="189"/>
      <c r="R1" s="189"/>
      <c r="S1" s="189"/>
      <c r="T1" s="195" t="s">
        <v>575</v>
      </c>
      <c r="U1" s="195" t="s">
        <v>576</v>
      </c>
      <c r="V1" s="167" t="s">
        <v>53</v>
      </c>
      <c r="W1" s="167" t="s">
        <v>53</v>
      </c>
      <c r="X1" s="167" t="s">
        <v>53</v>
      </c>
      <c r="Y1" s="167" t="s">
        <v>53</v>
      </c>
      <c r="Z1" s="167" t="s">
        <v>53</v>
      </c>
      <c r="AA1" s="167" t="s">
        <v>53</v>
      </c>
      <c r="AB1" s="167" t="s">
        <v>53</v>
      </c>
      <c r="AC1" s="167" t="s">
        <v>53</v>
      </c>
      <c r="AD1" s="167" t="s">
        <v>53</v>
      </c>
      <c r="AE1" s="167" t="s">
        <v>53</v>
      </c>
      <c r="AF1" s="167" t="s">
        <v>53</v>
      </c>
      <c r="AG1" s="167" t="s">
        <v>53</v>
      </c>
      <c r="AH1" s="167" t="s">
        <v>53</v>
      </c>
      <c r="AI1" s="167" t="s">
        <v>53</v>
      </c>
      <c r="AJ1" s="167" t="s">
        <v>53</v>
      </c>
      <c r="AK1" s="167" t="s">
        <v>53</v>
      </c>
      <c r="AL1" s="167" t="s">
        <v>53</v>
      </c>
      <c r="AM1" s="167" t="s">
        <v>53</v>
      </c>
      <c r="AN1" s="167" t="s">
        <v>53</v>
      </c>
      <c r="AO1" s="167" t="s">
        <v>53</v>
      </c>
      <c r="AP1" s="167" t="s">
        <v>53</v>
      </c>
      <c r="AQ1" s="167" t="s">
        <v>53</v>
      </c>
      <c r="AR1" s="167" t="s">
        <v>53</v>
      </c>
      <c r="AS1" s="167" t="s">
        <v>53</v>
      </c>
      <c r="AT1" s="167" t="s">
        <v>53</v>
      </c>
      <c r="AU1" s="167" t="s">
        <v>53</v>
      </c>
      <c r="AV1" s="167" t="s">
        <v>53</v>
      </c>
      <c r="AW1" s="167" t="s">
        <v>53</v>
      </c>
      <c r="AX1" s="167" t="s">
        <v>53</v>
      </c>
      <c r="AY1" s="167" t="s">
        <v>53</v>
      </c>
    </row>
    <row r="2" spans="1:51" ht="23.25" customHeight="1" x14ac:dyDescent="0.25">
      <c r="A2" s="169" t="s">
        <v>492</v>
      </c>
      <c r="B2" s="170"/>
      <c r="C2" s="170"/>
      <c r="D2" s="170"/>
      <c r="E2" s="170"/>
      <c r="F2" s="170"/>
      <c r="G2" s="170"/>
      <c r="H2" s="170"/>
      <c r="I2" s="171"/>
      <c r="J2" s="172" t="s">
        <v>55</v>
      </c>
      <c r="K2" s="173"/>
      <c r="L2" s="173"/>
      <c r="M2" s="173"/>
      <c r="N2" s="173"/>
      <c r="O2" s="173"/>
      <c r="P2" s="173"/>
      <c r="Q2" s="173"/>
      <c r="R2" s="173"/>
      <c r="S2" s="174"/>
      <c r="T2" s="196"/>
      <c r="U2" s="196"/>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row>
    <row r="3" spans="1:51" s="3" customFormat="1" ht="51" customHeight="1" x14ac:dyDescent="0.2">
      <c r="A3" s="7" t="s">
        <v>483</v>
      </c>
      <c r="B3" s="7" t="s">
        <v>2</v>
      </c>
      <c r="C3" s="7" t="s">
        <v>7</v>
      </c>
      <c r="D3" s="8" t="s">
        <v>9</v>
      </c>
      <c r="E3" s="8" t="s">
        <v>10</v>
      </c>
      <c r="F3" s="8" t="s">
        <v>11</v>
      </c>
      <c r="G3" s="8" t="s">
        <v>4</v>
      </c>
      <c r="H3" s="8" t="s">
        <v>12</v>
      </c>
      <c r="I3" s="9" t="s">
        <v>6</v>
      </c>
      <c r="J3" s="24" t="s">
        <v>62</v>
      </c>
      <c r="K3" s="24" t="s">
        <v>13</v>
      </c>
      <c r="L3" s="24" t="s">
        <v>14</v>
      </c>
      <c r="M3" s="24" t="s">
        <v>61</v>
      </c>
      <c r="N3" s="24" t="s">
        <v>15</v>
      </c>
      <c r="O3" s="24" t="s">
        <v>16</v>
      </c>
      <c r="P3" s="24" t="s">
        <v>17</v>
      </c>
      <c r="Q3" s="24" t="s">
        <v>18</v>
      </c>
      <c r="R3" s="31" t="s">
        <v>0</v>
      </c>
      <c r="S3" s="32" t="s">
        <v>1</v>
      </c>
      <c r="T3" s="141">
        <v>45930</v>
      </c>
      <c r="U3" s="141">
        <v>46086</v>
      </c>
      <c r="V3" s="69" t="s">
        <v>48</v>
      </c>
      <c r="W3" s="69" t="s">
        <v>48</v>
      </c>
      <c r="X3" s="69" t="s">
        <v>48</v>
      </c>
      <c r="Y3" s="69" t="s">
        <v>48</v>
      </c>
      <c r="Z3" s="69" t="s">
        <v>48</v>
      </c>
      <c r="AA3" s="69" t="s">
        <v>48</v>
      </c>
      <c r="AB3" s="69" t="s">
        <v>48</v>
      </c>
      <c r="AC3" s="69" t="s">
        <v>48</v>
      </c>
      <c r="AD3" s="69" t="s">
        <v>48</v>
      </c>
      <c r="AE3" s="69" t="s">
        <v>48</v>
      </c>
      <c r="AF3" s="69" t="s">
        <v>48</v>
      </c>
      <c r="AG3" s="69" t="s">
        <v>48</v>
      </c>
      <c r="AH3" s="69" t="s">
        <v>48</v>
      </c>
      <c r="AI3" s="69" t="s">
        <v>48</v>
      </c>
      <c r="AJ3" s="69" t="s">
        <v>48</v>
      </c>
      <c r="AK3" s="69" t="s">
        <v>48</v>
      </c>
      <c r="AL3" s="69" t="s">
        <v>48</v>
      </c>
      <c r="AM3" s="69" t="s">
        <v>48</v>
      </c>
      <c r="AN3" s="69" t="s">
        <v>48</v>
      </c>
      <c r="AO3" s="69" t="s">
        <v>48</v>
      </c>
      <c r="AP3" s="69" t="s">
        <v>48</v>
      </c>
      <c r="AQ3" s="69" t="s">
        <v>48</v>
      </c>
      <c r="AR3" s="69" t="s">
        <v>48</v>
      </c>
      <c r="AS3" s="69" t="s">
        <v>48</v>
      </c>
      <c r="AT3" s="69" t="s">
        <v>48</v>
      </c>
      <c r="AU3" s="69" t="s">
        <v>48</v>
      </c>
      <c r="AV3" s="69" t="s">
        <v>48</v>
      </c>
      <c r="AW3" s="69" t="s">
        <v>48</v>
      </c>
      <c r="AX3" s="69" t="s">
        <v>48</v>
      </c>
      <c r="AY3" s="69" t="s">
        <v>48</v>
      </c>
    </row>
    <row r="4" spans="1:51" ht="24.75" customHeight="1" x14ac:dyDescent="0.25">
      <c r="A4" s="166" t="s">
        <v>477</v>
      </c>
      <c r="B4" s="163">
        <v>1</v>
      </c>
      <c r="C4" s="67">
        <v>1</v>
      </c>
      <c r="D4" s="70" t="s">
        <v>64</v>
      </c>
      <c r="E4" s="86" t="s">
        <v>215</v>
      </c>
      <c r="F4" s="74" t="s">
        <v>3</v>
      </c>
      <c r="G4" s="76" t="s">
        <v>216</v>
      </c>
      <c r="H4" s="81" t="s">
        <v>468</v>
      </c>
      <c r="I4" s="82">
        <v>37.5</v>
      </c>
      <c r="J4" s="84">
        <v>0</v>
      </c>
      <c r="K4" s="28">
        <f t="shared" ref="K4:K35" si="0">IF(SUM(T4:AY4)&gt;J4+M4,J4+M4,SUM(T4:AY4))</f>
        <v>0</v>
      </c>
      <c r="L4" s="28">
        <f t="shared" ref="L4:L35" si="1">(SUM(T4:AY4))</f>
        <v>0</v>
      </c>
      <c r="M4" s="29"/>
      <c r="N4" s="30">
        <f>ROUND(IF(J4*0.25-0.5&lt;0,0,J4*0.25-0.5),0)-Q4-O4</f>
        <v>0</v>
      </c>
      <c r="O4" s="29"/>
      <c r="P4" s="29"/>
      <c r="Q4" s="29"/>
      <c r="R4" s="42">
        <f t="shared" ref="R4:R35" si="2">J4-SUM(T4:AY4)+M4</f>
        <v>0</v>
      </c>
      <c r="S4" s="20" t="str">
        <f>IF(R4&lt;0,"ATENÇÃO","OK")</f>
        <v>OK</v>
      </c>
      <c r="T4" s="142"/>
      <c r="U4" s="143"/>
      <c r="V4" s="41"/>
      <c r="W4" s="41"/>
      <c r="X4" s="41"/>
      <c r="Y4" s="41"/>
      <c r="Z4" s="41"/>
      <c r="AA4" s="40"/>
      <c r="AB4" s="40"/>
      <c r="AC4" s="40"/>
      <c r="AD4" s="40"/>
      <c r="AE4" s="38"/>
      <c r="AF4" s="38"/>
      <c r="AG4" s="38"/>
      <c r="AH4" s="38"/>
      <c r="AI4" s="38"/>
      <c r="AJ4" s="38"/>
      <c r="AK4" s="38"/>
      <c r="AL4" s="38"/>
      <c r="AM4" s="38"/>
      <c r="AN4" s="38"/>
      <c r="AO4" s="38"/>
      <c r="AP4" s="38"/>
      <c r="AQ4" s="38"/>
      <c r="AR4" s="38"/>
      <c r="AS4" s="38"/>
      <c r="AT4" s="38"/>
      <c r="AU4" s="38"/>
      <c r="AV4" s="38"/>
      <c r="AW4" s="38"/>
      <c r="AX4" s="38"/>
      <c r="AY4" s="38"/>
    </row>
    <row r="5" spans="1:51" ht="24.75" customHeight="1" x14ac:dyDescent="0.25">
      <c r="A5" s="166"/>
      <c r="B5" s="164"/>
      <c r="C5" s="67">
        <v>2</v>
      </c>
      <c r="D5" s="71" t="s">
        <v>65</v>
      </c>
      <c r="E5" s="86" t="s">
        <v>217</v>
      </c>
      <c r="F5" s="77" t="s">
        <v>3</v>
      </c>
      <c r="G5" s="75" t="s">
        <v>218</v>
      </c>
      <c r="H5" s="81" t="s">
        <v>468</v>
      </c>
      <c r="I5" s="82">
        <v>15.3</v>
      </c>
      <c r="J5" s="85">
        <v>0</v>
      </c>
      <c r="K5" s="28">
        <f t="shared" si="0"/>
        <v>0</v>
      </c>
      <c r="L5" s="28">
        <f t="shared" si="1"/>
        <v>0</v>
      </c>
      <c r="M5" s="29"/>
      <c r="N5" s="30">
        <f t="shared" ref="N5:N154" si="3">ROUND(IF(J5*0.25-0.5&lt;0,0,J5*0.25-0.5),0)-Q5-O5</f>
        <v>0</v>
      </c>
      <c r="O5" s="29"/>
      <c r="P5" s="29"/>
      <c r="Q5" s="29"/>
      <c r="R5" s="42">
        <f t="shared" si="2"/>
        <v>0</v>
      </c>
      <c r="S5" s="20" t="str">
        <f t="shared" ref="S5:S68" si="4">IF(R5&lt;0,"ATENÇÃO","OK")</f>
        <v>OK</v>
      </c>
      <c r="T5" s="142"/>
      <c r="U5" s="143"/>
      <c r="V5" s="41"/>
      <c r="W5" s="41"/>
      <c r="X5" s="41"/>
      <c r="Y5" s="41"/>
      <c r="Z5" s="41"/>
      <c r="AA5" s="40"/>
      <c r="AB5" s="40"/>
      <c r="AC5" s="40"/>
      <c r="AD5" s="40"/>
      <c r="AE5" s="38"/>
      <c r="AF5" s="38"/>
      <c r="AG5" s="38"/>
      <c r="AH5" s="38"/>
      <c r="AI5" s="38"/>
      <c r="AJ5" s="38"/>
      <c r="AK5" s="38"/>
      <c r="AL5" s="38"/>
      <c r="AM5" s="38"/>
      <c r="AN5" s="38"/>
      <c r="AO5" s="38"/>
      <c r="AP5" s="38"/>
      <c r="AQ5" s="38"/>
      <c r="AR5" s="38"/>
      <c r="AS5" s="38"/>
      <c r="AT5" s="38"/>
      <c r="AU5" s="38"/>
      <c r="AV5" s="38"/>
      <c r="AW5" s="38"/>
      <c r="AX5" s="38"/>
      <c r="AY5" s="38"/>
    </row>
    <row r="6" spans="1:51" ht="24.75" customHeight="1" x14ac:dyDescent="0.25">
      <c r="A6" s="166"/>
      <c r="B6" s="164"/>
      <c r="C6" s="67">
        <v>3</v>
      </c>
      <c r="D6" s="71" t="s">
        <v>66</v>
      </c>
      <c r="E6" s="86" t="s">
        <v>219</v>
      </c>
      <c r="F6" s="77" t="s">
        <v>3</v>
      </c>
      <c r="G6" s="75" t="s">
        <v>220</v>
      </c>
      <c r="H6" s="81" t="s">
        <v>468</v>
      </c>
      <c r="I6" s="82">
        <v>1.1599999999999999</v>
      </c>
      <c r="J6" s="85">
        <v>0</v>
      </c>
      <c r="K6" s="28">
        <f t="shared" si="0"/>
        <v>0</v>
      </c>
      <c r="L6" s="28">
        <f t="shared" si="1"/>
        <v>0</v>
      </c>
      <c r="M6" s="29"/>
      <c r="N6" s="30">
        <f t="shared" si="3"/>
        <v>0</v>
      </c>
      <c r="O6" s="29"/>
      <c r="P6" s="29"/>
      <c r="Q6" s="29"/>
      <c r="R6" s="42">
        <f t="shared" si="2"/>
        <v>0</v>
      </c>
      <c r="S6" s="20" t="str">
        <f t="shared" si="4"/>
        <v>OK</v>
      </c>
      <c r="T6" s="142"/>
      <c r="U6" s="142"/>
      <c r="V6" s="41"/>
      <c r="W6" s="41"/>
      <c r="X6" s="41"/>
      <c r="Y6" s="41"/>
      <c r="Z6" s="41"/>
      <c r="AA6" s="40"/>
      <c r="AB6" s="40"/>
      <c r="AC6" s="40"/>
      <c r="AD6" s="40"/>
      <c r="AE6" s="38"/>
      <c r="AF6" s="38"/>
      <c r="AG6" s="38"/>
      <c r="AH6" s="38"/>
      <c r="AI6" s="38"/>
      <c r="AJ6" s="38"/>
      <c r="AK6" s="38"/>
      <c r="AL6" s="38"/>
      <c r="AM6" s="38"/>
      <c r="AN6" s="38"/>
      <c r="AO6" s="38"/>
      <c r="AP6" s="38"/>
      <c r="AQ6" s="38"/>
      <c r="AR6" s="38"/>
      <c r="AS6" s="38"/>
      <c r="AT6" s="38"/>
      <c r="AU6" s="38"/>
      <c r="AV6" s="38"/>
      <c r="AW6" s="38"/>
      <c r="AX6" s="38"/>
      <c r="AY6" s="38"/>
    </row>
    <row r="7" spans="1:51" ht="24.75" customHeight="1" x14ac:dyDescent="0.25">
      <c r="A7" s="166"/>
      <c r="B7" s="164"/>
      <c r="C7" s="67">
        <v>4</v>
      </c>
      <c r="D7" s="71" t="s">
        <v>67</v>
      </c>
      <c r="E7" s="86" t="s">
        <v>221</v>
      </c>
      <c r="F7" s="77" t="s">
        <v>3</v>
      </c>
      <c r="G7" s="75" t="s">
        <v>222</v>
      </c>
      <c r="H7" s="75" t="s">
        <v>468</v>
      </c>
      <c r="I7" s="82">
        <v>3.04</v>
      </c>
      <c r="J7" s="85">
        <v>0</v>
      </c>
      <c r="K7" s="28">
        <f t="shared" si="0"/>
        <v>0</v>
      </c>
      <c r="L7" s="28">
        <f t="shared" si="1"/>
        <v>0</v>
      </c>
      <c r="M7" s="29"/>
      <c r="N7" s="30">
        <f t="shared" si="3"/>
        <v>0</v>
      </c>
      <c r="O7" s="29"/>
      <c r="P7" s="29"/>
      <c r="Q7" s="29"/>
      <c r="R7" s="42">
        <f t="shared" si="2"/>
        <v>0</v>
      </c>
      <c r="S7" s="20" t="str">
        <f t="shared" si="4"/>
        <v>OK</v>
      </c>
      <c r="T7" s="142"/>
      <c r="U7" s="143"/>
      <c r="V7" s="41"/>
      <c r="W7" s="41"/>
      <c r="X7" s="41"/>
      <c r="Y7" s="41"/>
      <c r="Z7" s="41"/>
      <c r="AA7" s="40"/>
      <c r="AB7" s="40"/>
      <c r="AC7" s="40"/>
      <c r="AD7" s="40"/>
      <c r="AE7" s="38"/>
      <c r="AF7" s="38"/>
      <c r="AG7" s="38"/>
      <c r="AH7" s="38"/>
      <c r="AI7" s="38"/>
      <c r="AJ7" s="38"/>
      <c r="AK7" s="38"/>
      <c r="AL7" s="38"/>
      <c r="AM7" s="38"/>
      <c r="AN7" s="38"/>
      <c r="AO7" s="38"/>
      <c r="AP7" s="38"/>
      <c r="AQ7" s="38"/>
      <c r="AR7" s="38"/>
      <c r="AS7" s="38"/>
      <c r="AT7" s="38"/>
      <c r="AU7" s="38"/>
      <c r="AV7" s="38"/>
      <c r="AW7" s="38"/>
      <c r="AX7" s="38"/>
      <c r="AY7" s="38"/>
    </row>
    <row r="8" spans="1:51" ht="24.75" customHeight="1" x14ac:dyDescent="0.25">
      <c r="A8" s="166"/>
      <c r="B8" s="164"/>
      <c r="C8" s="67">
        <v>5</v>
      </c>
      <c r="D8" s="72" t="s">
        <v>68</v>
      </c>
      <c r="E8" s="86" t="s">
        <v>223</v>
      </c>
      <c r="F8" s="78" t="s">
        <v>50</v>
      </c>
      <c r="G8" s="79" t="s">
        <v>224</v>
      </c>
      <c r="H8" s="77" t="s">
        <v>468</v>
      </c>
      <c r="I8" s="82">
        <v>3</v>
      </c>
      <c r="J8" s="85">
        <v>0</v>
      </c>
      <c r="K8" s="28">
        <f t="shared" si="0"/>
        <v>0</v>
      </c>
      <c r="L8" s="28">
        <f t="shared" si="1"/>
        <v>0</v>
      </c>
      <c r="M8" s="29"/>
      <c r="N8" s="30">
        <f t="shared" si="3"/>
        <v>0</v>
      </c>
      <c r="O8" s="29"/>
      <c r="P8" s="29"/>
      <c r="Q8" s="29"/>
      <c r="R8" s="42">
        <f t="shared" si="2"/>
        <v>0</v>
      </c>
      <c r="S8" s="20" t="str">
        <f t="shared" si="4"/>
        <v>OK</v>
      </c>
      <c r="T8" s="142"/>
      <c r="U8" s="142"/>
      <c r="V8" s="41"/>
      <c r="W8" s="41"/>
      <c r="X8" s="41"/>
      <c r="Y8" s="41"/>
      <c r="Z8" s="41"/>
      <c r="AA8" s="40"/>
      <c r="AB8" s="40"/>
      <c r="AC8" s="40"/>
      <c r="AD8" s="40"/>
      <c r="AE8" s="38"/>
      <c r="AF8" s="38"/>
      <c r="AG8" s="38"/>
      <c r="AH8" s="38"/>
      <c r="AI8" s="38"/>
      <c r="AJ8" s="38"/>
      <c r="AK8" s="38"/>
      <c r="AL8" s="38"/>
      <c r="AM8" s="38"/>
      <c r="AN8" s="38"/>
      <c r="AO8" s="38"/>
      <c r="AP8" s="38"/>
      <c r="AQ8" s="38"/>
      <c r="AR8" s="38"/>
      <c r="AS8" s="38"/>
      <c r="AT8" s="38"/>
      <c r="AU8" s="38"/>
      <c r="AV8" s="38"/>
      <c r="AW8" s="38"/>
      <c r="AX8" s="38"/>
      <c r="AY8" s="38"/>
    </row>
    <row r="9" spans="1:51" ht="24.75" customHeight="1" x14ac:dyDescent="0.25">
      <c r="A9" s="166"/>
      <c r="B9" s="164"/>
      <c r="C9" s="67">
        <v>6</v>
      </c>
      <c r="D9" s="72" t="s">
        <v>69</v>
      </c>
      <c r="E9" s="86" t="s">
        <v>225</v>
      </c>
      <c r="F9" s="78" t="s">
        <v>50</v>
      </c>
      <c r="G9" s="79" t="s">
        <v>226</v>
      </c>
      <c r="H9" s="77" t="s">
        <v>52</v>
      </c>
      <c r="I9" s="82">
        <v>2.6</v>
      </c>
      <c r="J9" s="85">
        <v>0</v>
      </c>
      <c r="K9" s="28">
        <f t="shared" si="0"/>
        <v>0</v>
      </c>
      <c r="L9" s="28">
        <f t="shared" si="1"/>
        <v>0</v>
      </c>
      <c r="M9" s="29"/>
      <c r="N9" s="30">
        <f t="shared" si="3"/>
        <v>0</v>
      </c>
      <c r="O9" s="29"/>
      <c r="P9" s="29"/>
      <c r="Q9" s="29"/>
      <c r="R9" s="42">
        <f t="shared" si="2"/>
        <v>0</v>
      </c>
      <c r="S9" s="20" t="str">
        <f t="shared" si="4"/>
        <v>OK</v>
      </c>
      <c r="T9" s="142"/>
      <c r="U9" s="143"/>
      <c r="V9" s="41"/>
      <c r="W9" s="41"/>
      <c r="X9" s="41"/>
      <c r="Y9" s="41"/>
      <c r="Z9" s="41"/>
      <c r="AA9" s="40"/>
      <c r="AB9" s="40"/>
      <c r="AC9" s="40"/>
      <c r="AD9" s="40"/>
      <c r="AE9" s="38"/>
      <c r="AF9" s="38"/>
      <c r="AG9" s="38"/>
      <c r="AH9" s="38"/>
      <c r="AI9" s="38"/>
      <c r="AJ9" s="38"/>
      <c r="AK9" s="38"/>
      <c r="AL9" s="38"/>
      <c r="AM9" s="38"/>
      <c r="AN9" s="38"/>
      <c r="AO9" s="38"/>
      <c r="AP9" s="38"/>
      <c r="AQ9" s="38"/>
      <c r="AR9" s="38"/>
      <c r="AS9" s="38"/>
      <c r="AT9" s="38"/>
      <c r="AU9" s="38"/>
      <c r="AV9" s="38"/>
      <c r="AW9" s="38"/>
      <c r="AX9" s="38"/>
      <c r="AY9" s="38"/>
    </row>
    <row r="10" spans="1:51" ht="24.75" customHeight="1" x14ac:dyDescent="0.25">
      <c r="A10" s="166"/>
      <c r="B10" s="164"/>
      <c r="C10" s="67">
        <v>7</v>
      </c>
      <c r="D10" s="72" t="s">
        <v>70</v>
      </c>
      <c r="E10" s="86" t="s">
        <v>227</v>
      </c>
      <c r="F10" s="78" t="s">
        <v>50</v>
      </c>
      <c r="G10" s="79" t="s">
        <v>228</v>
      </c>
      <c r="H10" s="79" t="s">
        <v>468</v>
      </c>
      <c r="I10" s="82">
        <v>2</v>
      </c>
      <c r="J10" s="85">
        <v>0</v>
      </c>
      <c r="K10" s="28">
        <f t="shared" si="0"/>
        <v>0</v>
      </c>
      <c r="L10" s="28">
        <f t="shared" si="1"/>
        <v>0</v>
      </c>
      <c r="M10" s="29"/>
      <c r="N10" s="30">
        <f t="shared" si="3"/>
        <v>0</v>
      </c>
      <c r="O10" s="29"/>
      <c r="P10" s="29"/>
      <c r="Q10" s="29"/>
      <c r="R10" s="42">
        <f t="shared" si="2"/>
        <v>0</v>
      </c>
      <c r="S10" s="20" t="str">
        <f t="shared" si="4"/>
        <v>OK</v>
      </c>
      <c r="T10" s="142"/>
      <c r="U10" s="143"/>
      <c r="V10" s="41"/>
      <c r="W10" s="41"/>
      <c r="X10" s="41"/>
      <c r="Y10" s="41"/>
      <c r="Z10" s="41"/>
      <c r="AA10" s="40"/>
      <c r="AB10" s="40"/>
      <c r="AC10" s="40"/>
      <c r="AD10" s="40"/>
      <c r="AE10" s="38"/>
      <c r="AF10" s="38"/>
      <c r="AG10" s="38"/>
      <c r="AH10" s="38"/>
      <c r="AI10" s="38"/>
      <c r="AJ10" s="38"/>
      <c r="AK10" s="38"/>
      <c r="AL10" s="38"/>
      <c r="AM10" s="38"/>
      <c r="AN10" s="38"/>
      <c r="AO10" s="38"/>
      <c r="AP10" s="38"/>
      <c r="AQ10" s="38"/>
      <c r="AR10" s="38"/>
      <c r="AS10" s="38"/>
      <c r="AT10" s="38"/>
      <c r="AU10" s="38"/>
      <c r="AV10" s="38"/>
      <c r="AW10" s="38"/>
      <c r="AX10" s="38"/>
      <c r="AY10" s="38"/>
    </row>
    <row r="11" spans="1:51" ht="24.75" customHeight="1" x14ac:dyDescent="0.25">
      <c r="A11" s="166"/>
      <c r="B11" s="164"/>
      <c r="C11" s="67">
        <v>8</v>
      </c>
      <c r="D11" s="72" t="s">
        <v>71</v>
      </c>
      <c r="E11" s="86" t="s">
        <v>229</v>
      </c>
      <c r="F11" s="78" t="s">
        <v>50</v>
      </c>
      <c r="G11" s="79" t="s">
        <v>230</v>
      </c>
      <c r="H11" s="79" t="s">
        <v>468</v>
      </c>
      <c r="I11" s="82">
        <v>2.13</v>
      </c>
      <c r="J11" s="85">
        <v>0</v>
      </c>
      <c r="K11" s="28">
        <f t="shared" si="0"/>
        <v>0</v>
      </c>
      <c r="L11" s="28">
        <f t="shared" si="1"/>
        <v>0</v>
      </c>
      <c r="M11" s="29"/>
      <c r="N11" s="30">
        <f t="shared" si="3"/>
        <v>0</v>
      </c>
      <c r="O11" s="29"/>
      <c r="P11" s="29"/>
      <c r="Q11" s="29"/>
      <c r="R11" s="42">
        <f t="shared" si="2"/>
        <v>0</v>
      </c>
      <c r="S11" s="20" t="str">
        <f t="shared" si="4"/>
        <v>OK</v>
      </c>
      <c r="T11" s="142"/>
      <c r="U11" s="143"/>
      <c r="V11" s="41"/>
      <c r="W11" s="41"/>
      <c r="X11" s="41"/>
      <c r="Y11" s="41"/>
      <c r="Z11" s="41"/>
      <c r="AA11" s="40"/>
      <c r="AB11" s="40"/>
      <c r="AC11" s="40"/>
      <c r="AD11" s="40"/>
      <c r="AE11" s="38"/>
      <c r="AF11" s="38"/>
      <c r="AG11" s="38"/>
      <c r="AH11" s="38"/>
      <c r="AI11" s="38"/>
      <c r="AJ11" s="38"/>
      <c r="AK11" s="38"/>
      <c r="AL11" s="38"/>
      <c r="AM11" s="38"/>
      <c r="AN11" s="38"/>
      <c r="AO11" s="38"/>
      <c r="AP11" s="38"/>
      <c r="AQ11" s="38"/>
      <c r="AR11" s="38"/>
      <c r="AS11" s="38"/>
      <c r="AT11" s="38"/>
      <c r="AU11" s="38"/>
      <c r="AV11" s="38"/>
      <c r="AW11" s="38"/>
      <c r="AX11" s="38"/>
      <c r="AY11" s="38"/>
    </row>
    <row r="12" spans="1:51" ht="24.75" customHeight="1" x14ac:dyDescent="0.25">
      <c r="A12" s="166"/>
      <c r="B12" s="164"/>
      <c r="C12" s="67">
        <v>9</v>
      </c>
      <c r="D12" s="72" t="s">
        <v>72</v>
      </c>
      <c r="E12" s="86" t="s">
        <v>231</v>
      </c>
      <c r="F12" s="78" t="s">
        <v>50</v>
      </c>
      <c r="G12" s="79" t="s">
        <v>232</v>
      </c>
      <c r="H12" s="79" t="s">
        <v>468</v>
      </c>
      <c r="I12" s="82">
        <v>1.62</v>
      </c>
      <c r="J12" s="85">
        <v>0</v>
      </c>
      <c r="K12" s="28">
        <f t="shared" si="0"/>
        <v>0</v>
      </c>
      <c r="L12" s="28">
        <f t="shared" si="1"/>
        <v>0</v>
      </c>
      <c r="M12" s="29"/>
      <c r="N12" s="30">
        <f t="shared" si="3"/>
        <v>0</v>
      </c>
      <c r="O12" s="29"/>
      <c r="P12" s="29"/>
      <c r="Q12" s="29"/>
      <c r="R12" s="42">
        <f t="shared" si="2"/>
        <v>0</v>
      </c>
      <c r="S12" s="20" t="str">
        <f t="shared" si="4"/>
        <v>OK</v>
      </c>
      <c r="T12" s="142"/>
      <c r="U12" s="143"/>
      <c r="V12" s="41"/>
      <c r="W12" s="41"/>
      <c r="X12" s="21"/>
      <c r="Y12" s="41"/>
      <c r="Z12" s="41"/>
      <c r="AA12" s="40"/>
      <c r="AB12" s="40"/>
      <c r="AC12" s="40"/>
      <c r="AD12" s="40"/>
      <c r="AE12" s="38"/>
      <c r="AF12" s="38"/>
      <c r="AG12" s="38"/>
      <c r="AH12" s="38"/>
      <c r="AI12" s="38"/>
      <c r="AJ12" s="38"/>
      <c r="AK12" s="38"/>
      <c r="AL12" s="38"/>
      <c r="AM12" s="38"/>
      <c r="AN12" s="38"/>
      <c r="AO12" s="38"/>
      <c r="AP12" s="38"/>
      <c r="AQ12" s="38"/>
      <c r="AR12" s="38"/>
      <c r="AS12" s="38"/>
      <c r="AT12" s="38"/>
      <c r="AU12" s="38"/>
      <c r="AV12" s="38"/>
      <c r="AW12" s="38"/>
      <c r="AX12" s="38"/>
      <c r="AY12" s="38"/>
    </row>
    <row r="13" spans="1:51" ht="24.75" customHeight="1" x14ac:dyDescent="0.25">
      <c r="A13" s="166"/>
      <c r="B13" s="164"/>
      <c r="C13" s="67">
        <v>10</v>
      </c>
      <c r="D13" s="72" t="s">
        <v>73</v>
      </c>
      <c r="E13" s="86" t="s">
        <v>233</v>
      </c>
      <c r="F13" s="80" t="s">
        <v>3</v>
      </c>
      <c r="G13" s="76" t="s">
        <v>234</v>
      </c>
      <c r="H13" s="77" t="s">
        <v>468</v>
      </c>
      <c r="I13" s="82">
        <v>24.24</v>
      </c>
      <c r="J13" s="85">
        <v>0</v>
      </c>
      <c r="K13" s="28">
        <f t="shared" si="0"/>
        <v>0</v>
      </c>
      <c r="L13" s="28">
        <f t="shared" si="1"/>
        <v>0</v>
      </c>
      <c r="M13" s="29"/>
      <c r="N13" s="30">
        <f t="shared" si="3"/>
        <v>0</v>
      </c>
      <c r="O13" s="29"/>
      <c r="P13" s="29"/>
      <c r="Q13" s="29"/>
      <c r="R13" s="42">
        <f t="shared" si="2"/>
        <v>0</v>
      </c>
      <c r="S13" s="20" t="str">
        <f t="shared" si="4"/>
        <v>OK</v>
      </c>
      <c r="T13" s="142"/>
      <c r="U13" s="143"/>
      <c r="V13" s="41"/>
      <c r="W13" s="41"/>
      <c r="X13" s="41"/>
      <c r="Y13" s="41"/>
      <c r="Z13" s="41"/>
      <c r="AA13" s="40"/>
      <c r="AB13" s="40"/>
      <c r="AC13" s="40"/>
      <c r="AD13" s="40"/>
      <c r="AE13" s="38"/>
      <c r="AF13" s="38"/>
      <c r="AG13" s="38"/>
      <c r="AH13" s="38"/>
      <c r="AI13" s="38"/>
      <c r="AJ13" s="38"/>
      <c r="AK13" s="38"/>
      <c r="AL13" s="38"/>
      <c r="AM13" s="38"/>
      <c r="AN13" s="38"/>
      <c r="AO13" s="38"/>
      <c r="AP13" s="38"/>
      <c r="AQ13" s="38"/>
      <c r="AR13" s="38"/>
      <c r="AS13" s="38"/>
      <c r="AT13" s="38"/>
      <c r="AU13" s="38"/>
      <c r="AV13" s="38"/>
      <c r="AW13" s="38"/>
      <c r="AX13" s="38"/>
      <c r="AY13" s="38"/>
    </row>
    <row r="14" spans="1:51" ht="24.75" customHeight="1" x14ac:dyDescent="0.25">
      <c r="A14" s="166"/>
      <c r="B14" s="164"/>
      <c r="C14" s="67">
        <v>11</v>
      </c>
      <c r="D14" s="72" t="s">
        <v>74</v>
      </c>
      <c r="E14" s="86" t="s">
        <v>235</v>
      </c>
      <c r="F14" s="80" t="s">
        <v>236</v>
      </c>
      <c r="G14" s="76" t="s">
        <v>237</v>
      </c>
      <c r="H14" s="77" t="s">
        <v>468</v>
      </c>
      <c r="I14" s="82">
        <v>10.23</v>
      </c>
      <c r="J14" s="85">
        <v>24</v>
      </c>
      <c r="K14" s="28">
        <f t="shared" si="0"/>
        <v>0</v>
      </c>
      <c r="L14" s="28">
        <f t="shared" si="1"/>
        <v>0</v>
      </c>
      <c r="M14" s="29"/>
      <c r="N14" s="30">
        <f t="shared" si="3"/>
        <v>6</v>
      </c>
      <c r="O14" s="29"/>
      <c r="P14" s="29"/>
      <c r="Q14" s="29"/>
      <c r="R14" s="42">
        <f t="shared" si="2"/>
        <v>24</v>
      </c>
      <c r="S14" s="20" t="str">
        <f t="shared" si="4"/>
        <v>OK</v>
      </c>
      <c r="T14" s="142"/>
      <c r="U14" s="143"/>
      <c r="V14" s="40"/>
      <c r="W14" s="41"/>
      <c r="X14" s="41"/>
      <c r="Y14" s="41"/>
      <c r="Z14" s="41"/>
      <c r="AA14" s="40"/>
      <c r="AB14" s="40"/>
      <c r="AC14" s="40"/>
      <c r="AD14" s="40"/>
      <c r="AE14" s="38"/>
      <c r="AF14" s="38"/>
      <c r="AG14" s="38"/>
      <c r="AH14" s="38"/>
      <c r="AI14" s="38"/>
      <c r="AJ14" s="38"/>
      <c r="AK14" s="38"/>
      <c r="AL14" s="38"/>
      <c r="AM14" s="38"/>
      <c r="AN14" s="38"/>
      <c r="AO14" s="38"/>
      <c r="AP14" s="38"/>
      <c r="AQ14" s="38"/>
      <c r="AR14" s="38"/>
      <c r="AS14" s="38"/>
      <c r="AT14" s="38"/>
      <c r="AU14" s="38"/>
      <c r="AV14" s="38"/>
      <c r="AW14" s="38"/>
      <c r="AX14" s="38"/>
      <c r="AY14" s="38"/>
    </row>
    <row r="15" spans="1:51" ht="24.75" customHeight="1" x14ac:dyDescent="0.25">
      <c r="A15" s="166"/>
      <c r="B15" s="164"/>
      <c r="C15" s="67">
        <v>12</v>
      </c>
      <c r="D15" s="72" t="s">
        <v>75</v>
      </c>
      <c r="E15" s="86" t="s">
        <v>238</v>
      </c>
      <c r="F15" s="78" t="s">
        <v>50</v>
      </c>
      <c r="G15" s="79" t="s">
        <v>239</v>
      </c>
      <c r="H15" s="77" t="s">
        <v>468</v>
      </c>
      <c r="I15" s="82">
        <v>2</v>
      </c>
      <c r="J15" s="85">
        <v>50</v>
      </c>
      <c r="K15" s="28">
        <f t="shared" si="0"/>
        <v>0</v>
      </c>
      <c r="L15" s="28">
        <f t="shared" si="1"/>
        <v>0</v>
      </c>
      <c r="M15" s="29"/>
      <c r="N15" s="30">
        <f t="shared" si="3"/>
        <v>12</v>
      </c>
      <c r="O15" s="29"/>
      <c r="P15" s="29"/>
      <c r="Q15" s="29"/>
      <c r="R15" s="42">
        <f t="shared" si="2"/>
        <v>50</v>
      </c>
      <c r="S15" s="20" t="str">
        <f t="shared" si="4"/>
        <v>OK</v>
      </c>
      <c r="T15" s="142"/>
      <c r="U15" s="143"/>
      <c r="V15" s="41"/>
      <c r="W15" s="41"/>
      <c r="X15" s="41"/>
      <c r="Y15" s="41"/>
      <c r="Z15" s="41"/>
      <c r="AA15" s="40"/>
      <c r="AB15" s="40"/>
      <c r="AC15" s="40"/>
      <c r="AD15" s="40"/>
      <c r="AE15" s="38"/>
      <c r="AF15" s="38"/>
      <c r="AG15" s="38"/>
      <c r="AH15" s="38"/>
      <c r="AI15" s="38"/>
      <c r="AJ15" s="38"/>
      <c r="AK15" s="38"/>
      <c r="AL15" s="38"/>
      <c r="AM15" s="38"/>
      <c r="AN15" s="38"/>
      <c r="AO15" s="38"/>
      <c r="AP15" s="38"/>
      <c r="AQ15" s="38"/>
      <c r="AR15" s="38"/>
      <c r="AS15" s="38"/>
      <c r="AT15" s="38"/>
      <c r="AU15" s="38"/>
      <c r="AV15" s="38"/>
      <c r="AW15" s="38"/>
      <c r="AX15" s="38"/>
      <c r="AY15" s="38"/>
    </row>
    <row r="16" spans="1:51" ht="24.75" customHeight="1" x14ac:dyDescent="0.25">
      <c r="A16" s="166"/>
      <c r="B16" s="165"/>
      <c r="C16" s="67">
        <v>13</v>
      </c>
      <c r="D16" s="71" t="s">
        <v>76</v>
      </c>
      <c r="E16" s="86" t="s">
        <v>240</v>
      </c>
      <c r="F16" s="77" t="s">
        <v>241</v>
      </c>
      <c r="G16" s="75" t="s">
        <v>242</v>
      </c>
      <c r="H16" s="81" t="s">
        <v>469</v>
      </c>
      <c r="I16" s="82">
        <v>20</v>
      </c>
      <c r="J16" s="85">
        <v>0</v>
      </c>
      <c r="K16" s="28">
        <f t="shared" si="0"/>
        <v>0</v>
      </c>
      <c r="L16" s="28">
        <f t="shared" si="1"/>
        <v>0</v>
      </c>
      <c r="M16" s="29"/>
      <c r="N16" s="30">
        <f t="shared" si="3"/>
        <v>0</v>
      </c>
      <c r="O16" s="29"/>
      <c r="P16" s="29"/>
      <c r="Q16" s="29"/>
      <c r="R16" s="42">
        <f t="shared" si="2"/>
        <v>0</v>
      </c>
      <c r="S16" s="20" t="str">
        <f t="shared" si="4"/>
        <v>OK</v>
      </c>
      <c r="T16" s="142"/>
      <c r="U16" s="143"/>
      <c r="V16" s="41"/>
      <c r="W16" s="41"/>
      <c r="X16" s="41"/>
      <c r="Y16" s="41"/>
      <c r="Z16" s="41"/>
      <c r="AA16" s="40"/>
      <c r="AB16" s="40"/>
      <c r="AC16" s="40"/>
      <c r="AD16" s="40"/>
      <c r="AE16" s="38"/>
      <c r="AF16" s="38"/>
      <c r="AG16" s="38"/>
      <c r="AH16" s="38"/>
      <c r="AI16" s="38"/>
      <c r="AJ16" s="38"/>
      <c r="AK16" s="38"/>
      <c r="AL16" s="38"/>
      <c r="AM16" s="38"/>
      <c r="AN16" s="38"/>
      <c r="AO16" s="38"/>
      <c r="AP16" s="38"/>
      <c r="AQ16" s="38"/>
      <c r="AR16" s="38"/>
      <c r="AS16" s="38"/>
      <c r="AT16" s="38"/>
      <c r="AU16" s="38"/>
      <c r="AV16" s="38"/>
      <c r="AW16" s="38"/>
      <c r="AX16" s="38"/>
      <c r="AY16" s="38"/>
    </row>
    <row r="17" spans="1:51" ht="24.75" customHeight="1" x14ac:dyDescent="0.25">
      <c r="A17" s="166" t="s">
        <v>477</v>
      </c>
      <c r="B17" s="163">
        <v>2</v>
      </c>
      <c r="C17" s="67">
        <v>14</v>
      </c>
      <c r="D17" s="71" t="s">
        <v>77</v>
      </c>
      <c r="E17" s="86" t="s">
        <v>243</v>
      </c>
      <c r="F17" s="77" t="s">
        <v>51</v>
      </c>
      <c r="G17" s="75" t="s">
        <v>244</v>
      </c>
      <c r="H17" s="81" t="s">
        <v>468</v>
      </c>
      <c r="I17" s="82">
        <v>7.7</v>
      </c>
      <c r="J17" s="85">
        <v>0</v>
      </c>
      <c r="K17" s="28">
        <f t="shared" si="0"/>
        <v>0</v>
      </c>
      <c r="L17" s="28">
        <f t="shared" si="1"/>
        <v>0</v>
      </c>
      <c r="M17" s="29"/>
      <c r="N17" s="30">
        <f t="shared" si="3"/>
        <v>0</v>
      </c>
      <c r="O17" s="29"/>
      <c r="P17" s="29"/>
      <c r="Q17" s="29"/>
      <c r="R17" s="42">
        <f t="shared" si="2"/>
        <v>0</v>
      </c>
      <c r="S17" s="20" t="str">
        <f t="shared" si="4"/>
        <v>OK</v>
      </c>
      <c r="T17" s="142"/>
      <c r="U17" s="143"/>
      <c r="V17" s="41"/>
      <c r="W17" s="41"/>
      <c r="X17" s="41"/>
      <c r="Y17" s="41"/>
      <c r="Z17" s="41"/>
      <c r="AA17" s="40"/>
      <c r="AB17" s="40"/>
      <c r="AC17" s="40"/>
      <c r="AD17" s="40"/>
      <c r="AE17" s="38"/>
      <c r="AF17" s="38"/>
      <c r="AG17" s="38"/>
      <c r="AH17" s="38"/>
      <c r="AI17" s="38"/>
      <c r="AJ17" s="38"/>
      <c r="AK17" s="38"/>
      <c r="AL17" s="38"/>
      <c r="AM17" s="38"/>
      <c r="AN17" s="38"/>
      <c r="AO17" s="38"/>
      <c r="AP17" s="38"/>
      <c r="AQ17" s="38"/>
      <c r="AR17" s="38"/>
      <c r="AS17" s="38"/>
      <c r="AT17" s="38"/>
      <c r="AU17" s="38"/>
      <c r="AV17" s="38"/>
      <c r="AW17" s="38"/>
      <c r="AX17" s="38"/>
      <c r="AY17" s="38"/>
    </row>
    <row r="18" spans="1:51" ht="24.75" customHeight="1" x14ac:dyDescent="0.25">
      <c r="A18" s="166"/>
      <c r="B18" s="164"/>
      <c r="C18" s="67">
        <v>15</v>
      </c>
      <c r="D18" s="71" t="s">
        <v>78</v>
      </c>
      <c r="E18" s="86" t="s">
        <v>245</v>
      </c>
      <c r="F18" s="77" t="s">
        <v>51</v>
      </c>
      <c r="G18" s="75" t="s">
        <v>246</v>
      </c>
      <c r="H18" s="81" t="s">
        <v>468</v>
      </c>
      <c r="I18" s="82">
        <v>7.7</v>
      </c>
      <c r="J18" s="85">
        <v>0</v>
      </c>
      <c r="K18" s="28">
        <f t="shared" si="0"/>
        <v>0</v>
      </c>
      <c r="L18" s="28">
        <f t="shared" si="1"/>
        <v>0</v>
      </c>
      <c r="M18" s="29"/>
      <c r="N18" s="30">
        <f t="shared" si="3"/>
        <v>0</v>
      </c>
      <c r="O18" s="29"/>
      <c r="P18" s="29"/>
      <c r="Q18" s="29"/>
      <c r="R18" s="42">
        <f t="shared" si="2"/>
        <v>0</v>
      </c>
      <c r="S18" s="20" t="str">
        <f t="shared" si="4"/>
        <v>OK</v>
      </c>
      <c r="T18" s="142"/>
      <c r="U18" s="143"/>
      <c r="V18" s="41"/>
      <c r="W18" s="41"/>
      <c r="X18" s="41"/>
      <c r="Y18" s="41"/>
      <c r="Z18" s="41"/>
      <c r="AA18" s="40"/>
      <c r="AB18" s="40"/>
      <c r="AC18" s="40"/>
      <c r="AD18" s="40"/>
      <c r="AE18" s="38"/>
      <c r="AF18" s="38"/>
      <c r="AG18" s="38"/>
      <c r="AH18" s="38"/>
      <c r="AI18" s="38"/>
      <c r="AJ18" s="38"/>
      <c r="AK18" s="38"/>
      <c r="AL18" s="38"/>
      <c r="AM18" s="38"/>
      <c r="AN18" s="38"/>
      <c r="AO18" s="38"/>
      <c r="AP18" s="38"/>
      <c r="AQ18" s="38"/>
      <c r="AR18" s="38"/>
      <c r="AS18" s="38"/>
      <c r="AT18" s="38"/>
      <c r="AU18" s="38"/>
      <c r="AV18" s="38"/>
      <c r="AW18" s="38"/>
      <c r="AX18" s="38"/>
      <c r="AY18" s="38"/>
    </row>
    <row r="19" spans="1:51" ht="24.75" customHeight="1" x14ac:dyDescent="0.25">
      <c r="A19" s="166"/>
      <c r="B19" s="164"/>
      <c r="C19" s="67">
        <v>16</v>
      </c>
      <c r="D19" s="71" t="s">
        <v>79</v>
      </c>
      <c r="E19" s="86" t="s">
        <v>247</v>
      </c>
      <c r="F19" s="77" t="s">
        <v>3</v>
      </c>
      <c r="G19" s="75" t="s">
        <v>248</v>
      </c>
      <c r="H19" s="81" t="s">
        <v>468</v>
      </c>
      <c r="I19" s="82">
        <v>18.899999999999999</v>
      </c>
      <c r="J19" s="85">
        <v>0</v>
      </c>
      <c r="K19" s="28">
        <f t="shared" si="0"/>
        <v>0</v>
      </c>
      <c r="L19" s="28">
        <f t="shared" si="1"/>
        <v>0</v>
      </c>
      <c r="M19" s="29"/>
      <c r="N19" s="30">
        <f t="shared" si="3"/>
        <v>0</v>
      </c>
      <c r="O19" s="29"/>
      <c r="P19" s="29"/>
      <c r="Q19" s="29"/>
      <c r="R19" s="42">
        <f t="shared" si="2"/>
        <v>0</v>
      </c>
      <c r="S19" s="20" t="str">
        <f t="shared" si="4"/>
        <v>OK</v>
      </c>
      <c r="T19" s="142"/>
      <c r="U19" s="143"/>
      <c r="V19" s="41"/>
      <c r="W19" s="41"/>
      <c r="X19" s="41"/>
      <c r="Y19" s="41"/>
      <c r="Z19" s="41"/>
      <c r="AA19" s="40"/>
      <c r="AB19" s="40"/>
      <c r="AC19" s="40"/>
      <c r="AD19" s="40"/>
      <c r="AE19" s="38"/>
      <c r="AF19" s="38"/>
      <c r="AG19" s="38"/>
      <c r="AH19" s="38"/>
      <c r="AI19" s="38"/>
      <c r="AJ19" s="38"/>
      <c r="AK19" s="38"/>
      <c r="AL19" s="38"/>
      <c r="AM19" s="38"/>
      <c r="AN19" s="38"/>
      <c r="AO19" s="38"/>
      <c r="AP19" s="38"/>
      <c r="AQ19" s="38"/>
      <c r="AR19" s="38"/>
      <c r="AS19" s="38"/>
      <c r="AT19" s="38"/>
      <c r="AU19" s="38"/>
      <c r="AV19" s="38"/>
      <c r="AW19" s="38"/>
      <c r="AX19" s="38"/>
      <c r="AY19" s="38"/>
    </row>
    <row r="20" spans="1:51" ht="24.75" customHeight="1" x14ac:dyDescent="0.25">
      <c r="A20" s="166"/>
      <c r="B20" s="164"/>
      <c r="C20" s="67">
        <v>17</v>
      </c>
      <c r="D20" s="71" t="s">
        <v>80</v>
      </c>
      <c r="E20" s="86" t="s">
        <v>249</v>
      </c>
      <c r="F20" s="77" t="s">
        <v>250</v>
      </c>
      <c r="G20" s="75" t="s">
        <v>251</v>
      </c>
      <c r="H20" s="81" t="s">
        <v>468</v>
      </c>
      <c r="I20" s="82">
        <v>16.61</v>
      </c>
      <c r="J20" s="85">
        <v>0</v>
      </c>
      <c r="K20" s="28">
        <f t="shared" si="0"/>
        <v>0</v>
      </c>
      <c r="L20" s="28">
        <f t="shared" si="1"/>
        <v>0</v>
      </c>
      <c r="M20" s="29"/>
      <c r="N20" s="30">
        <f t="shared" si="3"/>
        <v>0</v>
      </c>
      <c r="O20" s="29"/>
      <c r="P20" s="29"/>
      <c r="Q20" s="29"/>
      <c r="R20" s="42">
        <f t="shared" si="2"/>
        <v>0</v>
      </c>
      <c r="S20" s="20" t="str">
        <f t="shared" si="4"/>
        <v>OK</v>
      </c>
      <c r="T20" s="142"/>
      <c r="U20" s="143"/>
      <c r="V20" s="41"/>
      <c r="W20" s="41"/>
      <c r="X20" s="41"/>
      <c r="Y20" s="41"/>
      <c r="Z20" s="41"/>
      <c r="AA20" s="40"/>
      <c r="AB20" s="40"/>
      <c r="AC20" s="40"/>
      <c r="AD20" s="40"/>
      <c r="AE20" s="38"/>
      <c r="AF20" s="38"/>
      <c r="AG20" s="38"/>
      <c r="AH20" s="38"/>
      <c r="AI20" s="38"/>
      <c r="AJ20" s="38"/>
      <c r="AK20" s="38"/>
      <c r="AL20" s="38"/>
      <c r="AM20" s="38"/>
      <c r="AN20" s="38"/>
      <c r="AO20" s="38"/>
      <c r="AP20" s="38"/>
      <c r="AQ20" s="38"/>
      <c r="AR20" s="38"/>
      <c r="AS20" s="38"/>
      <c r="AT20" s="38"/>
      <c r="AU20" s="38"/>
      <c r="AV20" s="38"/>
      <c r="AW20" s="38"/>
      <c r="AX20" s="38"/>
      <c r="AY20" s="38"/>
    </row>
    <row r="21" spans="1:51" ht="24.75" customHeight="1" x14ac:dyDescent="0.25">
      <c r="A21" s="166"/>
      <c r="B21" s="164"/>
      <c r="C21" s="67">
        <v>18</v>
      </c>
      <c r="D21" s="71" t="s">
        <v>81</v>
      </c>
      <c r="E21" s="86" t="s">
        <v>252</v>
      </c>
      <c r="F21" s="77" t="s">
        <v>250</v>
      </c>
      <c r="G21" s="75" t="s">
        <v>253</v>
      </c>
      <c r="H21" s="81" t="s">
        <v>468</v>
      </c>
      <c r="I21" s="82">
        <v>5.25</v>
      </c>
      <c r="J21" s="85">
        <v>0</v>
      </c>
      <c r="K21" s="28">
        <f t="shared" si="0"/>
        <v>0</v>
      </c>
      <c r="L21" s="28">
        <f t="shared" si="1"/>
        <v>0</v>
      </c>
      <c r="M21" s="29"/>
      <c r="N21" s="30">
        <f t="shared" si="3"/>
        <v>0</v>
      </c>
      <c r="O21" s="29"/>
      <c r="P21" s="29"/>
      <c r="Q21" s="29"/>
      <c r="R21" s="42">
        <f t="shared" si="2"/>
        <v>0</v>
      </c>
      <c r="S21" s="20" t="str">
        <f t="shared" si="4"/>
        <v>OK</v>
      </c>
      <c r="T21" s="142"/>
      <c r="U21" s="143"/>
      <c r="V21" s="41"/>
      <c r="W21" s="41"/>
      <c r="X21" s="41"/>
      <c r="Y21" s="41"/>
      <c r="Z21" s="41"/>
      <c r="AA21" s="40"/>
      <c r="AB21" s="40"/>
      <c r="AC21" s="40"/>
      <c r="AD21" s="40"/>
      <c r="AE21" s="38"/>
      <c r="AF21" s="38"/>
      <c r="AG21" s="38"/>
      <c r="AH21" s="38"/>
      <c r="AI21" s="38"/>
      <c r="AJ21" s="38"/>
      <c r="AK21" s="38"/>
      <c r="AL21" s="38"/>
      <c r="AM21" s="38"/>
      <c r="AN21" s="38"/>
      <c r="AO21" s="38"/>
      <c r="AP21" s="38"/>
      <c r="AQ21" s="38"/>
      <c r="AR21" s="38"/>
      <c r="AS21" s="38"/>
      <c r="AT21" s="38"/>
      <c r="AU21" s="38"/>
      <c r="AV21" s="38"/>
      <c r="AW21" s="38"/>
      <c r="AX21" s="38"/>
      <c r="AY21" s="38"/>
    </row>
    <row r="22" spans="1:51" ht="24.75" customHeight="1" x14ac:dyDescent="0.25">
      <c r="A22" s="166"/>
      <c r="B22" s="165"/>
      <c r="C22" s="67">
        <v>19</v>
      </c>
      <c r="D22" s="72" t="s">
        <v>82</v>
      </c>
      <c r="E22" s="86" t="s">
        <v>254</v>
      </c>
      <c r="F22" s="78" t="s">
        <v>236</v>
      </c>
      <c r="G22" s="79" t="s">
        <v>255</v>
      </c>
      <c r="H22" s="77" t="s">
        <v>468</v>
      </c>
      <c r="I22" s="82">
        <v>0.6</v>
      </c>
      <c r="J22" s="85">
        <v>250</v>
      </c>
      <c r="K22" s="28">
        <f t="shared" si="0"/>
        <v>0</v>
      </c>
      <c r="L22" s="28">
        <f t="shared" si="1"/>
        <v>0</v>
      </c>
      <c r="M22" s="29"/>
      <c r="N22" s="30">
        <f t="shared" si="3"/>
        <v>62</v>
      </c>
      <c r="O22" s="29"/>
      <c r="P22" s="29"/>
      <c r="Q22" s="29"/>
      <c r="R22" s="42">
        <f t="shared" si="2"/>
        <v>250</v>
      </c>
      <c r="S22" s="20" t="str">
        <f t="shared" si="4"/>
        <v>OK</v>
      </c>
      <c r="T22" s="142"/>
      <c r="U22" s="142"/>
      <c r="V22" s="41"/>
      <c r="W22" s="21"/>
      <c r="X22" s="41"/>
      <c r="Y22" s="41"/>
      <c r="Z22" s="40"/>
      <c r="AA22" s="40"/>
      <c r="AB22" s="40"/>
      <c r="AC22" s="40"/>
      <c r="AD22" s="40"/>
      <c r="AE22" s="38"/>
      <c r="AF22" s="38"/>
      <c r="AG22" s="38"/>
      <c r="AH22" s="38"/>
      <c r="AI22" s="38"/>
      <c r="AJ22" s="38"/>
      <c r="AK22" s="38"/>
      <c r="AL22" s="38"/>
      <c r="AM22" s="38"/>
      <c r="AN22" s="38"/>
      <c r="AO22" s="38"/>
      <c r="AP22" s="38"/>
      <c r="AQ22" s="38"/>
      <c r="AR22" s="38"/>
      <c r="AS22" s="38"/>
      <c r="AT22" s="38"/>
      <c r="AU22" s="38"/>
      <c r="AV22" s="38"/>
      <c r="AW22" s="38"/>
      <c r="AX22" s="38"/>
      <c r="AY22" s="38"/>
    </row>
    <row r="23" spans="1:51" ht="24.75" customHeight="1" x14ac:dyDescent="0.25">
      <c r="A23" s="166" t="s">
        <v>478</v>
      </c>
      <c r="B23" s="163">
        <v>3</v>
      </c>
      <c r="C23" s="67">
        <v>20</v>
      </c>
      <c r="D23" s="71" t="s">
        <v>83</v>
      </c>
      <c r="E23" s="86" t="s">
        <v>256</v>
      </c>
      <c r="F23" s="77" t="s">
        <v>3</v>
      </c>
      <c r="G23" s="75" t="s">
        <v>257</v>
      </c>
      <c r="H23" s="81" t="s">
        <v>468</v>
      </c>
      <c r="I23" s="82">
        <v>0.78</v>
      </c>
      <c r="J23" s="85">
        <v>0</v>
      </c>
      <c r="K23" s="28">
        <f t="shared" si="0"/>
        <v>0</v>
      </c>
      <c r="L23" s="28">
        <f t="shared" si="1"/>
        <v>0</v>
      </c>
      <c r="M23" s="29"/>
      <c r="N23" s="30">
        <f t="shared" si="3"/>
        <v>0</v>
      </c>
      <c r="O23" s="29"/>
      <c r="P23" s="29"/>
      <c r="Q23" s="29"/>
      <c r="R23" s="42">
        <f t="shared" si="2"/>
        <v>0</v>
      </c>
      <c r="S23" s="20" t="str">
        <f t="shared" si="4"/>
        <v>OK</v>
      </c>
      <c r="T23" s="142"/>
      <c r="U23" s="143"/>
      <c r="V23" s="41"/>
      <c r="W23" s="21"/>
      <c r="X23" s="41"/>
      <c r="Y23" s="41"/>
      <c r="Z23" s="41"/>
      <c r="AA23" s="40"/>
      <c r="AB23" s="40"/>
      <c r="AC23" s="40"/>
      <c r="AD23" s="40"/>
      <c r="AE23" s="38"/>
      <c r="AF23" s="38"/>
      <c r="AG23" s="38"/>
      <c r="AH23" s="38"/>
      <c r="AI23" s="38"/>
      <c r="AJ23" s="38"/>
      <c r="AK23" s="38"/>
      <c r="AL23" s="38"/>
      <c r="AM23" s="38"/>
      <c r="AN23" s="38"/>
      <c r="AO23" s="38"/>
      <c r="AP23" s="38"/>
      <c r="AQ23" s="38"/>
      <c r="AR23" s="38"/>
      <c r="AS23" s="38"/>
      <c r="AT23" s="38"/>
      <c r="AU23" s="38"/>
      <c r="AV23" s="38"/>
      <c r="AW23" s="38"/>
      <c r="AX23" s="38"/>
      <c r="AY23" s="38"/>
    </row>
    <row r="24" spans="1:51" ht="24.75" customHeight="1" x14ac:dyDescent="0.25">
      <c r="A24" s="166"/>
      <c r="B24" s="164"/>
      <c r="C24" s="67">
        <v>21</v>
      </c>
      <c r="D24" s="71" t="s">
        <v>84</v>
      </c>
      <c r="E24" s="86" t="s">
        <v>256</v>
      </c>
      <c r="F24" s="77" t="s">
        <v>3</v>
      </c>
      <c r="G24" s="75" t="s">
        <v>258</v>
      </c>
      <c r="H24" s="81" t="s">
        <v>468</v>
      </c>
      <c r="I24" s="82">
        <v>0.78</v>
      </c>
      <c r="J24" s="85">
        <v>0</v>
      </c>
      <c r="K24" s="28">
        <f t="shared" si="0"/>
        <v>0</v>
      </c>
      <c r="L24" s="28">
        <f t="shared" si="1"/>
        <v>0</v>
      </c>
      <c r="M24" s="29"/>
      <c r="N24" s="30">
        <f t="shared" si="3"/>
        <v>0</v>
      </c>
      <c r="O24" s="29"/>
      <c r="P24" s="29"/>
      <c r="Q24" s="29"/>
      <c r="R24" s="42">
        <f t="shared" si="2"/>
        <v>0</v>
      </c>
      <c r="S24" s="20" t="str">
        <f t="shared" si="4"/>
        <v>OK</v>
      </c>
      <c r="T24" s="142"/>
      <c r="U24" s="143"/>
      <c r="V24" s="41"/>
      <c r="W24" s="21"/>
      <c r="X24" s="41"/>
      <c r="Y24" s="41"/>
      <c r="Z24" s="41"/>
      <c r="AA24" s="40"/>
      <c r="AB24" s="40"/>
      <c r="AC24" s="40"/>
      <c r="AD24" s="40"/>
      <c r="AE24" s="38"/>
      <c r="AF24" s="38"/>
      <c r="AG24" s="38"/>
      <c r="AH24" s="38"/>
      <c r="AI24" s="38"/>
      <c r="AJ24" s="38"/>
      <c r="AK24" s="38"/>
      <c r="AL24" s="38"/>
      <c r="AM24" s="38"/>
      <c r="AN24" s="38"/>
      <c r="AO24" s="38"/>
      <c r="AP24" s="38"/>
      <c r="AQ24" s="38"/>
      <c r="AR24" s="38"/>
      <c r="AS24" s="38"/>
      <c r="AT24" s="38"/>
      <c r="AU24" s="38"/>
      <c r="AV24" s="38"/>
      <c r="AW24" s="38"/>
      <c r="AX24" s="38"/>
      <c r="AY24" s="38"/>
    </row>
    <row r="25" spans="1:51" ht="24.75" customHeight="1" x14ac:dyDescent="0.25">
      <c r="A25" s="166"/>
      <c r="B25" s="164"/>
      <c r="C25" s="67">
        <v>22</v>
      </c>
      <c r="D25" s="71" t="s">
        <v>85</v>
      </c>
      <c r="E25" s="86" t="s">
        <v>256</v>
      </c>
      <c r="F25" s="77" t="s">
        <v>3</v>
      </c>
      <c r="G25" s="75" t="s">
        <v>259</v>
      </c>
      <c r="H25" s="81" t="s">
        <v>468</v>
      </c>
      <c r="I25" s="82">
        <v>0.78</v>
      </c>
      <c r="J25" s="85">
        <v>0</v>
      </c>
      <c r="K25" s="28">
        <f t="shared" si="0"/>
        <v>0</v>
      </c>
      <c r="L25" s="28">
        <f t="shared" si="1"/>
        <v>0</v>
      </c>
      <c r="M25" s="29"/>
      <c r="N25" s="30">
        <f t="shared" si="3"/>
        <v>0</v>
      </c>
      <c r="O25" s="29"/>
      <c r="P25" s="29"/>
      <c r="Q25" s="29"/>
      <c r="R25" s="42">
        <f t="shared" si="2"/>
        <v>0</v>
      </c>
      <c r="S25" s="20" t="str">
        <f t="shared" si="4"/>
        <v>OK</v>
      </c>
      <c r="T25" s="142"/>
      <c r="U25" s="143"/>
      <c r="V25" s="41"/>
      <c r="W25" s="21"/>
      <c r="X25" s="41"/>
      <c r="Y25" s="41"/>
      <c r="Z25" s="41"/>
      <c r="AA25" s="40"/>
      <c r="AB25" s="40"/>
      <c r="AC25" s="40"/>
      <c r="AD25" s="40"/>
      <c r="AE25" s="38"/>
      <c r="AF25" s="38"/>
      <c r="AG25" s="38"/>
      <c r="AH25" s="38"/>
      <c r="AI25" s="38"/>
      <c r="AJ25" s="38"/>
      <c r="AK25" s="38"/>
      <c r="AL25" s="38"/>
      <c r="AM25" s="38"/>
      <c r="AN25" s="38"/>
      <c r="AO25" s="38"/>
      <c r="AP25" s="38"/>
      <c r="AQ25" s="38"/>
      <c r="AR25" s="38"/>
      <c r="AS25" s="38"/>
      <c r="AT25" s="38"/>
      <c r="AU25" s="38"/>
      <c r="AV25" s="38"/>
      <c r="AW25" s="38"/>
      <c r="AX25" s="38"/>
      <c r="AY25" s="38"/>
    </row>
    <row r="26" spans="1:51" ht="24.75" customHeight="1" x14ac:dyDescent="0.25">
      <c r="A26" s="166"/>
      <c r="B26" s="165"/>
      <c r="C26" s="67">
        <v>23</v>
      </c>
      <c r="D26" s="71" t="s">
        <v>86</v>
      </c>
      <c r="E26" s="86" t="s">
        <v>260</v>
      </c>
      <c r="F26" s="77" t="s">
        <v>3</v>
      </c>
      <c r="G26" s="75" t="s">
        <v>261</v>
      </c>
      <c r="H26" s="81" t="s">
        <v>468</v>
      </c>
      <c r="I26" s="82">
        <v>7.92</v>
      </c>
      <c r="J26" s="85">
        <v>0</v>
      </c>
      <c r="K26" s="28">
        <f t="shared" si="0"/>
        <v>0</v>
      </c>
      <c r="L26" s="28">
        <f t="shared" si="1"/>
        <v>0</v>
      </c>
      <c r="M26" s="29"/>
      <c r="N26" s="30">
        <f t="shared" si="3"/>
        <v>0</v>
      </c>
      <c r="O26" s="29"/>
      <c r="P26" s="29"/>
      <c r="Q26" s="29"/>
      <c r="R26" s="42">
        <f t="shared" si="2"/>
        <v>0</v>
      </c>
      <c r="S26" s="20" t="str">
        <f t="shared" si="4"/>
        <v>OK</v>
      </c>
      <c r="T26" s="142"/>
      <c r="U26" s="143"/>
      <c r="V26" s="41"/>
      <c r="W26" s="21"/>
      <c r="X26" s="41"/>
      <c r="Y26" s="41"/>
      <c r="Z26" s="41"/>
      <c r="AA26" s="40"/>
      <c r="AB26" s="40"/>
      <c r="AC26" s="40"/>
      <c r="AD26" s="40"/>
      <c r="AE26" s="38"/>
      <c r="AF26" s="38"/>
      <c r="AG26" s="38"/>
      <c r="AH26" s="38"/>
      <c r="AI26" s="38"/>
      <c r="AJ26" s="38"/>
      <c r="AK26" s="38"/>
      <c r="AL26" s="38"/>
      <c r="AM26" s="38"/>
      <c r="AN26" s="38"/>
      <c r="AO26" s="38"/>
      <c r="AP26" s="38"/>
      <c r="AQ26" s="38"/>
      <c r="AR26" s="38"/>
      <c r="AS26" s="38"/>
      <c r="AT26" s="38"/>
      <c r="AU26" s="38"/>
      <c r="AV26" s="38"/>
      <c r="AW26" s="38"/>
      <c r="AX26" s="38"/>
      <c r="AY26" s="38"/>
    </row>
    <row r="27" spans="1:51" ht="24.75" customHeight="1" x14ac:dyDescent="0.25">
      <c r="A27" s="166" t="s">
        <v>478</v>
      </c>
      <c r="B27" s="163">
        <v>4</v>
      </c>
      <c r="C27" s="67">
        <v>24</v>
      </c>
      <c r="D27" s="71" t="s">
        <v>87</v>
      </c>
      <c r="E27" s="86" t="s">
        <v>256</v>
      </c>
      <c r="F27" s="77" t="s">
        <v>3</v>
      </c>
      <c r="G27" s="75" t="s">
        <v>262</v>
      </c>
      <c r="H27" s="81" t="s">
        <v>468</v>
      </c>
      <c r="I27" s="82">
        <v>2.44</v>
      </c>
      <c r="J27" s="85">
        <v>0</v>
      </c>
      <c r="K27" s="28">
        <f t="shared" si="0"/>
        <v>0</v>
      </c>
      <c r="L27" s="28">
        <f t="shared" si="1"/>
        <v>0</v>
      </c>
      <c r="M27" s="29"/>
      <c r="N27" s="30">
        <f t="shared" si="3"/>
        <v>0</v>
      </c>
      <c r="O27" s="29"/>
      <c r="P27" s="29"/>
      <c r="Q27" s="29"/>
      <c r="R27" s="42">
        <f t="shared" si="2"/>
        <v>0</v>
      </c>
      <c r="S27" s="20" t="str">
        <f t="shared" si="4"/>
        <v>OK</v>
      </c>
      <c r="T27" s="142"/>
      <c r="U27" s="143"/>
      <c r="V27" s="41"/>
      <c r="W27" s="21"/>
      <c r="X27" s="41"/>
      <c r="Y27" s="41"/>
      <c r="Z27" s="41"/>
      <c r="AA27" s="40"/>
      <c r="AB27" s="40"/>
      <c r="AC27" s="40"/>
      <c r="AD27" s="40"/>
      <c r="AE27" s="38"/>
      <c r="AF27" s="38"/>
      <c r="AG27" s="38"/>
      <c r="AH27" s="38"/>
      <c r="AI27" s="38"/>
      <c r="AJ27" s="38"/>
      <c r="AK27" s="38"/>
      <c r="AL27" s="38"/>
      <c r="AM27" s="38"/>
      <c r="AN27" s="38"/>
      <c r="AO27" s="38"/>
      <c r="AP27" s="38"/>
      <c r="AQ27" s="38"/>
      <c r="AR27" s="38"/>
      <c r="AS27" s="38"/>
      <c r="AT27" s="38"/>
      <c r="AU27" s="38"/>
      <c r="AV27" s="38"/>
      <c r="AW27" s="38"/>
      <c r="AX27" s="38"/>
      <c r="AY27" s="38"/>
    </row>
    <row r="28" spans="1:51" ht="24.75" customHeight="1" x14ac:dyDescent="0.25">
      <c r="A28" s="166"/>
      <c r="B28" s="164"/>
      <c r="C28" s="67">
        <v>25</v>
      </c>
      <c r="D28" s="71" t="s">
        <v>88</v>
      </c>
      <c r="E28" s="86" t="s">
        <v>256</v>
      </c>
      <c r="F28" s="77" t="s">
        <v>3</v>
      </c>
      <c r="G28" s="75" t="s">
        <v>263</v>
      </c>
      <c r="H28" s="81" t="s">
        <v>468</v>
      </c>
      <c r="I28" s="82">
        <v>2.44</v>
      </c>
      <c r="J28" s="85">
        <v>0</v>
      </c>
      <c r="K28" s="28">
        <f t="shared" si="0"/>
        <v>0</v>
      </c>
      <c r="L28" s="28">
        <f t="shared" si="1"/>
        <v>0</v>
      </c>
      <c r="M28" s="29"/>
      <c r="N28" s="30">
        <f t="shared" si="3"/>
        <v>0</v>
      </c>
      <c r="O28" s="29"/>
      <c r="P28" s="29"/>
      <c r="Q28" s="29"/>
      <c r="R28" s="42">
        <f t="shared" si="2"/>
        <v>0</v>
      </c>
      <c r="S28" s="20" t="str">
        <f t="shared" si="4"/>
        <v>OK</v>
      </c>
      <c r="T28" s="142"/>
      <c r="U28" s="143"/>
      <c r="V28" s="41"/>
      <c r="W28" s="41"/>
      <c r="X28" s="41"/>
      <c r="Y28" s="41"/>
      <c r="Z28" s="41"/>
      <c r="AA28" s="40"/>
      <c r="AB28" s="40"/>
      <c r="AC28" s="40"/>
      <c r="AD28" s="40"/>
      <c r="AE28" s="38"/>
      <c r="AF28" s="38"/>
      <c r="AG28" s="38"/>
      <c r="AH28" s="38"/>
      <c r="AI28" s="38"/>
      <c r="AJ28" s="38"/>
      <c r="AK28" s="38"/>
      <c r="AL28" s="38"/>
      <c r="AM28" s="38"/>
      <c r="AN28" s="38"/>
      <c r="AO28" s="38"/>
      <c r="AP28" s="38"/>
      <c r="AQ28" s="38"/>
      <c r="AR28" s="38"/>
      <c r="AS28" s="38"/>
      <c r="AT28" s="38"/>
      <c r="AU28" s="38"/>
      <c r="AV28" s="38"/>
      <c r="AW28" s="38"/>
      <c r="AX28" s="38"/>
      <c r="AY28" s="38"/>
    </row>
    <row r="29" spans="1:51" ht="24.75" customHeight="1" x14ac:dyDescent="0.25">
      <c r="A29" s="166"/>
      <c r="B29" s="164"/>
      <c r="C29" s="67">
        <v>26</v>
      </c>
      <c r="D29" s="71" t="s">
        <v>89</v>
      </c>
      <c r="E29" s="86" t="s">
        <v>256</v>
      </c>
      <c r="F29" s="77" t="s">
        <v>3</v>
      </c>
      <c r="G29" s="75" t="s">
        <v>264</v>
      </c>
      <c r="H29" s="81" t="s">
        <v>468</v>
      </c>
      <c r="I29" s="82">
        <v>2.44</v>
      </c>
      <c r="J29" s="85">
        <v>0</v>
      </c>
      <c r="K29" s="28">
        <f t="shared" si="0"/>
        <v>0</v>
      </c>
      <c r="L29" s="28">
        <f t="shared" si="1"/>
        <v>0</v>
      </c>
      <c r="M29" s="29"/>
      <c r="N29" s="30">
        <f t="shared" si="3"/>
        <v>0</v>
      </c>
      <c r="O29" s="29"/>
      <c r="P29" s="29"/>
      <c r="Q29" s="29"/>
      <c r="R29" s="42">
        <f t="shared" si="2"/>
        <v>0</v>
      </c>
      <c r="S29" s="20" t="str">
        <f t="shared" si="4"/>
        <v>OK</v>
      </c>
      <c r="T29" s="142"/>
      <c r="U29" s="143"/>
      <c r="V29" s="41"/>
      <c r="W29" s="41"/>
      <c r="X29" s="41"/>
      <c r="Y29" s="41"/>
      <c r="Z29" s="41"/>
      <c r="AA29" s="40"/>
      <c r="AB29" s="40"/>
      <c r="AC29" s="40"/>
      <c r="AD29" s="40"/>
      <c r="AE29" s="38"/>
      <c r="AF29" s="38"/>
      <c r="AG29" s="38"/>
      <c r="AH29" s="38"/>
      <c r="AI29" s="38"/>
      <c r="AJ29" s="38"/>
      <c r="AK29" s="38"/>
      <c r="AL29" s="38"/>
      <c r="AM29" s="38"/>
      <c r="AN29" s="38"/>
      <c r="AO29" s="38"/>
      <c r="AP29" s="38"/>
      <c r="AQ29" s="38"/>
      <c r="AR29" s="38"/>
      <c r="AS29" s="38"/>
      <c r="AT29" s="38"/>
      <c r="AU29" s="38"/>
      <c r="AV29" s="38"/>
      <c r="AW29" s="38"/>
      <c r="AX29" s="38"/>
      <c r="AY29" s="38"/>
    </row>
    <row r="30" spans="1:51" ht="24.75" customHeight="1" x14ac:dyDescent="0.25">
      <c r="A30" s="166"/>
      <c r="B30" s="165"/>
      <c r="C30" s="67">
        <v>27</v>
      </c>
      <c r="D30" s="71" t="s">
        <v>90</v>
      </c>
      <c r="E30" s="86" t="s">
        <v>256</v>
      </c>
      <c r="F30" s="77" t="s">
        <v>3</v>
      </c>
      <c r="G30" s="75" t="s">
        <v>265</v>
      </c>
      <c r="H30" s="81" t="s">
        <v>468</v>
      </c>
      <c r="I30" s="82">
        <v>2.44</v>
      </c>
      <c r="J30" s="85">
        <v>0</v>
      </c>
      <c r="K30" s="28">
        <f t="shared" si="0"/>
        <v>0</v>
      </c>
      <c r="L30" s="28">
        <f t="shared" si="1"/>
        <v>0</v>
      </c>
      <c r="M30" s="29"/>
      <c r="N30" s="30">
        <f t="shared" si="3"/>
        <v>0</v>
      </c>
      <c r="O30" s="29"/>
      <c r="P30" s="29"/>
      <c r="Q30" s="29"/>
      <c r="R30" s="42">
        <f t="shared" si="2"/>
        <v>0</v>
      </c>
      <c r="S30" s="20" t="str">
        <f t="shared" si="4"/>
        <v>OK</v>
      </c>
      <c r="T30" s="142"/>
      <c r="U30" s="143"/>
      <c r="V30" s="41"/>
      <c r="W30" s="41"/>
      <c r="X30" s="41"/>
      <c r="Y30" s="41"/>
      <c r="Z30" s="41"/>
      <c r="AA30" s="40"/>
      <c r="AB30" s="40"/>
      <c r="AC30" s="40"/>
      <c r="AD30" s="40"/>
      <c r="AE30" s="38"/>
      <c r="AF30" s="38"/>
      <c r="AG30" s="38"/>
      <c r="AH30" s="38"/>
      <c r="AI30" s="38"/>
      <c r="AJ30" s="38"/>
      <c r="AK30" s="38"/>
      <c r="AL30" s="38"/>
      <c r="AM30" s="38"/>
      <c r="AN30" s="38"/>
      <c r="AO30" s="38"/>
      <c r="AP30" s="38"/>
      <c r="AQ30" s="38"/>
      <c r="AR30" s="38"/>
      <c r="AS30" s="38"/>
      <c r="AT30" s="38"/>
      <c r="AU30" s="38"/>
      <c r="AV30" s="38"/>
      <c r="AW30" s="38"/>
      <c r="AX30" s="38"/>
      <c r="AY30" s="38"/>
    </row>
    <row r="31" spans="1:51" ht="24.75" customHeight="1" x14ac:dyDescent="0.25">
      <c r="A31" s="166" t="s">
        <v>478</v>
      </c>
      <c r="B31" s="163">
        <v>5</v>
      </c>
      <c r="C31" s="67">
        <v>28</v>
      </c>
      <c r="D31" s="71" t="s">
        <v>91</v>
      </c>
      <c r="E31" s="86" t="s">
        <v>266</v>
      </c>
      <c r="F31" s="77" t="s">
        <v>3</v>
      </c>
      <c r="G31" s="75" t="s">
        <v>267</v>
      </c>
      <c r="H31" s="81" t="s">
        <v>468</v>
      </c>
      <c r="I31" s="82">
        <v>3.19</v>
      </c>
      <c r="J31" s="85">
        <v>0</v>
      </c>
      <c r="K31" s="28">
        <f t="shared" si="0"/>
        <v>0</v>
      </c>
      <c r="L31" s="28">
        <f t="shared" si="1"/>
        <v>0</v>
      </c>
      <c r="M31" s="29"/>
      <c r="N31" s="30">
        <f t="shared" si="3"/>
        <v>0</v>
      </c>
      <c r="O31" s="29"/>
      <c r="P31" s="29"/>
      <c r="Q31" s="29"/>
      <c r="R31" s="42">
        <f t="shared" si="2"/>
        <v>0</v>
      </c>
      <c r="S31" s="20" t="str">
        <f t="shared" si="4"/>
        <v>OK</v>
      </c>
      <c r="T31" s="142"/>
      <c r="U31" s="143"/>
      <c r="V31" s="41"/>
      <c r="W31" s="41"/>
      <c r="X31" s="41"/>
      <c r="Y31" s="41"/>
      <c r="Z31" s="41"/>
      <c r="AA31" s="40"/>
      <c r="AB31" s="40"/>
      <c r="AC31" s="40"/>
      <c r="AD31" s="40"/>
      <c r="AE31" s="38"/>
      <c r="AF31" s="38"/>
      <c r="AG31" s="38"/>
      <c r="AH31" s="38"/>
      <c r="AI31" s="38"/>
      <c r="AJ31" s="38"/>
      <c r="AK31" s="38"/>
      <c r="AL31" s="38"/>
      <c r="AM31" s="38"/>
      <c r="AN31" s="38"/>
      <c r="AO31" s="38"/>
      <c r="AP31" s="38"/>
      <c r="AQ31" s="38"/>
      <c r="AR31" s="38"/>
      <c r="AS31" s="38"/>
      <c r="AT31" s="38"/>
      <c r="AU31" s="38"/>
      <c r="AV31" s="38"/>
      <c r="AW31" s="38"/>
      <c r="AX31" s="38"/>
      <c r="AY31" s="38"/>
    </row>
    <row r="32" spans="1:51" ht="24.75" customHeight="1" x14ac:dyDescent="0.25">
      <c r="A32" s="166"/>
      <c r="B32" s="164"/>
      <c r="C32" s="67">
        <v>29</v>
      </c>
      <c r="D32" s="71" t="s">
        <v>92</v>
      </c>
      <c r="E32" s="86" t="s">
        <v>266</v>
      </c>
      <c r="F32" s="77" t="s">
        <v>3</v>
      </c>
      <c r="G32" s="75" t="s">
        <v>268</v>
      </c>
      <c r="H32" s="81" t="s">
        <v>468</v>
      </c>
      <c r="I32" s="82">
        <v>3.19</v>
      </c>
      <c r="J32" s="85">
        <v>0</v>
      </c>
      <c r="K32" s="28">
        <f t="shared" si="0"/>
        <v>0</v>
      </c>
      <c r="L32" s="28">
        <f t="shared" si="1"/>
        <v>0</v>
      </c>
      <c r="M32" s="29"/>
      <c r="N32" s="30">
        <f t="shared" si="3"/>
        <v>0</v>
      </c>
      <c r="O32" s="29"/>
      <c r="P32" s="29"/>
      <c r="Q32" s="29"/>
      <c r="R32" s="42">
        <f t="shared" si="2"/>
        <v>0</v>
      </c>
      <c r="S32" s="20" t="str">
        <f t="shared" si="4"/>
        <v>OK</v>
      </c>
      <c r="T32" s="142"/>
      <c r="U32" s="143"/>
      <c r="V32" s="41"/>
      <c r="W32" s="41"/>
      <c r="X32" s="41"/>
      <c r="Y32" s="41"/>
      <c r="Z32" s="41"/>
      <c r="AA32" s="40"/>
      <c r="AB32" s="40"/>
      <c r="AC32" s="40"/>
      <c r="AD32" s="40"/>
      <c r="AE32" s="38"/>
      <c r="AF32" s="38"/>
      <c r="AG32" s="38"/>
      <c r="AH32" s="38"/>
      <c r="AI32" s="38"/>
      <c r="AJ32" s="38"/>
      <c r="AK32" s="38"/>
      <c r="AL32" s="38"/>
      <c r="AM32" s="38"/>
      <c r="AN32" s="38"/>
      <c r="AO32" s="38"/>
      <c r="AP32" s="38"/>
      <c r="AQ32" s="38"/>
      <c r="AR32" s="38"/>
      <c r="AS32" s="38"/>
      <c r="AT32" s="38"/>
      <c r="AU32" s="38"/>
      <c r="AV32" s="38"/>
      <c r="AW32" s="38"/>
      <c r="AX32" s="38"/>
      <c r="AY32" s="38"/>
    </row>
    <row r="33" spans="1:51" ht="24.75" customHeight="1" x14ac:dyDescent="0.25">
      <c r="A33" s="166"/>
      <c r="B33" s="164"/>
      <c r="C33" s="67">
        <v>30</v>
      </c>
      <c r="D33" s="71" t="s">
        <v>93</v>
      </c>
      <c r="E33" s="86" t="s">
        <v>266</v>
      </c>
      <c r="F33" s="77" t="s">
        <v>3</v>
      </c>
      <c r="G33" s="75" t="s">
        <v>269</v>
      </c>
      <c r="H33" s="81" t="s">
        <v>468</v>
      </c>
      <c r="I33" s="82">
        <v>3.19</v>
      </c>
      <c r="J33" s="85">
        <v>0</v>
      </c>
      <c r="K33" s="28">
        <f t="shared" si="0"/>
        <v>0</v>
      </c>
      <c r="L33" s="28">
        <f t="shared" si="1"/>
        <v>0</v>
      </c>
      <c r="M33" s="29"/>
      <c r="N33" s="30">
        <f t="shared" si="3"/>
        <v>0</v>
      </c>
      <c r="O33" s="29"/>
      <c r="P33" s="29"/>
      <c r="Q33" s="29"/>
      <c r="R33" s="42">
        <f t="shared" si="2"/>
        <v>0</v>
      </c>
      <c r="S33" s="20" t="str">
        <f t="shared" si="4"/>
        <v>OK</v>
      </c>
      <c r="T33" s="142"/>
      <c r="U33" s="143"/>
      <c r="V33" s="41"/>
      <c r="W33" s="41"/>
      <c r="X33" s="41"/>
      <c r="Y33" s="41"/>
      <c r="Z33" s="41"/>
      <c r="AA33" s="40"/>
      <c r="AB33" s="40"/>
      <c r="AC33" s="40"/>
      <c r="AD33" s="40"/>
      <c r="AE33" s="38"/>
      <c r="AF33" s="38"/>
      <c r="AG33" s="38"/>
      <c r="AH33" s="38"/>
      <c r="AI33" s="38"/>
      <c r="AJ33" s="38"/>
      <c r="AK33" s="38"/>
      <c r="AL33" s="38"/>
      <c r="AM33" s="38"/>
      <c r="AN33" s="38"/>
      <c r="AO33" s="38"/>
      <c r="AP33" s="38"/>
      <c r="AQ33" s="38"/>
      <c r="AR33" s="38"/>
      <c r="AS33" s="38"/>
      <c r="AT33" s="38"/>
      <c r="AU33" s="38"/>
      <c r="AV33" s="38"/>
      <c r="AW33" s="38"/>
      <c r="AX33" s="38"/>
      <c r="AY33" s="38"/>
    </row>
    <row r="34" spans="1:51" ht="24.75" customHeight="1" x14ac:dyDescent="0.25">
      <c r="A34" s="166"/>
      <c r="B34" s="164"/>
      <c r="C34" s="67">
        <v>31</v>
      </c>
      <c r="D34" s="71" t="s">
        <v>94</v>
      </c>
      <c r="E34" s="86" t="s">
        <v>266</v>
      </c>
      <c r="F34" s="77" t="s">
        <v>3</v>
      </c>
      <c r="G34" s="75" t="s">
        <v>270</v>
      </c>
      <c r="H34" s="81" t="s">
        <v>468</v>
      </c>
      <c r="I34" s="82">
        <v>3.19</v>
      </c>
      <c r="J34" s="85">
        <v>0</v>
      </c>
      <c r="K34" s="28">
        <f t="shared" si="0"/>
        <v>0</v>
      </c>
      <c r="L34" s="28">
        <f t="shared" si="1"/>
        <v>0</v>
      </c>
      <c r="M34" s="29"/>
      <c r="N34" s="30">
        <f t="shared" si="3"/>
        <v>0</v>
      </c>
      <c r="O34" s="29"/>
      <c r="P34" s="29"/>
      <c r="Q34" s="29"/>
      <c r="R34" s="42">
        <f t="shared" si="2"/>
        <v>0</v>
      </c>
      <c r="S34" s="20" t="str">
        <f t="shared" si="4"/>
        <v>OK</v>
      </c>
      <c r="T34" s="142"/>
      <c r="U34" s="143"/>
      <c r="V34" s="41"/>
      <c r="W34" s="41"/>
      <c r="X34" s="41"/>
      <c r="Y34" s="41"/>
      <c r="Z34" s="41"/>
      <c r="AA34" s="40"/>
      <c r="AB34" s="40"/>
      <c r="AC34" s="40"/>
      <c r="AD34" s="40"/>
      <c r="AE34" s="38"/>
      <c r="AF34" s="38"/>
      <c r="AG34" s="38"/>
      <c r="AH34" s="38"/>
      <c r="AI34" s="38"/>
      <c r="AJ34" s="38"/>
      <c r="AK34" s="38"/>
      <c r="AL34" s="38"/>
      <c r="AM34" s="38"/>
      <c r="AN34" s="38"/>
      <c r="AO34" s="38"/>
      <c r="AP34" s="38"/>
      <c r="AQ34" s="38"/>
      <c r="AR34" s="38"/>
      <c r="AS34" s="38"/>
      <c r="AT34" s="38"/>
      <c r="AU34" s="38"/>
      <c r="AV34" s="38"/>
      <c r="AW34" s="38"/>
      <c r="AX34" s="38"/>
      <c r="AY34" s="38"/>
    </row>
    <row r="35" spans="1:51" ht="24.75" customHeight="1" x14ac:dyDescent="0.25">
      <c r="A35" s="166"/>
      <c r="B35" s="164"/>
      <c r="C35" s="67">
        <v>32</v>
      </c>
      <c r="D35" s="71" t="s">
        <v>95</v>
      </c>
      <c r="E35" s="86" t="s">
        <v>266</v>
      </c>
      <c r="F35" s="77" t="s">
        <v>3</v>
      </c>
      <c r="G35" s="75" t="s">
        <v>271</v>
      </c>
      <c r="H35" s="81" t="s">
        <v>468</v>
      </c>
      <c r="I35" s="82">
        <v>3.19</v>
      </c>
      <c r="J35" s="85">
        <v>0</v>
      </c>
      <c r="K35" s="28">
        <f t="shared" si="0"/>
        <v>0</v>
      </c>
      <c r="L35" s="28">
        <f t="shared" si="1"/>
        <v>0</v>
      </c>
      <c r="M35" s="29"/>
      <c r="N35" s="30">
        <f t="shared" si="3"/>
        <v>0</v>
      </c>
      <c r="O35" s="29"/>
      <c r="P35" s="29"/>
      <c r="Q35" s="29"/>
      <c r="R35" s="42">
        <f t="shared" si="2"/>
        <v>0</v>
      </c>
      <c r="S35" s="20" t="str">
        <f t="shared" si="4"/>
        <v>OK</v>
      </c>
      <c r="T35" s="142"/>
      <c r="U35" s="143"/>
      <c r="V35" s="41"/>
      <c r="W35" s="41"/>
      <c r="X35" s="41"/>
      <c r="Y35" s="41"/>
      <c r="Z35" s="41"/>
      <c r="AA35" s="40"/>
      <c r="AB35" s="40"/>
      <c r="AC35" s="40"/>
      <c r="AD35" s="40"/>
      <c r="AE35" s="38"/>
      <c r="AF35" s="38"/>
      <c r="AG35" s="38"/>
      <c r="AH35" s="38"/>
      <c r="AI35" s="38"/>
      <c r="AJ35" s="38"/>
      <c r="AK35" s="38"/>
      <c r="AL35" s="38"/>
      <c r="AM35" s="38"/>
      <c r="AN35" s="38"/>
      <c r="AO35" s="38"/>
      <c r="AP35" s="38"/>
      <c r="AQ35" s="38"/>
      <c r="AR35" s="38"/>
      <c r="AS35" s="38"/>
      <c r="AT35" s="38"/>
      <c r="AU35" s="38"/>
      <c r="AV35" s="38"/>
      <c r="AW35" s="38"/>
      <c r="AX35" s="38"/>
      <c r="AY35" s="38"/>
    </row>
    <row r="36" spans="1:51" ht="24.75" customHeight="1" x14ac:dyDescent="0.25">
      <c r="A36" s="166"/>
      <c r="B36" s="164"/>
      <c r="C36" s="67">
        <v>33</v>
      </c>
      <c r="D36" s="71" t="s">
        <v>96</v>
      </c>
      <c r="E36" s="86" t="s">
        <v>266</v>
      </c>
      <c r="F36" s="77" t="s">
        <v>3</v>
      </c>
      <c r="G36" s="75" t="s">
        <v>272</v>
      </c>
      <c r="H36" s="81" t="s">
        <v>468</v>
      </c>
      <c r="I36" s="82">
        <v>3.19</v>
      </c>
      <c r="J36" s="85">
        <v>0</v>
      </c>
      <c r="K36" s="28">
        <f t="shared" ref="K36:K154" si="5">IF(SUM(T36:AY36)&gt;J36+M36,J36+M36,SUM(T36:AY36))</f>
        <v>0</v>
      </c>
      <c r="L36" s="28">
        <f t="shared" ref="L36:L154" si="6">(SUM(T36:AY36))</f>
        <v>0</v>
      </c>
      <c r="M36" s="29"/>
      <c r="N36" s="30">
        <f t="shared" si="3"/>
        <v>0</v>
      </c>
      <c r="O36" s="29"/>
      <c r="P36" s="29"/>
      <c r="Q36" s="29"/>
      <c r="R36" s="42">
        <f t="shared" ref="R36:R154" si="7">J36-SUM(T36:AY36)+M36</f>
        <v>0</v>
      </c>
      <c r="S36" s="20" t="str">
        <f t="shared" si="4"/>
        <v>OK</v>
      </c>
      <c r="T36" s="142"/>
      <c r="U36" s="143"/>
      <c r="V36" s="41"/>
      <c r="W36" s="41"/>
      <c r="X36" s="41"/>
      <c r="Y36" s="41"/>
      <c r="Z36" s="41"/>
      <c r="AA36" s="40"/>
      <c r="AB36" s="40"/>
      <c r="AC36" s="40"/>
      <c r="AD36" s="40"/>
      <c r="AE36" s="38"/>
      <c r="AF36" s="38"/>
      <c r="AG36" s="38"/>
      <c r="AH36" s="38"/>
      <c r="AI36" s="38"/>
      <c r="AJ36" s="38"/>
      <c r="AK36" s="38"/>
      <c r="AL36" s="38"/>
      <c r="AM36" s="38"/>
      <c r="AN36" s="38"/>
      <c r="AO36" s="38"/>
      <c r="AP36" s="38"/>
      <c r="AQ36" s="38"/>
      <c r="AR36" s="38"/>
      <c r="AS36" s="38"/>
      <c r="AT36" s="38"/>
      <c r="AU36" s="38"/>
      <c r="AV36" s="38"/>
      <c r="AW36" s="38"/>
      <c r="AX36" s="38"/>
      <c r="AY36" s="38"/>
    </row>
    <row r="37" spans="1:51" ht="24.75" customHeight="1" x14ac:dyDescent="0.25">
      <c r="A37" s="166"/>
      <c r="B37" s="164"/>
      <c r="C37" s="67">
        <v>34</v>
      </c>
      <c r="D37" s="71" t="s">
        <v>97</v>
      </c>
      <c r="E37" s="86" t="s">
        <v>273</v>
      </c>
      <c r="F37" s="77" t="s">
        <v>274</v>
      </c>
      <c r="G37" s="75" t="s">
        <v>275</v>
      </c>
      <c r="H37" s="81" t="s">
        <v>468</v>
      </c>
      <c r="I37" s="82">
        <v>1.07</v>
      </c>
      <c r="J37" s="85">
        <v>0</v>
      </c>
      <c r="K37" s="28">
        <f t="shared" si="5"/>
        <v>0</v>
      </c>
      <c r="L37" s="28">
        <f t="shared" si="6"/>
        <v>0</v>
      </c>
      <c r="M37" s="29"/>
      <c r="N37" s="30">
        <f t="shared" si="3"/>
        <v>0</v>
      </c>
      <c r="O37" s="29"/>
      <c r="P37" s="29"/>
      <c r="Q37" s="29"/>
      <c r="R37" s="42">
        <f t="shared" si="7"/>
        <v>0</v>
      </c>
      <c r="S37" s="20" t="str">
        <f t="shared" si="4"/>
        <v>OK</v>
      </c>
      <c r="T37" s="142"/>
      <c r="U37" s="143"/>
      <c r="V37" s="41"/>
      <c r="W37" s="40"/>
      <c r="X37" s="41"/>
      <c r="Y37" s="41"/>
      <c r="Z37" s="41"/>
      <c r="AA37" s="40"/>
      <c r="AB37" s="40"/>
      <c r="AC37" s="40"/>
      <c r="AD37" s="40"/>
      <c r="AE37" s="38"/>
      <c r="AF37" s="38"/>
      <c r="AG37" s="38"/>
      <c r="AH37" s="38"/>
      <c r="AI37" s="38"/>
      <c r="AJ37" s="38"/>
      <c r="AK37" s="38"/>
      <c r="AL37" s="38"/>
      <c r="AM37" s="38"/>
      <c r="AN37" s="38"/>
      <c r="AO37" s="38"/>
      <c r="AP37" s="38"/>
      <c r="AQ37" s="38"/>
      <c r="AR37" s="38"/>
      <c r="AS37" s="38"/>
      <c r="AT37" s="38"/>
      <c r="AU37" s="38"/>
      <c r="AV37" s="38"/>
      <c r="AW37" s="38"/>
      <c r="AX37" s="38"/>
      <c r="AY37" s="38"/>
    </row>
    <row r="38" spans="1:51" ht="24.75" customHeight="1" x14ac:dyDescent="0.25">
      <c r="A38" s="166"/>
      <c r="B38" s="164"/>
      <c r="C38" s="67">
        <v>35</v>
      </c>
      <c r="D38" s="71" t="s">
        <v>98</v>
      </c>
      <c r="E38" s="86" t="s">
        <v>273</v>
      </c>
      <c r="F38" s="77" t="s">
        <v>274</v>
      </c>
      <c r="G38" s="75" t="s">
        <v>276</v>
      </c>
      <c r="H38" s="81" t="s">
        <v>468</v>
      </c>
      <c r="I38" s="82">
        <v>1.07</v>
      </c>
      <c r="J38" s="85">
        <v>0</v>
      </c>
      <c r="K38" s="28">
        <f t="shared" si="5"/>
        <v>0</v>
      </c>
      <c r="L38" s="28">
        <f t="shared" si="6"/>
        <v>0</v>
      </c>
      <c r="M38" s="29"/>
      <c r="N38" s="30">
        <f t="shared" si="3"/>
        <v>0</v>
      </c>
      <c r="O38" s="29"/>
      <c r="P38" s="29"/>
      <c r="Q38" s="29"/>
      <c r="R38" s="42">
        <f t="shared" si="7"/>
        <v>0</v>
      </c>
      <c r="S38" s="20" t="str">
        <f t="shared" si="4"/>
        <v>OK</v>
      </c>
      <c r="T38" s="142"/>
      <c r="U38" s="143"/>
      <c r="V38" s="41"/>
      <c r="W38" s="40"/>
      <c r="X38" s="41"/>
      <c r="Y38" s="41"/>
      <c r="Z38" s="41"/>
      <c r="AA38" s="40"/>
      <c r="AB38" s="40"/>
      <c r="AC38" s="40"/>
      <c r="AD38" s="40"/>
      <c r="AE38" s="38"/>
      <c r="AF38" s="38"/>
      <c r="AG38" s="38"/>
      <c r="AH38" s="38"/>
      <c r="AI38" s="38"/>
      <c r="AJ38" s="38"/>
      <c r="AK38" s="38"/>
      <c r="AL38" s="38"/>
      <c r="AM38" s="38"/>
      <c r="AN38" s="38"/>
      <c r="AO38" s="38"/>
      <c r="AP38" s="38"/>
      <c r="AQ38" s="38"/>
      <c r="AR38" s="38"/>
      <c r="AS38" s="38"/>
      <c r="AT38" s="38"/>
      <c r="AU38" s="38"/>
      <c r="AV38" s="38"/>
      <c r="AW38" s="38"/>
      <c r="AX38" s="38"/>
      <c r="AY38" s="38"/>
    </row>
    <row r="39" spans="1:51" ht="24.75" customHeight="1" x14ac:dyDescent="0.25">
      <c r="A39" s="166"/>
      <c r="B39" s="164"/>
      <c r="C39" s="67">
        <v>36</v>
      </c>
      <c r="D39" s="71" t="s">
        <v>99</v>
      </c>
      <c r="E39" s="86" t="s">
        <v>273</v>
      </c>
      <c r="F39" s="77" t="s">
        <v>274</v>
      </c>
      <c r="G39" s="75" t="s">
        <v>277</v>
      </c>
      <c r="H39" s="81" t="s">
        <v>468</v>
      </c>
      <c r="I39" s="82">
        <v>1.07</v>
      </c>
      <c r="J39" s="85">
        <v>0</v>
      </c>
      <c r="K39" s="28">
        <f t="shared" si="5"/>
        <v>0</v>
      </c>
      <c r="L39" s="28">
        <f t="shared" si="6"/>
        <v>0</v>
      </c>
      <c r="M39" s="29"/>
      <c r="N39" s="30">
        <f t="shared" si="3"/>
        <v>0</v>
      </c>
      <c r="O39" s="29"/>
      <c r="P39" s="29"/>
      <c r="Q39" s="29"/>
      <c r="R39" s="42">
        <f t="shared" si="7"/>
        <v>0</v>
      </c>
      <c r="S39" s="20" t="str">
        <f t="shared" si="4"/>
        <v>OK</v>
      </c>
      <c r="T39" s="142"/>
      <c r="U39" s="143"/>
      <c r="V39" s="41"/>
      <c r="W39" s="40"/>
      <c r="X39" s="41"/>
      <c r="Y39" s="41"/>
      <c r="Z39" s="41"/>
      <c r="AA39" s="40"/>
      <c r="AB39" s="40"/>
      <c r="AC39" s="40"/>
      <c r="AD39" s="40"/>
      <c r="AE39" s="38"/>
      <c r="AF39" s="38"/>
      <c r="AG39" s="38"/>
      <c r="AH39" s="38"/>
      <c r="AI39" s="38"/>
      <c r="AJ39" s="38"/>
      <c r="AK39" s="38"/>
      <c r="AL39" s="38"/>
      <c r="AM39" s="38"/>
      <c r="AN39" s="38"/>
      <c r="AO39" s="38"/>
      <c r="AP39" s="38"/>
      <c r="AQ39" s="38"/>
      <c r="AR39" s="38"/>
      <c r="AS39" s="38"/>
      <c r="AT39" s="38"/>
      <c r="AU39" s="38"/>
      <c r="AV39" s="38"/>
      <c r="AW39" s="38"/>
      <c r="AX39" s="38"/>
      <c r="AY39" s="38"/>
    </row>
    <row r="40" spans="1:51" ht="24.75" customHeight="1" x14ac:dyDescent="0.25">
      <c r="A40" s="166"/>
      <c r="B40" s="164"/>
      <c r="C40" s="67">
        <v>37</v>
      </c>
      <c r="D40" s="71" t="s">
        <v>100</v>
      </c>
      <c r="E40" s="86" t="s">
        <v>273</v>
      </c>
      <c r="F40" s="77" t="s">
        <v>3</v>
      </c>
      <c r="G40" s="75" t="s">
        <v>278</v>
      </c>
      <c r="H40" s="81" t="s">
        <v>468</v>
      </c>
      <c r="I40" s="82">
        <v>1.07</v>
      </c>
      <c r="J40" s="85">
        <v>0</v>
      </c>
      <c r="K40" s="28">
        <f t="shared" si="5"/>
        <v>0</v>
      </c>
      <c r="L40" s="28">
        <f t="shared" si="6"/>
        <v>0</v>
      </c>
      <c r="M40" s="29"/>
      <c r="N40" s="30">
        <f t="shared" si="3"/>
        <v>0</v>
      </c>
      <c r="O40" s="29"/>
      <c r="P40" s="29"/>
      <c r="Q40" s="29"/>
      <c r="R40" s="42">
        <f t="shared" si="7"/>
        <v>0</v>
      </c>
      <c r="S40" s="20" t="str">
        <f t="shared" si="4"/>
        <v>OK</v>
      </c>
      <c r="T40" s="142"/>
      <c r="U40" s="143"/>
      <c r="V40" s="41"/>
      <c r="W40" s="40"/>
      <c r="X40" s="41"/>
      <c r="Y40" s="41"/>
      <c r="Z40" s="41"/>
      <c r="AA40" s="40"/>
      <c r="AB40" s="40"/>
      <c r="AC40" s="40"/>
      <c r="AD40" s="40"/>
      <c r="AE40" s="38"/>
      <c r="AF40" s="38"/>
      <c r="AG40" s="38"/>
      <c r="AH40" s="38"/>
      <c r="AI40" s="38"/>
      <c r="AJ40" s="38"/>
      <c r="AK40" s="38"/>
      <c r="AL40" s="38"/>
      <c r="AM40" s="38"/>
      <c r="AN40" s="38"/>
      <c r="AO40" s="38"/>
      <c r="AP40" s="38"/>
      <c r="AQ40" s="38"/>
      <c r="AR40" s="38"/>
      <c r="AS40" s="38"/>
      <c r="AT40" s="38"/>
      <c r="AU40" s="38"/>
      <c r="AV40" s="38"/>
      <c r="AW40" s="38"/>
      <c r="AX40" s="38"/>
      <c r="AY40" s="38"/>
    </row>
    <row r="41" spans="1:51" ht="24.75" customHeight="1" x14ac:dyDescent="0.25">
      <c r="A41" s="166"/>
      <c r="B41" s="164"/>
      <c r="C41" s="67">
        <v>38</v>
      </c>
      <c r="D41" s="71" t="s">
        <v>101</v>
      </c>
      <c r="E41" s="86" t="s">
        <v>273</v>
      </c>
      <c r="F41" s="77" t="s">
        <v>274</v>
      </c>
      <c r="G41" s="75" t="s">
        <v>279</v>
      </c>
      <c r="H41" s="81" t="s">
        <v>468</v>
      </c>
      <c r="I41" s="82">
        <v>1.07</v>
      </c>
      <c r="J41" s="85">
        <v>0</v>
      </c>
      <c r="K41" s="28">
        <f t="shared" si="5"/>
        <v>0</v>
      </c>
      <c r="L41" s="28">
        <f t="shared" si="6"/>
        <v>0</v>
      </c>
      <c r="M41" s="29"/>
      <c r="N41" s="30">
        <f t="shared" si="3"/>
        <v>0</v>
      </c>
      <c r="O41" s="29"/>
      <c r="P41" s="29"/>
      <c r="Q41" s="29"/>
      <c r="R41" s="42">
        <f t="shared" si="7"/>
        <v>0</v>
      </c>
      <c r="S41" s="20" t="str">
        <f t="shared" si="4"/>
        <v>OK</v>
      </c>
      <c r="T41" s="142"/>
      <c r="U41" s="143"/>
      <c r="V41" s="41"/>
      <c r="W41" s="40"/>
      <c r="X41" s="41"/>
      <c r="Y41" s="41"/>
      <c r="Z41" s="41"/>
      <c r="AA41" s="40"/>
      <c r="AB41" s="40"/>
      <c r="AC41" s="40"/>
      <c r="AD41" s="40"/>
      <c r="AE41" s="38"/>
      <c r="AF41" s="38"/>
      <c r="AG41" s="38"/>
      <c r="AH41" s="38"/>
      <c r="AI41" s="38"/>
      <c r="AJ41" s="38"/>
      <c r="AK41" s="38"/>
      <c r="AL41" s="38"/>
      <c r="AM41" s="38"/>
      <c r="AN41" s="38"/>
      <c r="AO41" s="38"/>
      <c r="AP41" s="38"/>
      <c r="AQ41" s="38"/>
      <c r="AR41" s="38"/>
      <c r="AS41" s="38"/>
      <c r="AT41" s="38"/>
      <c r="AU41" s="38"/>
      <c r="AV41" s="38"/>
      <c r="AW41" s="38"/>
      <c r="AX41" s="38"/>
      <c r="AY41" s="38"/>
    </row>
    <row r="42" spans="1:51" ht="24.75" customHeight="1" x14ac:dyDescent="0.25">
      <c r="A42" s="166"/>
      <c r="B42" s="164"/>
      <c r="C42" s="67">
        <v>39</v>
      </c>
      <c r="D42" s="71" t="s">
        <v>102</v>
      </c>
      <c r="E42" s="86" t="s">
        <v>280</v>
      </c>
      <c r="F42" s="77" t="s">
        <v>274</v>
      </c>
      <c r="G42" s="75" t="s">
        <v>281</v>
      </c>
      <c r="H42" s="81" t="s">
        <v>468</v>
      </c>
      <c r="I42" s="82">
        <v>1.6</v>
      </c>
      <c r="J42" s="85">
        <v>0</v>
      </c>
      <c r="K42" s="28">
        <f t="shared" si="5"/>
        <v>0</v>
      </c>
      <c r="L42" s="28">
        <f t="shared" si="6"/>
        <v>0</v>
      </c>
      <c r="M42" s="29"/>
      <c r="N42" s="30">
        <f t="shared" si="3"/>
        <v>0</v>
      </c>
      <c r="O42" s="29"/>
      <c r="P42" s="29"/>
      <c r="Q42" s="29"/>
      <c r="R42" s="42">
        <f t="shared" si="7"/>
        <v>0</v>
      </c>
      <c r="S42" s="20" t="str">
        <f t="shared" si="4"/>
        <v>OK</v>
      </c>
      <c r="T42" s="142"/>
      <c r="U42" s="143"/>
      <c r="V42" s="41"/>
      <c r="W42" s="40"/>
      <c r="X42" s="41"/>
      <c r="Y42" s="41"/>
      <c r="Z42" s="41"/>
      <c r="AA42" s="40"/>
      <c r="AB42" s="40"/>
      <c r="AC42" s="40"/>
      <c r="AD42" s="40"/>
      <c r="AE42" s="38"/>
      <c r="AF42" s="38"/>
      <c r="AG42" s="38"/>
      <c r="AH42" s="38"/>
      <c r="AI42" s="38"/>
      <c r="AJ42" s="38"/>
      <c r="AK42" s="38"/>
      <c r="AL42" s="38"/>
      <c r="AM42" s="38"/>
      <c r="AN42" s="38"/>
      <c r="AO42" s="38"/>
      <c r="AP42" s="38"/>
      <c r="AQ42" s="38"/>
      <c r="AR42" s="38"/>
      <c r="AS42" s="38"/>
      <c r="AT42" s="38"/>
      <c r="AU42" s="38"/>
      <c r="AV42" s="38"/>
      <c r="AW42" s="38"/>
      <c r="AX42" s="38"/>
      <c r="AY42" s="38"/>
    </row>
    <row r="43" spans="1:51" ht="24.75" customHeight="1" x14ac:dyDescent="0.25">
      <c r="A43" s="166"/>
      <c r="B43" s="164"/>
      <c r="C43" s="67">
        <v>40</v>
      </c>
      <c r="D43" s="71" t="s">
        <v>103</v>
      </c>
      <c r="E43" s="86" t="s">
        <v>280</v>
      </c>
      <c r="F43" s="77" t="s">
        <v>274</v>
      </c>
      <c r="G43" s="75" t="s">
        <v>282</v>
      </c>
      <c r="H43" s="81" t="s">
        <v>468</v>
      </c>
      <c r="I43" s="82">
        <v>1.6</v>
      </c>
      <c r="J43" s="85">
        <v>0</v>
      </c>
      <c r="K43" s="28">
        <f t="shared" si="5"/>
        <v>0</v>
      </c>
      <c r="L43" s="28">
        <f t="shared" si="6"/>
        <v>0</v>
      </c>
      <c r="M43" s="29"/>
      <c r="N43" s="30">
        <f t="shared" si="3"/>
        <v>0</v>
      </c>
      <c r="O43" s="29"/>
      <c r="P43" s="29"/>
      <c r="Q43" s="29"/>
      <c r="R43" s="42">
        <f t="shared" si="7"/>
        <v>0</v>
      </c>
      <c r="S43" s="20" t="str">
        <f t="shared" si="4"/>
        <v>OK</v>
      </c>
      <c r="T43" s="142"/>
      <c r="U43" s="143"/>
      <c r="V43" s="41"/>
      <c r="W43" s="40"/>
      <c r="X43" s="41"/>
      <c r="Y43" s="41"/>
      <c r="Z43" s="41"/>
      <c r="AA43" s="40"/>
      <c r="AB43" s="40"/>
      <c r="AC43" s="40"/>
      <c r="AD43" s="40"/>
      <c r="AE43" s="38"/>
      <c r="AF43" s="38"/>
      <c r="AG43" s="38"/>
      <c r="AH43" s="38"/>
      <c r="AI43" s="38"/>
      <c r="AJ43" s="38"/>
      <c r="AK43" s="38"/>
      <c r="AL43" s="38"/>
      <c r="AM43" s="38"/>
      <c r="AN43" s="38"/>
      <c r="AO43" s="38"/>
      <c r="AP43" s="38"/>
      <c r="AQ43" s="38"/>
      <c r="AR43" s="38"/>
      <c r="AS43" s="38"/>
      <c r="AT43" s="38"/>
      <c r="AU43" s="38"/>
      <c r="AV43" s="38"/>
      <c r="AW43" s="38"/>
      <c r="AX43" s="38"/>
      <c r="AY43" s="38"/>
    </row>
    <row r="44" spans="1:51" ht="24.75" customHeight="1" x14ac:dyDescent="0.25">
      <c r="A44" s="166"/>
      <c r="B44" s="164"/>
      <c r="C44" s="67">
        <v>41</v>
      </c>
      <c r="D44" s="71" t="s">
        <v>104</v>
      </c>
      <c r="E44" s="86" t="s">
        <v>280</v>
      </c>
      <c r="F44" s="77" t="s">
        <v>274</v>
      </c>
      <c r="G44" s="75" t="s">
        <v>283</v>
      </c>
      <c r="H44" s="81" t="s">
        <v>468</v>
      </c>
      <c r="I44" s="82">
        <v>1.6</v>
      </c>
      <c r="J44" s="85">
        <v>0</v>
      </c>
      <c r="K44" s="28">
        <f t="shared" si="5"/>
        <v>0</v>
      </c>
      <c r="L44" s="28">
        <f t="shared" si="6"/>
        <v>0</v>
      </c>
      <c r="M44" s="29"/>
      <c r="N44" s="30">
        <f t="shared" si="3"/>
        <v>0</v>
      </c>
      <c r="O44" s="29"/>
      <c r="P44" s="29"/>
      <c r="Q44" s="29"/>
      <c r="R44" s="42">
        <f t="shared" si="7"/>
        <v>0</v>
      </c>
      <c r="S44" s="20" t="str">
        <f t="shared" si="4"/>
        <v>OK</v>
      </c>
      <c r="T44" s="142"/>
      <c r="U44" s="143"/>
      <c r="V44" s="41"/>
      <c r="W44" s="41"/>
      <c r="X44" s="41"/>
      <c r="Y44" s="41"/>
      <c r="Z44" s="41"/>
      <c r="AA44" s="40"/>
      <c r="AB44" s="40"/>
      <c r="AC44" s="40"/>
      <c r="AD44" s="40"/>
      <c r="AE44" s="38"/>
      <c r="AF44" s="38"/>
      <c r="AG44" s="38"/>
      <c r="AH44" s="38"/>
      <c r="AI44" s="38"/>
      <c r="AJ44" s="38"/>
      <c r="AK44" s="38"/>
      <c r="AL44" s="38"/>
      <c r="AM44" s="38"/>
      <c r="AN44" s="38"/>
      <c r="AO44" s="38"/>
      <c r="AP44" s="38"/>
      <c r="AQ44" s="38"/>
      <c r="AR44" s="38"/>
      <c r="AS44" s="38"/>
      <c r="AT44" s="38"/>
      <c r="AU44" s="38"/>
      <c r="AV44" s="38"/>
      <c r="AW44" s="38"/>
      <c r="AX44" s="38"/>
      <c r="AY44" s="38"/>
    </row>
    <row r="45" spans="1:51" ht="24.75" customHeight="1" x14ac:dyDescent="0.25">
      <c r="A45" s="166"/>
      <c r="B45" s="164"/>
      <c r="C45" s="67">
        <v>42</v>
      </c>
      <c r="D45" s="71" t="s">
        <v>105</v>
      </c>
      <c r="E45" s="86" t="s">
        <v>280</v>
      </c>
      <c r="F45" s="77" t="s">
        <v>274</v>
      </c>
      <c r="G45" s="75" t="s">
        <v>284</v>
      </c>
      <c r="H45" s="81" t="s">
        <v>468</v>
      </c>
      <c r="I45" s="82">
        <v>1.6</v>
      </c>
      <c r="J45" s="85">
        <v>0</v>
      </c>
      <c r="K45" s="28">
        <f t="shared" si="5"/>
        <v>0</v>
      </c>
      <c r="L45" s="28">
        <f t="shared" si="6"/>
        <v>0</v>
      </c>
      <c r="M45" s="29"/>
      <c r="N45" s="30">
        <f t="shared" si="3"/>
        <v>0</v>
      </c>
      <c r="O45" s="29"/>
      <c r="P45" s="29"/>
      <c r="Q45" s="29"/>
      <c r="R45" s="42">
        <f t="shared" si="7"/>
        <v>0</v>
      </c>
      <c r="S45" s="20" t="str">
        <f t="shared" si="4"/>
        <v>OK</v>
      </c>
      <c r="T45" s="142"/>
      <c r="U45" s="143"/>
      <c r="V45" s="41"/>
      <c r="W45" s="41"/>
      <c r="X45" s="41"/>
      <c r="Y45" s="41"/>
      <c r="Z45" s="41"/>
      <c r="AA45" s="40"/>
      <c r="AB45" s="40"/>
      <c r="AC45" s="40"/>
      <c r="AD45" s="40"/>
      <c r="AE45" s="38"/>
      <c r="AF45" s="38"/>
      <c r="AG45" s="38"/>
      <c r="AH45" s="38"/>
      <c r="AI45" s="38"/>
      <c r="AJ45" s="38"/>
      <c r="AK45" s="38"/>
      <c r="AL45" s="38"/>
      <c r="AM45" s="38"/>
      <c r="AN45" s="38"/>
      <c r="AO45" s="38"/>
      <c r="AP45" s="38"/>
      <c r="AQ45" s="38"/>
      <c r="AR45" s="38"/>
      <c r="AS45" s="38"/>
      <c r="AT45" s="38"/>
      <c r="AU45" s="38"/>
      <c r="AV45" s="38"/>
      <c r="AW45" s="38"/>
      <c r="AX45" s="38"/>
      <c r="AY45" s="38"/>
    </row>
    <row r="46" spans="1:51" ht="24.75" customHeight="1" x14ac:dyDescent="0.25">
      <c r="A46" s="166"/>
      <c r="B46" s="164"/>
      <c r="C46" s="67">
        <v>43</v>
      </c>
      <c r="D46" s="71" t="s">
        <v>106</v>
      </c>
      <c r="E46" s="86" t="s">
        <v>280</v>
      </c>
      <c r="F46" s="77" t="s">
        <v>274</v>
      </c>
      <c r="G46" s="75" t="s">
        <v>285</v>
      </c>
      <c r="H46" s="81" t="s">
        <v>468</v>
      </c>
      <c r="I46" s="82">
        <v>1.6</v>
      </c>
      <c r="J46" s="85">
        <v>0</v>
      </c>
      <c r="K46" s="28">
        <f t="shared" si="5"/>
        <v>0</v>
      </c>
      <c r="L46" s="28">
        <f t="shared" si="6"/>
        <v>0</v>
      </c>
      <c r="M46" s="29"/>
      <c r="N46" s="30">
        <f t="shared" si="3"/>
        <v>0</v>
      </c>
      <c r="O46" s="29"/>
      <c r="P46" s="29"/>
      <c r="Q46" s="29"/>
      <c r="R46" s="42">
        <f t="shared" si="7"/>
        <v>0</v>
      </c>
      <c r="S46" s="20" t="str">
        <f t="shared" si="4"/>
        <v>OK</v>
      </c>
      <c r="T46" s="142"/>
      <c r="U46" s="143"/>
      <c r="V46" s="41"/>
      <c r="W46" s="41"/>
      <c r="X46" s="41"/>
      <c r="Y46" s="41"/>
      <c r="Z46" s="41"/>
      <c r="AA46" s="40"/>
      <c r="AB46" s="40"/>
      <c r="AC46" s="40"/>
      <c r="AD46" s="40"/>
      <c r="AE46" s="38"/>
      <c r="AF46" s="38"/>
      <c r="AG46" s="38"/>
      <c r="AH46" s="38"/>
      <c r="AI46" s="38"/>
      <c r="AJ46" s="38"/>
      <c r="AK46" s="38"/>
      <c r="AL46" s="38"/>
      <c r="AM46" s="38"/>
      <c r="AN46" s="38"/>
      <c r="AO46" s="38"/>
      <c r="AP46" s="38"/>
      <c r="AQ46" s="38"/>
      <c r="AR46" s="38"/>
      <c r="AS46" s="38"/>
      <c r="AT46" s="38"/>
      <c r="AU46" s="38"/>
      <c r="AV46" s="38"/>
      <c r="AW46" s="38"/>
      <c r="AX46" s="38"/>
      <c r="AY46" s="38"/>
    </row>
    <row r="47" spans="1:51" ht="24.75" customHeight="1" x14ac:dyDescent="0.25">
      <c r="A47" s="166"/>
      <c r="B47" s="164"/>
      <c r="C47" s="67">
        <v>44</v>
      </c>
      <c r="D47" s="71" t="s">
        <v>107</v>
      </c>
      <c r="E47" s="86" t="s">
        <v>280</v>
      </c>
      <c r="F47" s="77" t="s">
        <v>274</v>
      </c>
      <c r="G47" s="75" t="s">
        <v>286</v>
      </c>
      <c r="H47" s="81" t="s">
        <v>468</v>
      </c>
      <c r="I47" s="82">
        <v>1.6</v>
      </c>
      <c r="J47" s="85">
        <v>0</v>
      </c>
      <c r="K47" s="28">
        <f t="shared" si="5"/>
        <v>0</v>
      </c>
      <c r="L47" s="28">
        <f t="shared" si="6"/>
        <v>0</v>
      </c>
      <c r="M47" s="29"/>
      <c r="N47" s="30">
        <f t="shared" si="3"/>
        <v>0</v>
      </c>
      <c r="O47" s="29"/>
      <c r="P47" s="29"/>
      <c r="Q47" s="29"/>
      <c r="R47" s="42">
        <f t="shared" si="7"/>
        <v>0</v>
      </c>
      <c r="S47" s="20" t="str">
        <f t="shared" si="4"/>
        <v>OK</v>
      </c>
      <c r="T47" s="142"/>
      <c r="U47" s="143"/>
      <c r="V47" s="41"/>
      <c r="W47" s="41"/>
      <c r="X47" s="41"/>
      <c r="Y47" s="41"/>
      <c r="Z47" s="41"/>
      <c r="AA47" s="40"/>
      <c r="AB47" s="40"/>
      <c r="AC47" s="40"/>
      <c r="AD47" s="40"/>
      <c r="AE47" s="38"/>
      <c r="AF47" s="38"/>
      <c r="AG47" s="38"/>
      <c r="AH47" s="38"/>
      <c r="AI47" s="38"/>
      <c r="AJ47" s="38"/>
      <c r="AK47" s="38"/>
      <c r="AL47" s="38"/>
      <c r="AM47" s="38"/>
      <c r="AN47" s="38"/>
      <c r="AO47" s="38"/>
      <c r="AP47" s="38"/>
      <c r="AQ47" s="38"/>
      <c r="AR47" s="38"/>
      <c r="AS47" s="38"/>
      <c r="AT47" s="38"/>
      <c r="AU47" s="38"/>
      <c r="AV47" s="38"/>
      <c r="AW47" s="38"/>
      <c r="AX47" s="38"/>
      <c r="AY47" s="38"/>
    </row>
    <row r="48" spans="1:51" ht="24.75" customHeight="1" x14ac:dyDescent="0.25">
      <c r="A48" s="166"/>
      <c r="B48" s="164"/>
      <c r="C48" s="67">
        <v>45</v>
      </c>
      <c r="D48" s="71" t="s">
        <v>108</v>
      </c>
      <c r="E48" s="86" t="s">
        <v>280</v>
      </c>
      <c r="F48" s="77" t="s">
        <v>274</v>
      </c>
      <c r="G48" s="75" t="s">
        <v>287</v>
      </c>
      <c r="H48" s="81" t="s">
        <v>468</v>
      </c>
      <c r="I48" s="82">
        <v>1.6</v>
      </c>
      <c r="J48" s="85">
        <v>0</v>
      </c>
      <c r="K48" s="28">
        <f t="shared" si="5"/>
        <v>0</v>
      </c>
      <c r="L48" s="28">
        <f t="shared" si="6"/>
        <v>0</v>
      </c>
      <c r="M48" s="29"/>
      <c r="N48" s="30">
        <f t="shared" si="3"/>
        <v>0</v>
      </c>
      <c r="O48" s="29"/>
      <c r="P48" s="29"/>
      <c r="Q48" s="29"/>
      <c r="R48" s="42">
        <f t="shared" si="7"/>
        <v>0</v>
      </c>
      <c r="S48" s="20" t="str">
        <f t="shared" si="4"/>
        <v>OK</v>
      </c>
      <c r="T48" s="142"/>
      <c r="U48" s="143"/>
      <c r="V48" s="41"/>
      <c r="W48" s="41"/>
      <c r="X48" s="41"/>
      <c r="Y48" s="41"/>
      <c r="Z48" s="41"/>
      <c r="AA48" s="40"/>
      <c r="AB48" s="40"/>
      <c r="AC48" s="40"/>
      <c r="AD48" s="40"/>
      <c r="AE48" s="38"/>
      <c r="AF48" s="38"/>
      <c r="AG48" s="38"/>
      <c r="AH48" s="38"/>
      <c r="AI48" s="38"/>
      <c r="AJ48" s="38"/>
      <c r="AK48" s="38"/>
      <c r="AL48" s="38"/>
      <c r="AM48" s="38"/>
      <c r="AN48" s="38"/>
      <c r="AO48" s="38"/>
      <c r="AP48" s="38"/>
      <c r="AQ48" s="38"/>
      <c r="AR48" s="38"/>
      <c r="AS48" s="38"/>
      <c r="AT48" s="38"/>
      <c r="AU48" s="38"/>
      <c r="AV48" s="38"/>
      <c r="AW48" s="38"/>
      <c r="AX48" s="38"/>
      <c r="AY48" s="38"/>
    </row>
    <row r="49" spans="1:51" ht="24.75" customHeight="1" x14ac:dyDescent="0.25">
      <c r="A49" s="166"/>
      <c r="B49" s="164"/>
      <c r="C49" s="67">
        <v>46</v>
      </c>
      <c r="D49" s="71" t="s">
        <v>109</v>
      </c>
      <c r="E49" s="86" t="s">
        <v>280</v>
      </c>
      <c r="F49" s="77" t="s">
        <v>274</v>
      </c>
      <c r="G49" s="75" t="s">
        <v>288</v>
      </c>
      <c r="H49" s="81" t="s">
        <v>468</v>
      </c>
      <c r="I49" s="82">
        <v>1.6</v>
      </c>
      <c r="J49" s="85">
        <v>0</v>
      </c>
      <c r="K49" s="28">
        <f t="shared" si="5"/>
        <v>0</v>
      </c>
      <c r="L49" s="28">
        <f t="shared" si="6"/>
        <v>0</v>
      </c>
      <c r="M49" s="29"/>
      <c r="N49" s="30">
        <f t="shared" si="3"/>
        <v>0</v>
      </c>
      <c r="O49" s="29"/>
      <c r="P49" s="29"/>
      <c r="Q49" s="29"/>
      <c r="R49" s="42">
        <f t="shared" si="7"/>
        <v>0</v>
      </c>
      <c r="S49" s="20" t="str">
        <f t="shared" si="4"/>
        <v>OK</v>
      </c>
      <c r="T49" s="142"/>
      <c r="U49" s="143"/>
      <c r="V49" s="41"/>
      <c r="W49" s="41"/>
      <c r="X49" s="41"/>
      <c r="Y49" s="41"/>
      <c r="Z49" s="41"/>
      <c r="AA49" s="40"/>
      <c r="AB49" s="40"/>
      <c r="AC49" s="40"/>
      <c r="AD49" s="40"/>
      <c r="AE49" s="38"/>
      <c r="AF49" s="38"/>
      <c r="AG49" s="38"/>
      <c r="AH49" s="38"/>
      <c r="AI49" s="38"/>
      <c r="AJ49" s="38"/>
      <c r="AK49" s="38"/>
      <c r="AL49" s="38"/>
      <c r="AM49" s="38"/>
      <c r="AN49" s="38"/>
      <c r="AO49" s="38"/>
      <c r="AP49" s="38"/>
      <c r="AQ49" s="38"/>
      <c r="AR49" s="38"/>
      <c r="AS49" s="38"/>
      <c r="AT49" s="38"/>
      <c r="AU49" s="38"/>
      <c r="AV49" s="38"/>
      <c r="AW49" s="38"/>
      <c r="AX49" s="38"/>
      <c r="AY49" s="38"/>
    </row>
    <row r="50" spans="1:51" ht="24.75" customHeight="1" x14ac:dyDescent="0.25">
      <c r="A50" s="166"/>
      <c r="B50" s="164"/>
      <c r="C50" s="67">
        <v>47</v>
      </c>
      <c r="D50" s="71" t="s">
        <v>110</v>
      </c>
      <c r="E50" s="86" t="s">
        <v>280</v>
      </c>
      <c r="F50" s="77" t="s">
        <v>274</v>
      </c>
      <c r="G50" s="75" t="s">
        <v>289</v>
      </c>
      <c r="H50" s="81" t="s">
        <v>468</v>
      </c>
      <c r="I50" s="82">
        <v>1.6</v>
      </c>
      <c r="J50" s="85">
        <v>0</v>
      </c>
      <c r="K50" s="28">
        <f t="shared" si="5"/>
        <v>0</v>
      </c>
      <c r="L50" s="28">
        <f t="shared" si="6"/>
        <v>0</v>
      </c>
      <c r="M50" s="29"/>
      <c r="N50" s="30">
        <f t="shared" si="3"/>
        <v>0</v>
      </c>
      <c r="O50" s="29"/>
      <c r="P50" s="29"/>
      <c r="Q50" s="29"/>
      <c r="R50" s="42">
        <f t="shared" si="7"/>
        <v>0</v>
      </c>
      <c r="S50" s="20" t="str">
        <f t="shared" si="4"/>
        <v>OK</v>
      </c>
      <c r="T50" s="142"/>
      <c r="U50" s="143"/>
      <c r="V50" s="41"/>
      <c r="W50" s="41"/>
      <c r="X50" s="41"/>
      <c r="Y50" s="41"/>
      <c r="Z50" s="41"/>
      <c r="AA50" s="40"/>
      <c r="AB50" s="40"/>
      <c r="AC50" s="40"/>
      <c r="AD50" s="40"/>
      <c r="AE50" s="38"/>
      <c r="AF50" s="38"/>
      <c r="AG50" s="38"/>
      <c r="AH50" s="38"/>
      <c r="AI50" s="38"/>
      <c r="AJ50" s="38"/>
      <c r="AK50" s="38"/>
      <c r="AL50" s="38"/>
      <c r="AM50" s="38"/>
      <c r="AN50" s="38"/>
      <c r="AO50" s="38"/>
      <c r="AP50" s="38"/>
      <c r="AQ50" s="38"/>
      <c r="AR50" s="38"/>
      <c r="AS50" s="38"/>
      <c r="AT50" s="38"/>
      <c r="AU50" s="38"/>
      <c r="AV50" s="38"/>
      <c r="AW50" s="38"/>
      <c r="AX50" s="38"/>
      <c r="AY50" s="38"/>
    </row>
    <row r="51" spans="1:51" ht="24.75" customHeight="1" x14ac:dyDescent="0.25">
      <c r="A51" s="166"/>
      <c r="B51" s="164"/>
      <c r="C51" s="67">
        <v>48</v>
      </c>
      <c r="D51" s="71" t="s">
        <v>111</v>
      </c>
      <c r="E51" s="86" t="s">
        <v>290</v>
      </c>
      <c r="F51" s="77" t="s">
        <v>291</v>
      </c>
      <c r="G51" s="75" t="s">
        <v>292</v>
      </c>
      <c r="H51" s="81" t="s">
        <v>470</v>
      </c>
      <c r="I51" s="82">
        <v>3.1</v>
      </c>
      <c r="J51" s="85">
        <v>10</v>
      </c>
      <c r="K51" s="28">
        <f t="shared" si="5"/>
        <v>0</v>
      </c>
      <c r="L51" s="28">
        <f t="shared" si="6"/>
        <v>0</v>
      </c>
      <c r="M51" s="29"/>
      <c r="N51" s="30">
        <f t="shared" si="3"/>
        <v>2</v>
      </c>
      <c r="O51" s="29"/>
      <c r="P51" s="29"/>
      <c r="Q51" s="29"/>
      <c r="R51" s="42">
        <f t="shared" si="7"/>
        <v>10</v>
      </c>
      <c r="S51" s="20" t="str">
        <f t="shared" si="4"/>
        <v>OK</v>
      </c>
      <c r="T51" s="142"/>
      <c r="U51" s="143"/>
      <c r="V51" s="41"/>
      <c r="W51" s="41"/>
      <c r="X51" s="41"/>
      <c r="Y51" s="41"/>
      <c r="Z51" s="41"/>
      <c r="AA51" s="40"/>
      <c r="AB51" s="40"/>
      <c r="AC51" s="40"/>
      <c r="AD51" s="40"/>
      <c r="AE51" s="38"/>
      <c r="AF51" s="38"/>
      <c r="AG51" s="38"/>
      <c r="AH51" s="38"/>
      <c r="AI51" s="38"/>
      <c r="AJ51" s="38"/>
      <c r="AK51" s="38"/>
      <c r="AL51" s="38"/>
      <c r="AM51" s="38"/>
      <c r="AN51" s="38"/>
      <c r="AO51" s="38"/>
      <c r="AP51" s="38"/>
      <c r="AQ51" s="38"/>
      <c r="AR51" s="38"/>
      <c r="AS51" s="38"/>
      <c r="AT51" s="38"/>
      <c r="AU51" s="38"/>
      <c r="AV51" s="38"/>
      <c r="AW51" s="38"/>
      <c r="AX51" s="38"/>
      <c r="AY51" s="38"/>
    </row>
    <row r="52" spans="1:51" ht="24.75" customHeight="1" x14ac:dyDescent="0.25">
      <c r="A52" s="166"/>
      <c r="B52" s="164"/>
      <c r="C52" s="67">
        <v>49</v>
      </c>
      <c r="D52" s="71" t="s">
        <v>112</v>
      </c>
      <c r="E52" s="86" t="s">
        <v>293</v>
      </c>
      <c r="F52" s="77" t="s">
        <v>3</v>
      </c>
      <c r="G52" s="75" t="s">
        <v>294</v>
      </c>
      <c r="H52" s="81" t="s">
        <v>470</v>
      </c>
      <c r="I52" s="82">
        <v>2.78</v>
      </c>
      <c r="J52" s="85">
        <v>0</v>
      </c>
      <c r="K52" s="28">
        <f t="shared" si="5"/>
        <v>0</v>
      </c>
      <c r="L52" s="28">
        <f t="shared" si="6"/>
        <v>0</v>
      </c>
      <c r="M52" s="29"/>
      <c r="N52" s="30">
        <f t="shared" si="3"/>
        <v>0</v>
      </c>
      <c r="O52" s="29"/>
      <c r="P52" s="29"/>
      <c r="Q52" s="29"/>
      <c r="R52" s="42">
        <f t="shared" si="7"/>
        <v>0</v>
      </c>
      <c r="S52" s="20" t="str">
        <f t="shared" si="4"/>
        <v>OK</v>
      </c>
      <c r="T52" s="142"/>
      <c r="U52" s="143"/>
      <c r="V52" s="41"/>
      <c r="W52" s="41"/>
      <c r="X52" s="41"/>
      <c r="Y52" s="41"/>
      <c r="Z52" s="41"/>
      <c r="AA52" s="40"/>
      <c r="AB52" s="40"/>
      <c r="AC52" s="40"/>
      <c r="AD52" s="40"/>
      <c r="AE52" s="38"/>
      <c r="AF52" s="38"/>
      <c r="AG52" s="38"/>
      <c r="AH52" s="38"/>
      <c r="AI52" s="38"/>
      <c r="AJ52" s="38"/>
      <c r="AK52" s="38"/>
      <c r="AL52" s="38"/>
      <c r="AM52" s="38"/>
      <c r="AN52" s="38"/>
      <c r="AO52" s="38"/>
      <c r="AP52" s="38"/>
      <c r="AQ52" s="38"/>
      <c r="AR52" s="38"/>
      <c r="AS52" s="38"/>
      <c r="AT52" s="38"/>
      <c r="AU52" s="38"/>
      <c r="AV52" s="38"/>
      <c r="AW52" s="38"/>
      <c r="AX52" s="38"/>
      <c r="AY52" s="38"/>
    </row>
    <row r="53" spans="1:51" ht="24.75" customHeight="1" x14ac:dyDescent="0.25">
      <c r="A53" s="166"/>
      <c r="B53" s="164"/>
      <c r="C53" s="67">
        <v>50</v>
      </c>
      <c r="D53" s="71" t="s">
        <v>113</v>
      </c>
      <c r="E53" s="86" t="s">
        <v>293</v>
      </c>
      <c r="F53" s="77" t="s">
        <v>3</v>
      </c>
      <c r="G53" s="75" t="s">
        <v>295</v>
      </c>
      <c r="H53" s="81" t="s">
        <v>470</v>
      </c>
      <c r="I53" s="82">
        <v>4.1900000000000004</v>
      </c>
      <c r="J53" s="85">
        <v>0</v>
      </c>
      <c r="K53" s="28">
        <f t="shared" si="5"/>
        <v>0</v>
      </c>
      <c r="L53" s="28">
        <f t="shared" si="6"/>
        <v>0</v>
      </c>
      <c r="M53" s="29"/>
      <c r="N53" s="30">
        <f t="shared" si="3"/>
        <v>0</v>
      </c>
      <c r="O53" s="29"/>
      <c r="P53" s="29"/>
      <c r="Q53" s="29"/>
      <c r="R53" s="42">
        <f t="shared" si="7"/>
        <v>0</v>
      </c>
      <c r="S53" s="20" t="str">
        <f t="shared" si="4"/>
        <v>OK</v>
      </c>
      <c r="T53" s="142"/>
      <c r="U53" s="143"/>
      <c r="V53" s="41"/>
      <c r="W53" s="41"/>
      <c r="X53" s="41"/>
      <c r="Y53" s="41"/>
      <c r="Z53" s="41"/>
      <c r="AA53" s="40"/>
      <c r="AB53" s="40"/>
      <c r="AC53" s="40"/>
      <c r="AD53" s="40"/>
      <c r="AE53" s="38"/>
      <c r="AF53" s="38"/>
      <c r="AG53" s="38"/>
      <c r="AH53" s="38"/>
      <c r="AI53" s="38"/>
      <c r="AJ53" s="38"/>
      <c r="AK53" s="38"/>
      <c r="AL53" s="38"/>
      <c r="AM53" s="38"/>
      <c r="AN53" s="38"/>
      <c r="AO53" s="38"/>
      <c r="AP53" s="38"/>
      <c r="AQ53" s="38"/>
      <c r="AR53" s="38"/>
      <c r="AS53" s="38"/>
      <c r="AT53" s="38"/>
      <c r="AU53" s="38"/>
      <c r="AV53" s="38"/>
      <c r="AW53" s="38"/>
      <c r="AX53" s="38"/>
      <c r="AY53" s="38"/>
    </row>
    <row r="54" spans="1:51" ht="24.75" customHeight="1" x14ac:dyDescent="0.25">
      <c r="A54" s="166"/>
      <c r="B54" s="164"/>
      <c r="C54" s="67">
        <v>51</v>
      </c>
      <c r="D54" s="71" t="s">
        <v>114</v>
      </c>
      <c r="E54" s="86" t="s">
        <v>293</v>
      </c>
      <c r="F54" s="77" t="s">
        <v>3</v>
      </c>
      <c r="G54" s="75" t="s">
        <v>296</v>
      </c>
      <c r="H54" s="81" t="s">
        <v>470</v>
      </c>
      <c r="I54" s="82">
        <v>1.92</v>
      </c>
      <c r="J54" s="85">
        <v>0</v>
      </c>
      <c r="K54" s="28">
        <f t="shared" si="5"/>
        <v>0</v>
      </c>
      <c r="L54" s="28">
        <f t="shared" si="6"/>
        <v>0</v>
      </c>
      <c r="M54" s="29"/>
      <c r="N54" s="30">
        <f t="shared" si="3"/>
        <v>0</v>
      </c>
      <c r="O54" s="29"/>
      <c r="P54" s="29"/>
      <c r="Q54" s="29"/>
      <c r="R54" s="42">
        <f t="shared" si="7"/>
        <v>0</v>
      </c>
      <c r="S54" s="20" t="str">
        <f t="shared" si="4"/>
        <v>OK</v>
      </c>
      <c r="T54" s="142"/>
      <c r="U54" s="143"/>
      <c r="V54" s="41"/>
      <c r="W54" s="41"/>
      <c r="X54" s="41"/>
      <c r="Y54" s="41"/>
      <c r="Z54" s="41"/>
      <c r="AA54" s="40"/>
      <c r="AB54" s="40"/>
      <c r="AC54" s="40"/>
      <c r="AD54" s="40"/>
      <c r="AE54" s="38"/>
      <c r="AF54" s="38"/>
      <c r="AG54" s="38"/>
      <c r="AH54" s="38"/>
      <c r="AI54" s="38"/>
      <c r="AJ54" s="38"/>
      <c r="AK54" s="38"/>
      <c r="AL54" s="38"/>
      <c r="AM54" s="38"/>
      <c r="AN54" s="38"/>
      <c r="AO54" s="38"/>
      <c r="AP54" s="38"/>
      <c r="AQ54" s="38"/>
      <c r="AR54" s="38"/>
      <c r="AS54" s="38"/>
      <c r="AT54" s="38"/>
      <c r="AU54" s="38"/>
      <c r="AV54" s="38"/>
      <c r="AW54" s="38"/>
      <c r="AX54" s="38"/>
      <c r="AY54" s="38"/>
    </row>
    <row r="55" spans="1:51" ht="24.75" customHeight="1" x14ac:dyDescent="0.25">
      <c r="A55" s="166"/>
      <c r="B55" s="164"/>
      <c r="C55" s="67">
        <v>52</v>
      </c>
      <c r="D55" s="71" t="s">
        <v>115</v>
      </c>
      <c r="E55" s="86" t="s">
        <v>297</v>
      </c>
      <c r="F55" s="77" t="s">
        <v>3</v>
      </c>
      <c r="G55" s="75" t="s">
        <v>298</v>
      </c>
      <c r="H55" s="81" t="s">
        <v>468</v>
      </c>
      <c r="I55" s="82">
        <v>9.8000000000000007</v>
      </c>
      <c r="J55" s="85">
        <v>5</v>
      </c>
      <c r="K55" s="28">
        <f t="shared" si="5"/>
        <v>0</v>
      </c>
      <c r="L55" s="28">
        <f t="shared" si="6"/>
        <v>0</v>
      </c>
      <c r="M55" s="29"/>
      <c r="N55" s="30">
        <f t="shared" si="3"/>
        <v>1</v>
      </c>
      <c r="O55" s="29"/>
      <c r="P55" s="29"/>
      <c r="Q55" s="29"/>
      <c r="R55" s="42">
        <f t="shared" si="7"/>
        <v>5</v>
      </c>
      <c r="S55" s="20" t="str">
        <f t="shared" si="4"/>
        <v>OK</v>
      </c>
      <c r="T55" s="142"/>
      <c r="U55" s="143"/>
      <c r="V55" s="41"/>
      <c r="W55" s="41"/>
      <c r="X55" s="41"/>
      <c r="Y55" s="41"/>
      <c r="Z55" s="41"/>
      <c r="AA55" s="40"/>
      <c r="AB55" s="40"/>
      <c r="AC55" s="40"/>
      <c r="AD55" s="40"/>
      <c r="AE55" s="38"/>
      <c r="AF55" s="38"/>
      <c r="AG55" s="38"/>
      <c r="AH55" s="38"/>
      <c r="AI55" s="38"/>
      <c r="AJ55" s="38"/>
      <c r="AK55" s="38"/>
      <c r="AL55" s="38"/>
      <c r="AM55" s="38"/>
      <c r="AN55" s="38"/>
      <c r="AO55" s="38"/>
      <c r="AP55" s="38"/>
      <c r="AQ55" s="38"/>
      <c r="AR55" s="38"/>
      <c r="AS55" s="38"/>
      <c r="AT55" s="38"/>
      <c r="AU55" s="38"/>
      <c r="AV55" s="38"/>
      <c r="AW55" s="38"/>
      <c r="AX55" s="38"/>
      <c r="AY55" s="38"/>
    </row>
    <row r="56" spans="1:51" ht="24.75" customHeight="1" x14ac:dyDescent="0.25">
      <c r="A56" s="166"/>
      <c r="B56" s="165"/>
      <c r="C56" s="67">
        <v>53</v>
      </c>
      <c r="D56" s="71" t="s">
        <v>116</v>
      </c>
      <c r="E56" s="86" t="s">
        <v>299</v>
      </c>
      <c r="F56" s="77" t="s">
        <v>3</v>
      </c>
      <c r="G56" s="75" t="s">
        <v>300</v>
      </c>
      <c r="H56" s="81" t="s">
        <v>468</v>
      </c>
      <c r="I56" s="82">
        <v>8.86</v>
      </c>
      <c r="J56" s="85">
        <v>0</v>
      </c>
      <c r="K56" s="28">
        <f t="shared" si="5"/>
        <v>0</v>
      </c>
      <c r="L56" s="28">
        <f t="shared" si="6"/>
        <v>0</v>
      </c>
      <c r="M56" s="29"/>
      <c r="N56" s="30">
        <f t="shared" si="3"/>
        <v>0</v>
      </c>
      <c r="O56" s="29"/>
      <c r="P56" s="29"/>
      <c r="Q56" s="29"/>
      <c r="R56" s="42">
        <f t="shared" si="7"/>
        <v>0</v>
      </c>
      <c r="S56" s="20" t="str">
        <f t="shared" si="4"/>
        <v>OK</v>
      </c>
      <c r="T56" s="142"/>
      <c r="U56" s="143"/>
      <c r="V56" s="41"/>
      <c r="W56" s="41"/>
      <c r="X56" s="41"/>
      <c r="Y56" s="41"/>
      <c r="Z56" s="41"/>
      <c r="AA56" s="40"/>
      <c r="AB56" s="40"/>
      <c r="AC56" s="40"/>
      <c r="AD56" s="40"/>
      <c r="AE56" s="38"/>
      <c r="AF56" s="38"/>
      <c r="AG56" s="38"/>
      <c r="AH56" s="38"/>
      <c r="AI56" s="38"/>
      <c r="AJ56" s="38"/>
      <c r="AK56" s="38"/>
      <c r="AL56" s="38"/>
      <c r="AM56" s="38"/>
      <c r="AN56" s="38"/>
      <c r="AO56" s="38"/>
      <c r="AP56" s="38"/>
      <c r="AQ56" s="38"/>
      <c r="AR56" s="38"/>
      <c r="AS56" s="38"/>
      <c r="AT56" s="38"/>
      <c r="AU56" s="38"/>
      <c r="AV56" s="38"/>
      <c r="AW56" s="38"/>
      <c r="AX56" s="38"/>
      <c r="AY56" s="38"/>
    </row>
    <row r="57" spans="1:51" ht="24.75" customHeight="1" x14ac:dyDescent="0.25">
      <c r="A57" s="166" t="s">
        <v>479</v>
      </c>
      <c r="B57" s="163">
        <v>6</v>
      </c>
      <c r="C57" s="67">
        <v>54</v>
      </c>
      <c r="D57" s="71" t="s">
        <v>117</v>
      </c>
      <c r="E57" s="86" t="s">
        <v>290</v>
      </c>
      <c r="F57" s="77" t="s">
        <v>301</v>
      </c>
      <c r="G57" s="75" t="s">
        <v>302</v>
      </c>
      <c r="H57" s="81" t="s">
        <v>468</v>
      </c>
      <c r="I57" s="82">
        <v>1</v>
      </c>
      <c r="J57" s="85">
        <v>0</v>
      </c>
      <c r="K57" s="28">
        <f t="shared" si="5"/>
        <v>0</v>
      </c>
      <c r="L57" s="28">
        <f t="shared" si="6"/>
        <v>0</v>
      </c>
      <c r="M57" s="29"/>
      <c r="N57" s="30">
        <f t="shared" si="3"/>
        <v>0</v>
      </c>
      <c r="O57" s="29"/>
      <c r="P57" s="29"/>
      <c r="Q57" s="29"/>
      <c r="R57" s="42">
        <f t="shared" si="7"/>
        <v>0</v>
      </c>
      <c r="S57" s="20" t="str">
        <f t="shared" si="4"/>
        <v>OK</v>
      </c>
      <c r="T57" s="142"/>
      <c r="U57" s="143"/>
      <c r="V57" s="41"/>
      <c r="W57" s="41"/>
      <c r="X57" s="41"/>
      <c r="Y57" s="41"/>
      <c r="Z57" s="41"/>
      <c r="AA57" s="40"/>
      <c r="AB57" s="40"/>
      <c r="AC57" s="40"/>
      <c r="AD57" s="40"/>
      <c r="AE57" s="38"/>
      <c r="AF57" s="38"/>
      <c r="AG57" s="38"/>
      <c r="AH57" s="38"/>
      <c r="AI57" s="38"/>
      <c r="AJ57" s="38"/>
      <c r="AK57" s="38"/>
      <c r="AL57" s="38"/>
      <c r="AM57" s="38"/>
      <c r="AN57" s="38"/>
      <c r="AO57" s="38"/>
      <c r="AP57" s="38"/>
      <c r="AQ57" s="38"/>
      <c r="AR57" s="38"/>
      <c r="AS57" s="38"/>
      <c r="AT57" s="38"/>
      <c r="AU57" s="38"/>
      <c r="AV57" s="38"/>
      <c r="AW57" s="38"/>
      <c r="AX57" s="38"/>
      <c r="AY57" s="38"/>
    </row>
    <row r="58" spans="1:51" ht="24.75" customHeight="1" x14ac:dyDescent="0.25">
      <c r="A58" s="166"/>
      <c r="B58" s="164"/>
      <c r="C58" s="67">
        <v>55</v>
      </c>
      <c r="D58" s="71" t="s">
        <v>118</v>
      </c>
      <c r="E58" s="86" t="s">
        <v>303</v>
      </c>
      <c r="F58" s="77" t="s">
        <v>3</v>
      </c>
      <c r="G58" s="75" t="s">
        <v>304</v>
      </c>
      <c r="H58" s="81" t="s">
        <v>468</v>
      </c>
      <c r="I58" s="82">
        <v>1.06</v>
      </c>
      <c r="J58" s="85">
        <v>0</v>
      </c>
      <c r="K58" s="28">
        <f t="shared" si="5"/>
        <v>0</v>
      </c>
      <c r="L58" s="28">
        <f t="shared" si="6"/>
        <v>0</v>
      </c>
      <c r="M58" s="29"/>
      <c r="N58" s="30">
        <f t="shared" si="3"/>
        <v>0</v>
      </c>
      <c r="O58" s="29"/>
      <c r="P58" s="29"/>
      <c r="Q58" s="29"/>
      <c r="R58" s="42">
        <f t="shared" si="7"/>
        <v>0</v>
      </c>
      <c r="S58" s="20" t="str">
        <f t="shared" si="4"/>
        <v>OK</v>
      </c>
      <c r="T58" s="142"/>
      <c r="U58" s="143"/>
      <c r="V58" s="41"/>
      <c r="W58" s="41"/>
      <c r="X58" s="41"/>
      <c r="Y58" s="41"/>
      <c r="Z58" s="41"/>
      <c r="AA58" s="40"/>
      <c r="AB58" s="40"/>
      <c r="AC58" s="40"/>
      <c r="AD58" s="40"/>
      <c r="AE58" s="38"/>
      <c r="AF58" s="38"/>
      <c r="AG58" s="38"/>
      <c r="AH58" s="38"/>
      <c r="AI58" s="38"/>
      <c r="AJ58" s="38"/>
      <c r="AK58" s="38"/>
      <c r="AL58" s="38"/>
      <c r="AM58" s="38"/>
      <c r="AN58" s="38"/>
      <c r="AO58" s="38"/>
      <c r="AP58" s="38"/>
      <c r="AQ58" s="38"/>
      <c r="AR58" s="38"/>
      <c r="AS58" s="38"/>
      <c r="AT58" s="38"/>
      <c r="AU58" s="38"/>
      <c r="AV58" s="38"/>
      <c r="AW58" s="38"/>
      <c r="AX58" s="38"/>
      <c r="AY58" s="38"/>
    </row>
    <row r="59" spans="1:51" ht="24.75" customHeight="1" x14ac:dyDescent="0.25">
      <c r="A59" s="166"/>
      <c r="B59" s="164"/>
      <c r="C59" s="67">
        <v>56</v>
      </c>
      <c r="D59" s="71" t="s">
        <v>119</v>
      </c>
      <c r="E59" s="86" t="s">
        <v>293</v>
      </c>
      <c r="F59" s="77" t="s">
        <v>50</v>
      </c>
      <c r="G59" s="75" t="s">
        <v>305</v>
      </c>
      <c r="H59" s="81" t="s">
        <v>468</v>
      </c>
      <c r="I59" s="82">
        <v>2</v>
      </c>
      <c r="J59" s="85">
        <v>20</v>
      </c>
      <c r="K59" s="28">
        <f t="shared" si="5"/>
        <v>0</v>
      </c>
      <c r="L59" s="28">
        <f t="shared" si="6"/>
        <v>0</v>
      </c>
      <c r="M59" s="29"/>
      <c r="N59" s="30">
        <f t="shared" si="3"/>
        <v>5</v>
      </c>
      <c r="O59" s="29"/>
      <c r="P59" s="29"/>
      <c r="Q59" s="29"/>
      <c r="R59" s="42">
        <f t="shared" si="7"/>
        <v>20</v>
      </c>
      <c r="S59" s="20" t="str">
        <f t="shared" si="4"/>
        <v>OK</v>
      </c>
      <c r="T59" s="142"/>
      <c r="U59" s="143"/>
      <c r="V59" s="41"/>
      <c r="W59" s="41"/>
      <c r="X59" s="41"/>
      <c r="Y59" s="41"/>
      <c r="Z59" s="41"/>
      <c r="AA59" s="40"/>
      <c r="AB59" s="40"/>
      <c r="AC59" s="40"/>
      <c r="AD59" s="40"/>
      <c r="AE59" s="38"/>
      <c r="AF59" s="38"/>
      <c r="AG59" s="38"/>
      <c r="AH59" s="38"/>
      <c r="AI59" s="38"/>
      <c r="AJ59" s="38"/>
      <c r="AK59" s="38"/>
      <c r="AL59" s="38"/>
      <c r="AM59" s="38"/>
      <c r="AN59" s="38"/>
      <c r="AO59" s="38"/>
      <c r="AP59" s="38"/>
      <c r="AQ59" s="38"/>
      <c r="AR59" s="38"/>
      <c r="AS59" s="38"/>
      <c r="AT59" s="38"/>
      <c r="AU59" s="38"/>
      <c r="AV59" s="38"/>
      <c r="AW59" s="38"/>
      <c r="AX59" s="38"/>
      <c r="AY59" s="38"/>
    </row>
    <row r="60" spans="1:51" ht="24.75" customHeight="1" x14ac:dyDescent="0.25">
      <c r="A60" s="166"/>
      <c r="B60" s="164"/>
      <c r="C60" s="67">
        <v>57</v>
      </c>
      <c r="D60" s="71" t="s">
        <v>120</v>
      </c>
      <c r="E60" s="86" t="s">
        <v>306</v>
      </c>
      <c r="F60" s="77" t="s">
        <v>236</v>
      </c>
      <c r="G60" s="75" t="s">
        <v>307</v>
      </c>
      <c r="H60" s="81" t="s">
        <v>468</v>
      </c>
      <c r="I60" s="82">
        <v>1.32</v>
      </c>
      <c r="J60" s="85">
        <v>12</v>
      </c>
      <c r="K60" s="28">
        <f t="shared" si="5"/>
        <v>0</v>
      </c>
      <c r="L60" s="28">
        <f t="shared" si="6"/>
        <v>0</v>
      </c>
      <c r="M60" s="29"/>
      <c r="N60" s="30">
        <f t="shared" si="3"/>
        <v>3</v>
      </c>
      <c r="O60" s="29"/>
      <c r="P60" s="29"/>
      <c r="Q60" s="29"/>
      <c r="R60" s="42">
        <f t="shared" si="7"/>
        <v>12</v>
      </c>
      <c r="S60" s="20" t="str">
        <f t="shared" si="4"/>
        <v>OK</v>
      </c>
      <c r="T60" s="142"/>
      <c r="U60" s="143"/>
      <c r="V60" s="41"/>
      <c r="W60" s="41"/>
      <c r="X60" s="41"/>
      <c r="Y60" s="41"/>
      <c r="Z60" s="41"/>
      <c r="AA60" s="40"/>
      <c r="AB60" s="40"/>
      <c r="AC60" s="40"/>
      <c r="AD60" s="40"/>
      <c r="AE60" s="38"/>
      <c r="AF60" s="38"/>
      <c r="AG60" s="38"/>
      <c r="AH60" s="38"/>
      <c r="AI60" s="38"/>
      <c r="AJ60" s="38"/>
      <c r="AK60" s="38"/>
      <c r="AL60" s="38"/>
      <c r="AM60" s="38"/>
      <c r="AN60" s="38"/>
      <c r="AO60" s="38"/>
      <c r="AP60" s="38"/>
      <c r="AQ60" s="38"/>
      <c r="AR60" s="38"/>
      <c r="AS60" s="38"/>
      <c r="AT60" s="38"/>
      <c r="AU60" s="38"/>
      <c r="AV60" s="38"/>
      <c r="AW60" s="38"/>
      <c r="AX60" s="38"/>
      <c r="AY60" s="38"/>
    </row>
    <row r="61" spans="1:51" ht="24.75" customHeight="1" x14ac:dyDescent="0.25">
      <c r="A61" s="166"/>
      <c r="B61" s="164"/>
      <c r="C61" s="67">
        <v>58</v>
      </c>
      <c r="D61" s="71" t="s">
        <v>121</v>
      </c>
      <c r="E61" s="86" t="s">
        <v>308</v>
      </c>
      <c r="F61" s="77" t="s">
        <v>3</v>
      </c>
      <c r="G61" s="75" t="s">
        <v>309</v>
      </c>
      <c r="H61" s="81" t="s">
        <v>468</v>
      </c>
      <c r="I61" s="82">
        <v>0.93</v>
      </c>
      <c r="J61" s="85">
        <v>0</v>
      </c>
      <c r="K61" s="28">
        <f t="shared" si="5"/>
        <v>0</v>
      </c>
      <c r="L61" s="28">
        <f t="shared" si="6"/>
        <v>0</v>
      </c>
      <c r="M61" s="29"/>
      <c r="N61" s="30">
        <f t="shared" si="3"/>
        <v>0</v>
      </c>
      <c r="O61" s="29"/>
      <c r="P61" s="29"/>
      <c r="Q61" s="29"/>
      <c r="R61" s="42">
        <f t="shared" si="7"/>
        <v>0</v>
      </c>
      <c r="S61" s="20" t="str">
        <f t="shared" si="4"/>
        <v>OK</v>
      </c>
      <c r="T61" s="142"/>
      <c r="U61" s="143"/>
      <c r="V61" s="41"/>
      <c r="W61" s="41"/>
      <c r="X61" s="41"/>
      <c r="Y61" s="41"/>
      <c r="Z61" s="41"/>
      <c r="AA61" s="40"/>
      <c r="AB61" s="40"/>
      <c r="AC61" s="40"/>
      <c r="AD61" s="40"/>
      <c r="AE61" s="38"/>
      <c r="AF61" s="38"/>
      <c r="AG61" s="38"/>
      <c r="AH61" s="38"/>
      <c r="AI61" s="38"/>
      <c r="AJ61" s="38"/>
      <c r="AK61" s="38"/>
      <c r="AL61" s="38"/>
      <c r="AM61" s="38"/>
      <c r="AN61" s="38"/>
      <c r="AO61" s="38"/>
      <c r="AP61" s="38"/>
      <c r="AQ61" s="38"/>
      <c r="AR61" s="38"/>
      <c r="AS61" s="38"/>
      <c r="AT61" s="38"/>
      <c r="AU61" s="38"/>
      <c r="AV61" s="38"/>
      <c r="AW61" s="38"/>
      <c r="AX61" s="38"/>
      <c r="AY61" s="38"/>
    </row>
    <row r="62" spans="1:51" ht="24.75" customHeight="1" x14ac:dyDescent="0.25">
      <c r="A62" s="166"/>
      <c r="B62" s="164"/>
      <c r="C62" s="67">
        <v>59</v>
      </c>
      <c r="D62" s="71" t="s">
        <v>122</v>
      </c>
      <c r="E62" s="86" t="s">
        <v>308</v>
      </c>
      <c r="F62" s="77" t="s">
        <v>3</v>
      </c>
      <c r="G62" s="75" t="s">
        <v>310</v>
      </c>
      <c r="H62" s="81" t="s">
        <v>468</v>
      </c>
      <c r="I62" s="82">
        <v>0.93</v>
      </c>
      <c r="J62" s="85">
        <v>0</v>
      </c>
      <c r="K62" s="28">
        <f t="shared" si="5"/>
        <v>0</v>
      </c>
      <c r="L62" s="28">
        <f t="shared" si="6"/>
        <v>0</v>
      </c>
      <c r="M62" s="29"/>
      <c r="N62" s="30">
        <f t="shared" si="3"/>
        <v>0</v>
      </c>
      <c r="O62" s="29"/>
      <c r="P62" s="29"/>
      <c r="Q62" s="29"/>
      <c r="R62" s="42">
        <f t="shared" si="7"/>
        <v>0</v>
      </c>
      <c r="S62" s="20" t="str">
        <f t="shared" si="4"/>
        <v>OK</v>
      </c>
      <c r="T62" s="142"/>
      <c r="U62" s="143"/>
      <c r="V62" s="41"/>
      <c r="W62" s="41"/>
      <c r="X62" s="41"/>
      <c r="Y62" s="41"/>
      <c r="Z62" s="41"/>
      <c r="AA62" s="40"/>
      <c r="AB62" s="40"/>
      <c r="AC62" s="40"/>
      <c r="AD62" s="40"/>
      <c r="AE62" s="38"/>
      <c r="AF62" s="38"/>
      <c r="AG62" s="38"/>
      <c r="AH62" s="38"/>
      <c r="AI62" s="38"/>
      <c r="AJ62" s="38"/>
      <c r="AK62" s="38"/>
      <c r="AL62" s="38"/>
      <c r="AM62" s="38"/>
      <c r="AN62" s="38"/>
      <c r="AO62" s="38"/>
      <c r="AP62" s="38"/>
      <c r="AQ62" s="38"/>
      <c r="AR62" s="38"/>
      <c r="AS62" s="38"/>
      <c r="AT62" s="38"/>
      <c r="AU62" s="38"/>
      <c r="AV62" s="38"/>
      <c r="AW62" s="38"/>
      <c r="AX62" s="38"/>
      <c r="AY62" s="38"/>
    </row>
    <row r="63" spans="1:51" ht="24.75" customHeight="1" x14ac:dyDescent="0.25">
      <c r="A63" s="166"/>
      <c r="B63" s="164"/>
      <c r="C63" s="67">
        <v>60</v>
      </c>
      <c r="D63" s="71" t="s">
        <v>123</v>
      </c>
      <c r="E63" s="86" t="s">
        <v>308</v>
      </c>
      <c r="F63" s="77" t="s">
        <v>3</v>
      </c>
      <c r="G63" s="75" t="s">
        <v>311</v>
      </c>
      <c r="H63" s="81" t="s">
        <v>468</v>
      </c>
      <c r="I63" s="82">
        <v>0.93</v>
      </c>
      <c r="J63" s="85">
        <v>0</v>
      </c>
      <c r="K63" s="28">
        <f t="shared" si="5"/>
        <v>0</v>
      </c>
      <c r="L63" s="28">
        <f t="shared" si="6"/>
        <v>0</v>
      </c>
      <c r="M63" s="29"/>
      <c r="N63" s="30">
        <f t="shared" si="3"/>
        <v>0</v>
      </c>
      <c r="O63" s="29"/>
      <c r="P63" s="29"/>
      <c r="Q63" s="29"/>
      <c r="R63" s="42">
        <f t="shared" si="7"/>
        <v>0</v>
      </c>
      <c r="S63" s="20" t="str">
        <f t="shared" si="4"/>
        <v>OK</v>
      </c>
      <c r="T63" s="142"/>
      <c r="U63" s="143"/>
      <c r="V63" s="41"/>
      <c r="W63" s="41"/>
      <c r="X63" s="41"/>
      <c r="Y63" s="41"/>
      <c r="Z63" s="41"/>
      <c r="AA63" s="40"/>
      <c r="AB63" s="40"/>
      <c r="AC63" s="40"/>
      <c r="AD63" s="40"/>
      <c r="AE63" s="38"/>
      <c r="AF63" s="38"/>
      <c r="AG63" s="38"/>
      <c r="AH63" s="38"/>
      <c r="AI63" s="38"/>
      <c r="AJ63" s="38"/>
      <c r="AK63" s="38"/>
      <c r="AL63" s="38"/>
      <c r="AM63" s="38"/>
      <c r="AN63" s="38"/>
      <c r="AO63" s="38"/>
      <c r="AP63" s="38"/>
      <c r="AQ63" s="38"/>
      <c r="AR63" s="38"/>
      <c r="AS63" s="38"/>
      <c r="AT63" s="38"/>
      <c r="AU63" s="38"/>
      <c r="AV63" s="38"/>
      <c r="AW63" s="38"/>
      <c r="AX63" s="38"/>
      <c r="AY63" s="38"/>
    </row>
    <row r="64" spans="1:51" ht="24.75" customHeight="1" x14ac:dyDescent="0.25">
      <c r="A64" s="166"/>
      <c r="B64" s="164"/>
      <c r="C64" s="67">
        <v>61</v>
      </c>
      <c r="D64" s="71" t="s">
        <v>124</v>
      </c>
      <c r="E64" s="86" t="s">
        <v>312</v>
      </c>
      <c r="F64" s="77" t="s">
        <v>3</v>
      </c>
      <c r="G64" s="75" t="s">
        <v>313</v>
      </c>
      <c r="H64" s="81" t="s">
        <v>468</v>
      </c>
      <c r="I64" s="82">
        <v>0.7</v>
      </c>
      <c r="J64" s="85">
        <v>0</v>
      </c>
      <c r="K64" s="28">
        <f t="shared" si="5"/>
        <v>0</v>
      </c>
      <c r="L64" s="28">
        <f t="shared" si="6"/>
        <v>0</v>
      </c>
      <c r="M64" s="29"/>
      <c r="N64" s="30">
        <f t="shared" si="3"/>
        <v>0</v>
      </c>
      <c r="O64" s="29"/>
      <c r="P64" s="29"/>
      <c r="Q64" s="29"/>
      <c r="R64" s="42">
        <f t="shared" si="7"/>
        <v>0</v>
      </c>
      <c r="S64" s="20" t="str">
        <f t="shared" si="4"/>
        <v>OK</v>
      </c>
      <c r="T64" s="142"/>
      <c r="U64" s="143"/>
      <c r="V64" s="41"/>
      <c r="W64" s="41"/>
      <c r="X64" s="41"/>
      <c r="Y64" s="41"/>
      <c r="Z64" s="41"/>
      <c r="AA64" s="40"/>
      <c r="AB64" s="40"/>
      <c r="AC64" s="40"/>
      <c r="AD64" s="40"/>
      <c r="AE64" s="38"/>
      <c r="AF64" s="38"/>
      <c r="AG64" s="38"/>
      <c r="AH64" s="38"/>
      <c r="AI64" s="38"/>
      <c r="AJ64" s="38"/>
      <c r="AK64" s="38"/>
      <c r="AL64" s="38"/>
      <c r="AM64" s="38"/>
      <c r="AN64" s="38"/>
      <c r="AO64" s="38"/>
      <c r="AP64" s="38"/>
      <c r="AQ64" s="38"/>
      <c r="AR64" s="38"/>
      <c r="AS64" s="38"/>
      <c r="AT64" s="38"/>
      <c r="AU64" s="38"/>
      <c r="AV64" s="38"/>
      <c r="AW64" s="38"/>
      <c r="AX64" s="38"/>
      <c r="AY64" s="38"/>
    </row>
    <row r="65" spans="1:51" ht="24.75" customHeight="1" x14ac:dyDescent="0.25">
      <c r="A65" s="166"/>
      <c r="B65" s="164"/>
      <c r="C65" s="67">
        <v>62</v>
      </c>
      <c r="D65" s="71" t="s">
        <v>125</v>
      </c>
      <c r="E65" s="86" t="s">
        <v>314</v>
      </c>
      <c r="F65" s="77" t="s">
        <v>3</v>
      </c>
      <c r="G65" s="75" t="s">
        <v>315</v>
      </c>
      <c r="H65" s="81" t="s">
        <v>468</v>
      </c>
      <c r="I65" s="82">
        <v>1.06</v>
      </c>
      <c r="J65" s="85">
        <v>0</v>
      </c>
      <c r="K65" s="28">
        <f t="shared" si="5"/>
        <v>0</v>
      </c>
      <c r="L65" s="28">
        <f t="shared" si="6"/>
        <v>0</v>
      </c>
      <c r="M65" s="29"/>
      <c r="N65" s="30">
        <f t="shared" si="3"/>
        <v>0</v>
      </c>
      <c r="O65" s="29"/>
      <c r="P65" s="29"/>
      <c r="Q65" s="29"/>
      <c r="R65" s="42">
        <f t="shared" si="7"/>
        <v>0</v>
      </c>
      <c r="S65" s="20" t="str">
        <f t="shared" si="4"/>
        <v>OK</v>
      </c>
      <c r="T65" s="142"/>
      <c r="U65" s="143"/>
      <c r="V65" s="41"/>
      <c r="W65" s="41"/>
      <c r="X65" s="41"/>
      <c r="Y65" s="41"/>
      <c r="Z65" s="41"/>
      <c r="AA65" s="40"/>
      <c r="AB65" s="40"/>
      <c r="AC65" s="40"/>
      <c r="AD65" s="40"/>
      <c r="AE65" s="38"/>
      <c r="AF65" s="38"/>
      <c r="AG65" s="38"/>
      <c r="AH65" s="38"/>
      <c r="AI65" s="38"/>
      <c r="AJ65" s="38"/>
      <c r="AK65" s="38"/>
      <c r="AL65" s="38"/>
      <c r="AM65" s="38"/>
      <c r="AN65" s="38"/>
      <c r="AO65" s="38"/>
      <c r="AP65" s="38"/>
      <c r="AQ65" s="38"/>
      <c r="AR65" s="38"/>
      <c r="AS65" s="38"/>
      <c r="AT65" s="38"/>
      <c r="AU65" s="38"/>
      <c r="AV65" s="38"/>
      <c r="AW65" s="38"/>
      <c r="AX65" s="38"/>
      <c r="AY65" s="38"/>
    </row>
    <row r="66" spans="1:51" ht="24.75" customHeight="1" x14ac:dyDescent="0.25">
      <c r="A66" s="166"/>
      <c r="B66" s="164"/>
      <c r="C66" s="67">
        <v>63</v>
      </c>
      <c r="D66" s="71" t="s">
        <v>126</v>
      </c>
      <c r="E66" s="86" t="s">
        <v>316</v>
      </c>
      <c r="F66" s="77" t="s">
        <v>3</v>
      </c>
      <c r="G66" s="75" t="s">
        <v>317</v>
      </c>
      <c r="H66" s="81" t="s">
        <v>468</v>
      </c>
      <c r="I66" s="82">
        <v>1.24</v>
      </c>
      <c r="J66" s="85">
        <v>0</v>
      </c>
      <c r="K66" s="28">
        <f t="shared" si="5"/>
        <v>0</v>
      </c>
      <c r="L66" s="28">
        <f t="shared" si="6"/>
        <v>0</v>
      </c>
      <c r="M66" s="29"/>
      <c r="N66" s="30">
        <f t="shared" si="3"/>
        <v>0</v>
      </c>
      <c r="O66" s="29"/>
      <c r="P66" s="29"/>
      <c r="Q66" s="29"/>
      <c r="R66" s="42">
        <f t="shared" si="7"/>
        <v>0</v>
      </c>
      <c r="S66" s="20" t="str">
        <f t="shared" si="4"/>
        <v>OK</v>
      </c>
      <c r="T66" s="142"/>
      <c r="U66" s="143"/>
      <c r="V66" s="41"/>
      <c r="W66" s="41"/>
      <c r="X66" s="41"/>
      <c r="Y66" s="41"/>
      <c r="Z66" s="41"/>
      <c r="AA66" s="40"/>
      <c r="AB66" s="40"/>
      <c r="AC66" s="40"/>
      <c r="AD66" s="40"/>
      <c r="AE66" s="38"/>
      <c r="AF66" s="38"/>
      <c r="AG66" s="38"/>
      <c r="AH66" s="38"/>
      <c r="AI66" s="38"/>
      <c r="AJ66" s="38"/>
      <c r="AK66" s="38"/>
      <c r="AL66" s="38"/>
      <c r="AM66" s="38"/>
      <c r="AN66" s="38"/>
      <c r="AO66" s="38"/>
      <c r="AP66" s="38"/>
      <c r="AQ66" s="38"/>
      <c r="AR66" s="38"/>
      <c r="AS66" s="38"/>
      <c r="AT66" s="38"/>
      <c r="AU66" s="38"/>
      <c r="AV66" s="38"/>
      <c r="AW66" s="38"/>
      <c r="AX66" s="38"/>
      <c r="AY66" s="38"/>
    </row>
    <row r="67" spans="1:51" ht="24.75" customHeight="1" x14ac:dyDescent="0.25">
      <c r="A67" s="166"/>
      <c r="B67" s="164"/>
      <c r="C67" s="67">
        <v>64</v>
      </c>
      <c r="D67" s="71" t="s">
        <v>127</v>
      </c>
      <c r="E67" s="86" t="s">
        <v>314</v>
      </c>
      <c r="F67" s="77" t="s">
        <v>3</v>
      </c>
      <c r="G67" s="75" t="s">
        <v>318</v>
      </c>
      <c r="H67" s="81" t="s">
        <v>468</v>
      </c>
      <c r="I67" s="82">
        <v>1.67</v>
      </c>
      <c r="J67" s="85">
        <v>0</v>
      </c>
      <c r="K67" s="28">
        <f t="shared" si="5"/>
        <v>0</v>
      </c>
      <c r="L67" s="28">
        <f t="shared" si="6"/>
        <v>0</v>
      </c>
      <c r="M67" s="29"/>
      <c r="N67" s="30">
        <f t="shared" si="3"/>
        <v>0</v>
      </c>
      <c r="O67" s="29"/>
      <c r="P67" s="29"/>
      <c r="Q67" s="29"/>
      <c r="R67" s="42">
        <f t="shared" si="7"/>
        <v>0</v>
      </c>
      <c r="S67" s="20" t="str">
        <f t="shared" si="4"/>
        <v>OK</v>
      </c>
      <c r="T67" s="142"/>
      <c r="U67" s="143"/>
      <c r="V67" s="41"/>
      <c r="W67" s="41"/>
      <c r="X67" s="41"/>
      <c r="Y67" s="41"/>
      <c r="Z67" s="41"/>
      <c r="AA67" s="40"/>
      <c r="AB67" s="40"/>
      <c r="AC67" s="40"/>
      <c r="AD67" s="40"/>
      <c r="AE67" s="38"/>
      <c r="AF67" s="38"/>
      <c r="AG67" s="38"/>
      <c r="AH67" s="38"/>
      <c r="AI67" s="38"/>
      <c r="AJ67" s="38"/>
      <c r="AK67" s="38"/>
      <c r="AL67" s="38"/>
      <c r="AM67" s="38"/>
      <c r="AN67" s="38"/>
      <c r="AO67" s="38"/>
      <c r="AP67" s="38"/>
      <c r="AQ67" s="38"/>
      <c r="AR67" s="38"/>
      <c r="AS67" s="38"/>
      <c r="AT67" s="38"/>
      <c r="AU67" s="38"/>
      <c r="AV67" s="38"/>
      <c r="AW67" s="38"/>
      <c r="AX67" s="38"/>
      <c r="AY67" s="38"/>
    </row>
    <row r="68" spans="1:51" ht="24.75" customHeight="1" x14ac:dyDescent="0.25">
      <c r="A68" s="166"/>
      <c r="B68" s="164"/>
      <c r="C68" s="67">
        <v>65</v>
      </c>
      <c r="D68" s="71" t="s">
        <v>128</v>
      </c>
      <c r="E68" s="86" t="s">
        <v>297</v>
      </c>
      <c r="F68" s="77" t="s">
        <v>3</v>
      </c>
      <c r="G68" s="75" t="s">
        <v>319</v>
      </c>
      <c r="H68" s="81" t="s">
        <v>468</v>
      </c>
      <c r="I68" s="82">
        <v>0.75</v>
      </c>
      <c r="J68" s="85">
        <v>0</v>
      </c>
      <c r="K68" s="28">
        <f t="shared" si="5"/>
        <v>0</v>
      </c>
      <c r="L68" s="28">
        <f t="shared" si="6"/>
        <v>0</v>
      </c>
      <c r="M68" s="29"/>
      <c r="N68" s="30">
        <f t="shared" si="3"/>
        <v>0</v>
      </c>
      <c r="O68" s="29"/>
      <c r="P68" s="29"/>
      <c r="Q68" s="29"/>
      <c r="R68" s="42">
        <f t="shared" si="7"/>
        <v>0</v>
      </c>
      <c r="S68" s="20" t="str">
        <f t="shared" si="4"/>
        <v>OK</v>
      </c>
      <c r="T68" s="142"/>
      <c r="U68" s="143"/>
      <c r="V68" s="41"/>
      <c r="W68" s="41"/>
      <c r="X68" s="41"/>
      <c r="Y68" s="41"/>
      <c r="Z68" s="41"/>
      <c r="AA68" s="40"/>
      <c r="AB68" s="40"/>
      <c r="AC68" s="40"/>
      <c r="AD68" s="40"/>
      <c r="AE68" s="38"/>
      <c r="AF68" s="38"/>
      <c r="AG68" s="38"/>
      <c r="AH68" s="38"/>
      <c r="AI68" s="38"/>
      <c r="AJ68" s="38"/>
      <c r="AK68" s="38"/>
      <c r="AL68" s="38"/>
      <c r="AM68" s="38"/>
      <c r="AN68" s="38"/>
      <c r="AO68" s="38"/>
      <c r="AP68" s="38"/>
      <c r="AQ68" s="38"/>
      <c r="AR68" s="38"/>
      <c r="AS68" s="38"/>
      <c r="AT68" s="38"/>
      <c r="AU68" s="38"/>
      <c r="AV68" s="38"/>
      <c r="AW68" s="38"/>
      <c r="AX68" s="38"/>
      <c r="AY68" s="38"/>
    </row>
    <row r="69" spans="1:51" ht="24.75" customHeight="1" x14ac:dyDescent="0.25">
      <c r="A69" s="166"/>
      <c r="B69" s="164"/>
      <c r="C69" s="67">
        <v>66</v>
      </c>
      <c r="D69" s="71" t="s">
        <v>129</v>
      </c>
      <c r="E69" s="86" t="s">
        <v>299</v>
      </c>
      <c r="F69" s="77" t="s">
        <v>3</v>
      </c>
      <c r="G69" s="75" t="s">
        <v>320</v>
      </c>
      <c r="H69" s="81" t="s">
        <v>468</v>
      </c>
      <c r="I69" s="82">
        <v>5.69</v>
      </c>
      <c r="J69" s="85">
        <v>0</v>
      </c>
      <c r="K69" s="28">
        <f t="shared" si="5"/>
        <v>0</v>
      </c>
      <c r="L69" s="28">
        <f t="shared" si="6"/>
        <v>0</v>
      </c>
      <c r="M69" s="29"/>
      <c r="N69" s="30">
        <f t="shared" si="3"/>
        <v>0</v>
      </c>
      <c r="O69" s="29"/>
      <c r="P69" s="29"/>
      <c r="Q69" s="29"/>
      <c r="R69" s="42">
        <f t="shared" si="7"/>
        <v>0</v>
      </c>
      <c r="S69" s="20" t="str">
        <f t="shared" ref="S69:S154" si="8">IF(R69&lt;0,"ATENÇÃO","OK")</f>
        <v>OK</v>
      </c>
      <c r="T69" s="142"/>
      <c r="U69" s="143"/>
      <c r="V69" s="41"/>
      <c r="W69" s="41"/>
      <c r="X69" s="41"/>
      <c r="Y69" s="41"/>
      <c r="Z69" s="41"/>
      <c r="AA69" s="40"/>
      <c r="AB69" s="40"/>
      <c r="AC69" s="40"/>
      <c r="AD69" s="40"/>
      <c r="AE69" s="38"/>
      <c r="AF69" s="38"/>
      <c r="AG69" s="38"/>
      <c r="AH69" s="38"/>
      <c r="AI69" s="38"/>
      <c r="AJ69" s="38"/>
      <c r="AK69" s="38"/>
      <c r="AL69" s="38"/>
      <c r="AM69" s="38"/>
      <c r="AN69" s="38"/>
      <c r="AO69" s="38"/>
      <c r="AP69" s="38"/>
      <c r="AQ69" s="38"/>
      <c r="AR69" s="38"/>
      <c r="AS69" s="38"/>
      <c r="AT69" s="38"/>
      <c r="AU69" s="38"/>
      <c r="AV69" s="38"/>
      <c r="AW69" s="38"/>
      <c r="AX69" s="38"/>
      <c r="AY69" s="38"/>
    </row>
    <row r="70" spans="1:51" ht="24.75" customHeight="1" x14ac:dyDescent="0.25">
      <c r="A70" s="166"/>
      <c r="B70" s="164"/>
      <c r="C70" s="67">
        <v>67</v>
      </c>
      <c r="D70" s="71" t="s">
        <v>130</v>
      </c>
      <c r="E70" s="86" t="s">
        <v>321</v>
      </c>
      <c r="F70" s="77" t="s">
        <v>3</v>
      </c>
      <c r="G70" s="75" t="s">
        <v>322</v>
      </c>
      <c r="H70" s="81" t="s">
        <v>468</v>
      </c>
      <c r="I70" s="82">
        <v>3.04</v>
      </c>
      <c r="J70" s="85">
        <v>0</v>
      </c>
      <c r="K70" s="28">
        <f t="shared" si="5"/>
        <v>0</v>
      </c>
      <c r="L70" s="28">
        <f t="shared" si="6"/>
        <v>0</v>
      </c>
      <c r="M70" s="29"/>
      <c r="N70" s="30">
        <f t="shared" si="3"/>
        <v>0</v>
      </c>
      <c r="O70" s="29"/>
      <c r="P70" s="29"/>
      <c r="Q70" s="29"/>
      <c r="R70" s="42">
        <f t="shared" si="7"/>
        <v>0</v>
      </c>
      <c r="S70" s="20" t="str">
        <f t="shared" si="8"/>
        <v>OK</v>
      </c>
      <c r="T70" s="142"/>
      <c r="U70" s="143"/>
      <c r="V70" s="41"/>
      <c r="W70" s="41"/>
      <c r="X70" s="41"/>
      <c r="Y70" s="41"/>
      <c r="Z70" s="41"/>
      <c r="AA70" s="40"/>
      <c r="AB70" s="40"/>
      <c r="AC70" s="40"/>
      <c r="AD70" s="40"/>
      <c r="AE70" s="38"/>
      <c r="AF70" s="38"/>
      <c r="AG70" s="38"/>
      <c r="AH70" s="38"/>
      <c r="AI70" s="38"/>
      <c r="AJ70" s="38"/>
      <c r="AK70" s="38"/>
      <c r="AL70" s="38"/>
      <c r="AM70" s="38"/>
      <c r="AN70" s="38"/>
      <c r="AO70" s="38"/>
      <c r="AP70" s="38"/>
      <c r="AQ70" s="38"/>
      <c r="AR70" s="38"/>
      <c r="AS70" s="38"/>
      <c r="AT70" s="38"/>
      <c r="AU70" s="38"/>
      <c r="AV70" s="38"/>
      <c r="AW70" s="38"/>
      <c r="AX70" s="38"/>
      <c r="AY70" s="38"/>
    </row>
    <row r="71" spans="1:51" ht="24.75" customHeight="1" x14ac:dyDescent="0.25">
      <c r="A71" s="166"/>
      <c r="B71" s="164"/>
      <c r="C71" s="67">
        <v>68</v>
      </c>
      <c r="D71" s="71" t="s">
        <v>131</v>
      </c>
      <c r="E71" s="86" t="s">
        <v>323</v>
      </c>
      <c r="F71" s="77" t="s">
        <v>3</v>
      </c>
      <c r="G71" s="75" t="s">
        <v>324</v>
      </c>
      <c r="H71" s="81" t="s">
        <v>468</v>
      </c>
      <c r="I71" s="82">
        <v>3.66</v>
      </c>
      <c r="J71" s="85">
        <v>0</v>
      </c>
      <c r="K71" s="28">
        <f t="shared" si="5"/>
        <v>0</v>
      </c>
      <c r="L71" s="28">
        <f t="shared" si="6"/>
        <v>0</v>
      </c>
      <c r="M71" s="29"/>
      <c r="N71" s="30">
        <f t="shared" si="3"/>
        <v>0</v>
      </c>
      <c r="O71" s="29"/>
      <c r="P71" s="29"/>
      <c r="Q71" s="29"/>
      <c r="R71" s="42">
        <f t="shared" si="7"/>
        <v>0</v>
      </c>
      <c r="S71" s="20" t="str">
        <f t="shared" si="8"/>
        <v>OK</v>
      </c>
      <c r="T71" s="142"/>
      <c r="U71" s="143"/>
      <c r="V71" s="41"/>
      <c r="W71" s="41"/>
      <c r="X71" s="41"/>
      <c r="Y71" s="41"/>
      <c r="Z71" s="41"/>
      <c r="AA71" s="40"/>
      <c r="AB71" s="40"/>
      <c r="AC71" s="40"/>
      <c r="AD71" s="40"/>
      <c r="AE71" s="38"/>
      <c r="AF71" s="38"/>
      <c r="AG71" s="38"/>
      <c r="AH71" s="38"/>
      <c r="AI71" s="38"/>
      <c r="AJ71" s="38"/>
      <c r="AK71" s="38"/>
      <c r="AL71" s="38"/>
      <c r="AM71" s="38"/>
      <c r="AN71" s="38"/>
      <c r="AO71" s="38"/>
      <c r="AP71" s="38"/>
      <c r="AQ71" s="38"/>
      <c r="AR71" s="38"/>
      <c r="AS71" s="38"/>
      <c r="AT71" s="38"/>
      <c r="AU71" s="38"/>
      <c r="AV71" s="38"/>
      <c r="AW71" s="38"/>
      <c r="AX71" s="38"/>
      <c r="AY71" s="38"/>
    </row>
    <row r="72" spans="1:51" ht="24.75" customHeight="1" x14ac:dyDescent="0.25">
      <c r="A72" s="166"/>
      <c r="B72" s="164"/>
      <c r="C72" s="67">
        <v>69</v>
      </c>
      <c r="D72" s="71" t="s">
        <v>132</v>
      </c>
      <c r="E72" s="86" t="s">
        <v>314</v>
      </c>
      <c r="F72" s="77" t="s">
        <v>3</v>
      </c>
      <c r="G72" s="75" t="s">
        <v>325</v>
      </c>
      <c r="H72" s="81" t="s">
        <v>468</v>
      </c>
      <c r="I72" s="82">
        <v>0.43</v>
      </c>
      <c r="J72" s="85">
        <v>0</v>
      </c>
      <c r="K72" s="28">
        <f t="shared" si="5"/>
        <v>0</v>
      </c>
      <c r="L72" s="28">
        <f t="shared" si="6"/>
        <v>0</v>
      </c>
      <c r="M72" s="29"/>
      <c r="N72" s="30">
        <f t="shared" si="3"/>
        <v>0</v>
      </c>
      <c r="O72" s="29"/>
      <c r="P72" s="29"/>
      <c r="Q72" s="29"/>
      <c r="R72" s="42">
        <f t="shared" si="7"/>
        <v>0</v>
      </c>
      <c r="S72" s="20" t="str">
        <f t="shared" si="8"/>
        <v>OK</v>
      </c>
      <c r="T72" s="142"/>
      <c r="U72" s="143"/>
      <c r="V72" s="41"/>
      <c r="W72" s="41"/>
      <c r="X72" s="41"/>
      <c r="Y72" s="41"/>
      <c r="Z72" s="41"/>
      <c r="AA72" s="40"/>
      <c r="AB72" s="40"/>
      <c r="AC72" s="40"/>
      <c r="AD72" s="40"/>
      <c r="AE72" s="38"/>
      <c r="AF72" s="38"/>
      <c r="AG72" s="38"/>
      <c r="AH72" s="38"/>
      <c r="AI72" s="38"/>
      <c r="AJ72" s="38"/>
      <c r="AK72" s="38"/>
      <c r="AL72" s="38"/>
      <c r="AM72" s="38"/>
      <c r="AN72" s="38"/>
      <c r="AO72" s="38"/>
      <c r="AP72" s="38"/>
      <c r="AQ72" s="38"/>
      <c r="AR72" s="38"/>
      <c r="AS72" s="38"/>
      <c r="AT72" s="38"/>
      <c r="AU72" s="38"/>
      <c r="AV72" s="38"/>
      <c r="AW72" s="38"/>
      <c r="AX72" s="38"/>
      <c r="AY72" s="38"/>
    </row>
    <row r="73" spans="1:51" ht="24.75" customHeight="1" x14ac:dyDescent="0.25">
      <c r="A73" s="166"/>
      <c r="B73" s="165"/>
      <c r="C73" s="67">
        <v>70</v>
      </c>
      <c r="D73" s="71" t="s">
        <v>133</v>
      </c>
      <c r="E73" s="86" t="s">
        <v>308</v>
      </c>
      <c r="F73" s="77" t="s">
        <v>3</v>
      </c>
      <c r="G73" s="75" t="s">
        <v>326</v>
      </c>
      <c r="H73" s="81" t="s">
        <v>468</v>
      </c>
      <c r="I73" s="82">
        <v>1.75</v>
      </c>
      <c r="J73" s="85">
        <v>0</v>
      </c>
      <c r="K73" s="28">
        <f t="shared" si="5"/>
        <v>0</v>
      </c>
      <c r="L73" s="28">
        <f t="shared" si="6"/>
        <v>0</v>
      </c>
      <c r="M73" s="29"/>
      <c r="N73" s="30">
        <f t="shared" si="3"/>
        <v>0</v>
      </c>
      <c r="O73" s="29"/>
      <c r="P73" s="29"/>
      <c r="Q73" s="29"/>
      <c r="R73" s="42">
        <f t="shared" si="7"/>
        <v>0</v>
      </c>
      <c r="S73" s="20" t="str">
        <f t="shared" si="8"/>
        <v>OK</v>
      </c>
      <c r="T73" s="142"/>
      <c r="U73" s="143"/>
      <c r="V73" s="41"/>
      <c r="W73" s="41"/>
      <c r="X73" s="41"/>
      <c r="Y73" s="41"/>
      <c r="Z73" s="41"/>
      <c r="AA73" s="40"/>
      <c r="AB73" s="40"/>
      <c r="AC73" s="40"/>
      <c r="AD73" s="40"/>
      <c r="AE73" s="38"/>
      <c r="AF73" s="38"/>
      <c r="AG73" s="38"/>
      <c r="AH73" s="38"/>
      <c r="AI73" s="38"/>
      <c r="AJ73" s="38"/>
      <c r="AK73" s="38"/>
      <c r="AL73" s="38"/>
      <c r="AM73" s="38"/>
      <c r="AN73" s="38"/>
      <c r="AO73" s="38"/>
      <c r="AP73" s="38"/>
      <c r="AQ73" s="38"/>
      <c r="AR73" s="38"/>
      <c r="AS73" s="38"/>
      <c r="AT73" s="38"/>
      <c r="AU73" s="38"/>
      <c r="AV73" s="38"/>
      <c r="AW73" s="38"/>
      <c r="AX73" s="38"/>
      <c r="AY73" s="38"/>
    </row>
    <row r="74" spans="1:51" ht="24.75" customHeight="1" x14ac:dyDescent="0.25">
      <c r="A74" s="166" t="s">
        <v>477</v>
      </c>
      <c r="B74" s="163">
        <v>9</v>
      </c>
      <c r="C74" s="67">
        <v>80</v>
      </c>
      <c r="D74" s="71" t="s">
        <v>134</v>
      </c>
      <c r="E74" s="86" t="s">
        <v>327</v>
      </c>
      <c r="F74" s="77" t="s">
        <v>3</v>
      </c>
      <c r="G74" s="75" t="s">
        <v>328</v>
      </c>
      <c r="H74" s="81" t="s">
        <v>468</v>
      </c>
      <c r="I74" s="82">
        <v>14.8</v>
      </c>
      <c r="J74" s="85">
        <v>0</v>
      </c>
      <c r="K74" s="28">
        <f t="shared" si="5"/>
        <v>0</v>
      </c>
      <c r="L74" s="28">
        <f t="shared" si="6"/>
        <v>0</v>
      </c>
      <c r="M74" s="29"/>
      <c r="N74" s="30">
        <f t="shared" si="3"/>
        <v>0</v>
      </c>
      <c r="O74" s="29"/>
      <c r="P74" s="29"/>
      <c r="Q74" s="29"/>
      <c r="R74" s="42">
        <f t="shared" si="7"/>
        <v>0</v>
      </c>
      <c r="S74" s="20" t="str">
        <f t="shared" si="8"/>
        <v>OK</v>
      </c>
      <c r="T74" s="142"/>
      <c r="U74" s="143"/>
      <c r="V74" s="41"/>
      <c r="W74" s="41"/>
      <c r="X74" s="41"/>
      <c r="Y74" s="41"/>
      <c r="Z74" s="41"/>
      <c r="AA74" s="40"/>
      <c r="AB74" s="40"/>
      <c r="AC74" s="40"/>
      <c r="AD74" s="40"/>
      <c r="AE74" s="38"/>
      <c r="AF74" s="38"/>
      <c r="AG74" s="38"/>
      <c r="AH74" s="38"/>
      <c r="AI74" s="38"/>
      <c r="AJ74" s="38"/>
      <c r="AK74" s="38"/>
      <c r="AL74" s="38"/>
      <c r="AM74" s="38"/>
      <c r="AN74" s="38"/>
      <c r="AO74" s="38"/>
      <c r="AP74" s="38"/>
      <c r="AQ74" s="38"/>
      <c r="AR74" s="38"/>
      <c r="AS74" s="38"/>
      <c r="AT74" s="38"/>
      <c r="AU74" s="38"/>
      <c r="AV74" s="38"/>
      <c r="AW74" s="38"/>
      <c r="AX74" s="38"/>
      <c r="AY74" s="38"/>
    </row>
    <row r="75" spans="1:51" ht="24.75" customHeight="1" x14ac:dyDescent="0.25">
      <c r="A75" s="166"/>
      <c r="B75" s="164"/>
      <c r="C75" s="67">
        <v>81</v>
      </c>
      <c r="D75" s="71" t="s">
        <v>135</v>
      </c>
      <c r="E75" s="86" t="s">
        <v>329</v>
      </c>
      <c r="F75" s="77" t="s">
        <v>50</v>
      </c>
      <c r="G75" s="75" t="s">
        <v>330</v>
      </c>
      <c r="H75" s="81" t="s">
        <v>468</v>
      </c>
      <c r="I75" s="82">
        <v>2.54</v>
      </c>
      <c r="J75" s="85">
        <v>10</v>
      </c>
      <c r="K75" s="28">
        <f t="shared" si="5"/>
        <v>0</v>
      </c>
      <c r="L75" s="28">
        <f t="shared" si="6"/>
        <v>0</v>
      </c>
      <c r="M75" s="29"/>
      <c r="N75" s="30">
        <f t="shared" si="3"/>
        <v>2</v>
      </c>
      <c r="O75" s="29"/>
      <c r="P75" s="29"/>
      <c r="Q75" s="29"/>
      <c r="R75" s="42">
        <f t="shared" si="7"/>
        <v>10</v>
      </c>
      <c r="S75" s="20" t="str">
        <f t="shared" si="8"/>
        <v>OK</v>
      </c>
      <c r="T75" s="142"/>
      <c r="U75" s="143"/>
      <c r="V75" s="41"/>
      <c r="W75" s="41"/>
      <c r="X75" s="41"/>
      <c r="Y75" s="41"/>
      <c r="Z75" s="41"/>
      <c r="AA75" s="40"/>
      <c r="AB75" s="40"/>
      <c r="AC75" s="40"/>
      <c r="AD75" s="40"/>
      <c r="AE75" s="38"/>
      <c r="AF75" s="38"/>
      <c r="AG75" s="38"/>
      <c r="AH75" s="38"/>
      <c r="AI75" s="38"/>
      <c r="AJ75" s="38"/>
      <c r="AK75" s="38"/>
      <c r="AL75" s="38"/>
      <c r="AM75" s="38"/>
      <c r="AN75" s="38"/>
      <c r="AO75" s="38"/>
      <c r="AP75" s="38"/>
      <c r="AQ75" s="38"/>
      <c r="AR75" s="38"/>
      <c r="AS75" s="38"/>
      <c r="AT75" s="38"/>
      <c r="AU75" s="38"/>
      <c r="AV75" s="38"/>
      <c r="AW75" s="38"/>
      <c r="AX75" s="38"/>
      <c r="AY75" s="38"/>
    </row>
    <row r="76" spans="1:51" ht="24.75" customHeight="1" x14ac:dyDescent="0.25">
      <c r="A76" s="166"/>
      <c r="B76" s="164"/>
      <c r="C76" s="67">
        <v>82</v>
      </c>
      <c r="D76" s="71" t="s">
        <v>136</v>
      </c>
      <c r="E76" s="86" t="s">
        <v>331</v>
      </c>
      <c r="F76" s="77" t="s">
        <v>50</v>
      </c>
      <c r="G76" s="75" t="s">
        <v>332</v>
      </c>
      <c r="H76" s="81" t="s">
        <v>468</v>
      </c>
      <c r="I76" s="82">
        <v>4.37</v>
      </c>
      <c r="J76" s="85">
        <v>0</v>
      </c>
      <c r="K76" s="28">
        <f t="shared" si="5"/>
        <v>0</v>
      </c>
      <c r="L76" s="28">
        <f t="shared" si="6"/>
        <v>0</v>
      </c>
      <c r="M76" s="29"/>
      <c r="N76" s="30">
        <f t="shared" si="3"/>
        <v>0</v>
      </c>
      <c r="O76" s="29"/>
      <c r="P76" s="29"/>
      <c r="Q76" s="29"/>
      <c r="R76" s="42">
        <f t="shared" si="7"/>
        <v>0</v>
      </c>
      <c r="S76" s="20" t="str">
        <f t="shared" si="8"/>
        <v>OK</v>
      </c>
      <c r="T76" s="142"/>
      <c r="U76" s="143"/>
      <c r="V76" s="41"/>
      <c r="W76" s="41"/>
      <c r="X76" s="41"/>
      <c r="Y76" s="41"/>
      <c r="Z76" s="41"/>
      <c r="AA76" s="40"/>
      <c r="AB76" s="40"/>
      <c r="AC76" s="40"/>
      <c r="AD76" s="40"/>
      <c r="AE76" s="38"/>
      <c r="AF76" s="38"/>
      <c r="AG76" s="38"/>
      <c r="AH76" s="38"/>
      <c r="AI76" s="38"/>
      <c r="AJ76" s="38"/>
      <c r="AK76" s="38"/>
      <c r="AL76" s="38"/>
      <c r="AM76" s="38"/>
      <c r="AN76" s="38"/>
      <c r="AO76" s="38"/>
      <c r="AP76" s="38"/>
      <c r="AQ76" s="38"/>
      <c r="AR76" s="38"/>
      <c r="AS76" s="38"/>
      <c r="AT76" s="38"/>
      <c r="AU76" s="38"/>
      <c r="AV76" s="38"/>
      <c r="AW76" s="38"/>
      <c r="AX76" s="38"/>
      <c r="AY76" s="38"/>
    </row>
    <row r="77" spans="1:51" ht="24.75" customHeight="1" x14ac:dyDescent="0.25">
      <c r="A77" s="166"/>
      <c r="B77" s="164"/>
      <c r="C77" s="67">
        <v>83</v>
      </c>
      <c r="D77" s="72" t="s">
        <v>137</v>
      </c>
      <c r="E77" s="86" t="s">
        <v>333</v>
      </c>
      <c r="F77" s="78" t="s">
        <v>50</v>
      </c>
      <c r="G77" s="79" t="s">
        <v>334</v>
      </c>
      <c r="H77" s="77" t="s">
        <v>468</v>
      </c>
      <c r="I77" s="82">
        <v>3</v>
      </c>
      <c r="J77" s="85">
        <v>0</v>
      </c>
      <c r="K77" s="28">
        <f t="shared" si="5"/>
        <v>0</v>
      </c>
      <c r="L77" s="28">
        <f t="shared" si="6"/>
        <v>0</v>
      </c>
      <c r="M77" s="29"/>
      <c r="N77" s="30">
        <f t="shared" si="3"/>
        <v>0</v>
      </c>
      <c r="O77" s="29"/>
      <c r="P77" s="29"/>
      <c r="Q77" s="29"/>
      <c r="R77" s="42">
        <f t="shared" si="7"/>
        <v>0</v>
      </c>
      <c r="S77" s="20" t="str">
        <f t="shared" si="8"/>
        <v>OK</v>
      </c>
      <c r="T77" s="142"/>
      <c r="U77" s="143"/>
      <c r="V77" s="41"/>
      <c r="W77" s="41"/>
      <c r="X77" s="41"/>
      <c r="Y77" s="41"/>
      <c r="Z77" s="41"/>
      <c r="AA77" s="40"/>
      <c r="AB77" s="40"/>
      <c r="AC77" s="40"/>
      <c r="AD77" s="40"/>
      <c r="AE77" s="38"/>
      <c r="AF77" s="38"/>
      <c r="AG77" s="38"/>
      <c r="AH77" s="38"/>
      <c r="AI77" s="38"/>
      <c r="AJ77" s="38"/>
      <c r="AK77" s="38"/>
      <c r="AL77" s="38"/>
      <c r="AM77" s="38"/>
      <c r="AN77" s="38"/>
      <c r="AO77" s="38"/>
      <c r="AP77" s="38"/>
      <c r="AQ77" s="38"/>
      <c r="AR77" s="38"/>
      <c r="AS77" s="38"/>
      <c r="AT77" s="38"/>
      <c r="AU77" s="38"/>
      <c r="AV77" s="38"/>
      <c r="AW77" s="38"/>
      <c r="AX77" s="38"/>
      <c r="AY77" s="38"/>
    </row>
    <row r="78" spans="1:51" ht="24.75" customHeight="1" x14ac:dyDescent="0.25">
      <c r="A78" s="166"/>
      <c r="B78" s="164"/>
      <c r="C78" s="67">
        <v>84</v>
      </c>
      <c r="D78" s="71" t="s">
        <v>138</v>
      </c>
      <c r="E78" s="86" t="s">
        <v>335</v>
      </c>
      <c r="F78" s="77" t="s">
        <v>50</v>
      </c>
      <c r="G78" s="75" t="s">
        <v>336</v>
      </c>
      <c r="H78" s="81" t="s">
        <v>468</v>
      </c>
      <c r="I78" s="82">
        <v>5.41</v>
      </c>
      <c r="J78" s="85">
        <v>10</v>
      </c>
      <c r="K78" s="28">
        <f t="shared" si="5"/>
        <v>0</v>
      </c>
      <c r="L78" s="28">
        <f t="shared" si="6"/>
        <v>0</v>
      </c>
      <c r="M78" s="29"/>
      <c r="N78" s="30">
        <f t="shared" si="3"/>
        <v>2</v>
      </c>
      <c r="O78" s="29"/>
      <c r="P78" s="29"/>
      <c r="Q78" s="29"/>
      <c r="R78" s="42">
        <f t="shared" si="7"/>
        <v>10</v>
      </c>
      <c r="S78" s="20" t="str">
        <f t="shared" si="8"/>
        <v>OK</v>
      </c>
      <c r="T78" s="142"/>
      <c r="U78" s="143"/>
      <c r="V78" s="41"/>
      <c r="W78" s="41"/>
      <c r="X78" s="41"/>
      <c r="Y78" s="41"/>
      <c r="Z78" s="41"/>
      <c r="AA78" s="40"/>
      <c r="AB78" s="40"/>
      <c r="AC78" s="40"/>
      <c r="AD78" s="40"/>
      <c r="AE78" s="38"/>
      <c r="AF78" s="38"/>
      <c r="AG78" s="38"/>
      <c r="AH78" s="38"/>
      <c r="AI78" s="38"/>
      <c r="AJ78" s="38"/>
      <c r="AK78" s="38"/>
      <c r="AL78" s="38"/>
      <c r="AM78" s="38"/>
      <c r="AN78" s="38"/>
      <c r="AO78" s="38"/>
      <c r="AP78" s="38"/>
      <c r="AQ78" s="38"/>
      <c r="AR78" s="38"/>
      <c r="AS78" s="38"/>
      <c r="AT78" s="38"/>
      <c r="AU78" s="38"/>
      <c r="AV78" s="38"/>
      <c r="AW78" s="38"/>
      <c r="AX78" s="38"/>
      <c r="AY78" s="38"/>
    </row>
    <row r="79" spans="1:51" ht="24.75" customHeight="1" x14ac:dyDescent="0.25">
      <c r="A79" s="166"/>
      <c r="B79" s="164"/>
      <c r="C79" s="67">
        <v>85</v>
      </c>
      <c r="D79" s="71" t="s">
        <v>139</v>
      </c>
      <c r="E79" s="86" t="s">
        <v>337</v>
      </c>
      <c r="F79" s="77" t="s">
        <v>3</v>
      </c>
      <c r="G79" s="75" t="s">
        <v>338</v>
      </c>
      <c r="H79" s="81" t="s">
        <v>468</v>
      </c>
      <c r="I79" s="82">
        <v>0.79</v>
      </c>
      <c r="J79" s="85">
        <v>200</v>
      </c>
      <c r="K79" s="28">
        <f t="shared" si="5"/>
        <v>0</v>
      </c>
      <c r="L79" s="28">
        <f t="shared" si="6"/>
        <v>0</v>
      </c>
      <c r="M79" s="29"/>
      <c r="N79" s="30">
        <f t="shared" si="3"/>
        <v>50</v>
      </c>
      <c r="O79" s="29"/>
      <c r="P79" s="29"/>
      <c r="Q79" s="29"/>
      <c r="R79" s="42">
        <f t="shared" si="7"/>
        <v>200</v>
      </c>
      <c r="S79" s="20" t="str">
        <f t="shared" si="8"/>
        <v>OK</v>
      </c>
      <c r="T79" s="142"/>
      <c r="U79" s="143"/>
      <c r="V79" s="41"/>
      <c r="W79" s="41"/>
      <c r="X79" s="41"/>
      <c r="Y79" s="41"/>
      <c r="Z79" s="41"/>
      <c r="AA79" s="40"/>
      <c r="AB79" s="40"/>
      <c r="AC79" s="40"/>
      <c r="AD79" s="40"/>
      <c r="AE79" s="38"/>
      <c r="AF79" s="38"/>
      <c r="AG79" s="38"/>
      <c r="AH79" s="38"/>
      <c r="AI79" s="38"/>
      <c r="AJ79" s="38"/>
      <c r="AK79" s="38"/>
      <c r="AL79" s="38"/>
      <c r="AM79" s="38"/>
      <c r="AN79" s="38"/>
      <c r="AO79" s="38"/>
      <c r="AP79" s="38"/>
      <c r="AQ79" s="38"/>
      <c r="AR79" s="38"/>
      <c r="AS79" s="38"/>
      <c r="AT79" s="38"/>
      <c r="AU79" s="38"/>
      <c r="AV79" s="38"/>
      <c r="AW79" s="38"/>
      <c r="AX79" s="38"/>
      <c r="AY79" s="38"/>
    </row>
    <row r="80" spans="1:51" ht="24.75" customHeight="1" x14ac:dyDescent="0.25">
      <c r="A80" s="166"/>
      <c r="B80" s="164"/>
      <c r="C80" s="67">
        <v>86</v>
      </c>
      <c r="D80" s="71" t="s">
        <v>140</v>
      </c>
      <c r="E80" s="86" t="s">
        <v>339</v>
      </c>
      <c r="F80" s="77" t="s">
        <v>340</v>
      </c>
      <c r="G80" s="75" t="s">
        <v>341</v>
      </c>
      <c r="H80" s="81" t="s">
        <v>468</v>
      </c>
      <c r="I80" s="82">
        <v>2.04</v>
      </c>
      <c r="J80" s="85">
        <v>0</v>
      </c>
      <c r="K80" s="28">
        <f t="shared" si="5"/>
        <v>0</v>
      </c>
      <c r="L80" s="28">
        <f t="shared" si="6"/>
        <v>0</v>
      </c>
      <c r="M80" s="29"/>
      <c r="N80" s="30">
        <f t="shared" si="3"/>
        <v>0</v>
      </c>
      <c r="O80" s="29"/>
      <c r="P80" s="29"/>
      <c r="Q80" s="29"/>
      <c r="R80" s="42">
        <f t="shared" si="7"/>
        <v>0</v>
      </c>
      <c r="S80" s="20" t="str">
        <f t="shared" si="8"/>
        <v>OK</v>
      </c>
      <c r="T80" s="142"/>
      <c r="U80" s="143"/>
      <c r="V80" s="41"/>
      <c r="W80" s="41"/>
      <c r="X80" s="41"/>
      <c r="Y80" s="41"/>
      <c r="Z80" s="41"/>
      <c r="AA80" s="40"/>
      <c r="AB80" s="40"/>
      <c r="AC80" s="40"/>
      <c r="AD80" s="40"/>
      <c r="AE80" s="38"/>
      <c r="AF80" s="38"/>
      <c r="AG80" s="38"/>
      <c r="AH80" s="38"/>
      <c r="AI80" s="38"/>
      <c r="AJ80" s="38"/>
      <c r="AK80" s="38"/>
      <c r="AL80" s="38"/>
      <c r="AM80" s="38"/>
      <c r="AN80" s="38"/>
      <c r="AO80" s="38"/>
      <c r="AP80" s="38"/>
      <c r="AQ80" s="38"/>
      <c r="AR80" s="38"/>
      <c r="AS80" s="38"/>
      <c r="AT80" s="38"/>
      <c r="AU80" s="38"/>
      <c r="AV80" s="38"/>
      <c r="AW80" s="38"/>
      <c r="AX80" s="38"/>
      <c r="AY80" s="38"/>
    </row>
    <row r="81" spans="1:51" ht="24.75" customHeight="1" x14ac:dyDescent="0.25">
      <c r="A81" s="166"/>
      <c r="B81" s="164"/>
      <c r="C81" s="67">
        <v>87</v>
      </c>
      <c r="D81" s="71" t="s">
        <v>141</v>
      </c>
      <c r="E81" s="86" t="s">
        <v>339</v>
      </c>
      <c r="F81" s="77" t="s">
        <v>340</v>
      </c>
      <c r="G81" s="75" t="s">
        <v>342</v>
      </c>
      <c r="H81" s="81" t="s">
        <v>468</v>
      </c>
      <c r="I81" s="82">
        <v>1.99</v>
      </c>
      <c r="J81" s="85">
        <v>0</v>
      </c>
      <c r="K81" s="28">
        <f t="shared" si="5"/>
        <v>0</v>
      </c>
      <c r="L81" s="28">
        <f t="shared" si="6"/>
        <v>0</v>
      </c>
      <c r="M81" s="29"/>
      <c r="N81" s="30">
        <f t="shared" si="3"/>
        <v>0</v>
      </c>
      <c r="O81" s="29"/>
      <c r="P81" s="29"/>
      <c r="Q81" s="29"/>
      <c r="R81" s="42">
        <f t="shared" si="7"/>
        <v>0</v>
      </c>
      <c r="S81" s="20" t="str">
        <f t="shared" si="8"/>
        <v>OK</v>
      </c>
      <c r="T81" s="142"/>
      <c r="U81" s="143"/>
      <c r="V81" s="41"/>
      <c r="W81" s="41"/>
      <c r="X81" s="41"/>
      <c r="Y81" s="41"/>
      <c r="Z81" s="41"/>
      <c r="AA81" s="40"/>
      <c r="AB81" s="40"/>
      <c r="AC81" s="40"/>
      <c r="AD81" s="40"/>
      <c r="AE81" s="38"/>
      <c r="AF81" s="38"/>
      <c r="AG81" s="38"/>
      <c r="AH81" s="38"/>
      <c r="AI81" s="38"/>
      <c r="AJ81" s="38"/>
      <c r="AK81" s="38"/>
      <c r="AL81" s="38"/>
      <c r="AM81" s="38"/>
      <c r="AN81" s="38"/>
      <c r="AO81" s="38"/>
      <c r="AP81" s="38"/>
      <c r="AQ81" s="38"/>
      <c r="AR81" s="38"/>
      <c r="AS81" s="38"/>
      <c r="AT81" s="38"/>
      <c r="AU81" s="38"/>
      <c r="AV81" s="38"/>
      <c r="AW81" s="38"/>
      <c r="AX81" s="38"/>
      <c r="AY81" s="38"/>
    </row>
    <row r="82" spans="1:51" ht="24.75" customHeight="1" x14ac:dyDescent="0.25">
      <c r="A82" s="166"/>
      <c r="B82" s="164"/>
      <c r="C82" s="67">
        <v>88</v>
      </c>
      <c r="D82" s="71" t="s">
        <v>142</v>
      </c>
      <c r="E82" s="86" t="s">
        <v>343</v>
      </c>
      <c r="F82" s="77" t="s">
        <v>3</v>
      </c>
      <c r="G82" s="75" t="s">
        <v>344</v>
      </c>
      <c r="H82" s="81" t="s">
        <v>468</v>
      </c>
      <c r="I82" s="82">
        <v>3.12</v>
      </c>
      <c r="J82" s="85">
        <v>0</v>
      </c>
      <c r="K82" s="28">
        <f t="shared" si="5"/>
        <v>0</v>
      </c>
      <c r="L82" s="28">
        <f t="shared" si="6"/>
        <v>0</v>
      </c>
      <c r="M82" s="29"/>
      <c r="N82" s="30">
        <f t="shared" si="3"/>
        <v>0</v>
      </c>
      <c r="O82" s="29"/>
      <c r="P82" s="29"/>
      <c r="Q82" s="29"/>
      <c r="R82" s="42">
        <f t="shared" si="7"/>
        <v>0</v>
      </c>
      <c r="S82" s="20" t="str">
        <f t="shared" si="8"/>
        <v>OK</v>
      </c>
      <c r="T82" s="142"/>
      <c r="U82" s="143"/>
      <c r="V82" s="41"/>
      <c r="W82" s="41"/>
      <c r="X82" s="41"/>
      <c r="Y82" s="41"/>
      <c r="Z82" s="41"/>
      <c r="AA82" s="40"/>
      <c r="AB82" s="40"/>
      <c r="AC82" s="40"/>
      <c r="AD82" s="40"/>
      <c r="AE82" s="38"/>
      <c r="AF82" s="38"/>
      <c r="AG82" s="38"/>
      <c r="AH82" s="38"/>
      <c r="AI82" s="38"/>
      <c r="AJ82" s="38"/>
      <c r="AK82" s="38"/>
      <c r="AL82" s="38"/>
      <c r="AM82" s="38"/>
      <c r="AN82" s="38"/>
      <c r="AO82" s="38"/>
      <c r="AP82" s="38"/>
      <c r="AQ82" s="38"/>
      <c r="AR82" s="38"/>
      <c r="AS82" s="38"/>
      <c r="AT82" s="38"/>
      <c r="AU82" s="38"/>
      <c r="AV82" s="38"/>
      <c r="AW82" s="38"/>
      <c r="AX82" s="38"/>
      <c r="AY82" s="38"/>
    </row>
    <row r="83" spans="1:51" ht="24.75" customHeight="1" x14ac:dyDescent="0.25">
      <c r="A83" s="166"/>
      <c r="B83" s="164"/>
      <c r="C83" s="67">
        <v>89</v>
      </c>
      <c r="D83" s="71" t="s">
        <v>143</v>
      </c>
      <c r="E83" s="86" t="s">
        <v>345</v>
      </c>
      <c r="F83" s="77" t="s">
        <v>3</v>
      </c>
      <c r="G83" s="75" t="s">
        <v>346</v>
      </c>
      <c r="H83" s="81" t="s">
        <v>468</v>
      </c>
      <c r="I83" s="82">
        <v>3.12</v>
      </c>
      <c r="J83" s="85">
        <v>0</v>
      </c>
      <c r="K83" s="28">
        <f t="shared" si="5"/>
        <v>0</v>
      </c>
      <c r="L83" s="28">
        <f t="shared" si="6"/>
        <v>0</v>
      </c>
      <c r="M83" s="29"/>
      <c r="N83" s="30">
        <f t="shared" si="3"/>
        <v>0</v>
      </c>
      <c r="O83" s="29"/>
      <c r="P83" s="29"/>
      <c r="Q83" s="29"/>
      <c r="R83" s="42">
        <f t="shared" si="7"/>
        <v>0</v>
      </c>
      <c r="S83" s="20" t="str">
        <f t="shared" si="8"/>
        <v>OK</v>
      </c>
      <c r="T83" s="142"/>
      <c r="U83" s="143"/>
      <c r="V83" s="41"/>
      <c r="W83" s="41"/>
      <c r="X83" s="41"/>
      <c r="Y83" s="41"/>
      <c r="Z83" s="41"/>
      <c r="AA83" s="40"/>
      <c r="AB83" s="40"/>
      <c r="AC83" s="40"/>
      <c r="AD83" s="40"/>
      <c r="AE83" s="38"/>
      <c r="AF83" s="38"/>
      <c r="AG83" s="38"/>
      <c r="AH83" s="38"/>
      <c r="AI83" s="38"/>
      <c r="AJ83" s="38"/>
      <c r="AK83" s="38"/>
      <c r="AL83" s="38"/>
      <c r="AM83" s="38"/>
      <c r="AN83" s="38"/>
      <c r="AO83" s="38"/>
      <c r="AP83" s="38"/>
      <c r="AQ83" s="38"/>
      <c r="AR83" s="38"/>
      <c r="AS83" s="38"/>
      <c r="AT83" s="38"/>
      <c r="AU83" s="38"/>
      <c r="AV83" s="38"/>
      <c r="AW83" s="38"/>
      <c r="AX83" s="38"/>
      <c r="AY83" s="38"/>
    </row>
    <row r="84" spans="1:51" ht="24.75" customHeight="1" x14ac:dyDescent="0.25">
      <c r="A84" s="166"/>
      <c r="B84" s="164"/>
      <c r="C84" s="67">
        <v>90</v>
      </c>
      <c r="D84" s="71" t="s">
        <v>144</v>
      </c>
      <c r="E84" s="86" t="s">
        <v>347</v>
      </c>
      <c r="F84" s="77" t="s">
        <v>3</v>
      </c>
      <c r="G84" s="75" t="s">
        <v>348</v>
      </c>
      <c r="H84" s="81" t="s">
        <v>468</v>
      </c>
      <c r="I84" s="82">
        <v>1.2</v>
      </c>
      <c r="J84" s="85">
        <v>0</v>
      </c>
      <c r="K84" s="28">
        <f t="shared" si="5"/>
        <v>0</v>
      </c>
      <c r="L84" s="28">
        <f t="shared" si="6"/>
        <v>0</v>
      </c>
      <c r="M84" s="29"/>
      <c r="N84" s="30">
        <f t="shared" si="3"/>
        <v>0</v>
      </c>
      <c r="O84" s="29"/>
      <c r="P84" s="29"/>
      <c r="Q84" s="29"/>
      <c r="R84" s="42">
        <f t="shared" si="7"/>
        <v>0</v>
      </c>
      <c r="S84" s="20" t="str">
        <f t="shared" si="8"/>
        <v>OK</v>
      </c>
      <c r="T84" s="142"/>
      <c r="U84" s="143"/>
      <c r="V84" s="41"/>
      <c r="W84" s="41"/>
      <c r="X84" s="41"/>
      <c r="Y84" s="41"/>
      <c r="Z84" s="41"/>
      <c r="AA84" s="40"/>
      <c r="AB84" s="40"/>
      <c r="AC84" s="40"/>
      <c r="AD84" s="40"/>
      <c r="AE84" s="38"/>
      <c r="AF84" s="38"/>
      <c r="AG84" s="38"/>
      <c r="AH84" s="38"/>
      <c r="AI84" s="38"/>
      <c r="AJ84" s="38"/>
      <c r="AK84" s="38"/>
      <c r="AL84" s="38"/>
      <c r="AM84" s="38"/>
      <c r="AN84" s="38"/>
      <c r="AO84" s="38"/>
      <c r="AP84" s="38"/>
      <c r="AQ84" s="38"/>
      <c r="AR84" s="38"/>
      <c r="AS84" s="38"/>
      <c r="AT84" s="38"/>
      <c r="AU84" s="38"/>
      <c r="AV84" s="38"/>
      <c r="AW84" s="38"/>
      <c r="AX84" s="38"/>
      <c r="AY84" s="38"/>
    </row>
    <row r="85" spans="1:51" ht="24.75" customHeight="1" x14ac:dyDescent="0.25">
      <c r="A85" s="166"/>
      <c r="B85" s="164"/>
      <c r="C85" s="67">
        <v>91</v>
      </c>
      <c r="D85" s="71" t="s">
        <v>145</v>
      </c>
      <c r="E85" s="86" t="s">
        <v>349</v>
      </c>
      <c r="F85" s="77" t="s">
        <v>3</v>
      </c>
      <c r="G85" s="75" t="s">
        <v>350</v>
      </c>
      <c r="H85" s="81" t="s">
        <v>468</v>
      </c>
      <c r="I85" s="82">
        <v>1.5</v>
      </c>
      <c r="J85" s="85">
        <v>0</v>
      </c>
      <c r="K85" s="28">
        <f t="shared" si="5"/>
        <v>0</v>
      </c>
      <c r="L85" s="28">
        <f t="shared" si="6"/>
        <v>0</v>
      </c>
      <c r="M85" s="29"/>
      <c r="N85" s="30">
        <f t="shared" si="3"/>
        <v>0</v>
      </c>
      <c r="O85" s="29"/>
      <c r="P85" s="29"/>
      <c r="Q85" s="29"/>
      <c r="R85" s="42">
        <f t="shared" si="7"/>
        <v>0</v>
      </c>
      <c r="S85" s="20" t="str">
        <f t="shared" si="8"/>
        <v>OK</v>
      </c>
      <c r="T85" s="142"/>
      <c r="U85" s="143"/>
      <c r="V85" s="41"/>
      <c r="W85" s="41"/>
      <c r="X85" s="41"/>
      <c r="Y85" s="41"/>
      <c r="Z85" s="41"/>
      <c r="AA85" s="40"/>
      <c r="AB85" s="40"/>
      <c r="AC85" s="40"/>
      <c r="AD85" s="40"/>
      <c r="AE85" s="38"/>
      <c r="AF85" s="38"/>
      <c r="AG85" s="38"/>
      <c r="AH85" s="38"/>
      <c r="AI85" s="38"/>
      <c r="AJ85" s="38"/>
      <c r="AK85" s="38"/>
      <c r="AL85" s="38"/>
      <c r="AM85" s="38"/>
      <c r="AN85" s="38"/>
      <c r="AO85" s="38"/>
      <c r="AP85" s="38"/>
      <c r="AQ85" s="38"/>
      <c r="AR85" s="38"/>
      <c r="AS85" s="38"/>
      <c r="AT85" s="38"/>
      <c r="AU85" s="38"/>
      <c r="AV85" s="38"/>
      <c r="AW85" s="38"/>
      <c r="AX85" s="38"/>
      <c r="AY85" s="38"/>
    </row>
    <row r="86" spans="1:51" ht="24.75" customHeight="1" x14ac:dyDescent="0.25">
      <c r="A86" s="166"/>
      <c r="B86" s="164"/>
      <c r="C86" s="67">
        <v>92</v>
      </c>
      <c r="D86" s="71" t="s">
        <v>146</v>
      </c>
      <c r="E86" s="86" t="s">
        <v>349</v>
      </c>
      <c r="F86" s="77" t="s">
        <v>3</v>
      </c>
      <c r="G86" s="75" t="s">
        <v>351</v>
      </c>
      <c r="H86" s="81" t="s">
        <v>468</v>
      </c>
      <c r="I86" s="82">
        <v>1.5</v>
      </c>
      <c r="J86" s="85">
        <v>0</v>
      </c>
      <c r="K86" s="28">
        <f t="shared" si="5"/>
        <v>0</v>
      </c>
      <c r="L86" s="28">
        <f t="shared" si="6"/>
        <v>0</v>
      </c>
      <c r="M86" s="29"/>
      <c r="N86" s="30">
        <f t="shared" si="3"/>
        <v>0</v>
      </c>
      <c r="O86" s="29"/>
      <c r="P86" s="29"/>
      <c r="Q86" s="29"/>
      <c r="R86" s="42">
        <f t="shared" si="7"/>
        <v>0</v>
      </c>
      <c r="S86" s="20" t="str">
        <f t="shared" si="8"/>
        <v>OK</v>
      </c>
      <c r="T86" s="142"/>
      <c r="U86" s="143"/>
      <c r="V86" s="41"/>
      <c r="W86" s="41"/>
      <c r="X86" s="41"/>
      <c r="Y86" s="41"/>
      <c r="Z86" s="41"/>
      <c r="AA86" s="40"/>
      <c r="AB86" s="40"/>
      <c r="AC86" s="40"/>
      <c r="AD86" s="40"/>
      <c r="AE86" s="38"/>
      <c r="AF86" s="38"/>
      <c r="AG86" s="38"/>
      <c r="AH86" s="38"/>
      <c r="AI86" s="38"/>
      <c r="AJ86" s="38"/>
      <c r="AK86" s="38"/>
      <c r="AL86" s="38"/>
      <c r="AM86" s="38"/>
      <c r="AN86" s="38"/>
      <c r="AO86" s="38"/>
      <c r="AP86" s="38"/>
      <c r="AQ86" s="38"/>
      <c r="AR86" s="38"/>
      <c r="AS86" s="38"/>
      <c r="AT86" s="38"/>
      <c r="AU86" s="38"/>
      <c r="AV86" s="38"/>
      <c r="AW86" s="38"/>
      <c r="AX86" s="38"/>
      <c r="AY86" s="38"/>
    </row>
    <row r="87" spans="1:51" ht="24.75" customHeight="1" x14ac:dyDescent="0.25">
      <c r="A87" s="166"/>
      <c r="B87" s="164"/>
      <c r="C87" s="67">
        <v>93</v>
      </c>
      <c r="D87" s="71" t="s">
        <v>147</v>
      </c>
      <c r="E87" s="86" t="s">
        <v>349</v>
      </c>
      <c r="F87" s="77" t="s">
        <v>3</v>
      </c>
      <c r="G87" s="75" t="s">
        <v>352</v>
      </c>
      <c r="H87" s="81" t="s">
        <v>468</v>
      </c>
      <c r="I87" s="82">
        <v>1.5</v>
      </c>
      <c r="J87" s="85">
        <v>0</v>
      </c>
      <c r="K87" s="28">
        <f t="shared" si="5"/>
        <v>0</v>
      </c>
      <c r="L87" s="28">
        <f t="shared" si="6"/>
        <v>0</v>
      </c>
      <c r="M87" s="29"/>
      <c r="N87" s="30">
        <f t="shared" si="3"/>
        <v>0</v>
      </c>
      <c r="O87" s="29"/>
      <c r="P87" s="29"/>
      <c r="Q87" s="29"/>
      <c r="R87" s="42">
        <f t="shared" si="7"/>
        <v>0</v>
      </c>
      <c r="S87" s="20" t="str">
        <f t="shared" si="8"/>
        <v>OK</v>
      </c>
      <c r="T87" s="142"/>
      <c r="U87" s="143"/>
      <c r="V87" s="41"/>
      <c r="W87" s="41"/>
      <c r="X87" s="41"/>
      <c r="Y87" s="41"/>
      <c r="Z87" s="41"/>
      <c r="AA87" s="40"/>
      <c r="AB87" s="40"/>
      <c r="AC87" s="40"/>
      <c r="AD87" s="40"/>
      <c r="AE87" s="38"/>
      <c r="AF87" s="38"/>
      <c r="AG87" s="38"/>
      <c r="AH87" s="38"/>
      <c r="AI87" s="38"/>
      <c r="AJ87" s="38"/>
      <c r="AK87" s="38"/>
      <c r="AL87" s="38"/>
      <c r="AM87" s="38"/>
      <c r="AN87" s="38"/>
      <c r="AO87" s="38"/>
      <c r="AP87" s="38"/>
      <c r="AQ87" s="38"/>
      <c r="AR87" s="38"/>
      <c r="AS87" s="38"/>
      <c r="AT87" s="38"/>
      <c r="AU87" s="38"/>
      <c r="AV87" s="38"/>
      <c r="AW87" s="38"/>
      <c r="AX87" s="38"/>
      <c r="AY87" s="38"/>
    </row>
    <row r="88" spans="1:51" ht="24.75" customHeight="1" x14ac:dyDescent="0.25">
      <c r="A88" s="166"/>
      <c r="B88" s="165"/>
      <c r="C88" s="67">
        <v>94</v>
      </c>
      <c r="D88" s="71" t="s">
        <v>148</v>
      </c>
      <c r="E88" s="86" t="s">
        <v>349</v>
      </c>
      <c r="F88" s="77" t="s">
        <v>3</v>
      </c>
      <c r="G88" s="75" t="s">
        <v>353</v>
      </c>
      <c r="H88" s="81" t="s">
        <v>468</v>
      </c>
      <c r="I88" s="82">
        <v>1.5</v>
      </c>
      <c r="J88" s="85">
        <v>0</v>
      </c>
      <c r="K88" s="28">
        <f t="shared" si="5"/>
        <v>0</v>
      </c>
      <c r="L88" s="28">
        <f t="shared" si="6"/>
        <v>0</v>
      </c>
      <c r="M88" s="29"/>
      <c r="N88" s="30">
        <f t="shared" si="3"/>
        <v>0</v>
      </c>
      <c r="O88" s="29"/>
      <c r="P88" s="29"/>
      <c r="Q88" s="29"/>
      <c r="R88" s="42">
        <f t="shared" si="7"/>
        <v>0</v>
      </c>
      <c r="S88" s="20" t="str">
        <f t="shared" si="8"/>
        <v>OK</v>
      </c>
      <c r="T88" s="142"/>
      <c r="U88" s="143"/>
      <c r="V88" s="41"/>
      <c r="W88" s="41"/>
      <c r="X88" s="41"/>
      <c r="Y88" s="41"/>
      <c r="Z88" s="41"/>
      <c r="AA88" s="40"/>
      <c r="AB88" s="40"/>
      <c r="AC88" s="40"/>
      <c r="AD88" s="40"/>
      <c r="AE88" s="38"/>
      <c r="AF88" s="38"/>
      <c r="AG88" s="38"/>
      <c r="AH88" s="38"/>
      <c r="AI88" s="38"/>
      <c r="AJ88" s="38"/>
      <c r="AK88" s="38"/>
      <c r="AL88" s="38"/>
      <c r="AM88" s="38"/>
      <c r="AN88" s="38"/>
      <c r="AO88" s="38"/>
      <c r="AP88" s="38"/>
      <c r="AQ88" s="38"/>
      <c r="AR88" s="38"/>
      <c r="AS88" s="38"/>
      <c r="AT88" s="38"/>
      <c r="AU88" s="38"/>
      <c r="AV88" s="38"/>
      <c r="AW88" s="38"/>
      <c r="AX88" s="38"/>
      <c r="AY88" s="38"/>
    </row>
    <row r="89" spans="1:51" ht="24.75" customHeight="1" x14ac:dyDescent="0.25">
      <c r="A89" s="166" t="s">
        <v>477</v>
      </c>
      <c r="B89" s="163">
        <v>10</v>
      </c>
      <c r="C89" s="67">
        <v>95</v>
      </c>
      <c r="D89" s="71" t="s">
        <v>149</v>
      </c>
      <c r="E89" s="86" t="s">
        <v>354</v>
      </c>
      <c r="F89" s="77" t="s">
        <v>355</v>
      </c>
      <c r="G89" s="75" t="s">
        <v>356</v>
      </c>
      <c r="H89" s="81" t="s">
        <v>468</v>
      </c>
      <c r="I89" s="82">
        <v>28.92</v>
      </c>
      <c r="J89" s="85">
        <v>0</v>
      </c>
      <c r="K89" s="28">
        <f t="shared" si="5"/>
        <v>0</v>
      </c>
      <c r="L89" s="28">
        <f t="shared" si="6"/>
        <v>0</v>
      </c>
      <c r="M89" s="29"/>
      <c r="N89" s="30">
        <f t="shared" si="3"/>
        <v>0</v>
      </c>
      <c r="O89" s="29"/>
      <c r="P89" s="29"/>
      <c r="Q89" s="29"/>
      <c r="R89" s="42">
        <f t="shared" si="7"/>
        <v>0</v>
      </c>
      <c r="S89" s="20" t="str">
        <f t="shared" si="8"/>
        <v>OK</v>
      </c>
      <c r="T89" s="142"/>
      <c r="U89" s="143"/>
      <c r="V89" s="41"/>
      <c r="W89" s="41"/>
      <c r="X89" s="41"/>
      <c r="Y89" s="41"/>
      <c r="Z89" s="41"/>
      <c r="AA89" s="40"/>
      <c r="AB89" s="40"/>
      <c r="AC89" s="40"/>
      <c r="AD89" s="40"/>
      <c r="AE89" s="38"/>
      <c r="AF89" s="38"/>
      <c r="AG89" s="38"/>
      <c r="AH89" s="38"/>
      <c r="AI89" s="38"/>
      <c r="AJ89" s="38"/>
      <c r="AK89" s="38"/>
      <c r="AL89" s="38"/>
      <c r="AM89" s="38"/>
      <c r="AN89" s="38"/>
      <c r="AO89" s="38"/>
      <c r="AP89" s="38"/>
      <c r="AQ89" s="38"/>
      <c r="AR89" s="38"/>
      <c r="AS89" s="38"/>
      <c r="AT89" s="38"/>
      <c r="AU89" s="38"/>
      <c r="AV89" s="38"/>
      <c r="AW89" s="38"/>
      <c r="AX89" s="38"/>
      <c r="AY89" s="38"/>
    </row>
    <row r="90" spans="1:51" ht="24.75" customHeight="1" x14ac:dyDescent="0.25">
      <c r="A90" s="166"/>
      <c r="B90" s="165"/>
      <c r="C90" s="67">
        <v>96</v>
      </c>
      <c r="D90" s="71" t="s">
        <v>150</v>
      </c>
      <c r="E90" s="86" t="s">
        <v>357</v>
      </c>
      <c r="F90" s="77" t="s">
        <v>51</v>
      </c>
      <c r="G90" s="75" t="s">
        <v>358</v>
      </c>
      <c r="H90" s="81" t="s">
        <v>468</v>
      </c>
      <c r="I90" s="82">
        <v>56.45</v>
      </c>
      <c r="J90" s="85">
        <v>30</v>
      </c>
      <c r="K90" s="28">
        <f t="shared" si="5"/>
        <v>0</v>
      </c>
      <c r="L90" s="28">
        <f t="shared" si="6"/>
        <v>0</v>
      </c>
      <c r="M90" s="29"/>
      <c r="N90" s="30">
        <f t="shared" si="3"/>
        <v>7</v>
      </c>
      <c r="O90" s="29"/>
      <c r="P90" s="29"/>
      <c r="Q90" s="29"/>
      <c r="R90" s="42">
        <f t="shared" si="7"/>
        <v>30</v>
      </c>
      <c r="S90" s="20" t="str">
        <f t="shared" si="8"/>
        <v>OK</v>
      </c>
      <c r="T90" s="142"/>
      <c r="U90" s="143"/>
      <c r="V90" s="41"/>
      <c r="W90" s="41"/>
      <c r="X90" s="41"/>
      <c r="Y90" s="41"/>
      <c r="Z90" s="41"/>
      <c r="AA90" s="40"/>
      <c r="AB90" s="40"/>
      <c r="AC90" s="40"/>
      <c r="AD90" s="40"/>
      <c r="AE90" s="38"/>
      <c r="AF90" s="38"/>
      <c r="AG90" s="38"/>
      <c r="AH90" s="38"/>
      <c r="AI90" s="38"/>
      <c r="AJ90" s="38"/>
      <c r="AK90" s="38"/>
      <c r="AL90" s="38"/>
      <c r="AM90" s="38"/>
      <c r="AN90" s="38"/>
      <c r="AO90" s="38"/>
      <c r="AP90" s="38"/>
      <c r="AQ90" s="38"/>
      <c r="AR90" s="38"/>
      <c r="AS90" s="38"/>
      <c r="AT90" s="38"/>
      <c r="AU90" s="38"/>
      <c r="AV90" s="38"/>
      <c r="AW90" s="38"/>
      <c r="AX90" s="38"/>
      <c r="AY90" s="38"/>
    </row>
    <row r="91" spans="1:51" ht="24.75" customHeight="1" x14ac:dyDescent="0.25">
      <c r="A91" s="78" t="s">
        <v>480</v>
      </c>
      <c r="B91" s="67">
        <v>11</v>
      </c>
      <c r="C91" s="67">
        <v>97</v>
      </c>
      <c r="D91" s="71" t="s">
        <v>151</v>
      </c>
      <c r="E91" s="86" t="s">
        <v>359</v>
      </c>
      <c r="F91" s="77" t="s">
        <v>51</v>
      </c>
      <c r="G91" s="75" t="s">
        <v>360</v>
      </c>
      <c r="H91" s="81" t="s">
        <v>468</v>
      </c>
      <c r="I91" s="82">
        <v>21.5</v>
      </c>
      <c r="J91" s="85">
        <v>200</v>
      </c>
      <c r="K91" s="28">
        <f t="shared" si="5"/>
        <v>100</v>
      </c>
      <c r="L91" s="28">
        <f t="shared" si="6"/>
        <v>100</v>
      </c>
      <c r="M91" s="29"/>
      <c r="N91" s="30">
        <f t="shared" si="3"/>
        <v>50</v>
      </c>
      <c r="O91" s="29"/>
      <c r="P91" s="29"/>
      <c r="Q91" s="29"/>
      <c r="R91" s="42">
        <f t="shared" si="7"/>
        <v>100</v>
      </c>
      <c r="S91" s="20" t="str">
        <f t="shared" si="8"/>
        <v>OK</v>
      </c>
      <c r="T91" s="143"/>
      <c r="U91" s="147">
        <v>100</v>
      </c>
      <c r="V91" s="41"/>
      <c r="W91" s="41"/>
      <c r="X91" s="41"/>
      <c r="Y91" s="41"/>
      <c r="Z91" s="41"/>
      <c r="AA91" s="40"/>
      <c r="AB91" s="40"/>
      <c r="AC91" s="40"/>
      <c r="AD91" s="40"/>
      <c r="AE91" s="38"/>
      <c r="AF91" s="38"/>
      <c r="AG91" s="38"/>
      <c r="AH91" s="38"/>
      <c r="AI91" s="38"/>
      <c r="AJ91" s="38"/>
      <c r="AK91" s="38"/>
      <c r="AL91" s="38"/>
      <c r="AM91" s="38"/>
      <c r="AN91" s="38"/>
      <c r="AO91" s="38"/>
      <c r="AP91" s="38"/>
      <c r="AQ91" s="38"/>
      <c r="AR91" s="38"/>
      <c r="AS91" s="38"/>
      <c r="AT91" s="38"/>
      <c r="AU91" s="38"/>
      <c r="AV91" s="38"/>
      <c r="AW91" s="38"/>
      <c r="AX91" s="38"/>
      <c r="AY91" s="38"/>
    </row>
    <row r="92" spans="1:51" ht="24.75" customHeight="1" x14ac:dyDescent="0.25">
      <c r="A92" s="166" t="s">
        <v>478</v>
      </c>
      <c r="B92" s="163">
        <v>12</v>
      </c>
      <c r="C92" s="67">
        <v>98</v>
      </c>
      <c r="D92" s="71" t="s">
        <v>152</v>
      </c>
      <c r="E92" s="86" t="s">
        <v>361</v>
      </c>
      <c r="F92" s="77" t="s">
        <v>362</v>
      </c>
      <c r="G92" s="75" t="s">
        <v>363</v>
      </c>
      <c r="H92" s="81" t="s">
        <v>471</v>
      </c>
      <c r="I92" s="82">
        <v>212.69</v>
      </c>
      <c r="J92" s="85">
        <v>0</v>
      </c>
      <c r="K92" s="28">
        <f t="shared" si="5"/>
        <v>0</v>
      </c>
      <c r="L92" s="28">
        <f t="shared" si="6"/>
        <v>0</v>
      </c>
      <c r="M92" s="29"/>
      <c r="N92" s="30">
        <f t="shared" si="3"/>
        <v>0</v>
      </c>
      <c r="O92" s="29"/>
      <c r="P92" s="29"/>
      <c r="Q92" s="29"/>
      <c r="R92" s="42">
        <f t="shared" si="7"/>
        <v>0</v>
      </c>
      <c r="S92" s="20" t="str">
        <f t="shared" si="8"/>
        <v>OK</v>
      </c>
      <c r="T92" s="142"/>
      <c r="U92" s="143"/>
      <c r="V92" s="41"/>
      <c r="W92" s="41"/>
      <c r="X92" s="41"/>
      <c r="Y92" s="41"/>
      <c r="Z92" s="41"/>
      <c r="AA92" s="40"/>
      <c r="AB92" s="40"/>
      <c r="AC92" s="40"/>
      <c r="AD92" s="40"/>
      <c r="AE92" s="38"/>
      <c r="AF92" s="38"/>
      <c r="AG92" s="38"/>
      <c r="AH92" s="38"/>
      <c r="AI92" s="38"/>
      <c r="AJ92" s="38"/>
      <c r="AK92" s="38"/>
      <c r="AL92" s="38"/>
      <c r="AM92" s="38"/>
      <c r="AN92" s="38"/>
      <c r="AO92" s="38"/>
      <c r="AP92" s="38"/>
      <c r="AQ92" s="38"/>
      <c r="AR92" s="38"/>
      <c r="AS92" s="38"/>
      <c r="AT92" s="38"/>
      <c r="AU92" s="38"/>
      <c r="AV92" s="38"/>
      <c r="AW92" s="38"/>
      <c r="AX92" s="38"/>
      <c r="AY92" s="38"/>
    </row>
    <row r="93" spans="1:51" ht="24.75" customHeight="1" x14ac:dyDescent="0.25">
      <c r="A93" s="166"/>
      <c r="B93" s="164"/>
      <c r="C93" s="67">
        <v>99</v>
      </c>
      <c r="D93" s="71" t="s">
        <v>153</v>
      </c>
      <c r="E93" s="86" t="s">
        <v>297</v>
      </c>
      <c r="F93" s="77" t="s">
        <v>241</v>
      </c>
      <c r="G93" s="75" t="s">
        <v>364</v>
      </c>
      <c r="H93" s="81" t="s">
        <v>468</v>
      </c>
      <c r="I93" s="82">
        <v>19.16</v>
      </c>
      <c r="J93" s="85">
        <v>10</v>
      </c>
      <c r="K93" s="28">
        <f t="shared" si="5"/>
        <v>0</v>
      </c>
      <c r="L93" s="28">
        <f t="shared" si="6"/>
        <v>0</v>
      </c>
      <c r="M93" s="29"/>
      <c r="N93" s="30">
        <f t="shared" si="3"/>
        <v>2</v>
      </c>
      <c r="O93" s="29"/>
      <c r="P93" s="29"/>
      <c r="Q93" s="29"/>
      <c r="R93" s="42">
        <f t="shared" si="7"/>
        <v>10</v>
      </c>
      <c r="S93" s="20" t="str">
        <f t="shared" si="8"/>
        <v>OK</v>
      </c>
      <c r="T93" s="142"/>
      <c r="U93" s="143"/>
      <c r="V93" s="41"/>
      <c r="W93" s="41"/>
      <c r="X93" s="41"/>
      <c r="Y93" s="41"/>
      <c r="Z93" s="41"/>
      <c r="AA93" s="40"/>
      <c r="AB93" s="40"/>
      <c r="AC93" s="40"/>
      <c r="AD93" s="40"/>
      <c r="AE93" s="38"/>
      <c r="AF93" s="38"/>
      <c r="AG93" s="38"/>
      <c r="AH93" s="38"/>
      <c r="AI93" s="38"/>
      <c r="AJ93" s="38"/>
      <c r="AK93" s="38"/>
      <c r="AL93" s="38"/>
      <c r="AM93" s="38"/>
      <c r="AN93" s="38"/>
      <c r="AO93" s="38"/>
      <c r="AP93" s="38"/>
      <c r="AQ93" s="38"/>
      <c r="AR93" s="38"/>
      <c r="AS93" s="38"/>
      <c r="AT93" s="38"/>
      <c r="AU93" s="38"/>
      <c r="AV93" s="38"/>
      <c r="AW93" s="38"/>
      <c r="AX93" s="38"/>
      <c r="AY93" s="38"/>
    </row>
    <row r="94" spans="1:51" ht="24.75" customHeight="1" x14ac:dyDescent="0.25">
      <c r="A94" s="166"/>
      <c r="B94" s="164"/>
      <c r="C94" s="67">
        <v>100</v>
      </c>
      <c r="D94" s="71" t="s">
        <v>154</v>
      </c>
      <c r="E94" s="86" t="s">
        <v>365</v>
      </c>
      <c r="F94" s="77" t="s">
        <v>241</v>
      </c>
      <c r="G94" s="75" t="s">
        <v>366</v>
      </c>
      <c r="H94" s="81" t="s">
        <v>468</v>
      </c>
      <c r="I94" s="82">
        <v>0.97</v>
      </c>
      <c r="J94" s="85">
        <v>0</v>
      </c>
      <c r="K94" s="28">
        <f t="shared" si="5"/>
        <v>0</v>
      </c>
      <c r="L94" s="28">
        <f t="shared" si="6"/>
        <v>0</v>
      </c>
      <c r="M94" s="29"/>
      <c r="N94" s="30">
        <f t="shared" si="3"/>
        <v>0</v>
      </c>
      <c r="O94" s="29"/>
      <c r="P94" s="29"/>
      <c r="Q94" s="29"/>
      <c r="R94" s="42">
        <f t="shared" si="7"/>
        <v>0</v>
      </c>
      <c r="S94" s="20" t="str">
        <f t="shared" si="8"/>
        <v>OK</v>
      </c>
      <c r="T94" s="142"/>
      <c r="U94" s="143"/>
      <c r="V94" s="41"/>
      <c r="W94" s="41"/>
      <c r="X94" s="41"/>
      <c r="Y94" s="41"/>
      <c r="Z94" s="41"/>
      <c r="AA94" s="40"/>
      <c r="AB94" s="40"/>
      <c r="AC94" s="40"/>
      <c r="AD94" s="40"/>
      <c r="AE94" s="38"/>
      <c r="AF94" s="38"/>
      <c r="AG94" s="38"/>
      <c r="AH94" s="38"/>
      <c r="AI94" s="38"/>
      <c r="AJ94" s="38"/>
      <c r="AK94" s="38"/>
      <c r="AL94" s="38"/>
      <c r="AM94" s="38"/>
      <c r="AN94" s="38"/>
      <c r="AO94" s="38"/>
      <c r="AP94" s="38"/>
      <c r="AQ94" s="38"/>
      <c r="AR94" s="38"/>
      <c r="AS94" s="38"/>
      <c r="AT94" s="38"/>
      <c r="AU94" s="38"/>
      <c r="AV94" s="38"/>
      <c r="AW94" s="38"/>
      <c r="AX94" s="38"/>
      <c r="AY94" s="38"/>
    </row>
    <row r="95" spans="1:51" ht="24.75" customHeight="1" x14ac:dyDescent="0.25">
      <c r="A95" s="166"/>
      <c r="B95" s="164"/>
      <c r="C95" s="67">
        <v>101</v>
      </c>
      <c r="D95" s="71" t="s">
        <v>155</v>
      </c>
      <c r="E95" s="86" t="s">
        <v>367</v>
      </c>
      <c r="F95" s="77" t="s">
        <v>241</v>
      </c>
      <c r="G95" s="75" t="s">
        <v>368</v>
      </c>
      <c r="H95" s="81" t="s">
        <v>468</v>
      </c>
      <c r="I95" s="82">
        <v>58.8</v>
      </c>
      <c r="J95" s="85">
        <v>0</v>
      </c>
      <c r="K95" s="28">
        <f t="shared" si="5"/>
        <v>0</v>
      </c>
      <c r="L95" s="28">
        <f t="shared" si="6"/>
        <v>0</v>
      </c>
      <c r="M95" s="29"/>
      <c r="N95" s="30">
        <f t="shared" si="3"/>
        <v>0</v>
      </c>
      <c r="O95" s="29"/>
      <c r="P95" s="29"/>
      <c r="Q95" s="29"/>
      <c r="R95" s="42">
        <f t="shared" si="7"/>
        <v>0</v>
      </c>
      <c r="S95" s="20" t="str">
        <f t="shared" si="8"/>
        <v>OK</v>
      </c>
      <c r="T95" s="142"/>
      <c r="U95" s="143"/>
      <c r="V95" s="41"/>
      <c r="W95" s="41"/>
      <c r="X95" s="41"/>
      <c r="Y95" s="41"/>
      <c r="Z95" s="41"/>
      <c r="AA95" s="40"/>
      <c r="AB95" s="40"/>
      <c r="AC95" s="40"/>
      <c r="AD95" s="40"/>
      <c r="AE95" s="38"/>
      <c r="AF95" s="38"/>
      <c r="AG95" s="38"/>
      <c r="AH95" s="38"/>
      <c r="AI95" s="38"/>
      <c r="AJ95" s="38"/>
      <c r="AK95" s="38"/>
      <c r="AL95" s="38"/>
      <c r="AM95" s="38"/>
      <c r="AN95" s="38"/>
      <c r="AO95" s="38"/>
      <c r="AP95" s="38"/>
      <c r="AQ95" s="38"/>
      <c r="AR95" s="38"/>
      <c r="AS95" s="38"/>
      <c r="AT95" s="38"/>
      <c r="AU95" s="38"/>
      <c r="AV95" s="38"/>
      <c r="AW95" s="38"/>
      <c r="AX95" s="38"/>
      <c r="AY95" s="38"/>
    </row>
    <row r="96" spans="1:51" ht="24.75" customHeight="1" x14ac:dyDescent="0.25">
      <c r="A96" s="166"/>
      <c r="B96" s="164"/>
      <c r="C96" s="67">
        <v>102</v>
      </c>
      <c r="D96" s="71" t="s">
        <v>156</v>
      </c>
      <c r="E96" s="86" t="s">
        <v>369</v>
      </c>
      <c r="F96" s="77" t="s">
        <v>355</v>
      </c>
      <c r="G96" s="75" t="s">
        <v>370</v>
      </c>
      <c r="H96" s="81" t="s">
        <v>468</v>
      </c>
      <c r="I96" s="82">
        <v>38.53</v>
      </c>
      <c r="J96" s="85">
        <v>0</v>
      </c>
      <c r="K96" s="28">
        <f t="shared" si="5"/>
        <v>0</v>
      </c>
      <c r="L96" s="28">
        <f t="shared" si="6"/>
        <v>0</v>
      </c>
      <c r="M96" s="29"/>
      <c r="N96" s="30">
        <f t="shared" si="3"/>
        <v>0</v>
      </c>
      <c r="O96" s="29"/>
      <c r="P96" s="29"/>
      <c r="Q96" s="29"/>
      <c r="R96" s="42">
        <f t="shared" si="7"/>
        <v>0</v>
      </c>
      <c r="S96" s="20" t="str">
        <f t="shared" si="8"/>
        <v>OK</v>
      </c>
      <c r="T96" s="142"/>
      <c r="U96" s="143"/>
      <c r="V96" s="41"/>
      <c r="W96" s="41"/>
      <c r="X96" s="41"/>
      <c r="Y96" s="41"/>
      <c r="Z96" s="41"/>
      <c r="AA96" s="40"/>
      <c r="AB96" s="40"/>
      <c r="AC96" s="40"/>
      <c r="AD96" s="40"/>
      <c r="AE96" s="38"/>
      <c r="AF96" s="38"/>
      <c r="AG96" s="38"/>
      <c r="AH96" s="38"/>
      <c r="AI96" s="38"/>
      <c r="AJ96" s="38"/>
      <c r="AK96" s="38"/>
      <c r="AL96" s="38"/>
      <c r="AM96" s="38"/>
      <c r="AN96" s="38"/>
      <c r="AO96" s="38"/>
      <c r="AP96" s="38"/>
      <c r="AQ96" s="38"/>
      <c r="AR96" s="38"/>
      <c r="AS96" s="38"/>
      <c r="AT96" s="38"/>
      <c r="AU96" s="38"/>
      <c r="AV96" s="38"/>
      <c r="AW96" s="38"/>
      <c r="AX96" s="38"/>
      <c r="AY96" s="38"/>
    </row>
    <row r="97" spans="1:51" ht="24.75" customHeight="1" x14ac:dyDescent="0.25">
      <c r="A97" s="166"/>
      <c r="B97" s="164"/>
      <c r="C97" s="67">
        <v>103</v>
      </c>
      <c r="D97" s="71" t="s">
        <v>157</v>
      </c>
      <c r="E97" s="86" t="s">
        <v>371</v>
      </c>
      <c r="F97" s="77" t="s">
        <v>51</v>
      </c>
      <c r="G97" s="75" t="s">
        <v>372</v>
      </c>
      <c r="H97" s="77" t="s">
        <v>468</v>
      </c>
      <c r="I97" s="82">
        <v>8.84</v>
      </c>
      <c r="J97" s="85">
        <v>0</v>
      </c>
      <c r="K97" s="28">
        <f t="shared" si="5"/>
        <v>0</v>
      </c>
      <c r="L97" s="28">
        <f t="shared" si="6"/>
        <v>0</v>
      </c>
      <c r="M97" s="29"/>
      <c r="N97" s="30">
        <f t="shared" si="3"/>
        <v>0</v>
      </c>
      <c r="O97" s="29"/>
      <c r="P97" s="29"/>
      <c r="Q97" s="29"/>
      <c r="R97" s="42">
        <f t="shared" si="7"/>
        <v>0</v>
      </c>
      <c r="S97" s="20" t="str">
        <f t="shared" si="8"/>
        <v>OK</v>
      </c>
      <c r="T97" s="142"/>
      <c r="U97" s="143"/>
      <c r="V97" s="41"/>
      <c r="W97" s="41"/>
      <c r="X97" s="41"/>
      <c r="Y97" s="41"/>
      <c r="Z97" s="41"/>
      <c r="AA97" s="40"/>
      <c r="AB97" s="40"/>
      <c r="AC97" s="40"/>
      <c r="AD97" s="40"/>
      <c r="AE97" s="38"/>
      <c r="AF97" s="38"/>
      <c r="AG97" s="38"/>
      <c r="AH97" s="38"/>
      <c r="AI97" s="38"/>
      <c r="AJ97" s="38"/>
      <c r="AK97" s="38"/>
      <c r="AL97" s="38"/>
      <c r="AM97" s="38"/>
      <c r="AN97" s="38"/>
      <c r="AO97" s="38"/>
      <c r="AP97" s="38"/>
      <c r="AQ97" s="38"/>
      <c r="AR97" s="38"/>
      <c r="AS97" s="38"/>
      <c r="AT97" s="38"/>
      <c r="AU97" s="38"/>
      <c r="AV97" s="38"/>
      <c r="AW97" s="38"/>
      <c r="AX97" s="38"/>
      <c r="AY97" s="38"/>
    </row>
    <row r="98" spans="1:51" ht="24.75" customHeight="1" x14ac:dyDescent="0.25">
      <c r="A98" s="166"/>
      <c r="B98" s="164"/>
      <c r="C98" s="67">
        <v>104</v>
      </c>
      <c r="D98" s="71" t="s">
        <v>158</v>
      </c>
      <c r="E98" s="86" t="s">
        <v>373</v>
      </c>
      <c r="F98" s="77" t="s">
        <v>374</v>
      </c>
      <c r="G98" s="75" t="s">
        <v>375</v>
      </c>
      <c r="H98" s="77" t="s">
        <v>468</v>
      </c>
      <c r="I98" s="82">
        <v>4.7300000000000004</v>
      </c>
      <c r="J98" s="85">
        <v>0</v>
      </c>
      <c r="K98" s="28">
        <f t="shared" si="5"/>
        <v>0</v>
      </c>
      <c r="L98" s="28">
        <f t="shared" si="6"/>
        <v>0</v>
      </c>
      <c r="M98" s="29"/>
      <c r="N98" s="30">
        <f t="shared" si="3"/>
        <v>0</v>
      </c>
      <c r="O98" s="29"/>
      <c r="P98" s="29"/>
      <c r="Q98" s="29"/>
      <c r="R98" s="42">
        <f t="shared" si="7"/>
        <v>0</v>
      </c>
      <c r="S98" s="20" t="str">
        <f t="shared" si="8"/>
        <v>OK</v>
      </c>
      <c r="T98" s="142"/>
      <c r="U98" s="143"/>
      <c r="V98" s="41"/>
      <c r="W98" s="41"/>
      <c r="X98" s="41"/>
      <c r="Y98" s="41"/>
      <c r="Z98" s="41"/>
      <c r="AA98" s="40"/>
      <c r="AB98" s="40"/>
      <c r="AC98" s="40"/>
      <c r="AD98" s="40"/>
      <c r="AE98" s="38"/>
      <c r="AF98" s="38"/>
      <c r="AG98" s="38"/>
      <c r="AH98" s="38"/>
      <c r="AI98" s="38"/>
      <c r="AJ98" s="38"/>
      <c r="AK98" s="38"/>
      <c r="AL98" s="38"/>
      <c r="AM98" s="38"/>
      <c r="AN98" s="38"/>
      <c r="AO98" s="38"/>
      <c r="AP98" s="38"/>
      <c r="AQ98" s="38"/>
      <c r="AR98" s="38"/>
      <c r="AS98" s="38"/>
      <c r="AT98" s="38"/>
      <c r="AU98" s="38"/>
      <c r="AV98" s="38"/>
      <c r="AW98" s="38"/>
      <c r="AX98" s="38"/>
      <c r="AY98" s="38"/>
    </row>
    <row r="99" spans="1:51" ht="24.75" customHeight="1" x14ac:dyDescent="0.25">
      <c r="A99" s="166"/>
      <c r="B99" s="164"/>
      <c r="C99" s="67">
        <v>105</v>
      </c>
      <c r="D99" s="71" t="s">
        <v>159</v>
      </c>
      <c r="E99" s="86" t="s">
        <v>373</v>
      </c>
      <c r="F99" s="77" t="s">
        <v>374</v>
      </c>
      <c r="G99" s="75" t="s">
        <v>376</v>
      </c>
      <c r="H99" s="77" t="s">
        <v>468</v>
      </c>
      <c r="I99" s="82">
        <v>4.74</v>
      </c>
      <c r="J99" s="85">
        <v>0</v>
      </c>
      <c r="K99" s="28">
        <f t="shared" si="5"/>
        <v>0</v>
      </c>
      <c r="L99" s="28">
        <f t="shared" si="6"/>
        <v>0</v>
      </c>
      <c r="M99" s="29"/>
      <c r="N99" s="30">
        <f t="shared" si="3"/>
        <v>0</v>
      </c>
      <c r="O99" s="29"/>
      <c r="P99" s="29"/>
      <c r="Q99" s="29"/>
      <c r="R99" s="42">
        <f t="shared" si="7"/>
        <v>0</v>
      </c>
      <c r="S99" s="20" t="str">
        <f t="shared" si="8"/>
        <v>OK</v>
      </c>
      <c r="T99" s="142"/>
      <c r="U99" s="143"/>
      <c r="V99" s="41"/>
      <c r="W99" s="41"/>
      <c r="X99" s="41"/>
      <c r="Y99" s="41"/>
      <c r="Z99" s="41"/>
      <c r="AA99" s="40"/>
      <c r="AB99" s="40"/>
      <c r="AC99" s="40"/>
      <c r="AD99" s="40"/>
      <c r="AE99" s="38"/>
      <c r="AF99" s="38"/>
      <c r="AG99" s="38"/>
      <c r="AH99" s="38"/>
      <c r="AI99" s="38"/>
      <c r="AJ99" s="38"/>
      <c r="AK99" s="38"/>
      <c r="AL99" s="38"/>
      <c r="AM99" s="38"/>
      <c r="AN99" s="38"/>
      <c r="AO99" s="38"/>
      <c r="AP99" s="38"/>
      <c r="AQ99" s="38"/>
      <c r="AR99" s="38"/>
      <c r="AS99" s="38"/>
      <c r="AT99" s="38"/>
      <c r="AU99" s="38"/>
      <c r="AV99" s="38"/>
      <c r="AW99" s="38"/>
      <c r="AX99" s="38"/>
      <c r="AY99" s="38"/>
    </row>
    <row r="100" spans="1:51" ht="24.75" customHeight="1" x14ac:dyDescent="0.25">
      <c r="A100" s="166"/>
      <c r="B100" s="164"/>
      <c r="C100" s="67">
        <v>106</v>
      </c>
      <c r="D100" s="71" t="s">
        <v>160</v>
      </c>
      <c r="E100" s="86" t="s">
        <v>373</v>
      </c>
      <c r="F100" s="77" t="s">
        <v>374</v>
      </c>
      <c r="G100" s="75" t="s">
        <v>377</v>
      </c>
      <c r="H100" s="77" t="s">
        <v>468</v>
      </c>
      <c r="I100" s="82">
        <v>4.7300000000000004</v>
      </c>
      <c r="J100" s="85">
        <v>0</v>
      </c>
      <c r="K100" s="28">
        <f t="shared" si="5"/>
        <v>0</v>
      </c>
      <c r="L100" s="28">
        <f t="shared" si="6"/>
        <v>0</v>
      </c>
      <c r="M100" s="29"/>
      <c r="N100" s="30">
        <f t="shared" si="3"/>
        <v>0</v>
      </c>
      <c r="O100" s="29"/>
      <c r="P100" s="29"/>
      <c r="Q100" s="29"/>
      <c r="R100" s="42">
        <f t="shared" si="7"/>
        <v>0</v>
      </c>
      <c r="S100" s="20" t="str">
        <f t="shared" si="8"/>
        <v>OK</v>
      </c>
      <c r="T100" s="142"/>
      <c r="U100" s="143"/>
      <c r="V100" s="41"/>
      <c r="W100" s="41"/>
      <c r="X100" s="41"/>
      <c r="Y100" s="41"/>
      <c r="Z100" s="41"/>
      <c r="AA100" s="40"/>
      <c r="AB100" s="40"/>
      <c r="AC100" s="40"/>
      <c r="AD100" s="40"/>
      <c r="AE100" s="38"/>
      <c r="AF100" s="38"/>
      <c r="AG100" s="38"/>
      <c r="AH100" s="38"/>
      <c r="AI100" s="38"/>
      <c r="AJ100" s="38"/>
      <c r="AK100" s="38"/>
      <c r="AL100" s="38"/>
      <c r="AM100" s="38"/>
      <c r="AN100" s="38"/>
      <c r="AO100" s="38"/>
      <c r="AP100" s="38"/>
      <c r="AQ100" s="38"/>
      <c r="AR100" s="38"/>
      <c r="AS100" s="38"/>
      <c r="AT100" s="38"/>
      <c r="AU100" s="38"/>
      <c r="AV100" s="38"/>
      <c r="AW100" s="38"/>
      <c r="AX100" s="38"/>
      <c r="AY100" s="38"/>
    </row>
    <row r="101" spans="1:51" ht="24.75" customHeight="1" x14ac:dyDescent="0.25">
      <c r="A101" s="166"/>
      <c r="B101" s="164"/>
      <c r="C101" s="67">
        <v>107</v>
      </c>
      <c r="D101" s="71" t="s">
        <v>161</v>
      </c>
      <c r="E101" s="86" t="s">
        <v>373</v>
      </c>
      <c r="F101" s="77" t="s">
        <v>374</v>
      </c>
      <c r="G101" s="75" t="s">
        <v>378</v>
      </c>
      <c r="H101" s="77" t="s">
        <v>468</v>
      </c>
      <c r="I101" s="82">
        <v>4.7300000000000004</v>
      </c>
      <c r="J101" s="85">
        <v>0</v>
      </c>
      <c r="K101" s="28">
        <f t="shared" si="5"/>
        <v>0</v>
      </c>
      <c r="L101" s="28">
        <f t="shared" si="6"/>
        <v>0</v>
      </c>
      <c r="M101" s="29"/>
      <c r="N101" s="30">
        <f t="shared" si="3"/>
        <v>0</v>
      </c>
      <c r="O101" s="29"/>
      <c r="P101" s="29"/>
      <c r="Q101" s="29"/>
      <c r="R101" s="42">
        <f t="shared" si="7"/>
        <v>0</v>
      </c>
      <c r="S101" s="20" t="str">
        <f t="shared" si="8"/>
        <v>OK</v>
      </c>
      <c r="T101" s="142"/>
      <c r="U101" s="143"/>
      <c r="V101" s="41"/>
      <c r="W101" s="41"/>
      <c r="X101" s="41"/>
      <c r="Y101" s="41"/>
      <c r="Z101" s="41"/>
      <c r="AA101" s="40"/>
      <c r="AB101" s="40"/>
      <c r="AC101" s="40"/>
      <c r="AD101" s="40"/>
      <c r="AE101" s="38"/>
      <c r="AF101" s="38"/>
      <c r="AG101" s="38"/>
      <c r="AH101" s="38"/>
      <c r="AI101" s="38"/>
      <c r="AJ101" s="38"/>
      <c r="AK101" s="38"/>
      <c r="AL101" s="38"/>
      <c r="AM101" s="38"/>
      <c r="AN101" s="38"/>
      <c r="AO101" s="38"/>
      <c r="AP101" s="38"/>
      <c r="AQ101" s="38"/>
      <c r="AR101" s="38"/>
      <c r="AS101" s="38"/>
      <c r="AT101" s="38"/>
      <c r="AU101" s="38"/>
      <c r="AV101" s="38"/>
      <c r="AW101" s="38"/>
      <c r="AX101" s="38"/>
      <c r="AY101" s="38"/>
    </row>
    <row r="102" spans="1:51" ht="24.75" customHeight="1" x14ac:dyDescent="0.25">
      <c r="A102" s="166"/>
      <c r="B102" s="164"/>
      <c r="C102" s="67">
        <v>108</v>
      </c>
      <c r="D102" s="71" t="s">
        <v>162</v>
      </c>
      <c r="E102" s="86" t="s">
        <v>379</v>
      </c>
      <c r="F102" s="77" t="s">
        <v>380</v>
      </c>
      <c r="G102" s="75" t="s">
        <v>381</v>
      </c>
      <c r="H102" s="77" t="s">
        <v>468</v>
      </c>
      <c r="I102" s="82">
        <v>25.86</v>
      </c>
      <c r="J102" s="85">
        <v>0</v>
      </c>
      <c r="K102" s="28">
        <f t="shared" si="5"/>
        <v>0</v>
      </c>
      <c r="L102" s="28">
        <f t="shared" si="6"/>
        <v>0</v>
      </c>
      <c r="M102" s="29"/>
      <c r="N102" s="30">
        <f t="shared" si="3"/>
        <v>0</v>
      </c>
      <c r="O102" s="29"/>
      <c r="P102" s="29"/>
      <c r="Q102" s="29"/>
      <c r="R102" s="42">
        <f t="shared" si="7"/>
        <v>0</v>
      </c>
      <c r="S102" s="20" t="str">
        <f t="shared" si="8"/>
        <v>OK</v>
      </c>
      <c r="T102" s="142"/>
      <c r="U102" s="143"/>
      <c r="V102" s="41"/>
      <c r="W102" s="41"/>
      <c r="X102" s="41"/>
      <c r="Y102" s="41"/>
      <c r="Z102" s="41"/>
      <c r="AA102" s="40"/>
      <c r="AB102" s="40"/>
      <c r="AC102" s="40"/>
      <c r="AD102" s="40"/>
      <c r="AE102" s="38"/>
      <c r="AF102" s="38"/>
      <c r="AG102" s="38"/>
      <c r="AH102" s="38"/>
      <c r="AI102" s="38"/>
      <c r="AJ102" s="38"/>
      <c r="AK102" s="38"/>
      <c r="AL102" s="38"/>
      <c r="AM102" s="38"/>
      <c r="AN102" s="38"/>
      <c r="AO102" s="38"/>
      <c r="AP102" s="38"/>
      <c r="AQ102" s="38"/>
      <c r="AR102" s="38"/>
      <c r="AS102" s="38"/>
      <c r="AT102" s="38"/>
      <c r="AU102" s="38"/>
      <c r="AV102" s="38"/>
      <c r="AW102" s="38"/>
      <c r="AX102" s="38"/>
      <c r="AY102" s="38"/>
    </row>
    <row r="103" spans="1:51" ht="24.75" customHeight="1" x14ac:dyDescent="0.25">
      <c r="A103" s="166"/>
      <c r="B103" s="165"/>
      <c r="C103" s="67">
        <v>109</v>
      </c>
      <c r="D103" s="71" t="s">
        <v>163</v>
      </c>
      <c r="E103" s="86" t="s">
        <v>382</v>
      </c>
      <c r="F103" s="78" t="s">
        <v>51</v>
      </c>
      <c r="G103" s="79" t="s">
        <v>383</v>
      </c>
      <c r="H103" s="77" t="s">
        <v>471</v>
      </c>
      <c r="I103" s="82">
        <v>21.34</v>
      </c>
      <c r="J103" s="85">
        <v>0</v>
      </c>
      <c r="K103" s="28">
        <f t="shared" si="5"/>
        <v>0</v>
      </c>
      <c r="L103" s="28">
        <f t="shared" si="6"/>
        <v>0</v>
      </c>
      <c r="M103" s="29"/>
      <c r="N103" s="30">
        <f t="shared" si="3"/>
        <v>0</v>
      </c>
      <c r="O103" s="29"/>
      <c r="P103" s="29"/>
      <c r="Q103" s="29"/>
      <c r="R103" s="42">
        <f t="shared" si="7"/>
        <v>0</v>
      </c>
      <c r="S103" s="20" t="str">
        <f t="shared" si="8"/>
        <v>OK</v>
      </c>
      <c r="T103" s="142"/>
      <c r="U103" s="143"/>
      <c r="V103" s="41"/>
      <c r="W103" s="41"/>
      <c r="X103" s="41"/>
      <c r="Y103" s="41"/>
      <c r="Z103" s="41"/>
      <c r="AA103" s="40"/>
      <c r="AB103" s="40"/>
      <c r="AC103" s="40"/>
      <c r="AD103" s="40"/>
      <c r="AE103" s="38"/>
      <c r="AF103" s="38"/>
      <c r="AG103" s="38"/>
      <c r="AH103" s="38"/>
      <c r="AI103" s="38"/>
      <c r="AJ103" s="38"/>
      <c r="AK103" s="38"/>
      <c r="AL103" s="38"/>
      <c r="AM103" s="38"/>
      <c r="AN103" s="38"/>
      <c r="AO103" s="38"/>
      <c r="AP103" s="38"/>
      <c r="AQ103" s="38"/>
      <c r="AR103" s="38"/>
      <c r="AS103" s="38"/>
      <c r="AT103" s="38"/>
      <c r="AU103" s="38"/>
      <c r="AV103" s="38"/>
      <c r="AW103" s="38"/>
      <c r="AX103" s="38"/>
      <c r="AY103" s="38"/>
    </row>
    <row r="104" spans="1:51" ht="24.75" customHeight="1" x14ac:dyDescent="0.25">
      <c r="A104" s="166" t="s">
        <v>477</v>
      </c>
      <c r="B104" s="163">
        <v>13</v>
      </c>
      <c r="C104" s="67">
        <v>110</v>
      </c>
      <c r="D104" s="71" t="s">
        <v>164</v>
      </c>
      <c r="E104" s="86" t="s">
        <v>384</v>
      </c>
      <c r="F104" s="77" t="s">
        <v>3</v>
      </c>
      <c r="G104" s="75" t="s">
        <v>385</v>
      </c>
      <c r="H104" s="81" t="s">
        <v>468</v>
      </c>
      <c r="I104" s="82">
        <v>0.31</v>
      </c>
      <c r="J104" s="85">
        <v>0</v>
      </c>
      <c r="K104" s="28">
        <f t="shared" si="5"/>
        <v>0</v>
      </c>
      <c r="L104" s="28">
        <f t="shared" si="6"/>
        <v>0</v>
      </c>
      <c r="M104" s="29"/>
      <c r="N104" s="30">
        <f t="shared" si="3"/>
        <v>0</v>
      </c>
      <c r="O104" s="29"/>
      <c r="P104" s="29"/>
      <c r="Q104" s="29"/>
      <c r="R104" s="42">
        <f t="shared" si="7"/>
        <v>0</v>
      </c>
      <c r="S104" s="20" t="str">
        <f t="shared" si="8"/>
        <v>OK</v>
      </c>
      <c r="T104" s="142"/>
      <c r="U104" s="143"/>
      <c r="V104" s="41"/>
      <c r="W104" s="41"/>
      <c r="X104" s="41"/>
      <c r="Y104" s="41"/>
      <c r="Z104" s="41"/>
      <c r="AA104" s="40"/>
      <c r="AB104" s="40"/>
      <c r="AC104" s="40"/>
      <c r="AD104" s="40"/>
      <c r="AE104" s="38"/>
      <c r="AF104" s="38"/>
      <c r="AG104" s="38"/>
      <c r="AH104" s="38"/>
      <c r="AI104" s="38"/>
      <c r="AJ104" s="38"/>
      <c r="AK104" s="38"/>
      <c r="AL104" s="38"/>
      <c r="AM104" s="38"/>
      <c r="AN104" s="38"/>
      <c r="AO104" s="38"/>
      <c r="AP104" s="38"/>
      <c r="AQ104" s="38"/>
      <c r="AR104" s="38"/>
      <c r="AS104" s="38"/>
      <c r="AT104" s="38"/>
      <c r="AU104" s="38"/>
      <c r="AV104" s="38"/>
      <c r="AW104" s="38"/>
      <c r="AX104" s="38"/>
      <c r="AY104" s="38"/>
    </row>
    <row r="105" spans="1:51" ht="24.75" customHeight="1" x14ac:dyDescent="0.25">
      <c r="A105" s="166"/>
      <c r="B105" s="164"/>
      <c r="C105" s="67">
        <v>111</v>
      </c>
      <c r="D105" s="72" t="s">
        <v>165</v>
      </c>
      <c r="E105" s="86" t="s">
        <v>386</v>
      </c>
      <c r="F105" s="78" t="s">
        <v>51</v>
      </c>
      <c r="G105" s="79" t="s">
        <v>387</v>
      </c>
      <c r="H105" s="77" t="s">
        <v>468</v>
      </c>
      <c r="I105" s="82">
        <v>40.18</v>
      </c>
      <c r="J105" s="85">
        <v>0</v>
      </c>
      <c r="K105" s="28">
        <f t="shared" si="5"/>
        <v>0</v>
      </c>
      <c r="L105" s="28">
        <f t="shared" si="6"/>
        <v>0</v>
      </c>
      <c r="M105" s="29"/>
      <c r="N105" s="30">
        <f t="shared" si="3"/>
        <v>0</v>
      </c>
      <c r="O105" s="29"/>
      <c r="P105" s="29"/>
      <c r="Q105" s="29"/>
      <c r="R105" s="42">
        <f t="shared" si="7"/>
        <v>0</v>
      </c>
      <c r="S105" s="20" t="str">
        <f t="shared" si="8"/>
        <v>OK</v>
      </c>
      <c r="T105" s="142"/>
      <c r="U105" s="143"/>
      <c r="V105" s="41"/>
      <c r="W105" s="41"/>
      <c r="X105" s="41"/>
      <c r="Y105" s="41"/>
      <c r="Z105" s="41"/>
      <c r="AA105" s="40"/>
      <c r="AB105" s="40"/>
      <c r="AC105" s="40"/>
      <c r="AD105" s="40"/>
      <c r="AE105" s="38"/>
      <c r="AF105" s="38"/>
      <c r="AG105" s="38"/>
      <c r="AH105" s="38"/>
      <c r="AI105" s="38"/>
      <c r="AJ105" s="38"/>
      <c r="AK105" s="38"/>
      <c r="AL105" s="38"/>
      <c r="AM105" s="38"/>
      <c r="AN105" s="38"/>
      <c r="AO105" s="38"/>
      <c r="AP105" s="38"/>
      <c r="AQ105" s="38"/>
      <c r="AR105" s="38"/>
      <c r="AS105" s="38"/>
      <c r="AT105" s="38"/>
      <c r="AU105" s="38"/>
      <c r="AV105" s="38"/>
      <c r="AW105" s="38"/>
      <c r="AX105" s="38"/>
      <c r="AY105" s="38"/>
    </row>
    <row r="106" spans="1:51" ht="24.75" customHeight="1" x14ac:dyDescent="0.25">
      <c r="A106" s="166"/>
      <c r="B106" s="164"/>
      <c r="C106" s="67">
        <v>112</v>
      </c>
      <c r="D106" s="72" t="s">
        <v>166</v>
      </c>
      <c r="E106" s="86" t="s">
        <v>388</v>
      </c>
      <c r="F106" s="78" t="s">
        <v>51</v>
      </c>
      <c r="G106" s="79" t="s">
        <v>389</v>
      </c>
      <c r="H106" s="77" t="s">
        <v>471</v>
      </c>
      <c r="I106" s="82">
        <v>40.18</v>
      </c>
      <c r="J106" s="85">
        <v>0</v>
      </c>
      <c r="K106" s="28">
        <f t="shared" si="5"/>
        <v>0</v>
      </c>
      <c r="L106" s="28">
        <f t="shared" si="6"/>
        <v>0</v>
      </c>
      <c r="M106" s="29"/>
      <c r="N106" s="30">
        <f t="shared" si="3"/>
        <v>0</v>
      </c>
      <c r="O106" s="29"/>
      <c r="P106" s="29"/>
      <c r="Q106" s="29"/>
      <c r="R106" s="42">
        <f t="shared" si="7"/>
        <v>0</v>
      </c>
      <c r="S106" s="20" t="str">
        <f t="shared" si="8"/>
        <v>OK</v>
      </c>
      <c r="T106" s="142"/>
      <c r="U106" s="143"/>
      <c r="V106" s="41"/>
      <c r="W106" s="41"/>
      <c r="X106" s="41"/>
      <c r="Y106" s="41"/>
      <c r="Z106" s="41"/>
      <c r="AA106" s="40"/>
      <c r="AB106" s="40"/>
      <c r="AC106" s="40"/>
      <c r="AD106" s="40"/>
      <c r="AE106" s="38"/>
      <c r="AF106" s="38"/>
      <c r="AG106" s="38"/>
      <c r="AH106" s="38"/>
      <c r="AI106" s="38"/>
      <c r="AJ106" s="38"/>
      <c r="AK106" s="38"/>
      <c r="AL106" s="38"/>
      <c r="AM106" s="38"/>
      <c r="AN106" s="38"/>
      <c r="AO106" s="38"/>
      <c r="AP106" s="38"/>
      <c r="AQ106" s="38"/>
      <c r="AR106" s="38"/>
      <c r="AS106" s="38"/>
      <c r="AT106" s="38"/>
      <c r="AU106" s="38"/>
      <c r="AV106" s="38"/>
      <c r="AW106" s="38"/>
      <c r="AX106" s="38"/>
      <c r="AY106" s="38"/>
    </row>
    <row r="107" spans="1:51" ht="24.75" customHeight="1" x14ac:dyDescent="0.25">
      <c r="A107" s="166"/>
      <c r="B107" s="164"/>
      <c r="C107" s="67">
        <v>113</v>
      </c>
      <c r="D107" s="71" t="s">
        <v>167</v>
      </c>
      <c r="E107" s="86" t="s">
        <v>390</v>
      </c>
      <c r="F107" s="77" t="s">
        <v>3</v>
      </c>
      <c r="G107" s="75" t="s">
        <v>391</v>
      </c>
      <c r="H107" s="81" t="s">
        <v>472</v>
      </c>
      <c r="I107" s="82">
        <v>2.61</v>
      </c>
      <c r="J107" s="85">
        <v>0</v>
      </c>
      <c r="K107" s="28">
        <f t="shared" si="5"/>
        <v>0</v>
      </c>
      <c r="L107" s="28">
        <f t="shared" si="6"/>
        <v>0</v>
      </c>
      <c r="M107" s="29"/>
      <c r="N107" s="30">
        <f t="shared" si="3"/>
        <v>0</v>
      </c>
      <c r="O107" s="29"/>
      <c r="P107" s="29"/>
      <c r="Q107" s="29"/>
      <c r="R107" s="42">
        <f t="shared" si="7"/>
        <v>0</v>
      </c>
      <c r="S107" s="20" t="str">
        <f t="shared" si="8"/>
        <v>OK</v>
      </c>
      <c r="T107" s="142"/>
      <c r="U107" s="143"/>
      <c r="V107" s="41"/>
      <c r="W107" s="41"/>
      <c r="X107" s="41"/>
      <c r="Y107" s="41"/>
      <c r="Z107" s="41"/>
      <c r="AA107" s="40"/>
      <c r="AB107" s="40"/>
      <c r="AC107" s="40"/>
      <c r="AD107" s="40"/>
      <c r="AE107" s="38"/>
      <c r="AF107" s="38"/>
      <c r="AG107" s="38"/>
      <c r="AH107" s="38"/>
      <c r="AI107" s="38"/>
      <c r="AJ107" s="38"/>
      <c r="AK107" s="38"/>
      <c r="AL107" s="38"/>
      <c r="AM107" s="38"/>
      <c r="AN107" s="38"/>
      <c r="AO107" s="38"/>
      <c r="AP107" s="38"/>
      <c r="AQ107" s="38"/>
      <c r="AR107" s="38"/>
      <c r="AS107" s="38"/>
      <c r="AT107" s="38"/>
      <c r="AU107" s="38"/>
      <c r="AV107" s="38"/>
      <c r="AW107" s="38"/>
      <c r="AX107" s="38"/>
      <c r="AY107" s="38"/>
    </row>
    <row r="108" spans="1:51" ht="24.75" customHeight="1" x14ac:dyDescent="0.25">
      <c r="A108" s="166"/>
      <c r="B108" s="164"/>
      <c r="C108" s="67">
        <v>114</v>
      </c>
      <c r="D108" s="71" t="s">
        <v>168</v>
      </c>
      <c r="E108" s="86" t="s">
        <v>392</v>
      </c>
      <c r="F108" s="77" t="s">
        <v>236</v>
      </c>
      <c r="G108" s="75" t="s">
        <v>393</v>
      </c>
      <c r="H108" s="77" t="s">
        <v>468</v>
      </c>
      <c r="I108" s="82">
        <v>63.71</v>
      </c>
      <c r="J108" s="85">
        <v>0</v>
      </c>
      <c r="K108" s="28">
        <f t="shared" si="5"/>
        <v>0</v>
      </c>
      <c r="L108" s="28">
        <f t="shared" si="6"/>
        <v>0</v>
      </c>
      <c r="M108" s="29"/>
      <c r="N108" s="30">
        <f t="shared" si="3"/>
        <v>0</v>
      </c>
      <c r="O108" s="29"/>
      <c r="P108" s="29"/>
      <c r="Q108" s="29"/>
      <c r="R108" s="42">
        <f t="shared" si="7"/>
        <v>0</v>
      </c>
      <c r="S108" s="20" t="str">
        <f t="shared" si="8"/>
        <v>OK</v>
      </c>
      <c r="T108" s="142"/>
      <c r="U108" s="143"/>
      <c r="V108" s="41"/>
      <c r="W108" s="41"/>
      <c r="X108" s="41"/>
      <c r="Y108" s="41"/>
      <c r="Z108" s="41"/>
      <c r="AA108" s="40"/>
      <c r="AB108" s="40"/>
      <c r="AC108" s="40"/>
      <c r="AD108" s="40"/>
      <c r="AE108" s="38"/>
      <c r="AF108" s="38"/>
      <c r="AG108" s="38"/>
      <c r="AH108" s="38"/>
      <c r="AI108" s="38"/>
      <c r="AJ108" s="38"/>
      <c r="AK108" s="38"/>
      <c r="AL108" s="38"/>
      <c r="AM108" s="38"/>
      <c r="AN108" s="38"/>
      <c r="AO108" s="38"/>
      <c r="AP108" s="38"/>
      <c r="AQ108" s="38"/>
      <c r="AR108" s="38"/>
      <c r="AS108" s="38"/>
      <c r="AT108" s="38"/>
      <c r="AU108" s="38"/>
      <c r="AV108" s="38"/>
      <c r="AW108" s="38"/>
      <c r="AX108" s="38"/>
      <c r="AY108" s="38"/>
    </row>
    <row r="109" spans="1:51" ht="24.75" customHeight="1" x14ac:dyDescent="0.25">
      <c r="A109" s="166"/>
      <c r="B109" s="164"/>
      <c r="C109" s="67">
        <v>115</v>
      </c>
      <c r="D109" s="71" t="s">
        <v>169</v>
      </c>
      <c r="E109" s="86" t="s">
        <v>394</v>
      </c>
      <c r="F109" s="77" t="s">
        <v>3</v>
      </c>
      <c r="G109" s="75" t="s">
        <v>395</v>
      </c>
      <c r="H109" s="75" t="s">
        <v>468</v>
      </c>
      <c r="I109" s="82">
        <v>228.33</v>
      </c>
      <c r="J109" s="85">
        <v>0</v>
      </c>
      <c r="K109" s="28">
        <f t="shared" si="5"/>
        <v>0</v>
      </c>
      <c r="L109" s="28">
        <f t="shared" si="6"/>
        <v>0</v>
      </c>
      <c r="M109" s="29"/>
      <c r="N109" s="30">
        <f t="shared" si="3"/>
        <v>0</v>
      </c>
      <c r="O109" s="29"/>
      <c r="P109" s="29"/>
      <c r="Q109" s="29"/>
      <c r="R109" s="42">
        <f t="shared" si="7"/>
        <v>0</v>
      </c>
      <c r="S109" s="20" t="str">
        <f t="shared" si="8"/>
        <v>OK</v>
      </c>
      <c r="T109" s="142"/>
      <c r="U109" s="143"/>
      <c r="V109" s="41"/>
      <c r="W109" s="41"/>
      <c r="X109" s="41"/>
      <c r="Y109" s="41"/>
      <c r="Z109" s="41"/>
      <c r="AA109" s="40"/>
      <c r="AB109" s="40"/>
      <c r="AC109" s="40"/>
      <c r="AD109" s="40"/>
      <c r="AE109" s="38"/>
      <c r="AF109" s="38"/>
      <c r="AG109" s="38"/>
      <c r="AH109" s="38"/>
      <c r="AI109" s="38"/>
      <c r="AJ109" s="38"/>
      <c r="AK109" s="38"/>
      <c r="AL109" s="38"/>
      <c r="AM109" s="38"/>
      <c r="AN109" s="38"/>
      <c r="AO109" s="38"/>
      <c r="AP109" s="38"/>
      <c r="AQ109" s="38"/>
      <c r="AR109" s="38"/>
      <c r="AS109" s="38"/>
      <c r="AT109" s="38"/>
      <c r="AU109" s="38"/>
      <c r="AV109" s="38"/>
      <c r="AW109" s="38"/>
      <c r="AX109" s="38"/>
      <c r="AY109" s="38"/>
    </row>
    <row r="110" spans="1:51" ht="24.75" customHeight="1" x14ac:dyDescent="0.25">
      <c r="A110" s="166"/>
      <c r="B110" s="165"/>
      <c r="C110" s="67">
        <v>116</v>
      </c>
      <c r="D110" s="71" t="s">
        <v>170</v>
      </c>
      <c r="E110" s="86" t="s">
        <v>396</v>
      </c>
      <c r="F110" s="77" t="s">
        <v>3</v>
      </c>
      <c r="G110" s="75" t="s">
        <v>397</v>
      </c>
      <c r="H110" s="75" t="s">
        <v>468</v>
      </c>
      <c r="I110" s="82">
        <v>14.6</v>
      </c>
      <c r="J110" s="85">
        <v>0</v>
      </c>
      <c r="K110" s="28">
        <f t="shared" si="5"/>
        <v>0</v>
      </c>
      <c r="L110" s="28">
        <f t="shared" si="6"/>
        <v>0</v>
      </c>
      <c r="M110" s="29"/>
      <c r="N110" s="30">
        <f t="shared" si="3"/>
        <v>0</v>
      </c>
      <c r="O110" s="29"/>
      <c r="P110" s="29"/>
      <c r="Q110" s="29"/>
      <c r="R110" s="42">
        <f t="shared" si="7"/>
        <v>0</v>
      </c>
      <c r="S110" s="20" t="str">
        <f t="shared" si="8"/>
        <v>OK</v>
      </c>
      <c r="T110" s="142"/>
      <c r="U110" s="143"/>
      <c r="V110" s="41"/>
      <c r="W110" s="41"/>
      <c r="X110" s="41"/>
      <c r="Y110" s="41"/>
      <c r="Z110" s="41"/>
      <c r="AA110" s="40"/>
      <c r="AB110" s="40"/>
      <c r="AC110" s="40"/>
      <c r="AD110" s="40"/>
      <c r="AE110" s="38"/>
      <c r="AF110" s="38"/>
      <c r="AG110" s="38"/>
      <c r="AH110" s="38"/>
      <c r="AI110" s="38"/>
      <c r="AJ110" s="38"/>
      <c r="AK110" s="38"/>
      <c r="AL110" s="38"/>
      <c r="AM110" s="38"/>
      <c r="AN110" s="38"/>
      <c r="AO110" s="38"/>
      <c r="AP110" s="38"/>
      <c r="AQ110" s="38"/>
      <c r="AR110" s="38"/>
      <c r="AS110" s="38"/>
      <c r="AT110" s="38"/>
      <c r="AU110" s="38"/>
      <c r="AV110" s="38"/>
      <c r="AW110" s="38"/>
      <c r="AX110" s="38"/>
      <c r="AY110" s="38"/>
    </row>
    <row r="111" spans="1:51" ht="24.75" customHeight="1" x14ac:dyDescent="0.25">
      <c r="A111" s="166" t="s">
        <v>481</v>
      </c>
      <c r="B111" s="163">
        <v>14</v>
      </c>
      <c r="C111" s="67">
        <v>117</v>
      </c>
      <c r="D111" s="73" t="s">
        <v>171</v>
      </c>
      <c r="E111" s="86" t="s">
        <v>398</v>
      </c>
      <c r="F111" s="77" t="s">
        <v>374</v>
      </c>
      <c r="G111" s="75" t="s">
        <v>399</v>
      </c>
      <c r="H111" s="77" t="s">
        <v>468</v>
      </c>
      <c r="I111" s="82">
        <v>32.71</v>
      </c>
      <c r="J111" s="85">
        <v>10</v>
      </c>
      <c r="K111" s="28">
        <f t="shared" si="5"/>
        <v>5</v>
      </c>
      <c r="L111" s="28">
        <f t="shared" si="6"/>
        <v>5</v>
      </c>
      <c r="M111" s="29"/>
      <c r="N111" s="30">
        <f t="shared" si="3"/>
        <v>2</v>
      </c>
      <c r="O111" s="29"/>
      <c r="P111" s="29"/>
      <c r="Q111" s="29"/>
      <c r="R111" s="42">
        <f t="shared" si="7"/>
        <v>5</v>
      </c>
      <c r="S111" s="20" t="str">
        <f t="shared" si="8"/>
        <v>OK</v>
      </c>
      <c r="T111" s="145">
        <v>5</v>
      </c>
      <c r="U111" s="143"/>
      <c r="V111" s="41"/>
      <c r="W111" s="41"/>
      <c r="X111" s="41"/>
      <c r="Y111" s="41"/>
      <c r="Z111" s="41"/>
      <c r="AA111" s="40"/>
      <c r="AB111" s="40"/>
      <c r="AC111" s="40"/>
      <c r="AD111" s="40"/>
      <c r="AE111" s="38"/>
      <c r="AF111" s="38"/>
      <c r="AG111" s="38"/>
      <c r="AH111" s="38"/>
      <c r="AI111" s="38"/>
      <c r="AJ111" s="38"/>
      <c r="AK111" s="38"/>
      <c r="AL111" s="38"/>
      <c r="AM111" s="38"/>
      <c r="AN111" s="38"/>
      <c r="AO111" s="38"/>
      <c r="AP111" s="38"/>
      <c r="AQ111" s="38"/>
      <c r="AR111" s="38"/>
      <c r="AS111" s="38"/>
      <c r="AT111" s="38"/>
      <c r="AU111" s="38"/>
      <c r="AV111" s="38"/>
      <c r="AW111" s="38"/>
      <c r="AX111" s="38"/>
      <c r="AY111" s="38"/>
    </row>
    <row r="112" spans="1:51" ht="24.75" customHeight="1" x14ac:dyDescent="0.25">
      <c r="A112" s="166"/>
      <c r="B112" s="164"/>
      <c r="C112" s="67">
        <v>118</v>
      </c>
      <c r="D112" s="73" t="s">
        <v>172</v>
      </c>
      <c r="E112" s="86" t="s">
        <v>400</v>
      </c>
      <c r="F112" s="77" t="s">
        <v>374</v>
      </c>
      <c r="G112" s="75" t="s">
        <v>401</v>
      </c>
      <c r="H112" s="77" t="s">
        <v>468</v>
      </c>
      <c r="I112" s="83">
        <v>21.43</v>
      </c>
      <c r="J112" s="85">
        <v>10</v>
      </c>
      <c r="K112" s="28">
        <f t="shared" si="5"/>
        <v>5</v>
      </c>
      <c r="L112" s="28">
        <f t="shared" si="6"/>
        <v>5</v>
      </c>
      <c r="M112" s="29"/>
      <c r="N112" s="30">
        <f t="shared" si="3"/>
        <v>2</v>
      </c>
      <c r="O112" s="29"/>
      <c r="P112" s="29"/>
      <c r="Q112" s="29"/>
      <c r="R112" s="42">
        <f t="shared" si="7"/>
        <v>5</v>
      </c>
      <c r="S112" s="20" t="str">
        <f t="shared" si="8"/>
        <v>OK</v>
      </c>
      <c r="T112" s="145">
        <v>5</v>
      </c>
      <c r="U112" s="143"/>
      <c r="V112" s="41"/>
      <c r="W112" s="41"/>
      <c r="X112" s="41"/>
      <c r="Y112" s="41"/>
      <c r="Z112" s="41"/>
      <c r="AA112" s="40"/>
      <c r="AB112" s="40"/>
      <c r="AC112" s="40"/>
      <c r="AD112" s="40"/>
      <c r="AE112" s="38"/>
      <c r="AF112" s="38"/>
      <c r="AG112" s="38"/>
      <c r="AH112" s="38"/>
      <c r="AI112" s="38"/>
      <c r="AJ112" s="38"/>
      <c r="AK112" s="38"/>
      <c r="AL112" s="38"/>
      <c r="AM112" s="38"/>
      <c r="AN112" s="38"/>
      <c r="AO112" s="38"/>
      <c r="AP112" s="38"/>
      <c r="AQ112" s="38"/>
      <c r="AR112" s="38"/>
      <c r="AS112" s="38"/>
      <c r="AT112" s="38"/>
      <c r="AU112" s="38"/>
      <c r="AV112" s="38"/>
      <c r="AW112" s="38"/>
      <c r="AX112" s="38"/>
      <c r="AY112" s="38"/>
    </row>
    <row r="113" spans="1:51" ht="24.75" customHeight="1" x14ac:dyDescent="0.25">
      <c r="A113" s="166"/>
      <c r="B113" s="164"/>
      <c r="C113" s="67">
        <v>119</v>
      </c>
      <c r="D113" s="71" t="s">
        <v>173</v>
      </c>
      <c r="E113" s="86" t="s">
        <v>402</v>
      </c>
      <c r="F113" s="77" t="s">
        <v>403</v>
      </c>
      <c r="G113" s="75" t="s">
        <v>404</v>
      </c>
      <c r="H113" s="77" t="s">
        <v>468</v>
      </c>
      <c r="I113" s="82">
        <v>39.950000000000003</v>
      </c>
      <c r="J113" s="85">
        <v>10</v>
      </c>
      <c r="K113" s="28">
        <f t="shared" si="5"/>
        <v>2</v>
      </c>
      <c r="L113" s="28">
        <f t="shared" si="6"/>
        <v>2</v>
      </c>
      <c r="M113" s="29"/>
      <c r="N113" s="30">
        <f t="shared" si="3"/>
        <v>2</v>
      </c>
      <c r="O113" s="29"/>
      <c r="P113" s="29"/>
      <c r="Q113" s="29"/>
      <c r="R113" s="42">
        <f t="shared" si="7"/>
        <v>8</v>
      </c>
      <c r="S113" s="20" t="str">
        <f t="shared" si="8"/>
        <v>OK</v>
      </c>
      <c r="T113" s="145">
        <v>2</v>
      </c>
      <c r="U113" s="143"/>
      <c r="V113" s="41"/>
      <c r="W113" s="41"/>
      <c r="X113" s="41"/>
      <c r="Y113" s="41"/>
      <c r="Z113" s="41"/>
      <c r="AA113" s="40"/>
      <c r="AB113" s="40"/>
      <c r="AC113" s="40"/>
      <c r="AD113" s="40"/>
      <c r="AE113" s="38"/>
      <c r="AF113" s="38"/>
      <c r="AG113" s="38"/>
      <c r="AH113" s="38"/>
      <c r="AI113" s="38"/>
      <c r="AJ113" s="38"/>
      <c r="AK113" s="38"/>
      <c r="AL113" s="38"/>
      <c r="AM113" s="38"/>
      <c r="AN113" s="38"/>
      <c r="AO113" s="38"/>
      <c r="AP113" s="38"/>
      <c r="AQ113" s="38"/>
      <c r="AR113" s="38"/>
      <c r="AS113" s="38"/>
      <c r="AT113" s="38"/>
      <c r="AU113" s="38"/>
      <c r="AV113" s="38"/>
      <c r="AW113" s="38"/>
      <c r="AX113" s="38"/>
      <c r="AY113" s="38"/>
    </row>
    <row r="114" spans="1:51" ht="24.75" customHeight="1" x14ac:dyDescent="0.25">
      <c r="A114" s="166"/>
      <c r="B114" s="164"/>
      <c r="C114" s="67">
        <v>120</v>
      </c>
      <c r="D114" s="71" t="s">
        <v>174</v>
      </c>
      <c r="E114" s="86" t="s">
        <v>405</v>
      </c>
      <c r="F114" s="77" t="s">
        <v>403</v>
      </c>
      <c r="G114" s="75" t="s">
        <v>406</v>
      </c>
      <c r="H114" s="77" t="s">
        <v>468</v>
      </c>
      <c r="I114" s="82">
        <v>35.130000000000003</v>
      </c>
      <c r="J114" s="85">
        <v>2</v>
      </c>
      <c r="K114" s="28">
        <f t="shared" si="5"/>
        <v>2</v>
      </c>
      <c r="L114" s="28">
        <f t="shared" si="6"/>
        <v>2</v>
      </c>
      <c r="M114" s="29"/>
      <c r="N114" s="30">
        <f t="shared" si="3"/>
        <v>0</v>
      </c>
      <c r="O114" s="29"/>
      <c r="P114" s="29"/>
      <c r="Q114" s="29"/>
      <c r="R114" s="42">
        <f t="shared" si="7"/>
        <v>0</v>
      </c>
      <c r="S114" s="20" t="str">
        <f t="shared" si="8"/>
        <v>OK</v>
      </c>
      <c r="T114" s="145">
        <v>2</v>
      </c>
      <c r="U114" s="143"/>
      <c r="V114" s="41"/>
      <c r="W114" s="41"/>
      <c r="X114" s="41"/>
      <c r="Y114" s="41"/>
      <c r="Z114" s="41"/>
      <c r="AA114" s="40"/>
      <c r="AB114" s="40"/>
      <c r="AC114" s="40"/>
      <c r="AD114" s="40"/>
      <c r="AE114" s="38"/>
      <c r="AF114" s="38"/>
      <c r="AG114" s="38"/>
      <c r="AH114" s="38"/>
      <c r="AI114" s="38"/>
      <c r="AJ114" s="38"/>
      <c r="AK114" s="38"/>
      <c r="AL114" s="38"/>
      <c r="AM114" s="38"/>
      <c r="AN114" s="38"/>
      <c r="AO114" s="38"/>
      <c r="AP114" s="38"/>
      <c r="AQ114" s="38"/>
      <c r="AR114" s="38"/>
      <c r="AS114" s="38"/>
      <c r="AT114" s="38"/>
      <c r="AU114" s="38"/>
      <c r="AV114" s="38"/>
      <c r="AW114" s="38"/>
      <c r="AX114" s="38"/>
      <c r="AY114" s="38"/>
    </row>
    <row r="115" spans="1:51" ht="24.75" customHeight="1" x14ac:dyDescent="0.25">
      <c r="A115" s="166"/>
      <c r="B115" s="164"/>
      <c r="C115" s="67">
        <v>121</v>
      </c>
      <c r="D115" s="72" t="s">
        <v>175</v>
      </c>
      <c r="E115" s="86" t="s">
        <v>407</v>
      </c>
      <c r="F115" s="78" t="s">
        <v>51</v>
      </c>
      <c r="G115" s="79" t="s">
        <v>408</v>
      </c>
      <c r="H115" s="77" t="s">
        <v>468</v>
      </c>
      <c r="I115" s="82">
        <v>41.93</v>
      </c>
      <c r="J115" s="85">
        <v>0</v>
      </c>
      <c r="K115" s="28">
        <f t="shared" si="5"/>
        <v>0</v>
      </c>
      <c r="L115" s="28">
        <f t="shared" si="6"/>
        <v>0</v>
      </c>
      <c r="M115" s="29"/>
      <c r="N115" s="30">
        <f t="shared" si="3"/>
        <v>0</v>
      </c>
      <c r="O115" s="29"/>
      <c r="P115" s="29"/>
      <c r="Q115" s="29"/>
      <c r="R115" s="42">
        <f t="shared" si="7"/>
        <v>0</v>
      </c>
      <c r="S115" s="20" t="str">
        <f t="shared" si="8"/>
        <v>OK</v>
      </c>
      <c r="T115" s="142"/>
      <c r="U115" s="143"/>
      <c r="V115" s="41"/>
      <c r="W115" s="41"/>
      <c r="X115" s="41"/>
      <c r="Y115" s="41"/>
      <c r="Z115" s="41"/>
      <c r="AA115" s="40"/>
      <c r="AB115" s="40"/>
      <c r="AC115" s="40"/>
      <c r="AD115" s="40"/>
      <c r="AE115" s="38"/>
      <c r="AF115" s="38"/>
      <c r="AG115" s="38"/>
      <c r="AH115" s="38"/>
      <c r="AI115" s="38"/>
      <c r="AJ115" s="38"/>
      <c r="AK115" s="38"/>
      <c r="AL115" s="38"/>
      <c r="AM115" s="38"/>
      <c r="AN115" s="38"/>
      <c r="AO115" s="38"/>
      <c r="AP115" s="38"/>
      <c r="AQ115" s="38"/>
      <c r="AR115" s="38"/>
      <c r="AS115" s="38"/>
      <c r="AT115" s="38"/>
      <c r="AU115" s="38"/>
      <c r="AV115" s="38"/>
      <c r="AW115" s="38"/>
      <c r="AX115" s="38"/>
      <c r="AY115" s="38"/>
    </row>
    <row r="116" spans="1:51" ht="24.75" customHeight="1" x14ac:dyDescent="0.25">
      <c r="A116" s="166"/>
      <c r="B116" s="164"/>
      <c r="C116" s="67">
        <v>122</v>
      </c>
      <c r="D116" s="72" t="s">
        <v>176</v>
      </c>
      <c r="E116" s="86" t="s">
        <v>409</v>
      </c>
      <c r="F116" s="78" t="s">
        <v>374</v>
      </c>
      <c r="G116" s="79" t="s">
        <v>410</v>
      </c>
      <c r="H116" s="77" t="s">
        <v>468</v>
      </c>
      <c r="I116" s="82">
        <v>56.62</v>
      </c>
      <c r="J116" s="85">
        <v>0</v>
      </c>
      <c r="K116" s="28">
        <f t="shared" si="5"/>
        <v>0</v>
      </c>
      <c r="L116" s="28">
        <f t="shared" si="6"/>
        <v>0</v>
      </c>
      <c r="M116" s="29"/>
      <c r="N116" s="30">
        <f t="shared" si="3"/>
        <v>0</v>
      </c>
      <c r="O116" s="29"/>
      <c r="P116" s="29"/>
      <c r="Q116" s="29"/>
      <c r="R116" s="42">
        <f t="shared" si="7"/>
        <v>0</v>
      </c>
      <c r="S116" s="20" t="str">
        <f t="shared" si="8"/>
        <v>OK</v>
      </c>
      <c r="T116" s="142"/>
      <c r="U116" s="143"/>
      <c r="V116" s="41"/>
      <c r="W116" s="41"/>
      <c r="X116" s="41"/>
      <c r="Y116" s="41"/>
      <c r="Z116" s="41"/>
      <c r="AA116" s="40"/>
      <c r="AB116" s="40"/>
      <c r="AC116" s="40"/>
      <c r="AD116" s="40"/>
      <c r="AE116" s="38"/>
      <c r="AF116" s="38"/>
      <c r="AG116" s="38"/>
      <c r="AH116" s="38"/>
      <c r="AI116" s="38"/>
      <c r="AJ116" s="38"/>
      <c r="AK116" s="38"/>
      <c r="AL116" s="38"/>
      <c r="AM116" s="38"/>
      <c r="AN116" s="38"/>
      <c r="AO116" s="38"/>
      <c r="AP116" s="38"/>
      <c r="AQ116" s="38"/>
      <c r="AR116" s="38"/>
      <c r="AS116" s="38"/>
      <c r="AT116" s="38"/>
      <c r="AU116" s="38"/>
      <c r="AV116" s="38"/>
      <c r="AW116" s="38"/>
      <c r="AX116" s="38"/>
      <c r="AY116" s="38"/>
    </row>
    <row r="117" spans="1:51" ht="24.75" customHeight="1" x14ac:dyDescent="0.25">
      <c r="A117" s="166"/>
      <c r="B117" s="164"/>
      <c r="C117" s="67">
        <v>123</v>
      </c>
      <c r="D117" s="72" t="s">
        <v>177</v>
      </c>
      <c r="E117" s="86" t="s">
        <v>411</v>
      </c>
      <c r="F117" s="78" t="s">
        <v>274</v>
      </c>
      <c r="G117" s="79" t="s">
        <v>412</v>
      </c>
      <c r="H117" s="77" t="s">
        <v>468</v>
      </c>
      <c r="I117" s="82">
        <v>2.71</v>
      </c>
      <c r="J117" s="85">
        <v>0</v>
      </c>
      <c r="K117" s="28">
        <f t="shared" si="5"/>
        <v>0</v>
      </c>
      <c r="L117" s="28">
        <f t="shared" si="6"/>
        <v>0</v>
      </c>
      <c r="M117" s="29"/>
      <c r="N117" s="30">
        <f t="shared" si="3"/>
        <v>0</v>
      </c>
      <c r="O117" s="29"/>
      <c r="P117" s="29"/>
      <c r="Q117" s="29"/>
      <c r="R117" s="42">
        <f t="shared" si="7"/>
        <v>0</v>
      </c>
      <c r="S117" s="20" t="str">
        <f t="shared" si="8"/>
        <v>OK</v>
      </c>
      <c r="T117" s="142"/>
      <c r="U117" s="143"/>
      <c r="V117" s="41"/>
      <c r="W117" s="41"/>
      <c r="X117" s="41"/>
      <c r="Y117" s="41"/>
      <c r="Z117" s="41"/>
      <c r="AA117" s="40"/>
      <c r="AB117" s="40"/>
      <c r="AC117" s="40"/>
      <c r="AD117" s="40"/>
      <c r="AE117" s="38"/>
      <c r="AF117" s="38"/>
      <c r="AG117" s="38"/>
      <c r="AH117" s="38"/>
      <c r="AI117" s="38"/>
      <c r="AJ117" s="38"/>
      <c r="AK117" s="38"/>
      <c r="AL117" s="38"/>
      <c r="AM117" s="38"/>
      <c r="AN117" s="38"/>
      <c r="AO117" s="38"/>
      <c r="AP117" s="38"/>
      <c r="AQ117" s="38"/>
      <c r="AR117" s="38"/>
      <c r="AS117" s="38"/>
      <c r="AT117" s="38"/>
      <c r="AU117" s="38"/>
      <c r="AV117" s="38"/>
      <c r="AW117" s="38"/>
      <c r="AX117" s="38"/>
      <c r="AY117" s="38"/>
    </row>
    <row r="118" spans="1:51" ht="24.75" customHeight="1" x14ac:dyDescent="0.25">
      <c r="A118" s="166"/>
      <c r="B118" s="164"/>
      <c r="C118" s="67">
        <v>124</v>
      </c>
      <c r="D118" s="73" t="s">
        <v>178</v>
      </c>
      <c r="E118" s="86" t="s">
        <v>413</v>
      </c>
      <c r="F118" s="78" t="s">
        <v>414</v>
      </c>
      <c r="G118" s="80" t="s">
        <v>415</v>
      </c>
      <c r="H118" s="77" t="s">
        <v>468</v>
      </c>
      <c r="I118" s="82">
        <v>129.87</v>
      </c>
      <c r="J118" s="85">
        <v>0</v>
      </c>
      <c r="K118" s="28">
        <f t="shared" si="5"/>
        <v>0</v>
      </c>
      <c r="L118" s="28">
        <f t="shared" si="6"/>
        <v>0</v>
      </c>
      <c r="M118" s="29"/>
      <c r="N118" s="30">
        <f t="shared" si="3"/>
        <v>0</v>
      </c>
      <c r="O118" s="29"/>
      <c r="P118" s="29"/>
      <c r="Q118" s="29"/>
      <c r="R118" s="42">
        <f t="shared" si="7"/>
        <v>0</v>
      </c>
      <c r="S118" s="20" t="str">
        <f t="shared" si="8"/>
        <v>OK</v>
      </c>
      <c r="T118" s="142"/>
      <c r="U118" s="143"/>
      <c r="V118" s="41"/>
      <c r="W118" s="41"/>
      <c r="X118" s="41"/>
      <c r="Y118" s="41"/>
      <c r="Z118" s="41"/>
      <c r="AA118" s="40"/>
      <c r="AB118" s="40"/>
      <c r="AC118" s="40"/>
      <c r="AD118" s="40"/>
      <c r="AE118" s="38"/>
      <c r="AF118" s="38"/>
      <c r="AG118" s="38"/>
      <c r="AH118" s="38"/>
      <c r="AI118" s="38"/>
      <c r="AJ118" s="38"/>
      <c r="AK118" s="38"/>
      <c r="AL118" s="38"/>
      <c r="AM118" s="38"/>
      <c r="AN118" s="38"/>
      <c r="AO118" s="38"/>
      <c r="AP118" s="38"/>
      <c r="AQ118" s="38"/>
      <c r="AR118" s="38"/>
      <c r="AS118" s="38"/>
      <c r="AT118" s="38"/>
      <c r="AU118" s="38"/>
      <c r="AV118" s="38"/>
      <c r="AW118" s="38"/>
      <c r="AX118" s="38"/>
      <c r="AY118" s="38"/>
    </row>
    <row r="119" spans="1:51" ht="24.75" customHeight="1" x14ac:dyDescent="0.25">
      <c r="A119" s="166"/>
      <c r="B119" s="165"/>
      <c r="C119" s="67">
        <v>125</v>
      </c>
      <c r="D119" s="73" t="s">
        <v>179</v>
      </c>
      <c r="E119" s="86" t="s">
        <v>416</v>
      </c>
      <c r="F119" s="78" t="s">
        <v>403</v>
      </c>
      <c r="G119" s="80" t="s">
        <v>410</v>
      </c>
      <c r="H119" s="77" t="s">
        <v>468</v>
      </c>
      <c r="I119" s="82">
        <v>85.12</v>
      </c>
      <c r="J119" s="85">
        <v>0</v>
      </c>
      <c r="K119" s="28">
        <f t="shared" si="5"/>
        <v>0</v>
      </c>
      <c r="L119" s="28">
        <f t="shared" si="6"/>
        <v>0</v>
      </c>
      <c r="M119" s="29"/>
      <c r="N119" s="30">
        <f t="shared" si="3"/>
        <v>0</v>
      </c>
      <c r="O119" s="29"/>
      <c r="P119" s="29"/>
      <c r="Q119" s="29"/>
      <c r="R119" s="42">
        <f t="shared" si="7"/>
        <v>0</v>
      </c>
      <c r="S119" s="20" t="str">
        <f t="shared" si="8"/>
        <v>OK</v>
      </c>
      <c r="T119" s="142"/>
      <c r="U119" s="143"/>
      <c r="V119" s="41"/>
      <c r="W119" s="41"/>
      <c r="X119" s="41"/>
      <c r="Y119" s="41"/>
      <c r="Z119" s="41"/>
      <c r="AA119" s="40"/>
      <c r="AB119" s="40"/>
      <c r="AC119" s="40"/>
      <c r="AD119" s="40"/>
      <c r="AE119" s="38"/>
      <c r="AF119" s="38"/>
      <c r="AG119" s="38"/>
      <c r="AH119" s="38"/>
      <c r="AI119" s="38"/>
      <c r="AJ119" s="38"/>
      <c r="AK119" s="38"/>
      <c r="AL119" s="38"/>
      <c r="AM119" s="38"/>
      <c r="AN119" s="38"/>
      <c r="AO119" s="38"/>
      <c r="AP119" s="38"/>
      <c r="AQ119" s="38"/>
      <c r="AR119" s="38"/>
      <c r="AS119" s="38"/>
      <c r="AT119" s="38"/>
      <c r="AU119" s="38"/>
      <c r="AV119" s="38"/>
      <c r="AW119" s="38"/>
      <c r="AX119" s="38"/>
      <c r="AY119" s="38"/>
    </row>
    <row r="120" spans="1:51" ht="24.75" customHeight="1" x14ac:dyDescent="0.25">
      <c r="A120" s="166" t="s">
        <v>481</v>
      </c>
      <c r="B120" s="163">
        <v>15</v>
      </c>
      <c r="C120" s="67">
        <v>126</v>
      </c>
      <c r="D120" s="72" t="s">
        <v>180</v>
      </c>
      <c r="E120" s="86" t="s">
        <v>417</v>
      </c>
      <c r="F120" s="78" t="s">
        <v>3</v>
      </c>
      <c r="G120" s="79" t="s">
        <v>418</v>
      </c>
      <c r="H120" s="77" t="s">
        <v>470</v>
      </c>
      <c r="I120" s="82">
        <v>14.36</v>
      </c>
      <c r="J120" s="85">
        <v>0</v>
      </c>
      <c r="K120" s="28">
        <f t="shared" si="5"/>
        <v>0</v>
      </c>
      <c r="L120" s="28">
        <f t="shared" si="6"/>
        <v>0</v>
      </c>
      <c r="M120" s="29"/>
      <c r="N120" s="30">
        <f t="shared" si="3"/>
        <v>0</v>
      </c>
      <c r="O120" s="29"/>
      <c r="P120" s="29"/>
      <c r="Q120" s="29"/>
      <c r="R120" s="42">
        <f t="shared" si="7"/>
        <v>0</v>
      </c>
      <c r="S120" s="20" t="str">
        <f t="shared" si="8"/>
        <v>OK</v>
      </c>
      <c r="T120" s="142"/>
      <c r="U120" s="143"/>
      <c r="V120" s="41"/>
      <c r="W120" s="41"/>
      <c r="X120" s="41"/>
      <c r="Y120" s="41"/>
      <c r="Z120" s="41"/>
      <c r="AA120" s="40"/>
      <c r="AB120" s="40"/>
      <c r="AC120" s="40"/>
      <c r="AD120" s="40"/>
      <c r="AE120" s="38"/>
      <c r="AF120" s="38"/>
      <c r="AG120" s="38"/>
      <c r="AH120" s="38"/>
      <c r="AI120" s="38"/>
      <c r="AJ120" s="38"/>
      <c r="AK120" s="38"/>
      <c r="AL120" s="38"/>
      <c r="AM120" s="38"/>
      <c r="AN120" s="38"/>
      <c r="AO120" s="38"/>
      <c r="AP120" s="38"/>
      <c r="AQ120" s="38"/>
      <c r="AR120" s="38"/>
      <c r="AS120" s="38"/>
      <c r="AT120" s="38"/>
      <c r="AU120" s="38"/>
      <c r="AV120" s="38"/>
      <c r="AW120" s="38"/>
      <c r="AX120" s="38"/>
      <c r="AY120" s="38"/>
    </row>
    <row r="121" spans="1:51" ht="24.75" customHeight="1" x14ac:dyDescent="0.25">
      <c r="A121" s="166"/>
      <c r="B121" s="164"/>
      <c r="C121" s="67">
        <v>127</v>
      </c>
      <c r="D121" s="72" t="s">
        <v>181</v>
      </c>
      <c r="E121" s="86" t="s">
        <v>419</v>
      </c>
      <c r="F121" s="78" t="s">
        <v>3</v>
      </c>
      <c r="G121" s="79" t="s">
        <v>420</v>
      </c>
      <c r="H121" s="77" t="s">
        <v>468</v>
      </c>
      <c r="I121" s="82">
        <v>17.46</v>
      </c>
      <c r="J121" s="85">
        <v>0</v>
      </c>
      <c r="K121" s="28">
        <f t="shared" si="5"/>
        <v>0</v>
      </c>
      <c r="L121" s="28">
        <f t="shared" si="6"/>
        <v>0</v>
      </c>
      <c r="M121" s="29"/>
      <c r="N121" s="30">
        <f t="shared" si="3"/>
        <v>0</v>
      </c>
      <c r="O121" s="29"/>
      <c r="P121" s="29"/>
      <c r="Q121" s="29"/>
      <c r="R121" s="42">
        <f t="shared" si="7"/>
        <v>0</v>
      </c>
      <c r="S121" s="20" t="str">
        <f t="shared" si="8"/>
        <v>OK</v>
      </c>
      <c r="T121" s="142"/>
      <c r="U121" s="143"/>
      <c r="V121" s="41"/>
      <c r="W121" s="41"/>
      <c r="X121" s="41"/>
      <c r="Y121" s="41"/>
      <c r="Z121" s="41"/>
      <c r="AA121" s="40"/>
      <c r="AB121" s="40"/>
      <c r="AC121" s="40"/>
      <c r="AD121" s="40"/>
      <c r="AE121" s="38"/>
      <c r="AF121" s="38"/>
      <c r="AG121" s="38"/>
      <c r="AH121" s="38"/>
      <c r="AI121" s="38"/>
      <c r="AJ121" s="38"/>
      <c r="AK121" s="38"/>
      <c r="AL121" s="38"/>
      <c r="AM121" s="38"/>
      <c r="AN121" s="38"/>
      <c r="AO121" s="38"/>
      <c r="AP121" s="38"/>
      <c r="AQ121" s="38"/>
      <c r="AR121" s="38"/>
      <c r="AS121" s="38"/>
      <c r="AT121" s="38"/>
      <c r="AU121" s="38"/>
      <c r="AV121" s="38"/>
      <c r="AW121" s="38"/>
      <c r="AX121" s="38"/>
      <c r="AY121" s="38"/>
    </row>
    <row r="122" spans="1:51" ht="24.75" customHeight="1" x14ac:dyDescent="0.25">
      <c r="A122" s="166"/>
      <c r="B122" s="164"/>
      <c r="C122" s="67">
        <v>128</v>
      </c>
      <c r="D122" s="72" t="s">
        <v>182</v>
      </c>
      <c r="E122" s="86" t="s">
        <v>419</v>
      </c>
      <c r="F122" s="78" t="s">
        <v>3</v>
      </c>
      <c r="G122" s="79" t="s">
        <v>420</v>
      </c>
      <c r="H122" s="77" t="s">
        <v>468</v>
      </c>
      <c r="I122" s="82">
        <v>16.579999999999998</v>
      </c>
      <c r="J122" s="85">
        <v>0</v>
      </c>
      <c r="K122" s="28">
        <f t="shared" si="5"/>
        <v>0</v>
      </c>
      <c r="L122" s="28">
        <f t="shared" si="6"/>
        <v>0</v>
      </c>
      <c r="M122" s="29"/>
      <c r="N122" s="30">
        <f t="shared" si="3"/>
        <v>0</v>
      </c>
      <c r="O122" s="29"/>
      <c r="P122" s="29"/>
      <c r="Q122" s="29"/>
      <c r="R122" s="42">
        <f t="shared" si="7"/>
        <v>0</v>
      </c>
      <c r="S122" s="20" t="str">
        <f t="shared" si="8"/>
        <v>OK</v>
      </c>
      <c r="T122" s="142"/>
      <c r="U122" s="143"/>
      <c r="V122" s="41"/>
      <c r="W122" s="41"/>
      <c r="X122" s="41"/>
      <c r="Y122" s="41"/>
      <c r="Z122" s="41"/>
      <c r="AA122" s="40"/>
      <c r="AB122" s="40"/>
      <c r="AC122" s="40"/>
      <c r="AD122" s="40"/>
      <c r="AE122" s="38"/>
      <c r="AF122" s="38"/>
      <c r="AG122" s="38"/>
      <c r="AH122" s="38"/>
      <c r="AI122" s="38"/>
      <c r="AJ122" s="38"/>
      <c r="AK122" s="38"/>
      <c r="AL122" s="38"/>
      <c r="AM122" s="38"/>
      <c r="AN122" s="38"/>
      <c r="AO122" s="38"/>
      <c r="AP122" s="38"/>
      <c r="AQ122" s="38"/>
      <c r="AR122" s="38"/>
      <c r="AS122" s="38"/>
      <c r="AT122" s="38"/>
      <c r="AU122" s="38"/>
      <c r="AV122" s="38"/>
      <c r="AW122" s="38"/>
      <c r="AX122" s="38"/>
      <c r="AY122" s="38"/>
    </row>
    <row r="123" spans="1:51" ht="24.75" customHeight="1" x14ac:dyDescent="0.25">
      <c r="A123" s="166"/>
      <c r="B123" s="164"/>
      <c r="C123" s="67">
        <v>129</v>
      </c>
      <c r="D123" s="72" t="s">
        <v>183</v>
      </c>
      <c r="E123" s="86" t="s">
        <v>421</v>
      </c>
      <c r="F123" s="78" t="s">
        <v>3</v>
      </c>
      <c r="G123" s="79" t="s">
        <v>422</v>
      </c>
      <c r="H123" s="77" t="s">
        <v>471</v>
      </c>
      <c r="I123" s="82">
        <v>5.23</v>
      </c>
      <c r="J123" s="85">
        <v>0</v>
      </c>
      <c r="K123" s="28">
        <f t="shared" si="5"/>
        <v>0</v>
      </c>
      <c r="L123" s="28">
        <f t="shared" si="6"/>
        <v>0</v>
      </c>
      <c r="M123" s="29"/>
      <c r="N123" s="30">
        <f t="shared" si="3"/>
        <v>0</v>
      </c>
      <c r="O123" s="29"/>
      <c r="P123" s="29"/>
      <c r="Q123" s="29"/>
      <c r="R123" s="42">
        <f t="shared" si="7"/>
        <v>0</v>
      </c>
      <c r="S123" s="20" t="str">
        <f t="shared" si="8"/>
        <v>OK</v>
      </c>
      <c r="T123" s="142"/>
      <c r="U123" s="143"/>
      <c r="V123" s="41"/>
      <c r="W123" s="41"/>
      <c r="X123" s="41"/>
      <c r="Y123" s="41"/>
      <c r="Z123" s="41"/>
      <c r="AA123" s="40"/>
      <c r="AB123" s="40"/>
      <c r="AC123" s="40"/>
      <c r="AD123" s="40"/>
      <c r="AE123" s="38"/>
      <c r="AF123" s="38"/>
      <c r="AG123" s="38"/>
      <c r="AH123" s="38"/>
      <c r="AI123" s="38"/>
      <c r="AJ123" s="38"/>
      <c r="AK123" s="38"/>
      <c r="AL123" s="38"/>
      <c r="AM123" s="38"/>
      <c r="AN123" s="38"/>
      <c r="AO123" s="38"/>
      <c r="AP123" s="38"/>
      <c r="AQ123" s="38"/>
      <c r="AR123" s="38"/>
      <c r="AS123" s="38"/>
      <c r="AT123" s="38"/>
      <c r="AU123" s="38"/>
      <c r="AV123" s="38"/>
      <c r="AW123" s="38"/>
      <c r="AX123" s="38"/>
      <c r="AY123" s="38"/>
    </row>
    <row r="124" spans="1:51" ht="24.75" customHeight="1" x14ac:dyDescent="0.25">
      <c r="A124" s="166"/>
      <c r="B124" s="164"/>
      <c r="C124" s="67">
        <v>130</v>
      </c>
      <c r="D124" s="72" t="s">
        <v>184</v>
      </c>
      <c r="E124" s="86" t="s">
        <v>423</v>
      </c>
      <c r="F124" s="78" t="s">
        <v>3</v>
      </c>
      <c r="G124" s="79" t="s">
        <v>422</v>
      </c>
      <c r="H124" s="77" t="s">
        <v>471</v>
      </c>
      <c r="I124" s="82">
        <v>5.79</v>
      </c>
      <c r="J124" s="85">
        <v>0</v>
      </c>
      <c r="K124" s="28">
        <f t="shared" si="5"/>
        <v>0</v>
      </c>
      <c r="L124" s="28">
        <f t="shared" si="6"/>
        <v>0</v>
      </c>
      <c r="M124" s="29"/>
      <c r="N124" s="30">
        <f t="shared" si="3"/>
        <v>0</v>
      </c>
      <c r="O124" s="29"/>
      <c r="P124" s="29"/>
      <c r="Q124" s="29"/>
      <c r="R124" s="42">
        <f t="shared" si="7"/>
        <v>0</v>
      </c>
      <c r="S124" s="20" t="str">
        <f t="shared" si="8"/>
        <v>OK</v>
      </c>
      <c r="T124" s="142"/>
      <c r="U124" s="143"/>
      <c r="V124" s="41"/>
      <c r="W124" s="41"/>
      <c r="X124" s="41"/>
      <c r="Y124" s="41"/>
      <c r="Z124" s="41"/>
      <c r="AA124" s="40"/>
      <c r="AB124" s="40"/>
      <c r="AC124" s="40"/>
      <c r="AD124" s="40"/>
      <c r="AE124" s="38"/>
      <c r="AF124" s="38"/>
      <c r="AG124" s="38"/>
      <c r="AH124" s="38"/>
      <c r="AI124" s="38"/>
      <c r="AJ124" s="38"/>
      <c r="AK124" s="38"/>
      <c r="AL124" s="38"/>
      <c r="AM124" s="38"/>
      <c r="AN124" s="38"/>
      <c r="AO124" s="38"/>
      <c r="AP124" s="38"/>
      <c r="AQ124" s="38"/>
      <c r="AR124" s="38"/>
      <c r="AS124" s="38"/>
      <c r="AT124" s="38"/>
      <c r="AU124" s="38"/>
      <c r="AV124" s="38"/>
      <c r="AW124" s="38"/>
      <c r="AX124" s="38"/>
      <c r="AY124" s="38"/>
    </row>
    <row r="125" spans="1:51" ht="24.75" customHeight="1" x14ac:dyDescent="0.25">
      <c r="A125" s="166"/>
      <c r="B125" s="164"/>
      <c r="C125" s="67">
        <v>131</v>
      </c>
      <c r="D125" s="72" t="s">
        <v>185</v>
      </c>
      <c r="E125" s="86" t="s">
        <v>424</v>
      </c>
      <c r="F125" s="78" t="s">
        <v>236</v>
      </c>
      <c r="G125" s="79" t="s">
        <v>425</v>
      </c>
      <c r="H125" s="77" t="s">
        <v>468</v>
      </c>
      <c r="I125" s="82">
        <v>45.55</v>
      </c>
      <c r="J125" s="85">
        <v>0</v>
      </c>
      <c r="K125" s="28">
        <f t="shared" si="5"/>
        <v>0</v>
      </c>
      <c r="L125" s="28">
        <f t="shared" si="6"/>
        <v>0</v>
      </c>
      <c r="M125" s="29"/>
      <c r="N125" s="30">
        <f t="shared" si="3"/>
        <v>0</v>
      </c>
      <c r="O125" s="29"/>
      <c r="P125" s="29"/>
      <c r="Q125" s="29"/>
      <c r="R125" s="42">
        <f t="shared" si="7"/>
        <v>0</v>
      </c>
      <c r="S125" s="20" t="str">
        <f t="shared" si="8"/>
        <v>OK</v>
      </c>
      <c r="T125" s="142"/>
      <c r="U125" s="143"/>
      <c r="V125" s="41"/>
      <c r="W125" s="41"/>
      <c r="X125" s="41"/>
      <c r="Y125" s="41"/>
      <c r="Z125" s="41"/>
      <c r="AA125" s="40"/>
      <c r="AB125" s="40"/>
      <c r="AC125" s="40"/>
      <c r="AD125" s="40"/>
      <c r="AE125" s="38"/>
      <c r="AF125" s="38"/>
      <c r="AG125" s="38"/>
      <c r="AH125" s="38"/>
      <c r="AI125" s="38"/>
      <c r="AJ125" s="38"/>
      <c r="AK125" s="38"/>
      <c r="AL125" s="38"/>
      <c r="AM125" s="38"/>
      <c r="AN125" s="38"/>
      <c r="AO125" s="38"/>
      <c r="AP125" s="38"/>
      <c r="AQ125" s="38"/>
      <c r="AR125" s="38"/>
      <c r="AS125" s="38"/>
      <c r="AT125" s="38"/>
      <c r="AU125" s="38"/>
      <c r="AV125" s="38"/>
      <c r="AW125" s="38"/>
      <c r="AX125" s="38"/>
      <c r="AY125" s="38"/>
    </row>
    <row r="126" spans="1:51" ht="24.75" customHeight="1" x14ac:dyDescent="0.25">
      <c r="A126" s="166"/>
      <c r="B126" s="164"/>
      <c r="C126" s="67">
        <v>132</v>
      </c>
      <c r="D126" s="72" t="s">
        <v>186</v>
      </c>
      <c r="E126" s="86" t="s">
        <v>426</v>
      </c>
      <c r="F126" s="78" t="s">
        <v>236</v>
      </c>
      <c r="G126" s="79" t="s">
        <v>427</v>
      </c>
      <c r="H126" s="77" t="s">
        <v>473</v>
      </c>
      <c r="I126" s="82">
        <v>38.03</v>
      </c>
      <c r="J126" s="85">
        <v>0</v>
      </c>
      <c r="K126" s="28">
        <f t="shared" si="5"/>
        <v>0</v>
      </c>
      <c r="L126" s="28">
        <f t="shared" si="6"/>
        <v>0</v>
      </c>
      <c r="M126" s="29"/>
      <c r="N126" s="30">
        <f t="shared" si="3"/>
        <v>0</v>
      </c>
      <c r="O126" s="29"/>
      <c r="P126" s="29"/>
      <c r="Q126" s="29"/>
      <c r="R126" s="42">
        <f t="shared" si="7"/>
        <v>0</v>
      </c>
      <c r="S126" s="20" t="str">
        <f t="shared" si="8"/>
        <v>OK</v>
      </c>
      <c r="T126" s="142"/>
      <c r="U126" s="143"/>
      <c r="V126" s="41"/>
      <c r="W126" s="41"/>
      <c r="X126" s="41"/>
      <c r="Y126" s="41"/>
      <c r="Z126" s="41"/>
      <c r="AA126" s="40"/>
      <c r="AB126" s="40"/>
      <c r="AC126" s="40"/>
      <c r="AD126" s="40"/>
      <c r="AE126" s="38"/>
      <c r="AF126" s="38"/>
      <c r="AG126" s="38"/>
      <c r="AH126" s="38"/>
      <c r="AI126" s="38"/>
      <c r="AJ126" s="38"/>
      <c r="AK126" s="38"/>
      <c r="AL126" s="38"/>
      <c r="AM126" s="38"/>
      <c r="AN126" s="38"/>
      <c r="AO126" s="38"/>
      <c r="AP126" s="38"/>
      <c r="AQ126" s="38"/>
      <c r="AR126" s="38"/>
      <c r="AS126" s="38"/>
      <c r="AT126" s="38"/>
      <c r="AU126" s="38"/>
      <c r="AV126" s="38"/>
      <c r="AW126" s="38"/>
      <c r="AX126" s="38"/>
      <c r="AY126" s="38"/>
    </row>
    <row r="127" spans="1:51" ht="24.75" customHeight="1" x14ac:dyDescent="0.25">
      <c r="A127" s="166"/>
      <c r="B127" s="164"/>
      <c r="C127" s="67">
        <v>133</v>
      </c>
      <c r="D127" s="72" t="s">
        <v>187</v>
      </c>
      <c r="E127" s="86" t="s">
        <v>428</v>
      </c>
      <c r="F127" s="78" t="s">
        <v>374</v>
      </c>
      <c r="G127" s="79" t="s">
        <v>429</v>
      </c>
      <c r="H127" s="77" t="s">
        <v>474</v>
      </c>
      <c r="I127" s="82">
        <v>12.12</v>
      </c>
      <c r="J127" s="85">
        <v>0</v>
      </c>
      <c r="K127" s="28">
        <f t="shared" si="5"/>
        <v>0</v>
      </c>
      <c r="L127" s="28">
        <f t="shared" si="6"/>
        <v>0</v>
      </c>
      <c r="M127" s="29"/>
      <c r="N127" s="30">
        <f t="shared" si="3"/>
        <v>0</v>
      </c>
      <c r="O127" s="29"/>
      <c r="P127" s="29"/>
      <c r="Q127" s="29"/>
      <c r="R127" s="42">
        <f t="shared" si="7"/>
        <v>0</v>
      </c>
      <c r="S127" s="20" t="str">
        <f t="shared" si="8"/>
        <v>OK</v>
      </c>
      <c r="T127" s="142"/>
      <c r="U127" s="143"/>
      <c r="V127" s="41"/>
      <c r="W127" s="41"/>
      <c r="X127" s="41"/>
      <c r="Y127" s="41"/>
      <c r="Z127" s="41"/>
      <c r="AA127" s="40"/>
      <c r="AB127" s="40"/>
      <c r="AC127" s="40"/>
      <c r="AD127" s="40"/>
      <c r="AE127" s="38"/>
      <c r="AF127" s="38"/>
      <c r="AG127" s="38"/>
      <c r="AH127" s="38"/>
      <c r="AI127" s="38"/>
      <c r="AJ127" s="38"/>
      <c r="AK127" s="38"/>
      <c r="AL127" s="38"/>
      <c r="AM127" s="38"/>
      <c r="AN127" s="38"/>
      <c r="AO127" s="38"/>
      <c r="AP127" s="38"/>
      <c r="AQ127" s="38"/>
      <c r="AR127" s="38"/>
      <c r="AS127" s="38"/>
      <c r="AT127" s="38"/>
      <c r="AU127" s="38"/>
      <c r="AV127" s="38"/>
      <c r="AW127" s="38"/>
      <c r="AX127" s="38"/>
      <c r="AY127" s="38"/>
    </row>
    <row r="128" spans="1:51" ht="24.75" customHeight="1" x14ac:dyDescent="0.25">
      <c r="A128" s="166"/>
      <c r="B128" s="164"/>
      <c r="C128" s="67">
        <v>134</v>
      </c>
      <c r="D128" s="72" t="s">
        <v>188</v>
      </c>
      <c r="E128" s="86" t="s">
        <v>430</v>
      </c>
      <c r="F128" s="78" t="s">
        <v>236</v>
      </c>
      <c r="G128" s="79" t="s">
        <v>431</v>
      </c>
      <c r="H128" s="77" t="s">
        <v>468</v>
      </c>
      <c r="I128" s="82">
        <v>14.89</v>
      </c>
      <c r="J128" s="85">
        <v>0</v>
      </c>
      <c r="K128" s="28">
        <f t="shared" si="5"/>
        <v>0</v>
      </c>
      <c r="L128" s="28">
        <f t="shared" si="6"/>
        <v>0</v>
      </c>
      <c r="M128" s="29"/>
      <c r="N128" s="30">
        <f t="shared" si="3"/>
        <v>0</v>
      </c>
      <c r="O128" s="29"/>
      <c r="P128" s="29"/>
      <c r="Q128" s="29"/>
      <c r="R128" s="42">
        <f t="shared" si="7"/>
        <v>0</v>
      </c>
      <c r="S128" s="20" t="str">
        <f t="shared" si="8"/>
        <v>OK</v>
      </c>
      <c r="T128" s="142"/>
      <c r="U128" s="143"/>
      <c r="V128" s="41"/>
      <c r="W128" s="41"/>
      <c r="X128" s="41"/>
      <c r="Y128" s="41"/>
      <c r="Z128" s="41"/>
      <c r="AA128" s="40"/>
      <c r="AB128" s="40"/>
      <c r="AC128" s="40"/>
      <c r="AD128" s="40"/>
      <c r="AE128" s="38"/>
      <c r="AF128" s="38"/>
      <c r="AG128" s="38"/>
      <c r="AH128" s="38"/>
      <c r="AI128" s="38"/>
      <c r="AJ128" s="38"/>
      <c r="AK128" s="38"/>
      <c r="AL128" s="38"/>
      <c r="AM128" s="38"/>
      <c r="AN128" s="38"/>
      <c r="AO128" s="38"/>
      <c r="AP128" s="38"/>
      <c r="AQ128" s="38"/>
      <c r="AR128" s="38"/>
      <c r="AS128" s="38"/>
      <c r="AT128" s="38"/>
      <c r="AU128" s="38"/>
      <c r="AV128" s="38"/>
      <c r="AW128" s="38"/>
      <c r="AX128" s="38"/>
      <c r="AY128" s="38"/>
    </row>
    <row r="129" spans="1:51" ht="24.75" customHeight="1" x14ac:dyDescent="0.25">
      <c r="A129" s="166"/>
      <c r="B129" s="164"/>
      <c r="C129" s="67">
        <v>135</v>
      </c>
      <c r="D129" s="72" t="s">
        <v>189</v>
      </c>
      <c r="E129" s="86" t="s">
        <v>432</v>
      </c>
      <c r="F129" s="78" t="s">
        <v>236</v>
      </c>
      <c r="G129" s="80" t="s">
        <v>433</v>
      </c>
      <c r="H129" s="77" t="s">
        <v>468</v>
      </c>
      <c r="I129" s="82">
        <v>7.29</v>
      </c>
      <c r="J129" s="85">
        <v>0</v>
      </c>
      <c r="K129" s="28">
        <f t="shared" si="5"/>
        <v>0</v>
      </c>
      <c r="L129" s="28">
        <f t="shared" si="6"/>
        <v>0</v>
      </c>
      <c r="M129" s="29"/>
      <c r="N129" s="30">
        <f t="shared" si="3"/>
        <v>0</v>
      </c>
      <c r="O129" s="29"/>
      <c r="P129" s="29"/>
      <c r="Q129" s="29"/>
      <c r="R129" s="42">
        <f t="shared" si="7"/>
        <v>0</v>
      </c>
      <c r="S129" s="20" t="str">
        <f t="shared" si="8"/>
        <v>OK</v>
      </c>
      <c r="T129" s="142"/>
      <c r="U129" s="143"/>
      <c r="V129" s="41"/>
      <c r="W129" s="41"/>
      <c r="X129" s="41"/>
      <c r="Y129" s="41"/>
      <c r="Z129" s="41"/>
      <c r="AA129" s="40"/>
      <c r="AB129" s="40"/>
      <c r="AC129" s="40"/>
      <c r="AD129" s="40"/>
      <c r="AE129" s="38"/>
      <c r="AF129" s="38"/>
      <c r="AG129" s="38"/>
      <c r="AH129" s="38"/>
      <c r="AI129" s="38"/>
      <c r="AJ129" s="38"/>
      <c r="AK129" s="38"/>
      <c r="AL129" s="38"/>
      <c r="AM129" s="38"/>
      <c r="AN129" s="38"/>
      <c r="AO129" s="38"/>
      <c r="AP129" s="38"/>
      <c r="AQ129" s="38"/>
      <c r="AR129" s="38"/>
      <c r="AS129" s="38"/>
      <c r="AT129" s="38"/>
      <c r="AU129" s="38"/>
      <c r="AV129" s="38"/>
      <c r="AW129" s="38"/>
      <c r="AX129" s="38"/>
      <c r="AY129" s="38"/>
    </row>
    <row r="130" spans="1:51" ht="24.75" customHeight="1" x14ac:dyDescent="0.25">
      <c r="A130" s="166"/>
      <c r="B130" s="164"/>
      <c r="C130" s="67">
        <v>136</v>
      </c>
      <c r="D130" s="72" t="s">
        <v>190</v>
      </c>
      <c r="E130" s="86" t="s">
        <v>434</v>
      </c>
      <c r="F130" s="78" t="s">
        <v>236</v>
      </c>
      <c r="G130" s="80" t="s">
        <v>433</v>
      </c>
      <c r="H130" s="77" t="s">
        <v>468</v>
      </c>
      <c r="I130" s="82">
        <v>11.18</v>
      </c>
      <c r="J130" s="85">
        <v>0</v>
      </c>
      <c r="K130" s="28">
        <f t="shared" si="5"/>
        <v>0</v>
      </c>
      <c r="L130" s="28">
        <f t="shared" si="6"/>
        <v>0</v>
      </c>
      <c r="M130" s="29"/>
      <c r="N130" s="30">
        <f t="shared" si="3"/>
        <v>0</v>
      </c>
      <c r="O130" s="29"/>
      <c r="P130" s="29"/>
      <c r="Q130" s="29"/>
      <c r="R130" s="42">
        <f t="shared" si="7"/>
        <v>0</v>
      </c>
      <c r="S130" s="20" t="str">
        <f t="shared" si="8"/>
        <v>OK</v>
      </c>
      <c r="T130" s="142"/>
      <c r="U130" s="143"/>
      <c r="V130" s="41"/>
      <c r="W130" s="41"/>
      <c r="X130" s="41"/>
      <c r="Y130" s="41"/>
      <c r="Z130" s="41"/>
      <c r="AA130" s="40"/>
      <c r="AB130" s="40"/>
      <c r="AC130" s="40"/>
      <c r="AD130" s="40"/>
      <c r="AE130" s="38"/>
      <c r="AF130" s="38"/>
      <c r="AG130" s="38"/>
      <c r="AH130" s="38"/>
      <c r="AI130" s="38"/>
      <c r="AJ130" s="38"/>
      <c r="AK130" s="38"/>
      <c r="AL130" s="38"/>
      <c r="AM130" s="38"/>
      <c r="AN130" s="38"/>
      <c r="AO130" s="38"/>
      <c r="AP130" s="38"/>
      <c r="AQ130" s="38"/>
      <c r="AR130" s="38"/>
      <c r="AS130" s="38"/>
      <c r="AT130" s="38"/>
      <c r="AU130" s="38"/>
      <c r="AV130" s="38"/>
      <c r="AW130" s="38"/>
      <c r="AX130" s="38"/>
      <c r="AY130" s="38"/>
    </row>
    <row r="131" spans="1:51" ht="24.75" customHeight="1" x14ac:dyDescent="0.25">
      <c r="A131" s="166"/>
      <c r="B131" s="164"/>
      <c r="C131" s="67">
        <v>137</v>
      </c>
      <c r="D131" s="72" t="s">
        <v>191</v>
      </c>
      <c r="E131" s="86" t="s">
        <v>435</v>
      </c>
      <c r="F131" s="78" t="s">
        <v>236</v>
      </c>
      <c r="G131" s="79" t="s">
        <v>436</v>
      </c>
      <c r="H131" s="77" t="s">
        <v>475</v>
      </c>
      <c r="I131" s="82">
        <v>204.37</v>
      </c>
      <c r="J131" s="85">
        <v>0</v>
      </c>
      <c r="K131" s="28">
        <f t="shared" si="5"/>
        <v>0</v>
      </c>
      <c r="L131" s="28">
        <f t="shared" si="6"/>
        <v>0</v>
      </c>
      <c r="M131" s="29"/>
      <c r="N131" s="30">
        <f t="shared" si="3"/>
        <v>0</v>
      </c>
      <c r="O131" s="29"/>
      <c r="P131" s="29"/>
      <c r="Q131" s="29"/>
      <c r="R131" s="42">
        <f t="shared" si="7"/>
        <v>0</v>
      </c>
      <c r="S131" s="20" t="str">
        <f t="shared" si="8"/>
        <v>OK</v>
      </c>
      <c r="T131" s="142"/>
      <c r="U131" s="143"/>
      <c r="V131" s="41"/>
      <c r="W131" s="41"/>
      <c r="X131" s="41"/>
      <c r="Y131" s="41"/>
      <c r="Z131" s="41"/>
      <c r="AA131" s="40"/>
      <c r="AB131" s="40"/>
      <c r="AC131" s="40"/>
      <c r="AD131" s="40"/>
      <c r="AE131" s="38"/>
      <c r="AF131" s="38"/>
      <c r="AG131" s="38"/>
      <c r="AH131" s="38"/>
      <c r="AI131" s="38"/>
      <c r="AJ131" s="38"/>
      <c r="AK131" s="38"/>
      <c r="AL131" s="38"/>
      <c r="AM131" s="38"/>
      <c r="AN131" s="38"/>
      <c r="AO131" s="38"/>
      <c r="AP131" s="38"/>
      <c r="AQ131" s="38"/>
      <c r="AR131" s="38"/>
      <c r="AS131" s="38"/>
      <c r="AT131" s="38"/>
      <c r="AU131" s="38"/>
      <c r="AV131" s="38"/>
      <c r="AW131" s="38"/>
      <c r="AX131" s="38"/>
      <c r="AY131" s="38"/>
    </row>
    <row r="132" spans="1:51" ht="24.75" customHeight="1" x14ac:dyDescent="0.25">
      <c r="A132" s="166"/>
      <c r="B132" s="164"/>
      <c r="C132" s="67">
        <v>138</v>
      </c>
      <c r="D132" s="72" t="s">
        <v>192</v>
      </c>
      <c r="E132" s="86" t="s">
        <v>437</v>
      </c>
      <c r="F132" s="78" t="s">
        <v>291</v>
      </c>
      <c r="G132" s="79" t="s">
        <v>438</v>
      </c>
      <c r="H132" s="77" t="s">
        <v>475</v>
      </c>
      <c r="I132" s="82">
        <v>119.47</v>
      </c>
      <c r="J132" s="85">
        <v>0</v>
      </c>
      <c r="K132" s="28">
        <f t="shared" si="5"/>
        <v>0</v>
      </c>
      <c r="L132" s="28">
        <f t="shared" si="6"/>
        <v>0</v>
      </c>
      <c r="M132" s="29"/>
      <c r="N132" s="30">
        <f t="shared" si="3"/>
        <v>0</v>
      </c>
      <c r="O132" s="29"/>
      <c r="P132" s="29"/>
      <c r="Q132" s="29"/>
      <c r="R132" s="42">
        <f t="shared" si="7"/>
        <v>0</v>
      </c>
      <c r="S132" s="20" t="str">
        <f t="shared" si="8"/>
        <v>OK</v>
      </c>
      <c r="T132" s="142"/>
      <c r="U132" s="143"/>
      <c r="V132" s="41"/>
      <c r="W132" s="41"/>
      <c r="X132" s="41"/>
      <c r="Y132" s="41"/>
      <c r="Z132" s="41"/>
      <c r="AA132" s="40"/>
      <c r="AB132" s="40"/>
      <c r="AC132" s="40"/>
      <c r="AD132" s="40"/>
      <c r="AE132" s="38"/>
      <c r="AF132" s="38"/>
      <c r="AG132" s="38"/>
      <c r="AH132" s="38"/>
      <c r="AI132" s="38"/>
      <c r="AJ132" s="38"/>
      <c r="AK132" s="38"/>
      <c r="AL132" s="38"/>
      <c r="AM132" s="38"/>
      <c r="AN132" s="38"/>
      <c r="AO132" s="38"/>
      <c r="AP132" s="38"/>
      <c r="AQ132" s="38"/>
      <c r="AR132" s="38"/>
      <c r="AS132" s="38"/>
      <c r="AT132" s="38"/>
      <c r="AU132" s="38"/>
      <c r="AV132" s="38"/>
      <c r="AW132" s="38"/>
      <c r="AX132" s="38"/>
      <c r="AY132" s="38"/>
    </row>
    <row r="133" spans="1:51" ht="24.75" customHeight="1" x14ac:dyDescent="0.25">
      <c r="A133" s="166"/>
      <c r="B133" s="164"/>
      <c r="C133" s="67">
        <v>139</v>
      </c>
      <c r="D133" s="72" t="s">
        <v>193</v>
      </c>
      <c r="E133" s="86" t="s">
        <v>439</v>
      </c>
      <c r="F133" s="78" t="s">
        <v>236</v>
      </c>
      <c r="G133" s="79" t="s">
        <v>427</v>
      </c>
      <c r="H133" s="77" t="s">
        <v>473</v>
      </c>
      <c r="I133" s="82">
        <v>42.23</v>
      </c>
      <c r="J133" s="85">
        <v>0</v>
      </c>
      <c r="K133" s="28">
        <f t="shared" si="5"/>
        <v>0</v>
      </c>
      <c r="L133" s="28">
        <f t="shared" si="6"/>
        <v>0</v>
      </c>
      <c r="M133" s="29"/>
      <c r="N133" s="30">
        <f t="shared" si="3"/>
        <v>0</v>
      </c>
      <c r="O133" s="29"/>
      <c r="P133" s="29"/>
      <c r="Q133" s="29"/>
      <c r="R133" s="42">
        <f t="shared" si="7"/>
        <v>0</v>
      </c>
      <c r="S133" s="20" t="str">
        <f t="shared" si="8"/>
        <v>OK</v>
      </c>
      <c r="T133" s="142"/>
      <c r="U133" s="143"/>
      <c r="V133" s="41"/>
      <c r="W133" s="41"/>
      <c r="X133" s="41"/>
      <c r="Y133" s="41"/>
      <c r="Z133" s="41"/>
      <c r="AA133" s="40"/>
      <c r="AB133" s="40"/>
      <c r="AC133" s="40"/>
      <c r="AD133" s="40"/>
      <c r="AE133" s="38"/>
      <c r="AF133" s="38"/>
      <c r="AG133" s="38"/>
      <c r="AH133" s="38"/>
      <c r="AI133" s="38"/>
      <c r="AJ133" s="38"/>
      <c r="AK133" s="38"/>
      <c r="AL133" s="38"/>
      <c r="AM133" s="38"/>
      <c r="AN133" s="38"/>
      <c r="AO133" s="38"/>
      <c r="AP133" s="38"/>
      <c r="AQ133" s="38"/>
      <c r="AR133" s="38"/>
      <c r="AS133" s="38"/>
      <c r="AT133" s="38"/>
      <c r="AU133" s="38"/>
      <c r="AV133" s="38"/>
      <c r="AW133" s="38"/>
      <c r="AX133" s="38"/>
      <c r="AY133" s="38"/>
    </row>
    <row r="134" spans="1:51" ht="24.75" customHeight="1" x14ac:dyDescent="0.25">
      <c r="A134" s="166"/>
      <c r="B134" s="164"/>
      <c r="C134" s="67">
        <v>140</v>
      </c>
      <c r="D134" s="72" t="s">
        <v>194</v>
      </c>
      <c r="E134" s="86" t="s">
        <v>440</v>
      </c>
      <c r="F134" s="78" t="s">
        <v>236</v>
      </c>
      <c r="G134" s="79" t="s">
        <v>441</v>
      </c>
      <c r="H134" s="77" t="s">
        <v>475</v>
      </c>
      <c r="I134" s="82">
        <v>20.39</v>
      </c>
      <c r="J134" s="85">
        <v>0</v>
      </c>
      <c r="K134" s="28">
        <f t="shared" si="5"/>
        <v>0</v>
      </c>
      <c r="L134" s="28">
        <f t="shared" si="6"/>
        <v>0</v>
      </c>
      <c r="M134" s="29"/>
      <c r="N134" s="30">
        <f t="shared" si="3"/>
        <v>0</v>
      </c>
      <c r="O134" s="29"/>
      <c r="P134" s="29"/>
      <c r="Q134" s="29"/>
      <c r="R134" s="42">
        <f t="shared" si="7"/>
        <v>0</v>
      </c>
      <c r="S134" s="20" t="str">
        <f t="shared" si="8"/>
        <v>OK</v>
      </c>
      <c r="T134" s="142"/>
      <c r="U134" s="143"/>
      <c r="V134" s="41"/>
      <c r="W134" s="41"/>
      <c r="X134" s="41"/>
      <c r="Y134" s="41"/>
      <c r="Z134" s="41"/>
      <c r="AA134" s="40"/>
      <c r="AB134" s="40"/>
      <c r="AC134" s="40"/>
      <c r="AD134" s="40"/>
      <c r="AE134" s="38"/>
      <c r="AF134" s="38"/>
      <c r="AG134" s="38"/>
      <c r="AH134" s="38"/>
      <c r="AI134" s="38"/>
      <c r="AJ134" s="38"/>
      <c r="AK134" s="38"/>
      <c r="AL134" s="38"/>
      <c r="AM134" s="38"/>
      <c r="AN134" s="38"/>
      <c r="AO134" s="38"/>
      <c r="AP134" s="38"/>
      <c r="AQ134" s="38"/>
      <c r="AR134" s="38"/>
      <c r="AS134" s="38"/>
      <c r="AT134" s="38"/>
      <c r="AU134" s="38"/>
      <c r="AV134" s="38"/>
      <c r="AW134" s="38"/>
      <c r="AX134" s="38"/>
      <c r="AY134" s="38"/>
    </row>
    <row r="135" spans="1:51" ht="24.75" customHeight="1" x14ac:dyDescent="0.25">
      <c r="A135" s="166"/>
      <c r="B135" s="164"/>
      <c r="C135" s="67">
        <v>141</v>
      </c>
      <c r="D135" s="72" t="s">
        <v>195</v>
      </c>
      <c r="E135" s="86" t="s">
        <v>442</v>
      </c>
      <c r="F135" s="78" t="s">
        <v>236</v>
      </c>
      <c r="G135" s="79" t="s">
        <v>443</v>
      </c>
      <c r="H135" s="77" t="s">
        <v>475</v>
      </c>
      <c r="I135" s="82">
        <v>23.65</v>
      </c>
      <c r="J135" s="85">
        <v>0</v>
      </c>
      <c r="K135" s="28">
        <f t="shared" si="5"/>
        <v>0</v>
      </c>
      <c r="L135" s="28">
        <f t="shared" si="6"/>
        <v>0</v>
      </c>
      <c r="M135" s="29"/>
      <c r="N135" s="30">
        <f t="shared" si="3"/>
        <v>0</v>
      </c>
      <c r="O135" s="29"/>
      <c r="P135" s="29"/>
      <c r="Q135" s="29"/>
      <c r="R135" s="42">
        <f t="shared" si="7"/>
        <v>0</v>
      </c>
      <c r="S135" s="20" t="str">
        <f t="shared" si="8"/>
        <v>OK</v>
      </c>
      <c r="T135" s="142"/>
      <c r="U135" s="143"/>
      <c r="V135" s="41"/>
      <c r="W135" s="41"/>
      <c r="X135" s="41"/>
      <c r="Y135" s="41"/>
      <c r="Z135" s="41"/>
      <c r="AA135" s="40"/>
      <c r="AB135" s="40"/>
      <c r="AC135" s="40"/>
      <c r="AD135" s="40"/>
      <c r="AE135" s="38"/>
      <c r="AF135" s="38"/>
      <c r="AG135" s="38"/>
      <c r="AH135" s="38"/>
      <c r="AI135" s="38"/>
      <c r="AJ135" s="38"/>
      <c r="AK135" s="38"/>
      <c r="AL135" s="38"/>
      <c r="AM135" s="38"/>
      <c r="AN135" s="38"/>
      <c r="AO135" s="38"/>
      <c r="AP135" s="38"/>
      <c r="AQ135" s="38"/>
      <c r="AR135" s="38"/>
      <c r="AS135" s="38"/>
      <c r="AT135" s="38"/>
      <c r="AU135" s="38"/>
      <c r="AV135" s="38"/>
      <c r="AW135" s="38"/>
      <c r="AX135" s="38"/>
      <c r="AY135" s="38"/>
    </row>
    <row r="136" spans="1:51" ht="24.75" customHeight="1" x14ac:dyDescent="0.25">
      <c r="A136" s="166"/>
      <c r="B136" s="164"/>
      <c r="C136" s="67">
        <v>142</v>
      </c>
      <c r="D136" s="72" t="s">
        <v>196</v>
      </c>
      <c r="E136" s="86" t="s">
        <v>444</v>
      </c>
      <c r="F136" s="78" t="s">
        <v>236</v>
      </c>
      <c r="G136" s="79" t="s">
        <v>445</v>
      </c>
      <c r="H136" s="77" t="s">
        <v>475</v>
      </c>
      <c r="I136" s="82">
        <v>23.5</v>
      </c>
      <c r="J136" s="85">
        <v>0</v>
      </c>
      <c r="K136" s="28">
        <f t="shared" si="5"/>
        <v>0</v>
      </c>
      <c r="L136" s="28">
        <f t="shared" si="6"/>
        <v>0</v>
      </c>
      <c r="M136" s="29"/>
      <c r="N136" s="30">
        <f t="shared" si="3"/>
        <v>0</v>
      </c>
      <c r="O136" s="29"/>
      <c r="P136" s="29"/>
      <c r="Q136" s="29"/>
      <c r="R136" s="42">
        <f t="shared" si="7"/>
        <v>0</v>
      </c>
      <c r="S136" s="20" t="str">
        <f t="shared" si="8"/>
        <v>OK</v>
      </c>
      <c r="T136" s="142"/>
      <c r="U136" s="143"/>
      <c r="V136" s="41"/>
      <c r="W136" s="41"/>
      <c r="X136" s="41"/>
      <c r="Y136" s="41"/>
      <c r="Z136" s="41"/>
      <c r="AA136" s="40"/>
      <c r="AB136" s="40"/>
      <c r="AC136" s="40"/>
      <c r="AD136" s="40"/>
      <c r="AE136" s="38"/>
      <c r="AF136" s="38"/>
      <c r="AG136" s="38"/>
      <c r="AH136" s="38"/>
      <c r="AI136" s="38"/>
      <c r="AJ136" s="38"/>
      <c r="AK136" s="38"/>
      <c r="AL136" s="38"/>
      <c r="AM136" s="38"/>
      <c r="AN136" s="38"/>
      <c r="AO136" s="38"/>
      <c r="AP136" s="38"/>
      <c r="AQ136" s="38"/>
      <c r="AR136" s="38"/>
      <c r="AS136" s="38"/>
      <c r="AT136" s="38"/>
      <c r="AU136" s="38"/>
      <c r="AV136" s="38"/>
      <c r="AW136" s="38"/>
      <c r="AX136" s="38"/>
      <c r="AY136" s="38"/>
    </row>
    <row r="137" spans="1:51" ht="24.75" customHeight="1" x14ac:dyDescent="0.25">
      <c r="A137" s="166"/>
      <c r="B137" s="164"/>
      <c r="C137" s="67">
        <v>143</v>
      </c>
      <c r="D137" s="72" t="s">
        <v>197</v>
      </c>
      <c r="E137" s="86" t="s">
        <v>446</v>
      </c>
      <c r="F137" s="78" t="s">
        <v>236</v>
      </c>
      <c r="G137" s="79" t="s">
        <v>447</v>
      </c>
      <c r="H137" s="77" t="s">
        <v>472</v>
      </c>
      <c r="I137" s="82">
        <v>5.53</v>
      </c>
      <c r="J137" s="85">
        <v>0</v>
      </c>
      <c r="K137" s="28">
        <f t="shared" si="5"/>
        <v>0</v>
      </c>
      <c r="L137" s="28">
        <f t="shared" si="6"/>
        <v>0</v>
      </c>
      <c r="M137" s="29"/>
      <c r="N137" s="30">
        <f t="shared" si="3"/>
        <v>0</v>
      </c>
      <c r="O137" s="29"/>
      <c r="P137" s="29"/>
      <c r="Q137" s="29"/>
      <c r="R137" s="42">
        <f t="shared" si="7"/>
        <v>0</v>
      </c>
      <c r="S137" s="20" t="str">
        <f t="shared" si="8"/>
        <v>OK</v>
      </c>
      <c r="T137" s="142"/>
      <c r="U137" s="143"/>
      <c r="V137" s="41"/>
      <c r="W137" s="41"/>
      <c r="X137" s="41"/>
      <c r="Y137" s="41"/>
      <c r="Z137" s="41"/>
      <c r="AA137" s="40"/>
      <c r="AB137" s="40"/>
      <c r="AC137" s="40"/>
      <c r="AD137" s="40"/>
      <c r="AE137" s="38"/>
      <c r="AF137" s="38"/>
      <c r="AG137" s="38"/>
      <c r="AH137" s="38"/>
      <c r="AI137" s="38"/>
      <c r="AJ137" s="38"/>
      <c r="AK137" s="38"/>
      <c r="AL137" s="38"/>
      <c r="AM137" s="38"/>
      <c r="AN137" s="38"/>
      <c r="AO137" s="38"/>
      <c r="AP137" s="38"/>
      <c r="AQ137" s="38"/>
      <c r="AR137" s="38"/>
      <c r="AS137" s="38"/>
      <c r="AT137" s="38"/>
      <c r="AU137" s="38"/>
      <c r="AV137" s="38"/>
      <c r="AW137" s="38"/>
      <c r="AX137" s="38"/>
      <c r="AY137" s="38"/>
    </row>
    <row r="138" spans="1:51" ht="24.75" customHeight="1" x14ac:dyDescent="0.25">
      <c r="A138" s="166"/>
      <c r="B138" s="165"/>
      <c r="C138" s="67">
        <v>144</v>
      </c>
      <c r="D138" s="72" t="s">
        <v>198</v>
      </c>
      <c r="E138" s="86" t="s">
        <v>448</v>
      </c>
      <c r="F138" s="78" t="s">
        <v>236</v>
      </c>
      <c r="G138" s="79" t="s">
        <v>447</v>
      </c>
      <c r="H138" s="77" t="s">
        <v>472</v>
      </c>
      <c r="I138" s="82">
        <v>7.93</v>
      </c>
      <c r="J138" s="85">
        <v>0</v>
      </c>
      <c r="K138" s="28">
        <f t="shared" si="5"/>
        <v>0</v>
      </c>
      <c r="L138" s="28">
        <f t="shared" si="6"/>
        <v>0</v>
      </c>
      <c r="M138" s="29"/>
      <c r="N138" s="30">
        <f t="shared" si="3"/>
        <v>0</v>
      </c>
      <c r="O138" s="29"/>
      <c r="P138" s="29"/>
      <c r="Q138" s="29"/>
      <c r="R138" s="42">
        <f t="shared" si="7"/>
        <v>0</v>
      </c>
      <c r="S138" s="20" t="str">
        <f t="shared" si="8"/>
        <v>OK</v>
      </c>
      <c r="T138" s="142"/>
      <c r="U138" s="143"/>
      <c r="V138" s="41"/>
      <c r="W138" s="41"/>
      <c r="X138" s="41"/>
      <c r="Y138" s="41"/>
      <c r="Z138" s="41"/>
      <c r="AA138" s="40"/>
      <c r="AB138" s="40"/>
      <c r="AC138" s="40"/>
      <c r="AD138" s="40"/>
      <c r="AE138" s="38"/>
      <c r="AF138" s="38"/>
      <c r="AG138" s="38"/>
      <c r="AH138" s="38"/>
      <c r="AI138" s="38"/>
      <c r="AJ138" s="38"/>
      <c r="AK138" s="38"/>
      <c r="AL138" s="38"/>
      <c r="AM138" s="38"/>
      <c r="AN138" s="38"/>
      <c r="AO138" s="38"/>
      <c r="AP138" s="38"/>
      <c r="AQ138" s="38"/>
      <c r="AR138" s="38"/>
      <c r="AS138" s="38"/>
      <c r="AT138" s="38"/>
      <c r="AU138" s="38"/>
      <c r="AV138" s="38"/>
      <c r="AW138" s="38"/>
      <c r="AX138" s="38"/>
      <c r="AY138" s="38"/>
    </row>
    <row r="139" spans="1:51" ht="24.75" customHeight="1" x14ac:dyDescent="0.25">
      <c r="A139" s="166" t="s">
        <v>481</v>
      </c>
      <c r="B139" s="163">
        <v>16</v>
      </c>
      <c r="C139" s="67">
        <v>145</v>
      </c>
      <c r="D139" s="72" t="s">
        <v>199</v>
      </c>
      <c r="E139" s="86" t="s">
        <v>449</v>
      </c>
      <c r="F139" s="78" t="s">
        <v>236</v>
      </c>
      <c r="G139" s="79" t="s">
        <v>450</v>
      </c>
      <c r="H139" s="77" t="s">
        <v>468</v>
      </c>
      <c r="I139" s="82">
        <v>229.58</v>
      </c>
      <c r="J139" s="85">
        <v>0</v>
      </c>
      <c r="K139" s="28">
        <f t="shared" si="5"/>
        <v>0</v>
      </c>
      <c r="L139" s="28">
        <f t="shared" si="6"/>
        <v>0</v>
      </c>
      <c r="M139" s="29"/>
      <c r="N139" s="30">
        <f t="shared" si="3"/>
        <v>0</v>
      </c>
      <c r="O139" s="29"/>
      <c r="P139" s="29"/>
      <c r="Q139" s="29"/>
      <c r="R139" s="42">
        <f t="shared" si="7"/>
        <v>0</v>
      </c>
      <c r="S139" s="20" t="str">
        <f t="shared" si="8"/>
        <v>OK</v>
      </c>
      <c r="T139" s="142"/>
      <c r="U139" s="143"/>
      <c r="V139" s="41"/>
      <c r="W139" s="41"/>
      <c r="X139" s="41"/>
      <c r="Y139" s="41"/>
      <c r="Z139" s="41"/>
      <c r="AA139" s="40"/>
      <c r="AB139" s="40"/>
      <c r="AC139" s="40"/>
      <c r="AD139" s="40"/>
      <c r="AE139" s="38"/>
      <c r="AF139" s="38"/>
      <c r="AG139" s="38"/>
      <c r="AH139" s="38"/>
      <c r="AI139" s="38"/>
      <c r="AJ139" s="38"/>
      <c r="AK139" s="38"/>
      <c r="AL139" s="38"/>
      <c r="AM139" s="38"/>
      <c r="AN139" s="38"/>
      <c r="AO139" s="38"/>
      <c r="AP139" s="38"/>
      <c r="AQ139" s="38"/>
      <c r="AR139" s="38"/>
      <c r="AS139" s="38"/>
      <c r="AT139" s="38"/>
      <c r="AU139" s="38"/>
      <c r="AV139" s="38"/>
      <c r="AW139" s="38"/>
      <c r="AX139" s="38"/>
      <c r="AY139" s="38"/>
    </row>
    <row r="140" spans="1:51" ht="24.75" customHeight="1" x14ac:dyDescent="0.25">
      <c r="A140" s="166"/>
      <c r="B140" s="165"/>
      <c r="C140" s="67">
        <v>146</v>
      </c>
      <c r="D140" s="72" t="s">
        <v>200</v>
      </c>
      <c r="E140" s="86" t="s">
        <v>451</v>
      </c>
      <c r="F140" s="78" t="s">
        <v>403</v>
      </c>
      <c r="G140" s="79" t="s">
        <v>452</v>
      </c>
      <c r="H140" s="77" t="s">
        <v>52</v>
      </c>
      <c r="I140" s="82">
        <v>96.02</v>
      </c>
      <c r="J140" s="85">
        <v>0</v>
      </c>
      <c r="K140" s="28">
        <f t="shared" si="5"/>
        <v>0</v>
      </c>
      <c r="L140" s="28">
        <f t="shared" si="6"/>
        <v>0</v>
      </c>
      <c r="M140" s="29"/>
      <c r="N140" s="30">
        <f t="shared" si="3"/>
        <v>0</v>
      </c>
      <c r="O140" s="29"/>
      <c r="P140" s="29"/>
      <c r="Q140" s="29"/>
      <c r="R140" s="42">
        <f t="shared" si="7"/>
        <v>0</v>
      </c>
      <c r="S140" s="20" t="str">
        <f t="shared" si="8"/>
        <v>OK</v>
      </c>
      <c r="T140" s="142"/>
      <c r="U140" s="143"/>
      <c r="V140" s="41"/>
      <c r="W140" s="41"/>
      <c r="X140" s="41"/>
      <c r="Y140" s="41"/>
      <c r="Z140" s="41"/>
      <c r="AA140" s="40"/>
      <c r="AB140" s="40"/>
      <c r="AC140" s="40"/>
      <c r="AD140" s="40"/>
      <c r="AE140" s="38"/>
      <c r="AF140" s="38"/>
      <c r="AG140" s="38"/>
      <c r="AH140" s="38"/>
      <c r="AI140" s="38"/>
      <c r="AJ140" s="38"/>
      <c r="AK140" s="38"/>
      <c r="AL140" s="38"/>
      <c r="AM140" s="38"/>
      <c r="AN140" s="38"/>
      <c r="AO140" s="38"/>
      <c r="AP140" s="38"/>
      <c r="AQ140" s="38"/>
      <c r="AR140" s="38"/>
      <c r="AS140" s="38"/>
      <c r="AT140" s="38"/>
      <c r="AU140" s="38"/>
      <c r="AV140" s="38"/>
      <c r="AW140" s="38"/>
      <c r="AX140" s="38"/>
      <c r="AY140" s="38"/>
    </row>
    <row r="141" spans="1:51" ht="24.75" customHeight="1" x14ac:dyDescent="0.25">
      <c r="A141" s="166" t="s">
        <v>481</v>
      </c>
      <c r="B141" s="163">
        <v>17</v>
      </c>
      <c r="C141" s="67">
        <v>147</v>
      </c>
      <c r="D141" s="73" t="s">
        <v>201</v>
      </c>
      <c r="E141" s="86" t="s">
        <v>453</v>
      </c>
      <c r="F141" s="78" t="s">
        <v>3</v>
      </c>
      <c r="G141" s="80" t="s">
        <v>454</v>
      </c>
      <c r="H141" s="77" t="s">
        <v>468</v>
      </c>
      <c r="I141" s="82">
        <v>1298.31</v>
      </c>
      <c r="J141" s="85">
        <v>0</v>
      </c>
      <c r="K141" s="28">
        <f t="shared" si="5"/>
        <v>0</v>
      </c>
      <c r="L141" s="28">
        <f t="shared" si="6"/>
        <v>0</v>
      </c>
      <c r="M141" s="29"/>
      <c r="N141" s="30">
        <f t="shared" si="3"/>
        <v>0</v>
      </c>
      <c r="O141" s="29"/>
      <c r="P141" s="29"/>
      <c r="Q141" s="29"/>
      <c r="R141" s="42">
        <f t="shared" si="7"/>
        <v>0</v>
      </c>
      <c r="S141" s="20" t="str">
        <f t="shared" si="8"/>
        <v>OK</v>
      </c>
      <c r="T141" s="142"/>
      <c r="U141" s="143"/>
      <c r="V141" s="41"/>
      <c r="W141" s="41"/>
      <c r="X141" s="41"/>
      <c r="Y141" s="41"/>
      <c r="Z141" s="41"/>
      <c r="AA141" s="40"/>
      <c r="AB141" s="40"/>
      <c r="AC141" s="40"/>
      <c r="AD141" s="40"/>
      <c r="AE141" s="38"/>
      <c r="AF141" s="38"/>
      <c r="AG141" s="38"/>
      <c r="AH141" s="38"/>
      <c r="AI141" s="38"/>
      <c r="AJ141" s="38"/>
      <c r="AK141" s="38"/>
      <c r="AL141" s="38"/>
      <c r="AM141" s="38"/>
      <c r="AN141" s="38"/>
      <c r="AO141" s="38"/>
      <c r="AP141" s="38"/>
      <c r="AQ141" s="38"/>
      <c r="AR141" s="38"/>
      <c r="AS141" s="38"/>
      <c r="AT141" s="38"/>
      <c r="AU141" s="38"/>
      <c r="AV141" s="38"/>
      <c r="AW141" s="38"/>
      <c r="AX141" s="38"/>
      <c r="AY141" s="38"/>
    </row>
    <row r="142" spans="1:51" ht="24.75" customHeight="1" x14ac:dyDescent="0.25">
      <c r="A142" s="166"/>
      <c r="B142" s="164"/>
      <c r="C142" s="67">
        <v>148</v>
      </c>
      <c r="D142" s="73" t="s">
        <v>202</v>
      </c>
      <c r="E142" s="86" t="s">
        <v>455</v>
      </c>
      <c r="F142" s="78" t="s">
        <v>3</v>
      </c>
      <c r="G142" s="80" t="s">
        <v>454</v>
      </c>
      <c r="H142" s="77" t="s">
        <v>476</v>
      </c>
      <c r="I142" s="82">
        <v>1073.81</v>
      </c>
      <c r="J142" s="85">
        <v>0</v>
      </c>
      <c r="K142" s="28">
        <f t="shared" si="5"/>
        <v>0</v>
      </c>
      <c r="L142" s="28">
        <f t="shared" si="6"/>
        <v>0</v>
      </c>
      <c r="M142" s="29"/>
      <c r="N142" s="30">
        <f t="shared" si="3"/>
        <v>0</v>
      </c>
      <c r="O142" s="29"/>
      <c r="P142" s="29"/>
      <c r="Q142" s="29"/>
      <c r="R142" s="42">
        <f t="shared" si="7"/>
        <v>0</v>
      </c>
      <c r="S142" s="20" t="str">
        <f t="shared" si="8"/>
        <v>OK</v>
      </c>
      <c r="T142" s="142"/>
      <c r="U142" s="143"/>
      <c r="V142" s="41"/>
      <c r="W142" s="41"/>
      <c r="X142" s="41"/>
      <c r="Y142" s="41"/>
      <c r="Z142" s="41"/>
      <c r="AA142" s="40"/>
      <c r="AB142" s="40"/>
      <c r="AC142" s="40"/>
      <c r="AD142" s="40"/>
      <c r="AE142" s="38"/>
      <c r="AF142" s="38"/>
      <c r="AG142" s="38"/>
      <c r="AH142" s="38"/>
      <c r="AI142" s="38"/>
      <c r="AJ142" s="38"/>
      <c r="AK142" s="38"/>
      <c r="AL142" s="38"/>
      <c r="AM142" s="38"/>
      <c r="AN142" s="38"/>
      <c r="AO142" s="38"/>
      <c r="AP142" s="38"/>
      <c r="AQ142" s="38"/>
      <c r="AR142" s="38"/>
      <c r="AS142" s="38"/>
      <c r="AT142" s="38"/>
      <c r="AU142" s="38"/>
      <c r="AV142" s="38"/>
      <c r="AW142" s="38"/>
      <c r="AX142" s="38"/>
      <c r="AY142" s="38"/>
    </row>
    <row r="143" spans="1:51" ht="24.75" customHeight="1" x14ac:dyDescent="0.25">
      <c r="A143" s="166"/>
      <c r="B143" s="165"/>
      <c r="C143" s="67">
        <v>149</v>
      </c>
      <c r="D143" s="73" t="s">
        <v>203</v>
      </c>
      <c r="E143" s="86" t="s">
        <v>456</v>
      </c>
      <c r="F143" s="78" t="s">
        <v>3</v>
      </c>
      <c r="G143" s="80" t="s">
        <v>454</v>
      </c>
      <c r="H143" s="77" t="s">
        <v>468</v>
      </c>
      <c r="I143" s="82">
        <v>424.67</v>
      </c>
      <c r="J143" s="85">
        <v>0</v>
      </c>
      <c r="K143" s="28">
        <f t="shared" si="5"/>
        <v>0</v>
      </c>
      <c r="L143" s="28">
        <f t="shared" si="6"/>
        <v>0</v>
      </c>
      <c r="M143" s="29"/>
      <c r="N143" s="30">
        <f t="shared" si="3"/>
        <v>0</v>
      </c>
      <c r="O143" s="29"/>
      <c r="P143" s="29"/>
      <c r="Q143" s="29"/>
      <c r="R143" s="42">
        <f t="shared" si="7"/>
        <v>0</v>
      </c>
      <c r="S143" s="20" t="str">
        <f t="shared" si="8"/>
        <v>OK</v>
      </c>
      <c r="T143" s="142"/>
      <c r="U143" s="143"/>
      <c r="V143" s="41"/>
      <c r="W143" s="41"/>
      <c r="X143" s="41"/>
      <c r="Y143" s="41"/>
      <c r="Z143" s="41"/>
      <c r="AA143" s="40"/>
      <c r="AB143" s="40"/>
      <c r="AC143" s="40"/>
      <c r="AD143" s="40"/>
      <c r="AE143" s="38"/>
      <c r="AF143" s="38"/>
      <c r="AG143" s="38"/>
      <c r="AH143" s="38"/>
      <c r="AI143" s="38"/>
      <c r="AJ143" s="38"/>
      <c r="AK143" s="38"/>
      <c r="AL143" s="38"/>
      <c r="AM143" s="38"/>
      <c r="AN143" s="38"/>
      <c r="AO143" s="38"/>
      <c r="AP143" s="38"/>
      <c r="AQ143" s="38"/>
      <c r="AR143" s="38"/>
      <c r="AS143" s="38"/>
      <c r="AT143" s="38"/>
      <c r="AU143" s="38"/>
      <c r="AV143" s="38"/>
      <c r="AW143" s="38"/>
      <c r="AX143" s="38"/>
      <c r="AY143" s="38"/>
    </row>
    <row r="144" spans="1:51" ht="24.75" customHeight="1" x14ac:dyDescent="0.25">
      <c r="A144" s="166" t="s">
        <v>482</v>
      </c>
      <c r="B144" s="163">
        <v>18</v>
      </c>
      <c r="C144" s="67">
        <v>150</v>
      </c>
      <c r="D144" s="73" t="s">
        <v>204</v>
      </c>
      <c r="E144" s="86" t="s">
        <v>457</v>
      </c>
      <c r="F144" s="78" t="s">
        <v>403</v>
      </c>
      <c r="G144" s="80" t="s">
        <v>433</v>
      </c>
      <c r="H144" s="77" t="s">
        <v>470</v>
      </c>
      <c r="I144" s="82">
        <v>30.6</v>
      </c>
      <c r="J144" s="85">
        <v>0</v>
      </c>
      <c r="K144" s="28">
        <f t="shared" si="5"/>
        <v>0</v>
      </c>
      <c r="L144" s="28">
        <f t="shared" si="6"/>
        <v>0</v>
      </c>
      <c r="M144" s="29"/>
      <c r="N144" s="30">
        <f t="shared" si="3"/>
        <v>0</v>
      </c>
      <c r="O144" s="29"/>
      <c r="P144" s="29"/>
      <c r="Q144" s="29"/>
      <c r="R144" s="42">
        <f t="shared" si="7"/>
        <v>0</v>
      </c>
      <c r="S144" s="20" t="str">
        <f t="shared" si="8"/>
        <v>OK</v>
      </c>
      <c r="T144" s="142"/>
      <c r="U144" s="143"/>
      <c r="V144" s="41"/>
      <c r="W144" s="41"/>
      <c r="X144" s="41"/>
      <c r="Y144" s="41"/>
      <c r="Z144" s="41"/>
      <c r="AA144" s="40"/>
      <c r="AB144" s="40"/>
      <c r="AC144" s="40"/>
      <c r="AD144" s="40"/>
      <c r="AE144" s="38"/>
      <c r="AF144" s="38"/>
      <c r="AG144" s="38"/>
      <c r="AH144" s="38"/>
      <c r="AI144" s="38"/>
      <c r="AJ144" s="38"/>
      <c r="AK144" s="38"/>
      <c r="AL144" s="38"/>
      <c r="AM144" s="38"/>
      <c r="AN144" s="38"/>
      <c r="AO144" s="38"/>
      <c r="AP144" s="38"/>
      <c r="AQ144" s="38"/>
      <c r="AR144" s="38"/>
      <c r="AS144" s="38"/>
      <c r="AT144" s="38"/>
      <c r="AU144" s="38"/>
      <c r="AV144" s="38"/>
      <c r="AW144" s="38"/>
      <c r="AX144" s="38"/>
      <c r="AY144" s="38"/>
    </row>
    <row r="145" spans="1:51" ht="24.75" customHeight="1" x14ac:dyDescent="0.25">
      <c r="A145" s="166"/>
      <c r="B145" s="164"/>
      <c r="C145" s="67">
        <v>151</v>
      </c>
      <c r="D145" s="73" t="s">
        <v>205</v>
      </c>
      <c r="E145" s="86" t="s">
        <v>458</v>
      </c>
      <c r="F145" s="78" t="s">
        <v>3</v>
      </c>
      <c r="G145" s="80" t="s">
        <v>433</v>
      </c>
      <c r="H145" s="77" t="s">
        <v>468</v>
      </c>
      <c r="I145" s="82">
        <v>14.23</v>
      </c>
      <c r="J145" s="85">
        <v>0</v>
      </c>
      <c r="K145" s="28">
        <f t="shared" si="5"/>
        <v>0</v>
      </c>
      <c r="L145" s="28">
        <f t="shared" si="6"/>
        <v>0</v>
      </c>
      <c r="M145" s="29"/>
      <c r="N145" s="30">
        <f t="shared" si="3"/>
        <v>0</v>
      </c>
      <c r="O145" s="29"/>
      <c r="P145" s="29"/>
      <c r="Q145" s="29"/>
      <c r="R145" s="42">
        <f t="shared" si="7"/>
        <v>0</v>
      </c>
      <c r="S145" s="20" t="str">
        <f t="shared" si="8"/>
        <v>OK</v>
      </c>
      <c r="T145" s="142"/>
      <c r="U145" s="143"/>
      <c r="V145" s="41"/>
      <c r="W145" s="41"/>
      <c r="X145" s="41"/>
      <c r="Y145" s="41"/>
      <c r="Z145" s="41"/>
      <c r="AA145" s="40"/>
      <c r="AB145" s="40"/>
      <c r="AC145" s="40"/>
      <c r="AD145" s="40"/>
      <c r="AE145" s="38"/>
      <c r="AF145" s="38"/>
      <c r="AG145" s="38"/>
      <c r="AH145" s="38"/>
      <c r="AI145" s="38"/>
      <c r="AJ145" s="38"/>
      <c r="AK145" s="38"/>
      <c r="AL145" s="38"/>
      <c r="AM145" s="38"/>
      <c r="AN145" s="38"/>
      <c r="AO145" s="38"/>
      <c r="AP145" s="38"/>
      <c r="AQ145" s="38"/>
      <c r="AR145" s="38"/>
      <c r="AS145" s="38"/>
      <c r="AT145" s="38"/>
      <c r="AU145" s="38"/>
      <c r="AV145" s="38"/>
      <c r="AW145" s="38"/>
      <c r="AX145" s="38"/>
      <c r="AY145" s="38"/>
    </row>
    <row r="146" spans="1:51" ht="24.75" customHeight="1" x14ac:dyDescent="0.25">
      <c r="A146" s="166"/>
      <c r="B146" s="164"/>
      <c r="C146" s="67">
        <v>152</v>
      </c>
      <c r="D146" s="73" t="s">
        <v>206</v>
      </c>
      <c r="E146" s="86" t="s">
        <v>459</v>
      </c>
      <c r="F146" s="78" t="s">
        <v>3</v>
      </c>
      <c r="G146" s="80" t="s">
        <v>433</v>
      </c>
      <c r="H146" s="77" t="s">
        <v>468</v>
      </c>
      <c r="I146" s="82">
        <v>4.05</v>
      </c>
      <c r="J146" s="85">
        <v>0</v>
      </c>
      <c r="K146" s="28">
        <f t="shared" si="5"/>
        <v>0</v>
      </c>
      <c r="L146" s="28">
        <f t="shared" si="6"/>
        <v>0</v>
      </c>
      <c r="M146" s="29"/>
      <c r="N146" s="30">
        <f t="shared" si="3"/>
        <v>0</v>
      </c>
      <c r="O146" s="29"/>
      <c r="P146" s="29"/>
      <c r="Q146" s="29"/>
      <c r="R146" s="42">
        <f t="shared" si="7"/>
        <v>0</v>
      </c>
      <c r="S146" s="20" t="str">
        <f t="shared" si="8"/>
        <v>OK</v>
      </c>
      <c r="T146" s="142"/>
      <c r="U146" s="143"/>
      <c r="V146" s="41"/>
      <c r="W146" s="41"/>
      <c r="X146" s="41"/>
      <c r="Y146" s="41"/>
      <c r="Z146" s="41"/>
      <c r="AA146" s="40"/>
      <c r="AB146" s="40"/>
      <c r="AC146" s="40"/>
      <c r="AD146" s="40"/>
      <c r="AE146" s="38"/>
      <c r="AF146" s="38"/>
      <c r="AG146" s="38"/>
      <c r="AH146" s="38"/>
      <c r="AI146" s="38"/>
      <c r="AJ146" s="38"/>
      <c r="AK146" s="38"/>
      <c r="AL146" s="38"/>
      <c r="AM146" s="38"/>
      <c r="AN146" s="38"/>
      <c r="AO146" s="38"/>
      <c r="AP146" s="38"/>
      <c r="AQ146" s="38"/>
      <c r="AR146" s="38"/>
      <c r="AS146" s="38"/>
      <c r="AT146" s="38"/>
      <c r="AU146" s="38"/>
      <c r="AV146" s="38"/>
      <c r="AW146" s="38"/>
      <c r="AX146" s="38"/>
      <c r="AY146" s="38"/>
    </row>
    <row r="147" spans="1:51" ht="24.75" customHeight="1" x14ac:dyDescent="0.25">
      <c r="A147" s="166"/>
      <c r="B147" s="164"/>
      <c r="C147" s="67">
        <v>153</v>
      </c>
      <c r="D147" s="73" t="s">
        <v>207</v>
      </c>
      <c r="E147" s="86" t="s">
        <v>460</v>
      </c>
      <c r="F147" s="78" t="s">
        <v>3</v>
      </c>
      <c r="G147" s="80" t="s">
        <v>433</v>
      </c>
      <c r="H147" s="77" t="s">
        <v>468</v>
      </c>
      <c r="I147" s="82">
        <v>3.9</v>
      </c>
      <c r="J147" s="85">
        <v>0</v>
      </c>
      <c r="K147" s="28">
        <f t="shared" si="5"/>
        <v>0</v>
      </c>
      <c r="L147" s="28">
        <f t="shared" si="6"/>
        <v>0</v>
      </c>
      <c r="M147" s="29"/>
      <c r="N147" s="30">
        <f t="shared" si="3"/>
        <v>0</v>
      </c>
      <c r="O147" s="29"/>
      <c r="P147" s="29"/>
      <c r="Q147" s="29"/>
      <c r="R147" s="42">
        <f t="shared" si="7"/>
        <v>0</v>
      </c>
      <c r="S147" s="20" t="str">
        <f t="shared" si="8"/>
        <v>OK</v>
      </c>
      <c r="T147" s="142"/>
      <c r="U147" s="143"/>
      <c r="V147" s="41"/>
      <c r="W147" s="41"/>
      <c r="X147" s="41"/>
      <c r="Y147" s="41"/>
      <c r="Z147" s="41"/>
      <c r="AA147" s="40"/>
      <c r="AB147" s="40"/>
      <c r="AC147" s="40"/>
      <c r="AD147" s="40"/>
      <c r="AE147" s="38"/>
      <c r="AF147" s="38"/>
      <c r="AG147" s="38"/>
      <c r="AH147" s="38"/>
      <c r="AI147" s="38"/>
      <c r="AJ147" s="38"/>
      <c r="AK147" s="38"/>
      <c r="AL147" s="38"/>
      <c r="AM147" s="38"/>
      <c r="AN147" s="38"/>
      <c r="AO147" s="38"/>
      <c r="AP147" s="38"/>
      <c r="AQ147" s="38"/>
      <c r="AR147" s="38"/>
      <c r="AS147" s="38"/>
      <c r="AT147" s="38"/>
      <c r="AU147" s="38"/>
      <c r="AV147" s="38"/>
      <c r="AW147" s="38"/>
      <c r="AX147" s="38"/>
      <c r="AY147" s="38"/>
    </row>
    <row r="148" spans="1:51" ht="24.75" customHeight="1" x14ac:dyDescent="0.25">
      <c r="A148" s="166"/>
      <c r="B148" s="164"/>
      <c r="C148" s="67">
        <v>154</v>
      </c>
      <c r="D148" s="73" t="s">
        <v>208</v>
      </c>
      <c r="E148" s="86" t="s">
        <v>461</v>
      </c>
      <c r="F148" s="78" t="s">
        <v>3</v>
      </c>
      <c r="G148" s="80" t="s">
        <v>433</v>
      </c>
      <c r="H148" s="77" t="s">
        <v>468</v>
      </c>
      <c r="I148" s="82">
        <v>3.27</v>
      </c>
      <c r="J148" s="85">
        <v>0</v>
      </c>
      <c r="K148" s="28">
        <f t="shared" si="5"/>
        <v>0</v>
      </c>
      <c r="L148" s="28">
        <f t="shared" si="6"/>
        <v>0</v>
      </c>
      <c r="M148" s="29"/>
      <c r="N148" s="30">
        <f t="shared" si="3"/>
        <v>0</v>
      </c>
      <c r="O148" s="29"/>
      <c r="P148" s="29"/>
      <c r="Q148" s="29"/>
      <c r="R148" s="42">
        <f t="shared" si="7"/>
        <v>0</v>
      </c>
      <c r="S148" s="20" t="str">
        <f t="shared" si="8"/>
        <v>OK</v>
      </c>
      <c r="T148" s="142"/>
      <c r="U148" s="143"/>
      <c r="V148" s="41"/>
      <c r="W148" s="41"/>
      <c r="X148" s="41"/>
      <c r="Y148" s="41"/>
      <c r="Z148" s="41"/>
      <c r="AA148" s="40"/>
      <c r="AB148" s="40"/>
      <c r="AC148" s="40"/>
      <c r="AD148" s="40"/>
      <c r="AE148" s="38"/>
      <c r="AF148" s="38"/>
      <c r="AG148" s="38"/>
      <c r="AH148" s="38"/>
      <c r="AI148" s="38"/>
      <c r="AJ148" s="38"/>
      <c r="AK148" s="38"/>
      <c r="AL148" s="38"/>
      <c r="AM148" s="38"/>
      <c r="AN148" s="38"/>
      <c r="AO148" s="38"/>
      <c r="AP148" s="38"/>
      <c r="AQ148" s="38"/>
      <c r="AR148" s="38"/>
      <c r="AS148" s="38"/>
      <c r="AT148" s="38"/>
      <c r="AU148" s="38"/>
      <c r="AV148" s="38"/>
      <c r="AW148" s="38"/>
      <c r="AX148" s="38"/>
      <c r="AY148" s="38"/>
    </row>
    <row r="149" spans="1:51" ht="24.75" customHeight="1" x14ac:dyDescent="0.25">
      <c r="A149" s="166"/>
      <c r="B149" s="164"/>
      <c r="C149" s="67">
        <v>155</v>
      </c>
      <c r="D149" s="73" t="s">
        <v>209</v>
      </c>
      <c r="E149" s="86" t="s">
        <v>462</v>
      </c>
      <c r="F149" s="78" t="s">
        <v>3</v>
      </c>
      <c r="G149" s="80" t="s">
        <v>433</v>
      </c>
      <c r="H149" s="77" t="s">
        <v>468</v>
      </c>
      <c r="I149" s="82">
        <v>4.12</v>
      </c>
      <c r="J149" s="85">
        <v>0</v>
      </c>
      <c r="K149" s="28">
        <f t="shared" si="5"/>
        <v>0</v>
      </c>
      <c r="L149" s="28">
        <f t="shared" si="6"/>
        <v>0</v>
      </c>
      <c r="M149" s="29"/>
      <c r="N149" s="30">
        <f t="shared" si="3"/>
        <v>0</v>
      </c>
      <c r="O149" s="29"/>
      <c r="P149" s="29"/>
      <c r="Q149" s="29"/>
      <c r="R149" s="42">
        <f t="shared" si="7"/>
        <v>0</v>
      </c>
      <c r="S149" s="20" t="str">
        <f t="shared" si="8"/>
        <v>OK</v>
      </c>
      <c r="T149" s="142"/>
      <c r="U149" s="143"/>
      <c r="V149" s="41"/>
      <c r="W149" s="41"/>
      <c r="X149" s="41"/>
      <c r="Y149" s="41"/>
      <c r="Z149" s="41"/>
      <c r="AA149" s="40"/>
      <c r="AB149" s="40"/>
      <c r="AC149" s="40"/>
      <c r="AD149" s="40"/>
      <c r="AE149" s="38"/>
      <c r="AF149" s="38"/>
      <c r="AG149" s="38"/>
      <c r="AH149" s="38"/>
      <c r="AI149" s="38"/>
      <c r="AJ149" s="38"/>
      <c r="AK149" s="38"/>
      <c r="AL149" s="38"/>
      <c r="AM149" s="38"/>
      <c r="AN149" s="38"/>
      <c r="AO149" s="38"/>
      <c r="AP149" s="38"/>
      <c r="AQ149" s="38"/>
      <c r="AR149" s="38"/>
      <c r="AS149" s="38"/>
      <c r="AT149" s="38"/>
      <c r="AU149" s="38"/>
      <c r="AV149" s="38"/>
      <c r="AW149" s="38"/>
      <c r="AX149" s="38"/>
      <c r="AY149" s="38"/>
    </row>
    <row r="150" spans="1:51" ht="24.75" customHeight="1" x14ac:dyDescent="0.25">
      <c r="A150" s="166"/>
      <c r="B150" s="164"/>
      <c r="C150" s="67">
        <v>156</v>
      </c>
      <c r="D150" s="73" t="s">
        <v>210</v>
      </c>
      <c r="E150" s="86" t="s">
        <v>463</v>
      </c>
      <c r="F150" s="78" t="s">
        <v>3</v>
      </c>
      <c r="G150" s="80" t="s">
        <v>433</v>
      </c>
      <c r="H150" s="77" t="s">
        <v>468</v>
      </c>
      <c r="I150" s="82">
        <v>5.89</v>
      </c>
      <c r="J150" s="85">
        <v>0</v>
      </c>
      <c r="K150" s="28">
        <f t="shared" si="5"/>
        <v>0</v>
      </c>
      <c r="L150" s="28">
        <f t="shared" si="6"/>
        <v>0</v>
      </c>
      <c r="M150" s="29"/>
      <c r="N150" s="30">
        <f t="shared" si="3"/>
        <v>0</v>
      </c>
      <c r="O150" s="29"/>
      <c r="P150" s="29"/>
      <c r="Q150" s="29"/>
      <c r="R150" s="42">
        <f t="shared" si="7"/>
        <v>0</v>
      </c>
      <c r="S150" s="20" t="str">
        <f t="shared" si="8"/>
        <v>OK</v>
      </c>
      <c r="T150" s="142"/>
      <c r="U150" s="143"/>
      <c r="V150" s="41"/>
      <c r="W150" s="41"/>
      <c r="X150" s="41"/>
      <c r="Y150" s="41"/>
      <c r="Z150" s="41"/>
      <c r="AA150" s="40"/>
      <c r="AB150" s="40"/>
      <c r="AC150" s="40"/>
      <c r="AD150" s="40"/>
      <c r="AE150" s="38"/>
      <c r="AF150" s="38"/>
      <c r="AG150" s="38"/>
      <c r="AH150" s="38"/>
      <c r="AI150" s="38"/>
      <c r="AJ150" s="38"/>
      <c r="AK150" s="38"/>
      <c r="AL150" s="38"/>
      <c r="AM150" s="38"/>
      <c r="AN150" s="38"/>
      <c r="AO150" s="38"/>
      <c r="AP150" s="38"/>
      <c r="AQ150" s="38"/>
      <c r="AR150" s="38"/>
      <c r="AS150" s="38"/>
      <c r="AT150" s="38"/>
      <c r="AU150" s="38"/>
      <c r="AV150" s="38"/>
      <c r="AW150" s="38"/>
      <c r="AX150" s="38"/>
      <c r="AY150" s="38"/>
    </row>
    <row r="151" spans="1:51" ht="24.75" customHeight="1" x14ac:dyDescent="0.25">
      <c r="A151" s="166"/>
      <c r="B151" s="164"/>
      <c r="C151" s="67">
        <v>157</v>
      </c>
      <c r="D151" s="73" t="s">
        <v>211</v>
      </c>
      <c r="E151" s="86" t="s">
        <v>464</v>
      </c>
      <c r="F151" s="78" t="s">
        <v>3</v>
      </c>
      <c r="G151" s="80" t="s">
        <v>433</v>
      </c>
      <c r="H151" s="77" t="s">
        <v>468</v>
      </c>
      <c r="I151" s="82">
        <v>3.9</v>
      </c>
      <c r="J151" s="85">
        <v>0</v>
      </c>
      <c r="K151" s="28">
        <f t="shared" si="5"/>
        <v>0</v>
      </c>
      <c r="L151" s="28">
        <f t="shared" si="6"/>
        <v>0</v>
      </c>
      <c r="M151" s="29"/>
      <c r="N151" s="30">
        <f t="shared" si="3"/>
        <v>0</v>
      </c>
      <c r="O151" s="29"/>
      <c r="P151" s="29"/>
      <c r="Q151" s="29"/>
      <c r="R151" s="42">
        <f t="shared" si="7"/>
        <v>0</v>
      </c>
      <c r="S151" s="20" t="str">
        <f t="shared" si="8"/>
        <v>OK</v>
      </c>
      <c r="T151" s="142"/>
      <c r="U151" s="143"/>
      <c r="V151" s="41"/>
      <c r="W151" s="41"/>
      <c r="X151" s="41"/>
      <c r="Y151" s="41"/>
      <c r="Z151" s="41"/>
      <c r="AA151" s="40"/>
      <c r="AB151" s="40"/>
      <c r="AC151" s="40"/>
      <c r="AD151" s="40"/>
      <c r="AE151" s="38"/>
      <c r="AF151" s="38"/>
      <c r="AG151" s="38"/>
      <c r="AH151" s="38"/>
      <c r="AI151" s="38"/>
      <c r="AJ151" s="38"/>
      <c r="AK151" s="38"/>
      <c r="AL151" s="38"/>
      <c r="AM151" s="38"/>
      <c r="AN151" s="38"/>
      <c r="AO151" s="38"/>
      <c r="AP151" s="38"/>
      <c r="AQ151" s="38"/>
      <c r="AR151" s="38"/>
      <c r="AS151" s="38"/>
      <c r="AT151" s="38"/>
      <c r="AU151" s="38"/>
      <c r="AV151" s="38"/>
      <c r="AW151" s="38"/>
      <c r="AX151" s="38"/>
      <c r="AY151" s="38"/>
    </row>
    <row r="152" spans="1:51" ht="24.75" customHeight="1" x14ac:dyDescent="0.25">
      <c r="A152" s="166"/>
      <c r="B152" s="164"/>
      <c r="C152" s="67">
        <v>158</v>
      </c>
      <c r="D152" s="73" t="s">
        <v>212</v>
      </c>
      <c r="E152" s="86" t="s">
        <v>465</v>
      </c>
      <c r="F152" s="78" t="s">
        <v>3</v>
      </c>
      <c r="G152" s="80" t="s">
        <v>433</v>
      </c>
      <c r="H152" s="77" t="s">
        <v>473</v>
      </c>
      <c r="I152" s="82">
        <v>157.9</v>
      </c>
      <c r="J152" s="85">
        <v>0</v>
      </c>
      <c r="K152" s="28">
        <f t="shared" si="5"/>
        <v>0</v>
      </c>
      <c r="L152" s="28">
        <f t="shared" si="6"/>
        <v>0</v>
      </c>
      <c r="M152" s="29"/>
      <c r="N152" s="30">
        <f t="shared" si="3"/>
        <v>0</v>
      </c>
      <c r="O152" s="29"/>
      <c r="P152" s="29"/>
      <c r="Q152" s="29"/>
      <c r="R152" s="42">
        <f t="shared" si="7"/>
        <v>0</v>
      </c>
      <c r="S152" s="20" t="str">
        <f t="shared" si="8"/>
        <v>OK</v>
      </c>
      <c r="T152" s="142"/>
      <c r="U152" s="143"/>
      <c r="V152" s="41"/>
      <c r="W152" s="41"/>
      <c r="X152" s="41"/>
      <c r="Y152" s="41"/>
      <c r="Z152" s="41"/>
      <c r="AA152" s="40"/>
      <c r="AB152" s="40"/>
      <c r="AC152" s="40"/>
      <c r="AD152" s="40"/>
      <c r="AE152" s="38"/>
      <c r="AF152" s="38"/>
      <c r="AG152" s="38"/>
      <c r="AH152" s="38"/>
      <c r="AI152" s="38"/>
      <c r="AJ152" s="38"/>
      <c r="AK152" s="38"/>
      <c r="AL152" s="38"/>
      <c r="AM152" s="38"/>
      <c r="AN152" s="38"/>
      <c r="AO152" s="38"/>
      <c r="AP152" s="38"/>
      <c r="AQ152" s="38"/>
      <c r="AR152" s="38"/>
      <c r="AS152" s="38"/>
      <c r="AT152" s="38"/>
      <c r="AU152" s="38"/>
      <c r="AV152" s="38"/>
      <c r="AW152" s="38"/>
      <c r="AX152" s="38"/>
      <c r="AY152" s="38"/>
    </row>
    <row r="153" spans="1:51" ht="24.75" customHeight="1" x14ac:dyDescent="0.25">
      <c r="A153" s="166"/>
      <c r="B153" s="164"/>
      <c r="C153" s="67">
        <v>159</v>
      </c>
      <c r="D153" s="73" t="s">
        <v>213</v>
      </c>
      <c r="E153" s="86" t="s">
        <v>466</v>
      </c>
      <c r="F153" s="78" t="s">
        <v>3</v>
      </c>
      <c r="G153" s="80" t="s">
        <v>433</v>
      </c>
      <c r="H153" s="77" t="s">
        <v>473</v>
      </c>
      <c r="I153" s="82">
        <v>102.99</v>
      </c>
      <c r="J153" s="85">
        <v>0</v>
      </c>
      <c r="K153" s="28">
        <f t="shared" si="5"/>
        <v>0</v>
      </c>
      <c r="L153" s="28">
        <f t="shared" si="6"/>
        <v>0</v>
      </c>
      <c r="M153" s="29"/>
      <c r="N153" s="30">
        <f t="shared" si="3"/>
        <v>0</v>
      </c>
      <c r="O153" s="29"/>
      <c r="P153" s="29"/>
      <c r="Q153" s="29"/>
      <c r="R153" s="42">
        <f t="shared" si="7"/>
        <v>0</v>
      </c>
      <c r="S153" s="20" t="str">
        <f t="shared" si="8"/>
        <v>OK</v>
      </c>
      <c r="T153" s="142"/>
      <c r="U153" s="143"/>
      <c r="V153" s="41"/>
      <c r="W153" s="41"/>
      <c r="X153" s="41"/>
      <c r="Y153" s="41"/>
      <c r="Z153" s="41"/>
      <c r="AA153" s="40"/>
      <c r="AB153" s="40"/>
      <c r="AC153" s="40"/>
      <c r="AD153" s="40"/>
      <c r="AE153" s="38"/>
      <c r="AF153" s="38"/>
      <c r="AG153" s="38"/>
      <c r="AH153" s="38"/>
      <c r="AI153" s="38"/>
      <c r="AJ153" s="38"/>
      <c r="AK153" s="38"/>
      <c r="AL153" s="38"/>
      <c r="AM153" s="38"/>
      <c r="AN153" s="38"/>
      <c r="AO153" s="38"/>
      <c r="AP153" s="38"/>
      <c r="AQ153" s="38"/>
      <c r="AR153" s="38"/>
      <c r="AS153" s="38"/>
      <c r="AT153" s="38"/>
      <c r="AU153" s="38"/>
      <c r="AV153" s="38"/>
      <c r="AW153" s="38"/>
      <c r="AX153" s="38"/>
      <c r="AY153" s="38"/>
    </row>
    <row r="154" spans="1:51" ht="24.75" customHeight="1" x14ac:dyDescent="0.25">
      <c r="A154" s="166"/>
      <c r="B154" s="165"/>
      <c r="C154" s="67">
        <v>160</v>
      </c>
      <c r="D154" s="73" t="s">
        <v>214</v>
      </c>
      <c r="E154" s="86" t="s">
        <v>467</v>
      </c>
      <c r="F154" s="78" t="s">
        <v>340</v>
      </c>
      <c r="G154" s="80" t="s">
        <v>433</v>
      </c>
      <c r="H154" s="77" t="s">
        <v>468</v>
      </c>
      <c r="I154" s="82">
        <v>1405.14</v>
      </c>
      <c r="J154" s="85">
        <v>0</v>
      </c>
      <c r="K154" s="28">
        <f t="shared" si="5"/>
        <v>0</v>
      </c>
      <c r="L154" s="28">
        <f t="shared" si="6"/>
        <v>0</v>
      </c>
      <c r="M154" s="29"/>
      <c r="N154" s="30">
        <f t="shared" si="3"/>
        <v>0</v>
      </c>
      <c r="O154" s="29"/>
      <c r="P154" s="29"/>
      <c r="Q154" s="29"/>
      <c r="R154" s="42">
        <f t="shared" si="7"/>
        <v>0</v>
      </c>
      <c r="S154" s="20" t="str">
        <f t="shared" si="8"/>
        <v>OK</v>
      </c>
      <c r="T154" s="142"/>
      <c r="U154" s="143"/>
      <c r="V154" s="41"/>
      <c r="W154" s="41"/>
      <c r="X154" s="41"/>
      <c r="Y154" s="41"/>
      <c r="Z154" s="41"/>
      <c r="AA154" s="40"/>
      <c r="AB154" s="40"/>
      <c r="AC154" s="40"/>
      <c r="AD154" s="40"/>
      <c r="AE154" s="38"/>
      <c r="AF154" s="38"/>
      <c r="AG154" s="38"/>
      <c r="AH154" s="38"/>
      <c r="AI154" s="38"/>
      <c r="AJ154" s="38"/>
      <c r="AK154" s="38"/>
      <c r="AL154" s="38"/>
      <c r="AM154" s="38"/>
      <c r="AN154" s="38"/>
      <c r="AO154" s="38"/>
      <c r="AP154" s="38"/>
      <c r="AQ154" s="38"/>
      <c r="AR154" s="38"/>
      <c r="AS154" s="38"/>
      <c r="AT154" s="38"/>
      <c r="AU154" s="38"/>
      <c r="AV154" s="38"/>
      <c r="AW154" s="38"/>
      <c r="AX154" s="38"/>
      <c r="AY154" s="38"/>
    </row>
    <row r="155" spans="1:51" ht="16.5" customHeight="1" x14ac:dyDescent="0.25">
      <c r="I155" s="57"/>
      <c r="J155" s="55">
        <f t="shared" ref="J155:R155" si="9">SUM(J4:J154)</f>
        <v>863</v>
      </c>
      <c r="K155" s="55">
        <f t="shared" si="9"/>
        <v>114</v>
      </c>
      <c r="L155" s="55">
        <f t="shared" si="9"/>
        <v>114</v>
      </c>
      <c r="M155" s="55">
        <f t="shared" si="9"/>
        <v>0</v>
      </c>
      <c r="N155" s="55">
        <f t="shared" si="9"/>
        <v>210</v>
      </c>
      <c r="O155" s="55">
        <f t="shared" si="9"/>
        <v>0</v>
      </c>
      <c r="P155" s="55">
        <f t="shared" si="9"/>
        <v>0</v>
      </c>
      <c r="Q155" s="55">
        <f t="shared" si="9"/>
        <v>0</v>
      </c>
      <c r="R155" s="56">
        <f t="shared" si="9"/>
        <v>749</v>
      </c>
      <c r="T155" s="148">
        <f>SUMPRODUCT($I$4:$I$154,T4:T154)</f>
        <v>420.86</v>
      </c>
      <c r="U155" s="148">
        <f t="shared" ref="U155:Z155" si="10">SUMPRODUCT($I$4:$I$154,U4:U154)</f>
        <v>2150</v>
      </c>
      <c r="V155" s="148">
        <f t="shared" si="10"/>
        <v>0</v>
      </c>
      <c r="W155" s="148">
        <f t="shared" si="10"/>
        <v>0</v>
      </c>
      <c r="X155" s="148">
        <f t="shared" si="10"/>
        <v>0</v>
      </c>
      <c r="Y155" s="148">
        <f t="shared" si="10"/>
        <v>0</v>
      </c>
      <c r="Z155" s="148">
        <f t="shared" si="10"/>
        <v>0</v>
      </c>
      <c r="AA155" s="22">
        <f t="shared" ref="AA155:AY155" si="11">SUMPRODUCT($I$4:$I$154,AA4:AA154)</f>
        <v>0</v>
      </c>
      <c r="AB155" s="22">
        <f t="shared" si="11"/>
        <v>0</v>
      </c>
      <c r="AC155" s="22">
        <f t="shared" si="11"/>
        <v>0</v>
      </c>
      <c r="AD155" s="22">
        <f t="shared" si="11"/>
        <v>0</v>
      </c>
      <c r="AE155" s="22">
        <f t="shared" si="11"/>
        <v>0</v>
      </c>
      <c r="AF155" s="22">
        <f t="shared" si="11"/>
        <v>0</v>
      </c>
      <c r="AG155" s="22">
        <f t="shared" si="11"/>
        <v>0</v>
      </c>
      <c r="AH155" s="22">
        <f t="shared" si="11"/>
        <v>0</v>
      </c>
      <c r="AI155" s="22">
        <f t="shared" si="11"/>
        <v>0</v>
      </c>
      <c r="AJ155" s="22">
        <f t="shared" si="11"/>
        <v>0</v>
      </c>
      <c r="AK155" s="22">
        <f t="shared" si="11"/>
        <v>0</v>
      </c>
      <c r="AL155" s="22">
        <f t="shared" si="11"/>
        <v>0</v>
      </c>
      <c r="AM155" s="22">
        <f t="shared" si="11"/>
        <v>0</v>
      </c>
      <c r="AN155" s="22">
        <f t="shared" si="11"/>
        <v>0</v>
      </c>
      <c r="AO155" s="22">
        <f t="shared" si="11"/>
        <v>0</v>
      </c>
      <c r="AP155" s="22">
        <f t="shared" si="11"/>
        <v>0</v>
      </c>
      <c r="AQ155" s="22">
        <f t="shared" si="11"/>
        <v>0</v>
      </c>
      <c r="AR155" s="22">
        <f t="shared" si="11"/>
        <v>0</v>
      </c>
      <c r="AS155" s="22">
        <f t="shared" si="11"/>
        <v>0</v>
      </c>
      <c r="AT155" s="22">
        <f t="shared" si="11"/>
        <v>0</v>
      </c>
      <c r="AU155" s="22">
        <f t="shared" si="11"/>
        <v>0</v>
      </c>
      <c r="AV155" s="22">
        <f t="shared" si="11"/>
        <v>0</v>
      </c>
      <c r="AW155" s="22">
        <f t="shared" si="11"/>
        <v>0</v>
      </c>
      <c r="AX155" s="22">
        <f t="shared" si="11"/>
        <v>0</v>
      </c>
      <c r="AY155" s="22">
        <f t="shared" si="11"/>
        <v>0</v>
      </c>
    </row>
    <row r="156" spans="1:51" ht="20.25" customHeight="1" x14ac:dyDescent="0.25">
      <c r="J156" s="62">
        <f t="shared" ref="J156:Q156" si="12">SUMPRODUCT($I$4:$I$154,J4:J154)</f>
        <v>8065.1200000000017</v>
      </c>
      <c r="K156" s="62">
        <f t="shared" si="12"/>
        <v>2570.8600000000006</v>
      </c>
      <c r="L156" s="62">
        <f t="shared" si="12"/>
        <v>2570.8600000000006</v>
      </c>
      <c r="M156" s="62">
        <f t="shared" si="12"/>
        <v>0</v>
      </c>
      <c r="N156" s="62">
        <f t="shared" si="12"/>
        <v>1904.5900000000001</v>
      </c>
      <c r="O156" s="62">
        <f t="shared" si="12"/>
        <v>0</v>
      </c>
      <c r="P156" s="62">
        <f t="shared" si="12"/>
        <v>0</v>
      </c>
      <c r="Q156" s="62">
        <f t="shared" si="12"/>
        <v>0</v>
      </c>
      <c r="T156" s="149"/>
      <c r="U156" s="149"/>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row>
    <row r="157" spans="1:51" ht="20.25" customHeight="1" thickBot="1" x14ac:dyDescent="0.3">
      <c r="J157" s="62"/>
      <c r="M157" s="33"/>
      <c r="N157" s="33"/>
      <c r="O157" s="33"/>
      <c r="P157" s="33"/>
      <c r="Q157" s="33"/>
      <c r="T157" s="149"/>
      <c r="U157" s="149"/>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row>
    <row r="158" spans="1:51" ht="17.25" customHeight="1" x14ac:dyDescent="0.25">
      <c r="A158" s="39"/>
      <c r="B158" s="177" t="s">
        <v>60</v>
      </c>
      <c r="C158" s="178"/>
      <c r="D158" s="178"/>
      <c r="E158" s="178"/>
      <c r="F158" s="178"/>
      <c r="G158" s="178"/>
      <c r="H158" s="178"/>
      <c r="I158" s="178"/>
      <c r="J158" s="179"/>
      <c r="K158" s="33"/>
      <c r="L158" s="33"/>
      <c r="M158" s="33"/>
      <c r="N158" s="33"/>
      <c r="O158" s="33"/>
      <c r="P158" s="33"/>
      <c r="Q158" s="33"/>
      <c r="T158" s="149"/>
      <c r="U158" s="150"/>
      <c r="V158" s="26"/>
      <c r="W158" s="26"/>
    </row>
    <row r="159" spans="1:51" ht="16.5" customHeight="1" x14ac:dyDescent="0.25">
      <c r="A159" s="39"/>
      <c r="B159" s="180" t="s">
        <v>58</v>
      </c>
      <c r="C159" s="181"/>
      <c r="D159" s="181"/>
      <c r="E159" s="181"/>
      <c r="F159" s="181"/>
      <c r="G159" s="181"/>
      <c r="H159" s="181"/>
      <c r="I159" s="181"/>
      <c r="J159" s="182"/>
      <c r="Q159" s="27"/>
      <c r="T159" s="149"/>
      <c r="U159" s="150"/>
      <c r="V159" s="26"/>
      <c r="W159" s="26"/>
    </row>
    <row r="160" spans="1:51" ht="15.75" customHeight="1" x14ac:dyDescent="0.25">
      <c r="A160" s="39"/>
      <c r="B160" s="183" t="s">
        <v>59</v>
      </c>
      <c r="C160" s="184"/>
      <c r="D160" s="184"/>
      <c r="E160" s="184"/>
      <c r="F160" s="184"/>
      <c r="G160" s="184"/>
      <c r="H160" s="184"/>
      <c r="I160" s="184"/>
      <c r="J160" s="185"/>
      <c r="Q160" s="27"/>
      <c r="T160" s="149"/>
      <c r="U160" s="150"/>
      <c r="V160" s="26"/>
      <c r="W160" s="26"/>
    </row>
    <row r="161" spans="1:21" ht="18.75" customHeight="1" thickBot="1" x14ac:dyDescent="0.3">
      <c r="A161" s="39"/>
      <c r="B161" s="186" t="s">
        <v>57</v>
      </c>
      <c r="C161" s="187"/>
      <c r="D161" s="187"/>
      <c r="E161" s="187"/>
      <c r="F161" s="187"/>
      <c r="G161" s="187"/>
      <c r="H161" s="187"/>
      <c r="I161" s="187"/>
      <c r="J161" s="188"/>
      <c r="T161" s="149"/>
      <c r="U161" s="149"/>
    </row>
  </sheetData>
  <autoFilter ref="A3:AY3" xr:uid="{00000000-0001-0000-0000-000000000000}"/>
  <mergeCells count="71">
    <mergeCell ref="B161:J161"/>
    <mergeCell ref="A120:A138"/>
    <mergeCell ref="B120:B138"/>
    <mergeCell ref="A139:A140"/>
    <mergeCell ref="B139:B140"/>
    <mergeCell ref="A141:A143"/>
    <mergeCell ref="B141:B143"/>
    <mergeCell ref="A144:A154"/>
    <mergeCell ref="B144:B154"/>
    <mergeCell ref="B158:J158"/>
    <mergeCell ref="B159:J159"/>
    <mergeCell ref="B160:J160"/>
    <mergeCell ref="A92:A103"/>
    <mergeCell ref="B92:B103"/>
    <mergeCell ref="A104:A110"/>
    <mergeCell ref="B104:B110"/>
    <mergeCell ref="A111:A119"/>
    <mergeCell ref="B111:B119"/>
    <mergeCell ref="A74:A88"/>
    <mergeCell ref="B74:B88"/>
    <mergeCell ref="A89:A90"/>
    <mergeCell ref="B89:B90"/>
    <mergeCell ref="A27:A30"/>
    <mergeCell ref="B27:B30"/>
    <mergeCell ref="A31:A56"/>
    <mergeCell ref="B31:B56"/>
    <mergeCell ref="A57:A73"/>
    <mergeCell ref="B57:B73"/>
    <mergeCell ref="A4:A16"/>
    <mergeCell ref="B4:B16"/>
    <mergeCell ref="A17:A22"/>
    <mergeCell ref="B17:B22"/>
    <mergeCell ref="A23:A26"/>
    <mergeCell ref="B23:B26"/>
    <mergeCell ref="AU1:AU2"/>
    <mergeCell ref="AV1:AV2"/>
    <mergeCell ref="AW1:AW2"/>
    <mergeCell ref="AX1:AX2"/>
    <mergeCell ref="AY1:AY2"/>
    <mergeCell ref="AH1:AH2"/>
    <mergeCell ref="W1:W2"/>
    <mergeCell ref="X1:X2"/>
    <mergeCell ref="Y1:Y2"/>
    <mergeCell ref="Z1:Z2"/>
    <mergeCell ref="AA1:AA2"/>
    <mergeCell ref="AC1:AC2"/>
    <mergeCell ref="AD1:AD2"/>
    <mergeCell ref="AE1:AE2"/>
    <mergeCell ref="AF1:AF2"/>
    <mergeCell ref="AG1:AG2"/>
    <mergeCell ref="AB1:AB2"/>
    <mergeCell ref="AR1:AR2"/>
    <mergeCell ref="AS1:AS2"/>
    <mergeCell ref="AT1:AT2"/>
    <mergeCell ref="AI1:AI2"/>
    <mergeCell ref="AJ1:AJ2"/>
    <mergeCell ref="AK1:AK2"/>
    <mergeCell ref="AL1:AL2"/>
    <mergeCell ref="AM1:AM2"/>
    <mergeCell ref="AN1:AN2"/>
    <mergeCell ref="AO1:AO2"/>
    <mergeCell ref="AP1:AP2"/>
    <mergeCell ref="AQ1:AQ2"/>
    <mergeCell ref="V1:V2"/>
    <mergeCell ref="A2:I2"/>
    <mergeCell ref="J2:S2"/>
    <mergeCell ref="A1:C1"/>
    <mergeCell ref="D1:I1"/>
    <mergeCell ref="J1:S1"/>
    <mergeCell ref="T1:T2"/>
    <mergeCell ref="U1:U2"/>
  </mergeCells>
  <conditionalFormatting sqref="S1 S3:S1048576">
    <cfRule type="cellIs" dxfId="83" priority="17" operator="equal">
      <formula>"ATENÇÃO"</formula>
    </cfRule>
  </conditionalFormatting>
  <conditionalFormatting sqref="V4:AY154">
    <cfRule type="cellIs" dxfId="82" priority="16" operator="greaterThan">
      <formula>0</formula>
    </cfRule>
  </conditionalFormatting>
  <conditionalFormatting sqref="R4:R154">
    <cfRule type="cellIs" dxfId="81" priority="15" operator="lessThan">
      <formula>0</formula>
    </cfRule>
  </conditionalFormatting>
  <conditionalFormatting sqref="S4:S154">
    <cfRule type="containsText" dxfId="80" priority="14" operator="containsText" text="ATENÇÃO">
      <formula>NOT(ISERROR(SEARCH("ATENÇÃO",S4)))</formula>
    </cfRule>
  </conditionalFormatting>
  <conditionalFormatting sqref="D123:D125 D8 D77 D105">
    <cfRule type="duplicateValues" dxfId="79" priority="12"/>
  </conditionalFormatting>
  <conditionalFormatting sqref="D10:D12">
    <cfRule type="duplicateValues" dxfId="78" priority="7"/>
  </conditionalFormatting>
  <conditionalFormatting sqref="D65">
    <cfRule type="duplicateValues" dxfId="77" priority="6"/>
  </conditionalFormatting>
  <conditionalFormatting sqref="D81">
    <cfRule type="duplicateValues" dxfId="76" priority="5"/>
  </conditionalFormatting>
  <conditionalFormatting sqref="D116 D126:D129">
    <cfRule type="duplicateValues" dxfId="75" priority="10"/>
  </conditionalFormatting>
  <conditionalFormatting sqref="D120:D122 D117 D115 D106">
    <cfRule type="duplicateValues" dxfId="74" priority="11"/>
  </conditionalFormatting>
  <conditionalFormatting sqref="D130:D138">
    <cfRule type="duplicateValues" dxfId="73" priority="4"/>
  </conditionalFormatting>
  <conditionalFormatting sqref="D139:D140 D9">
    <cfRule type="duplicateValues" dxfId="72" priority="8"/>
  </conditionalFormatting>
  <conditionalFormatting sqref="D143">
    <cfRule type="duplicateValues" dxfId="71" priority="3"/>
  </conditionalFormatting>
  <conditionalFormatting sqref="D144">
    <cfRule type="duplicateValues" dxfId="70" priority="2"/>
  </conditionalFormatting>
  <conditionalFormatting sqref="D145:D153 D141:D142 D118:D119">
    <cfRule type="duplicateValues" dxfId="69" priority="13"/>
  </conditionalFormatting>
  <conditionalFormatting sqref="D154">
    <cfRule type="duplicateValues" dxfId="68" priority="1"/>
  </conditionalFormatting>
  <conditionalFormatting sqref="D78:D80 D66:D76 D82:D104 D107:D114 D13:D64 D4:D7">
    <cfRule type="duplicateValues" dxfId="67" priority="9"/>
  </conditionalFormatting>
  <pageMargins left="0.511811024" right="0.511811024" top="0.78740157499999996" bottom="0.78740157499999996" header="0.31496062000000002" footer="0.31496062000000002"/>
  <pageSetup paperSize="9" scale="60" orientation="landscape" r:id="rId1"/>
  <colBreaks count="1" manualBreakCount="1">
    <brk id="23" max="1048575"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30A72-1A8C-45CB-B47B-7D9BF28A7B46}">
  <dimension ref="A1:AY161"/>
  <sheetViews>
    <sheetView topLeftCell="H148" zoomScale="50" zoomScaleNormal="50" workbookViewId="0">
      <selection activeCell="U164" sqref="U164"/>
    </sheetView>
  </sheetViews>
  <sheetFormatPr defaultColWidth="11.85546875" defaultRowHeight="24.75" customHeight="1" x14ac:dyDescent="0.25"/>
  <cols>
    <col min="1" max="1" width="6.140625" style="1" customWidth="1"/>
    <col min="2" max="2" width="8" style="1" customWidth="1"/>
    <col min="3" max="3" width="9.85546875" style="1" customWidth="1"/>
    <col min="4" max="4" width="15.5703125" style="3" customWidth="1"/>
    <col min="5" max="5" width="18" style="1" customWidth="1"/>
    <col min="6" max="6" width="15.85546875" style="1" customWidth="1"/>
    <col min="7" max="7" width="14.42578125" style="1" customWidth="1"/>
    <col min="8" max="8" width="16.28515625" style="1" customWidth="1"/>
    <col min="9" max="9" width="15.140625" style="3" customWidth="1"/>
    <col min="10" max="10" width="14.7109375" style="4" bestFit="1" customWidth="1"/>
    <col min="11" max="12" width="11.85546875" style="4"/>
    <col min="13" max="13" width="13.7109375" style="4" customWidth="1"/>
    <col min="14" max="14" width="13.28515625" style="4" customWidth="1"/>
    <col min="15" max="17" width="11.85546875" style="4"/>
    <col min="18" max="18" width="11.85546875" style="12"/>
    <col min="19" max="19" width="11.85546875" style="5"/>
    <col min="20" max="31" width="15" style="6" customWidth="1"/>
    <col min="32" max="51" width="15" style="39" customWidth="1"/>
    <col min="52" max="16384" width="11.85546875" style="39"/>
  </cols>
  <sheetData>
    <row r="1" spans="1:51" ht="47.1" customHeight="1" x14ac:dyDescent="0.25">
      <c r="A1" s="190" t="s">
        <v>54</v>
      </c>
      <c r="B1" s="191"/>
      <c r="C1" s="192"/>
      <c r="D1" s="169" t="s">
        <v>56</v>
      </c>
      <c r="E1" s="170"/>
      <c r="F1" s="170"/>
      <c r="G1" s="170"/>
      <c r="H1" s="170"/>
      <c r="I1" s="171"/>
      <c r="J1" s="189" t="s">
        <v>63</v>
      </c>
      <c r="K1" s="189"/>
      <c r="L1" s="189"/>
      <c r="M1" s="189"/>
      <c r="N1" s="189"/>
      <c r="O1" s="189"/>
      <c r="P1" s="189"/>
      <c r="Q1" s="189"/>
      <c r="R1" s="189"/>
      <c r="S1" s="189"/>
      <c r="T1" s="195" t="s">
        <v>569</v>
      </c>
      <c r="U1" s="195" t="s">
        <v>570</v>
      </c>
      <c r="V1" s="195" t="s">
        <v>571</v>
      </c>
      <c r="W1" s="195" t="s">
        <v>572</v>
      </c>
      <c r="X1" s="195" t="s">
        <v>573</v>
      </c>
      <c r="Y1" s="195" t="s">
        <v>574</v>
      </c>
      <c r="Z1" s="167" t="s">
        <v>53</v>
      </c>
      <c r="AA1" s="167" t="s">
        <v>53</v>
      </c>
      <c r="AB1" s="167" t="s">
        <v>53</v>
      </c>
      <c r="AC1" s="167" t="s">
        <v>53</v>
      </c>
      <c r="AD1" s="167" t="s">
        <v>53</v>
      </c>
      <c r="AE1" s="167" t="s">
        <v>53</v>
      </c>
      <c r="AF1" s="167" t="s">
        <v>53</v>
      </c>
      <c r="AG1" s="167" t="s">
        <v>53</v>
      </c>
      <c r="AH1" s="167" t="s">
        <v>53</v>
      </c>
      <c r="AI1" s="167" t="s">
        <v>53</v>
      </c>
      <c r="AJ1" s="167" t="s">
        <v>53</v>
      </c>
      <c r="AK1" s="167" t="s">
        <v>53</v>
      </c>
      <c r="AL1" s="167" t="s">
        <v>53</v>
      </c>
      <c r="AM1" s="167" t="s">
        <v>53</v>
      </c>
      <c r="AN1" s="167" t="s">
        <v>53</v>
      </c>
      <c r="AO1" s="167" t="s">
        <v>53</v>
      </c>
      <c r="AP1" s="167" t="s">
        <v>53</v>
      </c>
      <c r="AQ1" s="167" t="s">
        <v>53</v>
      </c>
      <c r="AR1" s="167" t="s">
        <v>53</v>
      </c>
      <c r="AS1" s="167" t="s">
        <v>53</v>
      </c>
      <c r="AT1" s="167" t="s">
        <v>53</v>
      </c>
      <c r="AU1" s="167" t="s">
        <v>53</v>
      </c>
      <c r="AV1" s="167" t="s">
        <v>53</v>
      </c>
      <c r="AW1" s="167" t="s">
        <v>53</v>
      </c>
      <c r="AX1" s="167" t="s">
        <v>53</v>
      </c>
      <c r="AY1" s="167" t="s">
        <v>53</v>
      </c>
    </row>
    <row r="2" spans="1:51" ht="23.25" customHeight="1" x14ac:dyDescent="0.25">
      <c r="A2" s="169" t="s">
        <v>488</v>
      </c>
      <c r="B2" s="170"/>
      <c r="C2" s="170"/>
      <c r="D2" s="170"/>
      <c r="E2" s="170"/>
      <c r="F2" s="170"/>
      <c r="G2" s="170"/>
      <c r="H2" s="170"/>
      <c r="I2" s="171"/>
      <c r="J2" s="172" t="s">
        <v>55</v>
      </c>
      <c r="K2" s="173"/>
      <c r="L2" s="173"/>
      <c r="M2" s="173"/>
      <c r="N2" s="173"/>
      <c r="O2" s="173"/>
      <c r="P2" s="173"/>
      <c r="Q2" s="173"/>
      <c r="R2" s="173"/>
      <c r="S2" s="174"/>
      <c r="T2" s="196"/>
      <c r="U2" s="196"/>
      <c r="V2" s="196"/>
      <c r="W2" s="196"/>
      <c r="X2" s="196"/>
      <c r="Y2" s="196"/>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row>
    <row r="3" spans="1:51" s="3" customFormat="1" ht="51" customHeight="1" x14ac:dyDescent="0.2">
      <c r="A3" s="7" t="s">
        <v>483</v>
      </c>
      <c r="B3" s="7" t="s">
        <v>2</v>
      </c>
      <c r="C3" s="7" t="s">
        <v>7</v>
      </c>
      <c r="D3" s="8" t="s">
        <v>9</v>
      </c>
      <c r="E3" s="8" t="s">
        <v>10</v>
      </c>
      <c r="F3" s="8" t="s">
        <v>11</v>
      </c>
      <c r="G3" s="8" t="s">
        <v>4</v>
      </c>
      <c r="H3" s="8" t="s">
        <v>12</v>
      </c>
      <c r="I3" s="9" t="s">
        <v>6</v>
      </c>
      <c r="J3" s="24" t="s">
        <v>62</v>
      </c>
      <c r="K3" s="24" t="s">
        <v>13</v>
      </c>
      <c r="L3" s="24" t="s">
        <v>14</v>
      </c>
      <c r="M3" s="24" t="s">
        <v>61</v>
      </c>
      <c r="N3" s="24" t="s">
        <v>15</v>
      </c>
      <c r="O3" s="24" t="s">
        <v>16</v>
      </c>
      <c r="P3" s="24" t="s">
        <v>17</v>
      </c>
      <c r="Q3" s="24" t="s">
        <v>18</v>
      </c>
      <c r="R3" s="31" t="s">
        <v>0</v>
      </c>
      <c r="S3" s="32" t="s">
        <v>1</v>
      </c>
      <c r="T3" s="141">
        <v>45909</v>
      </c>
      <c r="U3" s="141">
        <v>45909</v>
      </c>
      <c r="V3" s="141">
        <v>45909</v>
      </c>
      <c r="W3" s="141">
        <v>46058</v>
      </c>
      <c r="X3" s="141">
        <v>46058</v>
      </c>
      <c r="Y3" s="141">
        <v>46058</v>
      </c>
      <c r="Z3" s="69" t="s">
        <v>48</v>
      </c>
      <c r="AA3" s="69" t="s">
        <v>48</v>
      </c>
      <c r="AB3" s="69" t="s">
        <v>48</v>
      </c>
      <c r="AC3" s="69" t="s">
        <v>48</v>
      </c>
      <c r="AD3" s="69" t="s">
        <v>48</v>
      </c>
      <c r="AE3" s="69" t="s">
        <v>48</v>
      </c>
      <c r="AF3" s="69" t="s">
        <v>48</v>
      </c>
      <c r="AG3" s="69" t="s">
        <v>48</v>
      </c>
      <c r="AH3" s="69" t="s">
        <v>48</v>
      </c>
      <c r="AI3" s="69" t="s">
        <v>48</v>
      </c>
      <c r="AJ3" s="69" t="s">
        <v>48</v>
      </c>
      <c r="AK3" s="69" t="s">
        <v>48</v>
      </c>
      <c r="AL3" s="69" t="s">
        <v>48</v>
      </c>
      <c r="AM3" s="69" t="s">
        <v>48</v>
      </c>
      <c r="AN3" s="69" t="s">
        <v>48</v>
      </c>
      <c r="AO3" s="69" t="s">
        <v>48</v>
      </c>
      <c r="AP3" s="69" t="s">
        <v>48</v>
      </c>
      <c r="AQ3" s="69" t="s">
        <v>48</v>
      </c>
      <c r="AR3" s="69" t="s">
        <v>48</v>
      </c>
      <c r="AS3" s="69" t="s">
        <v>48</v>
      </c>
      <c r="AT3" s="69" t="s">
        <v>48</v>
      </c>
      <c r="AU3" s="69" t="s">
        <v>48</v>
      </c>
      <c r="AV3" s="69" t="s">
        <v>48</v>
      </c>
      <c r="AW3" s="69" t="s">
        <v>48</v>
      </c>
      <c r="AX3" s="69" t="s">
        <v>48</v>
      </c>
      <c r="AY3" s="69" t="s">
        <v>48</v>
      </c>
    </row>
    <row r="4" spans="1:51" ht="24.75" customHeight="1" x14ac:dyDescent="0.25">
      <c r="A4" s="166" t="s">
        <v>477</v>
      </c>
      <c r="B4" s="163">
        <v>1</v>
      </c>
      <c r="C4" s="67">
        <v>1</v>
      </c>
      <c r="D4" s="70" t="s">
        <v>64</v>
      </c>
      <c r="E4" s="86" t="s">
        <v>215</v>
      </c>
      <c r="F4" s="74" t="s">
        <v>3</v>
      </c>
      <c r="G4" s="76" t="s">
        <v>216</v>
      </c>
      <c r="H4" s="81" t="s">
        <v>468</v>
      </c>
      <c r="I4" s="82">
        <v>37.5</v>
      </c>
      <c r="J4" s="84">
        <v>0</v>
      </c>
      <c r="K4" s="28">
        <f t="shared" ref="K4:K35" si="0">IF(SUM(T4:AY4)&gt;J4+M4,J4+M4,SUM(T4:AY4))</f>
        <v>0</v>
      </c>
      <c r="L4" s="28">
        <f t="shared" ref="L4:L35" si="1">(SUM(T4:AY4))</f>
        <v>0</v>
      </c>
      <c r="M4" s="29"/>
      <c r="N4" s="30">
        <f>ROUND(IF(J4*0.25-0.5&lt;0,0,J4*0.25-0.5),0)-Q4-O4</f>
        <v>0</v>
      </c>
      <c r="O4" s="29"/>
      <c r="P4" s="29"/>
      <c r="Q4" s="29"/>
      <c r="R4" s="42">
        <f t="shared" ref="R4:R35" si="2">J4-SUM(T4:AY4)+M4</f>
        <v>0</v>
      </c>
      <c r="S4" s="20" t="str">
        <f>IF(R4&lt;0,"ATENÇÃO","OK")</f>
        <v>OK</v>
      </c>
      <c r="T4" s="142"/>
      <c r="U4" s="143"/>
      <c r="V4" s="143"/>
      <c r="W4" s="143"/>
      <c r="X4" s="143"/>
      <c r="Y4" s="143"/>
      <c r="Z4" s="41"/>
      <c r="AA4" s="40"/>
      <c r="AB4" s="40"/>
      <c r="AC4" s="40"/>
      <c r="AD4" s="40"/>
      <c r="AE4" s="38"/>
      <c r="AF4" s="38"/>
      <c r="AG4" s="38"/>
      <c r="AH4" s="38"/>
      <c r="AI4" s="38"/>
      <c r="AJ4" s="38"/>
      <c r="AK4" s="38"/>
      <c r="AL4" s="38"/>
      <c r="AM4" s="38"/>
      <c r="AN4" s="38"/>
      <c r="AO4" s="38"/>
      <c r="AP4" s="38"/>
      <c r="AQ4" s="38"/>
      <c r="AR4" s="38"/>
      <c r="AS4" s="38"/>
      <c r="AT4" s="38"/>
      <c r="AU4" s="38"/>
      <c r="AV4" s="38"/>
      <c r="AW4" s="38"/>
      <c r="AX4" s="38"/>
      <c r="AY4" s="38"/>
    </row>
    <row r="5" spans="1:51" ht="24.75" customHeight="1" x14ac:dyDescent="0.25">
      <c r="A5" s="166"/>
      <c r="B5" s="164"/>
      <c r="C5" s="67">
        <v>2</v>
      </c>
      <c r="D5" s="71" t="s">
        <v>65</v>
      </c>
      <c r="E5" s="86" t="s">
        <v>217</v>
      </c>
      <c r="F5" s="77" t="s">
        <v>3</v>
      </c>
      <c r="G5" s="75" t="s">
        <v>218</v>
      </c>
      <c r="H5" s="81" t="s">
        <v>468</v>
      </c>
      <c r="I5" s="82">
        <v>15.3</v>
      </c>
      <c r="J5" s="85">
        <v>50</v>
      </c>
      <c r="K5" s="28">
        <f t="shared" si="0"/>
        <v>20</v>
      </c>
      <c r="L5" s="28">
        <f t="shared" si="1"/>
        <v>20</v>
      </c>
      <c r="M5" s="29"/>
      <c r="N5" s="30">
        <f t="shared" ref="N5:N154" si="3">ROUND(IF(J5*0.25-0.5&lt;0,0,J5*0.25-0.5),0)-Q5-O5</f>
        <v>12</v>
      </c>
      <c r="O5" s="29"/>
      <c r="P5" s="29"/>
      <c r="Q5" s="29"/>
      <c r="R5" s="42">
        <f t="shared" si="2"/>
        <v>30</v>
      </c>
      <c r="S5" s="20" t="str">
        <f t="shared" ref="S5:S68" si="4">IF(R5&lt;0,"ATENÇÃO","OK")</f>
        <v>OK</v>
      </c>
      <c r="T5" s="142"/>
      <c r="U5" s="143"/>
      <c r="V5" s="143"/>
      <c r="W5" s="147">
        <v>20</v>
      </c>
      <c r="X5" s="143"/>
      <c r="Y5" s="143"/>
      <c r="Z5" s="41"/>
      <c r="AA5" s="40"/>
      <c r="AB5" s="40"/>
      <c r="AC5" s="40"/>
      <c r="AD5" s="40"/>
      <c r="AE5" s="38"/>
      <c r="AF5" s="38"/>
      <c r="AG5" s="38"/>
      <c r="AH5" s="38"/>
      <c r="AI5" s="38"/>
      <c r="AJ5" s="38"/>
      <c r="AK5" s="38"/>
      <c r="AL5" s="38"/>
      <c r="AM5" s="38"/>
      <c r="AN5" s="38"/>
      <c r="AO5" s="38"/>
      <c r="AP5" s="38"/>
      <c r="AQ5" s="38"/>
      <c r="AR5" s="38"/>
      <c r="AS5" s="38"/>
      <c r="AT5" s="38"/>
      <c r="AU5" s="38"/>
      <c r="AV5" s="38"/>
      <c r="AW5" s="38"/>
      <c r="AX5" s="38"/>
      <c r="AY5" s="38"/>
    </row>
    <row r="6" spans="1:51" ht="24.75" customHeight="1" x14ac:dyDescent="0.25">
      <c r="A6" s="166"/>
      <c r="B6" s="164"/>
      <c r="C6" s="67">
        <v>3</v>
      </c>
      <c r="D6" s="71" t="s">
        <v>66</v>
      </c>
      <c r="E6" s="86" t="s">
        <v>219</v>
      </c>
      <c r="F6" s="77" t="s">
        <v>3</v>
      </c>
      <c r="G6" s="75" t="s">
        <v>220</v>
      </c>
      <c r="H6" s="81" t="s">
        <v>468</v>
      </c>
      <c r="I6" s="82">
        <v>1.1599999999999999</v>
      </c>
      <c r="J6" s="85">
        <v>40</v>
      </c>
      <c r="K6" s="28">
        <f t="shared" si="0"/>
        <v>40</v>
      </c>
      <c r="L6" s="28">
        <f t="shared" si="1"/>
        <v>40</v>
      </c>
      <c r="M6" s="29"/>
      <c r="N6" s="30">
        <f t="shared" si="3"/>
        <v>10</v>
      </c>
      <c r="O6" s="29"/>
      <c r="P6" s="29"/>
      <c r="Q6" s="29"/>
      <c r="R6" s="42">
        <f t="shared" si="2"/>
        <v>0</v>
      </c>
      <c r="S6" s="20" t="str">
        <f t="shared" si="4"/>
        <v>OK</v>
      </c>
      <c r="T6" s="145">
        <v>40</v>
      </c>
      <c r="U6" s="142"/>
      <c r="V6" s="143"/>
      <c r="W6" s="143"/>
      <c r="X6" s="143"/>
      <c r="Y6" s="143"/>
      <c r="Z6" s="41"/>
      <c r="AA6" s="40"/>
      <c r="AB6" s="40"/>
      <c r="AC6" s="40"/>
      <c r="AD6" s="40"/>
      <c r="AE6" s="38"/>
      <c r="AF6" s="38"/>
      <c r="AG6" s="38"/>
      <c r="AH6" s="38"/>
      <c r="AI6" s="38"/>
      <c r="AJ6" s="38"/>
      <c r="AK6" s="38"/>
      <c r="AL6" s="38"/>
      <c r="AM6" s="38"/>
      <c r="AN6" s="38"/>
      <c r="AO6" s="38"/>
      <c r="AP6" s="38"/>
      <c r="AQ6" s="38"/>
      <c r="AR6" s="38"/>
      <c r="AS6" s="38"/>
      <c r="AT6" s="38"/>
      <c r="AU6" s="38"/>
      <c r="AV6" s="38"/>
      <c r="AW6" s="38"/>
      <c r="AX6" s="38"/>
      <c r="AY6" s="38"/>
    </row>
    <row r="7" spans="1:51" ht="24.75" customHeight="1" x14ac:dyDescent="0.25">
      <c r="A7" s="166"/>
      <c r="B7" s="164"/>
      <c r="C7" s="67">
        <v>4</v>
      </c>
      <c r="D7" s="71" t="s">
        <v>67</v>
      </c>
      <c r="E7" s="86" t="s">
        <v>221</v>
      </c>
      <c r="F7" s="77" t="s">
        <v>3</v>
      </c>
      <c r="G7" s="75" t="s">
        <v>222</v>
      </c>
      <c r="H7" s="75" t="s">
        <v>468</v>
      </c>
      <c r="I7" s="82">
        <v>3.04</v>
      </c>
      <c r="J7" s="85">
        <v>0</v>
      </c>
      <c r="K7" s="28">
        <f t="shared" si="0"/>
        <v>0</v>
      </c>
      <c r="L7" s="28">
        <f t="shared" si="1"/>
        <v>0</v>
      </c>
      <c r="M7" s="29"/>
      <c r="N7" s="30">
        <f t="shared" si="3"/>
        <v>0</v>
      </c>
      <c r="O7" s="29"/>
      <c r="P7" s="29"/>
      <c r="Q7" s="29"/>
      <c r="R7" s="42">
        <f t="shared" si="2"/>
        <v>0</v>
      </c>
      <c r="S7" s="20" t="str">
        <f t="shared" si="4"/>
        <v>OK</v>
      </c>
      <c r="T7" s="142"/>
      <c r="U7" s="143"/>
      <c r="V7" s="143"/>
      <c r="W7" s="143"/>
      <c r="X7" s="143"/>
      <c r="Y7" s="143"/>
      <c r="Z7" s="41"/>
      <c r="AA7" s="40"/>
      <c r="AB7" s="40"/>
      <c r="AC7" s="40"/>
      <c r="AD7" s="40"/>
      <c r="AE7" s="38"/>
      <c r="AF7" s="38"/>
      <c r="AG7" s="38"/>
      <c r="AH7" s="38"/>
      <c r="AI7" s="38"/>
      <c r="AJ7" s="38"/>
      <c r="AK7" s="38"/>
      <c r="AL7" s="38"/>
      <c r="AM7" s="38"/>
      <c r="AN7" s="38"/>
      <c r="AO7" s="38"/>
      <c r="AP7" s="38"/>
      <c r="AQ7" s="38"/>
      <c r="AR7" s="38"/>
      <c r="AS7" s="38"/>
      <c r="AT7" s="38"/>
      <c r="AU7" s="38"/>
      <c r="AV7" s="38"/>
      <c r="AW7" s="38"/>
      <c r="AX7" s="38"/>
      <c r="AY7" s="38"/>
    </row>
    <row r="8" spans="1:51" ht="24.75" customHeight="1" x14ac:dyDescent="0.25">
      <c r="A8" s="166"/>
      <c r="B8" s="164"/>
      <c r="C8" s="67">
        <v>5</v>
      </c>
      <c r="D8" s="72" t="s">
        <v>68</v>
      </c>
      <c r="E8" s="86" t="s">
        <v>223</v>
      </c>
      <c r="F8" s="78" t="s">
        <v>50</v>
      </c>
      <c r="G8" s="79" t="s">
        <v>224</v>
      </c>
      <c r="H8" s="77" t="s">
        <v>468</v>
      </c>
      <c r="I8" s="82">
        <v>3</v>
      </c>
      <c r="J8" s="85">
        <v>0</v>
      </c>
      <c r="K8" s="28">
        <f t="shared" si="0"/>
        <v>0</v>
      </c>
      <c r="L8" s="28">
        <f t="shared" si="1"/>
        <v>0</v>
      </c>
      <c r="M8" s="29"/>
      <c r="N8" s="30">
        <f t="shared" si="3"/>
        <v>0</v>
      </c>
      <c r="O8" s="29"/>
      <c r="P8" s="29"/>
      <c r="Q8" s="29"/>
      <c r="R8" s="42">
        <f t="shared" si="2"/>
        <v>0</v>
      </c>
      <c r="S8" s="20" t="str">
        <f t="shared" si="4"/>
        <v>OK</v>
      </c>
      <c r="T8" s="142"/>
      <c r="U8" s="142"/>
      <c r="V8" s="143"/>
      <c r="W8" s="143"/>
      <c r="X8" s="143"/>
      <c r="Y8" s="143"/>
      <c r="Z8" s="41"/>
      <c r="AA8" s="40"/>
      <c r="AB8" s="40"/>
      <c r="AC8" s="40"/>
      <c r="AD8" s="40"/>
      <c r="AE8" s="38"/>
      <c r="AF8" s="38"/>
      <c r="AG8" s="38"/>
      <c r="AH8" s="38"/>
      <c r="AI8" s="38"/>
      <c r="AJ8" s="38"/>
      <c r="AK8" s="38"/>
      <c r="AL8" s="38"/>
      <c r="AM8" s="38"/>
      <c r="AN8" s="38"/>
      <c r="AO8" s="38"/>
      <c r="AP8" s="38"/>
      <c r="AQ8" s="38"/>
      <c r="AR8" s="38"/>
      <c r="AS8" s="38"/>
      <c r="AT8" s="38"/>
      <c r="AU8" s="38"/>
      <c r="AV8" s="38"/>
      <c r="AW8" s="38"/>
      <c r="AX8" s="38"/>
      <c r="AY8" s="38"/>
    </row>
    <row r="9" spans="1:51" ht="24.75" customHeight="1" x14ac:dyDescent="0.25">
      <c r="A9" s="166"/>
      <c r="B9" s="164"/>
      <c r="C9" s="67">
        <v>6</v>
      </c>
      <c r="D9" s="72" t="s">
        <v>69</v>
      </c>
      <c r="E9" s="86" t="s">
        <v>225</v>
      </c>
      <c r="F9" s="78" t="s">
        <v>50</v>
      </c>
      <c r="G9" s="79" t="s">
        <v>226</v>
      </c>
      <c r="H9" s="77" t="s">
        <v>52</v>
      </c>
      <c r="I9" s="82">
        <v>2.6</v>
      </c>
      <c r="J9" s="85">
        <v>0</v>
      </c>
      <c r="K9" s="28">
        <f t="shared" si="0"/>
        <v>0</v>
      </c>
      <c r="L9" s="28">
        <f t="shared" si="1"/>
        <v>0</v>
      </c>
      <c r="M9" s="29"/>
      <c r="N9" s="30">
        <f t="shared" si="3"/>
        <v>0</v>
      </c>
      <c r="O9" s="29"/>
      <c r="P9" s="29"/>
      <c r="Q9" s="29"/>
      <c r="R9" s="42">
        <f t="shared" si="2"/>
        <v>0</v>
      </c>
      <c r="S9" s="20" t="str">
        <f t="shared" si="4"/>
        <v>OK</v>
      </c>
      <c r="T9" s="142"/>
      <c r="U9" s="143"/>
      <c r="V9" s="143"/>
      <c r="W9" s="143"/>
      <c r="X9" s="143"/>
      <c r="Y9" s="143"/>
      <c r="Z9" s="41"/>
      <c r="AA9" s="40"/>
      <c r="AB9" s="40"/>
      <c r="AC9" s="40"/>
      <c r="AD9" s="40"/>
      <c r="AE9" s="38"/>
      <c r="AF9" s="38"/>
      <c r="AG9" s="38"/>
      <c r="AH9" s="38"/>
      <c r="AI9" s="38"/>
      <c r="AJ9" s="38"/>
      <c r="AK9" s="38"/>
      <c r="AL9" s="38"/>
      <c r="AM9" s="38"/>
      <c r="AN9" s="38"/>
      <c r="AO9" s="38"/>
      <c r="AP9" s="38"/>
      <c r="AQ9" s="38"/>
      <c r="AR9" s="38"/>
      <c r="AS9" s="38"/>
      <c r="AT9" s="38"/>
      <c r="AU9" s="38"/>
      <c r="AV9" s="38"/>
      <c r="AW9" s="38"/>
      <c r="AX9" s="38"/>
      <c r="AY9" s="38"/>
    </row>
    <row r="10" spans="1:51" ht="24.75" customHeight="1" x14ac:dyDescent="0.25">
      <c r="A10" s="166"/>
      <c r="B10" s="164"/>
      <c r="C10" s="67">
        <v>7</v>
      </c>
      <c r="D10" s="72" t="s">
        <v>70</v>
      </c>
      <c r="E10" s="86" t="s">
        <v>227</v>
      </c>
      <c r="F10" s="78" t="s">
        <v>50</v>
      </c>
      <c r="G10" s="79" t="s">
        <v>228</v>
      </c>
      <c r="H10" s="79" t="s">
        <v>468</v>
      </c>
      <c r="I10" s="82">
        <v>2</v>
      </c>
      <c r="J10" s="85">
        <v>0</v>
      </c>
      <c r="K10" s="28">
        <f t="shared" si="0"/>
        <v>0</v>
      </c>
      <c r="L10" s="28">
        <f t="shared" si="1"/>
        <v>0</v>
      </c>
      <c r="M10" s="29"/>
      <c r="N10" s="30">
        <f t="shared" si="3"/>
        <v>0</v>
      </c>
      <c r="O10" s="29"/>
      <c r="P10" s="29"/>
      <c r="Q10" s="29"/>
      <c r="R10" s="42">
        <f t="shared" si="2"/>
        <v>0</v>
      </c>
      <c r="S10" s="20" t="str">
        <f t="shared" si="4"/>
        <v>OK</v>
      </c>
      <c r="T10" s="142"/>
      <c r="U10" s="143"/>
      <c r="V10" s="143"/>
      <c r="W10" s="143"/>
      <c r="X10" s="143"/>
      <c r="Y10" s="143"/>
      <c r="Z10" s="41"/>
      <c r="AA10" s="40"/>
      <c r="AB10" s="40"/>
      <c r="AC10" s="40"/>
      <c r="AD10" s="40"/>
      <c r="AE10" s="38"/>
      <c r="AF10" s="38"/>
      <c r="AG10" s="38"/>
      <c r="AH10" s="38"/>
      <c r="AI10" s="38"/>
      <c r="AJ10" s="38"/>
      <c r="AK10" s="38"/>
      <c r="AL10" s="38"/>
      <c r="AM10" s="38"/>
      <c r="AN10" s="38"/>
      <c r="AO10" s="38"/>
      <c r="AP10" s="38"/>
      <c r="AQ10" s="38"/>
      <c r="AR10" s="38"/>
      <c r="AS10" s="38"/>
      <c r="AT10" s="38"/>
      <c r="AU10" s="38"/>
      <c r="AV10" s="38"/>
      <c r="AW10" s="38"/>
      <c r="AX10" s="38"/>
      <c r="AY10" s="38"/>
    </row>
    <row r="11" spans="1:51" ht="24.75" customHeight="1" x14ac:dyDescent="0.25">
      <c r="A11" s="166"/>
      <c r="B11" s="164"/>
      <c r="C11" s="67">
        <v>8</v>
      </c>
      <c r="D11" s="72" t="s">
        <v>71</v>
      </c>
      <c r="E11" s="86" t="s">
        <v>229</v>
      </c>
      <c r="F11" s="78" t="s">
        <v>50</v>
      </c>
      <c r="G11" s="79" t="s">
        <v>230</v>
      </c>
      <c r="H11" s="79" t="s">
        <v>468</v>
      </c>
      <c r="I11" s="82">
        <v>2.13</v>
      </c>
      <c r="J11" s="85">
        <v>0</v>
      </c>
      <c r="K11" s="28">
        <f t="shared" si="0"/>
        <v>0</v>
      </c>
      <c r="L11" s="28">
        <f t="shared" si="1"/>
        <v>0</v>
      </c>
      <c r="M11" s="29"/>
      <c r="N11" s="30">
        <f t="shared" si="3"/>
        <v>0</v>
      </c>
      <c r="O11" s="29"/>
      <c r="P11" s="29"/>
      <c r="Q11" s="29"/>
      <c r="R11" s="42">
        <f t="shared" si="2"/>
        <v>0</v>
      </c>
      <c r="S11" s="20" t="str">
        <f t="shared" si="4"/>
        <v>OK</v>
      </c>
      <c r="T11" s="142"/>
      <c r="U11" s="143"/>
      <c r="V11" s="143"/>
      <c r="W11" s="143"/>
      <c r="X11" s="143"/>
      <c r="Y11" s="143"/>
      <c r="Z11" s="41"/>
      <c r="AA11" s="40"/>
      <c r="AB11" s="40"/>
      <c r="AC11" s="40"/>
      <c r="AD11" s="40"/>
      <c r="AE11" s="38"/>
      <c r="AF11" s="38"/>
      <c r="AG11" s="38"/>
      <c r="AH11" s="38"/>
      <c r="AI11" s="38"/>
      <c r="AJ11" s="38"/>
      <c r="AK11" s="38"/>
      <c r="AL11" s="38"/>
      <c r="AM11" s="38"/>
      <c r="AN11" s="38"/>
      <c r="AO11" s="38"/>
      <c r="AP11" s="38"/>
      <c r="AQ11" s="38"/>
      <c r="AR11" s="38"/>
      <c r="AS11" s="38"/>
      <c r="AT11" s="38"/>
      <c r="AU11" s="38"/>
      <c r="AV11" s="38"/>
      <c r="AW11" s="38"/>
      <c r="AX11" s="38"/>
      <c r="AY11" s="38"/>
    </row>
    <row r="12" spans="1:51" ht="24.75" customHeight="1" x14ac:dyDescent="0.25">
      <c r="A12" s="166"/>
      <c r="B12" s="164"/>
      <c r="C12" s="67">
        <v>9</v>
      </c>
      <c r="D12" s="72" t="s">
        <v>72</v>
      </c>
      <c r="E12" s="86" t="s">
        <v>231</v>
      </c>
      <c r="F12" s="78" t="s">
        <v>50</v>
      </c>
      <c r="G12" s="79" t="s">
        <v>232</v>
      </c>
      <c r="H12" s="79" t="s">
        <v>468</v>
      </c>
      <c r="I12" s="82">
        <v>1.62</v>
      </c>
      <c r="J12" s="85">
        <v>0</v>
      </c>
      <c r="K12" s="28">
        <f t="shared" si="0"/>
        <v>0</v>
      </c>
      <c r="L12" s="28">
        <f t="shared" si="1"/>
        <v>0</v>
      </c>
      <c r="M12" s="29"/>
      <c r="N12" s="30">
        <f t="shared" si="3"/>
        <v>0</v>
      </c>
      <c r="O12" s="29"/>
      <c r="P12" s="29"/>
      <c r="Q12" s="29"/>
      <c r="R12" s="42">
        <f t="shared" si="2"/>
        <v>0</v>
      </c>
      <c r="S12" s="20" t="str">
        <f t="shared" si="4"/>
        <v>OK</v>
      </c>
      <c r="T12" s="142"/>
      <c r="U12" s="143"/>
      <c r="V12" s="143"/>
      <c r="W12" s="143"/>
      <c r="X12" s="143"/>
      <c r="Y12" s="143"/>
      <c r="Z12" s="41"/>
      <c r="AA12" s="40"/>
      <c r="AB12" s="40"/>
      <c r="AC12" s="40"/>
      <c r="AD12" s="40"/>
      <c r="AE12" s="38"/>
      <c r="AF12" s="38"/>
      <c r="AG12" s="38"/>
      <c r="AH12" s="38"/>
      <c r="AI12" s="38"/>
      <c r="AJ12" s="38"/>
      <c r="AK12" s="38"/>
      <c r="AL12" s="38"/>
      <c r="AM12" s="38"/>
      <c r="AN12" s="38"/>
      <c r="AO12" s="38"/>
      <c r="AP12" s="38"/>
      <c r="AQ12" s="38"/>
      <c r="AR12" s="38"/>
      <c r="AS12" s="38"/>
      <c r="AT12" s="38"/>
      <c r="AU12" s="38"/>
      <c r="AV12" s="38"/>
      <c r="AW12" s="38"/>
      <c r="AX12" s="38"/>
      <c r="AY12" s="38"/>
    </row>
    <row r="13" spans="1:51" ht="24.75" customHeight="1" x14ac:dyDescent="0.25">
      <c r="A13" s="166"/>
      <c r="B13" s="164"/>
      <c r="C13" s="67">
        <v>10</v>
      </c>
      <c r="D13" s="72" t="s">
        <v>73</v>
      </c>
      <c r="E13" s="86" t="s">
        <v>233</v>
      </c>
      <c r="F13" s="80" t="s">
        <v>3</v>
      </c>
      <c r="G13" s="76" t="s">
        <v>234</v>
      </c>
      <c r="H13" s="77" t="s">
        <v>468</v>
      </c>
      <c r="I13" s="82">
        <v>24.24</v>
      </c>
      <c r="J13" s="85">
        <v>15</v>
      </c>
      <c r="K13" s="28">
        <f t="shared" si="0"/>
        <v>0</v>
      </c>
      <c r="L13" s="28">
        <f t="shared" si="1"/>
        <v>0</v>
      </c>
      <c r="M13" s="29"/>
      <c r="N13" s="30">
        <f t="shared" si="3"/>
        <v>3</v>
      </c>
      <c r="O13" s="29"/>
      <c r="P13" s="29"/>
      <c r="Q13" s="29"/>
      <c r="R13" s="42">
        <f t="shared" si="2"/>
        <v>15</v>
      </c>
      <c r="S13" s="20" t="str">
        <f t="shared" si="4"/>
        <v>OK</v>
      </c>
      <c r="T13" s="142"/>
      <c r="U13" s="143"/>
      <c r="V13" s="143"/>
      <c r="W13" s="143"/>
      <c r="X13" s="143"/>
      <c r="Y13" s="143"/>
      <c r="Z13" s="41"/>
      <c r="AA13" s="40"/>
      <c r="AB13" s="40"/>
      <c r="AC13" s="40"/>
      <c r="AD13" s="40"/>
      <c r="AE13" s="38"/>
      <c r="AF13" s="38"/>
      <c r="AG13" s="38"/>
      <c r="AH13" s="38"/>
      <c r="AI13" s="38"/>
      <c r="AJ13" s="38"/>
      <c r="AK13" s="38"/>
      <c r="AL13" s="38"/>
      <c r="AM13" s="38"/>
      <c r="AN13" s="38"/>
      <c r="AO13" s="38"/>
      <c r="AP13" s="38"/>
      <c r="AQ13" s="38"/>
      <c r="AR13" s="38"/>
      <c r="AS13" s="38"/>
      <c r="AT13" s="38"/>
      <c r="AU13" s="38"/>
      <c r="AV13" s="38"/>
      <c r="AW13" s="38"/>
      <c r="AX13" s="38"/>
      <c r="AY13" s="38"/>
    </row>
    <row r="14" spans="1:51" ht="24.75" customHeight="1" x14ac:dyDescent="0.25">
      <c r="A14" s="166"/>
      <c r="B14" s="164"/>
      <c r="C14" s="67">
        <v>11</v>
      </c>
      <c r="D14" s="72" t="s">
        <v>74</v>
      </c>
      <c r="E14" s="86" t="s">
        <v>235</v>
      </c>
      <c r="F14" s="80" t="s">
        <v>236</v>
      </c>
      <c r="G14" s="76" t="s">
        <v>237</v>
      </c>
      <c r="H14" s="77" t="s">
        <v>468</v>
      </c>
      <c r="I14" s="82">
        <v>10.23</v>
      </c>
      <c r="J14" s="85">
        <v>0</v>
      </c>
      <c r="K14" s="28">
        <f t="shared" si="0"/>
        <v>0</v>
      </c>
      <c r="L14" s="28">
        <f t="shared" si="1"/>
        <v>0</v>
      </c>
      <c r="M14" s="29"/>
      <c r="N14" s="30">
        <f t="shared" si="3"/>
        <v>0</v>
      </c>
      <c r="O14" s="29"/>
      <c r="P14" s="29"/>
      <c r="Q14" s="29"/>
      <c r="R14" s="42">
        <f t="shared" si="2"/>
        <v>0</v>
      </c>
      <c r="S14" s="20" t="str">
        <f t="shared" si="4"/>
        <v>OK</v>
      </c>
      <c r="T14" s="142"/>
      <c r="U14" s="143"/>
      <c r="V14" s="142"/>
      <c r="W14" s="143"/>
      <c r="X14" s="143"/>
      <c r="Y14" s="143"/>
      <c r="Z14" s="41"/>
      <c r="AA14" s="40"/>
      <c r="AB14" s="40"/>
      <c r="AC14" s="40"/>
      <c r="AD14" s="40"/>
      <c r="AE14" s="38"/>
      <c r="AF14" s="38"/>
      <c r="AG14" s="38"/>
      <c r="AH14" s="38"/>
      <c r="AI14" s="38"/>
      <c r="AJ14" s="38"/>
      <c r="AK14" s="38"/>
      <c r="AL14" s="38"/>
      <c r="AM14" s="38"/>
      <c r="AN14" s="38"/>
      <c r="AO14" s="38"/>
      <c r="AP14" s="38"/>
      <c r="AQ14" s="38"/>
      <c r="AR14" s="38"/>
      <c r="AS14" s="38"/>
      <c r="AT14" s="38"/>
      <c r="AU14" s="38"/>
      <c r="AV14" s="38"/>
      <c r="AW14" s="38"/>
      <c r="AX14" s="38"/>
      <c r="AY14" s="38"/>
    </row>
    <row r="15" spans="1:51" ht="24.75" customHeight="1" x14ac:dyDescent="0.25">
      <c r="A15" s="166"/>
      <c r="B15" s="164"/>
      <c r="C15" s="67">
        <v>12</v>
      </c>
      <c r="D15" s="72" t="s">
        <v>75</v>
      </c>
      <c r="E15" s="86" t="s">
        <v>238</v>
      </c>
      <c r="F15" s="78" t="s">
        <v>50</v>
      </c>
      <c r="G15" s="79" t="s">
        <v>239</v>
      </c>
      <c r="H15" s="77" t="s">
        <v>468</v>
      </c>
      <c r="I15" s="82">
        <v>2</v>
      </c>
      <c r="J15" s="85">
        <v>60</v>
      </c>
      <c r="K15" s="28">
        <f t="shared" si="0"/>
        <v>60</v>
      </c>
      <c r="L15" s="28">
        <f t="shared" si="1"/>
        <v>60</v>
      </c>
      <c r="M15" s="29"/>
      <c r="N15" s="30">
        <f t="shared" si="3"/>
        <v>15</v>
      </c>
      <c r="O15" s="29"/>
      <c r="P15" s="29"/>
      <c r="Q15" s="29"/>
      <c r="R15" s="42">
        <f t="shared" si="2"/>
        <v>0</v>
      </c>
      <c r="S15" s="20" t="str">
        <f t="shared" si="4"/>
        <v>OK</v>
      </c>
      <c r="T15" s="145">
        <v>60</v>
      </c>
      <c r="U15" s="143"/>
      <c r="V15" s="143"/>
      <c r="W15" s="143"/>
      <c r="X15" s="143"/>
      <c r="Y15" s="143"/>
      <c r="Z15" s="41"/>
      <c r="AA15" s="40"/>
      <c r="AB15" s="40"/>
      <c r="AC15" s="40"/>
      <c r="AD15" s="40"/>
      <c r="AE15" s="38"/>
      <c r="AF15" s="38"/>
      <c r="AG15" s="38"/>
      <c r="AH15" s="38"/>
      <c r="AI15" s="38"/>
      <c r="AJ15" s="38"/>
      <c r="AK15" s="38"/>
      <c r="AL15" s="38"/>
      <c r="AM15" s="38"/>
      <c r="AN15" s="38"/>
      <c r="AO15" s="38"/>
      <c r="AP15" s="38"/>
      <c r="AQ15" s="38"/>
      <c r="AR15" s="38"/>
      <c r="AS15" s="38"/>
      <c r="AT15" s="38"/>
      <c r="AU15" s="38"/>
      <c r="AV15" s="38"/>
      <c r="AW15" s="38"/>
      <c r="AX15" s="38"/>
      <c r="AY15" s="38"/>
    </row>
    <row r="16" spans="1:51" ht="24.75" customHeight="1" x14ac:dyDescent="0.25">
      <c r="A16" s="166"/>
      <c r="B16" s="165"/>
      <c r="C16" s="67">
        <v>13</v>
      </c>
      <c r="D16" s="71" t="s">
        <v>76</v>
      </c>
      <c r="E16" s="86" t="s">
        <v>240</v>
      </c>
      <c r="F16" s="77" t="s">
        <v>241</v>
      </c>
      <c r="G16" s="75" t="s">
        <v>242</v>
      </c>
      <c r="H16" s="81" t="s">
        <v>469</v>
      </c>
      <c r="I16" s="82">
        <v>20</v>
      </c>
      <c r="J16" s="85">
        <v>7</v>
      </c>
      <c r="K16" s="28">
        <f t="shared" si="0"/>
        <v>7</v>
      </c>
      <c r="L16" s="28">
        <f t="shared" si="1"/>
        <v>7</v>
      </c>
      <c r="M16" s="29"/>
      <c r="N16" s="30">
        <f t="shared" si="3"/>
        <v>1</v>
      </c>
      <c r="O16" s="29"/>
      <c r="P16" s="29"/>
      <c r="Q16" s="29"/>
      <c r="R16" s="42">
        <f t="shared" si="2"/>
        <v>0</v>
      </c>
      <c r="S16" s="20" t="str">
        <f t="shared" si="4"/>
        <v>OK</v>
      </c>
      <c r="T16" s="145">
        <v>7</v>
      </c>
      <c r="U16" s="143"/>
      <c r="V16" s="143"/>
      <c r="W16" s="143"/>
      <c r="X16" s="143"/>
      <c r="Y16" s="143"/>
      <c r="Z16" s="41"/>
      <c r="AA16" s="40"/>
      <c r="AB16" s="40"/>
      <c r="AC16" s="40"/>
      <c r="AD16" s="40"/>
      <c r="AE16" s="38"/>
      <c r="AF16" s="38"/>
      <c r="AG16" s="38"/>
      <c r="AH16" s="38"/>
      <c r="AI16" s="38"/>
      <c r="AJ16" s="38"/>
      <c r="AK16" s="38"/>
      <c r="AL16" s="38"/>
      <c r="AM16" s="38"/>
      <c r="AN16" s="38"/>
      <c r="AO16" s="38"/>
      <c r="AP16" s="38"/>
      <c r="AQ16" s="38"/>
      <c r="AR16" s="38"/>
      <c r="AS16" s="38"/>
      <c r="AT16" s="38"/>
      <c r="AU16" s="38"/>
      <c r="AV16" s="38"/>
      <c r="AW16" s="38"/>
      <c r="AX16" s="38"/>
      <c r="AY16" s="38"/>
    </row>
    <row r="17" spans="1:51" ht="24.75" customHeight="1" x14ac:dyDescent="0.25">
      <c r="A17" s="166" t="s">
        <v>477</v>
      </c>
      <c r="B17" s="163">
        <v>2</v>
      </c>
      <c r="C17" s="67">
        <v>14</v>
      </c>
      <c r="D17" s="71" t="s">
        <v>77</v>
      </c>
      <c r="E17" s="86" t="s">
        <v>243</v>
      </c>
      <c r="F17" s="77" t="s">
        <v>51</v>
      </c>
      <c r="G17" s="75" t="s">
        <v>244</v>
      </c>
      <c r="H17" s="81" t="s">
        <v>468</v>
      </c>
      <c r="I17" s="82">
        <v>7.7</v>
      </c>
      <c r="J17" s="85">
        <v>50</v>
      </c>
      <c r="K17" s="28">
        <f t="shared" si="0"/>
        <v>30</v>
      </c>
      <c r="L17" s="28">
        <f t="shared" si="1"/>
        <v>30</v>
      </c>
      <c r="M17" s="29"/>
      <c r="N17" s="30">
        <f t="shared" si="3"/>
        <v>12</v>
      </c>
      <c r="O17" s="29"/>
      <c r="P17" s="29"/>
      <c r="Q17" s="29"/>
      <c r="R17" s="42">
        <f t="shared" si="2"/>
        <v>20</v>
      </c>
      <c r="S17" s="20" t="str">
        <f t="shared" si="4"/>
        <v>OK</v>
      </c>
      <c r="T17" s="142"/>
      <c r="U17" s="143"/>
      <c r="V17" s="143"/>
      <c r="W17" s="147">
        <v>30</v>
      </c>
      <c r="X17" s="143"/>
      <c r="Y17" s="143"/>
      <c r="Z17" s="41"/>
      <c r="AA17" s="40"/>
      <c r="AB17" s="40"/>
      <c r="AC17" s="40"/>
      <c r="AD17" s="40"/>
      <c r="AE17" s="38"/>
      <c r="AF17" s="38"/>
      <c r="AG17" s="38"/>
      <c r="AH17" s="38"/>
      <c r="AI17" s="38"/>
      <c r="AJ17" s="38"/>
      <c r="AK17" s="38"/>
      <c r="AL17" s="38"/>
      <c r="AM17" s="38"/>
      <c r="AN17" s="38"/>
      <c r="AO17" s="38"/>
      <c r="AP17" s="38"/>
      <c r="AQ17" s="38"/>
      <c r="AR17" s="38"/>
      <c r="AS17" s="38"/>
      <c r="AT17" s="38"/>
      <c r="AU17" s="38"/>
      <c r="AV17" s="38"/>
      <c r="AW17" s="38"/>
      <c r="AX17" s="38"/>
      <c r="AY17" s="38"/>
    </row>
    <row r="18" spans="1:51" ht="24.75" customHeight="1" x14ac:dyDescent="0.25">
      <c r="A18" s="166"/>
      <c r="B18" s="164"/>
      <c r="C18" s="67">
        <v>15</v>
      </c>
      <c r="D18" s="71" t="s">
        <v>78</v>
      </c>
      <c r="E18" s="86" t="s">
        <v>245</v>
      </c>
      <c r="F18" s="77" t="s">
        <v>51</v>
      </c>
      <c r="G18" s="75" t="s">
        <v>246</v>
      </c>
      <c r="H18" s="81" t="s">
        <v>468</v>
      </c>
      <c r="I18" s="82">
        <v>7.7</v>
      </c>
      <c r="J18" s="85">
        <v>60</v>
      </c>
      <c r="K18" s="28">
        <f t="shared" si="0"/>
        <v>60</v>
      </c>
      <c r="L18" s="28">
        <f t="shared" si="1"/>
        <v>60</v>
      </c>
      <c r="M18" s="29"/>
      <c r="N18" s="30">
        <f t="shared" si="3"/>
        <v>15</v>
      </c>
      <c r="O18" s="29"/>
      <c r="P18" s="29"/>
      <c r="Q18" s="29"/>
      <c r="R18" s="42">
        <f t="shared" si="2"/>
        <v>0</v>
      </c>
      <c r="S18" s="20" t="str">
        <f t="shared" si="4"/>
        <v>OK</v>
      </c>
      <c r="T18" s="142"/>
      <c r="U18" s="143"/>
      <c r="V18" s="143"/>
      <c r="W18" s="147">
        <v>60</v>
      </c>
      <c r="X18" s="143"/>
      <c r="Y18" s="143"/>
      <c r="Z18" s="41"/>
      <c r="AA18" s="40"/>
      <c r="AB18" s="40"/>
      <c r="AC18" s="40"/>
      <c r="AD18" s="40"/>
      <c r="AE18" s="38"/>
      <c r="AF18" s="38"/>
      <c r="AG18" s="38"/>
      <c r="AH18" s="38"/>
      <c r="AI18" s="38"/>
      <c r="AJ18" s="38"/>
      <c r="AK18" s="38"/>
      <c r="AL18" s="38"/>
      <c r="AM18" s="38"/>
      <c r="AN18" s="38"/>
      <c r="AO18" s="38"/>
      <c r="AP18" s="38"/>
      <c r="AQ18" s="38"/>
      <c r="AR18" s="38"/>
      <c r="AS18" s="38"/>
      <c r="AT18" s="38"/>
      <c r="AU18" s="38"/>
      <c r="AV18" s="38"/>
      <c r="AW18" s="38"/>
      <c r="AX18" s="38"/>
      <c r="AY18" s="38"/>
    </row>
    <row r="19" spans="1:51" ht="24.75" customHeight="1" x14ac:dyDescent="0.25">
      <c r="A19" s="166"/>
      <c r="B19" s="164"/>
      <c r="C19" s="67">
        <v>16</v>
      </c>
      <c r="D19" s="71" t="s">
        <v>79</v>
      </c>
      <c r="E19" s="86" t="s">
        <v>247</v>
      </c>
      <c r="F19" s="77" t="s">
        <v>3</v>
      </c>
      <c r="G19" s="75" t="s">
        <v>248</v>
      </c>
      <c r="H19" s="81" t="s">
        <v>468</v>
      </c>
      <c r="I19" s="82">
        <v>18.899999999999999</v>
      </c>
      <c r="J19" s="85">
        <v>50</v>
      </c>
      <c r="K19" s="28">
        <f t="shared" si="0"/>
        <v>0</v>
      </c>
      <c r="L19" s="28">
        <f t="shared" si="1"/>
        <v>0</v>
      </c>
      <c r="M19" s="29"/>
      <c r="N19" s="30">
        <f t="shared" si="3"/>
        <v>12</v>
      </c>
      <c r="O19" s="29"/>
      <c r="P19" s="29"/>
      <c r="Q19" s="29"/>
      <c r="R19" s="42">
        <f t="shared" si="2"/>
        <v>50</v>
      </c>
      <c r="S19" s="20" t="str">
        <f t="shared" si="4"/>
        <v>OK</v>
      </c>
      <c r="T19" s="142"/>
      <c r="U19" s="143"/>
      <c r="V19" s="143"/>
      <c r="W19" s="143"/>
      <c r="X19" s="143"/>
      <c r="Y19" s="143"/>
      <c r="Z19" s="41"/>
      <c r="AA19" s="40"/>
      <c r="AB19" s="40"/>
      <c r="AC19" s="40"/>
      <c r="AD19" s="40"/>
      <c r="AE19" s="38"/>
      <c r="AF19" s="38"/>
      <c r="AG19" s="38"/>
      <c r="AH19" s="38"/>
      <c r="AI19" s="38"/>
      <c r="AJ19" s="38"/>
      <c r="AK19" s="38"/>
      <c r="AL19" s="38"/>
      <c r="AM19" s="38"/>
      <c r="AN19" s="38"/>
      <c r="AO19" s="38"/>
      <c r="AP19" s="38"/>
      <c r="AQ19" s="38"/>
      <c r="AR19" s="38"/>
      <c r="AS19" s="38"/>
      <c r="AT19" s="38"/>
      <c r="AU19" s="38"/>
      <c r="AV19" s="38"/>
      <c r="AW19" s="38"/>
      <c r="AX19" s="38"/>
      <c r="AY19" s="38"/>
    </row>
    <row r="20" spans="1:51" ht="24.75" customHeight="1" x14ac:dyDescent="0.25">
      <c r="A20" s="166"/>
      <c r="B20" s="164"/>
      <c r="C20" s="67">
        <v>17</v>
      </c>
      <c r="D20" s="71" t="s">
        <v>80</v>
      </c>
      <c r="E20" s="86" t="s">
        <v>249</v>
      </c>
      <c r="F20" s="77" t="s">
        <v>250</v>
      </c>
      <c r="G20" s="75" t="s">
        <v>251</v>
      </c>
      <c r="H20" s="81" t="s">
        <v>468</v>
      </c>
      <c r="I20" s="82">
        <v>16.61</v>
      </c>
      <c r="J20" s="85">
        <v>15</v>
      </c>
      <c r="K20" s="28">
        <f t="shared" si="0"/>
        <v>15</v>
      </c>
      <c r="L20" s="28">
        <f t="shared" si="1"/>
        <v>15</v>
      </c>
      <c r="M20" s="29"/>
      <c r="N20" s="30">
        <f t="shared" si="3"/>
        <v>3</v>
      </c>
      <c r="O20" s="29"/>
      <c r="P20" s="29"/>
      <c r="Q20" s="29"/>
      <c r="R20" s="42">
        <f t="shared" si="2"/>
        <v>0</v>
      </c>
      <c r="S20" s="20" t="str">
        <f t="shared" si="4"/>
        <v>OK</v>
      </c>
      <c r="T20" s="145">
        <v>15</v>
      </c>
      <c r="U20" s="143"/>
      <c r="V20" s="143"/>
      <c r="W20" s="143"/>
      <c r="X20" s="143"/>
      <c r="Y20" s="143"/>
      <c r="Z20" s="41"/>
      <c r="AA20" s="40"/>
      <c r="AB20" s="40"/>
      <c r="AC20" s="40"/>
      <c r="AD20" s="40"/>
      <c r="AE20" s="38"/>
      <c r="AF20" s="38"/>
      <c r="AG20" s="38"/>
      <c r="AH20" s="38"/>
      <c r="AI20" s="38"/>
      <c r="AJ20" s="38"/>
      <c r="AK20" s="38"/>
      <c r="AL20" s="38"/>
      <c r="AM20" s="38"/>
      <c r="AN20" s="38"/>
      <c r="AO20" s="38"/>
      <c r="AP20" s="38"/>
      <c r="AQ20" s="38"/>
      <c r="AR20" s="38"/>
      <c r="AS20" s="38"/>
      <c r="AT20" s="38"/>
      <c r="AU20" s="38"/>
      <c r="AV20" s="38"/>
      <c r="AW20" s="38"/>
      <c r="AX20" s="38"/>
      <c r="AY20" s="38"/>
    </row>
    <row r="21" spans="1:51" ht="24.75" customHeight="1" x14ac:dyDescent="0.25">
      <c r="A21" s="166"/>
      <c r="B21" s="164"/>
      <c r="C21" s="67">
        <v>18</v>
      </c>
      <c r="D21" s="71" t="s">
        <v>81</v>
      </c>
      <c r="E21" s="86" t="s">
        <v>252</v>
      </c>
      <c r="F21" s="77" t="s">
        <v>250</v>
      </c>
      <c r="G21" s="75" t="s">
        <v>253</v>
      </c>
      <c r="H21" s="81" t="s">
        <v>468</v>
      </c>
      <c r="I21" s="82">
        <v>5.25</v>
      </c>
      <c r="J21" s="85">
        <v>18</v>
      </c>
      <c r="K21" s="28">
        <f t="shared" si="0"/>
        <v>18</v>
      </c>
      <c r="L21" s="28">
        <f t="shared" si="1"/>
        <v>18</v>
      </c>
      <c r="M21" s="29"/>
      <c r="N21" s="30">
        <f t="shared" si="3"/>
        <v>4</v>
      </c>
      <c r="O21" s="29"/>
      <c r="P21" s="29"/>
      <c r="Q21" s="29"/>
      <c r="R21" s="42">
        <f t="shared" si="2"/>
        <v>0</v>
      </c>
      <c r="S21" s="20" t="str">
        <f t="shared" si="4"/>
        <v>OK</v>
      </c>
      <c r="T21" s="145">
        <v>18</v>
      </c>
      <c r="U21" s="143"/>
      <c r="V21" s="143"/>
      <c r="W21" s="143"/>
      <c r="X21" s="143"/>
      <c r="Y21" s="143"/>
      <c r="Z21" s="41"/>
      <c r="AA21" s="40"/>
      <c r="AB21" s="40"/>
      <c r="AC21" s="40"/>
      <c r="AD21" s="40"/>
      <c r="AE21" s="38"/>
      <c r="AF21" s="38"/>
      <c r="AG21" s="38"/>
      <c r="AH21" s="38"/>
      <c r="AI21" s="38"/>
      <c r="AJ21" s="38"/>
      <c r="AK21" s="38"/>
      <c r="AL21" s="38"/>
      <c r="AM21" s="38"/>
      <c r="AN21" s="38"/>
      <c r="AO21" s="38"/>
      <c r="AP21" s="38"/>
      <c r="AQ21" s="38"/>
      <c r="AR21" s="38"/>
      <c r="AS21" s="38"/>
      <c r="AT21" s="38"/>
      <c r="AU21" s="38"/>
      <c r="AV21" s="38"/>
      <c r="AW21" s="38"/>
      <c r="AX21" s="38"/>
      <c r="AY21" s="38"/>
    </row>
    <row r="22" spans="1:51" ht="24.75" customHeight="1" x14ac:dyDescent="0.25">
      <c r="A22" s="166"/>
      <c r="B22" s="165"/>
      <c r="C22" s="67">
        <v>19</v>
      </c>
      <c r="D22" s="72" t="s">
        <v>82</v>
      </c>
      <c r="E22" s="86" t="s">
        <v>254</v>
      </c>
      <c r="F22" s="78" t="s">
        <v>236</v>
      </c>
      <c r="G22" s="79" t="s">
        <v>255</v>
      </c>
      <c r="H22" s="77" t="s">
        <v>468</v>
      </c>
      <c r="I22" s="82">
        <v>0.6</v>
      </c>
      <c r="J22" s="85">
        <v>0</v>
      </c>
      <c r="K22" s="28">
        <f t="shared" si="0"/>
        <v>0</v>
      </c>
      <c r="L22" s="28">
        <f t="shared" si="1"/>
        <v>0</v>
      </c>
      <c r="M22" s="29"/>
      <c r="N22" s="30">
        <f t="shared" si="3"/>
        <v>0</v>
      </c>
      <c r="O22" s="29"/>
      <c r="P22" s="29"/>
      <c r="Q22" s="29"/>
      <c r="R22" s="42">
        <f t="shared" si="2"/>
        <v>0</v>
      </c>
      <c r="S22" s="20" t="str">
        <f t="shared" si="4"/>
        <v>OK</v>
      </c>
      <c r="T22" s="142"/>
      <c r="U22" s="142"/>
      <c r="V22" s="143"/>
      <c r="W22" s="143"/>
      <c r="X22" s="143"/>
      <c r="Y22" s="143"/>
      <c r="Z22" s="40"/>
      <c r="AA22" s="40"/>
      <c r="AB22" s="40"/>
      <c r="AC22" s="40"/>
      <c r="AD22" s="40"/>
      <c r="AE22" s="38"/>
      <c r="AF22" s="38"/>
      <c r="AG22" s="38"/>
      <c r="AH22" s="38"/>
      <c r="AI22" s="38"/>
      <c r="AJ22" s="38"/>
      <c r="AK22" s="38"/>
      <c r="AL22" s="38"/>
      <c r="AM22" s="38"/>
      <c r="AN22" s="38"/>
      <c r="AO22" s="38"/>
      <c r="AP22" s="38"/>
      <c r="AQ22" s="38"/>
      <c r="AR22" s="38"/>
      <c r="AS22" s="38"/>
      <c r="AT22" s="38"/>
      <c r="AU22" s="38"/>
      <c r="AV22" s="38"/>
      <c r="AW22" s="38"/>
      <c r="AX22" s="38"/>
      <c r="AY22" s="38"/>
    </row>
    <row r="23" spans="1:51" ht="24.75" customHeight="1" x14ac:dyDescent="0.25">
      <c r="A23" s="166" t="s">
        <v>478</v>
      </c>
      <c r="B23" s="163">
        <v>3</v>
      </c>
      <c r="C23" s="67">
        <v>20</v>
      </c>
      <c r="D23" s="71" t="s">
        <v>83</v>
      </c>
      <c r="E23" s="86" t="s">
        <v>256</v>
      </c>
      <c r="F23" s="77" t="s">
        <v>3</v>
      </c>
      <c r="G23" s="75" t="s">
        <v>257</v>
      </c>
      <c r="H23" s="81" t="s">
        <v>468</v>
      </c>
      <c r="I23" s="82">
        <v>0.78</v>
      </c>
      <c r="J23" s="85">
        <v>460</v>
      </c>
      <c r="K23" s="28">
        <f t="shared" si="0"/>
        <v>350</v>
      </c>
      <c r="L23" s="28">
        <f t="shared" si="1"/>
        <v>350</v>
      </c>
      <c r="M23" s="29"/>
      <c r="N23" s="30">
        <f t="shared" si="3"/>
        <v>115</v>
      </c>
      <c r="O23" s="29"/>
      <c r="P23" s="29"/>
      <c r="Q23" s="29"/>
      <c r="R23" s="42">
        <f t="shared" si="2"/>
        <v>110</v>
      </c>
      <c r="S23" s="20" t="str">
        <f t="shared" si="4"/>
        <v>OK</v>
      </c>
      <c r="T23" s="142"/>
      <c r="U23" s="145">
        <v>200</v>
      </c>
      <c r="V23" s="143"/>
      <c r="W23" s="143"/>
      <c r="X23" s="147">
        <v>150</v>
      </c>
      <c r="Y23" s="143"/>
      <c r="Z23" s="41"/>
      <c r="AA23" s="40"/>
      <c r="AB23" s="40"/>
      <c r="AC23" s="40"/>
      <c r="AD23" s="40"/>
      <c r="AE23" s="38"/>
      <c r="AF23" s="38"/>
      <c r="AG23" s="38"/>
      <c r="AH23" s="38"/>
      <c r="AI23" s="38"/>
      <c r="AJ23" s="38"/>
      <c r="AK23" s="38"/>
      <c r="AL23" s="38"/>
      <c r="AM23" s="38"/>
      <c r="AN23" s="38"/>
      <c r="AO23" s="38"/>
      <c r="AP23" s="38"/>
      <c r="AQ23" s="38"/>
      <c r="AR23" s="38"/>
      <c r="AS23" s="38"/>
      <c r="AT23" s="38"/>
      <c r="AU23" s="38"/>
      <c r="AV23" s="38"/>
      <c r="AW23" s="38"/>
      <c r="AX23" s="38"/>
      <c r="AY23" s="38"/>
    </row>
    <row r="24" spans="1:51" ht="24.75" customHeight="1" x14ac:dyDescent="0.25">
      <c r="A24" s="166"/>
      <c r="B24" s="164"/>
      <c r="C24" s="67">
        <v>21</v>
      </c>
      <c r="D24" s="71" t="s">
        <v>84</v>
      </c>
      <c r="E24" s="86" t="s">
        <v>256</v>
      </c>
      <c r="F24" s="77" t="s">
        <v>3</v>
      </c>
      <c r="G24" s="75" t="s">
        <v>258</v>
      </c>
      <c r="H24" s="81" t="s">
        <v>468</v>
      </c>
      <c r="I24" s="82">
        <v>0.78</v>
      </c>
      <c r="J24" s="85">
        <v>400</v>
      </c>
      <c r="K24" s="28">
        <f t="shared" si="0"/>
        <v>350</v>
      </c>
      <c r="L24" s="28">
        <f t="shared" si="1"/>
        <v>350</v>
      </c>
      <c r="M24" s="29"/>
      <c r="N24" s="30">
        <f t="shared" si="3"/>
        <v>100</v>
      </c>
      <c r="O24" s="29"/>
      <c r="P24" s="29"/>
      <c r="Q24" s="29"/>
      <c r="R24" s="42">
        <f t="shared" si="2"/>
        <v>50</v>
      </c>
      <c r="S24" s="20" t="str">
        <f t="shared" si="4"/>
        <v>OK</v>
      </c>
      <c r="T24" s="142"/>
      <c r="U24" s="145">
        <v>200</v>
      </c>
      <c r="V24" s="143"/>
      <c r="W24" s="143"/>
      <c r="X24" s="147">
        <v>150</v>
      </c>
      <c r="Y24" s="143"/>
      <c r="Z24" s="41"/>
      <c r="AA24" s="40"/>
      <c r="AB24" s="40"/>
      <c r="AC24" s="40"/>
      <c r="AD24" s="40"/>
      <c r="AE24" s="38"/>
      <c r="AF24" s="38"/>
      <c r="AG24" s="38"/>
      <c r="AH24" s="38"/>
      <c r="AI24" s="38"/>
      <c r="AJ24" s="38"/>
      <c r="AK24" s="38"/>
      <c r="AL24" s="38"/>
      <c r="AM24" s="38"/>
      <c r="AN24" s="38"/>
      <c r="AO24" s="38"/>
      <c r="AP24" s="38"/>
      <c r="AQ24" s="38"/>
      <c r="AR24" s="38"/>
      <c r="AS24" s="38"/>
      <c r="AT24" s="38"/>
      <c r="AU24" s="38"/>
      <c r="AV24" s="38"/>
      <c r="AW24" s="38"/>
      <c r="AX24" s="38"/>
      <c r="AY24" s="38"/>
    </row>
    <row r="25" spans="1:51" ht="24.75" customHeight="1" x14ac:dyDescent="0.25">
      <c r="A25" s="166"/>
      <c r="B25" s="164"/>
      <c r="C25" s="67">
        <v>22</v>
      </c>
      <c r="D25" s="71" t="s">
        <v>85</v>
      </c>
      <c r="E25" s="86" t="s">
        <v>256</v>
      </c>
      <c r="F25" s="77" t="s">
        <v>3</v>
      </c>
      <c r="G25" s="75" t="s">
        <v>259</v>
      </c>
      <c r="H25" s="81" t="s">
        <v>468</v>
      </c>
      <c r="I25" s="82">
        <v>0.78</v>
      </c>
      <c r="J25" s="85">
        <v>250</v>
      </c>
      <c r="K25" s="28">
        <f t="shared" si="0"/>
        <v>0</v>
      </c>
      <c r="L25" s="28">
        <f t="shared" si="1"/>
        <v>0</v>
      </c>
      <c r="M25" s="29"/>
      <c r="N25" s="30">
        <f t="shared" si="3"/>
        <v>62</v>
      </c>
      <c r="O25" s="29"/>
      <c r="P25" s="29"/>
      <c r="Q25" s="29"/>
      <c r="R25" s="42">
        <f t="shared" si="2"/>
        <v>250</v>
      </c>
      <c r="S25" s="20" t="str">
        <f t="shared" si="4"/>
        <v>OK</v>
      </c>
      <c r="T25" s="142"/>
      <c r="U25" s="143"/>
      <c r="V25" s="143"/>
      <c r="W25" s="143"/>
      <c r="X25" s="143"/>
      <c r="Y25" s="143"/>
      <c r="Z25" s="41"/>
      <c r="AA25" s="40"/>
      <c r="AB25" s="40"/>
      <c r="AC25" s="40"/>
      <c r="AD25" s="40"/>
      <c r="AE25" s="38"/>
      <c r="AF25" s="38"/>
      <c r="AG25" s="38"/>
      <c r="AH25" s="38"/>
      <c r="AI25" s="38"/>
      <c r="AJ25" s="38"/>
      <c r="AK25" s="38"/>
      <c r="AL25" s="38"/>
      <c r="AM25" s="38"/>
      <c r="AN25" s="38"/>
      <c r="AO25" s="38"/>
      <c r="AP25" s="38"/>
      <c r="AQ25" s="38"/>
      <c r="AR25" s="38"/>
      <c r="AS25" s="38"/>
      <c r="AT25" s="38"/>
      <c r="AU25" s="38"/>
      <c r="AV25" s="38"/>
      <c r="AW25" s="38"/>
      <c r="AX25" s="38"/>
      <c r="AY25" s="38"/>
    </row>
    <row r="26" spans="1:51" ht="24.75" customHeight="1" x14ac:dyDescent="0.25">
      <c r="A26" s="166"/>
      <c r="B26" s="165"/>
      <c r="C26" s="67">
        <v>23</v>
      </c>
      <c r="D26" s="71" t="s">
        <v>86</v>
      </c>
      <c r="E26" s="86" t="s">
        <v>260</v>
      </c>
      <c r="F26" s="77" t="s">
        <v>3</v>
      </c>
      <c r="G26" s="75" t="s">
        <v>261</v>
      </c>
      <c r="H26" s="81" t="s">
        <v>468</v>
      </c>
      <c r="I26" s="82">
        <v>7.92</v>
      </c>
      <c r="J26" s="85">
        <v>9</v>
      </c>
      <c r="K26" s="28">
        <f t="shared" si="0"/>
        <v>9</v>
      </c>
      <c r="L26" s="28">
        <f t="shared" si="1"/>
        <v>9</v>
      </c>
      <c r="M26" s="29"/>
      <c r="N26" s="30">
        <f t="shared" si="3"/>
        <v>2</v>
      </c>
      <c r="O26" s="29"/>
      <c r="P26" s="29"/>
      <c r="Q26" s="29"/>
      <c r="R26" s="42">
        <f t="shared" si="2"/>
        <v>0</v>
      </c>
      <c r="S26" s="20" t="str">
        <f t="shared" si="4"/>
        <v>OK</v>
      </c>
      <c r="T26" s="142"/>
      <c r="U26" s="145">
        <v>9</v>
      </c>
      <c r="V26" s="143"/>
      <c r="W26" s="143"/>
      <c r="X26" s="143"/>
      <c r="Y26" s="143"/>
      <c r="Z26" s="41"/>
      <c r="AA26" s="40"/>
      <c r="AB26" s="40"/>
      <c r="AC26" s="40"/>
      <c r="AD26" s="40"/>
      <c r="AE26" s="38"/>
      <c r="AF26" s="38"/>
      <c r="AG26" s="38"/>
      <c r="AH26" s="38"/>
      <c r="AI26" s="38"/>
      <c r="AJ26" s="38"/>
      <c r="AK26" s="38"/>
      <c r="AL26" s="38"/>
      <c r="AM26" s="38"/>
      <c r="AN26" s="38"/>
      <c r="AO26" s="38"/>
      <c r="AP26" s="38"/>
      <c r="AQ26" s="38"/>
      <c r="AR26" s="38"/>
      <c r="AS26" s="38"/>
      <c r="AT26" s="38"/>
      <c r="AU26" s="38"/>
      <c r="AV26" s="38"/>
      <c r="AW26" s="38"/>
      <c r="AX26" s="38"/>
      <c r="AY26" s="38"/>
    </row>
    <row r="27" spans="1:51" ht="24.75" customHeight="1" x14ac:dyDescent="0.25">
      <c r="A27" s="166" t="s">
        <v>478</v>
      </c>
      <c r="B27" s="163">
        <v>4</v>
      </c>
      <c r="C27" s="67">
        <v>24</v>
      </c>
      <c r="D27" s="71" t="s">
        <v>87</v>
      </c>
      <c r="E27" s="86" t="s">
        <v>256</v>
      </c>
      <c r="F27" s="77" t="s">
        <v>3</v>
      </c>
      <c r="G27" s="75" t="s">
        <v>262</v>
      </c>
      <c r="H27" s="81" t="s">
        <v>468</v>
      </c>
      <c r="I27" s="82">
        <v>2.44</v>
      </c>
      <c r="J27" s="85">
        <v>360</v>
      </c>
      <c r="K27" s="28">
        <f t="shared" si="0"/>
        <v>180</v>
      </c>
      <c r="L27" s="28">
        <f t="shared" si="1"/>
        <v>180</v>
      </c>
      <c r="M27" s="29"/>
      <c r="N27" s="30">
        <f t="shared" si="3"/>
        <v>90</v>
      </c>
      <c r="O27" s="29"/>
      <c r="P27" s="29"/>
      <c r="Q27" s="29"/>
      <c r="R27" s="42">
        <f t="shared" si="2"/>
        <v>180</v>
      </c>
      <c r="S27" s="20" t="str">
        <f t="shared" si="4"/>
        <v>OK</v>
      </c>
      <c r="T27" s="142"/>
      <c r="U27" s="143"/>
      <c r="V27" s="143"/>
      <c r="W27" s="143"/>
      <c r="X27" s="147">
        <v>180</v>
      </c>
      <c r="Y27" s="143"/>
      <c r="Z27" s="41"/>
      <c r="AA27" s="40"/>
      <c r="AB27" s="40"/>
      <c r="AC27" s="40"/>
      <c r="AD27" s="40"/>
      <c r="AE27" s="38"/>
      <c r="AF27" s="38"/>
      <c r="AG27" s="38"/>
      <c r="AH27" s="38"/>
      <c r="AI27" s="38"/>
      <c r="AJ27" s="38"/>
      <c r="AK27" s="38"/>
      <c r="AL27" s="38"/>
      <c r="AM27" s="38"/>
      <c r="AN27" s="38"/>
      <c r="AO27" s="38"/>
      <c r="AP27" s="38"/>
      <c r="AQ27" s="38"/>
      <c r="AR27" s="38"/>
      <c r="AS27" s="38"/>
      <c r="AT27" s="38"/>
      <c r="AU27" s="38"/>
      <c r="AV27" s="38"/>
      <c r="AW27" s="38"/>
      <c r="AX27" s="38"/>
      <c r="AY27" s="38"/>
    </row>
    <row r="28" spans="1:51" ht="24.75" customHeight="1" x14ac:dyDescent="0.25">
      <c r="A28" s="166"/>
      <c r="B28" s="164"/>
      <c r="C28" s="67">
        <v>25</v>
      </c>
      <c r="D28" s="71" t="s">
        <v>88</v>
      </c>
      <c r="E28" s="86" t="s">
        <v>256</v>
      </c>
      <c r="F28" s="77" t="s">
        <v>3</v>
      </c>
      <c r="G28" s="75" t="s">
        <v>263</v>
      </c>
      <c r="H28" s="81" t="s">
        <v>468</v>
      </c>
      <c r="I28" s="82">
        <v>2.44</v>
      </c>
      <c r="J28" s="85">
        <v>360</v>
      </c>
      <c r="K28" s="28">
        <f t="shared" si="0"/>
        <v>0</v>
      </c>
      <c r="L28" s="28">
        <f t="shared" si="1"/>
        <v>0</v>
      </c>
      <c r="M28" s="29"/>
      <c r="N28" s="30">
        <f t="shared" si="3"/>
        <v>90</v>
      </c>
      <c r="O28" s="29"/>
      <c r="P28" s="29"/>
      <c r="Q28" s="29"/>
      <c r="R28" s="42">
        <f t="shared" si="2"/>
        <v>360</v>
      </c>
      <c r="S28" s="20" t="str">
        <f t="shared" si="4"/>
        <v>OK</v>
      </c>
      <c r="T28" s="142"/>
      <c r="U28" s="143"/>
      <c r="V28" s="143"/>
      <c r="W28" s="143"/>
      <c r="X28" s="143"/>
      <c r="Y28" s="143"/>
      <c r="Z28" s="41"/>
      <c r="AA28" s="40"/>
      <c r="AB28" s="40"/>
      <c r="AC28" s="40"/>
      <c r="AD28" s="40"/>
      <c r="AE28" s="38"/>
      <c r="AF28" s="38"/>
      <c r="AG28" s="38"/>
      <c r="AH28" s="38"/>
      <c r="AI28" s="38"/>
      <c r="AJ28" s="38"/>
      <c r="AK28" s="38"/>
      <c r="AL28" s="38"/>
      <c r="AM28" s="38"/>
      <c r="AN28" s="38"/>
      <c r="AO28" s="38"/>
      <c r="AP28" s="38"/>
      <c r="AQ28" s="38"/>
      <c r="AR28" s="38"/>
      <c r="AS28" s="38"/>
      <c r="AT28" s="38"/>
      <c r="AU28" s="38"/>
      <c r="AV28" s="38"/>
      <c r="AW28" s="38"/>
      <c r="AX28" s="38"/>
      <c r="AY28" s="38"/>
    </row>
    <row r="29" spans="1:51" ht="24.75" customHeight="1" x14ac:dyDescent="0.25">
      <c r="A29" s="166"/>
      <c r="B29" s="164"/>
      <c r="C29" s="67">
        <v>26</v>
      </c>
      <c r="D29" s="71" t="s">
        <v>89</v>
      </c>
      <c r="E29" s="86" t="s">
        <v>256</v>
      </c>
      <c r="F29" s="77" t="s">
        <v>3</v>
      </c>
      <c r="G29" s="75" t="s">
        <v>264</v>
      </c>
      <c r="H29" s="81" t="s">
        <v>468</v>
      </c>
      <c r="I29" s="82">
        <v>2.44</v>
      </c>
      <c r="J29" s="85">
        <v>288</v>
      </c>
      <c r="K29" s="28">
        <f t="shared" si="0"/>
        <v>0</v>
      </c>
      <c r="L29" s="28">
        <f t="shared" si="1"/>
        <v>0</v>
      </c>
      <c r="M29" s="29"/>
      <c r="N29" s="30">
        <f t="shared" si="3"/>
        <v>72</v>
      </c>
      <c r="O29" s="29"/>
      <c r="P29" s="29"/>
      <c r="Q29" s="29"/>
      <c r="R29" s="42">
        <f t="shared" si="2"/>
        <v>288</v>
      </c>
      <c r="S29" s="20" t="str">
        <f t="shared" si="4"/>
        <v>OK</v>
      </c>
      <c r="T29" s="142"/>
      <c r="U29" s="143"/>
      <c r="V29" s="143"/>
      <c r="W29" s="143"/>
      <c r="X29" s="143"/>
      <c r="Y29" s="143"/>
      <c r="Z29" s="41"/>
      <c r="AA29" s="40"/>
      <c r="AB29" s="40"/>
      <c r="AC29" s="40"/>
      <c r="AD29" s="40"/>
      <c r="AE29" s="38"/>
      <c r="AF29" s="38"/>
      <c r="AG29" s="38"/>
      <c r="AH29" s="38"/>
      <c r="AI29" s="38"/>
      <c r="AJ29" s="38"/>
      <c r="AK29" s="38"/>
      <c r="AL29" s="38"/>
      <c r="AM29" s="38"/>
      <c r="AN29" s="38"/>
      <c r="AO29" s="38"/>
      <c r="AP29" s="38"/>
      <c r="AQ29" s="38"/>
      <c r="AR29" s="38"/>
      <c r="AS29" s="38"/>
      <c r="AT29" s="38"/>
      <c r="AU29" s="38"/>
      <c r="AV29" s="38"/>
      <c r="AW29" s="38"/>
      <c r="AX29" s="38"/>
      <c r="AY29" s="38"/>
    </row>
    <row r="30" spans="1:51" ht="24.75" customHeight="1" x14ac:dyDescent="0.25">
      <c r="A30" s="166"/>
      <c r="B30" s="165"/>
      <c r="C30" s="67">
        <v>27</v>
      </c>
      <c r="D30" s="71" t="s">
        <v>90</v>
      </c>
      <c r="E30" s="86" t="s">
        <v>256</v>
      </c>
      <c r="F30" s="77" t="s">
        <v>3</v>
      </c>
      <c r="G30" s="75" t="s">
        <v>265</v>
      </c>
      <c r="H30" s="81" t="s">
        <v>468</v>
      </c>
      <c r="I30" s="82">
        <v>2.44</v>
      </c>
      <c r="J30" s="85">
        <v>288</v>
      </c>
      <c r="K30" s="28">
        <f t="shared" si="0"/>
        <v>120</v>
      </c>
      <c r="L30" s="28">
        <f t="shared" si="1"/>
        <v>120</v>
      </c>
      <c r="M30" s="29"/>
      <c r="N30" s="30">
        <f t="shared" si="3"/>
        <v>72</v>
      </c>
      <c r="O30" s="29"/>
      <c r="P30" s="29"/>
      <c r="Q30" s="29"/>
      <c r="R30" s="42">
        <f t="shared" si="2"/>
        <v>168</v>
      </c>
      <c r="S30" s="20" t="str">
        <f t="shared" si="4"/>
        <v>OK</v>
      </c>
      <c r="T30" s="142"/>
      <c r="U30" s="145">
        <v>120</v>
      </c>
      <c r="V30" s="143"/>
      <c r="W30" s="143"/>
      <c r="X30" s="143"/>
      <c r="Y30" s="143"/>
      <c r="Z30" s="41"/>
      <c r="AA30" s="40"/>
      <c r="AB30" s="40"/>
      <c r="AC30" s="40"/>
      <c r="AD30" s="40"/>
      <c r="AE30" s="38"/>
      <c r="AF30" s="38"/>
      <c r="AG30" s="38"/>
      <c r="AH30" s="38"/>
      <c r="AI30" s="38"/>
      <c r="AJ30" s="38"/>
      <c r="AK30" s="38"/>
      <c r="AL30" s="38"/>
      <c r="AM30" s="38"/>
      <c r="AN30" s="38"/>
      <c r="AO30" s="38"/>
      <c r="AP30" s="38"/>
      <c r="AQ30" s="38"/>
      <c r="AR30" s="38"/>
      <c r="AS30" s="38"/>
      <c r="AT30" s="38"/>
      <c r="AU30" s="38"/>
      <c r="AV30" s="38"/>
      <c r="AW30" s="38"/>
      <c r="AX30" s="38"/>
      <c r="AY30" s="38"/>
    </row>
    <row r="31" spans="1:51" ht="24.75" customHeight="1" x14ac:dyDescent="0.25">
      <c r="A31" s="166" t="s">
        <v>478</v>
      </c>
      <c r="B31" s="163">
        <v>5</v>
      </c>
      <c r="C31" s="67">
        <v>28</v>
      </c>
      <c r="D31" s="71" t="s">
        <v>91</v>
      </c>
      <c r="E31" s="86" t="s">
        <v>266</v>
      </c>
      <c r="F31" s="77" t="s">
        <v>3</v>
      </c>
      <c r="G31" s="75" t="s">
        <v>267</v>
      </c>
      <c r="H31" s="81" t="s">
        <v>468</v>
      </c>
      <c r="I31" s="82">
        <v>3.19</v>
      </c>
      <c r="J31" s="85">
        <v>0</v>
      </c>
      <c r="K31" s="28">
        <f t="shared" si="0"/>
        <v>0</v>
      </c>
      <c r="L31" s="28">
        <f t="shared" si="1"/>
        <v>0</v>
      </c>
      <c r="M31" s="29"/>
      <c r="N31" s="30">
        <f t="shared" si="3"/>
        <v>0</v>
      </c>
      <c r="O31" s="29"/>
      <c r="P31" s="29"/>
      <c r="Q31" s="29"/>
      <c r="R31" s="42">
        <f t="shared" si="2"/>
        <v>0</v>
      </c>
      <c r="S31" s="20" t="str">
        <f t="shared" si="4"/>
        <v>OK</v>
      </c>
      <c r="T31" s="142"/>
      <c r="U31" s="143"/>
      <c r="V31" s="143"/>
      <c r="W31" s="143"/>
      <c r="X31" s="143"/>
      <c r="Y31" s="143"/>
      <c r="Z31" s="41"/>
      <c r="AA31" s="40"/>
      <c r="AB31" s="40"/>
      <c r="AC31" s="40"/>
      <c r="AD31" s="40"/>
      <c r="AE31" s="38"/>
      <c r="AF31" s="38"/>
      <c r="AG31" s="38"/>
      <c r="AH31" s="38"/>
      <c r="AI31" s="38"/>
      <c r="AJ31" s="38"/>
      <c r="AK31" s="38"/>
      <c r="AL31" s="38"/>
      <c r="AM31" s="38"/>
      <c r="AN31" s="38"/>
      <c r="AO31" s="38"/>
      <c r="AP31" s="38"/>
      <c r="AQ31" s="38"/>
      <c r="AR31" s="38"/>
      <c r="AS31" s="38"/>
      <c r="AT31" s="38"/>
      <c r="AU31" s="38"/>
      <c r="AV31" s="38"/>
      <c r="AW31" s="38"/>
      <c r="AX31" s="38"/>
      <c r="AY31" s="38"/>
    </row>
    <row r="32" spans="1:51" ht="24.75" customHeight="1" x14ac:dyDescent="0.25">
      <c r="A32" s="166"/>
      <c r="B32" s="164"/>
      <c r="C32" s="67">
        <v>29</v>
      </c>
      <c r="D32" s="71" t="s">
        <v>92</v>
      </c>
      <c r="E32" s="86" t="s">
        <v>266</v>
      </c>
      <c r="F32" s="77" t="s">
        <v>3</v>
      </c>
      <c r="G32" s="75" t="s">
        <v>268</v>
      </c>
      <c r="H32" s="81" t="s">
        <v>468</v>
      </c>
      <c r="I32" s="82">
        <v>3.19</v>
      </c>
      <c r="J32" s="85">
        <v>0</v>
      </c>
      <c r="K32" s="28">
        <f t="shared" si="0"/>
        <v>0</v>
      </c>
      <c r="L32" s="28">
        <f t="shared" si="1"/>
        <v>0</v>
      </c>
      <c r="M32" s="29"/>
      <c r="N32" s="30">
        <f t="shared" si="3"/>
        <v>0</v>
      </c>
      <c r="O32" s="29"/>
      <c r="P32" s="29"/>
      <c r="Q32" s="29"/>
      <c r="R32" s="42">
        <f t="shared" si="2"/>
        <v>0</v>
      </c>
      <c r="S32" s="20" t="str">
        <f t="shared" si="4"/>
        <v>OK</v>
      </c>
      <c r="T32" s="142"/>
      <c r="U32" s="143"/>
      <c r="V32" s="143"/>
      <c r="W32" s="143"/>
      <c r="X32" s="143"/>
      <c r="Y32" s="143"/>
      <c r="Z32" s="41"/>
      <c r="AA32" s="40"/>
      <c r="AB32" s="40"/>
      <c r="AC32" s="40"/>
      <c r="AD32" s="40"/>
      <c r="AE32" s="38"/>
      <c r="AF32" s="38"/>
      <c r="AG32" s="38"/>
      <c r="AH32" s="38"/>
      <c r="AI32" s="38"/>
      <c r="AJ32" s="38"/>
      <c r="AK32" s="38"/>
      <c r="AL32" s="38"/>
      <c r="AM32" s="38"/>
      <c r="AN32" s="38"/>
      <c r="AO32" s="38"/>
      <c r="AP32" s="38"/>
      <c r="AQ32" s="38"/>
      <c r="AR32" s="38"/>
      <c r="AS32" s="38"/>
      <c r="AT32" s="38"/>
      <c r="AU32" s="38"/>
      <c r="AV32" s="38"/>
      <c r="AW32" s="38"/>
      <c r="AX32" s="38"/>
      <c r="AY32" s="38"/>
    </row>
    <row r="33" spans="1:51" ht="24.75" customHeight="1" x14ac:dyDescent="0.25">
      <c r="A33" s="166"/>
      <c r="B33" s="164"/>
      <c r="C33" s="67">
        <v>30</v>
      </c>
      <c r="D33" s="71" t="s">
        <v>93</v>
      </c>
      <c r="E33" s="86" t="s">
        <v>266</v>
      </c>
      <c r="F33" s="77" t="s">
        <v>3</v>
      </c>
      <c r="G33" s="75" t="s">
        <v>269</v>
      </c>
      <c r="H33" s="81" t="s">
        <v>468</v>
      </c>
      <c r="I33" s="82">
        <v>3.19</v>
      </c>
      <c r="J33" s="85">
        <v>0</v>
      </c>
      <c r="K33" s="28">
        <f t="shared" si="0"/>
        <v>0</v>
      </c>
      <c r="L33" s="28">
        <f t="shared" si="1"/>
        <v>0</v>
      </c>
      <c r="M33" s="29"/>
      <c r="N33" s="30">
        <f t="shared" si="3"/>
        <v>0</v>
      </c>
      <c r="O33" s="29"/>
      <c r="P33" s="29"/>
      <c r="Q33" s="29"/>
      <c r="R33" s="42">
        <f t="shared" si="2"/>
        <v>0</v>
      </c>
      <c r="S33" s="20" t="str">
        <f t="shared" si="4"/>
        <v>OK</v>
      </c>
      <c r="T33" s="142"/>
      <c r="U33" s="143"/>
      <c r="V33" s="143"/>
      <c r="W33" s="143"/>
      <c r="X33" s="143"/>
      <c r="Y33" s="143"/>
      <c r="Z33" s="41"/>
      <c r="AA33" s="40"/>
      <c r="AB33" s="40"/>
      <c r="AC33" s="40"/>
      <c r="AD33" s="40"/>
      <c r="AE33" s="38"/>
      <c r="AF33" s="38"/>
      <c r="AG33" s="38"/>
      <c r="AH33" s="38"/>
      <c r="AI33" s="38"/>
      <c r="AJ33" s="38"/>
      <c r="AK33" s="38"/>
      <c r="AL33" s="38"/>
      <c r="AM33" s="38"/>
      <c r="AN33" s="38"/>
      <c r="AO33" s="38"/>
      <c r="AP33" s="38"/>
      <c r="AQ33" s="38"/>
      <c r="AR33" s="38"/>
      <c r="AS33" s="38"/>
      <c r="AT33" s="38"/>
      <c r="AU33" s="38"/>
      <c r="AV33" s="38"/>
      <c r="AW33" s="38"/>
      <c r="AX33" s="38"/>
      <c r="AY33" s="38"/>
    </row>
    <row r="34" spans="1:51" ht="24.75" customHeight="1" x14ac:dyDescent="0.25">
      <c r="A34" s="166"/>
      <c r="B34" s="164"/>
      <c r="C34" s="67">
        <v>31</v>
      </c>
      <c r="D34" s="71" t="s">
        <v>94</v>
      </c>
      <c r="E34" s="86" t="s">
        <v>266</v>
      </c>
      <c r="F34" s="77" t="s">
        <v>3</v>
      </c>
      <c r="G34" s="75" t="s">
        <v>270</v>
      </c>
      <c r="H34" s="81" t="s">
        <v>468</v>
      </c>
      <c r="I34" s="82">
        <v>3.19</v>
      </c>
      <c r="J34" s="85">
        <v>0</v>
      </c>
      <c r="K34" s="28">
        <f t="shared" si="0"/>
        <v>0</v>
      </c>
      <c r="L34" s="28">
        <f t="shared" si="1"/>
        <v>0</v>
      </c>
      <c r="M34" s="29"/>
      <c r="N34" s="30">
        <f t="shared" si="3"/>
        <v>0</v>
      </c>
      <c r="O34" s="29"/>
      <c r="P34" s="29"/>
      <c r="Q34" s="29"/>
      <c r="R34" s="42">
        <f t="shared" si="2"/>
        <v>0</v>
      </c>
      <c r="S34" s="20" t="str">
        <f t="shared" si="4"/>
        <v>OK</v>
      </c>
      <c r="T34" s="142"/>
      <c r="U34" s="143"/>
      <c r="V34" s="143"/>
      <c r="W34" s="143"/>
      <c r="X34" s="143"/>
      <c r="Y34" s="143"/>
      <c r="Z34" s="41"/>
      <c r="AA34" s="40"/>
      <c r="AB34" s="40"/>
      <c r="AC34" s="40"/>
      <c r="AD34" s="40"/>
      <c r="AE34" s="38"/>
      <c r="AF34" s="38"/>
      <c r="AG34" s="38"/>
      <c r="AH34" s="38"/>
      <c r="AI34" s="38"/>
      <c r="AJ34" s="38"/>
      <c r="AK34" s="38"/>
      <c r="AL34" s="38"/>
      <c r="AM34" s="38"/>
      <c r="AN34" s="38"/>
      <c r="AO34" s="38"/>
      <c r="AP34" s="38"/>
      <c r="AQ34" s="38"/>
      <c r="AR34" s="38"/>
      <c r="AS34" s="38"/>
      <c r="AT34" s="38"/>
      <c r="AU34" s="38"/>
      <c r="AV34" s="38"/>
      <c r="AW34" s="38"/>
      <c r="AX34" s="38"/>
      <c r="AY34" s="38"/>
    </row>
    <row r="35" spans="1:51" ht="24.75" customHeight="1" x14ac:dyDescent="0.25">
      <c r="A35" s="166"/>
      <c r="B35" s="164"/>
      <c r="C35" s="67">
        <v>32</v>
      </c>
      <c r="D35" s="71" t="s">
        <v>95</v>
      </c>
      <c r="E35" s="86" t="s">
        <v>266</v>
      </c>
      <c r="F35" s="77" t="s">
        <v>3</v>
      </c>
      <c r="G35" s="75" t="s">
        <v>271</v>
      </c>
      <c r="H35" s="81" t="s">
        <v>468</v>
      </c>
      <c r="I35" s="82">
        <v>3.19</v>
      </c>
      <c r="J35" s="85">
        <v>0</v>
      </c>
      <c r="K35" s="28">
        <f t="shared" si="0"/>
        <v>0</v>
      </c>
      <c r="L35" s="28">
        <f t="shared" si="1"/>
        <v>0</v>
      </c>
      <c r="M35" s="29"/>
      <c r="N35" s="30">
        <f t="shared" si="3"/>
        <v>0</v>
      </c>
      <c r="O35" s="29"/>
      <c r="P35" s="29"/>
      <c r="Q35" s="29"/>
      <c r="R35" s="42">
        <f t="shared" si="2"/>
        <v>0</v>
      </c>
      <c r="S35" s="20" t="str">
        <f t="shared" si="4"/>
        <v>OK</v>
      </c>
      <c r="T35" s="142"/>
      <c r="U35" s="143"/>
      <c r="V35" s="143"/>
      <c r="W35" s="143"/>
      <c r="X35" s="143"/>
      <c r="Y35" s="143"/>
      <c r="Z35" s="41"/>
      <c r="AA35" s="40"/>
      <c r="AB35" s="40"/>
      <c r="AC35" s="40"/>
      <c r="AD35" s="40"/>
      <c r="AE35" s="38"/>
      <c r="AF35" s="38"/>
      <c r="AG35" s="38"/>
      <c r="AH35" s="38"/>
      <c r="AI35" s="38"/>
      <c r="AJ35" s="38"/>
      <c r="AK35" s="38"/>
      <c r="AL35" s="38"/>
      <c r="AM35" s="38"/>
      <c r="AN35" s="38"/>
      <c r="AO35" s="38"/>
      <c r="AP35" s="38"/>
      <c r="AQ35" s="38"/>
      <c r="AR35" s="38"/>
      <c r="AS35" s="38"/>
      <c r="AT35" s="38"/>
      <c r="AU35" s="38"/>
      <c r="AV35" s="38"/>
      <c r="AW35" s="38"/>
      <c r="AX35" s="38"/>
      <c r="AY35" s="38"/>
    </row>
    <row r="36" spans="1:51" ht="24.75" customHeight="1" x14ac:dyDescent="0.25">
      <c r="A36" s="166"/>
      <c r="B36" s="164"/>
      <c r="C36" s="67">
        <v>33</v>
      </c>
      <c r="D36" s="71" t="s">
        <v>96</v>
      </c>
      <c r="E36" s="86" t="s">
        <v>266</v>
      </c>
      <c r="F36" s="77" t="s">
        <v>3</v>
      </c>
      <c r="G36" s="75" t="s">
        <v>272</v>
      </c>
      <c r="H36" s="81" t="s">
        <v>468</v>
      </c>
      <c r="I36" s="82">
        <v>3.19</v>
      </c>
      <c r="J36" s="85">
        <v>0</v>
      </c>
      <c r="K36" s="28">
        <f t="shared" ref="K36:K154" si="5">IF(SUM(T36:AY36)&gt;J36+M36,J36+M36,SUM(T36:AY36))</f>
        <v>0</v>
      </c>
      <c r="L36" s="28">
        <f t="shared" ref="L36:L154" si="6">(SUM(T36:AY36))</f>
        <v>0</v>
      </c>
      <c r="M36" s="29"/>
      <c r="N36" s="30">
        <f t="shared" si="3"/>
        <v>0</v>
      </c>
      <c r="O36" s="29"/>
      <c r="P36" s="29"/>
      <c r="Q36" s="29"/>
      <c r="R36" s="42">
        <f t="shared" ref="R36:R154" si="7">J36-SUM(T36:AY36)+M36</f>
        <v>0</v>
      </c>
      <c r="S36" s="20" t="str">
        <f t="shared" si="4"/>
        <v>OK</v>
      </c>
      <c r="T36" s="142"/>
      <c r="U36" s="143"/>
      <c r="V36" s="143"/>
      <c r="W36" s="143"/>
      <c r="X36" s="143"/>
      <c r="Y36" s="143"/>
      <c r="Z36" s="41"/>
      <c r="AA36" s="40"/>
      <c r="AB36" s="40"/>
      <c r="AC36" s="40"/>
      <c r="AD36" s="40"/>
      <c r="AE36" s="38"/>
      <c r="AF36" s="38"/>
      <c r="AG36" s="38"/>
      <c r="AH36" s="38"/>
      <c r="AI36" s="38"/>
      <c r="AJ36" s="38"/>
      <c r="AK36" s="38"/>
      <c r="AL36" s="38"/>
      <c r="AM36" s="38"/>
      <c r="AN36" s="38"/>
      <c r="AO36" s="38"/>
      <c r="AP36" s="38"/>
      <c r="AQ36" s="38"/>
      <c r="AR36" s="38"/>
      <c r="AS36" s="38"/>
      <c r="AT36" s="38"/>
      <c r="AU36" s="38"/>
      <c r="AV36" s="38"/>
      <c r="AW36" s="38"/>
      <c r="AX36" s="38"/>
      <c r="AY36" s="38"/>
    </row>
    <row r="37" spans="1:51" ht="24.75" customHeight="1" x14ac:dyDescent="0.25">
      <c r="A37" s="166"/>
      <c r="B37" s="164"/>
      <c r="C37" s="67">
        <v>34</v>
      </c>
      <c r="D37" s="71" t="s">
        <v>97</v>
      </c>
      <c r="E37" s="86" t="s">
        <v>273</v>
      </c>
      <c r="F37" s="77" t="s">
        <v>274</v>
      </c>
      <c r="G37" s="75" t="s">
        <v>275</v>
      </c>
      <c r="H37" s="81" t="s">
        <v>468</v>
      </c>
      <c r="I37" s="82">
        <v>1.07</v>
      </c>
      <c r="J37" s="85">
        <v>0</v>
      </c>
      <c r="K37" s="28">
        <f t="shared" si="5"/>
        <v>0</v>
      </c>
      <c r="L37" s="28">
        <f t="shared" si="6"/>
        <v>0</v>
      </c>
      <c r="M37" s="29"/>
      <c r="N37" s="30">
        <f t="shared" si="3"/>
        <v>0</v>
      </c>
      <c r="O37" s="29"/>
      <c r="P37" s="29"/>
      <c r="Q37" s="29"/>
      <c r="R37" s="42">
        <f t="shared" si="7"/>
        <v>0</v>
      </c>
      <c r="S37" s="20" t="str">
        <f t="shared" si="4"/>
        <v>OK</v>
      </c>
      <c r="T37" s="142"/>
      <c r="U37" s="143"/>
      <c r="V37" s="143"/>
      <c r="W37" s="142"/>
      <c r="X37" s="143"/>
      <c r="Y37" s="143"/>
      <c r="Z37" s="41"/>
      <c r="AA37" s="40"/>
      <c r="AB37" s="40"/>
      <c r="AC37" s="40"/>
      <c r="AD37" s="40"/>
      <c r="AE37" s="38"/>
      <c r="AF37" s="38"/>
      <c r="AG37" s="38"/>
      <c r="AH37" s="38"/>
      <c r="AI37" s="38"/>
      <c r="AJ37" s="38"/>
      <c r="AK37" s="38"/>
      <c r="AL37" s="38"/>
      <c r="AM37" s="38"/>
      <c r="AN37" s="38"/>
      <c r="AO37" s="38"/>
      <c r="AP37" s="38"/>
      <c r="AQ37" s="38"/>
      <c r="AR37" s="38"/>
      <c r="AS37" s="38"/>
      <c r="AT37" s="38"/>
      <c r="AU37" s="38"/>
      <c r="AV37" s="38"/>
      <c r="AW37" s="38"/>
      <c r="AX37" s="38"/>
      <c r="AY37" s="38"/>
    </row>
    <row r="38" spans="1:51" ht="24.75" customHeight="1" x14ac:dyDescent="0.25">
      <c r="A38" s="166"/>
      <c r="B38" s="164"/>
      <c r="C38" s="67">
        <v>35</v>
      </c>
      <c r="D38" s="71" t="s">
        <v>98</v>
      </c>
      <c r="E38" s="86" t="s">
        <v>273</v>
      </c>
      <c r="F38" s="77" t="s">
        <v>274</v>
      </c>
      <c r="G38" s="75" t="s">
        <v>276</v>
      </c>
      <c r="H38" s="81" t="s">
        <v>468</v>
      </c>
      <c r="I38" s="82">
        <v>1.07</v>
      </c>
      <c r="J38" s="85">
        <v>30</v>
      </c>
      <c r="K38" s="28">
        <f t="shared" si="5"/>
        <v>15</v>
      </c>
      <c r="L38" s="28">
        <f t="shared" si="6"/>
        <v>15</v>
      </c>
      <c r="M38" s="29"/>
      <c r="N38" s="30">
        <f t="shared" si="3"/>
        <v>7</v>
      </c>
      <c r="O38" s="29"/>
      <c r="P38" s="29"/>
      <c r="Q38" s="29"/>
      <c r="R38" s="42">
        <f t="shared" si="7"/>
        <v>15</v>
      </c>
      <c r="S38" s="20" t="str">
        <f t="shared" si="4"/>
        <v>OK</v>
      </c>
      <c r="T38" s="142"/>
      <c r="U38" s="147">
        <v>15</v>
      </c>
      <c r="V38" s="143"/>
      <c r="W38" s="142"/>
      <c r="X38" s="143"/>
      <c r="Y38" s="143"/>
      <c r="Z38" s="41"/>
      <c r="AA38" s="40"/>
      <c r="AB38" s="40"/>
      <c r="AC38" s="40"/>
      <c r="AD38" s="40"/>
      <c r="AE38" s="38"/>
      <c r="AF38" s="38"/>
      <c r="AG38" s="38"/>
      <c r="AH38" s="38"/>
      <c r="AI38" s="38"/>
      <c r="AJ38" s="38"/>
      <c r="AK38" s="38"/>
      <c r="AL38" s="38"/>
      <c r="AM38" s="38"/>
      <c r="AN38" s="38"/>
      <c r="AO38" s="38"/>
      <c r="AP38" s="38"/>
      <c r="AQ38" s="38"/>
      <c r="AR38" s="38"/>
      <c r="AS38" s="38"/>
      <c r="AT38" s="38"/>
      <c r="AU38" s="38"/>
      <c r="AV38" s="38"/>
      <c r="AW38" s="38"/>
      <c r="AX38" s="38"/>
      <c r="AY38" s="38"/>
    </row>
    <row r="39" spans="1:51" ht="24.75" customHeight="1" x14ac:dyDescent="0.25">
      <c r="A39" s="166"/>
      <c r="B39" s="164"/>
      <c r="C39" s="67">
        <v>36</v>
      </c>
      <c r="D39" s="71" t="s">
        <v>99</v>
      </c>
      <c r="E39" s="86" t="s">
        <v>273</v>
      </c>
      <c r="F39" s="77" t="s">
        <v>274</v>
      </c>
      <c r="G39" s="75" t="s">
        <v>277</v>
      </c>
      <c r="H39" s="81" t="s">
        <v>468</v>
      </c>
      <c r="I39" s="82">
        <v>1.07</v>
      </c>
      <c r="J39" s="85">
        <v>40</v>
      </c>
      <c r="K39" s="28">
        <f t="shared" si="5"/>
        <v>20</v>
      </c>
      <c r="L39" s="28">
        <f t="shared" si="6"/>
        <v>20</v>
      </c>
      <c r="M39" s="29"/>
      <c r="N39" s="30">
        <f t="shared" si="3"/>
        <v>10</v>
      </c>
      <c r="O39" s="29"/>
      <c r="P39" s="29"/>
      <c r="Q39" s="29"/>
      <c r="R39" s="42">
        <f t="shared" si="7"/>
        <v>20</v>
      </c>
      <c r="S39" s="20" t="str">
        <f t="shared" si="4"/>
        <v>OK</v>
      </c>
      <c r="T39" s="142"/>
      <c r="U39" s="147">
        <v>20</v>
      </c>
      <c r="V39" s="143"/>
      <c r="W39" s="142"/>
      <c r="X39" s="143"/>
      <c r="Y39" s="143"/>
      <c r="Z39" s="41"/>
      <c r="AA39" s="40"/>
      <c r="AB39" s="40"/>
      <c r="AC39" s="40"/>
      <c r="AD39" s="40"/>
      <c r="AE39" s="38"/>
      <c r="AF39" s="38"/>
      <c r="AG39" s="38"/>
      <c r="AH39" s="38"/>
      <c r="AI39" s="38"/>
      <c r="AJ39" s="38"/>
      <c r="AK39" s="38"/>
      <c r="AL39" s="38"/>
      <c r="AM39" s="38"/>
      <c r="AN39" s="38"/>
      <c r="AO39" s="38"/>
      <c r="AP39" s="38"/>
      <c r="AQ39" s="38"/>
      <c r="AR39" s="38"/>
      <c r="AS39" s="38"/>
      <c r="AT39" s="38"/>
      <c r="AU39" s="38"/>
      <c r="AV39" s="38"/>
      <c r="AW39" s="38"/>
      <c r="AX39" s="38"/>
      <c r="AY39" s="38"/>
    </row>
    <row r="40" spans="1:51" ht="24.75" customHeight="1" x14ac:dyDescent="0.25">
      <c r="A40" s="166"/>
      <c r="B40" s="164"/>
      <c r="C40" s="67">
        <v>37</v>
      </c>
      <c r="D40" s="71" t="s">
        <v>100</v>
      </c>
      <c r="E40" s="86" t="s">
        <v>273</v>
      </c>
      <c r="F40" s="77" t="s">
        <v>3</v>
      </c>
      <c r="G40" s="75" t="s">
        <v>278</v>
      </c>
      <c r="H40" s="81" t="s">
        <v>468</v>
      </c>
      <c r="I40" s="82">
        <v>1.07</v>
      </c>
      <c r="J40" s="85">
        <v>30</v>
      </c>
      <c r="K40" s="28">
        <f t="shared" si="5"/>
        <v>30</v>
      </c>
      <c r="L40" s="28">
        <f t="shared" si="6"/>
        <v>30</v>
      </c>
      <c r="M40" s="29"/>
      <c r="N40" s="30">
        <f t="shared" si="3"/>
        <v>7</v>
      </c>
      <c r="O40" s="29"/>
      <c r="P40" s="29"/>
      <c r="Q40" s="29"/>
      <c r="R40" s="42">
        <f t="shared" si="7"/>
        <v>0</v>
      </c>
      <c r="S40" s="20" t="str">
        <f t="shared" si="4"/>
        <v>OK</v>
      </c>
      <c r="T40" s="142"/>
      <c r="U40" s="143"/>
      <c r="V40" s="143"/>
      <c r="W40" s="142"/>
      <c r="X40" s="147">
        <v>30</v>
      </c>
      <c r="Y40" s="143"/>
      <c r="Z40" s="41"/>
      <c r="AA40" s="40"/>
      <c r="AB40" s="40"/>
      <c r="AC40" s="40"/>
      <c r="AD40" s="40"/>
      <c r="AE40" s="38"/>
      <c r="AF40" s="38"/>
      <c r="AG40" s="38"/>
      <c r="AH40" s="38"/>
      <c r="AI40" s="38"/>
      <c r="AJ40" s="38"/>
      <c r="AK40" s="38"/>
      <c r="AL40" s="38"/>
      <c r="AM40" s="38"/>
      <c r="AN40" s="38"/>
      <c r="AO40" s="38"/>
      <c r="AP40" s="38"/>
      <c r="AQ40" s="38"/>
      <c r="AR40" s="38"/>
      <c r="AS40" s="38"/>
      <c r="AT40" s="38"/>
      <c r="AU40" s="38"/>
      <c r="AV40" s="38"/>
      <c r="AW40" s="38"/>
      <c r="AX40" s="38"/>
      <c r="AY40" s="38"/>
    </row>
    <row r="41" spans="1:51" ht="24.75" customHeight="1" x14ac:dyDescent="0.25">
      <c r="A41" s="166"/>
      <c r="B41" s="164"/>
      <c r="C41" s="67">
        <v>38</v>
      </c>
      <c r="D41" s="71" t="s">
        <v>101</v>
      </c>
      <c r="E41" s="86" t="s">
        <v>273</v>
      </c>
      <c r="F41" s="77" t="s">
        <v>274</v>
      </c>
      <c r="G41" s="75" t="s">
        <v>279</v>
      </c>
      <c r="H41" s="81" t="s">
        <v>468</v>
      </c>
      <c r="I41" s="82">
        <v>1.07</v>
      </c>
      <c r="J41" s="85">
        <v>30</v>
      </c>
      <c r="K41" s="28">
        <f t="shared" si="5"/>
        <v>15</v>
      </c>
      <c r="L41" s="28">
        <f t="shared" si="6"/>
        <v>15</v>
      </c>
      <c r="M41" s="29"/>
      <c r="N41" s="30">
        <f t="shared" si="3"/>
        <v>7</v>
      </c>
      <c r="O41" s="29"/>
      <c r="P41" s="29"/>
      <c r="Q41" s="29"/>
      <c r="R41" s="42">
        <f t="shared" si="7"/>
        <v>15</v>
      </c>
      <c r="S41" s="20" t="str">
        <f t="shared" si="4"/>
        <v>OK</v>
      </c>
      <c r="T41" s="142"/>
      <c r="U41" s="147">
        <v>15</v>
      </c>
      <c r="V41" s="143"/>
      <c r="W41" s="142"/>
      <c r="X41" s="143"/>
      <c r="Y41" s="143"/>
      <c r="Z41" s="41"/>
      <c r="AA41" s="40"/>
      <c r="AB41" s="40"/>
      <c r="AC41" s="40"/>
      <c r="AD41" s="40"/>
      <c r="AE41" s="38"/>
      <c r="AF41" s="38"/>
      <c r="AG41" s="38"/>
      <c r="AH41" s="38"/>
      <c r="AI41" s="38"/>
      <c r="AJ41" s="38"/>
      <c r="AK41" s="38"/>
      <c r="AL41" s="38"/>
      <c r="AM41" s="38"/>
      <c r="AN41" s="38"/>
      <c r="AO41" s="38"/>
      <c r="AP41" s="38"/>
      <c r="AQ41" s="38"/>
      <c r="AR41" s="38"/>
      <c r="AS41" s="38"/>
      <c r="AT41" s="38"/>
      <c r="AU41" s="38"/>
      <c r="AV41" s="38"/>
      <c r="AW41" s="38"/>
      <c r="AX41" s="38"/>
      <c r="AY41" s="38"/>
    </row>
    <row r="42" spans="1:51" ht="24.75" customHeight="1" x14ac:dyDescent="0.25">
      <c r="A42" s="166"/>
      <c r="B42" s="164"/>
      <c r="C42" s="67">
        <v>39</v>
      </c>
      <c r="D42" s="71" t="s">
        <v>102</v>
      </c>
      <c r="E42" s="86" t="s">
        <v>280</v>
      </c>
      <c r="F42" s="77" t="s">
        <v>274</v>
      </c>
      <c r="G42" s="75" t="s">
        <v>281</v>
      </c>
      <c r="H42" s="81" t="s">
        <v>468</v>
      </c>
      <c r="I42" s="82">
        <v>1.6</v>
      </c>
      <c r="J42" s="85">
        <v>0</v>
      </c>
      <c r="K42" s="28">
        <f t="shared" si="5"/>
        <v>0</v>
      </c>
      <c r="L42" s="28">
        <f t="shared" si="6"/>
        <v>0</v>
      </c>
      <c r="M42" s="29"/>
      <c r="N42" s="30">
        <f t="shared" si="3"/>
        <v>0</v>
      </c>
      <c r="O42" s="29"/>
      <c r="P42" s="29"/>
      <c r="Q42" s="29"/>
      <c r="R42" s="42">
        <f t="shared" si="7"/>
        <v>0</v>
      </c>
      <c r="S42" s="20" t="str">
        <f t="shared" si="4"/>
        <v>OK</v>
      </c>
      <c r="T42" s="142"/>
      <c r="U42" s="143"/>
      <c r="V42" s="143"/>
      <c r="W42" s="142"/>
      <c r="X42" s="143"/>
      <c r="Y42" s="143"/>
      <c r="Z42" s="41"/>
      <c r="AA42" s="40"/>
      <c r="AB42" s="40"/>
      <c r="AC42" s="40"/>
      <c r="AD42" s="40"/>
      <c r="AE42" s="38"/>
      <c r="AF42" s="38"/>
      <c r="AG42" s="38"/>
      <c r="AH42" s="38"/>
      <c r="AI42" s="38"/>
      <c r="AJ42" s="38"/>
      <c r="AK42" s="38"/>
      <c r="AL42" s="38"/>
      <c r="AM42" s="38"/>
      <c r="AN42" s="38"/>
      <c r="AO42" s="38"/>
      <c r="AP42" s="38"/>
      <c r="AQ42" s="38"/>
      <c r="AR42" s="38"/>
      <c r="AS42" s="38"/>
      <c r="AT42" s="38"/>
      <c r="AU42" s="38"/>
      <c r="AV42" s="38"/>
      <c r="AW42" s="38"/>
      <c r="AX42" s="38"/>
      <c r="AY42" s="38"/>
    </row>
    <row r="43" spans="1:51" ht="24.75" customHeight="1" x14ac:dyDescent="0.25">
      <c r="A43" s="166"/>
      <c r="B43" s="164"/>
      <c r="C43" s="67">
        <v>40</v>
      </c>
      <c r="D43" s="71" t="s">
        <v>103</v>
      </c>
      <c r="E43" s="86" t="s">
        <v>280</v>
      </c>
      <c r="F43" s="77" t="s">
        <v>274</v>
      </c>
      <c r="G43" s="75" t="s">
        <v>282</v>
      </c>
      <c r="H43" s="81" t="s">
        <v>468</v>
      </c>
      <c r="I43" s="82">
        <v>1.6</v>
      </c>
      <c r="J43" s="85">
        <v>15</v>
      </c>
      <c r="K43" s="28">
        <f t="shared" si="5"/>
        <v>0</v>
      </c>
      <c r="L43" s="28">
        <f t="shared" si="6"/>
        <v>0</v>
      </c>
      <c r="M43" s="29"/>
      <c r="N43" s="30">
        <f t="shared" si="3"/>
        <v>3</v>
      </c>
      <c r="O43" s="29"/>
      <c r="P43" s="29"/>
      <c r="Q43" s="29"/>
      <c r="R43" s="42">
        <f t="shared" si="7"/>
        <v>15</v>
      </c>
      <c r="S43" s="20" t="str">
        <f t="shared" si="4"/>
        <v>OK</v>
      </c>
      <c r="T43" s="142"/>
      <c r="U43" s="143"/>
      <c r="V43" s="143"/>
      <c r="W43" s="142"/>
      <c r="X43" s="143"/>
      <c r="Y43" s="143"/>
      <c r="Z43" s="41"/>
      <c r="AA43" s="40"/>
      <c r="AB43" s="40"/>
      <c r="AC43" s="40"/>
      <c r="AD43" s="40"/>
      <c r="AE43" s="38"/>
      <c r="AF43" s="38"/>
      <c r="AG43" s="38"/>
      <c r="AH43" s="38"/>
      <c r="AI43" s="38"/>
      <c r="AJ43" s="38"/>
      <c r="AK43" s="38"/>
      <c r="AL43" s="38"/>
      <c r="AM43" s="38"/>
      <c r="AN43" s="38"/>
      <c r="AO43" s="38"/>
      <c r="AP43" s="38"/>
      <c r="AQ43" s="38"/>
      <c r="AR43" s="38"/>
      <c r="AS43" s="38"/>
      <c r="AT43" s="38"/>
      <c r="AU43" s="38"/>
      <c r="AV43" s="38"/>
      <c r="AW43" s="38"/>
      <c r="AX43" s="38"/>
      <c r="AY43" s="38"/>
    </row>
    <row r="44" spans="1:51" ht="24.75" customHeight="1" x14ac:dyDescent="0.25">
      <c r="A44" s="166"/>
      <c r="B44" s="164"/>
      <c r="C44" s="67">
        <v>41</v>
      </c>
      <c r="D44" s="71" t="s">
        <v>104</v>
      </c>
      <c r="E44" s="86" t="s">
        <v>280</v>
      </c>
      <c r="F44" s="77" t="s">
        <v>274</v>
      </c>
      <c r="G44" s="75" t="s">
        <v>283</v>
      </c>
      <c r="H44" s="81" t="s">
        <v>468</v>
      </c>
      <c r="I44" s="82">
        <v>1.6</v>
      </c>
      <c r="J44" s="85">
        <v>15</v>
      </c>
      <c r="K44" s="28">
        <f t="shared" si="5"/>
        <v>0</v>
      </c>
      <c r="L44" s="28">
        <f t="shared" si="6"/>
        <v>0</v>
      </c>
      <c r="M44" s="29"/>
      <c r="N44" s="30">
        <f t="shared" si="3"/>
        <v>3</v>
      </c>
      <c r="O44" s="29"/>
      <c r="P44" s="29"/>
      <c r="Q44" s="29"/>
      <c r="R44" s="42">
        <f t="shared" si="7"/>
        <v>15</v>
      </c>
      <c r="S44" s="20" t="str">
        <f t="shared" si="4"/>
        <v>OK</v>
      </c>
      <c r="T44" s="142"/>
      <c r="U44" s="143"/>
      <c r="V44" s="143"/>
      <c r="W44" s="143"/>
      <c r="X44" s="143"/>
      <c r="Y44" s="143"/>
      <c r="Z44" s="41"/>
      <c r="AA44" s="40"/>
      <c r="AB44" s="40"/>
      <c r="AC44" s="40"/>
      <c r="AD44" s="40"/>
      <c r="AE44" s="38"/>
      <c r="AF44" s="38"/>
      <c r="AG44" s="38"/>
      <c r="AH44" s="38"/>
      <c r="AI44" s="38"/>
      <c r="AJ44" s="38"/>
      <c r="AK44" s="38"/>
      <c r="AL44" s="38"/>
      <c r="AM44" s="38"/>
      <c r="AN44" s="38"/>
      <c r="AO44" s="38"/>
      <c r="AP44" s="38"/>
      <c r="AQ44" s="38"/>
      <c r="AR44" s="38"/>
      <c r="AS44" s="38"/>
      <c r="AT44" s="38"/>
      <c r="AU44" s="38"/>
      <c r="AV44" s="38"/>
      <c r="AW44" s="38"/>
      <c r="AX44" s="38"/>
      <c r="AY44" s="38"/>
    </row>
    <row r="45" spans="1:51" ht="24.75" customHeight="1" x14ac:dyDescent="0.25">
      <c r="A45" s="166"/>
      <c r="B45" s="164"/>
      <c r="C45" s="67">
        <v>42</v>
      </c>
      <c r="D45" s="71" t="s">
        <v>105</v>
      </c>
      <c r="E45" s="86" t="s">
        <v>280</v>
      </c>
      <c r="F45" s="77" t="s">
        <v>274</v>
      </c>
      <c r="G45" s="75" t="s">
        <v>284</v>
      </c>
      <c r="H45" s="81" t="s">
        <v>468</v>
      </c>
      <c r="I45" s="82">
        <v>1.6</v>
      </c>
      <c r="J45" s="85">
        <v>15</v>
      </c>
      <c r="K45" s="28">
        <f t="shared" si="5"/>
        <v>0</v>
      </c>
      <c r="L45" s="28">
        <f t="shared" si="6"/>
        <v>0</v>
      </c>
      <c r="M45" s="29"/>
      <c r="N45" s="30">
        <f t="shared" si="3"/>
        <v>3</v>
      </c>
      <c r="O45" s="29"/>
      <c r="P45" s="29"/>
      <c r="Q45" s="29"/>
      <c r="R45" s="42">
        <f t="shared" si="7"/>
        <v>15</v>
      </c>
      <c r="S45" s="20" t="str">
        <f t="shared" si="4"/>
        <v>OK</v>
      </c>
      <c r="T45" s="142"/>
      <c r="U45" s="143"/>
      <c r="V45" s="143"/>
      <c r="W45" s="143"/>
      <c r="X45" s="143"/>
      <c r="Y45" s="143"/>
      <c r="Z45" s="41"/>
      <c r="AA45" s="40"/>
      <c r="AB45" s="40"/>
      <c r="AC45" s="40"/>
      <c r="AD45" s="40"/>
      <c r="AE45" s="38"/>
      <c r="AF45" s="38"/>
      <c r="AG45" s="38"/>
      <c r="AH45" s="38"/>
      <c r="AI45" s="38"/>
      <c r="AJ45" s="38"/>
      <c r="AK45" s="38"/>
      <c r="AL45" s="38"/>
      <c r="AM45" s="38"/>
      <c r="AN45" s="38"/>
      <c r="AO45" s="38"/>
      <c r="AP45" s="38"/>
      <c r="AQ45" s="38"/>
      <c r="AR45" s="38"/>
      <c r="AS45" s="38"/>
      <c r="AT45" s="38"/>
      <c r="AU45" s="38"/>
      <c r="AV45" s="38"/>
      <c r="AW45" s="38"/>
      <c r="AX45" s="38"/>
      <c r="AY45" s="38"/>
    </row>
    <row r="46" spans="1:51" ht="24.75" customHeight="1" x14ac:dyDescent="0.25">
      <c r="A46" s="166"/>
      <c r="B46" s="164"/>
      <c r="C46" s="67">
        <v>43</v>
      </c>
      <c r="D46" s="71" t="s">
        <v>106</v>
      </c>
      <c r="E46" s="86" t="s">
        <v>280</v>
      </c>
      <c r="F46" s="77" t="s">
        <v>274</v>
      </c>
      <c r="G46" s="75" t="s">
        <v>285</v>
      </c>
      <c r="H46" s="81" t="s">
        <v>468</v>
      </c>
      <c r="I46" s="82">
        <v>1.6</v>
      </c>
      <c r="J46" s="85">
        <v>15</v>
      </c>
      <c r="K46" s="28">
        <f t="shared" si="5"/>
        <v>0</v>
      </c>
      <c r="L46" s="28">
        <f t="shared" si="6"/>
        <v>0</v>
      </c>
      <c r="M46" s="29"/>
      <c r="N46" s="30">
        <f t="shared" si="3"/>
        <v>3</v>
      </c>
      <c r="O46" s="29"/>
      <c r="P46" s="29"/>
      <c r="Q46" s="29"/>
      <c r="R46" s="42">
        <f t="shared" si="7"/>
        <v>15</v>
      </c>
      <c r="S46" s="20" t="str">
        <f t="shared" si="4"/>
        <v>OK</v>
      </c>
      <c r="T46" s="142"/>
      <c r="U46" s="143"/>
      <c r="V46" s="143"/>
      <c r="W46" s="143"/>
      <c r="X46" s="143"/>
      <c r="Y46" s="143"/>
      <c r="Z46" s="41"/>
      <c r="AA46" s="40"/>
      <c r="AB46" s="40"/>
      <c r="AC46" s="40"/>
      <c r="AD46" s="40"/>
      <c r="AE46" s="38"/>
      <c r="AF46" s="38"/>
      <c r="AG46" s="38"/>
      <c r="AH46" s="38"/>
      <c r="AI46" s="38"/>
      <c r="AJ46" s="38"/>
      <c r="AK46" s="38"/>
      <c r="AL46" s="38"/>
      <c r="AM46" s="38"/>
      <c r="AN46" s="38"/>
      <c r="AO46" s="38"/>
      <c r="AP46" s="38"/>
      <c r="AQ46" s="38"/>
      <c r="AR46" s="38"/>
      <c r="AS46" s="38"/>
      <c r="AT46" s="38"/>
      <c r="AU46" s="38"/>
      <c r="AV46" s="38"/>
      <c r="AW46" s="38"/>
      <c r="AX46" s="38"/>
      <c r="AY46" s="38"/>
    </row>
    <row r="47" spans="1:51" ht="24.75" customHeight="1" x14ac:dyDescent="0.25">
      <c r="A47" s="166"/>
      <c r="B47" s="164"/>
      <c r="C47" s="67">
        <v>44</v>
      </c>
      <c r="D47" s="71" t="s">
        <v>107</v>
      </c>
      <c r="E47" s="86" t="s">
        <v>280</v>
      </c>
      <c r="F47" s="77" t="s">
        <v>274</v>
      </c>
      <c r="G47" s="75" t="s">
        <v>286</v>
      </c>
      <c r="H47" s="81" t="s">
        <v>468</v>
      </c>
      <c r="I47" s="82">
        <v>1.6</v>
      </c>
      <c r="J47" s="85">
        <v>15</v>
      </c>
      <c r="K47" s="28">
        <f t="shared" si="5"/>
        <v>0</v>
      </c>
      <c r="L47" s="28">
        <f t="shared" si="6"/>
        <v>0</v>
      </c>
      <c r="M47" s="29"/>
      <c r="N47" s="30">
        <f t="shared" si="3"/>
        <v>3</v>
      </c>
      <c r="O47" s="29"/>
      <c r="P47" s="29"/>
      <c r="Q47" s="29"/>
      <c r="R47" s="42">
        <f t="shared" si="7"/>
        <v>15</v>
      </c>
      <c r="S47" s="20" t="str">
        <f t="shared" si="4"/>
        <v>OK</v>
      </c>
      <c r="T47" s="142"/>
      <c r="U47" s="143"/>
      <c r="V47" s="143"/>
      <c r="W47" s="143"/>
      <c r="X47" s="143"/>
      <c r="Y47" s="143"/>
      <c r="Z47" s="41"/>
      <c r="AA47" s="40"/>
      <c r="AB47" s="40"/>
      <c r="AC47" s="40"/>
      <c r="AD47" s="40"/>
      <c r="AE47" s="38"/>
      <c r="AF47" s="38"/>
      <c r="AG47" s="38"/>
      <c r="AH47" s="38"/>
      <c r="AI47" s="38"/>
      <c r="AJ47" s="38"/>
      <c r="AK47" s="38"/>
      <c r="AL47" s="38"/>
      <c r="AM47" s="38"/>
      <c r="AN47" s="38"/>
      <c r="AO47" s="38"/>
      <c r="AP47" s="38"/>
      <c r="AQ47" s="38"/>
      <c r="AR47" s="38"/>
      <c r="AS47" s="38"/>
      <c r="AT47" s="38"/>
      <c r="AU47" s="38"/>
      <c r="AV47" s="38"/>
      <c r="AW47" s="38"/>
      <c r="AX47" s="38"/>
      <c r="AY47" s="38"/>
    </row>
    <row r="48" spans="1:51" ht="24.75" customHeight="1" x14ac:dyDescent="0.25">
      <c r="A48" s="166"/>
      <c r="B48" s="164"/>
      <c r="C48" s="67">
        <v>45</v>
      </c>
      <c r="D48" s="71" t="s">
        <v>108</v>
      </c>
      <c r="E48" s="86" t="s">
        <v>280</v>
      </c>
      <c r="F48" s="77" t="s">
        <v>274</v>
      </c>
      <c r="G48" s="75" t="s">
        <v>287</v>
      </c>
      <c r="H48" s="81" t="s">
        <v>468</v>
      </c>
      <c r="I48" s="82">
        <v>1.6</v>
      </c>
      <c r="J48" s="85">
        <v>0</v>
      </c>
      <c r="K48" s="28">
        <f t="shared" si="5"/>
        <v>0</v>
      </c>
      <c r="L48" s="28">
        <f t="shared" si="6"/>
        <v>0</v>
      </c>
      <c r="M48" s="29"/>
      <c r="N48" s="30">
        <f t="shared" si="3"/>
        <v>0</v>
      </c>
      <c r="O48" s="29"/>
      <c r="P48" s="29"/>
      <c r="Q48" s="29"/>
      <c r="R48" s="42">
        <f t="shared" si="7"/>
        <v>0</v>
      </c>
      <c r="S48" s="20" t="str">
        <f t="shared" si="4"/>
        <v>OK</v>
      </c>
      <c r="T48" s="142"/>
      <c r="U48" s="143"/>
      <c r="V48" s="143"/>
      <c r="W48" s="143"/>
      <c r="X48" s="143"/>
      <c r="Y48" s="143"/>
      <c r="Z48" s="41"/>
      <c r="AA48" s="40"/>
      <c r="AB48" s="40"/>
      <c r="AC48" s="40"/>
      <c r="AD48" s="40"/>
      <c r="AE48" s="38"/>
      <c r="AF48" s="38"/>
      <c r="AG48" s="38"/>
      <c r="AH48" s="38"/>
      <c r="AI48" s="38"/>
      <c r="AJ48" s="38"/>
      <c r="AK48" s="38"/>
      <c r="AL48" s="38"/>
      <c r="AM48" s="38"/>
      <c r="AN48" s="38"/>
      <c r="AO48" s="38"/>
      <c r="AP48" s="38"/>
      <c r="AQ48" s="38"/>
      <c r="AR48" s="38"/>
      <c r="AS48" s="38"/>
      <c r="AT48" s="38"/>
      <c r="AU48" s="38"/>
      <c r="AV48" s="38"/>
      <c r="AW48" s="38"/>
      <c r="AX48" s="38"/>
      <c r="AY48" s="38"/>
    </row>
    <row r="49" spans="1:51" ht="24.75" customHeight="1" x14ac:dyDescent="0.25">
      <c r="A49" s="166"/>
      <c r="B49" s="164"/>
      <c r="C49" s="67">
        <v>46</v>
      </c>
      <c r="D49" s="71" t="s">
        <v>109</v>
      </c>
      <c r="E49" s="86" t="s">
        <v>280</v>
      </c>
      <c r="F49" s="77" t="s">
        <v>274</v>
      </c>
      <c r="G49" s="75" t="s">
        <v>288</v>
      </c>
      <c r="H49" s="81" t="s">
        <v>468</v>
      </c>
      <c r="I49" s="82">
        <v>1.6</v>
      </c>
      <c r="J49" s="85">
        <v>15</v>
      </c>
      <c r="K49" s="28">
        <f t="shared" si="5"/>
        <v>0</v>
      </c>
      <c r="L49" s="28">
        <f t="shared" si="6"/>
        <v>0</v>
      </c>
      <c r="M49" s="29"/>
      <c r="N49" s="30">
        <f t="shared" si="3"/>
        <v>3</v>
      </c>
      <c r="O49" s="29"/>
      <c r="P49" s="29"/>
      <c r="Q49" s="29"/>
      <c r="R49" s="42">
        <f t="shared" si="7"/>
        <v>15</v>
      </c>
      <c r="S49" s="20" t="str">
        <f t="shared" si="4"/>
        <v>OK</v>
      </c>
      <c r="T49" s="142"/>
      <c r="U49" s="143"/>
      <c r="V49" s="143"/>
      <c r="W49" s="143"/>
      <c r="X49" s="143"/>
      <c r="Y49" s="143"/>
      <c r="Z49" s="41"/>
      <c r="AA49" s="40"/>
      <c r="AB49" s="40"/>
      <c r="AC49" s="40"/>
      <c r="AD49" s="40"/>
      <c r="AE49" s="38"/>
      <c r="AF49" s="38"/>
      <c r="AG49" s="38"/>
      <c r="AH49" s="38"/>
      <c r="AI49" s="38"/>
      <c r="AJ49" s="38"/>
      <c r="AK49" s="38"/>
      <c r="AL49" s="38"/>
      <c r="AM49" s="38"/>
      <c r="AN49" s="38"/>
      <c r="AO49" s="38"/>
      <c r="AP49" s="38"/>
      <c r="AQ49" s="38"/>
      <c r="AR49" s="38"/>
      <c r="AS49" s="38"/>
      <c r="AT49" s="38"/>
      <c r="AU49" s="38"/>
      <c r="AV49" s="38"/>
      <c r="AW49" s="38"/>
      <c r="AX49" s="38"/>
      <c r="AY49" s="38"/>
    </row>
    <row r="50" spans="1:51" ht="24.75" customHeight="1" x14ac:dyDescent="0.25">
      <c r="A50" s="166"/>
      <c r="B50" s="164"/>
      <c r="C50" s="67">
        <v>47</v>
      </c>
      <c r="D50" s="71" t="s">
        <v>110</v>
      </c>
      <c r="E50" s="86" t="s">
        <v>280</v>
      </c>
      <c r="F50" s="77" t="s">
        <v>274</v>
      </c>
      <c r="G50" s="75" t="s">
        <v>289</v>
      </c>
      <c r="H50" s="81" t="s">
        <v>468</v>
      </c>
      <c r="I50" s="82">
        <v>1.6</v>
      </c>
      <c r="J50" s="85">
        <v>15</v>
      </c>
      <c r="K50" s="28">
        <f t="shared" si="5"/>
        <v>0</v>
      </c>
      <c r="L50" s="28">
        <f t="shared" si="6"/>
        <v>0</v>
      </c>
      <c r="M50" s="29"/>
      <c r="N50" s="30">
        <f t="shared" si="3"/>
        <v>3</v>
      </c>
      <c r="O50" s="29"/>
      <c r="P50" s="29"/>
      <c r="Q50" s="29"/>
      <c r="R50" s="42">
        <f t="shared" si="7"/>
        <v>15</v>
      </c>
      <c r="S50" s="20" t="str">
        <f t="shared" si="4"/>
        <v>OK</v>
      </c>
      <c r="T50" s="142"/>
      <c r="U50" s="143"/>
      <c r="V50" s="143"/>
      <c r="W50" s="143"/>
      <c r="X50" s="143"/>
      <c r="Y50" s="143"/>
      <c r="Z50" s="41"/>
      <c r="AA50" s="40"/>
      <c r="AB50" s="40"/>
      <c r="AC50" s="40"/>
      <c r="AD50" s="40"/>
      <c r="AE50" s="38"/>
      <c r="AF50" s="38"/>
      <c r="AG50" s="38"/>
      <c r="AH50" s="38"/>
      <c r="AI50" s="38"/>
      <c r="AJ50" s="38"/>
      <c r="AK50" s="38"/>
      <c r="AL50" s="38"/>
      <c r="AM50" s="38"/>
      <c r="AN50" s="38"/>
      <c r="AO50" s="38"/>
      <c r="AP50" s="38"/>
      <c r="AQ50" s="38"/>
      <c r="AR50" s="38"/>
      <c r="AS50" s="38"/>
      <c r="AT50" s="38"/>
      <c r="AU50" s="38"/>
      <c r="AV50" s="38"/>
      <c r="AW50" s="38"/>
      <c r="AX50" s="38"/>
      <c r="AY50" s="38"/>
    </row>
    <row r="51" spans="1:51" ht="24.75" customHeight="1" x14ac:dyDescent="0.25">
      <c r="A51" s="166"/>
      <c r="B51" s="164"/>
      <c r="C51" s="67">
        <v>48</v>
      </c>
      <c r="D51" s="71" t="s">
        <v>111</v>
      </c>
      <c r="E51" s="86" t="s">
        <v>290</v>
      </c>
      <c r="F51" s="77" t="s">
        <v>291</v>
      </c>
      <c r="G51" s="75" t="s">
        <v>292</v>
      </c>
      <c r="H51" s="81" t="s">
        <v>470</v>
      </c>
      <c r="I51" s="82">
        <v>3.1</v>
      </c>
      <c r="J51" s="85">
        <v>10</v>
      </c>
      <c r="K51" s="28">
        <f t="shared" si="5"/>
        <v>10</v>
      </c>
      <c r="L51" s="28">
        <f t="shared" si="6"/>
        <v>10</v>
      </c>
      <c r="M51" s="29"/>
      <c r="N51" s="30">
        <f t="shared" si="3"/>
        <v>2</v>
      </c>
      <c r="O51" s="29"/>
      <c r="P51" s="29"/>
      <c r="Q51" s="29"/>
      <c r="R51" s="42">
        <f t="shared" si="7"/>
        <v>0</v>
      </c>
      <c r="S51" s="20" t="str">
        <f t="shared" si="4"/>
        <v>OK</v>
      </c>
      <c r="T51" s="142"/>
      <c r="U51" s="147">
        <v>10</v>
      </c>
      <c r="V51" s="143"/>
      <c r="W51" s="143"/>
      <c r="X51" s="143"/>
      <c r="Y51" s="143"/>
      <c r="Z51" s="41"/>
      <c r="AA51" s="40"/>
      <c r="AB51" s="40"/>
      <c r="AC51" s="40"/>
      <c r="AD51" s="40"/>
      <c r="AE51" s="38"/>
      <c r="AF51" s="38"/>
      <c r="AG51" s="38"/>
      <c r="AH51" s="38"/>
      <c r="AI51" s="38"/>
      <c r="AJ51" s="38"/>
      <c r="AK51" s="38"/>
      <c r="AL51" s="38"/>
      <c r="AM51" s="38"/>
      <c r="AN51" s="38"/>
      <c r="AO51" s="38"/>
      <c r="AP51" s="38"/>
      <c r="AQ51" s="38"/>
      <c r="AR51" s="38"/>
      <c r="AS51" s="38"/>
      <c r="AT51" s="38"/>
      <c r="AU51" s="38"/>
      <c r="AV51" s="38"/>
      <c r="AW51" s="38"/>
      <c r="AX51" s="38"/>
      <c r="AY51" s="38"/>
    </row>
    <row r="52" spans="1:51" ht="24.75" customHeight="1" x14ac:dyDescent="0.25">
      <c r="A52" s="166"/>
      <c r="B52" s="164"/>
      <c r="C52" s="67">
        <v>49</v>
      </c>
      <c r="D52" s="71" t="s">
        <v>112</v>
      </c>
      <c r="E52" s="86" t="s">
        <v>293</v>
      </c>
      <c r="F52" s="77" t="s">
        <v>3</v>
      </c>
      <c r="G52" s="75" t="s">
        <v>294</v>
      </c>
      <c r="H52" s="81" t="s">
        <v>470</v>
      </c>
      <c r="I52" s="82">
        <v>2.78</v>
      </c>
      <c r="J52" s="85">
        <v>10</v>
      </c>
      <c r="K52" s="28">
        <f t="shared" si="5"/>
        <v>10</v>
      </c>
      <c r="L52" s="28">
        <f t="shared" si="6"/>
        <v>10</v>
      </c>
      <c r="M52" s="29"/>
      <c r="N52" s="30">
        <f t="shared" si="3"/>
        <v>2</v>
      </c>
      <c r="O52" s="29"/>
      <c r="P52" s="29"/>
      <c r="Q52" s="29"/>
      <c r="R52" s="42">
        <f t="shared" si="7"/>
        <v>0</v>
      </c>
      <c r="S52" s="20" t="str">
        <f t="shared" si="4"/>
        <v>OK</v>
      </c>
      <c r="T52" s="142"/>
      <c r="U52" s="147">
        <v>10</v>
      </c>
      <c r="V52" s="143"/>
      <c r="W52" s="143"/>
      <c r="X52" s="143"/>
      <c r="Y52" s="143"/>
      <c r="Z52" s="41"/>
      <c r="AA52" s="40"/>
      <c r="AB52" s="40"/>
      <c r="AC52" s="40"/>
      <c r="AD52" s="40"/>
      <c r="AE52" s="38"/>
      <c r="AF52" s="38"/>
      <c r="AG52" s="38"/>
      <c r="AH52" s="38"/>
      <c r="AI52" s="38"/>
      <c r="AJ52" s="38"/>
      <c r="AK52" s="38"/>
      <c r="AL52" s="38"/>
      <c r="AM52" s="38"/>
      <c r="AN52" s="38"/>
      <c r="AO52" s="38"/>
      <c r="AP52" s="38"/>
      <c r="AQ52" s="38"/>
      <c r="AR52" s="38"/>
      <c r="AS52" s="38"/>
      <c r="AT52" s="38"/>
      <c r="AU52" s="38"/>
      <c r="AV52" s="38"/>
      <c r="AW52" s="38"/>
      <c r="AX52" s="38"/>
      <c r="AY52" s="38"/>
    </row>
    <row r="53" spans="1:51" ht="24.75" customHeight="1" x14ac:dyDescent="0.25">
      <c r="A53" s="166"/>
      <c r="B53" s="164"/>
      <c r="C53" s="67">
        <v>50</v>
      </c>
      <c r="D53" s="71" t="s">
        <v>113</v>
      </c>
      <c r="E53" s="86" t="s">
        <v>293</v>
      </c>
      <c r="F53" s="77" t="s">
        <v>3</v>
      </c>
      <c r="G53" s="75" t="s">
        <v>295</v>
      </c>
      <c r="H53" s="81" t="s">
        <v>470</v>
      </c>
      <c r="I53" s="82">
        <v>4.1900000000000004</v>
      </c>
      <c r="J53" s="85">
        <v>10</v>
      </c>
      <c r="K53" s="28">
        <f t="shared" si="5"/>
        <v>10</v>
      </c>
      <c r="L53" s="28">
        <f t="shared" si="6"/>
        <v>10</v>
      </c>
      <c r="M53" s="29"/>
      <c r="N53" s="30">
        <f t="shared" si="3"/>
        <v>2</v>
      </c>
      <c r="O53" s="29"/>
      <c r="P53" s="29"/>
      <c r="Q53" s="29"/>
      <c r="R53" s="42">
        <f t="shared" si="7"/>
        <v>0</v>
      </c>
      <c r="S53" s="20" t="str">
        <f t="shared" si="4"/>
        <v>OK</v>
      </c>
      <c r="T53" s="142"/>
      <c r="U53" s="147">
        <v>10</v>
      </c>
      <c r="V53" s="143"/>
      <c r="W53" s="143"/>
      <c r="X53" s="143"/>
      <c r="Y53" s="143"/>
      <c r="Z53" s="41"/>
      <c r="AA53" s="40"/>
      <c r="AB53" s="40"/>
      <c r="AC53" s="40"/>
      <c r="AD53" s="40"/>
      <c r="AE53" s="38"/>
      <c r="AF53" s="38"/>
      <c r="AG53" s="38"/>
      <c r="AH53" s="38"/>
      <c r="AI53" s="38"/>
      <c r="AJ53" s="38"/>
      <c r="AK53" s="38"/>
      <c r="AL53" s="38"/>
      <c r="AM53" s="38"/>
      <c r="AN53" s="38"/>
      <c r="AO53" s="38"/>
      <c r="AP53" s="38"/>
      <c r="AQ53" s="38"/>
      <c r="AR53" s="38"/>
      <c r="AS53" s="38"/>
      <c r="AT53" s="38"/>
      <c r="AU53" s="38"/>
      <c r="AV53" s="38"/>
      <c r="AW53" s="38"/>
      <c r="AX53" s="38"/>
      <c r="AY53" s="38"/>
    </row>
    <row r="54" spans="1:51" ht="24.75" customHeight="1" x14ac:dyDescent="0.25">
      <c r="A54" s="166"/>
      <c r="B54" s="164"/>
      <c r="C54" s="67">
        <v>51</v>
      </c>
      <c r="D54" s="71" t="s">
        <v>114</v>
      </c>
      <c r="E54" s="86" t="s">
        <v>293</v>
      </c>
      <c r="F54" s="77" t="s">
        <v>3</v>
      </c>
      <c r="G54" s="75" t="s">
        <v>296</v>
      </c>
      <c r="H54" s="81" t="s">
        <v>470</v>
      </c>
      <c r="I54" s="82">
        <v>1.92</v>
      </c>
      <c r="J54" s="85">
        <v>10</v>
      </c>
      <c r="K54" s="28">
        <f t="shared" si="5"/>
        <v>10</v>
      </c>
      <c r="L54" s="28">
        <f t="shared" si="6"/>
        <v>10</v>
      </c>
      <c r="M54" s="29"/>
      <c r="N54" s="30">
        <f t="shared" si="3"/>
        <v>2</v>
      </c>
      <c r="O54" s="29"/>
      <c r="P54" s="29"/>
      <c r="Q54" s="29"/>
      <c r="R54" s="42">
        <f t="shared" si="7"/>
        <v>0</v>
      </c>
      <c r="S54" s="20" t="str">
        <f t="shared" si="4"/>
        <v>OK</v>
      </c>
      <c r="T54" s="142"/>
      <c r="U54" s="147">
        <v>10</v>
      </c>
      <c r="V54" s="143"/>
      <c r="W54" s="143"/>
      <c r="X54" s="143"/>
      <c r="Y54" s="143"/>
      <c r="Z54" s="41"/>
      <c r="AA54" s="40"/>
      <c r="AB54" s="40"/>
      <c r="AC54" s="40"/>
      <c r="AD54" s="40"/>
      <c r="AE54" s="38"/>
      <c r="AF54" s="38"/>
      <c r="AG54" s="38"/>
      <c r="AH54" s="38"/>
      <c r="AI54" s="38"/>
      <c r="AJ54" s="38"/>
      <c r="AK54" s="38"/>
      <c r="AL54" s="38"/>
      <c r="AM54" s="38"/>
      <c r="AN54" s="38"/>
      <c r="AO54" s="38"/>
      <c r="AP54" s="38"/>
      <c r="AQ54" s="38"/>
      <c r="AR54" s="38"/>
      <c r="AS54" s="38"/>
      <c r="AT54" s="38"/>
      <c r="AU54" s="38"/>
      <c r="AV54" s="38"/>
      <c r="AW54" s="38"/>
      <c r="AX54" s="38"/>
      <c r="AY54" s="38"/>
    </row>
    <row r="55" spans="1:51" ht="24.75" customHeight="1" x14ac:dyDescent="0.25">
      <c r="A55" s="166"/>
      <c r="B55" s="164"/>
      <c r="C55" s="67">
        <v>52</v>
      </c>
      <c r="D55" s="71" t="s">
        <v>115</v>
      </c>
      <c r="E55" s="86" t="s">
        <v>297</v>
      </c>
      <c r="F55" s="77" t="s">
        <v>3</v>
      </c>
      <c r="G55" s="75" t="s">
        <v>298</v>
      </c>
      <c r="H55" s="81" t="s">
        <v>468</v>
      </c>
      <c r="I55" s="82">
        <v>9.8000000000000007</v>
      </c>
      <c r="J55" s="85">
        <v>40</v>
      </c>
      <c r="K55" s="28">
        <f t="shared" si="5"/>
        <v>40</v>
      </c>
      <c r="L55" s="28">
        <f t="shared" si="6"/>
        <v>40</v>
      </c>
      <c r="M55" s="29"/>
      <c r="N55" s="30">
        <f t="shared" si="3"/>
        <v>10</v>
      </c>
      <c r="O55" s="29"/>
      <c r="P55" s="29"/>
      <c r="Q55" s="29"/>
      <c r="R55" s="42">
        <f t="shared" si="7"/>
        <v>0</v>
      </c>
      <c r="S55" s="20" t="str">
        <f t="shared" si="4"/>
        <v>OK</v>
      </c>
      <c r="T55" s="142"/>
      <c r="U55" s="147">
        <v>20</v>
      </c>
      <c r="V55" s="143"/>
      <c r="W55" s="143"/>
      <c r="X55" s="147">
        <v>20</v>
      </c>
      <c r="Y55" s="143"/>
      <c r="Z55" s="41"/>
      <c r="AA55" s="40"/>
      <c r="AB55" s="40"/>
      <c r="AC55" s="40"/>
      <c r="AD55" s="40"/>
      <c r="AE55" s="38"/>
      <c r="AF55" s="38"/>
      <c r="AG55" s="38"/>
      <c r="AH55" s="38"/>
      <c r="AI55" s="38"/>
      <c r="AJ55" s="38"/>
      <c r="AK55" s="38"/>
      <c r="AL55" s="38"/>
      <c r="AM55" s="38"/>
      <c r="AN55" s="38"/>
      <c r="AO55" s="38"/>
      <c r="AP55" s="38"/>
      <c r="AQ55" s="38"/>
      <c r="AR55" s="38"/>
      <c r="AS55" s="38"/>
      <c r="AT55" s="38"/>
      <c r="AU55" s="38"/>
      <c r="AV55" s="38"/>
      <c r="AW55" s="38"/>
      <c r="AX55" s="38"/>
      <c r="AY55" s="38"/>
    </row>
    <row r="56" spans="1:51" ht="24.75" customHeight="1" x14ac:dyDescent="0.25">
      <c r="A56" s="166"/>
      <c r="B56" s="165"/>
      <c r="C56" s="67">
        <v>53</v>
      </c>
      <c r="D56" s="71" t="s">
        <v>116</v>
      </c>
      <c r="E56" s="86" t="s">
        <v>299</v>
      </c>
      <c r="F56" s="77" t="s">
        <v>3</v>
      </c>
      <c r="G56" s="75" t="s">
        <v>300</v>
      </c>
      <c r="H56" s="81" t="s">
        <v>468</v>
      </c>
      <c r="I56" s="82">
        <v>8.86</v>
      </c>
      <c r="J56" s="85">
        <v>35</v>
      </c>
      <c r="K56" s="28">
        <f t="shared" si="5"/>
        <v>35</v>
      </c>
      <c r="L56" s="28">
        <f t="shared" si="6"/>
        <v>35</v>
      </c>
      <c r="M56" s="29"/>
      <c r="N56" s="30">
        <f t="shared" si="3"/>
        <v>8</v>
      </c>
      <c r="O56" s="29"/>
      <c r="P56" s="29"/>
      <c r="Q56" s="29"/>
      <c r="R56" s="42">
        <f t="shared" si="7"/>
        <v>0</v>
      </c>
      <c r="S56" s="20" t="str">
        <f t="shared" si="4"/>
        <v>OK</v>
      </c>
      <c r="T56" s="142"/>
      <c r="U56" s="147">
        <v>15</v>
      </c>
      <c r="V56" s="143"/>
      <c r="W56" s="143"/>
      <c r="X56" s="147">
        <v>20</v>
      </c>
      <c r="Y56" s="143"/>
      <c r="Z56" s="41"/>
      <c r="AA56" s="40"/>
      <c r="AB56" s="40"/>
      <c r="AC56" s="40"/>
      <c r="AD56" s="40"/>
      <c r="AE56" s="38"/>
      <c r="AF56" s="38"/>
      <c r="AG56" s="38"/>
      <c r="AH56" s="38"/>
      <c r="AI56" s="38"/>
      <c r="AJ56" s="38"/>
      <c r="AK56" s="38"/>
      <c r="AL56" s="38"/>
      <c r="AM56" s="38"/>
      <c r="AN56" s="38"/>
      <c r="AO56" s="38"/>
      <c r="AP56" s="38"/>
      <c r="AQ56" s="38"/>
      <c r="AR56" s="38"/>
      <c r="AS56" s="38"/>
      <c r="AT56" s="38"/>
      <c r="AU56" s="38"/>
      <c r="AV56" s="38"/>
      <c r="AW56" s="38"/>
      <c r="AX56" s="38"/>
      <c r="AY56" s="38"/>
    </row>
    <row r="57" spans="1:51" ht="24.75" customHeight="1" x14ac:dyDescent="0.25">
      <c r="A57" s="166" t="s">
        <v>479</v>
      </c>
      <c r="B57" s="163">
        <v>6</v>
      </c>
      <c r="C57" s="67">
        <v>54</v>
      </c>
      <c r="D57" s="71" t="s">
        <v>117</v>
      </c>
      <c r="E57" s="86" t="s">
        <v>290</v>
      </c>
      <c r="F57" s="77" t="s">
        <v>301</v>
      </c>
      <c r="G57" s="75" t="s">
        <v>302</v>
      </c>
      <c r="H57" s="81" t="s">
        <v>468</v>
      </c>
      <c r="I57" s="82">
        <v>1</v>
      </c>
      <c r="J57" s="85">
        <v>30</v>
      </c>
      <c r="K57" s="28">
        <f t="shared" si="5"/>
        <v>0</v>
      </c>
      <c r="L57" s="28">
        <f t="shared" si="6"/>
        <v>0</v>
      </c>
      <c r="M57" s="29"/>
      <c r="N57" s="30">
        <f t="shared" si="3"/>
        <v>7</v>
      </c>
      <c r="O57" s="29"/>
      <c r="P57" s="29"/>
      <c r="Q57" s="29"/>
      <c r="R57" s="42">
        <f t="shared" si="7"/>
        <v>30</v>
      </c>
      <c r="S57" s="20" t="str">
        <f t="shared" si="4"/>
        <v>OK</v>
      </c>
      <c r="T57" s="142"/>
      <c r="U57" s="143"/>
      <c r="V57" s="143"/>
      <c r="W57" s="143"/>
      <c r="X57" s="143"/>
      <c r="Y57" s="143"/>
      <c r="Z57" s="41"/>
      <c r="AA57" s="40"/>
      <c r="AB57" s="40"/>
      <c r="AC57" s="40"/>
      <c r="AD57" s="40"/>
      <c r="AE57" s="38"/>
      <c r="AF57" s="38"/>
      <c r="AG57" s="38"/>
      <c r="AH57" s="38"/>
      <c r="AI57" s="38"/>
      <c r="AJ57" s="38"/>
      <c r="AK57" s="38"/>
      <c r="AL57" s="38"/>
      <c r="AM57" s="38"/>
      <c r="AN57" s="38"/>
      <c r="AO57" s="38"/>
      <c r="AP57" s="38"/>
      <c r="AQ57" s="38"/>
      <c r="AR57" s="38"/>
      <c r="AS57" s="38"/>
      <c r="AT57" s="38"/>
      <c r="AU57" s="38"/>
      <c r="AV57" s="38"/>
      <c r="AW57" s="38"/>
      <c r="AX57" s="38"/>
      <c r="AY57" s="38"/>
    </row>
    <row r="58" spans="1:51" ht="24.75" customHeight="1" x14ac:dyDescent="0.25">
      <c r="A58" s="166"/>
      <c r="B58" s="164"/>
      <c r="C58" s="67">
        <v>55</v>
      </c>
      <c r="D58" s="71" t="s">
        <v>118</v>
      </c>
      <c r="E58" s="86" t="s">
        <v>303</v>
      </c>
      <c r="F58" s="77" t="s">
        <v>3</v>
      </c>
      <c r="G58" s="75" t="s">
        <v>304</v>
      </c>
      <c r="H58" s="81" t="s">
        <v>468</v>
      </c>
      <c r="I58" s="82">
        <v>1.06</v>
      </c>
      <c r="J58" s="85">
        <v>75</v>
      </c>
      <c r="K58" s="28">
        <f t="shared" si="5"/>
        <v>0</v>
      </c>
      <c r="L58" s="28">
        <f t="shared" si="6"/>
        <v>0</v>
      </c>
      <c r="M58" s="29"/>
      <c r="N58" s="30">
        <f t="shared" si="3"/>
        <v>18</v>
      </c>
      <c r="O58" s="29"/>
      <c r="P58" s="29"/>
      <c r="Q58" s="29"/>
      <c r="R58" s="42">
        <f t="shared" si="7"/>
        <v>75</v>
      </c>
      <c r="S58" s="20" t="str">
        <f t="shared" si="4"/>
        <v>OK</v>
      </c>
      <c r="T58" s="142"/>
      <c r="U58" s="143"/>
      <c r="V58" s="143"/>
      <c r="W58" s="143"/>
      <c r="X58" s="143"/>
      <c r="Y58" s="143"/>
      <c r="Z58" s="41"/>
      <c r="AA58" s="40"/>
      <c r="AB58" s="40"/>
      <c r="AC58" s="40"/>
      <c r="AD58" s="40"/>
      <c r="AE58" s="38"/>
      <c r="AF58" s="38"/>
      <c r="AG58" s="38"/>
      <c r="AH58" s="38"/>
      <c r="AI58" s="38"/>
      <c r="AJ58" s="38"/>
      <c r="AK58" s="38"/>
      <c r="AL58" s="38"/>
      <c r="AM58" s="38"/>
      <c r="AN58" s="38"/>
      <c r="AO58" s="38"/>
      <c r="AP58" s="38"/>
      <c r="AQ58" s="38"/>
      <c r="AR58" s="38"/>
      <c r="AS58" s="38"/>
      <c r="AT58" s="38"/>
      <c r="AU58" s="38"/>
      <c r="AV58" s="38"/>
      <c r="AW58" s="38"/>
      <c r="AX58" s="38"/>
      <c r="AY58" s="38"/>
    </row>
    <row r="59" spans="1:51" ht="24.75" customHeight="1" x14ac:dyDescent="0.25">
      <c r="A59" s="166"/>
      <c r="B59" s="164"/>
      <c r="C59" s="67">
        <v>56</v>
      </c>
      <c r="D59" s="71" t="s">
        <v>119</v>
      </c>
      <c r="E59" s="86" t="s">
        <v>293</v>
      </c>
      <c r="F59" s="77" t="s">
        <v>50</v>
      </c>
      <c r="G59" s="75" t="s">
        <v>305</v>
      </c>
      <c r="H59" s="81" t="s">
        <v>468</v>
      </c>
      <c r="I59" s="82">
        <v>2</v>
      </c>
      <c r="J59" s="85">
        <v>10</v>
      </c>
      <c r="K59" s="28">
        <f t="shared" si="5"/>
        <v>5</v>
      </c>
      <c r="L59" s="28">
        <f t="shared" si="6"/>
        <v>5</v>
      </c>
      <c r="M59" s="29"/>
      <c r="N59" s="30">
        <f t="shared" si="3"/>
        <v>2</v>
      </c>
      <c r="O59" s="29"/>
      <c r="P59" s="29"/>
      <c r="Q59" s="29"/>
      <c r="R59" s="42">
        <f t="shared" si="7"/>
        <v>5</v>
      </c>
      <c r="S59" s="20" t="str">
        <f t="shared" si="4"/>
        <v>OK</v>
      </c>
      <c r="T59" s="142"/>
      <c r="U59" s="147">
        <v>5</v>
      </c>
      <c r="V59" s="143"/>
      <c r="W59" s="143"/>
      <c r="X59" s="143"/>
      <c r="Y59" s="143"/>
      <c r="Z59" s="41"/>
      <c r="AA59" s="40"/>
      <c r="AB59" s="40"/>
      <c r="AC59" s="40"/>
      <c r="AD59" s="40"/>
      <c r="AE59" s="38"/>
      <c r="AF59" s="38"/>
      <c r="AG59" s="38"/>
      <c r="AH59" s="38"/>
      <c r="AI59" s="38"/>
      <c r="AJ59" s="38"/>
      <c r="AK59" s="38"/>
      <c r="AL59" s="38"/>
      <c r="AM59" s="38"/>
      <c r="AN59" s="38"/>
      <c r="AO59" s="38"/>
      <c r="AP59" s="38"/>
      <c r="AQ59" s="38"/>
      <c r="AR59" s="38"/>
      <c r="AS59" s="38"/>
      <c r="AT59" s="38"/>
      <c r="AU59" s="38"/>
      <c r="AV59" s="38"/>
      <c r="AW59" s="38"/>
      <c r="AX59" s="38"/>
      <c r="AY59" s="38"/>
    </row>
    <row r="60" spans="1:51" ht="24.75" customHeight="1" x14ac:dyDescent="0.25">
      <c r="A60" s="166"/>
      <c r="B60" s="164"/>
      <c r="C60" s="67">
        <v>57</v>
      </c>
      <c r="D60" s="71" t="s">
        <v>120</v>
      </c>
      <c r="E60" s="86" t="s">
        <v>306</v>
      </c>
      <c r="F60" s="77" t="s">
        <v>236</v>
      </c>
      <c r="G60" s="75" t="s">
        <v>307</v>
      </c>
      <c r="H60" s="81" t="s">
        <v>468</v>
      </c>
      <c r="I60" s="82">
        <v>1.32</v>
      </c>
      <c r="J60" s="85">
        <v>0</v>
      </c>
      <c r="K60" s="28">
        <f t="shared" si="5"/>
        <v>0</v>
      </c>
      <c r="L60" s="28">
        <f t="shared" si="6"/>
        <v>0</v>
      </c>
      <c r="M60" s="29"/>
      <c r="N60" s="30">
        <f t="shared" si="3"/>
        <v>0</v>
      </c>
      <c r="O60" s="29"/>
      <c r="P60" s="29"/>
      <c r="Q60" s="29"/>
      <c r="R60" s="42">
        <f t="shared" si="7"/>
        <v>0</v>
      </c>
      <c r="S60" s="20" t="str">
        <f t="shared" si="4"/>
        <v>OK</v>
      </c>
      <c r="T60" s="142"/>
      <c r="U60" s="143"/>
      <c r="V60" s="143"/>
      <c r="W60" s="143"/>
      <c r="X60" s="143"/>
      <c r="Y60" s="143"/>
      <c r="Z60" s="41"/>
      <c r="AA60" s="40"/>
      <c r="AB60" s="40"/>
      <c r="AC60" s="40"/>
      <c r="AD60" s="40"/>
      <c r="AE60" s="38"/>
      <c r="AF60" s="38"/>
      <c r="AG60" s="38"/>
      <c r="AH60" s="38"/>
      <c r="AI60" s="38"/>
      <c r="AJ60" s="38"/>
      <c r="AK60" s="38"/>
      <c r="AL60" s="38"/>
      <c r="AM60" s="38"/>
      <c r="AN60" s="38"/>
      <c r="AO60" s="38"/>
      <c r="AP60" s="38"/>
      <c r="AQ60" s="38"/>
      <c r="AR60" s="38"/>
      <c r="AS60" s="38"/>
      <c r="AT60" s="38"/>
      <c r="AU60" s="38"/>
      <c r="AV60" s="38"/>
      <c r="AW60" s="38"/>
      <c r="AX60" s="38"/>
      <c r="AY60" s="38"/>
    </row>
    <row r="61" spans="1:51" ht="24.75" customHeight="1" x14ac:dyDescent="0.25">
      <c r="A61" s="166"/>
      <c r="B61" s="164"/>
      <c r="C61" s="67">
        <v>58</v>
      </c>
      <c r="D61" s="71" t="s">
        <v>121</v>
      </c>
      <c r="E61" s="86" t="s">
        <v>308</v>
      </c>
      <c r="F61" s="77" t="s">
        <v>3</v>
      </c>
      <c r="G61" s="75" t="s">
        <v>309</v>
      </c>
      <c r="H61" s="81" t="s">
        <v>468</v>
      </c>
      <c r="I61" s="82">
        <v>0.93</v>
      </c>
      <c r="J61" s="85">
        <v>70</v>
      </c>
      <c r="K61" s="28">
        <f t="shared" si="5"/>
        <v>36</v>
      </c>
      <c r="L61" s="28">
        <f t="shared" si="6"/>
        <v>36</v>
      </c>
      <c r="M61" s="29"/>
      <c r="N61" s="30">
        <f t="shared" si="3"/>
        <v>17</v>
      </c>
      <c r="O61" s="29"/>
      <c r="P61" s="29"/>
      <c r="Q61" s="29"/>
      <c r="R61" s="42">
        <f t="shared" si="7"/>
        <v>34</v>
      </c>
      <c r="S61" s="20" t="str">
        <f t="shared" si="4"/>
        <v>OK</v>
      </c>
      <c r="T61" s="142"/>
      <c r="U61" s="147">
        <v>36</v>
      </c>
      <c r="V61" s="143"/>
      <c r="W61" s="143"/>
      <c r="X61" s="143"/>
      <c r="Y61" s="143"/>
      <c r="Z61" s="41"/>
      <c r="AA61" s="40"/>
      <c r="AB61" s="40"/>
      <c r="AC61" s="40"/>
      <c r="AD61" s="40"/>
      <c r="AE61" s="38"/>
      <c r="AF61" s="38"/>
      <c r="AG61" s="38"/>
      <c r="AH61" s="38"/>
      <c r="AI61" s="38"/>
      <c r="AJ61" s="38"/>
      <c r="AK61" s="38"/>
      <c r="AL61" s="38"/>
      <c r="AM61" s="38"/>
      <c r="AN61" s="38"/>
      <c r="AO61" s="38"/>
      <c r="AP61" s="38"/>
      <c r="AQ61" s="38"/>
      <c r="AR61" s="38"/>
      <c r="AS61" s="38"/>
      <c r="AT61" s="38"/>
      <c r="AU61" s="38"/>
      <c r="AV61" s="38"/>
      <c r="AW61" s="38"/>
      <c r="AX61" s="38"/>
      <c r="AY61" s="38"/>
    </row>
    <row r="62" spans="1:51" ht="24.75" customHeight="1" x14ac:dyDescent="0.25">
      <c r="A62" s="166"/>
      <c r="B62" s="164"/>
      <c r="C62" s="67">
        <v>59</v>
      </c>
      <c r="D62" s="71" t="s">
        <v>122</v>
      </c>
      <c r="E62" s="86" t="s">
        <v>308</v>
      </c>
      <c r="F62" s="77" t="s">
        <v>3</v>
      </c>
      <c r="G62" s="75" t="s">
        <v>310</v>
      </c>
      <c r="H62" s="81" t="s">
        <v>468</v>
      </c>
      <c r="I62" s="82">
        <v>0.93</v>
      </c>
      <c r="J62" s="85">
        <v>45</v>
      </c>
      <c r="K62" s="28">
        <f t="shared" si="5"/>
        <v>0</v>
      </c>
      <c r="L62" s="28">
        <f t="shared" si="6"/>
        <v>0</v>
      </c>
      <c r="M62" s="29"/>
      <c r="N62" s="30">
        <f t="shared" si="3"/>
        <v>11</v>
      </c>
      <c r="O62" s="29"/>
      <c r="P62" s="29"/>
      <c r="Q62" s="29"/>
      <c r="R62" s="42">
        <f t="shared" si="7"/>
        <v>45</v>
      </c>
      <c r="S62" s="20" t="str">
        <f t="shared" si="4"/>
        <v>OK</v>
      </c>
      <c r="T62" s="142"/>
      <c r="U62" s="143"/>
      <c r="V62" s="143"/>
      <c r="W62" s="143"/>
      <c r="X62" s="143"/>
      <c r="Y62" s="143"/>
      <c r="Z62" s="41"/>
      <c r="AA62" s="40"/>
      <c r="AB62" s="40"/>
      <c r="AC62" s="40"/>
      <c r="AD62" s="40"/>
      <c r="AE62" s="38"/>
      <c r="AF62" s="38"/>
      <c r="AG62" s="38"/>
      <c r="AH62" s="38"/>
      <c r="AI62" s="38"/>
      <c r="AJ62" s="38"/>
      <c r="AK62" s="38"/>
      <c r="AL62" s="38"/>
      <c r="AM62" s="38"/>
      <c r="AN62" s="38"/>
      <c r="AO62" s="38"/>
      <c r="AP62" s="38"/>
      <c r="AQ62" s="38"/>
      <c r="AR62" s="38"/>
      <c r="AS62" s="38"/>
      <c r="AT62" s="38"/>
      <c r="AU62" s="38"/>
      <c r="AV62" s="38"/>
      <c r="AW62" s="38"/>
      <c r="AX62" s="38"/>
      <c r="AY62" s="38"/>
    </row>
    <row r="63" spans="1:51" ht="24.75" customHeight="1" x14ac:dyDescent="0.25">
      <c r="A63" s="166"/>
      <c r="B63" s="164"/>
      <c r="C63" s="67">
        <v>60</v>
      </c>
      <c r="D63" s="71" t="s">
        <v>123</v>
      </c>
      <c r="E63" s="86" t="s">
        <v>308</v>
      </c>
      <c r="F63" s="77" t="s">
        <v>3</v>
      </c>
      <c r="G63" s="75" t="s">
        <v>311</v>
      </c>
      <c r="H63" s="81" t="s">
        <v>468</v>
      </c>
      <c r="I63" s="82">
        <v>0.93</v>
      </c>
      <c r="J63" s="85">
        <v>45</v>
      </c>
      <c r="K63" s="28">
        <f t="shared" si="5"/>
        <v>0</v>
      </c>
      <c r="L63" s="28">
        <f t="shared" si="6"/>
        <v>0</v>
      </c>
      <c r="M63" s="29"/>
      <c r="N63" s="30">
        <f t="shared" si="3"/>
        <v>11</v>
      </c>
      <c r="O63" s="29"/>
      <c r="P63" s="29"/>
      <c r="Q63" s="29"/>
      <c r="R63" s="42">
        <f t="shared" si="7"/>
        <v>45</v>
      </c>
      <c r="S63" s="20" t="str">
        <f t="shared" si="4"/>
        <v>OK</v>
      </c>
      <c r="T63" s="142"/>
      <c r="U63" s="143"/>
      <c r="V63" s="143"/>
      <c r="W63" s="143"/>
      <c r="X63" s="143"/>
      <c r="Y63" s="143"/>
      <c r="Z63" s="41"/>
      <c r="AA63" s="40"/>
      <c r="AB63" s="40"/>
      <c r="AC63" s="40"/>
      <c r="AD63" s="40"/>
      <c r="AE63" s="38"/>
      <c r="AF63" s="38"/>
      <c r="AG63" s="38"/>
      <c r="AH63" s="38"/>
      <c r="AI63" s="38"/>
      <c r="AJ63" s="38"/>
      <c r="AK63" s="38"/>
      <c r="AL63" s="38"/>
      <c r="AM63" s="38"/>
      <c r="AN63" s="38"/>
      <c r="AO63" s="38"/>
      <c r="AP63" s="38"/>
      <c r="AQ63" s="38"/>
      <c r="AR63" s="38"/>
      <c r="AS63" s="38"/>
      <c r="AT63" s="38"/>
      <c r="AU63" s="38"/>
      <c r="AV63" s="38"/>
      <c r="AW63" s="38"/>
      <c r="AX63" s="38"/>
      <c r="AY63" s="38"/>
    </row>
    <row r="64" spans="1:51" ht="24.75" customHeight="1" x14ac:dyDescent="0.25">
      <c r="A64" s="166"/>
      <c r="B64" s="164"/>
      <c r="C64" s="67">
        <v>61</v>
      </c>
      <c r="D64" s="71" t="s">
        <v>124</v>
      </c>
      <c r="E64" s="86" t="s">
        <v>312</v>
      </c>
      <c r="F64" s="77" t="s">
        <v>3</v>
      </c>
      <c r="G64" s="75" t="s">
        <v>313</v>
      </c>
      <c r="H64" s="81" t="s">
        <v>468</v>
      </c>
      <c r="I64" s="82">
        <v>0.7</v>
      </c>
      <c r="J64" s="85">
        <v>70</v>
      </c>
      <c r="K64" s="28">
        <f t="shared" si="5"/>
        <v>36</v>
      </c>
      <c r="L64" s="28">
        <f t="shared" si="6"/>
        <v>36</v>
      </c>
      <c r="M64" s="29"/>
      <c r="N64" s="30">
        <f t="shared" si="3"/>
        <v>17</v>
      </c>
      <c r="O64" s="29"/>
      <c r="P64" s="29"/>
      <c r="Q64" s="29"/>
      <c r="R64" s="42">
        <f t="shared" si="7"/>
        <v>34</v>
      </c>
      <c r="S64" s="20" t="str">
        <f t="shared" si="4"/>
        <v>OK</v>
      </c>
      <c r="T64" s="142"/>
      <c r="U64" s="147">
        <v>36</v>
      </c>
      <c r="V64" s="143"/>
      <c r="W64" s="143"/>
      <c r="X64" s="143"/>
      <c r="Y64" s="143"/>
      <c r="Z64" s="41"/>
      <c r="AA64" s="40"/>
      <c r="AB64" s="40"/>
      <c r="AC64" s="40"/>
      <c r="AD64" s="40"/>
      <c r="AE64" s="38"/>
      <c r="AF64" s="38"/>
      <c r="AG64" s="38"/>
      <c r="AH64" s="38"/>
      <c r="AI64" s="38"/>
      <c r="AJ64" s="38"/>
      <c r="AK64" s="38"/>
      <c r="AL64" s="38"/>
      <c r="AM64" s="38"/>
      <c r="AN64" s="38"/>
      <c r="AO64" s="38"/>
      <c r="AP64" s="38"/>
      <c r="AQ64" s="38"/>
      <c r="AR64" s="38"/>
      <c r="AS64" s="38"/>
      <c r="AT64" s="38"/>
      <c r="AU64" s="38"/>
      <c r="AV64" s="38"/>
      <c r="AW64" s="38"/>
      <c r="AX64" s="38"/>
      <c r="AY64" s="38"/>
    </row>
    <row r="65" spans="1:51" ht="24.75" customHeight="1" x14ac:dyDescent="0.25">
      <c r="A65" s="166"/>
      <c r="B65" s="164"/>
      <c r="C65" s="67">
        <v>62</v>
      </c>
      <c r="D65" s="71" t="s">
        <v>125</v>
      </c>
      <c r="E65" s="86" t="s">
        <v>314</v>
      </c>
      <c r="F65" s="77" t="s">
        <v>3</v>
      </c>
      <c r="G65" s="75" t="s">
        <v>315</v>
      </c>
      <c r="H65" s="81" t="s">
        <v>468</v>
      </c>
      <c r="I65" s="82">
        <v>1.06</v>
      </c>
      <c r="J65" s="85">
        <v>0</v>
      </c>
      <c r="K65" s="28">
        <f t="shared" si="5"/>
        <v>0</v>
      </c>
      <c r="L65" s="28">
        <f t="shared" si="6"/>
        <v>0</v>
      </c>
      <c r="M65" s="29"/>
      <c r="N65" s="30">
        <f t="shared" si="3"/>
        <v>0</v>
      </c>
      <c r="O65" s="29"/>
      <c r="P65" s="29"/>
      <c r="Q65" s="29"/>
      <c r="R65" s="42">
        <f t="shared" si="7"/>
        <v>0</v>
      </c>
      <c r="S65" s="20" t="str">
        <f t="shared" si="4"/>
        <v>OK</v>
      </c>
      <c r="T65" s="142"/>
      <c r="U65" s="143"/>
      <c r="V65" s="143"/>
      <c r="W65" s="143"/>
      <c r="X65" s="143"/>
      <c r="Y65" s="143"/>
      <c r="Z65" s="41"/>
      <c r="AA65" s="40"/>
      <c r="AB65" s="40"/>
      <c r="AC65" s="40"/>
      <c r="AD65" s="40"/>
      <c r="AE65" s="38"/>
      <c r="AF65" s="38"/>
      <c r="AG65" s="38"/>
      <c r="AH65" s="38"/>
      <c r="AI65" s="38"/>
      <c r="AJ65" s="38"/>
      <c r="AK65" s="38"/>
      <c r="AL65" s="38"/>
      <c r="AM65" s="38"/>
      <c r="AN65" s="38"/>
      <c r="AO65" s="38"/>
      <c r="AP65" s="38"/>
      <c r="AQ65" s="38"/>
      <c r="AR65" s="38"/>
      <c r="AS65" s="38"/>
      <c r="AT65" s="38"/>
      <c r="AU65" s="38"/>
      <c r="AV65" s="38"/>
      <c r="AW65" s="38"/>
      <c r="AX65" s="38"/>
      <c r="AY65" s="38"/>
    </row>
    <row r="66" spans="1:51" ht="24.75" customHeight="1" x14ac:dyDescent="0.25">
      <c r="A66" s="166"/>
      <c r="B66" s="164"/>
      <c r="C66" s="67">
        <v>63</v>
      </c>
      <c r="D66" s="71" t="s">
        <v>126</v>
      </c>
      <c r="E66" s="86" t="s">
        <v>316</v>
      </c>
      <c r="F66" s="77" t="s">
        <v>3</v>
      </c>
      <c r="G66" s="75" t="s">
        <v>317</v>
      </c>
      <c r="H66" s="81" t="s">
        <v>468</v>
      </c>
      <c r="I66" s="82">
        <v>1.24</v>
      </c>
      <c r="J66" s="85">
        <v>35</v>
      </c>
      <c r="K66" s="28">
        <f t="shared" si="5"/>
        <v>35</v>
      </c>
      <c r="L66" s="28">
        <f t="shared" si="6"/>
        <v>35</v>
      </c>
      <c r="M66" s="29"/>
      <c r="N66" s="30">
        <f t="shared" si="3"/>
        <v>8</v>
      </c>
      <c r="O66" s="29"/>
      <c r="P66" s="29"/>
      <c r="Q66" s="29"/>
      <c r="R66" s="42">
        <f t="shared" si="7"/>
        <v>0</v>
      </c>
      <c r="S66" s="20" t="str">
        <f t="shared" si="4"/>
        <v>OK</v>
      </c>
      <c r="T66" s="142"/>
      <c r="U66" s="147">
        <v>35</v>
      </c>
      <c r="V66" s="143"/>
      <c r="W66" s="143"/>
      <c r="X66" s="143"/>
      <c r="Y66" s="143"/>
      <c r="Z66" s="41"/>
      <c r="AA66" s="40"/>
      <c r="AB66" s="40"/>
      <c r="AC66" s="40"/>
      <c r="AD66" s="40"/>
      <c r="AE66" s="38"/>
      <c r="AF66" s="38"/>
      <c r="AG66" s="38"/>
      <c r="AH66" s="38"/>
      <c r="AI66" s="38"/>
      <c r="AJ66" s="38"/>
      <c r="AK66" s="38"/>
      <c r="AL66" s="38"/>
      <c r="AM66" s="38"/>
      <c r="AN66" s="38"/>
      <c r="AO66" s="38"/>
      <c r="AP66" s="38"/>
      <c r="AQ66" s="38"/>
      <c r="AR66" s="38"/>
      <c r="AS66" s="38"/>
      <c r="AT66" s="38"/>
      <c r="AU66" s="38"/>
      <c r="AV66" s="38"/>
      <c r="AW66" s="38"/>
      <c r="AX66" s="38"/>
      <c r="AY66" s="38"/>
    </row>
    <row r="67" spans="1:51" ht="24.75" customHeight="1" x14ac:dyDescent="0.25">
      <c r="A67" s="166"/>
      <c r="B67" s="164"/>
      <c r="C67" s="67">
        <v>64</v>
      </c>
      <c r="D67" s="71" t="s">
        <v>127</v>
      </c>
      <c r="E67" s="86" t="s">
        <v>314</v>
      </c>
      <c r="F67" s="77" t="s">
        <v>3</v>
      </c>
      <c r="G67" s="75" t="s">
        <v>318</v>
      </c>
      <c r="H67" s="81" t="s">
        <v>468</v>
      </c>
      <c r="I67" s="82">
        <v>1.67</v>
      </c>
      <c r="J67" s="85">
        <v>25</v>
      </c>
      <c r="K67" s="28">
        <f t="shared" si="5"/>
        <v>25</v>
      </c>
      <c r="L67" s="28">
        <f t="shared" si="6"/>
        <v>25</v>
      </c>
      <c r="M67" s="29"/>
      <c r="N67" s="30">
        <f t="shared" si="3"/>
        <v>6</v>
      </c>
      <c r="O67" s="29"/>
      <c r="P67" s="29"/>
      <c r="Q67" s="29"/>
      <c r="R67" s="42">
        <f t="shared" si="7"/>
        <v>0</v>
      </c>
      <c r="S67" s="20" t="str">
        <f t="shared" si="4"/>
        <v>OK</v>
      </c>
      <c r="T67" s="142"/>
      <c r="U67" s="147">
        <v>25</v>
      </c>
      <c r="V67" s="143"/>
      <c r="W67" s="143"/>
      <c r="X67" s="143"/>
      <c r="Y67" s="143"/>
      <c r="Z67" s="41"/>
      <c r="AA67" s="40"/>
      <c r="AB67" s="40"/>
      <c r="AC67" s="40"/>
      <c r="AD67" s="40"/>
      <c r="AE67" s="38"/>
      <c r="AF67" s="38"/>
      <c r="AG67" s="38"/>
      <c r="AH67" s="38"/>
      <c r="AI67" s="38"/>
      <c r="AJ67" s="38"/>
      <c r="AK67" s="38"/>
      <c r="AL67" s="38"/>
      <c r="AM67" s="38"/>
      <c r="AN67" s="38"/>
      <c r="AO67" s="38"/>
      <c r="AP67" s="38"/>
      <c r="AQ67" s="38"/>
      <c r="AR67" s="38"/>
      <c r="AS67" s="38"/>
      <c r="AT67" s="38"/>
      <c r="AU67" s="38"/>
      <c r="AV67" s="38"/>
      <c r="AW67" s="38"/>
      <c r="AX67" s="38"/>
      <c r="AY67" s="38"/>
    </row>
    <row r="68" spans="1:51" ht="24.75" customHeight="1" x14ac:dyDescent="0.25">
      <c r="A68" s="166"/>
      <c r="B68" s="164"/>
      <c r="C68" s="67">
        <v>65</v>
      </c>
      <c r="D68" s="71" t="s">
        <v>128</v>
      </c>
      <c r="E68" s="86" t="s">
        <v>297</v>
      </c>
      <c r="F68" s="77" t="s">
        <v>3</v>
      </c>
      <c r="G68" s="75" t="s">
        <v>319</v>
      </c>
      <c r="H68" s="81" t="s">
        <v>468</v>
      </c>
      <c r="I68" s="82">
        <v>0.75</v>
      </c>
      <c r="J68" s="85">
        <v>60</v>
      </c>
      <c r="K68" s="28">
        <f t="shared" si="5"/>
        <v>0</v>
      </c>
      <c r="L68" s="28">
        <f t="shared" si="6"/>
        <v>0</v>
      </c>
      <c r="M68" s="29"/>
      <c r="N68" s="30">
        <f t="shared" si="3"/>
        <v>15</v>
      </c>
      <c r="O68" s="29"/>
      <c r="P68" s="29"/>
      <c r="Q68" s="29"/>
      <c r="R68" s="42">
        <f t="shared" si="7"/>
        <v>60</v>
      </c>
      <c r="S68" s="20" t="str">
        <f t="shared" si="4"/>
        <v>OK</v>
      </c>
      <c r="T68" s="142"/>
      <c r="U68" s="143"/>
      <c r="V68" s="143"/>
      <c r="W68" s="143"/>
      <c r="X68" s="143"/>
      <c r="Y68" s="143"/>
      <c r="Z68" s="41"/>
      <c r="AA68" s="40"/>
      <c r="AB68" s="40"/>
      <c r="AC68" s="40"/>
      <c r="AD68" s="40"/>
      <c r="AE68" s="38"/>
      <c r="AF68" s="38"/>
      <c r="AG68" s="38"/>
      <c r="AH68" s="38"/>
      <c r="AI68" s="38"/>
      <c r="AJ68" s="38"/>
      <c r="AK68" s="38"/>
      <c r="AL68" s="38"/>
      <c r="AM68" s="38"/>
      <c r="AN68" s="38"/>
      <c r="AO68" s="38"/>
      <c r="AP68" s="38"/>
      <c r="AQ68" s="38"/>
      <c r="AR68" s="38"/>
      <c r="AS68" s="38"/>
      <c r="AT68" s="38"/>
      <c r="AU68" s="38"/>
      <c r="AV68" s="38"/>
      <c r="AW68" s="38"/>
      <c r="AX68" s="38"/>
      <c r="AY68" s="38"/>
    </row>
    <row r="69" spans="1:51" ht="24.75" customHeight="1" x14ac:dyDescent="0.25">
      <c r="A69" s="166"/>
      <c r="B69" s="164"/>
      <c r="C69" s="67">
        <v>66</v>
      </c>
      <c r="D69" s="71" t="s">
        <v>129</v>
      </c>
      <c r="E69" s="86" t="s">
        <v>299</v>
      </c>
      <c r="F69" s="77" t="s">
        <v>3</v>
      </c>
      <c r="G69" s="75" t="s">
        <v>320</v>
      </c>
      <c r="H69" s="81" t="s">
        <v>468</v>
      </c>
      <c r="I69" s="82">
        <v>5.69</v>
      </c>
      <c r="J69" s="85">
        <v>20</v>
      </c>
      <c r="K69" s="28">
        <f t="shared" si="5"/>
        <v>20</v>
      </c>
      <c r="L69" s="28">
        <f t="shared" si="6"/>
        <v>20</v>
      </c>
      <c r="M69" s="29"/>
      <c r="N69" s="30">
        <f t="shared" si="3"/>
        <v>5</v>
      </c>
      <c r="O69" s="29"/>
      <c r="P69" s="29"/>
      <c r="Q69" s="29"/>
      <c r="R69" s="42">
        <f t="shared" si="7"/>
        <v>0</v>
      </c>
      <c r="S69" s="20" t="str">
        <f t="shared" ref="S69:S154" si="8">IF(R69&lt;0,"ATENÇÃO","OK")</f>
        <v>OK</v>
      </c>
      <c r="T69" s="142"/>
      <c r="U69" s="147">
        <v>20</v>
      </c>
      <c r="V69" s="143"/>
      <c r="W69" s="143"/>
      <c r="X69" s="143"/>
      <c r="Y69" s="143"/>
      <c r="Z69" s="41"/>
      <c r="AA69" s="40"/>
      <c r="AB69" s="40"/>
      <c r="AC69" s="40"/>
      <c r="AD69" s="40"/>
      <c r="AE69" s="38"/>
      <c r="AF69" s="38"/>
      <c r="AG69" s="38"/>
      <c r="AH69" s="38"/>
      <c r="AI69" s="38"/>
      <c r="AJ69" s="38"/>
      <c r="AK69" s="38"/>
      <c r="AL69" s="38"/>
      <c r="AM69" s="38"/>
      <c r="AN69" s="38"/>
      <c r="AO69" s="38"/>
      <c r="AP69" s="38"/>
      <c r="AQ69" s="38"/>
      <c r="AR69" s="38"/>
      <c r="AS69" s="38"/>
      <c r="AT69" s="38"/>
      <c r="AU69" s="38"/>
      <c r="AV69" s="38"/>
      <c r="AW69" s="38"/>
      <c r="AX69" s="38"/>
      <c r="AY69" s="38"/>
    </row>
    <row r="70" spans="1:51" ht="24.75" customHeight="1" x14ac:dyDescent="0.25">
      <c r="A70" s="166"/>
      <c r="B70" s="164"/>
      <c r="C70" s="67">
        <v>67</v>
      </c>
      <c r="D70" s="71" t="s">
        <v>130</v>
      </c>
      <c r="E70" s="86" t="s">
        <v>321</v>
      </c>
      <c r="F70" s="77" t="s">
        <v>3</v>
      </c>
      <c r="G70" s="75" t="s">
        <v>322</v>
      </c>
      <c r="H70" s="81" t="s">
        <v>468</v>
      </c>
      <c r="I70" s="82">
        <v>3.04</v>
      </c>
      <c r="J70" s="85">
        <v>30</v>
      </c>
      <c r="K70" s="28">
        <f t="shared" si="5"/>
        <v>30</v>
      </c>
      <c r="L70" s="28">
        <f t="shared" si="6"/>
        <v>30</v>
      </c>
      <c r="M70" s="29"/>
      <c r="N70" s="30">
        <f t="shared" si="3"/>
        <v>7</v>
      </c>
      <c r="O70" s="29"/>
      <c r="P70" s="29"/>
      <c r="Q70" s="29"/>
      <c r="R70" s="42">
        <f t="shared" si="7"/>
        <v>0</v>
      </c>
      <c r="S70" s="20" t="str">
        <f t="shared" si="8"/>
        <v>OK</v>
      </c>
      <c r="T70" s="142"/>
      <c r="U70" s="147">
        <v>30</v>
      </c>
      <c r="V70" s="143"/>
      <c r="W70" s="143"/>
      <c r="X70" s="143"/>
      <c r="Y70" s="143"/>
      <c r="Z70" s="41"/>
      <c r="AA70" s="40"/>
      <c r="AB70" s="40"/>
      <c r="AC70" s="40"/>
      <c r="AD70" s="40"/>
      <c r="AE70" s="38"/>
      <c r="AF70" s="38"/>
      <c r="AG70" s="38"/>
      <c r="AH70" s="38"/>
      <c r="AI70" s="38"/>
      <c r="AJ70" s="38"/>
      <c r="AK70" s="38"/>
      <c r="AL70" s="38"/>
      <c r="AM70" s="38"/>
      <c r="AN70" s="38"/>
      <c r="AO70" s="38"/>
      <c r="AP70" s="38"/>
      <c r="AQ70" s="38"/>
      <c r="AR70" s="38"/>
      <c r="AS70" s="38"/>
      <c r="AT70" s="38"/>
      <c r="AU70" s="38"/>
      <c r="AV70" s="38"/>
      <c r="AW70" s="38"/>
      <c r="AX70" s="38"/>
      <c r="AY70" s="38"/>
    </row>
    <row r="71" spans="1:51" ht="24.75" customHeight="1" x14ac:dyDescent="0.25">
      <c r="A71" s="166"/>
      <c r="B71" s="164"/>
      <c r="C71" s="67">
        <v>68</v>
      </c>
      <c r="D71" s="71" t="s">
        <v>131</v>
      </c>
      <c r="E71" s="86" t="s">
        <v>323</v>
      </c>
      <c r="F71" s="77" t="s">
        <v>3</v>
      </c>
      <c r="G71" s="75" t="s">
        <v>324</v>
      </c>
      <c r="H71" s="81" t="s">
        <v>468</v>
      </c>
      <c r="I71" s="82">
        <v>3.66</v>
      </c>
      <c r="J71" s="85">
        <v>75</v>
      </c>
      <c r="K71" s="28">
        <f t="shared" si="5"/>
        <v>75</v>
      </c>
      <c r="L71" s="28">
        <f t="shared" si="6"/>
        <v>75</v>
      </c>
      <c r="M71" s="29"/>
      <c r="N71" s="30">
        <f t="shared" si="3"/>
        <v>18</v>
      </c>
      <c r="O71" s="29"/>
      <c r="P71" s="29"/>
      <c r="Q71" s="29"/>
      <c r="R71" s="42">
        <f t="shared" si="7"/>
        <v>0</v>
      </c>
      <c r="S71" s="20" t="str">
        <f t="shared" si="8"/>
        <v>OK</v>
      </c>
      <c r="T71" s="142"/>
      <c r="U71" s="147">
        <v>75</v>
      </c>
      <c r="V71" s="143"/>
      <c r="W71" s="143"/>
      <c r="X71" s="143"/>
      <c r="Y71" s="143"/>
      <c r="Z71" s="41"/>
      <c r="AA71" s="40"/>
      <c r="AB71" s="40"/>
      <c r="AC71" s="40"/>
      <c r="AD71" s="40"/>
      <c r="AE71" s="38"/>
      <c r="AF71" s="38"/>
      <c r="AG71" s="38"/>
      <c r="AH71" s="38"/>
      <c r="AI71" s="38"/>
      <c r="AJ71" s="38"/>
      <c r="AK71" s="38"/>
      <c r="AL71" s="38"/>
      <c r="AM71" s="38"/>
      <c r="AN71" s="38"/>
      <c r="AO71" s="38"/>
      <c r="AP71" s="38"/>
      <c r="AQ71" s="38"/>
      <c r="AR71" s="38"/>
      <c r="AS71" s="38"/>
      <c r="AT71" s="38"/>
      <c r="AU71" s="38"/>
      <c r="AV71" s="38"/>
      <c r="AW71" s="38"/>
      <c r="AX71" s="38"/>
      <c r="AY71" s="38"/>
    </row>
    <row r="72" spans="1:51" ht="24.75" customHeight="1" x14ac:dyDescent="0.25">
      <c r="A72" s="166"/>
      <c r="B72" s="164"/>
      <c r="C72" s="67">
        <v>69</v>
      </c>
      <c r="D72" s="71" t="s">
        <v>132</v>
      </c>
      <c r="E72" s="86" t="s">
        <v>314</v>
      </c>
      <c r="F72" s="77" t="s">
        <v>3</v>
      </c>
      <c r="G72" s="75" t="s">
        <v>325</v>
      </c>
      <c r="H72" s="81" t="s">
        <v>468</v>
      </c>
      <c r="I72" s="82">
        <v>0.43</v>
      </c>
      <c r="J72" s="85">
        <v>250</v>
      </c>
      <c r="K72" s="28">
        <f t="shared" si="5"/>
        <v>250</v>
      </c>
      <c r="L72" s="28">
        <f t="shared" si="6"/>
        <v>250</v>
      </c>
      <c r="M72" s="29"/>
      <c r="N72" s="30">
        <f t="shared" si="3"/>
        <v>62</v>
      </c>
      <c r="O72" s="29"/>
      <c r="P72" s="29"/>
      <c r="Q72" s="29"/>
      <c r="R72" s="42">
        <f t="shared" si="7"/>
        <v>0</v>
      </c>
      <c r="S72" s="20" t="str">
        <f t="shared" si="8"/>
        <v>OK</v>
      </c>
      <c r="T72" s="142"/>
      <c r="U72" s="147">
        <v>250</v>
      </c>
      <c r="V72" s="143"/>
      <c r="W72" s="143"/>
      <c r="X72" s="143"/>
      <c r="Y72" s="143"/>
      <c r="Z72" s="41"/>
      <c r="AA72" s="40"/>
      <c r="AB72" s="40"/>
      <c r="AC72" s="40"/>
      <c r="AD72" s="40"/>
      <c r="AE72" s="38"/>
      <c r="AF72" s="38"/>
      <c r="AG72" s="38"/>
      <c r="AH72" s="38"/>
      <c r="AI72" s="38"/>
      <c r="AJ72" s="38"/>
      <c r="AK72" s="38"/>
      <c r="AL72" s="38"/>
      <c r="AM72" s="38"/>
      <c r="AN72" s="38"/>
      <c r="AO72" s="38"/>
      <c r="AP72" s="38"/>
      <c r="AQ72" s="38"/>
      <c r="AR72" s="38"/>
      <c r="AS72" s="38"/>
      <c r="AT72" s="38"/>
      <c r="AU72" s="38"/>
      <c r="AV72" s="38"/>
      <c r="AW72" s="38"/>
      <c r="AX72" s="38"/>
      <c r="AY72" s="38"/>
    </row>
    <row r="73" spans="1:51" ht="24.75" customHeight="1" x14ac:dyDescent="0.25">
      <c r="A73" s="166"/>
      <c r="B73" s="165"/>
      <c r="C73" s="67">
        <v>70</v>
      </c>
      <c r="D73" s="71" t="s">
        <v>133</v>
      </c>
      <c r="E73" s="86" t="s">
        <v>308</v>
      </c>
      <c r="F73" s="77" t="s">
        <v>3</v>
      </c>
      <c r="G73" s="75" t="s">
        <v>326</v>
      </c>
      <c r="H73" s="81" t="s">
        <v>468</v>
      </c>
      <c r="I73" s="82">
        <v>1.75</v>
      </c>
      <c r="J73" s="85">
        <v>120</v>
      </c>
      <c r="K73" s="28">
        <f t="shared" si="5"/>
        <v>120</v>
      </c>
      <c r="L73" s="28">
        <f t="shared" si="6"/>
        <v>120</v>
      </c>
      <c r="M73" s="29"/>
      <c r="N73" s="30">
        <f t="shared" si="3"/>
        <v>30</v>
      </c>
      <c r="O73" s="29"/>
      <c r="P73" s="29"/>
      <c r="Q73" s="29"/>
      <c r="R73" s="42">
        <f t="shared" si="7"/>
        <v>0</v>
      </c>
      <c r="S73" s="20" t="str">
        <f t="shared" si="8"/>
        <v>OK</v>
      </c>
      <c r="T73" s="142"/>
      <c r="U73" s="147">
        <v>120</v>
      </c>
      <c r="V73" s="143"/>
      <c r="W73" s="143"/>
      <c r="X73" s="143"/>
      <c r="Y73" s="143"/>
      <c r="Z73" s="41"/>
      <c r="AA73" s="40"/>
      <c r="AB73" s="40"/>
      <c r="AC73" s="40"/>
      <c r="AD73" s="40"/>
      <c r="AE73" s="38"/>
      <c r="AF73" s="38"/>
      <c r="AG73" s="38"/>
      <c r="AH73" s="38"/>
      <c r="AI73" s="38"/>
      <c r="AJ73" s="38"/>
      <c r="AK73" s="38"/>
      <c r="AL73" s="38"/>
      <c r="AM73" s="38"/>
      <c r="AN73" s="38"/>
      <c r="AO73" s="38"/>
      <c r="AP73" s="38"/>
      <c r="AQ73" s="38"/>
      <c r="AR73" s="38"/>
      <c r="AS73" s="38"/>
      <c r="AT73" s="38"/>
      <c r="AU73" s="38"/>
      <c r="AV73" s="38"/>
      <c r="AW73" s="38"/>
      <c r="AX73" s="38"/>
      <c r="AY73" s="38"/>
    </row>
    <row r="74" spans="1:51" ht="24.75" customHeight="1" x14ac:dyDescent="0.25">
      <c r="A74" s="166" t="s">
        <v>477</v>
      </c>
      <c r="B74" s="163">
        <v>9</v>
      </c>
      <c r="C74" s="67">
        <v>80</v>
      </c>
      <c r="D74" s="71" t="s">
        <v>134</v>
      </c>
      <c r="E74" s="86" t="s">
        <v>327</v>
      </c>
      <c r="F74" s="77" t="s">
        <v>3</v>
      </c>
      <c r="G74" s="75" t="s">
        <v>328</v>
      </c>
      <c r="H74" s="81" t="s">
        <v>468</v>
      </c>
      <c r="I74" s="82">
        <v>14.8</v>
      </c>
      <c r="J74" s="85">
        <v>10</v>
      </c>
      <c r="K74" s="28">
        <f t="shared" si="5"/>
        <v>10</v>
      </c>
      <c r="L74" s="28">
        <f t="shared" si="6"/>
        <v>10</v>
      </c>
      <c r="M74" s="29"/>
      <c r="N74" s="30">
        <f t="shared" si="3"/>
        <v>2</v>
      </c>
      <c r="O74" s="29"/>
      <c r="P74" s="29"/>
      <c r="Q74" s="29"/>
      <c r="R74" s="42">
        <f t="shared" si="7"/>
        <v>0</v>
      </c>
      <c r="S74" s="20" t="str">
        <f t="shared" si="8"/>
        <v>OK</v>
      </c>
      <c r="T74" s="142"/>
      <c r="U74" s="143"/>
      <c r="V74" s="143"/>
      <c r="W74" s="147">
        <v>10</v>
      </c>
      <c r="X74" s="143"/>
      <c r="Y74" s="143"/>
      <c r="Z74" s="41"/>
      <c r="AA74" s="40"/>
      <c r="AB74" s="40"/>
      <c r="AC74" s="40"/>
      <c r="AD74" s="40"/>
      <c r="AE74" s="38"/>
      <c r="AF74" s="38"/>
      <c r="AG74" s="38"/>
      <c r="AH74" s="38"/>
      <c r="AI74" s="38"/>
      <c r="AJ74" s="38"/>
      <c r="AK74" s="38"/>
      <c r="AL74" s="38"/>
      <c r="AM74" s="38"/>
      <c r="AN74" s="38"/>
      <c r="AO74" s="38"/>
      <c r="AP74" s="38"/>
      <c r="AQ74" s="38"/>
      <c r="AR74" s="38"/>
      <c r="AS74" s="38"/>
      <c r="AT74" s="38"/>
      <c r="AU74" s="38"/>
      <c r="AV74" s="38"/>
      <c r="AW74" s="38"/>
      <c r="AX74" s="38"/>
      <c r="AY74" s="38"/>
    </row>
    <row r="75" spans="1:51" ht="24.75" customHeight="1" x14ac:dyDescent="0.25">
      <c r="A75" s="166"/>
      <c r="B75" s="164"/>
      <c r="C75" s="67">
        <v>81</v>
      </c>
      <c r="D75" s="71" t="s">
        <v>135</v>
      </c>
      <c r="E75" s="86" t="s">
        <v>329</v>
      </c>
      <c r="F75" s="77" t="s">
        <v>50</v>
      </c>
      <c r="G75" s="75" t="s">
        <v>330</v>
      </c>
      <c r="H75" s="81" t="s">
        <v>468</v>
      </c>
      <c r="I75" s="82">
        <v>2.54</v>
      </c>
      <c r="J75" s="85">
        <v>10</v>
      </c>
      <c r="K75" s="28">
        <f t="shared" si="5"/>
        <v>0</v>
      </c>
      <c r="L75" s="28">
        <f t="shared" si="6"/>
        <v>0</v>
      </c>
      <c r="M75" s="29"/>
      <c r="N75" s="30">
        <f t="shared" si="3"/>
        <v>2</v>
      </c>
      <c r="O75" s="29"/>
      <c r="P75" s="29"/>
      <c r="Q75" s="29"/>
      <c r="R75" s="42">
        <f t="shared" si="7"/>
        <v>10</v>
      </c>
      <c r="S75" s="20" t="str">
        <f t="shared" si="8"/>
        <v>OK</v>
      </c>
      <c r="T75" s="142"/>
      <c r="U75" s="143"/>
      <c r="V75" s="143"/>
      <c r="W75" s="143"/>
      <c r="X75" s="143"/>
      <c r="Y75" s="143"/>
      <c r="Z75" s="41"/>
      <c r="AA75" s="40"/>
      <c r="AB75" s="40"/>
      <c r="AC75" s="40"/>
      <c r="AD75" s="40"/>
      <c r="AE75" s="38"/>
      <c r="AF75" s="38"/>
      <c r="AG75" s="38"/>
      <c r="AH75" s="38"/>
      <c r="AI75" s="38"/>
      <c r="AJ75" s="38"/>
      <c r="AK75" s="38"/>
      <c r="AL75" s="38"/>
      <c r="AM75" s="38"/>
      <c r="AN75" s="38"/>
      <c r="AO75" s="38"/>
      <c r="AP75" s="38"/>
      <c r="AQ75" s="38"/>
      <c r="AR75" s="38"/>
      <c r="AS75" s="38"/>
      <c r="AT75" s="38"/>
      <c r="AU75" s="38"/>
      <c r="AV75" s="38"/>
      <c r="AW75" s="38"/>
      <c r="AX75" s="38"/>
      <c r="AY75" s="38"/>
    </row>
    <row r="76" spans="1:51" ht="24.75" customHeight="1" x14ac:dyDescent="0.25">
      <c r="A76" s="166"/>
      <c r="B76" s="164"/>
      <c r="C76" s="67">
        <v>82</v>
      </c>
      <c r="D76" s="71" t="s">
        <v>136</v>
      </c>
      <c r="E76" s="86" t="s">
        <v>331</v>
      </c>
      <c r="F76" s="77" t="s">
        <v>50</v>
      </c>
      <c r="G76" s="75" t="s">
        <v>332</v>
      </c>
      <c r="H76" s="81" t="s">
        <v>468</v>
      </c>
      <c r="I76" s="82">
        <v>4.37</v>
      </c>
      <c r="J76" s="85">
        <v>200</v>
      </c>
      <c r="K76" s="28">
        <f t="shared" si="5"/>
        <v>0</v>
      </c>
      <c r="L76" s="28">
        <f t="shared" si="6"/>
        <v>0</v>
      </c>
      <c r="M76" s="29"/>
      <c r="N76" s="30">
        <f t="shared" si="3"/>
        <v>50</v>
      </c>
      <c r="O76" s="29"/>
      <c r="P76" s="29"/>
      <c r="Q76" s="29"/>
      <c r="R76" s="42">
        <f t="shared" si="7"/>
        <v>200</v>
      </c>
      <c r="S76" s="20" t="str">
        <f t="shared" si="8"/>
        <v>OK</v>
      </c>
      <c r="T76" s="142"/>
      <c r="U76" s="143"/>
      <c r="V76" s="143"/>
      <c r="W76" s="143"/>
      <c r="X76" s="143"/>
      <c r="Y76" s="143"/>
      <c r="Z76" s="41"/>
      <c r="AA76" s="40"/>
      <c r="AB76" s="40"/>
      <c r="AC76" s="40"/>
      <c r="AD76" s="40"/>
      <c r="AE76" s="38"/>
      <c r="AF76" s="38"/>
      <c r="AG76" s="38"/>
      <c r="AH76" s="38"/>
      <c r="AI76" s="38"/>
      <c r="AJ76" s="38"/>
      <c r="AK76" s="38"/>
      <c r="AL76" s="38"/>
      <c r="AM76" s="38"/>
      <c r="AN76" s="38"/>
      <c r="AO76" s="38"/>
      <c r="AP76" s="38"/>
      <c r="AQ76" s="38"/>
      <c r="AR76" s="38"/>
      <c r="AS76" s="38"/>
      <c r="AT76" s="38"/>
      <c r="AU76" s="38"/>
      <c r="AV76" s="38"/>
      <c r="AW76" s="38"/>
      <c r="AX76" s="38"/>
      <c r="AY76" s="38"/>
    </row>
    <row r="77" spans="1:51" ht="24.75" customHeight="1" x14ac:dyDescent="0.25">
      <c r="A77" s="166"/>
      <c r="B77" s="164"/>
      <c r="C77" s="67">
        <v>83</v>
      </c>
      <c r="D77" s="72" t="s">
        <v>137</v>
      </c>
      <c r="E77" s="86" t="s">
        <v>333</v>
      </c>
      <c r="F77" s="78" t="s">
        <v>50</v>
      </c>
      <c r="G77" s="79" t="s">
        <v>334</v>
      </c>
      <c r="H77" s="77" t="s">
        <v>468</v>
      </c>
      <c r="I77" s="82">
        <v>3</v>
      </c>
      <c r="J77" s="85">
        <v>0</v>
      </c>
      <c r="K77" s="28">
        <f t="shared" si="5"/>
        <v>0</v>
      </c>
      <c r="L77" s="28">
        <f t="shared" si="6"/>
        <v>0</v>
      </c>
      <c r="M77" s="29"/>
      <c r="N77" s="30">
        <f t="shared" si="3"/>
        <v>0</v>
      </c>
      <c r="O77" s="29"/>
      <c r="P77" s="29"/>
      <c r="Q77" s="29"/>
      <c r="R77" s="42">
        <f t="shared" si="7"/>
        <v>0</v>
      </c>
      <c r="S77" s="20" t="str">
        <f t="shared" si="8"/>
        <v>OK</v>
      </c>
      <c r="T77" s="142"/>
      <c r="U77" s="143"/>
      <c r="V77" s="143"/>
      <c r="W77" s="143"/>
      <c r="X77" s="143"/>
      <c r="Y77" s="143"/>
      <c r="Z77" s="41"/>
      <c r="AA77" s="40"/>
      <c r="AB77" s="40"/>
      <c r="AC77" s="40"/>
      <c r="AD77" s="40"/>
      <c r="AE77" s="38"/>
      <c r="AF77" s="38"/>
      <c r="AG77" s="38"/>
      <c r="AH77" s="38"/>
      <c r="AI77" s="38"/>
      <c r="AJ77" s="38"/>
      <c r="AK77" s="38"/>
      <c r="AL77" s="38"/>
      <c r="AM77" s="38"/>
      <c r="AN77" s="38"/>
      <c r="AO77" s="38"/>
      <c r="AP77" s="38"/>
      <c r="AQ77" s="38"/>
      <c r="AR77" s="38"/>
      <c r="AS77" s="38"/>
      <c r="AT77" s="38"/>
      <c r="AU77" s="38"/>
      <c r="AV77" s="38"/>
      <c r="AW77" s="38"/>
      <c r="AX77" s="38"/>
      <c r="AY77" s="38"/>
    </row>
    <row r="78" spans="1:51" ht="24.75" customHeight="1" x14ac:dyDescent="0.25">
      <c r="A78" s="166"/>
      <c r="B78" s="164"/>
      <c r="C78" s="67">
        <v>84</v>
      </c>
      <c r="D78" s="71" t="s">
        <v>138</v>
      </c>
      <c r="E78" s="86" t="s">
        <v>335</v>
      </c>
      <c r="F78" s="77" t="s">
        <v>50</v>
      </c>
      <c r="G78" s="75" t="s">
        <v>336</v>
      </c>
      <c r="H78" s="81" t="s">
        <v>468</v>
      </c>
      <c r="I78" s="82">
        <v>5.41</v>
      </c>
      <c r="J78" s="85">
        <v>15</v>
      </c>
      <c r="K78" s="28">
        <f t="shared" si="5"/>
        <v>6</v>
      </c>
      <c r="L78" s="28">
        <f t="shared" si="6"/>
        <v>6</v>
      </c>
      <c r="M78" s="29"/>
      <c r="N78" s="30">
        <f t="shared" si="3"/>
        <v>3</v>
      </c>
      <c r="O78" s="29"/>
      <c r="P78" s="29"/>
      <c r="Q78" s="29"/>
      <c r="R78" s="42">
        <f t="shared" si="7"/>
        <v>9</v>
      </c>
      <c r="S78" s="20" t="str">
        <f t="shared" si="8"/>
        <v>OK</v>
      </c>
      <c r="T78" s="145">
        <v>6</v>
      </c>
      <c r="U78" s="143"/>
      <c r="V78" s="143"/>
      <c r="W78" s="143"/>
      <c r="X78" s="143"/>
      <c r="Y78" s="143"/>
      <c r="Z78" s="41"/>
      <c r="AA78" s="40"/>
      <c r="AB78" s="40"/>
      <c r="AC78" s="40"/>
      <c r="AD78" s="40"/>
      <c r="AE78" s="38"/>
      <c r="AF78" s="38"/>
      <c r="AG78" s="38"/>
      <c r="AH78" s="38"/>
      <c r="AI78" s="38"/>
      <c r="AJ78" s="38"/>
      <c r="AK78" s="38"/>
      <c r="AL78" s="38"/>
      <c r="AM78" s="38"/>
      <c r="AN78" s="38"/>
      <c r="AO78" s="38"/>
      <c r="AP78" s="38"/>
      <c r="AQ78" s="38"/>
      <c r="AR78" s="38"/>
      <c r="AS78" s="38"/>
      <c r="AT78" s="38"/>
      <c r="AU78" s="38"/>
      <c r="AV78" s="38"/>
      <c r="AW78" s="38"/>
      <c r="AX78" s="38"/>
      <c r="AY78" s="38"/>
    </row>
    <row r="79" spans="1:51" ht="24.75" customHeight="1" x14ac:dyDescent="0.25">
      <c r="A79" s="166"/>
      <c r="B79" s="164"/>
      <c r="C79" s="67">
        <v>85</v>
      </c>
      <c r="D79" s="71" t="s">
        <v>139</v>
      </c>
      <c r="E79" s="86" t="s">
        <v>337</v>
      </c>
      <c r="F79" s="77" t="s">
        <v>3</v>
      </c>
      <c r="G79" s="75" t="s">
        <v>338</v>
      </c>
      <c r="H79" s="81" t="s">
        <v>468</v>
      </c>
      <c r="I79" s="82">
        <v>0.79</v>
      </c>
      <c r="J79" s="85">
        <v>240</v>
      </c>
      <c r="K79" s="28">
        <f t="shared" si="5"/>
        <v>120</v>
      </c>
      <c r="L79" s="28">
        <f t="shared" si="6"/>
        <v>120</v>
      </c>
      <c r="M79" s="29"/>
      <c r="N79" s="30">
        <f t="shared" si="3"/>
        <v>60</v>
      </c>
      <c r="O79" s="29"/>
      <c r="P79" s="29"/>
      <c r="Q79" s="29"/>
      <c r="R79" s="42">
        <f t="shared" si="7"/>
        <v>120</v>
      </c>
      <c r="S79" s="20" t="str">
        <f t="shared" si="8"/>
        <v>OK</v>
      </c>
      <c r="T79" s="145">
        <v>120</v>
      </c>
      <c r="U79" s="143"/>
      <c r="V79" s="143"/>
      <c r="W79" s="143"/>
      <c r="X79" s="143"/>
      <c r="Y79" s="143"/>
      <c r="Z79" s="41"/>
      <c r="AA79" s="40"/>
      <c r="AB79" s="40"/>
      <c r="AC79" s="40"/>
      <c r="AD79" s="40"/>
      <c r="AE79" s="38"/>
      <c r="AF79" s="38"/>
      <c r="AG79" s="38"/>
      <c r="AH79" s="38"/>
      <c r="AI79" s="38"/>
      <c r="AJ79" s="38"/>
      <c r="AK79" s="38"/>
      <c r="AL79" s="38"/>
      <c r="AM79" s="38"/>
      <c r="AN79" s="38"/>
      <c r="AO79" s="38"/>
      <c r="AP79" s="38"/>
      <c r="AQ79" s="38"/>
      <c r="AR79" s="38"/>
      <c r="AS79" s="38"/>
      <c r="AT79" s="38"/>
      <c r="AU79" s="38"/>
      <c r="AV79" s="38"/>
      <c r="AW79" s="38"/>
      <c r="AX79" s="38"/>
      <c r="AY79" s="38"/>
    </row>
    <row r="80" spans="1:51" ht="24.75" customHeight="1" x14ac:dyDescent="0.25">
      <c r="A80" s="166"/>
      <c r="B80" s="164"/>
      <c r="C80" s="67">
        <v>86</v>
      </c>
      <c r="D80" s="71" t="s">
        <v>140</v>
      </c>
      <c r="E80" s="86" t="s">
        <v>339</v>
      </c>
      <c r="F80" s="77" t="s">
        <v>340</v>
      </c>
      <c r="G80" s="75" t="s">
        <v>341</v>
      </c>
      <c r="H80" s="81" t="s">
        <v>468</v>
      </c>
      <c r="I80" s="82">
        <v>2.04</v>
      </c>
      <c r="J80" s="85">
        <v>40</v>
      </c>
      <c r="K80" s="28">
        <f t="shared" si="5"/>
        <v>10</v>
      </c>
      <c r="L80" s="28">
        <f t="shared" si="6"/>
        <v>10</v>
      </c>
      <c r="M80" s="29"/>
      <c r="N80" s="30">
        <f t="shared" si="3"/>
        <v>10</v>
      </c>
      <c r="O80" s="29"/>
      <c r="P80" s="29"/>
      <c r="Q80" s="29"/>
      <c r="R80" s="42">
        <f t="shared" si="7"/>
        <v>30</v>
      </c>
      <c r="S80" s="20" t="str">
        <f t="shared" si="8"/>
        <v>OK</v>
      </c>
      <c r="T80" s="145">
        <v>10</v>
      </c>
      <c r="U80" s="143"/>
      <c r="V80" s="143"/>
      <c r="W80" s="143"/>
      <c r="X80" s="143"/>
      <c r="Y80" s="143"/>
      <c r="Z80" s="41"/>
      <c r="AA80" s="40"/>
      <c r="AB80" s="40"/>
      <c r="AC80" s="40"/>
      <c r="AD80" s="40"/>
      <c r="AE80" s="38"/>
      <c r="AF80" s="38"/>
      <c r="AG80" s="38"/>
      <c r="AH80" s="38"/>
      <c r="AI80" s="38"/>
      <c r="AJ80" s="38"/>
      <c r="AK80" s="38"/>
      <c r="AL80" s="38"/>
      <c r="AM80" s="38"/>
      <c r="AN80" s="38"/>
      <c r="AO80" s="38"/>
      <c r="AP80" s="38"/>
      <c r="AQ80" s="38"/>
      <c r="AR80" s="38"/>
      <c r="AS80" s="38"/>
      <c r="AT80" s="38"/>
      <c r="AU80" s="38"/>
      <c r="AV80" s="38"/>
      <c r="AW80" s="38"/>
      <c r="AX80" s="38"/>
      <c r="AY80" s="38"/>
    </row>
    <row r="81" spans="1:51" ht="24.75" customHeight="1" x14ac:dyDescent="0.25">
      <c r="A81" s="166"/>
      <c r="B81" s="164"/>
      <c r="C81" s="67">
        <v>87</v>
      </c>
      <c r="D81" s="71" t="s">
        <v>141</v>
      </c>
      <c r="E81" s="86" t="s">
        <v>339</v>
      </c>
      <c r="F81" s="77" t="s">
        <v>340</v>
      </c>
      <c r="G81" s="75" t="s">
        <v>342</v>
      </c>
      <c r="H81" s="81" t="s">
        <v>468</v>
      </c>
      <c r="I81" s="82">
        <v>1.99</v>
      </c>
      <c r="J81" s="85">
        <v>40</v>
      </c>
      <c r="K81" s="28">
        <f t="shared" si="5"/>
        <v>20</v>
      </c>
      <c r="L81" s="28">
        <f t="shared" si="6"/>
        <v>20</v>
      </c>
      <c r="M81" s="29"/>
      <c r="N81" s="30">
        <f t="shared" si="3"/>
        <v>10</v>
      </c>
      <c r="O81" s="29"/>
      <c r="P81" s="29"/>
      <c r="Q81" s="29"/>
      <c r="R81" s="42">
        <f t="shared" si="7"/>
        <v>20</v>
      </c>
      <c r="S81" s="20" t="str">
        <f t="shared" si="8"/>
        <v>OK</v>
      </c>
      <c r="T81" s="145">
        <v>20</v>
      </c>
      <c r="U81" s="143"/>
      <c r="V81" s="143"/>
      <c r="W81" s="143"/>
      <c r="X81" s="143"/>
      <c r="Y81" s="143"/>
      <c r="Z81" s="41"/>
      <c r="AA81" s="40"/>
      <c r="AB81" s="40"/>
      <c r="AC81" s="40"/>
      <c r="AD81" s="40"/>
      <c r="AE81" s="38"/>
      <c r="AF81" s="38"/>
      <c r="AG81" s="38"/>
      <c r="AH81" s="38"/>
      <c r="AI81" s="38"/>
      <c r="AJ81" s="38"/>
      <c r="AK81" s="38"/>
      <c r="AL81" s="38"/>
      <c r="AM81" s="38"/>
      <c r="AN81" s="38"/>
      <c r="AO81" s="38"/>
      <c r="AP81" s="38"/>
      <c r="AQ81" s="38"/>
      <c r="AR81" s="38"/>
      <c r="AS81" s="38"/>
      <c r="AT81" s="38"/>
      <c r="AU81" s="38"/>
      <c r="AV81" s="38"/>
      <c r="AW81" s="38"/>
      <c r="AX81" s="38"/>
      <c r="AY81" s="38"/>
    </row>
    <row r="82" spans="1:51" ht="24.75" customHeight="1" x14ac:dyDescent="0.25">
      <c r="A82" s="166"/>
      <c r="B82" s="164"/>
      <c r="C82" s="67">
        <v>88</v>
      </c>
      <c r="D82" s="71" t="s">
        <v>142</v>
      </c>
      <c r="E82" s="86" t="s">
        <v>343</v>
      </c>
      <c r="F82" s="77" t="s">
        <v>3</v>
      </c>
      <c r="G82" s="75" t="s">
        <v>344</v>
      </c>
      <c r="H82" s="81" t="s">
        <v>468</v>
      </c>
      <c r="I82" s="82">
        <v>3.12</v>
      </c>
      <c r="J82" s="85">
        <v>30</v>
      </c>
      <c r="K82" s="28">
        <f t="shared" si="5"/>
        <v>10</v>
      </c>
      <c r="L82" s="28">
        <f t="shared" si="6"/>
        <v>10</v>
      </c>
      <c r="M82" s="29"/>
      <c r="N82" s="30">
        <f t="shared" si="3"/>
        <v>7</v>
      </c>
      <c r="O82" s="29"/>
      <c r="P82" s="29"/>
      <c r="Q82" s="29"/>
      <c r="R82" s="42">
        <f t="shared" si="7"/>
        <v>20</v>
      </c>
      <c r="S82" s="20" t="str">
        <f t="shared" si="8"/>
        <v>OK</v>
      </c>
      <c r="T82" s="145">
        <v>10</v>
      </c>
      <c r="U82" s="143"/>
      <c r="V82" s="143"/>
      <c r="W82" s="143"/>
      <c r="X82" s="143"/>
      <c r="Y82" s="143"/>
      <c r="Z82" s="41"/>
      <c r="AA82" s="40"/>
      <c r="AB82" s="40"/>
      <c r="AC82" s="40"/>
      <c r="AD82" s="40"/>
      <c r="AE82" s="38"/>
      <c r="AF82" s="38"/>
      <c r="AG82" s="38"/>
      <c r="AH82" s="38"/>
      <c r="AI82" s="38"/>
      <c r="AJ82" s="38"/>
      <c r="AK82" s="38"/>
      <c r="AL82" s="38"/>
      <c r="AM82" s="38"/>
      <c r="AN82" s="38"/>
      <c r="AO82" s="38"/>
      <c r="AP82" s="38"/>
      <c r="AQ82" s="38"/>
      <c r="AR82" s="38"/>
      <c r="AS82" s="38"/>
      <c r="AT82" s="38"/>
      <c r="AU82" s="38"/>
      <c r="AV82" s="38"/>
      <c r="AW82" s="38"/>
      <c r="AX82" s="38"/>
      <c r="AY82" s="38"/>
    </row>
    <row r="83" spans="1:51" ht="24.75" customHeight="1" x14ac:dyDescent="0.25">
      <c r="A83" s="166"/>
      <c r="B83" s="164"/>
      <c r="C83" s="67">
        <v>89</v>
      </c>
      <c r="D83" s="71" t="s">
        <v>143</v>
      </c>
      <c r="E83" s="86" t="s">
        <v>345</v>
      </c>
      <c r="F83" s="77" t="s">
        <v>3</v>
      </c>
      <c r="G83" s="75" t="s">
        <v>346</v>
      </c>
      <c r="H83" s="81" t="s">
        <v>468</v>
      </c>
      <c r="I83" s="82">
        <v>3.12</v>
      </c>
      <c r="J83" s="85">
        <v>20</v>
      </c>
      <c r="K83" s="28">
        <f t="shared" si="5"/>
        <v>10</v>
      </c>
      <c r="L83" s="28">
        <f t="shared" si="6"/>
        <v>10</v>
      </c>
      <c r="M83" s="29"/>
      <c r="N83" s="30">
        <f t="shared" si="3"/>
        <v>5</v>
      </c>
      <c r="O83" s="29"/>
      <c r="P83" s="29"/>
      <c r="Q83" s="29"/>
      <c r="R83" s="42">
        <f t="shared" si="7"/>
        <v>10</v>
      </c>
      <c r="S83" s="20" t="str">
        <f t="shared" si="8"/>
        <v>OK</v>
      </c>
      <c r="T83" s="145">
        <v>10</v>
      </c>
      <c r="U83" s="143"/>
      <c r="V83" s="143"/>
      <c r="W83" s="143"/>
      <c r="X83" s="143"/>
      <c r="Y83" s="143"/>
      <c r="Z83" s="41"/>
      <c r="AA83" s="40"/>
      <c r="AB83" s="40"/>
      <c r="AC83" s="40"/>
      <c r="AD83" s="40"/>
      <c r="AE83" s="38"/>
      <c r="AF83" s="38"/>
      <c r="AG83" s="38"/>
      <c r="AH83" s="38"/>
      <c r="AI83" s="38"/>
      <c r="AJ83" s="38"/>
      <c r="AK83" s="38"/>
      <c r="AL83" s="38"/>
      <c r="AM83" s="38"/>
      <c r="AN83" s="38"/>
      <c r="AO83" s="38"/>
      <c r="AP83" s="38"/>
      <c r="AQ83" s="38"/>
      <c r="AR83" s="38"/>
      <c r="AS83" s="38"/>
      <c r="AT83" s="38"/>
      <c r="AU83" s="38"/>
      <c r="AV83" s="38"/>
      <c r="AW83" s="38"/>
      <c r="AX83" s="38"/>
      <c r="AY83" s="38"/>
    </row>
    <row r="84" spans="1:51" ht="24.75" customHeight="1" x14ac:dyDescent="0.25">
      <c r="A84" s="166"/>
      <c r="B84" s="164"/>
      <c r="C84" s="67">
        <v>90</v>
      </c>
      <c r="D84" s="71" t="s">
        <v>144</v>
      </c>
      <c r="E84" s="86" t="s">
        <v>347</v>
      </c>
      <c r="F84" s="77" t="s">
        <v>3</v>
      </c>
      <c r="G84" s="75" t="s">
        <v>348</v>
      </c>
      <c r="H84" s="81" t="s">
        <v>468</v>
      </c>
      <c r="I84" s="82">
        <v>1.2</v>
      </c>
      <c r="J84" s="85">
        <v>60</v>
      </c>
      <c r="K84" s="28">
        <f t="shared" si="5"/>
        <v>60</v>
      </c>
      <c r="L84" s="28">
        <f t="shared" si="6"/>
        <v>60</v>
      </c>
      <c r="M84" s="29"/>
      <c r="N84" s="30">
        <f t="shared" si="3"/>
        <v>15</v>
      </c>
      <c r="O84" s="29"/>
      <c r="P84" s="29"/>
      <c r="Q84" s="29"/>
      <c r="R84" s="42">
        <f t="shared" si="7"/>
        <v>0</v>
      </c>
      <c r="S84" s="20" t="str">
        <f t="shared" si="8"/>
        <v>OK</v>
      </c>
      <c r="T84" s="145">
        <v>60</v>
      </c>
      <c r="U84" s="143"/>
      <c r="V84" s="143"/>
      <c r="W84" s="143"/>
      <c r="X84" s="143"/>
      <c r="Y84" s="143"/>
      <c r="Z84" s="41"/>
      <c r="AA84" s="40"/>
      <c r="AB84" s="40"/>
      <c r="AC84" s="40"/>
      <c r="AD84" s="40"/>
      <c r="AE84" s="38"/>
      <c r="AF84" s="38"/>
      <c r="AG84" s="38"/>
      <c r="AH84" s="38"/>
      <c r="AI84" s="38"/>
      <c r="AJ84" s="38"/>
      <c r="AK84" s="38"/>
      <c r="AL84" s="38"/>
      <c r="AM84" s="38"/>
      <c r="AN84" s="38"/>
      <c r="AO84" s="38"/>
      <c r="AP84" s="38"/>
      <c r="AQ84" s="38"/>
      <c r="AR84" s="38"/>
      <c r="AS84" s="38"/>
      <c r="AT84" s="38"/>
      <c r="AU84" s="38"/>
      <c r="AV84" s="38"/>
      <c r="AW84" s="38"/>
      <c r="AX84" s="38"/>
      <c r="AY84" s="38"/>
    </row>
    <row r="85" spans="1:51" ht="24.75" customHeight="1" x14ac:dyDescent="0.25">
      <c r="A85" s="166"/>
      <c r="B85" s="164"/>
      <c r="C85" s="67">
        <v>91</v>
      </c>
      <c r="D85" s="71" t="s">
        <v>145</v>
      </c>
      <c r="E85" s="86" t="s">
        <v>349</v>
      </c>
      <c r="F85" s="77" t="s">
        <v>3</v>
      </c>
      <c r="G85" s="75" t="s">
        <v>350</v>
      </c>
      <c r="H85" s="81" t="s">
        <v>468</v>
      </c>
      <c r="I85" s="82">
        <v>1.5</v>
      </c>
      <c r="J85" s="85">
        <v>10</v>
      </c>
      <c r="K85" s="28">
        <f t="shared" si="5"/>
        <v>0</v>
      </c>
      <c r="L85" s="28">
        <f t="shared" si="6"/>
        <v>0</v>
      </c>
      <c r="M85" s="29"/>
      <c r="N85" s="30">
        <f t="shared" si="3"/>
        <v>2</v>
      </c>
      <c r="O85" s="29"/>
      <c r="P85" s="29"/>
      <c r="Q85" s="29"/>
      <c r="R85" s="42">
        <f t="shared" si="7"/>
        <v>10</v>
      </c>
      <c r="S85" s="20" t="str">
        <f t="shared" si="8"/>
        <v>OK</v>
      </c>
      <c r="T85" s="142"/>
      <c r="U85" s="143"/>
      <c r="V85" s="143"/>
      <c r="W85" s="143"/>
      <c r="X85" s="143"/>
      <c r="Y85" s="143"/>
      <c r="Z85" s="41"/>
      <c r="AA85" s="40"/>
      <c r="AB85" s="40"/>
      <c r="AC85" s="40"/>
      <c r="AD85" s="40"/>
      <c r="AE85" s="38"/>
      <c r="AF85" s="38"/>
      <c r="AG85" s="38"/>
      <c r="AH85" s="38"/>
      <c r="AI85" s="38"/>
      <c r="AJ85" s="38"/>
      <c r="AK85" s="38"/>
      <c r="AL85" s="38"/>
      <c r="AM85" s="38"/>
      <c r="AN85" s="38"/>
      <c r="AO85" s="38"/>
      <c r="AP85" s="38"/>
      <c r="AQ85" s="38"/>
      <c r="AR85" s="38"/>
      <c r="AS85" s="38"/>
      <c r="AT85" s="38"/>
      <c r="AU85" s="38"/>
      <c r="AV85" s="38"/>
      <c r="AW85" s="38"/>
      <c r="AX85" s="38"/>
      <c r="AY85" s="38"/>
    </row>
    <row r="86" spans="1:51" ht="24.75" customHeight="1" x14ac:dyDescent="0.25">
      <c r="A86" s="166"/>
      <c r="B86" s="164"/>
      <c r="C86" s="67">
        <v>92</v>
      </c>
      <c r="D86" s="71" t="s">
        <v>146</v>
      </c>
      <c r="E86" s="86" t="s">
        <v>349</v>
      </c>
      <c r="F86" s="77" t="s">
        <v>3</v>
      </c>
      <c r="G86" s="75" t="s">
        <v>351</v>
      </c>
      <c r="H86" s="81" t="s">
        <v>468</v>
      </c>
      <c r="I86" s="82">
        <v>1.5</v>
      </c>
      <c r="J86" s="85">
        <v>10</v>
      </c>
      <c r="K86" s="28">
        <f t="shared" si="5"/>
        <v>0</v>
      </c>
      <c r="L86" s="28">
        <f t="shared" si="6"/>
        <v>0</v>
      </c>
      <c r="M86" s="29"/>
      <c r="N86" s="30">
        <f t="shared" si="3"/>
        <v>2</v>
      </c>
      <c r="O86" s="29"/>
      <c r="P86" s="29"/>
      <c r="Q86" s="29"/>
      <c r="R86" s="42">
        <f t="shared" si="7"/>
        <v>10</v>
      </c>
      <c r="S86" s="20" t="str">
        <f t="shared" si="8"/>
        <v>OK</v>
      </c>
      <c r="T86" s="142"/>
      <c r="U86" s="143"/>
      <c r="V86" s="143"/>
      <c r="W86" s="143"/>
      <c r="X86" s="143"/>
      <c r="Y86" s="143"/>
      <c r="Z86" s="41"/>
      <c r="AA86" s="40"/>
      <c r="AB86" s="40"/>
      <c r="AC86" s="40"/>
      <c r="AD86" s="40"/>
      <c r="AE86" s="38"/>
      <c r="AF86" s="38"/>
      <c r="AG86" s="38"/>
      <c r="AH86" s="38"/>
      <c r="AI86" s="38"/>
      <c r="AJ86" s="38"/>
      <c r="AK86" s="38"/>
      <c r="AL86" s="38"/>
      <c r="AM86" s="38"/>
      <c r="AN86" s="38"/>
      <c r="AO86" s="38"/>
      <c r="AP86" s="38"/>
      <c r="AQ86" s="38"/>
      <c r="AR86" s="38"/>
      <c r="AS86" s="38"/>
      <c r="AT86" s="38"/>
      <c r="AU86" s="38"/>
      <c r="AV86" s="38"/>
      <c r="AW86" s="38"/>
      <c r="AX86" s="38"/>
      <c r="AY86" s="38"/>
    </row>
    <row r="87" spans="1:51" ht="24.75" customHeight="1" x14ac:dyDescent="0.25">
      <c r="A87" s="166"/>
      <c r="B87" s="164"/>
      <c r="C87" s="67">
        <v>93</v>
      </c>
      <c r="D87" s="71" t="s">
        <v>147</v>
      </c>
      <c r="E87" s="86" t="s">
        <v>349</v>
      </c>
      <c r="F87" s="77" t="s">
        <v>3</v>
      </c>
      <c r="G87" s="75" t="s">
        <v>352</v>
      </c>
      <c r="H87" s="81" t="s">
        <v>468</v>
      </c>
      <c r="I87" s="82">
        <v>1.5</v>
      </c>
      <c r="J87" s="85">
        <v>10</v>
      </c>
      <c r="K87" s="28">
        <f t="shared" si="5"/>
        <v>0</v>
      </c>
      <c r="L87" s="28">
        <f t="shared" si="6"/>
        <v>0</v>
      </c>
      <c r="M87" s="29"/>
      <c r="N87" s="30">
        <f t="shared" si="3"/>
        <v>2</v>
      </c>
      <c r="O87" s="29"/>
      <c r="P87" s="29"/>
      <c r="Q87" s="29"/>
      <c r="R87" s="42">
        <f t="shared" si="7"/>
        <v>10</v>
      </c>
      <c r="S87" s="20" t="str">
        <f t="shared" si="8"/>
        <v>OK</v>
      </c>
      <c r="T87" s="142"/>
      <c r="U87" s="143"/>
      <c r="V87" s="143"/>
      <c r="W87" s="143"/>
      <c r="X87" s="143"/>
      <c r="Y87" s="143"/>
      <c r="Z87" s="41"/>
      <c r="AA87" s="40"/>
      <c r="AB87" s="40"/>
      <c r="AC87" s="40"/>
      <c r="AD87" s="40"/>
      <c r="AE87" s="38"/>
      <c r="AF87" s="38"/>
      <c r="AG87" s="38"/>
      <c r="AH87" s="38"/>
      <c r="AI87" s="38"/>
      <c r="AJ87" s="38"/>
      <c r="AK87" s="38"/>
      <c r="AL87" s="38"/>
      <c r="AM87" s="38"/>
      <c r="AN87" s="38"/>
      <c r="AO87" s="38"/>
      <c r="AP87" s="38"/>
      <c r="AQ87" s="38"/>
      <c r="AR87" s="38"/>
      <c r="AS87" s="38"/>
      <c r="AT87" s="38"/>
      <c r="AU87" s="38"/>
      <c r="AV87" s="38"/>
      <c r="AW87" s="38"/>
      <c r="AX87" s="38"/>
      <c r="AY87" s="38"/>
    </row>
    <row r="88" spans="1:51" ht="24.75" customHeight="1" x14ac:dyDescent="0.25">
      <c r="A88" s="166"/>
      <c r="B88" s="165"/>
      <c r="C88" s="67">
        <v>94</v>
      </c>
      <c r="D88" s="71" t="s">
        <v>148</v>
      </c>
      <c r="E88" s="86" t="s">
        <v>349</v>
      </c>
      <c r="F88" s="77" t="s">
        <v>3</v>
      </c>
      <c r="G88" s="75" t="s">
        <v>353</v>
      </c>
      <c r="H88" s="81" t="s">
        <v>468</v>
      </c>
      <c r="I88" s="82">
        <v>1.5</v>
      </c>
      <c r="J88" s="85">
        <v>10</v>
      </c>
      <c r="K88" s="28">
        <f t="shared" si="5"/>
        <v>0</v>
      </c>
      <c r="L88" s="28">
        <f t="shared" si="6"/>
        <v>0</v>
      </c>
      <c r="M88" s="29"/>
      <c r="N88" s="30">
        <f t="shared" si="3"/>
        <v>2</v>
      </c>
      <c r="O88" s="29"/>
      <c r="P88" s="29"/>
      <c r="Q88" s="29"/>
      <c r="R88" s="42">
        <f t="shared" si="7"/>
        <v>10</v>
      </c>
      <c r="S88" s="20" t="str">
        <f t="shared" si="8"/>
        <v>OK</v>
      </c>
      <c r="T88" s="142"/>
      <c r="U88" s="143"/>
      <c r="V88" s="143"/>
      <c r="W88" s="143"/>
      <c r="X88" s="143"/>
      <c r="Y88" s="143"/>
      <c r="Z88" s="41"/>
      <c r="AA88" s="40"/>
      <c r="AB88" s="40"/>
      <c r="AC88" s="40"/>
      <c r="AD88" s="40"/>
      <c r="AE88" s="38"/>
      <c r="AF88" s="38"/>
      <c r="AG88" s="38"/>
      <c r="AH88" s="38"/>
      <c r="AI88" s="38"/>
      <c r="AJ88" s="38"/>
      <c r="AK88" s="38"/>
      <c r="AL88" s="38"/>
      <c r="AM88" s="38"/>
      <c r="AN88" s="38"/>
      <c r="AO88" s="38"/>
      <c r="AP88" s="38"/>
      <c r="AQ88" s="38"/>
      <c r="AR88" s="38"/>
      <c r="AS88" s="38"/>
      <c r="AT88" s="38"/>
      <c r="AU88" s="38"/>
      <c r="AV88" s="38"/>
      <c r="AW88" s="38"/>
      <c r="AX88" s="38"/>
      <c r="AY88" s="38"/>
    </row>
    <row r="89" spans="1:51" ht="24.75" customHeight="1" x14ac:dyDescent="0.25">
      <c r="A89" s="166" t="s">
        <v>477</v>
      </c>
      <c r="B89" s="163">
        <v>10</v>
      </c>
      <c r="C89" s="67">
        <v>95</v>
      </c>
      <c r="D89" s="71" t="s">
        <v>149</v>
      </c>
      <c r="E89" s="86" t="s">
        <v>354</v>
      </c>
      <c r="F89" s="77" t="s">
        <v>355</v>
      </c>
      <c r="G89" s="75" t="s">
        <v>356</v>
      </c>
      <c r="H89" s="81" t="s">
        <v>468</v>
      </c>
      <c r="I89" s="82">
        <v>28.92</v>
      </c>
      <c r="J89" s="85">
        <v>20</v>
      </c>
      <c r="K89" s="28">
        <f t="shared" si="5"/>
        <v>0</v>
      </c>
      <c r="L89" s="28">
        <f t="shared" si="6"/>
        <v>0</v>
      </c>
      <c r="M89" s="29"/>
      <c r="N89" s="30">
        <f t="shared" si="3"/>
        <v>5</v>
      </c>
      <c r="O89" s="29"/>
      <c r="P89" s="29"/>
      <c r="Q89" s="29"/>
      <c r="R89" s="42">
        <f t="shared" si="7"/>
        <v>20</v>
      </c>
      <c r="S89" s="20" t="str">
        <f t="shared" si="8"/>
        <v>OK</v>
      </c>
      <c r="T89" s="142"/>
      <c r="U89" s="143"/>
      <c r="V89" s="143"/>
      <c r="W89" s="143"/>
      <c r="X89" s="143"/>
      <c r="Y89" s="143"/>
      <c r="Z89" s="41"/>
      <c r="AA89" s="40"/>
      <c r="AB89" s="40"/>
      <c r="AC89" s="40"/>
      <c r="AD89" s="40"/>
      <c r="AE89" s="38"/>
      <c r="AF89" s="38"/>
      <c r="AG89" s="38"/>
      <c r="AH89" s="38"/>
      <c r="AI89" s="38"/>
      <c r="AJ89" s="38"/>
      <c r="AK89" s="38"/>
      <c r="AL89" s="38"/>
      <c r="AM89" s="38"/>
      <c r="AN89" s="38"/>
      <c r="AO89" s="38"/>
      <c r="AP89" s="38"/>
      <c r="AQ89" s="38"/>
      <c r="AR89" s="38"/>
      <c r="AS89" s="38"/>
      <c r="AT89" s="38"/>
      <c r="AU89" s="38"/>
      <c r="AV89" s="38"/>
      <c r="AW89" s="38"/>
      <c r="AX89" s="38"/>
      <c r="AY89" s="38"/>
    </row>
    <row r="90" spans="1:51" ht="24.75" customHeight="1" x14ac:dyDescent="0.25">
      <c r="A90" s="166"/>
      <c r="B90" s="165"/>
      <c r="C90" s="67">
        <v>96</v>
      </c>
      <c r="D90" s="71" t="s">
        <v>150</v>
      </c>
      <c r="E90" s="86" t="s">
        <v>357</v>
      </c>
      <c r="F90" s="77" t="s">
        <v>51</v>
      </c>
      <c r="G90" s="75" t="s">
        <v>358</v>
      </c>
      <c r="H90" s="81" t="s">
        <v>468</v>
      </c>
      <c r="I90" s="82">
        <v>56.45</v>
      </c>
      <c r="J90" s="85">
        <v>100</v>
      </c>
      <c r="K90" s="28">
        <f t="shared" si="5"/>
        <v>60</v>
      </c>
      <c r="L90" s="28">
        <f t="shared" si="6"/>
        <v>60</v>
      </c>
      <c r="M90" s="29"/>
      <c r="N90" s="30">
        <f t="shared" si="3"/>
        <v>25</v>
      </c>
      <c r="O90" s="29"/>
      <c r="P90" s="29"/>
      <c r="Q90" s="29"/>
      <c r="R90" s="42">
        <f t="shared" si="7"/>
        <v>40</v>
      </c>
      <c r="S90" s="20" t="str">
        <f t="shared" si="8"/>
        <v>OK</v>
      </c>
      <c r="T90" s="145">
        <v>20</v>
      </c>
      <c r="U90" s="143"/>
      <c r="V90" s="143"/>
      <c r="W90" s="147">
        <v>40</v>
      </c>
      <c r="X90" s="143"/>
      <c r="Y90" s="143"/>
      <c r="Z90" s="41"/>
      <c r="AA90" s="40"/>
      <c r="AB90" s="40"/>
      <c r="AC90" s="40"/>
      <c r="AD90" s="40"/>
      <c r="AE90" s="38"/>
      <c r="AF90" s="38"/>
      <c r="AG90" s="38"/>
      <c r="AH90" s="38"/>
      <c r="AI90" s="38"/>
      <c r="AJ90" s="38"/>
      <c r="AK90" s="38"/>
      <c r="AL90" s="38"/>
      <c r="AM90" s="38"/>
      <c r="AN90" s="38"/>
      <c r="AO90" s="38"/>
      <c r="AP90" s="38"/>
      <c r="AQ90" s="38"/>
      <c r="AR90" s="38"/>
      <c r="AS90" s="38"/>
      <c r="AT90" s="38"/>
      <c r="AU90" s="38"/>
      <c r="AV90" s="38"/>
      <c r="AW90" s="38"/>
      <c r="AX90" s="38"/>
      <c r="AY90" s="38"/>
    </row>
    <row r="91" spans="1:51" ht="24.75" customHeight="1" x14ac:dyDescent="0.25">
      <c r="A91" s="78" t="s">
        <v>480</v>
      </c>
      <c r="B91" s="67">
        <v>11</v>
      </c>
      <c r="C91" s="67">
        <v>97</v>
      </c>
      <c r="D91" s="71" t="s">
        <v>151</v>
      </c>
      <c r="E91" s="86" t="s">
        <v>359</v>
      </c>
      <c r="F91" s="77" t="s">
        <v>51</v>
      </c>
      <c r="G91" s="75" t="s">
        <v>360</v>
      </c>
      <c r="H91" s="81" t="s">
        <v>468</v>
      </c>
      <c r="I91" s="82">
        <v>21.5</v>
      </c>
      <c r="J91" s="85">
        <v>600</v>
      </c>
      <c r="K91" s="28">
        <f t="shared" si="5"/>
        <v>400</v>
      </c>
      <c r="L91" s="28">
        <f t="shared" si="6"/>
        <v>400</v>
      </c>
      <c r="M91" s="29"/>
      <c r="N91" s="30">
        <f t="shared" si="3"/>
        <v>150</v>
      </c>
      <c r="O91" s="29"/>
      <c r="P91" s="29"/>
      <c r="Q91" s="29"/>
      <c r="R91" s="42">
        <f t="shared" si="7"/>
        <v>200</v>
      </c>
      <c r="S91" s="20" t="str">
        <f t="shared" si="8"/>
        <v>OK</v>
      </c>
      <c r="T91" s="142"/>
      <c r="U91" s="143"/>
      <c r="V91" s="147">
        <v>150</v>
      </c>
      <c r="W91" s="143"/>
      <c r="X91" s="143"/>
      <c r="Y91" s="147">
        <v>250</v>
      </c>
      <c r="Z91" s="41"/>
      <c r="AA91" s="40"/>
      <c r="AB91" s="40"/>
      <c r="AC91" s="40"/>
      <c r="AD91" s="40"/>
      <c r="AE91" s="38"/>
      <c r="AF91" s="38"/>
      <c r="AG91" s="38"/>
      <c r="AH91" s="38"/>
      <c r="AI91" s="38"/>
      <c r="AJ91" s="38"/>
      <c r="AK91" s="38"/>
      <c r="AL91" s="38"/>
      <c r="AM91" s="38"/>
      <c r="AN91" s="38"/>
      <c r="AO91" s="38"/>
      <c r="AP91" s="38"/>
      <c r="AQ91" s="38"/>
      <c r="AR91" s="38"/>
      <c r="AS91" s="38"/>
      <c r="AT91" s="38"/>
      <c r="AU91" s="38"/>
      <c r="AV91" s="38"/>
      <c r="AW91" s="38"/>
      <c r="AX91" s="38"/>
      <c r="AY91" s="38"/>
    </row>
    <row r="92" spans="1:51" ht="24.75" customHeight="1" x14ac:dyDescent="0.25">
      <c r="A92" s="166" t="s">
        <v>478</v>
      </c>
      <c r="B92" s="163">
        <v>12</v>
      </c>
      <c r="C92" s="67">
        <v>98</v>
      </c>
      <c r="D92" s="71" t="s">
        <v>152</v>
      </c>
      <c r="E92" s="86" t="s">
        <v>361</v>
      </c>
      <c r="F92" s="77" t="s">
        <v>362</v>
      </c>
      <c r="G92" s="75" t="s">
        <v>363</v>
      </c>
      <c r="H92" s="81" t="s">
        <v>471</v>
      </c>
      <c r="I92" s="82">
        <v>212.69</v>
      </c>
      <c r="J92" s="85">
        <v>1</v>
      </c>
      <c r="K92" s="28">
        <f t="shared" si="5"/>
        <v>0</v>
      </c>
      <c r="L92" s="28">
        <f t="shared" si="6"/>
        <v>0</v>
      </c>
      <c r="M92" s="29"/>
      <c r="N92" s="30">
        <f t="shared" si="3"/>
        <v>0</v>
      </c>
      <c r="O92" s="29"/>
      <c r="P92" s="29"/>
      <c r="Q92" s="29"/>
      <c r="R92" s="42">
        <f t="shared" si="7"/>
        <v>1</v>
      </c>
      <c r="S92" s="20" t="str">
        <f t="shared" si="8"/>
        <v>OK</v>
      </c>
      <c r="T92" s="142"/>
      <c r="U92" s="143"/>
      <c r="V92" s="143"/>
      <c r="W92" s="143"/>
      <c r="X92" s="143"/>
      <c r="Y92" s="143"/>
      <c r="Z92" s="41"/>
      <c r="AA92" s="40"/>
      <c r="AB92" s="40"/>
      <c r="AC92" s="40"/>
      <c r="AD92" s="40"/>
      <c r="AE92" s="38"/>
      <c r="AF92" s="38"/>
      <c r="AG92" s="38"/>
      <c r="AH92" s="38"/>
      <c r="AI92" s="38"/>
      <c r="AJ92" s="38"/>
      <c r="AK92" s="38"/>
      <c r="AL92" s="38"/>
      <c r="AM92" s="38"/>
      <c r="AN92" s="38"/>
      <c r="AO92" s="38"/>
      <c r="AP92" s="38"/>
      <c r="AQ92" s="38"/>
      <c r="AR92" s="38"/>
      <c r="AS92" s="38"/>
      <c r="AT92" s="38"/>
      <c r="AU92" s="38"/>
      <c r="AV92" s="38"/>
      <c r="AW92" s="38"/>
      <c r="AX92" s="38"/>
      <c r="AY92" s="38"/>
    </row>
    <row r="93" spans="1:51" ht="24.75" customHeight="1" x14ac:dyDescent="0.25">
      <c r="A93" s="166"/>
      <c r="B93" s="164"/>
      <c r="C93" s="67">
        <v>99</v>
      </c>
      <c r="D93" s="71" t="s">
        <v>153</v>
      </c>
      <c r="E93" s="86" t="s">
        <v>297</v>
      </c>
      <c r="F93" s="77" t="s">
        <v>241</v>
      </c>
      <c r="G93" s="75" t="s">
        <v>364</v>
      </c>
      <c r="H93" s="81" t="s">
        <v>468</v>
      </c>
      <c r="I93" s="82">
        <v>19.16</v>
      </c>
      <c r="J93" s="85">
        <v>5</v>
      </c>
      <c r="K93" s="28">
        <f t="shared" si="5"/>
        <v>5</v>
      </c>
      <c r="L93" s="28">
        <f t="shared" si="6"/>
        <v>5</v>
      </c>
      <c r="M93" s="29"/>
      <c r="N93" s="30">
        <f t="shared" si="3"/>
        <v>1</v>
      </c>
      <c r="O93" s="29"/>
      <c r="P93" s="29"/>
      <c r="Q93" s="29"/>
      <c r="R93" s="42">
        <f t="shared" si="7"/>
        <v>0</v>
      </c>
      <c r="S93" s="20" t="str">
        <f t="shared" si="8"/>
        <v>OK</v>
      </c>
      <c r="T93" s="142"/>
      <c r="U93" s="147">
        <v>5</v>
      </c>
      <c r="V93" s="143"/>
      <c r="W93" s="143"/>
      <c r="X93" s="143"/>
      <c r="Y93" s="143"/>
      <c r="Z93" s="41"/>
      <c r="AA93" s="40"/>
      <c r="AB93" s="40"/>
      <c r="AC93" s="40"/>
      <c r="AD93" s="40"/>
      <c r="AE93" s="38"/>
      <c r="AF93" s="38"/>
      <c r="AG93" s="38"/>
      <c r="AH93" s="38"/>
      <c r="AI93" s="38"/>
      <c r="AJ93" s="38"/>
      <c r="AK93" s="38"/>
      <c r="AL93" s="38"/>
      <c r="AM93" s="38"/>
      <c r="AN93" s="38"/>
      <c r="AO93" s="38"/>
      <c r="AP93" s="38"/>
      <c r="AQ93" s="38"/>
      <c r="AR93" s="38"/>
      <c r="AS93" s="38"/>
      <c r="AT93" s="38"/>
      <c r="AU93" s="38"/>
      <c r="AV93" s="38"/>
      <c r="AW93" s="38"/>
      <c r="AX93" s="38"/>
      <c r="AY93" s="38"/>
    </row>
    <row r="94" spans="1:51" ht="24.75" customHeight="1" x14ac:dyDescent="0.25">
      <c r="A94" s="166"/>
      <c r="B94" s="164"/>
      <c r="C94" s="67">
        <v>100</v>
      </c>
      <c r="D94" s="71" t="s">
        <v>154</v>
      </c>
      <c r="E94" s="86" t="s">
        <v>365</v>
      </c>
      <c r="F94" s="77" t="s">
        <v>241</v>
      </c>
      <c r="G94" s="75" t="s">
        <v>366</v>
      </c>
      <c r="H94" s="81" t="s">
        <v>468</v>
      </c>
      <c r="I94" s="82">
        <v>0.97</v>
      </c>
      <c r="J94" s="85">
        <v>0</v>
      </c>
      <c r="K94" s="28">
        <f t="shared" si="5"/>
        <v>0</v>
      </c>
      <c r="L94" s="28">
        <f t="shared" si="6"/>
        <v>0</v>
      </c>
      <c r="M94" s="29"/>
      <c r="N94" s="30">
        <f t="shared" si="3"/>
        <v>0</v>
      </c>
      <c r="O94" s="29"/>
      <c r="P94" s="29"/>
      <c r="Q94" s="29"/>
      <c r="R94" s="42">
        <f t="shared" si="7"/>
        <v>0</v>
      </c>
      <c r="S94" s="20" t="str">
        <f t="shared" si="8"/>
        <v>OK</v>
      </c>
      <c r="T94" s="142"/>
      <c r="U94" s="143"/>
      <c r="V94" s="143"/>
      <c r="W94" s="143"/>
      <c r="X94" s="143"/>
      <c r="Y94" s="143"/>
      <c r="Z94" s="41"/>
      <c r="AA94" s="40"/>
      <c r="AB94" s="40"/>
      <c r="AC94" s="40"/>
      <c r="AD94" s="40"/>
      <c r="AE94" s="38"/>
      <c r="AF94" s="38"/>
      <c r="AG94" s="38"/>
      <c r="AH94" s="38"/>
      <c r="AI94" s="38"/>
      <c r="AJ94" s="38"/>
      <c r="AK94" s="38"/>
      <c r="AL94" s="38"/>
      <c r="AM94" s="38"/>
      <c r="AN94" s="38"/>
      <c r="AO94" s="38"/>
      <c r="AP94" s="38"/>
      <c r="AQ94" s="38"/>
      <c r="AR94" s="38"/>
      <c r="AS94" s="38"/>
      <c r="AT94" s="38"/>
      <c r="AU94" s="38"/>
      <c r="AV94" s="38"/>
      <c r="AW94" s="38"/>
      <c r="AX94" s="38"/>
      <c r="AY94" s="38"/>
    </row>
    <row r="95" spans="1:51" ht="24.75" customHeight="1" x14ac:dyDescent="0.25">
      <c r="A95" s="166"/>
      <c r="B95" s="164"/>
      <c r="C95" s="67">
        <v>101</v>
      </c>
      <c r="D95" s="71" t="s">
        <v>155</v>
      </c>
      <c r="E95" s="86" t="s">
        <v>367</v>
      </c>
      <c r="F95" s="77" t="s">
        <v>241</v>
      </c>
      <c r="G95" s="75" t="s">
        <v>368</v>
      </c>
      <c r="H95" s="81" t="s">
        <v>468</v>
      </c>
      <c r="I95" s="82">
        <v>58.8</v>
      </c>
      <c r="J95" s="85">
        <v>0</v>
      </c>
      <c r="K95" s="28">
        <f t="shared" si="5"/>
        <v>0</v>
      </c>
      <c r="L95" s="28">
        <f t="shared" si="6"/>
        <v>0</v>
      </c>
      <c r="M95" s="29"/>
      <c r="N95" s="30">
        <f t="shared" si="3"/>
        <v>0</v>
      </c>
      <c r="O95" s="29"/>
      <c r="P95" s="29"/>
      <c r="Q95" s="29"/>
      <c r="R95" s="42">
        <f t="shared" si="7"/>
        <v>0</v>
      </c>
      <c r="S95" s="20" t="str">
        <f t="shared" si="8"/>
        <v>OK</v>
      </c>
      <c r="T95" s="142"/>
      <c r="U95" s="143"/>
      <c r="V95" s="143"/>
      <c r="W95" s="143"/>
      <c r="X95" s="143"/>
      <c r="Y95" s="143"/>
      <c r="Z95" s="41"/>
      <c r="AA95" s="40"/>
      <c r="AB95" s="40"/>
      <c r="AC95" s="40"/>
      <c r="AD95" s="40"/>
      <c r="AE95" s="38"/>
      <c r="AF95" s="38"/>
      <c r="AG95" s="38"/>
      <c r="AH95" s="38"/>
      <c r="AI95" s="38"/>
      <c r="AJ95" s="38"/>
      <c r="AK95" s="38"/>
      <c r="AL95" s="38"/>
      <c r="AM95" s="38"/>
      <c r="AN95" s="38"/>
      <c r="AO95" s="38"/>
      <c r="AP95" s="38"/>
      <c r="AQ95" s="38"/>
      <c r="AR95" s="38"/>
      <c r="AS95" s="38"/>
      <c r="AT95" s="38"/>
      <c r="AU95" s="38"/>
      <c r="AV95" s="38"/>
      <c r="AW95" s="38"/>
      <c r="AX95" s="38"/>
      <c r="AY95" s="38"/>
    </row>
    <row r="96" spans="1:51" ht="24.75" customHeight="1" x14ac:dyDescent="0.25">
      <c r="A96" s="166"/>
      <c r="B96" s="164"/>
      <c r="C96" s="67">
        <v>102</v>
      </c>
      <c r="D96" s="71" t="s">
        <v>156</v>
      </c>
      <c r="E96" s="86" t="s">
        <v>369</v>
      </c>
      <c r="F96" s="77" t="s">
        <v>355</v>
      </c>
      <c r="G96" s="75" t="s">
        <v>370</v>
      </c>
      <c r="H96" s="81" t="s">
        <v>468</v>
      </c>
      <c r="I96" s="82">
        <v>38.53</v>
      </c>
      <c r="J96" s="85">
        <v>0</v>
      </c>
      <c r="K96" s="28">
        <f t="shared" si="5"/>
        <v>0</v>
      </c>
      <c r="L96" s="28">
        <f t="shared" si="6"/>
        <v>0</v>
      </c>
      <c r="M96" s="29"/>
      <c r="N96" s="30">
        <f t="shared" si="3"/>
        <v>0</v>
      </c>
      <c r="O96" s="29"/>
      <c r="P96" s="29"/>
      <c r="Q96" s="29"/>
      <c r="R96" s="42">
        <f t="shared" si="7"/>
        <v>0</v>
      </c>
      <c r="S96" s="20" t="str">
        <f t="shared" si="8"/>
        <v>OK</v>
      </c>
      <c r="T96" s="142"/>
      <c r="U96" s="143"/>
      <c r="V96" s="143"/>
      <c r="W96" s="143"/>
      <c r="X96" s="143"/>
      <c r="Y96" s="143"/>
      <c r="Z96" s="41"/>
      <c r="AA96" s="40"/>
      <c r="AB96" s="40"/>
      <c r="AC96" s="40"/>
      <c r="AD96" s="40"/>
      <c r="AE96" s="38"/>
      <c r="AF96" s="38"/>
      <c r="AG96" s="38"/>
      <c r="AH96" s="38"/>
      <c r="AI96" s="38"/>
      <c r="AJ96" s="38"/>
      <c r="AK96" s="38"/>
      <c r="AL96" s="38"/>
      <c r="AM96" s="38"/>
      <c r="AN96" s="38"/>
      <c r="AO96" s="38"/>
      <c r="AP96" s="38"/>
      <c r="AQ96" s="38"/>
      <c r="AR96" s="38"/>
      <c r="AS96" s="38"/>
      <c r="AT96" s="38"/>
      <c r="AU96" s="38"/>
      <c r="AV96" s="38"/>
      <c r="AW96" s="38"/>
      <c r="AX96" s="38"/>
      <c r="AY96" s="38"/>
    </row>
    <row r="97" spans="1:51" ht="24.75" customHeight="1" x14ac:dyDescent="0.25">
      <c r="A97" s="166"/>
      <c r="B97" s="164"/>
      <c r="C97" s="67">
        <v>103</v>
      </c>
      <c r="D97" s="71" t="s">
        <v>157</v>
      </c>
      <c r="E97" s="86" t="s">
        <v>371</v>
      </c>
      <c r="F97" s="77" t="s">
        <v>51</v>
      </c>
      <c r="G97" s="75" t="s">
        <v>372</v>
      </c>
      <c r="H97" s="77" t="s">
        <v>468</v>
      </c>
      <c r="I97" s="82">
        <v>8.84</v>
      </c>
      <c r="J97" s="85">
        <v>35</v>
      </c>
      <c r="K97" s="28">
        <f t="shared" si="5"/>
        <v>35</v>
      </c>
      <c r="L97" s="28">
        <f t="shared" si="6"/>
        <v>35</v>
      </c>
      <c r="M97" s="29"/>
      <c r="N97" s="30">
        <f t="shared" si="3"/>
        <v>8</v>
      </c>
      <c r="O97" s="29"/>
      <c r="P97" s="29"/>
      <c r="Q97" s="29"/>
      <c r="R97" s="42">
        <f t="shared" si="7"/>
        <v>0</v>
      </c>
      <c r="S97" s="20" t="str">
        <f t="shared" si="8"/>
        <v>OK</v>
      </c>
      <c r="T97" s="142"/>
      <c r="U97" s="147">
        <v>20</v>
      </c>
      <c r="V97" s="143"/>
      <c r="W97" s="143"/>
      <c r="X97" s="147">
        <v>15</v>
      </c>
      <c r="Y97" s="143"/>
      <c r="Z97" s="41"/>
      <c r="AA97" s="40"/>
      <c r="AB97" s="40"/>
      <c r="AC97" s="40"/>
      <c r="AD97" s="40"/>
      <c r="AE97" s="38"/>
      <c r="AF97" s="38"/>
      <c r="AG97" s="38"/>
      <c r="AH97" s="38"/>
      <c r="AI97" s="38"/>
      <c r="AJ97" s="38"/>
      <c r="AK97" s="38"/>
      <c r="AL97" s="38"/>
      <c r="AM97" s="38"/>
      <c r="AN97" s="38"/>
      <c r="AO97" s="38"/>
      <c r="AP97" s="38"/>
      <c r="AQ97" s="38"/>
      <c r="AR97" s="38"/>
      <c r="AS97" s="38"/>
      <c r="AT97" s="38"/>
      <c r="AU97" s="38"/>
      <c r="AV97" s="38"/>
      <c r="AW97" s="38"/>
      <c r="AX97" s="38"/>
      <c r="AY97" s="38"/>
    </row>
    <row r="98" spans="1:51" ht="24.75" customHeight="1" x14ac:dyDescent="0.25">
      <c r="A98" s="166"/>
      <c r="B98" s="164"/>
      <c r="C98" s="67">
        <v>104</v>
      </c>
      <c r="D98" s="71" t="s">
        <v>158</v>
      </c>
      <c r="E98" s="86" t="s">
        <v>373</v>
      </c>
      <c r="F98" s="77" t="s">
        <v>374</v>
      </c>
      <c r="G98" s="75" t="s">
        <v>375</v>
      </c>
      <c r="H98" s="77" t="s">
        <v>468</v>
      </c>
      <c r="I98" s="82">
        <v>4.7300000000000004</v>
      </c>
      <c r="J98" s="85">
        <v>0</v>
      </c>
      <c r="K98" s="28">
        <f t="shared" si="5"/>
        <v>0</v>
      </c>
      <c r="L98" s="28">
        <f t="shared" si="6"/>
        <v>0</v>
      </c>
      <c r="M98" s="29"/>
      <c r="N98" s="30">
        <f t="shared" si="3"/>
        <v>0</v>
      </c>
      <c r="O98" s="29"/>
      <c r="P98" s="29"/>
      <c r="Q98" s="29"/>
      <c r="R98" s="42">
        <f t="shared" si="7"/>
        <v>0</v>
      </c>
      <c r="S98" s="20" t="str">
        <f t="shared" si="8"/>
        <v>OK</v>
      </c>
      <c r="T98" s="142"/>
      <c r="U98" s="143"/>
      <c r="V98" s="143"/>
      <c r="W98" s="143"/>
      <c r="X98" s="143"/>
      <c r="Y98" s="143"/>
      <c r="Z98" s="41"/>
      <c r="AA98" s="40"/>
      <c r="AB98" s="40"/>
      <c r="AC98" s="40"/>
      <c r="AD98" s="40"/>
      <c r="AE98" s="38"/>
      <c r="AF98" s="38"/>
      <c r="AG98" s="38"/>
      <c r="AH98" s="38"/>
      <c r="AI98" s="38"/>
      <c r="AJ98" s="38"/>
      <c r="AK98" s="38"/>
      <c r="AL98" s="38"/>
      <c r="AM98" s="38"/>
      <c r="AN98" s="38"/>
      <c r="AO98" s="38"/>
      <c r="AP98" s="38"/>
      <c r="AQ98" s="38"/>
      <c r="AR98" s="38"/>
      <c r="AS98" s="38"/>
      <c r="AT98" s="38"/>
      <c r="AU98" s="38"/>
      <c r="AV98" s="38"/>
      <c r="AW98" s="38"/>
      <c r="AX98" s="38"/>
      <c r="AY98" s="38"/>
    </row>
    <row r="99" spans="1:51" ht="24.75" customHeight="1" x14ac:dyDescent="0.25">
      <c r="A99" s="166"/>
      <c r="B99" s="164"/>
      <c r="C99" s="67">
        <v>105</v>
      </c>
      <c r="D99" s="71" t="s">
        <v>159</v>
      </c>
      <c r="E99" s="86" t="s">
        <v>373</v>
      </c>
      <c r="F99" s="77" t="s">
        <v>374</v>
      </c>
      <c r="G99" s="75" t="s">
        <v>376</v>
      </c>
      <c r="H99" s="77" t="s">
        <v>468</v>
      </c>
      <c r="I99" s="82">
        <v>4.74</v>
      </c>
      <c r="J99" s="85">
        <v>10</v>
      </c>
      <c r="K99" s="28">
        <f t="shared" si="5"/>
        <v>10</v>
      </c>
      <c r="L99" s="28">
        <f t="shared" si="6"/>
        <v>10</v>
      </c>
      <c r="M99" s="29"/>
      <c r="N99" s="30">
        <f t="shared" si="3"/>
        <v>2</v>
      </c>
      <c r="O99" s="29"/>
      <c r="P99" s="29"/>
      <c r="Q99" s="29"/>
      <c r="R99" s="42">
        <f t="shared" si="7"/>
        <v>0</v>
      </c>
      <c r="S99" s="20" t="str">
        <f t="shared" si="8"/>
        <v>OK</v>
      </c>
      <c r="T99" s="142"/>
      <c r="U99" s="147">
        <v>10</v>
      </c>
      <c r="V99" s="143"/>
      <c r="W99" s="143"/>
      <c r="X99" s="143"/>
      <c r="Y99" s="143"/>
      <c r="Z99" s="41"/>
      <c r="AA99" s="40"/>
      <c r="AB99" s="40"/>
      <c r="AC99" s="40"/>
      <c r="AD99" s="40"/>
      <c r="AE99" s="38"/>
      <c r="AF99" s="38"/>
      <c r="AG99" s="38"/>
      <c r="AH99" s="38"/>
      <c r="AI99" s="38"/>
      <c r="AJ99" s="38"/>
      <c r="AK99" s="38"/>
      <c r="AL99" s="38"/>
      <c r="AM99" s="38"/>
      <c r="AN99" s="38"/>
      <c r="AO99" s="38"/>
      <c r="AP99" s="38"/>
      <c r="AQ99" s="38"/>
      <c r="AR99" s="38"/>
      <c r="AS99" s="38"/>
      <c r="AT99" s="38"/>
      <c r="AU99" s="38"/>
      <c r="AV99" s="38"/>
      <c r="AW99" s="38"/>
      <c r="AX99" s="38"/>
      <c r="AY99" s="38"/>
    </row>
    <row r="100" spans="1:51" ht="24.75" customHeight="1" x14ac:dyDescent="0.25">
      <c r="A100" s="166"/>
      <c r="B100" s="164"/>
      <c r="C100" s="67">
        <v>106</v>
      </c>
      <c r="D100" s="71" t="s">
        <v>160</v>
      </c>
      <c r="E100" s="86" t="s">
        <v>373</v>
      </c>
      <c r="F100" s="77" t="s">
        <v>374</v>
      </c>
      <c r="G100" s="75" t="s">
        <v>377</v>
      </c>
      <c r="H100" s="77" t="s">
        <v>468</v>
      </c>
      <c r="I100" s="82">
        <v>4.7300000000000004</v>
      </c>
      <c r="J100" s="85">
        <v>10</v>
      </c>
      <c r="K100" s="28">
        <f t="shared" si="5"/>
        <v>10</v>
      </c>
      <c r="L100" s="28">
        <f t="shared" si="6"/>
        <v>10</v>
      </c>
      <c r="M100" s="29"/>
      <c r="N100" s="30">
        <f t="shared" si="3"/>
        <v>2</v>
      </c>
      <c r="O100" s="29"/>
      <c r="P100" s="29"/>
      <c r="Q100" s="29"/>
      <c r="R100" s="42">
        <f t="shared" si="7"/>
        <v>0</v>
      </c>
      <c r="S100" s="20" t="str">
        <f t="shared" si="8"/>
        <v>OK</v>
      </c>
      <c r="T100" s="142"/>
      <c r="U100" s="147">
        <v>10</v>
      </c>
      <c r="V100" s="143"/>
      <c r="W100" s="143"/>
      <c r="X100" s="143"/>
      <c r="Y100" s="143"/>
      <c r="Z100" s="41"/>
      <c r="AA100" s="40"/>
      <c r="AB100" s="40"/>
      <c r="AC100" s="40"/>
      <c r="AD100" s="40"/>
      <c r="AE100" s="38"/>
      <c r="AF100" s="38"/>
      <c r="AG100" s="38"/>
      <c r="AH100" s="38"/>
      <c r="AI100" s="38"/>
      <c r="AJ100" s="38"/>
      <c r="AK100" s="38"/>
      <c r="AL100" s="38"/>
      <c r="AM100" s="38"/>
      <c r="AN100" s="38"/>
      <c r="AO100" s="38"/>
      <c r="AP100" s="38"/>
      <c r="AQ100" s="38"/>
      <c r="AR100" s="38"/>
      <c r="AS100" s="38"/>
      <c r="AT100" s="38"/>
      <c r="AU100" s="38"/>
      <c r="AV100" s="38"/>
      <c r="AW100" s="38"/>
      <c r="AX100" s="38"/>
      <c r="AY100" s="38"/>
    </row>
    <row r="101" spans="1:51" ht="24.75" customHeight="1" x14ac:dyDescent="0.25">
      <c r="A101" s="166"/>
      <c r="B101" s="164"/>
      <c r="C101" s="67">
        <v>107</v>
      </c>
      <c r="D101" s="71" t="s">
        <v>161</v>
      </c>
      <c r="E101" s="86" t="s">
        <v>373</v>
      </c>
      <c r="F101" s="77" t="s">
        <v>374</v>
      </c>
      <c r="G101" s="75" t="s">
        <v>378</v>
      </c>
      <c r="H101" s="77" t="s">
        <v>468</v>
      </c>
      <c r="I101" s="82">
        <v>4.7300000000000004</v>
      </c>
      <c r="J101" s="85">
        <v>10</v>
      </c>
      <c r="K101" s="28">
        <f t="shared" si="5"/>
        <v>10</v>
      </c>
      <c r="L101" s="28">
        <f t="shared" si="6"/>
        <v>10</v>
      </c>
      <c r="M101" s="29"/>
      <c r="N101" s="30">
        <f t="shared" si="3"/>
        <v>2</v>
      </c>
      <c r="O101" s="29"/>
      <c r="P101" s="29"/>
      <c r="Q101" s="29"/>
      <c r="R101" s="42">
        <f t="shared" si="7"/>
        <v>0</v>
      </c>
      <c r="S101" s="20" t="str">
        <f t="shared" si="8"/>
        <v>OK</v>
      </c>
      <c r="T101" s="142"/>
      <c r="U101" s="147">
        <v>10</v>
      </c>
      <c r="V101" s="143"/>
      <c r="W101" s="143"/>
      <c r="X101" s="143"/>
      <c r="Y101" s="143"/>
      <c r="Z101" s="41"/>
      <c r="AA101" s="40"/>
      <c r="AB101" s="40"/>
      <c r="AC101" s="40"/>
      <c r="AD101" s="40"/>
      <c r="AE101" s="38"/>
      <c r="AF101" s="38"/>
      <c r="AG101" s="38"/>
      <c r="AH101" s="38"/>
      <c r="AI101" s="38"/>
      <c r="AJ101" s="38"/>
      <c r="AK101" s="38"/>
      <c r="AL101" s="38"/>
      <c r="AM101" s="38"/>
      <c r="AN101" s="38"/>
      <c r="AO101" s="38"/>
      <c r="AP101" s="38"/>
      <c r="AQ101" s="38"/>
      <c r="AR101" s="38"/>
      <c r="AS101" s="38"/>
      <c r="AT101" s="38"/>
      <c r="AU101" s="38"/>
      <c r="AV101" s="38"/>
      <c r="AW101" s="38"/>
      <c r="AX101" s="38"/>
      <c r="AY101" s="38"/>
    </row>
    <row r="102" spans="1:51" ht="24.75" customHeight="1" x14ac:dyDescent="0.25">
      <c r="A102" s="166"/>
      <c r="B102" s="164"/>
      <c r="C102" s="67">
        <v>108</v>
      </c>
      <c r="D102" s="71" t="s">
        <v>162</v>
      </c>
      <c r="E102" s="86" t="s">
        <v>379</v>
      </c>
      <c r="F102" s="77" t="s">
        <v>380</v>
      </c>
      <c r="G102" s="75" t="s">
        <v>381</v>
      </c>
      <c r="H102" s="77" t="s">
        <v>468</v>
      </c>
      <c r="I102" s="82">
        <v>25.86</v>
      </c>
      <c r="J102" s="85">
        <v>0</v>
      </c>
      <c r="K102" s="28">
        <f t="shared" si="5"/>
        <v>0</v>
      </c>
      <c r="L102" s="28">
        <f t="shared" si="6"/>
        <v>0</v>
      </c>
      <c r="M102" s="29"/>
      <c r="N102" s="30">
        <f t="shared" si="3"/>
        <v>0</v>
      </c>
      <c r="O102" s="29"/>
      <c r="P102" s="29"/>
      <c r="Q102" s="29"/>
      <c r="R102" s="42">
        <f t="shared" si="7"/>
        <v>0</v>
      </c>
      <c r="S102" s="20" t="str">
        <f t="shared" si="8"/>
        <v>OK</v>
      </c>
      <c r="T102" s="142"/>
      <c r="U102" s="143"/>
      <c r="V102" s="143"/>
      <c r="W102" s="143"/>
      <c r="X102" s="143"/>
      <c r="Y102" s="143"/>
      <c r="Z102" s="41"/>
      <c r="AA102" s="40"/>
      <c r="AB102" s="40"/>
      <c r="AC102" s="40"/>
      <c r="AD102" s="40"/>
      <c r="AE102" s="38"/>
      <c r="AF102" s="38"/>
      <c r="AG102" s="38"/>
      <c r="AH102" s="38"/>
      <c r="AI102" s="38"/>
      <c r="AJ102" s="38"/>
      <c r="AK102" s="38"/>
      <c r="AL102" s="38"/>
      <c r="AM102" s="38"/>
      <c r="AN102" s="38"/>
      <c r="AO102" s="38"/>
      <c r="AP102" s="38"/>
      <c r="AQ102" s="38"/>
      <c r="AR102" s="38"/>
      <c r="AS102" s="38"/>
      <c r="AT102" s="38"/>
      <c r="AU102" s="38"/>
      <c r="AV102" s="38"/>
      <c r="AW102" s="38"/>
      <c r="AX102" s="38"/>
      <c r="AY102" s="38"/>
    </row>
    <row r="103" spans="1:51" ht="24.75" customHeight="1" x14ac:dyDescent="0.25">
      <c r="A103" s="166"/>
      <c r="B103" s="165"/>
      <c r="C103" s="67">
        <v>109</v>
      </c>
      <c r="D103" s="71" t="s">
        <v>163</v>
      </c>
      <c r="E103" s="86" t="s">
        <v>382</v>
      </c>
      <c r="F103" s="78" t="s">
        <v>51</v>
      </c>
      <c r="G103" s="79" t="s">
        <v>383</v>
      </c>
      <c r="H103" s="77" t="s">
        <v>471</v>
      </c>
      <c r="I103" s="82">
        <v>21.34</v>
      </c>
      <c r="J103" s="85">
        <v>0</v>
      </c>
      <c r="K103" s="28">
        <f t="shared" si="5"/>
        <v>0</v>
      </c>
      <c r="L103" s="28">
        <f t="shared" si="6"/>
        <v>0</v>
      </c>
      <c r="M103" s="29"/>
      <c r="N103" s="30">
        <f t="shared" si="3"/>
        <v>0</v>
      </c>
      <c r="O103" s="29"/>
      <c r="P103" s="29"/>
      <c r="Q103" s="29"/>
      <c r="R103" s="42">
        <f t="shared" si="7"/>
        <v>0</v>
      </c>
      <c r="S103" s="20" t="str">
        <f t="shared" si="8"/>
        <v>OK</v>
      </c>
      <c r="T103" s="142"/>
      <c r="U103" s="143"/>
      <c r="V103" s="143"/>
      <c r="W103" s="143"/>
      <c r="X103" s="143"/>
      <c r="Y103" s="143"/>
      <c r="Z103" s="41"/>
      <c r="AA103" s="40"/>
      <c r="AB103" s="40"/>
      <c r="AC103" s="40"/>
      <c r="AD103" s="40"/>
      <c r="AE103" s="38"/>
      <c r="AF103" s="38"/>
      <c r="AG103" s="38"/>
      <c r="AH103" s="38"/>
      <c r="AI103" s="38"/>
      <c r="AJ103" s="38"/>
      <c r="AK103" s="38"/>
      <c r="AL103" s="38"/>
      <c r="AM103" s="38"/>
      <c r="AN103" s="38"/>
      <c r="AO103" s="38"/>
      <c r="AP103" s="38"/>
      <c r="AQ103" s="38"/>
      <c r="AR103" s="38"/>
      <c r="AS103" s="38"/>
      <c r="AT103" s="38"/>
      <c r="AU103" s="38"/>
      <c r="AV103" s="38"/>
      <c r="AW103" s="38"/>
      <c r="AX103" s="38"/>
      <c r="AY103" s="38"/>
    </row>
    <row r="104" spans="1:51" ht="24.75" customHeight="1" x14ac:dyDescent="0.25">
      <c r="A104" s="166" t="s">
        <v>477</v>
      </c>
      <c r="B104" s="163">
        <v>13</v>
      </c>
      <c r="C104" s="67">
        <v>110</v>
      </c>
      <c r="D104" s="71" t="s">
        <v>164</v>
      </c>
      <c r="E104" s="86" t="s">
        <v>384</v>
      </c>
      <c r="F104" s="77" t="s">
        <v>3</v>
      </c>
      <c r="G104" s="75" t="s">
        <v>385</v>
      </c>
      <c r="H104" s="81" t="s">
        <v>468</v>
      </c>
      <c r="I104" s="82">
        <v>0.31</v>
      </c>
      <c r="J104" s="85">
        <v>300</v>
      </c>
      <c r="K104" s="28">
        <f t="shared" si="5"/>
        <v>300</v>
      </c>
      <c r="L104" s="28">
        <f t="shared" si="6"/>
        <v>300</v>
      </c>
      <c r="M104" s="29"/>
      <c r="N104" s="30">
        <f t="shared" si="3"/>
        <v>75</v>
      </c>
      <c r="O104" s="29"/>
      <c r="P104" s="29"/>
      <c r="Q104" s="29"/>
      <c r="R104" s="42">
        <f t="shared" si="7"/>
        <v>0</v>
      </c>
      <c r="S104" s="20" t="str">
        <f t="shared" si="8"/>
        <v>OK</v>
      </c>
      <c r="T104" s="142"/>
      <c r="U104" s="143"/>
      <c r="V104" s="143"/>
      <c r="W104" s="147">
        <v>300</v>
      </c>
      <c r="X104" s="143"/>
      <c r="Y104" s="143"/>
      <c r="Z104" s="41"/>
      <c r="AA104" s="40"/>
      <c r="AB104" s="40"/>
      <c r="AC104" s="40"/>
      <c r="AD104" s="40"/>
      <c r="AE104" s="38"/>
      <c r="AF104" s="38"/>
      <c r="AG104" s="38"/>
      <c r="AH104" s="38"/>
      <c r="AI104" s="38"/>
      <c r="AJ104" s="38"/>
      <c r="AK104" s="38"/>
      <c r="AL104" s="38"/>
      <c r="AM104" s="38"/>
      <c r="AN104" s="38"/>
      <c r="AO104" s="38"/>
      <c r="AP104" s="38"/>
      <c r="AQ104" s="38"/>
      <c r="AR104" s="38"/>
      <c r="AS104" s="38"/>
      <c r="AT104" s="38"/>
      <c r="AU104" s="38"/>
      <c r="AV104" s="38"/>
      <c r="AW104" s="38"/>
      <c r="AX104" s="38"/>
      <c r="AY104" s="38"/>
    </row>
    <row r="105" spans="1:51" ht="24.75" customHeight="1" x14ac:dyDescent="0.25">
      <c r="A105" s="166"/>
      <c r="B105" s="164"/>
      <c r="C105" s="67">
        <v>111</v>
      </c>
      <c r="D105" s="72" t="s">
        <v>165</v>
      </c>
      <c r="E105" s="86" t="s">
        <v>386</v>
      </c>
      <c r="F105" s="78" t="s">
        <v>51</v>
      </c>
      <c r="G105" s="79" t="s">
        <v>387</v>
      </c>
      <c r="H105" s="77" t="s">
        <v>468</v>
      </c>
      <c r="I105" s="82">
        <v>40.18</v>
      </c>
      <c r="J105" s="85">
        <v>0</v>
      </c>
      <c r="K105" s="28">
        <f t="shared" si="5"/>
        <v>0</v>
      </c>
      <c r="L105" s="28">
        <f t="shared" si="6"/>
        <v>0</v>
      </c>
      <c r="M105" s="29"/>
      <c r="N105" s="30">
        <f t="shared" si="3"/>
        <v>0</v>
      </c>
      <c r="O105" s="29"/>
      <c r="P105" s="29"/>
      <c r="Q105" s="29"/>
      <c r="R105" s="42">
        <f t="shared" si="7"/>
        <v>0</v>
      </c>
      <c r="S105" s="20" t="str">
        <f t="shared" si="8"/>
        <v>OK</v>
      </c>
      <c r="T105" s="142"/>
      <c r="U105" s="143"/>
      <c r="V105" s="143"/>
      <c r="W105" s="143"/>
      <c r="X105" s="143"/>
      <c r="Y105" s="143"/>
      <c r="Z105" s="41"/>
      <c r="AA105" s="40"/>
      <c r="AB105" s="40"/>
      <c r="AC105" s="40"/>
      <c r="AD105" s="40"/>
      <c r="AE105" s="38"/>
      <c r="AF105" s="38"/>
      <c r="AG105" s="38"/>
      <c r="AH105" s="38"/>
      <c r="AI105" s="38"/>
      <c r="AJ105" s="38"/>
      <c r="AK105" s="38"/>
      <c r="AL105" s="38"/>
      <c r="AM105" s="38"/>
      <c r="AN105" s="38"/>
      <c r="AO105" s="38"/>
      <c r="AP105" s="38"/>
      <c r="AQ105" s="38"/>
      <c r="AR105" s="38"/>
      <c r="AS105" s="38"/>
      <c r="AT105" s="38"/>
      <c r="AU105" s="38"/>
      <c r="AV105" s="38"/>
      <c r="AW105" s="38"/>
      <c r="AX105" s="38"/>
      <c r="AY105" s="38"/>
    </row>
    <row r="106" spans="1:51" ht="24.75" customHeight="1" x14ac:dyDescent="0.25">
      <c r="A106" s="166"/>
      <c r="B106" s="164"/>
      <c r="C106" s="67">
        <v>112</v>
      </c>
      <c r="D106" s="72" t="s">
        <v>166</v>
      </c>
      <c r="E106" s="86" t="s">
        <v>388</v>
      </c>
      <c r="F106" s="78" t="s">
        <v>51</v>
      </c>
      <c r="G106" s="79" t="s">
        <v>389</v>
      </c>
      <c r="H106" s="77" t="s">
        <v>471</v>
      </c>
      <c r="I106" s="82">
        <v>40.18</v>
      </c>
      <c r="J106" s="85">
        <v>0</v>
      </c>
      <c r="K106" s="28">
        <f t="shared" si="5"/>
        <v>0</v>
      </c>
      <c r="L106" s="28">
        <f t="shared" si="6"/>
        <v>0</v>
      </c>
      <c r="M106" s="29"/>
      <c r="N106" s="30">
        <f t="shared" si="3"/>
        <v>0</v>
      </c>
      <c r="O106" s="29"/>
      <c r="P106" s="29"/>
      <c r="Q106" s="29"/>
      <c r="R106" s="42">
        <f t="shared" si="7"/>
        <v>0</v>
      </c>
      <c r="S106" s="20" t="str">
        <f t="shared" si="8"/>
        <v>OK</v>
      </c>
      <c r="T106" s="142"/>
      <c r="U106" s="143"/>
      <c r="V106" s="143"/>
      <c r="W106" s="143"/>
      <c r="X106" s="143"/>
      <c r="Y106" s="143"/>
      <c r="Z106" s="41"/>
      <c r="AA106" s="40"/>
      <c r="AB106" s="40"/>
      <c r="AC106" s="40"/>
      <c r="AD106" s="40"/>
      <c r="AE106" s="38"/>
      <c r="AF106" s="38"/>
      <c r="AG106" s="38"/>
      <c r="AH106" s="38"/>
      <c r="AI106" s="38"/>
      <c r="AJ106" s="38"/>
      <c r="AK106" s="38"/>
      <c r="AL106" s="38"/>
      <c r="AM106" s="38"/>
      <c r="AN106" s="38"/>
      <c r="AO106" s="38"/>
      <c r="AP106" s="38"/>
      <c r="AQ106" s="38"/>
      <c r="AR106" s="38"/>
      <c r="AS106" s="38"/>
      <c r="AT106" s="38"/>
      <c r="AU106" s="38"/>
      <c r="AV106" s="38"/>
      <c r="AW106" s="38"/>
      <c r="AX106" s="38"/>
      <c r="AY106" s="38"/>
    </row>
    <row r="107" spans="1:51" ht="24.75" customHeight="1" x14ac:dyDescent="0.25">
      <c r="A107" s="166"/>
      <c r="B107" s="164"/>
      <c r="C107" s="67">
        <v>113</v>
      </c>
      <c r="D107" s="71" t="s">
        <v>167</v>
      </c>
      <c r="E107" s="86" t="s">
        <v>390</v>
      </c>
      <c r="F107" s="77" t="s">
        <v>3</v>
      </c>
      <c r="G107" s="75" t="s">
        <v>391</v>
      </c>
      <c r="H107" s="81" t="s">
        <v>472</v>
      </c>
      <c r="I107" s="82">
        <v>2.61</v>
      </c>
      <c r="J107" s="85">
        <v>125</v>
      </c>
      <c r="K107" s="28">
        <f t="shared" si="5"/>
        <v>125</v>
      </c>
      <c r="L107" s="28">
        <f t="shared" si="6"/>
        <v>125</v>
      </c>
      <c r="M107" s="29"/>
      <c r="N107" s="30">
        <f t="shared" si="3"/>
        <v>31</v>
      </c>
      <c r="O107" s="29"/>
      <c r="P107" s="29"/>
      <c r="Q107" s="29"/>
      <c r="R107" s="42">
        <f t="shared" si="7"/>
        <v>0</v>
      </c>
      <c r="S107" s="20" t="str">
        <f t="shared" si="8"/>
        <v>OK</v>
      </c>
      <c r="T107" s="147">
        <v>125</v>
      </c>
      <c r="U107" s="143"/>
      <c r="V107" s="143"/>
      <c r="W107" s="143"/>
      <c r="X107" s="143"/>
      <c r="Y107" s="143"/>
      <c r="Z107" s="41"/>
      <c r="AA107" s="40"/>
      <c r="AB107" s="40"/>
      <c r="AC107" s="40"/>
      <c r="AD107" s="40"/>
      <c r="AE107" s="38"/>
      <c r="AF107" s="38"/>
      <c r="AG107" s="38"/>
      <c r="AH107" s="38"/>
      <c r="AI107" s="38"/>
      <c r="AJ107" s="38"/>
      <c r="AK107" s="38"/>
      <c r="AL107" s="38"/>
      <c r="AM107" s="38"/>
      <c r="AN107" s="38"/>
      <c r="AO107" s="38"/>
      <c r="AP107" s="38"/>
      <c r="AQ107" s="38"/>
      <c r="AR107" s="38"/>
      <c r="AS107" s="38"/>
      <c r="AT107" s="38"/>
      <c r="AU107" s="38"/>
      <c r="AV107" s="38"/>
      <c r="AW107" s="38"/>
      <c r="AX107" s="38"/>
      <c r="AY107" s="38"/>
    </row>
    <row r="108" spans="1:51" ht="24.75" customHeight="1" x14ac:dyDescent="0.25">
      <c r="A108" s="166"/>
      <c r="B108" s="164"/>
      <c r="C108" s="67">
        <v>114</v>
      </c>
      <c r="D108" s="71" t="s">
        <v>168</v>
      </c>
      <c r="E108" s="86" t="s">
        <v>392</v>
      </c>
      <c r="F108" s="77" t="s">
        <v>236</v>
      </c>
      <c r="G108" s="75" t="s">
        <v>393</v>
      </c>
      <c r="H108" s="77" t="s">
        <v>468</v>
      </c>
      <c r="I108" s="82">
        <v>63.71</v>
      </c>
      <c r="J108" s="85">
        <v>10</v>
      </c>
      <c r="K108" s="28">
        <f t="shared" si="5"/>
        <v>10</v>
      </c>
      <c r="L108" s="28">
        <f t="shared" si="6"/>
        <v>10</v>
      </c>
      <c r="M108" s="29"/>
      <c r="N108" s="30">
        <f t="shared" si="3"/>
        <v>2</v>
      </c>
      <c r="O108" s="29"/>
      <c r="P108" s="29"/>
      <c r="Q108" s="29"/>
      <c r="R108" s="42">
        <f t="shared" si="7"/>
        <v>0</v>
      </c>
      <c r="S108" s="20" t="str">
        <f t="shared" si="8"/>
        <v>OK</v>
      </c>
      <c r="T108" s="147">
        <v>10</v>
      </c>
      <c r="U108" s="143"/>
      <c r="V108" s="143"/>
      <c r="W108" s="143"/>
      <c r="X108" s="143"/>
      <c r="Y108" s="143"/>
      <c r="Z108" s="41"/>
      <c r="AA108" s="40"/>
      <c r="AB108" s="40"/>
      <c r="AC108" s="40"/>
      <c r="AD108" s="40"/>
      <c r="AE108" s="38"/>
      <c r="AF108" s="38"/>
      <c r="AG108" s="38"/>
      <c r="AH108" s="38"/>
      <c r="AI108" s="38"/>
      <c r="AJ108" s="38"/>
      <c r="AK108" s="38"/>
      <c r="AL108" s="38"/>
      <c r="AM108" s="38"/>
      <c r="AN108" s="38"/>
      <c r="AO108" s="38"/>
      <c r="AP108" s="38"/>
      <c r="AQ108" s="38"/>
      <c r="AR108" s="38"/>
      <c r="AS108" s="38"/>
      <c r="AT108" s="38"/>
      <c r="AU108" s="38"/>
      <c r="AV108" s="38"/>
      <c r="AW108" s="38"/>
      <c r="AX108" s="38"/>
      <c r="AY108" s="38"/>
    </row>
    <row r="109" spans="1:51" ht="24.75" customHeight="1" x14ac:dyDescent="0.25">
      <c r="A109" s="166"/>
      <c r="B109" s="164"/>
      <c r="C109" s="67">
        <v>115</v>
      </c>
      <c r="D109" s="71" t="s">
        <v>169</v>
      </c>
      <c r="E109" s="86" t="s">
        <v>394</v>
      </c>
      <c r="F109" s="77" t="s">
        <v>3</v>
      </c>
      <c r="G109" s="75" t="s">
        <v>395</v>
      </c>
      <c r="H109" s="75" t="s">
        <v>468</v>
      </c>
      <c r="I109" s="82">
        <v>228.33</v>
      </c>
      <c r="J109" s="85">
        <v>0</v>
      </c>
      <c r="K109" s="28">
        <f t="shared" si="5"/>
        <v>0</v>
      </c>
      <c r="L109" s="28">
        <f t="shared" si="6"/>
        <v>0</v>
      </c>
      <c r="M109" s="29"/>
      <c r="N109" s="30">
        <f t="shared" si="3"/>
        <v>0</v>
      </c>
      <c r="O109" s="29"/>
      <c r="P109" s="29"/>
      <c r="Q109" s="29"/>
      <c r="R109" s="42">
        <f t="shared" si="7"/>
        <v>0</v>
      </c>
      <c r="S109" s="20" t="str">
        <f t="shared" si="8"/>
        <v>OK</v>
      </c>
      <c r="T109" s="142"/>
      <c r="U109" s="143"/>
      <c r="V109" s="143"/>
      <c r="W109" s="143"/>
      <c r="X109" s="143"/>
      <c r="Y109" s="143"/>
      <c r="Z109" s="41"/>
      <c r="AA109" s="40"/>
      <c r="AB109" s="40"/>
      <c r="AC109" s="40"/>
      <c r="AD109" s="40"/>
      <c r="AE109" s="38"/>
      <c r="AF109" s="38"/>
      <c r="AG109" s="38"/>
      <c r="AH109" s="38"/>
      <c r="AI109" s="38"/>
      <c r="AJ109" s="38"/>
      <c r="AK109" s="38"/>
      <c r="AL109" s="38"/>
      <c r="AM109" s="38"/>
      <c r="AN109" s="38"/>
      <c r="AO109" s="38"/>
      <c r="AP109" s="38"/>
      <c r="AQ109" s="38"/>
      <c r="AR109" s="38"/>
      <c r="AS109" s="38"/>
      <c r="AT109" s="38"/>
      <c r="AU109" s="38"/>
      <c r="AV109" s="38"/>
      <c r="AW109" s="38"/>
      <c r="AX109" s="38"/>
      <c r="AY109" s="38"/>
    </row>
    <row r="110" spans="1:51" ht="24.75" customHeight="1" x14ac:dyDescent="0.25">
      <c r="A110" s="166"/>
      <c r="B110" s="165"/>
      <c r="C110" s="67">
        <v>116</v>
      </c>
      <c r="D110" s="71" t="s">
        <v>170</v>
      </c>
      <c r="E110" s="86" t="s">
        <v>396</v>
      </c>
      <c r="F110" s="77" t="s">
        <v>3</v>
      </c>
      <c r="G110" s="75" t="s">
        <v>397</v>
      </c>
      <c r="H110" s="75" t="s">
        <v>468</v>
      </c>
      <c r="I110" s="82">
        <v>14.6</v>
      </c>
      <c r="J110" s="85">
        <v>0</v>
      </c>
      <c r="K110" s="28">
        <f t="shared" si="5"/>
        <v>0</v>
      </c>
      <c r="L110" s="28">
        <f t="shared" si="6"/>
        <v>0</v>
      </c>
      <c r="M110" s="29"/>
      <c r="N110" s="30">
        <f t="shared" si="3"/>
        <v>0</v>
      </c>
      <c r="O110" s="29"/>
      <c r="P110" s="29"/>
      <c r="Q110" s="29"/>
      <c r="R110" s="42">
        <f t="shared" si="7"/>
        <v>0</v>
      </c>
      <c r="S110" s="20" t="str">
        <f t="shared" si="8"/>
        <v>OK</v>
      </c>
      <c r="T110" s="142"/>
      <c r="U110" s="143"/>
      <c r="V110" s="143"/>
      <c r="W110" s="143"/>
      <c r="X110" s="143"/>
      <c r="Y110" s="143"/>
      <c r="Z110" s="41"/>
      <c r="AA110" s="40"/>
      <c r="AB110" s="40"/>
      <c r="AC110" s="40"/>
      <c r="AD110" s="40"/>
      <c r="AE110" s="38"/>
      <c r="AF110" s="38"/>
      <c r="AG110" s="38"/>
      <c r="AH110" s="38"/>
      <c r="AI110" s="38"/>
      <c r="AJ110" s="38"/>
      <c r="AK110" s="38"/>
      <c r="AL110" s="38"/>
      <c r="AM110" s="38"/>
      <c r="AN110" s="38"/>
      <c r="AO110" s="38"/>
      <c r="AP110" s="38"/>
      <c r="AQ110" s="38"/>
      <c r="AR110" s="38"/>
      <c r="AS110" s="38"/>
      <c r="AT110" s="38"/>
      <c r="AU110" s="38"/>
      <c r="AV110" s="38"/>
      <c r="AW110" s="38"/>
      <c r="AX110" s="38"/>
      <c r="AY110" s="38"/>
    </row>
    <row r="111" spans="1:51" ht="24.75" customHeight="1" x14ac:dyDescent="0.25">
      <c r="A111" s="166" t="s">
        <v>481</v>
      </c>
      <c r="B111" s="163">
        <v>14</v>
      </c>
      <c r="C111" s="67">
        <v>117</v>
      </c>
      <c r="D111" s="73" t="s">
        <v>171</v>
      </c>
      <c r="E111" s="86" t="s">
        <v>398</v>
      </c>
      <c r="F111" s="77" t="s">
        <v>374</v>
      </c>
      <c r="G111" s="75" t="s">
        <v>399</v>
      </c>
      <c r="H111" s="77" t="s">
        <v>468</v>
      </c>
      <c r="I111" s="82">
        <v>32.71</v>
      </c>
      <c r="J111" s="85">
        <v>0</v>
      </c>
      <c r="K111" s="28">
        <f t="shared" si="5"/>
        <v>0</v>
      </c>
      <c r="L111" s="28">
        <f t="shared" si="6"/>
        <v>0</v>
      </c>
      <c r="M111" s="29"/>
      <c r="N111" s="30">
        <f t="shared" si="3"/>
        <v>0</v>
      </c>
      <c r="O111" s="29"/>
      <c r="P111" s="29"/>
      <c r="Q111" s="29"/>
      <c r="R111" s="42">
        <f t="shared" si="7"/>
        <v>0</v>
      </c>
      <c r="S111" s="20" t="str">
        <f t="shared" si="8"/>
        <v>OK</v>
      </c>
      <c r="T111" s="142"/>
      <c r="U111" s="143"/>
      <c r="V111" s="143"/>
      <c r="W111" s="143"/>
      <c r="X111" s="143"/>
      <c r="Y111" s="143"/>
      <c r="Z111" s="41"/>
      <c r="AA111" s="40"/>
      <c r="AB111" s="40"/>
      <c r="AC111" s="40"/>
      <c r="AD111" s="40"/>
      <c r="AE111" s="38"/>
      <c r="AF111" s="38"/>
      <c r="AG111" s="38"/>
      <c r="AH111" s="38"/>
      <c r="AI111" s="38"/>
      <c r="AJ111" s="38"/>
      <c r="AK111" s="38"/>
      <c r="AL111" s="38"/>
      <c r="AM111" s="38"/>
      <c r="AN111" s="38"/>
      <c r="AO111" s="38"/>
      <c r="AP111" s="38"/>
      <c r="AQ111" s="38"/>
      <c r="AR111" s="38"/>
      <c r="AS111" s="38"/>
      <c r="AT111" s="38"/>
      <c r="AU111" s="38"/>
      <c r="AV111" s="38"/>
      <c r="AW111" s="38"/>
      <c r="AX111" s="38"/>
      <c r="AY111" s="38"/>
    </row>
    <row r="112" spans="1:51" ht="24.75" customHeight="1" x14ac:dyDescent="0.25">
      <c r="A112" s="166"/>
      <c r="B112" s="164"/>
      <c r="C112" s="67">
        <v>118</v>
      </c>
      <c r="D112" s="73" t="s">
        <v>172</v>
      </c>
      <c r="E112" s="86" t="s">
        <v>400</v>
      </c>
      <c r="F112" s="77" t="s">
        <v>374</v>
      </c>
      <c r="G112" s="75" t="s">
        <v>401</v>
      </c>
      <c r="H112" s="77" t="s">
        <v>468</v>
      </c>
      <c r="I112" s="83">
        <v>21.43</v>
      </c>
      <c r="J112" s="85">
        <v>0</v>
      </c>
      <c r="K112" s="28">
        <f t="shared" si="5"/>
        <v>0</v>
      </c>
      <c r="L112" s="28">
        <f t="shared" si="6"/>
        <v>0</v>
      </c>
      <c r="M112" s="29"/>
      <c r="N112" s="30">
        <f t="shared" si="3"/>
        <v>0</v>
      </c>
      <c r="O112" s="29"/>
      <c r="P112" s="29"/>
      <c r="Q112" s="29"/>
      <c r="R112" s="42">
        <f t="shared" si="7"/>
        <v>0</v>
      </c>
      <c r="S112" s="20" t="str">
        <f t="shared" si="8"/>
        <v>OK</v>
      </c>
      <c r="T112" s="142"/>
      <c r="U112" s="143"/>
      <c r="V112" s="143"/>
      <c r="W112" s="143"/>
      <c r="X112" s="143"/>
      <c r="Y112" s="143"/>
      <c r="Z112" s="41"/>
      <c r="AA112" s="40"/>
      <c r="AB112" s="40"/>
      <c r="AC112" s="40"/>
      <c r="AD112" s="40"/>
      <c r="AE112" s="38"/>
      <c r="AF112" s="38"/>
      <c r="AG112" s="38"/>
      <c r="AH112" s="38"/>
      <c r="AI112" s="38"/>
      <c r="AJ112" s="38"/>
      <c r="AK112" s="38"/>
      <c r="AL112" s="38"/>
      <c r="AM112" s="38"/>
      <c r="AN112" s="38"/>
      <c r="AO112" s="38"/>
      <c r="AP112" s="38"/>
      <c r="AQ112" s="38"/>
      <c r="AR112" s="38"/>
      <c r="AS112" s="38"/>
      <c r="AT112" s="38"/>
      <c r="AU112" s="38"/>
      <c r="AV112" s="38"/>
      <c r="AW112" s="38"/>
      <c r="AX112" s="38"/>
      <c r="AY112" s="38"/>
    </row>
    <row r="113" spans="1:51" ht="24.75" customHeight="1" x14ac:dyDescent="0.25">
      <c r="A113" s="166"/>
      <c r="B113" s="164"/>
      <c r="C113" s="67">
        <v>119</v>
      </c>
      <c r="D113" s="71" t="s">
        <v>173</v>
      </c>
      <c r="E113" s="86" t="s">
        <v>402</v>
      </c>
      <c r="F113" s="77" t="s">
        <v>403</v>
      </c>
      <c r="G113" s="75" t="s">
        <v>404</v>
      </c>
      <c r="H113" s="77" t="s">
        <v>468</v>
      </c>
      <c r="I113" s="82">
        <v>39.950000000000003</v>
      </c>
      <c r="J113" s="85">
        <v>0</v>
      </c>
      <c r="K113" s="28">
        <f t="shared" si="5"/>
        <v>0</v>
      </c>
      <c r="L113" s="28">
        <f t="shared" si="6"/>
        <v>0</v>
      </c>
      <c r="M113" s="29"/>
      <c r="N113" s="30">
        <f t="shared" si="3"/>
        <v>0</v>
      </c>
      <c r="O113" s="29"/>
      <c r="P113" s="29"/>
      <c r="Q113" s="29"/>
      <c r="R113" s="42">
        <f t="shared" si="7"/>
        <v>0</v>
      </c>
      <c r="S113" s="20" t="str">
        <f t="shared" si="8"/>
        <v>OK</v>
      </c>
      <c r="T113" s="142"/>
      <c r="U113" s="143"/>
      <c r="V113" s="143"/>
      <c r="W113" s="143"/>
      <c r="X113" s="143"/>
      <c r="Y113" s="143"/>
      <c r="Z113" s="41"/>
      <c r="AA113" s="40"/>
      <c r="AB113" s="40"/>
      <c r="AC113" s="40"/>
      <c r="AD113" s="40"/>
      <c r="AE113" s="38"/>
      <c r="AF113" s="38"/>
      <c r="AG113" s="38"/>
      <c r="AH113" s="38"/>
      <c r="AI113" s="38"/>
      <c r="AJ113" s="38"/>
      <c r="AK113" s="38"/>
      <c r="AL113" s="38"/>
      <c r="AM113" s="38"/>
      <c r="AN113" s="38"/>
      <c r="AO113" s="38"/>
      <c r="AP113" s="38"/>
      <c r="AQ113" s="38"/>
      <c r="AR113" s="38"/>
      <c r="AS113" s="38"/>
      <c r="AT113" s="38"/>
      <c r="AU113" s="38"/>
      <c r="AV113" s="38"/>
      <c r="AW113" s="38"/>
      <c r="AX113" s="38"/>
      <c r="AY113" s="38"/>
    </row>
    <row r="114" spans="1:51" ht="24.75" customHeight="1" x14ac:dyDescent="0.25">
      <c r="A114" s="166"/>
      <c r="B114" s="164"/>
      <c r="C114" s="67">
        <v>120</v>
      </c>
      <c r="D114" s="71" t="s">
        <v>174</v>
      </c>
      <c r="E114" s="86" t="s">
        <v>405</v>
      </c>
      <c r="F114" s="77" t="s">
        <v>403</v>
      </c>
      <c r="G114" s="75" t="s">
        <v>406</v>
      </c>
      <c r="H114" s="77" t="s">
        <v>468</v>
      </c>
      <c r="I114" s="82">
        <v>35.130000000000003</v>
      </c>
      <c r="J114" s="85">
        <v>0</v>
      </c>
      <c r="K114" s="28">
        <f t="shared" si="5"/>
        <v>0</v>
      </c>
      <c r="L114" s="28">
        <f t="shared" si="6"/>
        <v>0</v>
      </c>
      <c r="M114" s="29"/>
      <c r="N114" s="30">
        <f t="shared" si="3"/>
        <v>0</v>
      </c>
      <c r="O114" s="29"/>
      <c r="P114" s="29"/>
      <c r="Q114" s="29"/>
      <c r="R114" s="42">
        <f t="shared" si="7"/>
        <v>0</v>
      </c>
      <c r="S114" s="20" t="str">
        <f t="shared" si="8"/>
        <v>OK</v>
      </c>
      <c r="T114" s="142"/>
      <c r="U114" s="143"/>
      <c r="V114" s="143"/>
      <c r="W114" s="143"/>
      <c r="X114" s="143"/>
      <c r="Y114" s="143"/>
      <c r="Z114" s="41"/>
      <c r="AA114" s="40"/>
      <c r="AB114" s="40"/>
      <c r="AC114" s="40"/>
      <c r="AD114" s="40"/>
      <c r="AE114" s="38"/>
      <c r="AF114" s="38"/>
      <c r="AG114" s="38"/>
      <c r="AH114" s="38"/>
      <c r="AI114" s="38"/>
      <c r="AJ114" s="38"/>
      <c r="AK114" s="38"/>
      <c r="AL114" s="38"/>
      <c r="AM114" s="38"/>
      <c r="AN114" s="38"/>
      <c r="AO114" s="38"/>
      <c r="AP114" s="38"/>
      <c r="AQ114" s="38"/>
      <c r="AR114" s="38"/>
      <c r="AS114" s="38"/>
      <c r="AT114" s="38"/>
      <c r="AU114" s="38"/>
      <c r="AV114" s="38"/>
      <c r="AW114" s="38"/>
      <c r="AX114" s="38"/>
      <c r="AY114" s="38"/>
    </row>
    <row r="115" spans="1:51" ht="24.75" customHeight="1" x14ac:dyDescent="0.25">
      <c r="A115" s="166"/>
      <c r="B115" s="164"/>
      <c r="C115" s="67">
        <v>121</v>
      </c>
      <c r="D115" s="72" t="s">
        <v>175</v>
      </c>
      <c r="E115" s="86" t="s">
        <v>407</v>
      </c>
      <c r="F115" s="78" t="s">
        <v>51</v>
      </c>
      <c r="G115" s="79" t="s">
        <v>408</v>
      </c>
      <c r="H115" s="77" t="s">
        <v>468</v>
      </c>
      <c r="I115" s="82">
        <v>41.93</v>
      </c>
      <c r="J115" s="85">
        <v>0</v>
      </c>
      <c r="K115" s="28">
        <f t="shared" si="5"/>
        <v>0</v>
      </c>
      <c r="L115" s="28">
        <f t="shared" si="6"/>
        <v>0</v>
      </c>
      <c r="M115" s="29"/>
      <c r="N115" s="30">
        <f t="shared" si="3"/>
        <v>0</v>
      </c>
      <c r="O115" s="29"/>
      <c r="P115" s="29"/>
      <c r="Q115" s="29"/>
      <c r="R115" s="42">
        <f t="shared" si="7"/>
        <v>0</v>
      </c>
      <c r="S115" s="20" t="str">
        <f t="shared" si="8"/>
        <v>OK</v>
      </c>
      <c r="T115" s="142"/>
      <c r="U115" s="143"/>
      <c r="V115" s="143"/>
      <c r="W115" s="143"/>
      <c r="X115" s="143"/>
      <c r="Y115" s="143"/>
      <c r="Z115" s="41"/>
      <c r="AA115" s="40"/>
      <c r="AB115" s="40"/>
      <c r="AC115" s="40"/>
      <c r="AD115" s="40"/>
      <c r="AE115" s="38"/>
      <c r="AF115" s="38"/>
      <c r="AG115" s="38"/>
      <c r="AH115" s="38"/>
      <c r="AI115" s="38"/>
      <c r="AJ115" s="38"/>
      <c r="AK115" s="38"/>
      <c r="AL115" s="38"/>
      <c r="AM115" s="38"/>
      <c r="AN115" s="38"/>
      <c r="AO115" s="38"/>
      <c r="AP115" s="38"/>
      <c r="AQ115" s="38"/>
      <c r="AR115" s="38"/>
      <c r="AS115" s="38"/>
      <c r="AT115" s="38"/>
      <c r="AU115" s="38"/>
      <c r="AV115" s="38"/>
      <c r="AW115" s="38"/>
      <c r="AX115" s="38"/>
      <c r="AY115" s="38"/>
    </row>
    <row r="116" spans="1:51" ht="24.75" customHeight="1" x14ac:dyDescent="0.25">
      <c r="A116" s="166"/>
      <c r="B116" s="164"/>
      <c r="C116" s="67">
        <v>122</v>
      </c>
      <c r="D116" s="72" t="s">
        <v>176</v>
      </c>
      <c r="E116" s="86" t="s">
        <v>409</v>
      </c>
      <c r="F116" s="78" t="s">
        <v>374</v>
      </c>
      <c r="G116" s="79" t="s">
        <v>410</v>
      </c>
      <c r="H116" s="77" t="s">
        <v>468</v>
      </c>
      <c r="I116" s="82">
        <v>56.62</v>
      </c>
      <c r="J116" s="85">
        <v>0</v>
      </c>
      <c r="K116" s="28">
        <f t="shared" si="5"/>
        <v>0</v>
      </c>
      <c r="L116" s="28">
        <f t="shared" si="6"/>
        <v>0</v>
      </c>
      <c r="M116" s="29"/>
      <c r="N116" s="30">
        <f t="shared" si="3"/>
        <v>0</v>
      </c>
      <c r="O116" s="29"/>
      <c r="P116" s="29"/>
      <c r="Q116" s="29"/>
      <c r="R116" s="42">
        <f t="shared" si="7"/>
        <v>0</v>
      </c>
      <c r="S116" s="20" t="str">
        <f t="shared" si="8"/>
        <v>OK</v>
      </c>
      <c r="T116" s="142"/>
      <c r="U116" s="143"/>
      <c r="V116" s="143"/>
      <c r="W116" s="143"/>
      <c r="X116" s="143"/>
      <c r="Y116" s="143"/>
      <c r="Z116" s="41"/>
      <c r="AA116" s="40"/>
      <c r="AB116" s="40"/>
      <c r="AC116" s="40"/>
      <c r="AD116" s="40"/>
      <c r="AE116" s="38"/>
      <c r="AF116" s="38"/>
      <c r="AG116" s="38"/>
      <c r="AH116" s="38"/>
      <c r="AI116" s="38"/>
      <c r="AJ116" s="38"/>
      <c r="AK116" s="38"/>
      <c r="AL116" s="38"/>
      <c r="AM116" s="38"/>
      <c r="AN116" s="38"/>
      <c r="AO116" s="38"/>
      <c r="AP116" s="38"/>
      <c r="AQ116" s="38"/>
      <c r="AR116" s="38"/>
      <c r="AS116" s="38"/>
      <c r="AT116" s="38"/>
      <c r="AU116" s="38"/>
      <c r="AV116" s="38"/>
      <c r="AW116" s="38"/>
      <c r="AX116" s="38"/>
      <c r="AY116" s="38"/>
    </row>
    <row r="117" spans="1:51" ht="24.75" customHeight="1" x14ac:dyDescent="0.25">
      <c r="A117" s="166"/>
      <c r="B117" s="164"/>
      <c r="C117" s="67">
        <v>123</v>
      </c>
      <c r="D117" s="72" t="s">
        <v>177</v>
      </c>
      <c r="E117" s="86" t="s">
        <v>411</v>
      </c>
      <c r="F117" s="78" t="s">
        <v>274</v>
      </c>
      <c r="G117" s="79" t="s">
        <v>412</v>
      </c>
      <c r="H117" s="77" t="s">
        <v>468</v>
      </c>
      <c r="I117" s="82">
        <v>2.71</v>
      </c>
      <c r="J117" s="85">
        <v>0</v>
      </c>
      <c r="K117" s="28">
        <f t="shared" si="5"/>
        <v>0</v>
      </c>
      <c r="L117" s="28">
        <f t="shared" si="6"/>
        <v>0</v>
      </c>
      <c r="M117" s="29"/>
      <c r="N117" s="30">
        <f t="shared" si="3"/>
        <v>0</v>
      </c>
      <c r="O117" s="29"/>
      <c r="P117" s="29"/>
      <c r="Q117" s="29"/>
      <c r="R117" s="42">
        <f t="shared" si="7"/>
        <v>0</v>
      </c>
      <c r="S117" s="20" t="str">
        <f t="shared" si="8"/>
        <v>OK</v>
      </c>
      <c r="T117" s="142"/>
      <c r="U117" s="143"/>
      <c r="V117" s="143"/>
      <c r="W117" s="143"/>
      <c r="X117" s="143"/>
      <c r="Y117" s="143"/>
      <c r="Z117" s="41"/>
      <c r="AA117" s="40"/>
      <c r="AB117" s="40"/>
      <c r="AC117" s="40"/>
      <c r="AD117" s="40"/>
      <c r="AE117" s="38"/>
      <c r="AF117" s="38"/>
      <c r="AG117" s="38"/>
      <c r="AH117" s="38"/>
      <c r="AI117" s="38"/>
      <c r="AJ117" s="38"/>
      <c r="AK117" s="38"/>
      <c r="AL117" s="38"/>
      <c r="AM117" s="38"/>
      <c r="AN117" s="38"/>
      <c r="AO117" s="38"/>
      <c r="AP117" s="38"/>
      <c r="AQ117" s="38"/>
      <c r="AR117" s="38"/>
      <c r="AS117" s="38"/>
      <c r="AT117" s="38"/>
      <c r="AU117" s="38"/>
      <c r="AV117" s="38"/>
      <c r="AW117" s="38"/>
      <c r="AX117" s="38"/>
      <c r="AY117" s="38"/>
    </row>
    <row r="118" spans="1:51" ht="24.75" customHeight="1" x14ac:dyDescent="0.25">
      <c r="A118" s="166"/>
      <c r="B118" s="164"/>
      <c r="C118" s="67">
        <v>124</v>
      </c>
      <c r="D118" s="73" t="s">
        <v>178</v>
      </c>
      <c r="E118" s="86" t="s">
        <v>413</v>
      </c>
      <c r="F118" s="78" t="s">
        <v>414</v>
      </c>
      <c r="G118" s="80" t="s">
        <v>415</v>
      </c>
      <c r="H118" s="77" t="s">
        <v>468</v>
      </c>
      <c r="I118" s="82">
        <v>129.87</v>
      </c>
      <c r="J118" s="85">
        <v>0</v>
      </c>
      <c r="K118" s="28">
        <f t="shared" si="5"/>
        <v>0</v>
      </c>
      <c r="L118" s="28">
        <f t="shared" si="6"/>
        <v>0</v>
      </c>
      <c r="M118" s="29"/>
      <c r="N118" s="30">
        <f t="shared" si="3"/>
        <v>0</v>
      </c>
      <c r="O118" s="29"/>
      <c r="P118" s="29"/>
      <c r="Q118" s="29"/>
      <c r="R118" s="42">
        <f t="shared" si="7"/>
        <v>0</v>
      </c>
      <c r="S118" s="20" t="str">
        <f t="shared" si="8"/>
        <v>OK</v>
      </c>
      <c r="T118" s="142"/>
      <c r="U118" s="143"/>
      <c r="V118" s="143"/>
      <c r="W118" s="143"/>
      <c r="X118" s="143"/>
      <c r="Y118" s="143"/>
      <c r="Z118" s="41"/>
      <c r="AA118" s="40"/>
      <c r="AB118" s="40"/>
      <c r="AC118" s="40"/>
      <c r="AD118" s="40"/>
      <c r="AE118" s="38"/>
      <c r="AF118" s="38"/>
      <c r="AG118" s="38"/>
      <c r="AH118" s="38"/>
      <c r="AI118" s="38"/>
      <c r="AJ118" s="38"/>
      <c r="AK118" s="38"/>
      <c r="AL118" s="38"/>
      <c r="AM118" s="38"/>
      <c r="AN118" s="38"/>
      <c r="AO118" s="38"/>
      <c r="AP118" s="38"/>
      <c r="AQ118" s="38"/>
      <c r="AR118" s="38"/>
      <c r="AS118" s="38"/>
      <c r="AT118" s="38"/>
      <c r="AU118" s="38"/>
      <c r="AV118" s="38"/>
      <c r="AW118" s="38"/>
      <c r="AX118" s="38"/>
      <c r="AY118" s="38"/>
    </row>
    <row r="119" spans="1:51" ht="24.75" customHeight="1" x14ac:dyDescent="0.25">
      <c r="A119" s="166"/>
      <c r="B119" s="165"/>
      <c r="C119" s="67">
        <v>125</v>
      </c>
      <c r="D119" s="73" t="s">
        <v>179</v>
      </c>
      <c r="E119" s="86" t="s">
        <v>416</v>
      </c>
      <c r="F119" s="78" t="s">
        <v>403</v>
      </c>
      <c r="G119" s="80" t="s">
        <v>410</v>
      </c>
      <c r="H119" s="77" t="s">
        <v>468</v>
      </c>
      <c r="I119" s="82">
        <v>85.12</v>
      </c>
      <c r="J119" s="85">
        <v>0</v>
      </c>
      <c r="K119" s="28">
        <f t="shared" si="5"/>
        <v>0</v>
      </c>
      <c r="L119" s="28">
        <f t="shared" si="6"/>
        <v>0</v>
      </c>
      <c r="M119" s="29"/>
      <c r="N119" s="30">
        <f t="shared" si="3"/>
        <v>0</v>
      </c>
      <c r="O119" s="29"/>
      <c r="P119" s="29"/>
      <c r="Q119" s="29"/>
      <c r="R119" s="42">
        <f t="shared" si="7"/>
        <v>0</v>
      </c>
      <c r="S119" s="20" t="str">
        <f t="shared" si="8"/>
        <v>OK</v>
      </c>
      <c r="T119" s="142"/>
      <c r="U119" s="143"/>
      <c r="V119" s="143"/>
      <c r="W119" s="143"/>
      <c r="X119" s="143"/>
      <c r="Y119" s="143"/>
      <c r="Z119" s="41"/>
      <c r="AA119" s="40"/>
      <c r="AB119" s="40"/>
      <c r="AC119" s="40"/>
      <c r="AD119" s="40"/>
      <c r="AE119" s="38"/>
      <c r="AF119" s="38"/>
      <c r="AG119" s="38"/>
      <c r="AH119" s="38"/>
      <c r="AI119" s="38"/>
      <c r="AJ119" s="38"/>
      <c r="AK119" s="38"/>
      <c r="AL119" s="38"/>
      <c r="AM119" s="38"/>
      <c r="AN119" s="38"/>
      <c r="AO119" s="38"/>
      <c r="AP119" s="38"/>
      <c r="AQ119" s="38"/>
      <c r="AR119" s="38"/>
      <c r="AS119" s="38"/>
      <c r="AT119" s="38"/>
      <c r="AU119" s="38"/>
      <c r="AV119" s="38"/>
      <c r="AW119" s="38"/>
      <c r="AX119" s="38"/>
      <c r="AY119" s="38"/>
    </row>
    <row r="120" spans="1:51" ht="24.75" customHeight="1" x14ac:dyDescent="0.25">
      <c r="A120" s="166" t="s">
        <v>481</v>
      </c>
      <c r="B120" s="163">
        <v>15</v>
      </c>
      <c r="C120" s="67">
        <v>126</v>
      </c>
      <c r="D120" s="72" t="s">
        <v>180</v>
      </c>
      <c r="E120" s="86" t="s">
        <v>417</v>
      </c>
      <c r="F120" s="78" t="s">
        <v>3</v>
      </c>
      <c r="G120" s="79" t="s">
        <v>418</v>
      </c>
      <c r="H120" s="77" t="s">
        <v>470</v>
      </c>
      <c r="I120" s="82">
        <v>14.36</v>
      </c>
      <c r="J120" s="85">
        <v>0</v>
      </c>
      <c r="K120" s="28">
        <f t="shared" si="5"/>
        <v>0</v>
      </c>
      <c r="L120" s="28">
        <f t="shared" si="6"/>
        <v>0</v>
      </c>
      <c r="M120" s="29"/>
      <c r="N120" s="30">
        <f t="shared" si="3"/>
        <v>0</v>
      </c>
      <c r="O120" s="29"/>
      <c r="P120" s="29"/>
      <c r="Q120" s="29"/>
      <c r="R120" s="42">
        <f t="shared" si="7"/>
        <v>0</v>
      </c>
      <c r="S120" s="20" t="str">
        <f t="shared" si="8"/>
        <v>OK</v>
      </c>
      <c r="T120" s="142"/>
      <c r="U120" s="143"/>
      <c r="V120" s="143"/>
      <c r="W120" s="143"/>
      <c r="X120" s="143"/>
      <c r="Y120" s="143"/>
      <c r="Z120" s="41"/>
      <c r="AA120" s="40"/>
      <c r="AB120" s="40"/>
      <c r="AC120" s="40"/>
      <c r="AD120" s="40"/>
      <c r="AE120" s="38"/>
      <c r="AF120" s="38"/>
      <c r="AG120" s="38"/>
      <c r="AH120" s="38"/>
      <c r="AI120" s="38"/>
      <c r="AJ120" s="38"/>
      <c r="AK120" s="38"/>
      <c r="AL120" s="38"/>
      <c r="AM120" s="38"/>
      <c r="AN120" s="38"/>
      <c r="AO120" s="38"/>
      <c r="AP120" s="38"/>
      <c r="AQ120" s="38"/>
      <c r="AR120" s="38"/>
      <c r="AS120" s="38"/>
      <c r="AT120" s="38"/>
      <c r="AU120" s="38"/>
      <c r="AV120" s="38"/>
      <c r="AW120" s="38"/>
      <c r="AX120" s="38"/>
      <c r="AY120" s="38"/>
    </row>
    <row r="121" spans="1:51" ht="24.75" customHeight="1" x14ac:dyDescent="0.25">
      <c r="A121" s="166"/>
      <c r="B121" s="164"/>
      <c r="C121" s="67">
        <v>127</v>
      </c>
      <c r="D121" s="72" t="s">
        <v>181</v>
      </c>
      <c r="E121" s="86" t="s">
        <v>419</v>
      </c>
      <c r="F121" s="78" t="s">
        <v>3</v>
      </c>
      <c r="G121" s="79" t="s">
        <v>420</v>
      </c>
      <c r="H121" s="77" t="s">
        <v>468</v>
      </c>
      <c r="I121" s="82">
        <v>17.46</v>
      </c>
      <c r="J121" s="85">
        <v>0</v>
      </c>
      <c r="K121" s="28">
        <f t="shared" si="5"/>
        <v>0</v>
      </c>
      <c r="L121" s="28">
        <f t="shared" si="6"/>
        <v>0</v>
      </c>
      <c r="M121" s="29"/>
      <c r="N121" s="30">
        <f t="shared" si="3"/>
        <v>0</v>
      </c>
      <c r="O121" s="29"/>
      <c r="P121" s="29"/>
      <c r="Q121" s="29"/>
      <c r="R121" s="42">
        <f t="shared" si="7"/>
        <v>0</v>
      </c>
      <c r="S121" s="20" t="str">
        <f t="shared" si="8"/>
        <v>OK</v>
      </c>
      <c r="T121" s="142"/>
      <c r="U121" s="143"/>
      <c r="V121" s="143"/>
      <c r="W121" s="143"/>
      <c r="X121" s="143"/>
      <c r="Y121" s="143"/>
      <c r="Z121" s="41"/>
      <c r="AA121" s="40"/>
      <c r="AB121" s="40"/>
      <c r="AC121" s="40"/>
      <c r="AD121" s="40"/>
      <c r="AE121" s="38"/>
      <c r="AF121" s="38"/>
      <c r="AG121" s="38"/>
      <c r="AH121" s="38"/>
      <c r="AI121" s="38"/>
      <c r="AJ121" s="38"/>
      <c r="AK121" s="38"/>
      <c r="AL121" s="38"/>
      <c r="AM121" s="38"/>
      <c r="AN121" s="38"/>
      <c r="AO121" s="38"/>
      <c r="AP121" s="38"/>
      <c r="AQ121" s="38"/>
      <c r="AR121" s="38"/>
      <c r="AS121" s="38"/>
      <c r="AT121" s="38"/>
      <c r="AU121" s="38"/>
      <c r="AV121" s="38"/>
      <c r="AW121" s="38"/>
      <c r="AX121" s="38"/>
      <c r="AY121" s="38"/>
    </row>
    <row r="122" spans="1:51" ht="24.75" customHeight="1" x14ac:dyDescent="0.25">
      <c r="A122" s="166"/>
      <c r="B122" s="164"/>
      <c r="C122" s="67">
        <v>128</v>
      </c>
      <c r="D122" s="72" t="s">
        <v>182</v>
      </c>
      <c r="E122" s="86" t="s">
        <v>419</v>
      </c>
      <c r="F122" s="78" t="s">
        <v>3</v>
      </c>
      <c r="G122" s="79" t="s">
        <v>420</v>
      </c>
      <c r="H122" s="77" t="s">
        <v>468</v>
      </c>
      <c r="I122" s="82">
        <v>16.579999999999998</v>
      </c>
      <c r="J122" s="85">
        <v>0</v>
      </c>
      <c r="K122" s="28">
        <f t="shared" si="5"/>
        <v>0</v>
      </c>
      <c r="L122" s="28">
        <f t="shared" si="6"/>
        <v>0</v>
      </c>
      <c r="M122" s="29"/>
      <c r="N122" s="30">
        <f t="shared" si="3"/>
        <v>0</v>
      </c>
      <c r="O122" s="29"/>
      <c r="P122" s="29"/>
      <c r="Q122" s="29"/>
      <c r="R122" s="42">
        <f t="shared" si="7"/>
        <v>0</v>
      </c>
      <c r="S122" s="20" t="str">
        <f t="shared" si="8"/>
        <v>OK</v>
      </c>
      <c r="T122" s="142"/>
      <c r="U122" s="143"/>
      <c r="V122" s="143"/>
      <c r="W122" s="143"/>
      <c r="X122" s="143"/>
      <c r="Y122" s="143"/>
      <c r="Z122" s="41"/>
      <c r="AA122" s="40"/>
      <c r="AB122" s="40"/>
      <c r="AC122" s="40"/>
      <c r="AD122" s="40"/>
      <c r="AE122" s="38"/>
      <c r="AF122" s="38"/>
      <c r="AG122" s="38"/>
      <c r="AH122" s="38"/>
      <c r="AI122" s="38"/>
      <c r="AJ122" s="38"/>
      <c r="AK122" s="38"/>
      <c r="AL122" s="38"/>
      <c r="AM122" s="38"/>
      <c r="AN122" s="38"/>
      <c r="AO122" s="38"/>
      <c r="AP122" s="38"/>
      <c r="AQ122" s="38"/>
      <c r="AR122" s="38"/>
      <c r="AS122" s="38"/>
      <c r="AT122" s="38"/>
      <c r="AU122" s="38"/>
      <c r="AV122" s="38"/>
      <c r="AW122" s="38"/>
      <c r="AX122" s="38"/>
      <c r="AY122" s="38"/>
    </row>
    <row r="123" spans="1:51" ht="24.75" customHeight="1" x14ac:dyDescent="0.25">
      <c r="A123" s="166"/>
      <c r="B123" s="164"/>
      <c r="C123" s="67">
        <v>129</v>
      </c>
      <c r="D123" s="72" t="s">
        <v>183</v>
      </c>
      <c r="E123" s="86" t="s">
        <v>421</v>
      </c>
      <c r="F123" s="78" t="s">
        <v>3</v>
      </c>
      <c r="G123" s="79" t="s">
        <v>422</v>
      </c>
      <c r="H123" s="77" t="s">
        <v>471</v>
      </c>
      <c r="I123" s="82">
        <v>5.23</v>
      </c>
      <c r="J123" s="85">
        <v>0</v>
      </c>
      <c r="K123" s="28">
        <f t="shared" si="5"/>
        <v>0</v>
      </c>
      <c r="L123" s="28">
        <f t="shared" si="6"/>
        <v>0</v>
      </c>
      <c r="M123" s="29"/>
      <c r="N123" s="30">
        <f t="shared" si="3"/>
        <v>0</v>
      </c>
      <c r="O123" s="29"/>
      <c r="P123" s="29"/>
      <c r="Q123" s="29"/>
      <c r="R123" s="42">
        <f t="shared" si="7"/>
        <v>0</v>
      </c>
      <c r="S123" s="20" t="str">
        <f t="shared" si="8"/>
        <v>OK</v>
      </c>
      <c r="T123" s="142"/>
      <c r="U123" s="143"/>
      <c r="V123" s="143"/>
      <c r="W123" s="143"/>
      <c r="X123" s="143"/>
      <c r="Y123" s="143"/>
      <c r="Z123" s="41"/>
      <c r="AA123" s="40"/>
      <c r="AB123" s="40"/>
      <c r="AC123" s="40"/>
      <c r="AD123" s="40"/>
      <c r="AE123" s="38"/>
      <c r="AF123" s="38"/>
      <c r="AG123" s="38"/>
      <c r="AH123" s="38"/>
      <c r="AI123" s="38"/>
      <c r="AJ123" s="38"/>
      <c r="AK123" s="38"/>
      <c r="AL123" s="38"/>
      <c r="AM123" s="38"/>
      <c r="AN123" s="38"/>
      <c r="AO123" s="38"/>
      <c r="AP123" s="38"/>
      <c r="AQ123" s="38"/>
      <c r="AR123" s="38"/>
      <c r="AS123" s="38"/>
      <c r="AT123" s="38"/>
      <c r="AU123" s="38"/>
      <c r="AV123" s="38"/>
      <c r="AW123" s="38"/>
      <c r="AX123" s="38"/>
      <c r="AY123" s="38"/>
    </row>
    <row r="124" spans="1:51" ht="24.75" customHeight="1" x14ac:dyDescent="0.25">
      <c r="A124" s="166"/>
      <c r="B124" s="164"/>
      <c r="C124" s="67">
        <v>130</v>
      </c>
      <c r="D124" s="72" t="s">
        <v>184</v>
      </c>
      <c r="E124" s="86" t="s">
        <v>423</v>
      </c>
      <c r="F124" s="78" t="s">
        <v>3</v>
      </c>
      <c r="G124" s="79" t="s">
        <v>422</v>
      </c>
      <c r="H124" s="77" t="s">
        <v>471</v>
      </c>
      <c r="I124" s="82">
        <v>5.79</v>
      </c>
      <c r="J124" s="85">
        <v>0</v>
      </c>
      <c r="K124" s="28">
        <f t="shared" si="5"/>
        <v>0</v>
      </c>
      <c r="L124" s="28">
        <f t="shared" si="6"/>
        <v>0</v>
      </c>
      <c r="M124" s="29"/>
      <c r="N124" s="30">
        <f t="shared" si="3"/>
        <v>0</v>
      </c>
      <c r="O124" s="29"/>
      <c r="P124" s="29"/>
      <c r="Q124" s="29"/>
      <c r="R124" s="42">
        <f t="shared" si="7"/>
        <v>0</v>
      </c>
      <c r="S124" s="20" t="str">
        <f t="shared" si="8"/>
        <v>OK</v>
      </c>
      <c r="T124" s="142"/>
      <c r="U124" s="143"/>
      <c r="V124" s="143"/>
      <c r="W124" s="143"/>
      <c r="X124" s="143"/>
      <c r="Y124" s="143"/>
      <c r="Z124" s="41"/>
      <c r="AA124" s="40"/>
      <c r="AB124" s="40"/>
      <c r="AC124" s="40"/>
      <c r="AD124" s="40"/>
      <c r="AE124" s="38"/>
      <c r="AF124" s="38"/>
      <c r="AG124" s="38"/>
      <c r="AH124" s="38"/>
      <c r="AI124" s="38"/>
      <c r="AJ124" s="38"/>
      <c r="AK124" s="38"/>
      <c r="AL124" s="38"/>
      <c r="AM124" s="38"/>
      <c r="AN124" s="38"/>
      <c r="AO124" s="38"/>
      <c r="AP124" s="38"/>
      <c r="AQ124" s="38"/>
      <c r="AR124" s="38"/>
      <c r="AS124" s="38"/>
      <c r="AT124" s="38"/>
      <c r="AU124" s="38"/>
      <c r="AV124" s="38"/>
      <c r="AW124" s="38"/>
      <c r="AX124" s="38"/>
      <c r="AY124" s="38"/>
    </row>
    <row r="125" spans="1:51" ht="24.75" customHeight="1" x14ac:dyDescent="0.25">
      <c r="A125" s="166"/>
      <c r="B125" s="164"/>
      <c r="C125" s="67">
        <v>131</v>
      </c>
      <c r="D125" s="72" t="s">
        <v>185</v>
      </c>
      <c r="E125" s="86" t="s">
        <v>424</v>
      </c>
      <c r="F125" s="78" t="s">
        <v>236</v>
      </c>
      <c r="G125" s="79" t="s">
        <v>425</v>
      </c>
      <c r="H125" s="77" t="s">
        <v>468</v>
      </c>
      <c r="I125" s="82">
        <v>45.55</v>
      </c>
      <c r="J125" s="85">
        <v>0</v>
      </c>
      <c r="K125" s="28">
        <f t="shared" si="5"/>
        <v>0</v>
      </c>
      <c r="L125" s="28">
        <f t="shared" si="6"/>
        <v>0</v>
      </c>
      <c r="M125" s="29"/>
      <c r="N125" s="30">
        <f t="shared" si="3"/>
        <v>0</v>
      </c>
      <c r="O125" s="29"/>
      <c r="P125" s="29"/>
      <c r="Q125" s="29"/>
      <c r="R125" s="42">
        <f t="shared" si="7"/>
        <v>0</v>
      </c>
      <c r="S125" s="20" t="str">
        <f t="shared" si="8"/>
        <v>OK</v>
      </c>
      <c r="T125" s="142"/>
      <c r="U125" s="143"/>
      <c r="V125" s="143"/>
      <c r="W125" s="143"/>
      <c r="X125" s="143"/>
      <c r="Y125" s="143"/>
      <c r="Z125" s="41"/>
      <c r="AA125" s="40"/>
      <c r="AB125" s="40"/>
      <c r="AC125" s="40"/>
      <c r="AD125" s="40"/>
      <c r="AE125" s="38"/>
      <c r="AF125" s="38"/>
      <c r="AG125" s="38"/>
      <c r="AH125" s="38"/>
      <c r="AI125" s="38"/>
      <c r="AJ125" s="38"/>
      <c r="AK125" s="38"/>
      <c r="AL125" s="38"/>
      <c r="AM125" s="38"/>
      <c r="AN125" s="38"/>
      <c r="AO125" s="38"/>
      <c r="AP125" s="38"/>
      <c r="AQ125" s="38"/>
      <c r="AR125" s="38"/>
      <c r="AS125" s="38"/>
      <c r="AT125" s="38"/>
      <c r="AU125" s="38"/>
      <c r="AV125" s="38"/>
      <c r="AW125" s="38"/>
      <c r="AX125" s="38"/>
      <c r="AY125" s="38"/>
    </row>
    <row r="126" spans="1:51" ht="24.75" customHeight="1" x14ac:dyDescent="0.25">
      <c r="A126" s="166"/>
      <c r="B126" s="164"/>
      <c r="C126" s="67">
        <v>132</v>
      </c>
      <c r="D126" s="72" t="s">
        <v>186</v>
      </c>
      <c r="E126" s="86" t="s">
        <v>426</v>
      </c>
      <c r="F126" s="78" t="s">
        <v>236</v>
      </c>
      <c r="G126" s="79" t="s">
        <v>427</v>
      </c>
      <c r="H126" s="77" t="s">
        <v>473</v>
      </c>
      <c r="I126" s="82">
        <v>38.03</v>
      </c>
      <c r="J126" s="85">
        <v>0</v>
      </c>
      <c r="K126" s="28">
        <f t="shared" si="5"/>
        <v>0</v>
      </c>
      <c r="L126" s="28">
        <f t="shared" si="6"/>
        <v>0</v>
      </c>
      <c r="M126" s="29"/>
      <c r="N126" s="30">
        <f t="shared" si="3"/>
        <v>0</v>
      </c>
      <c r="O126" s="29"/>
      <c r="P126" s="29"/>
      <c r="Q126" s="29"/>
      <c r="R126" s="42">
        <f t="shared" si="7"/>
        <v>0</v>
      </c>
      <c r="S126" s="20" t="str">
        <f t="shared" si="8"/>
        <v>OK</v>
      </c>
      <c r="T126" s="142"/>
      <c r="U126" s="143"/>
      <c r="V126" s="143"/>
      <c r="W126" s="143"/>
      <c r="X126" s="143"/>
      <c r="Y126" s="143"/>
      <c r="Z126" s="41"/>
      <c r="AA126" s="40"/>
      <c r="AB126" s="40"/>
      <c r="AC126" s="40"/>
      <c r="AD126" s="40"/>
      <c r="AE126" s="38"/>
      <c r="AF126" s="38"/>
      <c r="AG126" s="38"/>
      <c r="AH126" s="38"/>
      <c r="AI126" s="38"/>
      <c r="AJ126" s="38"/>
      <c r="AK126" s="38"/>
      <c r="AL126" s="38"/>
      <c r="AM126" s="38"/>
      <c r="AN126" s="38"/>
      <c r="AO126" s="38"/>
      <c r="AP126" s="38"/>
      <c r="AQ126" s="38"/>
      <c r="AR126" s="38"/>
      <c r="AS126" s="38"/>
      <c r="AT126" s="38"/>
      <c r="AU126" s="38"/>
      <c r="AV126" s="38"/>
      <c r="AW126" s="38"/>
      <c r="AX126" s="38"/>
      <c r="AY126" s="38"/>
    </row>
    <row r="127" spans="1:51" ht="24.75" customHeight="1" x14ac:dyDescent="0.25">
      <c r="A127" s="166"/>
      <c r="B127" s="164"/>
      <c r="C127" s="67">
        <v>133</v>
      </c>
      <c r="D127" s="72" t="s">
        <v>187</v>
      </c>
      <c r="E127" s="86" t="s">
        <v>428</v>
      </c>
      <c r="F127" s="78" t="s">
        <v>374</v>
      </c>
      <c r="G127" s="79" t="s">
        <v>429</v>
      </c>
      <c r="H127" s="77" t="s">
        <v>474</v>
      </c>
      <c r="I127" s="82">
        <v>12.12</v>
      </c>
      <c r="J127" s="85">
        <v>0</v>
      </c>
      <c r="K127" s="28">
        <f t="shared" si="5"/>
        <v>0</v>
      </c>
      <c r="L127" s="28">
        <f t="shared" si="6"/>
        <v>0</v>
      </c>
      <c r="M127" s="29"/>
      <c r="N127" s="30">
        <f t="shared" si="3"/>
        <v>0</v>
      </c>
      <c r="O127" s="29"/>
      <c r="P127" s="29"/>
      <c r="Q127" s="29"/>
      <c r="R127" s="42">
        <f t="shared" si="7"/>
        <v>0</v>
      </c>
      <c r="S127" s="20" t="str">
        <f t="shared" si="8"/>
        <v>OK</v>
      </c>
      <c r="T127" s="142"/>
      <c r="U127" s="143"/>
      <c r="V127" s="143"/>
      <c r="W127" s="143"/>
      <c r="X127" s="143"/>
      <c r="Y127" s="143"/>
      <c r="Z127" s="41"/>
      <c r="AA127" s="40"/>
      <c r="AB127" s="40"/>
      <c r="AC127" s="40"/>
      <c r="AD127" s="40"/>
      <c r="AE127" s="38"/>
      <c r="AF127" s="38"/>
      <c r="AG127" s="38"/>
      <c r="AH127" s="38"/>
      <c r="AI127" s="38"/>
      <c r="AJ127" s="38"/>
      <c r="AK127" s="38"/>
      <c r="AL127" s="38"/>
      <c r="AM127" s="38"/>
      <c r="AN127" s="38"/>
      <c r="AO127" s="38"/>
      <c r="AP127" s="38"/>
      <c r="AQ127" s="38"/>
      <c r="AR127" s="38"/>
      <c r="AS127" s="38"/>
      <c r="AT127" s="38"/>
      <c r="AU127" s="38"/>
      <c r="AV127" s="38"/>
      <c r="AW127" s="38"/>
      <c r="AX127" s="38"/>
      <c r="AY127" s="38"/>
    </row>
    <row r="128" spans="1:51" ht="24.75" customHeight="1" x14ac:dyDescent="0.25">
      <c r="A128" s="166"/>
      <c r="B128" s="164"/>
      <c r="C128" s="67">
        <v>134</v>
      </c>
      <c r="D128" s="72" t="s">
        <v>188</v>
      </c>
      <c r="E128" s="86" t="s">
        <v>430</v>
      </c>
      <c r="F128" s="78" t="s">
        <v>236</v>
      </c>
      <c r="G128" s="79" t="s">
        <v>431</v>
      </c>
      <c r="H128" s="77" t="s">
        <v>468</v>
      </c>
      <c r="I128" s="82">
        <v>14.89</v>
      </c>
      <c r="J128" s="85">
        <v>0</v>
      </c>
      <c r="K128" s="28">
        <f t="shared" si="5"/>
        <v>0</v>
      </c>
      <c r="L128" s="28">
        <f t="shared" si="6"/>
        <v>0</v>
      </c>
      <c r="M128" s="29"/>
      <c r="N128" s="30">
        <f t="shared" si="3"/>
        <v>0</v>
      </c>
      <c r="O128" s="29"/>
      <c r="P128" s="29"/>
      <c r="Q128" s="29"/>
      <c r="R128" s="42">
        <f t="shared" si="7"/>
        <v>0</v>
      </c>
      <c r="S128" s="20" t="str">
        <f t="shared" si="8"/>
        <v>OK</v>
      </c>
      <c r="T128" s="142"/>
      <c r="U128" s="143"/>
      <c r="V128" s="143"/>
      <c r="W128" s="143"/>
      <c r="X128" s="143"/>
      <c r="Y128" s="143"/>
      <c r="Z128" s="41"/>
      <c r="AA128" s="40"/>
      <c r="AB128" s="40"/>
      <c r="AC128" s="40"/>
      <c r="AD128" s="40"/>
      <c r="AE128" s="38"/>
      <c r="AF128" s="38"/>
      <c r="AG128" s="38"/>
      <c r="AH128" s="38"/>
      <c r="AI128" s="38"/>
      <c r="AJ128" s="38"/>
      <c r="AK128" s="38"/>
      <c r="AL128" s="38"/>
      <c r="AM128" s="38"/>
      <c r="AN128" s="38"/>
      <c r="AO128" s="38"/>
      <c r="AP128" s="38"/>
      <c r="AQ128" s="38"/>
      <c r="AR128" s="38"/>
      <c r="AS128" s="38"/>
      <c r="AT128" s="38"/>
      <c r="AU128" s="38"/>
      <c r="AV128" s="38"/>
      <c r="AW128" s="38"/>
      <c r="AX128" s="38"/>
      <c r="AY128" s="38"/>
    </row>
    <row r="129" spans="1:51" ht="24.75" customHeight="1" x14ac:dyDescent="0.25">
      <c r="A129" s="166"/>
      <c r="B129" s="164"/>
      <c r="C129" s="67">
        <v>135</v>
      </c>
      <c r="D129" s="72" t="s">
        <v>189</v>
      </c>
      <c r="E129" s="86" t="s">
        <v>432</v>
      </c>
      <c r="F129" s="78" t="s">
        <v>236</v>
      </c>
      <c r="G129" s="80" t="s">
        <v>433</v>
      </c>
      <c r="H129" s="77" t="s">
        <v>468</v>
      </c>
      <c r="I129" s="82">
        <v>7.29</v>
      </c>
      <c r="J129" s="85">
        <v>0</v>
      </c>
      <c r="K129" s="28">
        <f t="shared" si="5"/>
        <v>0</v>
      </c>
      <c r="L129" s="28">
        <f t="shared" si="6"/>
        <v>0</v>
      </c>
      <c r="M129" s="29"/>
      <c r="N129" s="30">
        <f t="shared" si="3"/>
        <v>0</v>
      </c>
      <c r="O129" s="29"/>
      <c r="P129" s="29"/>
      <c r="Q129" s="29"/>
      <c r="R129" s="42">
        <f t="shared" si="7"/>
        <v>0</v>
      </c>
      <c r="S129" s="20" t="str">
        <f t="shared" si="8"/>
        <v>OK</v>
      </c>
      <c r="T129" s="142"/>
      <c r="U129" s="143"/>
      <c r="V129" s="143"/>
      <c r="W129" s="143"/>
      <c r="X129" s="143"/>
      <c r="Y129" s="143"/>
      <c r="Z129" s="41"/>
      <c r="AA129" s="40"/>
      <c r="AB129" s="40"/>
      <c r="AC129" s="40"/>
      <c r="AD129" s="40"/>
      <c r="AE129" s="38"/>
      <c r="AF129" s="38"/>
      <c r="AG129" s="38"/>
      <c r="AH129" s="38"/>
      <c r="AI129" s="38"/>
      <c r="AJ129" s="38"/>
      <c r="AK129" s="38"/>
      <c r="AL129" s="38"/>
      <c r="AM129" s="38"/>
      <c r="AN129" s="38"/>
      <c r="AO129" s="38"/>
      <c r="AP129" s="38"/>
      <c r="AQ129" s="38"/>
      <c r="AR129" s="38"/>
      <c r="AS129" s="38"/>
      <c r="AT129" s="38"/>
      <c r="AU129" s="38"/>
      <c r="AV129" s="38"/>
      <c r="AW129" s="38"/>
      <c r="AX129" s="38"/>
      <c r="AY129" s="38"/>
    </row>
    <row r="130" spans="1:51" ht="24.75" customHeight="1" x14ac:dyDescent="0.25">
      <c r="A130" s="166"/>
      <c r="B130" s="164"/>
      <c r="C130" s="67">
        <v>136</v>
      </c>
      <c r="D130" s="72" t="s">
        <v>190</v>
      </c>
      <c r="E130" s="86" t="s">
        <v>434</v>
      </c>
      <c r="F130" s="78" t="s">
        <v>236</v>
      </c>
      <c r="G130" s="80" t="s">
        <v>433</v>
      </c>
      <c r="H130" s="77" t="s">
        <v>468</v>
      </c>
      <c r="I130" s="82">
        <v>11.18</v>
      </c>
      <c r="J130" s="85">
        <v>0</v>
      </c>
      <c r="K130" s="28">
        <f t="shared" si="5"/>
        <v>0</v>
      </c>
      <c r="L130" s="28">
        <f t="shared" si="6"/>
        <v>0</v>
      </c>
      <c r="M130" s="29"/>
      <c r="N130" s="30">
        <f t="shared" si="3"/>
        <v>0</v>
      </c>
      <c r="O130" s="29"/>
      <c r="P130" s="29"/>
      <c r="Q130" s="29"/>
      <c r="R130" s="42">
        <f t="shared" si="7"/>
        <v>0</v>
      </c>
      <c r="S130" s="20" t="str">
        <f t="shared" si="8"/>
        <v>OK</v>
      </c>
      <c r="T130" s="142"/>
      <c r="U130" s="143"/>
      <c r="V130" s="143"/>
      <c r="W130" s="143"/>
      <c r="X130" s="143"/>
      <c r="Y130" s="143"/>
      <c r="Z130" s="41"/>
      <c r="AA130" s="40"/>
      <c r="AB130" s="40"/>
      <c r="AC130" s="40"/>
      <c r="AD130" s="40"/>
      <c r="AE130" s="38"/>
      <c r="AF130" s="38"/>
      <c r="AG130" s="38"/>
      <c r="AH130" s="38"/>
      <c r="AI130" s="38"/>
      <c r="AJ130" s="38"/>
      <c r="AK130" s="38"/>
      <c r="AL130" s="38"/>
      <c r="AM130" s="38"/>
      <c r="AN130" s="38"/>
      <c r="AO130" s="38"/>
      <c r="AP130" s="38"/>
      <c r="AQ130" s="38"/>
      <c r="AR130" s="38"/>
      <c r="AS130" s="38"/>
      <c r="AT130" s="38"/>
      <c r="AU130" s="38"/>
      <c r="AV130" s="38"/>
      <c r="AW130" s="38"/>
      <c r="AX130" s="38"/>
      <c r="AY130" s="38"/>
    </row>
    <row r="131" spans="1:51" ht="24.75" customHeight="1" x14ac:dyDescent="0.25">
      <c r="A131" s="166"/>
      <c r="B131" s="164"/>
      <c r="C131" s="67">
        <v>137</v>
      </c>
      <c r="D131" s="72" t="s">
        <v>191</v>
      </c>
      <c r="E131" s="86" t="s">
        <v>435</v>
      </c>
      <c r="F131" s="78" t="s">
        <v>236</v>
      </c>
      <c r="G131" s="79" t="s">
        <v>436</v>
      </c>
      <c r="H131" s="77" t="s">
        <v>475</v>
      </c>
      <c r="I131" s="82">
        <v>204.37</v>
      </c>
      <c r="J131" s="85">
        <v>0</v>
      </c>
      <c r="K131" s="28">
        <f t="shared" si="5"/>
        <v>0</v>
      </c>
      <c r="L131" s="28">
        <f t="shared" si="6"/>
        <v>0</v>
      </c>
      <c r="M131" s="29"/>
      <c r="N131" s="30">
        <f t="shared" si="3"/>
        <v>0</v>
      </c>
      <c r="O131" s="29"/>
      <c r="P131" s="29"/>
      <c r="Q131" s="29"/>
      <c r="R131" s="42">
        <f t="shared" si="7"/>
        <v>0</v>
      </c>
      <c r="S131" s="20" t="str">
        <f t="shared" si="8"/>
        <v>OK</v>
      </c>
      <c r="T131" s="142"/>
      <c r="U131" s="143"/>
      <c r="V131" s="143"/>
      <c r="W131" s="143"/>
      <c r="X131" s="143"/>
      <c r="Y131" s="143"/>
      <c r="Z131" s="41"/>
      <c r="AA131" s="40"/>
      <c r="AB131" s="40"/>
      <c r="AC131" s="40"/>
      <c r="AD131" s="40"/>
      <c r="AE131" s="38"/>
      <c r="AF131" s="38"/>
      <c r="AG131" s="38"/>
      <c r="AH131" s="38"/>
      <c r="AI131" s="38"/>
      <c r="AJ131" s="38"/>
      <c r="AK131" s="38"/>
      <c r="AL131" s="38"/>
      <c r="AM131" s="38"/>
      <c r="AN131" s="38"/>
      <c r="AO131" s="38"/>
      <c r="AP131" s="38"/>
      <c r="AQ131" s="38"/>
      <c r="AR131" s="38"/>
      <c r="AS131" s="38"/>
      <c r="AT131" s="38"/>
      <c r="AU131" s="38"/>
      <c r="AV131" s="38"/>
      <c r="AW131" s="38"/>
      <c r="AX131" s="38"/>
      <c r="AY131" s="38"/>
    </row>
    <row r="132" spans="1:51" ht="24.75" customHeight="1" x14ac:dyDescent="0.25">
      <c r="A132" s="166"/>
      <c r="B132" s="164"/>
      <c r="C132" s="67">
        <v>138</v>
      </c>
      <c r="D132" s="72" t="s">
        <v>192</v>
      </c>
      <c r="E132" s="86" t="s">
        <v>437</v>
      </c>
      <c r="F132" s="78" t="s">
        <v>291</v>
      </c>
      <c r="G132" s="79" t="s">
        <v>438</v>
      </c>
      <c r="H132" s="77" t="s">
        <v>475</v>
      </c>
      <c r="I132" s="82">
        <v>119.47</v>
      </c>
      <c r="J132" s="85">
        <v>0</v>
      </c>
      <c r="K132" s="28">
        <f t="shared" si="5"/>
        <v>0</v>
      </c>
      <c r="L132" s="28">
        <f t="shared" si="6"/>
        <v>0</v>
      </c>
      <c r="M132" s="29"/>
      <c r="N132" s="30">
        <f t="shared" si="3"/>
        <v>0</v>
      </c>
      <c r="O132" s="29"/>
      <c r="P132" s="29"/>
      <c r="Q132" s="29"/>
      <c r="R132" s="42">
        <f t="shared" si="7"/>
        <v>0</v>
      </c>
      <c r="S132" s="20" t="str">
        <f t="shared" si="8"/>
        <v>OK</v>
      </c>
      <c r="T132" s="142"/>
      <c r="U132" s="143"/>
      <c r="V132" s="143"/>
      <c r="W132" s="143"/>
      <c r="X132" s="143"/>
      <c r="Y132" s="143"/>
      <c r="Z132" s="41"/>
      <c r="AA132" s="40"/>
      <c r="AB132" s="40"/>
      <c r="AC132" s="40"/>
      <c r="AD132" s="40"/>
      <c r="AE132" s="38"/>
      <c r="AF132" s="38"/>
      <c r="AG132" s="38"/>
      <c r="AH132" s="38"/>
      <c r="AI132" s="38"/>
      <c r="AJ132" s="38"/>
      <c r="AK132" s="38"/>
      <c r="AL132" s="38"/>
      <c r="AM132" s="38"/>
      <c r="AN132" s="38"/>
      <c r="AO132" s="38"/>
      <c r="AP132" s="38"/>
      <c r="AQ132" s="38"/>
      <c r="AR132" s="38"/>
      <c r="AS132" s="38"/>
      <c r="AT132" s="38"/>
      <c r="AU132" s="38"/>
      <c r="AV132" s="38"/>
      <c r="AW132" s="38"/>
      <c r="AX132" s="38"/>
      <c r="AY132" s="38"/>
    </row>
    <row r="133" spans="1:51" ht="24.75" customHeight="1" x14ac:dyDescent="0.25">
      <c r="A133" s="166"/>
      <c r="B133" s="164"/>
      <c r="C133" s="67">
        <v>139</v>
      </c>
      <c r="D133" s="72" t="s">
        <v>193</v>
      </c>
      <c r="E133" s="86" t="s">
        <v>439</v>
      </c>
      <c r="F133" s="78" t="s">
        <v>236</v>
      </c>
      <c r="G133" s="79" t="s">
        <v>427</v>
      </c>
      <c r="H133" s="77" t="s">
        <v>473</v>
      </c>
      <c r="I133" s="82">
        <v>42.23</v>
      </c>
      <c r="J133" s="85">
        <v>0</v>
      </c>
      <c r="K133" s="28">
        <f t="shared" si="5"/>
        <v>0</v>
      </c>
      <c r="L133" s="28">
        <f t="shared" si="6"/>
        <v>0</v>
      </c>
      <c r="M133" s="29"/>
      <c r="N133" s="30">
        <f t="shared" si="3"/>
        <v>0</v>
      </c>
      <c r="O133" s="29"/>
      <c r="P133" s="29"/>
      <c r="Q133" s="29"/>
      <c r="R133" s="42">
        <f t="shared" si="7"/>
        <v>0</v>
      </c>
      <c r="S133" s="20" t="str">
        <f t="shared" si="8"/>
        <v>OK</v>
      </c>
      <c r="T133" s="142"/>
      <c r="U133" s="143"/>
      <c r="V133" s="143"/>
      <c r="W133" s="143"/>
      <c r="X133" s="143"/>
      <c r="Y133" s="143"/>
      <c r="Z133" s="41"/>
      <c r="AA133" s="40"/>
      <c r="AB133" s="40"/>
      <c r="AC133" s="40"/>
      <c r="AD133" s="40"/>
      <c r="AE133" s="38"/>
      <c r="AF133" s="38"/>
      <c r="AG133" s="38"/>
      <c r="AH133" s="38"/>
      <c r="AI133" s="38"/>
      <c r="AJ133" s="38"/>
      <c r="AK133" s="38"/>
      <c r="AL133" s="38"/>
      <c r="AM133" s="38"/>
      <c r="AN133" s="38"/>
      <c r="AO133" s="38"/>
      <c r="AP133" s="38"/>
      <c r="AQ133" s="38"/>
      <c r="AR133" s="38"/>
      <c r="AS133" s="38"/>
      <c r="AT133" s="38"/>
      <c r="AU133" s="38"/>
      <c r="AV133" s="38"/>
      <c r="AW133" s="38"/>
      <c r="AX133" s="38"/>
      <c r="AY133" s="38"/>
    </row>
    <row r="134" spans="1:51" ht="24.75" customHeight="1" x14ac:dyDescent="0.25">
      <c r="A134" s="166"/>
      <c r="B134" s="164"/>
      <c r="C134" s="67">
        <v>140</v>
      </c>
      <c r="D134" s="72" t="s">
        <v>194</v>
      </c>
      <c r="E134" s="86" t="s">
        <v>440</v>
      </c>
      <c r="F134" s="78" t="s">
        <v>236</v>
      </c>
      <c r="G134" s="79" t="s">
        <v>441</v>
      </c>
      <c r="H134" s="77" t="s">
        <v>475</v>
      </c>
      <c r="I134" s="82">
        <v>20.39</v>
      </c>
      <c r="J134" s="85">
        <v>0</v>
      </c>
      <c r="K134" s="28">
        <f t="shared" si="5"/>
        <v>0</v>
      </c>
      <c r="L134" s="28">
        <f t="shared" si="6"/>
        <v>0</v>
      </c>
      <c r="M134" s="29"/>
      <c r="N134" s="30">
        <f t="shared" si="3"/>
        <v>0</v>
      </c>
      <c r="O134" s="29"/>
      <c r="P134" s="29"/>
      <c r="Q134" s="29"/>
      <c r="R134" s="42">
        <f t="shared" si="7"/>
        <v>0</v>
      </c>
      <c r="S134" s="20" t="str">
        <f t="shared" si="8"/>
        <v>OK</v>
      </c>
      <c r="T134" s="142"/>
      <c r="U134" s="143"/>
      <c r="V134" s="143"/>
      <c r="W134" s="143"/>
      <c r="X134" s="143"/>
      <c r="Y134" s="143"/>
      <c r="Z134" s="41"/>
      <c r="AA134" s="40"/>
      <c r="AB134" s="40"/>
      <c r="AC134" s="40"/>
      <c r="AD134" s="40"/>
      <c r="AE134" s="38"/>
      <c r="AF134" s="38"/>
      <c r="AG134" s="38"/>
      <c r="AH134" s="38"/>
      <c r="AI134" s="38"/>
      <c r="AJ134" s="38"/>
      <c r="AK134" s="38"/>
      <c r="AL134" s="38"/>
      <c r="AM134" s="38"/>
      <c r="AN134" s="38"/>
      <c r="AO134" s="38"/>
      <c r="AP134" s="38"/>
      <c r="AQ134" s="38"/>
      <c r="AR134" s="38"/>
      <c r="AS134" s="38"/>
      <c r="AT134" s="38"/>
      <c r="AU134" s="38"/>
      <c r="AV134" s="38"/>
      <c r="AW134" s="38"/>
      <c r="AX134" s="38"/>
      <c r="AY134" s="38"/>
    </row>
    <row r="135" spans="1:51" ht="24.75" customHeight="1" x14ac:dyDescent="0.25">
      <c r="A135" s="166"/>
      <c r="B135" s="164"/>
      <c r="C135" s="67">
        <v>141</v>
      </c>
      <c r="D135" s="72" t="s">
        <v>195</v>
      </c>
      <c r="E135" s="86" t="s">
        <v>442</v>
      </c>
      <c r="F135" s="78" t="s">
        <v>236</v>
      </c>
      <c r="G135" s="79" t="s">
        <v>443</v>
      </c>
      <c r="H135" s="77" t="s">
        <v>475</v>
      </c>
      <c r="I135" s="82">
        <v>23.65</v>
      </c>
      <c r="J135" s="85">
        <v>0</v>
      </c>
      <c r="K135" s="28">
        <f t="shared" si="5"/>
        <v>0</v>
      </c>
      <c r="L135" s="28">
        <f t="shared" si="6"/>
        <v>0</v>
      </c>
      <c r="M135" s="29"/>
      <c r="N135" s="30">
        <f t="shared" si="3"/>
        <v>0</v>
      </c>
      <c r="O135" s="29"/>
      <c r="P135" s="29"/>
      <c r="Q135" s="29"/>
      <c r="R135" s="42">
        <f t="shared" si="7"/>
        <v>0</v>
      </c>
      <c r="S135" s="20" t="str">
        <f t="shared" si="8"/>
        <v>OK</v>
      </c>
      <c r="T135" s="142"/>
      <c r="U135" s="143"/>
      <c r="V135" s="143"/>
      <c r="W135" s="143"/>
      <c r="X135" s="143"/>
      <c r="Y135" s="143"/>
      <c r="Z135" s="41"/>
      <c r="AA135" s="40"/>
      <c r="AB135" s="40"/>
      <c r="AC135" s="40"/>
      <c r="AD135" s="40"/>
      <c r="AE135" s="38"/>
      <c r="AF135" s="38"/>
      <c r="AG135" s="38"/>
      <c r="AH135" s="38"/>
      <c r="AI135" s="38"/>
      <c r="AJ135" s="38"/>
      <c r="AK135" s="38"/>
      <c r="AL135" s="38"/>
      <c r="AM135" s="38"/>
      <c r="AN135" s="38"/>
      <c r="AO135" s="38"/>
      <c r="AP135" s="38"/>
      <c r="AQ135" s="38"/>
      <c r="AR135" s="38"/>
      <c r="AS135" s="38"/>
      <c r="AT135" s="38"/>
      <c r="AU135" s="38"/>
      <c r="AV135" s="38"/>
      <c r="AW135" s="38"/>
      <c r="AX135" s="38"/>
      <c r="AY135" s="38"/>
    </row>
    <row r="136" spans="1:51" ht="24.75" customHeight="1" x14ac:dyDescent="0.25">
      <c r="A136" s="166"/>
      <c r="B136" s="164"/>
      <c r="C136" s="67">
        <v>142</v>
      </c>
      <c r="D136" s="72" t="s">
        <v>196</v>
      </c>
      <c r="E136" s="86" t="s">
        <v>444</v>
      </c>
      <c r="F136" s="78" t="s">
        <v>236</v>
      </c>
      <c r="G136" s="79" t="s">
        <v>445</v>
      </c>
      <c r="H136" s="77" t="s">
        <v>475</v>
      </c>
      <c r="I136" s="82">
        <v>23.5</v>
      </c>
      <c r="J136" s="85">
        <v>0</v>
      </c>
      <c r="K136" s="28">
        <f t="shared" si="5"/>
        <v>0</v>
      </c>
      <c r="L136" s="28">
        <f t="shared" si="6"/>
        <v>0</v>
      </c>
      <c r="M136" s="29"/>
      <c r="N136" s="30">
        <f t="shared" si="3"/>
        <v>0</v>
      </c>
      <c r="O136" s="29"/>
      <c r="P136" s="29"/>
      <c r="Q136" s="29"/>
      <c r="R136" s="42">
        <f t="shared" si="7"/>
        <v>0</v>
      </c>
      <c r="S136" s="20" t="str">
        <f t="shared" si="8"/>
        <v>OK</v>
      </c>
      <c r="T136" s="142"/>
      <c r="U136" s="143"/>
      <c r="V136" s="143"/>
      <c r="W136" s="143"/>
      <c r="X136" s="143"/>
      <c r="Y136" s="143"/>
      <c r="Z136" s="41"/>
      <c r="AA136" s="40"/>
      <c r="AB136" s="40"/>
      <c r="AC136" s="40"/>
      <c r="AD136" s="40"/>
      <c r="AE136" s="38"/>
      <c r="AF136" s="38"/>
      <c r="AG136" s="38"/>
      <c r="AH136" s="38"/>
      <c r="AI136" s="38"/>
      <c r="AJ136" s="38"/>
      <c r="AK136" s="38"/>
      <c r="AL136" s="38"/>
      <c r="AM136" s="38"/>
      <c r="AN136" s="38"/>
      <c r="AO136" s="38"/>
      <c r="AP136" s="38"/>
      <c r="AQ136" s="38"/>
      <c r="AR136" s="38"/>
      <c r="AS136" s="38"/>
      <c r="AT136" s="38"/>
      <c r="AU136" s="38"/>
      <c r="AV136" s="38"/>
      <c r="AW136" s="38"/>
      <c r="AX136" s="38"/>
      <c r="AY136" s="38"/>
    </row>
    <row r="137" spans="1:51" ht="24.75" customHeight="1" x14ac:dyDescent="0.25">
      <c r="A137" s="166"/>
      <c r="B137" s="164"/>
      <c r="C137" s="67">
        <v>143</v>
      </c>
      <c r="D137" s="72" t="s">
        <v>197</v>
      </c>
      <c r="E137" s="86" t="s">
        <v>446</v>
      </c>
      <c r="F137" s="78" t="s">
        <v>236</v>
      </c>
      <c r="G137" s="79" t="s">
        <v>447</v>
      </c>
      <c r="H137" s="77" t="s">
        <v>472</v>
      </c>
      <c r="I137" s="82">
        <v>5.53</v>
      </c>
      <c r="J137" s="85">
        <v>0</v>
      </c>
      <c r="K137" s="28">
        <f t="shared" si="5"/>
        <v>0</v>
      </c>
      <c r="L137" s="28">
        <f t="shared" si="6"/>
        <v>0</v>
      </c>
      <c r="M137" s="29"/>
      <c r="N137" s="30">
        <f t="shared" si="3"/>
        <v>0</v>
      </c>
      <c r="O137" s="29"/>
      <c r="P137" s="29"/>
      <c r="Q137" s="29"/>
      <c r="R137" s="42">
        <f t="shared" si="7"/>
        <v>0</v>
      </c>
      <c r="S137" s="20" t="str">
        <f t="shared" si="8"/>
        <v>OK</v>
      </c>
      <c r="T137" s="142"/>
      <c r="U137" s="143"/>
      <c r="V137" s="143"/>
      <c r="W137" s="143"/>
      <c r="X137" s="143"/>
      <c r="Y137" s="143"/>
      <c r="Z137" s="41"/>
      <c r="AA137" s="40"/>
      <c r="AB137" s="40"/>
      <c r="AC137" s="40"/>
      <c r="AD137" s="40"/>
      <c r="AE137" s="38"/>
      <c r="AF137" s="38"/>
      <c r="AG137" s="38"/>
      <c r="AH137" s="38"/>
      <c r="AI137" s="38"/>
      <c r="AJ137" s="38"/>
      <c r="AK137" s="38"/>
      <c r="AL137" s="38"/>
      <c r="AM137" s="38"/>
      <c r="AN137" s="38"/>
      <c r="AO137" s="38"/>
      <c r="AP137" s="38"/>
      <c r="AQ137" s="38"/>
      <c r="AR137" s="38"/>
      <c r="AS137" s="38"/>
      <c r="AT137" s="38"/>
      <c r="AU137" s="38"/>
      <c r="AV137" s="38"/>
      <c r="AW137" s="38"/>
      <c r="AX137" s="38"/>
      <c r="AY137" s="38"/>
    </row>
    <row r="138" spans="1:51" ht="24.75" customHeight="1" x14ac:dyDescent="0.25">
      <c r="A138" s="166"/>
      <c r="B138" s="165"/>
      <c r="C138" s="67">
        <v>144</v>
      </c>
      <c r="D138" s="72" t="s">
        <v>198</v>
      </c>
      <c r="E138" s="86" t="s">
        <v>448</v>
      </c>
      <c r="F138" s="78" t="s">
        <v>236</v>
      </c>
      <c r="G138" s="79" t="s">
        <v>447</v>
      </c>
      <c r="H138" s="77" t="s">
        <v>472</v>
      </c>
      <c r="I138" s="82">
        <v>7.93</v>
      </c>
      <c r="J138" s="85">
        <v>0</v>
      </c>
      <c r="K138" s="28">
        <f t="shared" si="5"/>
        <v>0</v>
      </c>
      <c r="L138" s="28">
        <f t="shared" si="6"/>
        <v>0</v>
      </c>
      <c r="M138" s="29"/>
      <c r="N138" s="30">
        <f t="shared" si="3"/>
        <v>0</v>
      </c>
      <c r="O138" s="29"/>
      <c r="P138" s="29"/>
      <c r="Q138" s="29"/>
      <c r="R138" s="42">
        <f t="shared" si="7"/>
        <v>0</v>
      </c>
      <c r="S138" s="20" t="str">
        <f t="shared" si="8"/>
        <v>OK</v>
      </c>
      <c r="T138" s="142"/>
      <c r="U138" s="143"/>
      <c r="V138" s="143"/>
      <c r="W138" s="143"/>
      <c r="X138" s="143"/>
      <c r="Y138" s="143"/>
      <c r="Z138" s="41"/>
      <c r="AA138" s="40"/>
      <c r="AB138" s="40"/>
      <c r="AC138" s="40"/>
      <c r="AD138" s="40"/>
      <c r="AE138" s="38"/>
      <c r="AF138" s="38"/>
      <c r="AG138" s="38"/>
      <c r="AH138" s="38"/>
      <c r="AI138" s="38"/>
      <c r="AJ138" s="38"/>
      <c r="AK138" s="38"/>
      <c r="AL138" s="38"/>
      <c r="AM138" s="38"/>
      <c r="AN138" s="38"/>
      <c r="AO138" s="38"/>
      <c r="AP138" s="38"/>
      <c r="AQ138" s="38"/>
      <c r="AR138" s="38"/>
      <c r="AS138" s="38"/>
      <c r="AT138" s="38"/>
      <c r="AU138" s="38"/>
      <c r="AV138" s="38"/>
      <c r="AW138" s="38"/>
      <c r="AX138" s="38"/>
      <c r="AY138" s="38"/>
    </row>
    <row r="139" spans="1:51" ht="24.75" customHeight="1" x14ac:dyDescent="0.25">
      <c r="A139" s="166" t="s">
        <v>481</v>
      </c>
      <c r="B139" s="163">
        <v>16</v>
      </c>
      <c r="C139" s="67">
        <v>145</v>
      </c>
      <c r="D139" s="72" t="s">
        <v>199</v>
      </c>
      <c r="E139" s="86" t="s">
        <v>449</v>
      </c>
      <c r="F139" s="78" t="s">
        <v>236</v>
      </c>
      <c r="G139" s="79" t="s">
        <v>450</v>
      </c>
      <c r="H139" s="77" t="s">
        <v>468</v>
      </c>
      <c r="I139" s="82">
        <v>229.58</v>
      </c>
      <c r="J139" s="85">
        <v>0</v>
      </c>
      <c r="K139" s="28">
        <f t="shared" si="5"/>
        <v>0</v>
      </c>
      <c r="L139" s="28">
        <f t="shared" si="6"/>
        <v>0</v>
      </c>
      <c r="M139" s="29"/>
      <c r="N139" s="30">
        <f t="shared" si="3"/>
        <v>0</v>
      </c>
      <c r="O139" s="29"/>
      <c r="P139" s="29"/>
      <c r="Q139" s="29"/>
      <c r="R139" s="42">
        <f t="shared" si="7"/>
        <v>0</v>
      </c>
      <c r="S139" s="20" t="str">
        <f t="shared" si="8"/>
        <v>OK</v>
      </c>
      <c r="T139" s="142"/>
      <c r="U139" s="143"/>
      <c r="V139" s="143"/>
      <c r="W139" s="143"/>
      <c r="X139" s="143"/>
      <c r="Y139" s="143"/>
      <c r="Z139" s="41"/>
      <c r="AA139" s="40"/>
      <c r="AB139" s="40"/>
      <c r="AC139" s="40"/>
      <c r="AD139" s="40"/>
      <c r="AE139" s="38"/>
      <c r="AF139" s="38"/>
      <c r="AG139" s="38"/>
      <c r="AH139" s="38"/>
      <c r="AI139" s="38"/>
      <c r="AJ139" s="38"/>
      <c r="AK139" s="38"/>
      <c r="AL139" s="38"/>
      <c r="AM139" s="38"/>
      <c r="AN139" s="38"/>
      <c r="AO139" s="38"/>
      <c r="AP139" s="38"/>
      <c r="AQ139" s="38"/>
      <c r="AR139" s="38"/>
      <c r="AS139" s="38"/>
      <c r="AT139" s="38"/>
      <c r="AU139" s="38"/>
      <c r="AV139" s="38"/>
      <c r="AW139" s="38"/>
      <c r="AX139" s="38"/>
      <c r="AY139" s="38"/>
    </row>
    <row r="140" spans="1:51" ht="24.75" customHeight="1" x14ac:dyDescent="0.25">
      <c r="A140" s="166"/>
      <c r="B140" s="165"/>
      <c r="C140" s="67">
        <v>146</v>
      </c>
      <c r="D140" s="72" t="s">
        <v>200</v>
      </c>
      <c r="E140" s="86" t="s">
        <v>451</v>
      </c>
      <c r="F140" s="78" t="s">
        <v>403</v>
      </c>
      <c r="G140" s="79" t="s">
        <v>452</v>
      </c>
      <c r="H140" s="77" t="s">
        <v>52</v>
      </c>
      <c r="I140" s="82">
        <v>96.02</v>
      </c>
      <c r="J140" s="85">
        <v>0</v>
      </c>
      <c r="K140" s="28">
        <f t="shared" si="5"/>
        <v>0</v>
      </c>
      <c r="L140" s="28">
        <f t="shared" si="6"/>
        <v>0</v>
      </c>
      <c r="M140" s="29"/>
      <c r="N140" s="30">
        <f t="shared" si="3"/>
        <v>0</v>
      </c>
      <c r="O140" s="29"/>
      <c r="P140" s="29"/>
      <c r="Q140" s="29"/>
      <c r="R140" s="42">
        <f t="shared" si="7"/>
        <v>0</v>
      </c>
      <c r="S140" s="20" t="str">
        <f t="shared" si="8"/>
        <v>OK</v>
      </c>
      <c r="T140" s="142"/>
      <c r="U140" s="143"/>
      <c r="V140" s="143"/>
      <c r="W140" s="143"/>
      <c r="X140" s="143"/>
      <c r="Y140" s="143"/>
      <c r="Z140" s="41"/>
      <c r="AA140" s="40"/>
      <c r="AB140" s="40"/>
      <c r="AC140" s="40"/>
      <c r="AD140" s="40"/>
      <c r="AE140" s="38"/>
      <c r="AF140" s="38"/>
      <c r="AG140" s="38"/>
      <c r="AH140" s="38"/>
      <c r="AI140" s="38"/>
      <c r="AJ140" s="38"/>
      <c r="AK140" s="38"/>
      <c r="AL140" s="38"/>
      <c r="AM140" s="38"/>
      <c r="AN140" s="38"/>
      <c r="AO140" s="38"/>
      <c r="AP140" s="38"/>
      <c r="AQ140" s="38"/>
      <c r="AR140" s="38"/>
      <c r="AS140" s="38"/>
      <c r="AT140" s="38"/>
      <c r="AU140" s="38"/>
      <c r="AV140" s="38"/>
      <c r="AW140" s="38"/>
      <c r="AX140" s="38"/>
      <c r="AY140" s="38"/>
    </row>
    <row r="141" spans="1:51" ht="24.75" customHeight="1" x14ac:dyDescent="0.25">
      <c r="A141" s="166" t="s">
        <v>481</v>
      </c>
      <c r="B141" s="163">
        <v>17</v>
      </c>
      <c r="C141" s="67">
        <v>147</v>
      </c>
      <c r="D141" s="73" t="s">
        <v>201</v>
      </c>
      <c r="E141" s="86" t="s">
        <v>453</v>
      </c>
      <c r="F141" s="78" t="s">
        <v>3</v>
      </c>
      <c r="G141" s="80" t="s">
        <v>454</v>
      </c>
      <c r="H141" s="77" t="s">
        <v>468</v>
      </c>
      <c r="I141" s="82">
        <v>1298.31</v>
      </c>
      <c r="J141" s="85">
        <v>0</v>
      </c>
      <c r="K141" s="28">
        <f t="shared" si="5"/>
        <v>0</v>
      </c>
      <c r="L141" s="28">
        <f t="shared" si="6"/>
        <v>0</v>
      </c>
      <c r="M141" s="29"/>
      <c r="N141" s="30">
        <f t="shared" si="3"/>
        <v>0</v>
      </c>
      <c r="O141" s="29"/>
      <c r="P141" s="29"/>
      <c r="Q141" s="29"/>
      <c r="R141" s="42">
        <f t="shared" si="7"/>
        <v>0</v>
      </c>
      <c r="S141" s="20" t="str">
        <f t="shared" si="8"/>
        <v>OK</v>
      </c>
      <c r="T141" s="142"/>
      <c r="U141" s="143"/>
      <c r="V141" s="143"/>
      <c r="W141" s="143"/>
      <c r="X141" s="143"/>
      <c r="Y141" s="143"/>
      <c r="Z141" s="41"/>
      <c r="AA141" s="40"/>
      <c r="AB141" s="40"/>
      <c r="AC141" s="40"/>
      <c r="AD141" s="40"/>
      <c r="AE141" s="38"/>
      <c r="AF141" s="38"/>
      <c r="AG141" s="38"/>
      <c r="AH141" s="38"/>
      <c r="AI141" s="38"/>
      <c r="AJ141" s="38"/>
      <c r="AK141" s="38"/>
      <c r="AL141" s="38"/>
      <c r="AM141" s="38"/>
      <c r="AN141" s="38"/>
      <c r="AO141" s="38"/>
      <c r="AP141" s="38"/>
      <c r="AQ141" s="38"/>
      <c r="AR141" s="38"/>
      <c r="AS141" s="38"/>
      <c r="AT141" s="38"/>
      <c r="AU141" s="38"/>
      <c r="AV141" s="38"/>
      <c r="AW141" s="38"/>
      <c r="AX141" s="38"/>
      <c r="AY141" s="38"/>
    </row>
    <row r="142" spans="1:51" ht="24.75" customHeight="1" x14ac:dyDescent="0.25">
      <c r="A142" s="166"/>
      <c r="B142" s="164"/>
      <c r="C142" s="67">
        <v>148</v>
      </c>
      <c r="D142" s="73" t="s">
        <v>202</v>
      </c>
      <c r="E142" s="86" t="s">
        <v>455</v>
      </c>
      <c r="F142" s="78" t="s">
        <v>3</v>
      </c>
      <c r="G142" s="80" t="s">
        <v>454</v>
      </c>
      <c r="H142" s="77" t="s">
        <v>476</v>
      </c>
      <c r="I142" s="82">
        <v>1073.81</v>
      </c>
      <c r="J142" s="85">
        <v>0</v>
      </c>
      <c r="K142" s="28">
        <f t="shared" si="5"/>
        <v>0</v>
      </c>
      <c r="L142" s="28">
        <f t="shared" si="6"/>
        <v>0</v>
      </c>
      <c r="M142" s="29"/>
      <c r="N142" s="30">
        <f t="shared" si="3"/>
        <v>0</v>
      </c>
      <c r="O142" s="29"/>
      <c r="P142" s="29"/>
      <c r="Q142" s="29"/>
      <c r="R142" s="42">
        <f t="shared" si="7"/>
        <v>0</v>
      </c>
      <c r="S142" s="20" t="str">
        <f t="shared" si="8"/>
        <v>OK</v>
      </c>
      <c r="T142" s="142"/>
      <c r="U142" s="143"/>
      <c r="V142" s="143"/>
      <c r="W142" s="143"/>
      <c r="X142" s="143"/>
      <c r="Y142" s="143"/>
      <c r="Z142" s="41"/>
      <c r="AA142" s="40"/>
      <c r="AB142" s="40"/>
      <c r="AC142" s="40"/>
      <c r="AD142" s="40"/>
      <c r="AE142" s="38"/>
      <c r="AF142" s="38"/>
      <c r="AG142" s="38"/>
      <c r="AH142" s="38"/>
      <c r="AI142" s="38"/>
      <c r="AJ142" s="38"/>
      <c r="AK142" s="38"/>
      <c r="AL142" s="38"/>
      <c r="AM142" s="38"/>
      <c r="AN142" s="38"/>
      <c r="AO142" s="38"/>
      <c r="AP142" s="38"/>
      <c r="AQ142" s="38"/>
      <c r="AR142" s="38"/>
      <c r="AS142" s="38"/>
      <c r="AT142" s="38"/>
      <c r="AU142" s="38"/>
      <c r="AV142" s="38"/>
      <c r="AW142" s="38"/>
      <c r="AX142" s="38"/>
      <c r="AY142" s="38"/>
    </row>
    <row r="143" spans="1:51" ht="24.75" customHeight="1" x14ac:dyDescent="0.25">
      <c r="A143" s="166"/>
      <c r="B143" s="165"/>
      <c r="C143" s="67">
        <v>149</v>
      </c>
      <c r="D143" s="73" t="s">
        <v>203</v>
      </c>
      <c r="E143" s="86" t="s">
        <v>456</v>
      </c>
      <c r="F143" s="78" t="s">
        <v>3</v>
      </c>
      <c r="G143" s="80" t="s">
        <v>454</v>
      </c>
      <c r="H143" s="77" t="s">
        <v>468</v>
      </c>
      <c r="I143" s="82">
        <v>424.67</v>
      </c>
      <c r="J143" s="85">
        <v>0</v>
      </c>
      <c r="K143" s="28">
        <f t="shared" si="5"/>
        <v>0</v>
      </c>
      <c r="L143" s="28">
        <f t="shared" si="6"/>
        <v>0</v>
      </c>
      <c r="M143" s="29"/>
      <c r="N143" s="30">
        <f t="shared" si="3"/>
        <v>0</v>
      </c>
      <c r="O143" s="29"/>
      <c r="P143" s="29"/>
      <c r="Q143" s="29"/>
      <c r="R143" s="42">
        <f t="shared" si="7"/>
        <v>0</v>
      </c>
      <c r="S143" s="20" t="str">
        <f t="shared" si="8"/>
        <v>OK</v>
      </c>
      <c r="T143" s="142"/>
      <c r="U143" s="143"/>
      <c r="V143" s="143"/>
      <c r="W143" s="143"/>
      <c r="X143" s="143"/>
      <c r="Y143" s="143"/>
      <c r="Z143" s="41"/>
      <c r="AA143" s="40"/>
      <c r="AB143" s="40"/>
      <c r="AC143" s="40"/>
      <c r="AD143" s="40"/>
      <c r="AE143" s="38"/>
      <c r="AF143" s="38"/>
      <c r="AG143" s="38"/>
      <c r="AH143" s="38"/>
      <c r="AI143" s="38"/>
      <c r="AJ143" s="38"/>
      <c r="AK143" s="38"/>
      <c r="AL143" s="38"/>
      <c r="AM143" s="38"/>
      <c r="AN143" s="38"/>
      <c r="AO143" s="38"/>
      <c r="AP143" s="38"/>
      <c r="AQ143" s="38"/>
      <c r="AR143" s="38"/>
      <c r="AS143" s="38"/>
      <c r="AT143" s="38"/>
      <c r="AU143" s="38"/>
      <c r="AV143" s="38"/>
      <c r="AW143" s="38"/>
      <c r="AX143" s="38"/>
      <c r="AY143" s="38"/>
    </row>
    <row r="144" spans="1:51" ht="24.75" customHeight="1" x14ac:dyDescent="0.25">
      <c r="A144" s="166" t="s">
        <v>482</v>
      </c>
      <c r="B144" s="163">
        <v>18</v>
      </c>
      <c r="C144" s="67">
        <v>150</v>
      </c>
      <c r="D144" s="73" t="s">
        <v>204</v>
      </c>
      <c r="E144" s="86" t="s">
        <v>457</v>
      </c>
      <c r="F144" s="78" t="s">
        <v>403</v>
      </c>
      <c r="G144" s="80" t="s">
        <v>433</v>
      </c>
      <c r="H144" s="77" t="s">
        <v>470</v>
      </c>
      <c r="I144" s="82">
        <v>30.6</v>
      </c>
      <c r="J144" s="85">
        <v>0</v>
      </c>
      <c r="K144" s="28">
        <f t="shared" si="5"/>
        <v>0</v>
      </c>
      <c r="L144" s="28">
        <f t="shared" si="6"/>
        <v>0</v>
      </c>
      <c r="M144" s="29"/>
      <c r="N144" s="30">
        <f t="shared" si="3"/>
        <v>0</v>
      </c>
      <c r="O144" s="29"/>
      <c r="P144" s="29"/>
      <c r="Q144" s="29"/>
      <c r="R144" s="42">
        <f t="shared" si="7"/>
        <v>0</v>
      </c>
      <c r="S144" s="20" t="str">
        <f t="shared" si="8"/>
        <v>OK</v>
      </c>
      <c r="T144" s="142"/>
      <c r="U144" s="143"/>
      <c r="V144" s="143"/>
      <c r="W144" s="143"/>
      <c r="X144" s="143"/>
      <c r="Y144" s="143"/>
      <c r="Z144" s="41"/>
      <c r="AA144" s="40"/>
      <c r="AB144" s="40"/>
      <c r="AC144" s="40"/>
      <c r="AD144" s="40"/>
      <c r="AE144" s="38"/>
      <c r="AF144" s="38"/>
      <c r="AG144" s="38"/>
      <c r="AH144" s="38"/>
      <c r="AI144" s="38"/>
      <c r="AJ144" s="38"/>
      <c r="AK144" s="38"/>
      <c r="AL144" s="38"/>
      <c r="AM144" s="38"/>
      <c r="AN144" s="38"/>
      <c r="AO144" s="38"/>
      <c r="AP144" s="38"/>
      <c r="AQ144" s="38"/>
      <c r="AR144" s="38"/>
      <c r="AS144" s="38"/>
      <c r="AT144" s="38"/>
      <c r="AU144" s="38"/>
      <c r="AV144" s="38"/>
      <c r="AW144" s="38"/>
      <c r="AX144" s="38"/>
      <c r="AY144" s="38"/>
    </row>
    <row r="145" spans="1:51" ht="24.75" customHeight="1" x14ac:dyDescent="0.25">
      <c r="A145" s="166"/>
      <c r="B145" s="164"/>
      <c r="C145" s="67">
        <v>151</v>
      </c>
      <c r="D145" s="73" t="s">
        <v>205</v>
      </c>
      <c r="E145" s="86" t="s">
        <v>458</v>
      </c>
      <c r="F145" s="78" t="s">
        <v>3</v>
      </c>
      <c r="G145" s="80" t="s">
        <v>433</v>
      </c>
      <c r="H145" s="77" t="s">
        <v>468</v>
      </c>
      <c r="I145" s="82">
        <v>14.23</v>
      </c>
      <c r="J145" s="85">
        <v>0</v>
      </c>
      <c r="K145" s="28">
        <f t="shared" si="5"/>
        <v>0</v>
      </c>
      <c r="L145" s="28">
        <f t="shared" si="6"/>
        <v>0</v>
      </c>
      <c r="M145" s="29"/>
      <c r="N145" s="30">
        <f t="shared" si="3"/>
        <v>0</v>
      </c>
      <c r="O145" s="29"/>
      <c r="P145" s="29"/>
      <c r="Q145" s="29"/>
      <c r="R145" s="42">
        <f t="shared" si="7"/>
        <v>0</v>
      </c>
      <c r="S145" s="20" t="str">
        <f t="shared" si="8"/>
        <v>OK</v>
      </c>
      <c r="T145" s="142"/>
      <c r="U145" s="143"/>
      <c r="V145" s="143"/>
      <c r="W145" s="143"/>
      <c r="X145" s="143"/>
      <c r="Y145" s="143"/>
      <c r="Z145" s="41"/>
      <c r="AA145" s="40"/>
      <c r="AB145" s="40"/>
      <c r="AC145" s="40"/>
      <c r="AD145" s="40"/>
      <c r="AE145" s="38"/>
      <c r="AF145" s="38"/>
      <c r="AG145" s="38"/>
      <c r="AH145" s="38"/>
      <c r="AI145" s="38"/>
      <c r="AJ145" s="38"/>
      <c r="AK145" s="38"/>
      <c r="AL145" s="38"/>
      <c r="AM145" s="38"/>
      <c r="AN145" s="38"/>
      <c r="AO145" s="38"/>
      <c r="AP145" s="38"/>
      <c r="AQ145" s="38"/>
      <c r="AR145" s="38"/>
      <c r="AS145" s="38"/>
      <c r="AT145" s="38"/>
      <c r="AU145" s="38"/>
      <c r="AV145" s="38"/>
      <c r="AW145" s="38"/>
      <c r="AX145" s="38"/>
      <c r="AY145" s="38"/>
    </row>
    <row r="146" spans="1:51" ht="24.75" customHeight="1" x14ac:dyDescent="0.25">
      <c r="A146" s="166"/>
      <c r="B146" s="164"/>
      <c r="C146" s="67">
        <v>152</v>
      </c>
      <c r="D146" s="73" t="s">
        <v>206</v>
      </c>
      <c r="E146" s="86" t="s">
        <v>459</v>
      </c>
      <c r="F146" s="78" t="s">
        <v>3</v>
      </c>
      <c r="G146" s="80" t="s">
        <v>433</v>
      </c>
      <c r="H146" s="77" t="s">
        <v>468</v>
      </c>
      <c r="I146" s="82">
        <v>4.05</v>
      </c>
      <c r="J146" s="85">
        <v>0</v>
      </c>
      <c r="K146" s="28">
        <f t="shared" si="5"/>
        <v>0</v>
      </c>
      <c r="L146" s="28">
        <f t="shared" si="6"/>
        <v>0</v>
      </c>
      <c r="M146" s="29"/>
      <c r="N146" s="30">
        <f t="shared" si="3"/>
        <v>0</v>
      </c>
      <c r="O146" s="29"/>
      <c r="P146" s="29"/>
      <c r="Q146" s="29"/>
      <c r="R146" s="42">
        <f t="shared" si="7"/>
        <v>0</v>
      </c>
      <c r="S146" s="20" t="str">
        <f t="shared" si="8"/>
        <v>OK</v>
      </c>
      <c r="T146" s="142"/>
      <c r="U146" s="143"/>
      <c r="V146" s="143"/>
      <c r="W146" s="143"/>
      <c r="X146" s="143"/>
      <c r="Y146" s="143"/>
      <c r="Z146" s="41"/>
      <c r="AA146" s="40"/>
      <c r="AB146" s="40"/>
      <c r="AC146" s="40"/>
      <c r="AD146" s="40"/>
      <c r="AE146" s="38"/>
      <c r="AF146" s="38"/>
      <c r="AG146" s="38"/>
      <c r="AH146" s="38"/>
      <c r="AI146" s="38"/>
      <c r="AJ146" s="38"/>
      <c r="AK146" s="38"/>
      <c r="AL146" s="38"/>
      <c r="AM146" s="38"/>
      <c r="AN146" s="38"/>
      <c r="AO146" s="38"/>
      <c r="AP146" s="38"/>
      <c r="AQ146" s="38"/>
      <c r="AR146" s="38"/>
      <c r="AS146" s="38"/>
      <c r="AT146" s="38"/>
      <c r="AU146" s="38"/>
      <c r="AV146" s="38"/>
      <c r="AW146" s="38"/>
      <c r="AX146" s="38"/>
      <c r="AY146" s="38"/>
    </row>
    <row r="147" spans="1:51" ht="24.75" customHeight="1" x14ac:dyDescent="0.25">
      <c r="A147" s="166"/>
      <c r="B147" s="164"/>
      <c r="C147" s="67">
        <v>153</v>
      </c>
      <c r="D147" s="73" t="s">
        <v>207</v>
      </c>
      <c r="E147" s="86" t="s">
        <v>460</v>
      </c>
      <c r="F147" s="78" t="s">
        <v>3</v>
      </c>
      <c r="G147" s="80" t="s">
        <v>433</v>
      </c>
      <c r="H147" s="77" t="s">
        <v>468</v>
      </c>
      <c r="I147" s="82">
        <v>3.9</v>
      </c>
      <c r="J147" s="85">
        <v>0</v>
      </c>
      <c r="K147" s="28">
        <f t="shared" si="5"/>
        <v>0</v>
      </c>
      <c r="L147" s="28">
        <f t="shared" si="6"/>
        <v>0</v>
      </c>
      <c r="M147" s="29"/>
      <c r="N147" s="30">
        <f t="shared" si="3"/>
        <v>0</v>
      </c>
      <c r="O147" s="29"/>
      <c r="P147" s="29"/>
      <c r="Q147" s="29"/>
      <c r="R147" s="42">
        <f t="shared" si="7"/>
        <v>0</v>
      </c>
      <c r="S147" s="20" t="str">
        <f t="shared" si="8"/>
        <v>OK</v>
      </c>
      <c r="T147" s="142"/>
      <c r="U147" s="143"/>
      <c r="V147" s="143"/>
      <c r="W147" s="143"/>
      <c r="X147" s="143"/>
      <c r="Y147" s="143"/>
      <c r="Z147" s="41"/>
      <c r="AA147" s="40"/>
      <c r="AB147" s="40"/>
      <c r="AC147" s="40"/>
      <c r="AD147" s="40"/>
      <c r="AE147" s="38"/>
      <c r="AF147" s="38"/>
      <c r="AG147" s="38"/>
      <c r="AH147" s="38"/>
      <c r="AI147" s="38"/>
      <c r="AJ147" s="38"/>
      <c r="AK147" s="38"/>
      <c r="AL147" s="38"/>
      <c r="AM147" s="38"/>
      <c r="AN147" s="38"/>
      <c r="AO147" s="38"/>
      <c r="AP147" s="38"/>
      <c r="AQ147" s="38"/>
      <c r="AR147" s="38"/>
      <c r="AS147" s="38"/>
      <c r="AT147" s="38"/>
      <c r="AU147" s="38"/>
      <c r="AV147" s="38"/>
      <c r="AW147" s="38"/>
      <c r="AX147" s="38"/>
      <c r="AY147" s="38"/>
    </row>
    <row r="148" spans="1:51" ht="24.75" customHeight="1" x14ac:dyDescent="0.25">
      <c r="A148" s="166"/>
      <c r="B148" s="164"/>
      <c r="C148" s="67">
        <v>154</v>
      </c>
      <c r="D148" s="73" t="s">
        <v>208</v>
      </c>
      <c r="E148" s="86" t="s">
        <v>461</v>
      </c>
      <c r="F148" s="78" t="s">
        <v>3</v>
      </c>
      <c r="G148" s="80" t="s">
        <v>433</v>
      </c>
      <c r="H148" s="77" t="s">
        <v>468</v>
      </c>
      <c r="I148" s="82">
        <v>3.27</v>
      </c>
      <c r="J148" s="85">
        <v>0</v>
      </c>
      <c r="K148" s="28">
        <f t="shared" si="5"/>
        <v>0</v>
      </c>
      <c r="L148" s="28">
        <f t="shared" si="6"/>
        <v>0</v>
      </c>
      <c r="M148" s="29"/>
      <c r="N148" s="30">
        <f t="shared" si="3"/>
        <v>0</v>
      </c>
      <c r="O148" s="29"/>
      <c r="P148" s="29"/>
      <c r="Q148" s="29"/>
      <c r="R148" s="42">
        <f t="shared" si="7"/>
        <v>0</v>
      </c>
      <c r="S148" s="20" t="str">
        <f t="shared" si="8"/>
        <v>OK</v>
      </c>
      <c r="T148" s="142"/>
      <c r="U148" s="143"/>
      <c r="V148" s="143"/>
      <c r="W148" s="143"/>
      <c r="X148" s="143"/>
      <c r="Y148" s="143"/>
      <c r="Z148" s="41"/>
      <c r="AA148" s="40"/>
      <c r="AB148" s="40"/>
      <c r="AC148" s="40"/>
      <c r="AD148" s="40"/>
      <c r="AE148" s="38"/>
      <c r="AF148" s="38"/>
      <c r="AG148" s="38"/>
      <c r="AH148" s="38"/>
      <c r="AI148" s="38"/>
      <c r="AJ148" s="38"/>
      <c r="AK148" s="38"/>
      <c r="AL148" s="38"/>
      <c r="AM148" s="38"/>
      <c r="AN148" s="38"/>
      <c r="AO148" s="38"/>
      <c r="AP148" s="38"/>
      <c r="AQ148" s="38"/>
      <c r="AR148" s="38"/>
      <c r="AS148" s="38"/>
      <c r="AT148" s="38"/>
      <c r="AU148" s="38"/>
      <c r="AV148" s="38"/>
      <c r="AW148" s="38"/>
      <c r="AX148" s="38"/>
      <c r="AY148" s="38"/>
    </row>
    <row r="149" spans="1:51" ht="24.75" customHeight="1" x14ac:dyDescent="0.25">
      <c r="A149" s="166"/>
      <c r="B149" s="164"/>
      <c r="C149" s="67">
        <v>155</v>
      </c>
      <c r="D149" s="73" t="s">
        <v>209</v>
      </c>
      <c r="E149" s="86" t="s">
        <v>462</v>
      </c>
      <c r="F149" s="78" t="s">
        <v>3</v>
      </c>
      <c r="G149" s="80" t="s">
        <v>433</v>
      </c>
      <c r="H149" s="77" t="s">
        <v>468</v>
      </c>
      <c r="I149" s="82">
        <v>4.12</v>
      </c>
      <c r="J149" s="85">
        <v>0</v>
      </c>
      <c r="K149" s="28">
        <f t="shared" si="5"/>
        <v>0</v>
      </c>
      <c r="L149" s="28">
        <f t="shared" si="6"/>
        <v>0</v>
      </c>
      <c r="M149" s="29"/>
      <c r="N149" s="30">
        <f t="shared" si="3"/>
        <v>0</v>
      </c>
      <c r="O149" s="29"/>
      <c r="P149" s="29"/>
      <c r="Q149" s="29"/>
      <c r="R149" s="42">
        <f t="shared" si="7"/>
        <v>0</v>
      </c>
      <c r="S149" s="20" t="str">
        <f t="shared" si="8"/>
        <v>OK</v>
      </c>
      <c r="T149" s="142"/>
      <c r="U149" s="143"/>
      <c r="V149" s="143"/>
      <c r="W149" s="143"/>
      <c r="X149" s="143"/>
      <c r="Y149" s="143"/>
      <c r="Z149" s="41"/>
      <c r="AA149" s="40"/>
      <c r="AB149" s="40"/>
      <c r="AC149" s="40"/>
      <c r="AD149" s="40"/>
      <c r="AE149" s="38"/>
      <c r="AF149" s="38"/>
      <c r="AG149" s="38"/>
      <c r="AH149" s="38"/>
      <c r="AI149" s="38"/>
      <c r="AJ149" s="38"/>
      <c r="AK149" s="38"/>
      <c r="AL149" s="38"/>
      <c r="AM149" s="38"/>
      <c r="AN149" s="38"/>
      <c r="AO149" s="38"/>
      <c r="AP149" s="38"/>
      <c r="AQ149" s="38"/>
      <c r="AR149" s="38"/>
      <c r="AS149" s="38"/>
      <c r="AT149" s="38"/>
      <c r="AU149" s="38"/>
      <c r="AV149" s="38"/>
      <c r="AW149" s="38"/>
      <c r="AX149" s="38"/>
      <c r="AY149" s="38"/>
    </row>
    <row r="150" spans="1:51" ht="24.75" customHeight="1" x14ac:dyDescent="0.25">
      <c r="A150" s="166"/>
      <c r="B150" s="164"/>
      <c r="C150" s="67">
        <v>156</v>
      </c>
      <c r="D150" s="73" t="s">
        <v>210</v>
      </c>
      <c r="E150" s="86" t="s">
        <v>463</v>
      </c>
      <c r="F150" s="78" t="s">
        <v>3</v>
      </c>
      <c r="G150" s="80" t="s">
        <v>433</v>
      </c>
      <c r="H150" s="77" t="s">
        <v>468</v>
      </c>
      <c r="I150" s="82">
        <v>5.89</v>
      </c>
      <c r="J150" s="85">
        <v>0</v>
      </c>
      <c r="K150" s="28">
        <f t="shared" si="5"/>
        <v>0</v>
      </c>
      <c r="L150" s="28">
        <f t="shared" si="6"/>
        <v>0</v>
      </c>
      <c r="M150" s="29"/>
      <c r="N150" s="30">
        <f t="shared" si="3"/>
        <v>0</v>
      </c>
      <c r="O150" s="29"/>
      <c r="P150" s="29"/>
      <c r="Q150" s="29"/>
      <c r="R150" s="42">
        <f t="shared" si="7"/>
        <v>0</v>
      </c>
      <c r="S150" s="20" t="str">
        <f t="shared" si="8"/>
        <v>OK</v>
      </c>
      <c r="T150" s="142"/>
      <c r="U150" s="143"/>
      <c r="V150" s="143"/>
      <c r="W150" s="143"/>
      <c r="X150" s="143"/>
      <c r="Y150" s="143"/>
      <c r="Z150" s="41"/>
      <c r="AA150" s="40"/>
      <c r="AB150" s="40"/>
      <c r="AC150" s="40"/>
      <c r="AD150" s="40"/>
      <c r="AE150" s="38"/>
      <c r="AF150" s="38"/>
      <c r="AG150" s="38"/>
      <c r="AH150" s="38"/>
      <c r="AI150" s="38"/>
      <c r="AJ150" s="38"/>
      <c r="AK150" s="38"/>
      <c r="AL150" s="38"/>
      <c r="AM150" s="38"/>
      <c r="AN150" s="38"/>
      <c r="AO150" s="38"/>
      <c r="AP150" s="38"/>
      <c r="AQ150" s="38"/>
      <c r="AR150" s="38"/>
      <c r="AS150" s="38"/>
      <c r="AT150" s="38"/>
      <c r="AU150" s="38"/>
      <c r="AV150" s="38"/>
      <c r="AW150" s="38"/>
      <c r="AX150" s="38"/>
      <c r="AY150" s="38"/>
    </row>
    <row r="151" spans="1:51" ht="24.75" customHeight="1" x14ac:dyDescent="0.25">
      <c r="A151" s="166"/>
      <c r="B151" s="164"/>
      <c r="C151" s="67">
        <v>157</v>
      </c>
      <c r="D151" s="73" t="s">
        <v>211</v>
      </c>
      <c r="E151" s="86" t="s">
        <v>464</v>
      </c>
      <c r="F151" s="78" t="s">
        <v>3</v>
      </c>
      <c r="G151" s="80" t="s">
        <v>433</v>
      </c>
      <c r="H151" s="77" t="s">
        <v>468</v>
      </c>
      <c r="I151" s="82">
        <v>3.9</v>
      </c>
      <c r="J151" s="85">
        <v>0</v>
      </c>
      <c r="K151" s="28">
        <f t="shared" si="5"/>
        <v>0</v>
      </c>
      <c r="L151" s="28">
        <f t="shared" si="6"/>
        <v>0</v>
      </c>
      <c r="M151" s="29"/>
      <c r="N151" s="30">
        <f t="shared" si="3"/>
        <v>0</v>
      </c>
      <c r="O151" s="29"/>
      <c r="P151" s="29"/>
      <c r="Q151" s="29"/>
      <c r="R151" s="42">
        <f t="shared" si="7"/>
        <v>0</v>
      </c>
      <c r="S151" s="20" t="str">
        <f t="shared" si="8"/>
        <v>OK</v>
      </c>
      <c r="T151" s="142"/>
      <c r="U151" s="143"/>
      <c r="V151" s="143"/>
      <c r="W151" s="143"/>
      <c r="X151" s="143"/>
      <c r="Y151" s="143"/>
      <c r="Z151" s="41"/>
      <c r="AA151" s="40"/>
      <c r="AB151" s="40"/>
      <c r="AC151" s="40"/>
      <c r="AD151" s="40"/>
      <c r="AE151" s="38"/>
      <c r="AF151" s="38"/>
      <c r="AG151" s="38"/>
      <c r="AH151" s="38"/>
      <c r="AI151" s="38"/>
      <c r="AJ151" s="38"/>
      <c r="AK151" s="38"/>
      <c r="AL151" s="38"/>
      <c r="AM151" s="38"/>
      <c r="AN151" s="38"/>
      <c r="AO151" s="38"/>
      <c r="AP151" s="38"/>
      <c r="AQ151" s="38"/>
      <c r="AR151" s="38"/>
      <c r="AS151" s="38"/>
      <c r="AT151" s="38"/>
      <c r="AU151" s="38"/>
      <c r="AV151" s="38"/>
      <c r="AW151" s="38"/>
      <c r="AX151" s="38"/>
      <c r="AY151" s="38"/>
    </row>
    <row r="152" spans="1:51" ht="24.75" customHeight="1" x14ac:dyDescent="0.25">
      <c r="A152" s="166"/>
      <c r="B152" s="164"/>
      <c r="C152" s="67">
        <v>158</v>
      </c>
      <c r="D152" s="73" t="s">
        <v>212</v>
      </c>
      <c r="E152" s="86" t="s">
        <v>465</v>
      </c>
      <c r="F152" s="78" t="s">
        <v>3</v>
      </c>
      <c r="G152" s="80" t="s">
        <v>433</v>
      </c>
      <c r="H152" s="77" t="s">
        <v>473</v>
      </c>
      <c r="I152" s="82">
        <v>157.9</v>
      </c>
      <c r="J152" s="85">
        <v>0</v>
      </c>
      <c r="K152" s="28">
        <f t="shared" si="5"/>
        <v>0</v>
      </c>
      <c r="L152" s="28">
        <f t="shared" si="6"/>
        <v>0</v>
      </c>
      <c r="M152" s="29"/>
      <c r="N152" s="30">
        <f t="shared" si="3"/>
        <v>0</v>
      </c>
      <c r="O152" s="29"/>
      <c r="P152" s="29"/>
      <c r="Q152" s="29"/>
      <c r="R152" s="42">
        <f t="shared" si="7"/>
        <v>0</v>
      </c>
      <c r="S152" s="20" t="str">
        <f t="shared" si="8"/>
        <v>OK</v>
      </c>
      <c r="T152" s="142"/>
      <c r="U152" s="143"/>
      <c r="V152" s="143"/>
      <c r="W152" s="143"/>
      <c r="X152" s="143"/>
      <c r="Y152" s="143"/>
      <c r="Z152" s="41"/>
      <c r="AA152" s="40"/>
      <c r="AB152" s="40"/>
      <c r="AC152" s="40"/>
      <c r="AD152" s="40"/>
      <c r="AE152" s="38"/>
      <c r="AF152" s="38"/>
      <c r="AG152" s="38"/>
      <c r="AH152" s="38"/>
      <c r="AI152" s="38"/>
      <c r="AJ152" s="38"/>
      <c r="AK152" s="38"/>
      <c r="AL152" s="38"/>
      <c r="AM152" s="38"/>
      <c r="AN152" s="38"/>
      <c r="AO152" s="38"/>
      <c r="AP152" s="38"/>
      <c r="AQ152" s="38"/>
      <c r="AR152" s="38"/>
      <c r="AS152" s="38"/>
      <c r="AT152" s="38"/>
      <c r="AU152" s="38"/>
      <c r="AV152" s="38"/>
      <c r="AW152" s="38"/>
      <c r="AX152" s="38"/>
      <c r="AY152" s="38"/>
    </row>
    <row r="153" spans="1:51" ht="24.75" customHeight="1" x14ac:dyDescent="0.25">
      <c r="A153" s="166"/>
      <c r="B153" s="164"/>
      <c r="C153" s="67">
        <v>159</v>
      </c>
      <c r="D153" s="73" t="s">
        <v>213</v>
      </c>
      <c r="E153" s="86" t="s">
        <v>466</v>
      </c>
      <c r="F153" s="78" t="s">
        <v>3</v>
      </c>
      <c r="G153" s="80" t="s">
        <v>433</v>
      </c>
      <c r="H153" s="77" t="s">
        <v>473</v>
      </c>
      <c r="I153" s="82">
        <v>102.99</v>
      </c>
      <c r="J153" s="85">
        <v>0</v>
      </c>
      <c r="K153" s="28">
        <f t="shared" si="5"/>
        <v>0</v>
      </c>
      <c r="L153" s="28">
        <f t="shared" si="6"/>
        <v>0</v>
      </c>
      <c r="M153" s="29"/>
      <c r="N153" s="30">
        <f t="shared" si="3"/>
        <v>0</v>
      </c>
      <c r="O153" s="29"/>
      <c r="P153" s="29"/>
      <c r="Q153" s="29"/>
      <c r="R153" s="42">
        <f t="shared" si="7"/>
        <v>0</v>
      </c>
      <c r="S153" s="20" t="str">
        <f t="shared" si="8"/>
        <v>OK</v>
      </c>
      <c r="T153" s="142"/>
      <c r="U153" s="143"/>
      <c r="V153" s="143"/>
      <c r="W153" s="143"/>
      <c r="X153" s="143"/>
      <c r="Y153" s="143"/>
      <c r="Z153" s="41"/>
      <c r="AA153" s="40"/>
      <c r="AB153" s="40"/>
      <c r="AC153" s="40"/>
      <c r="AD153" s="40"/>
      <c r="AE153" s="38"/>
      <c r="AF153" s="38"/>
      <c r="AG153" s="38"/>
      <c r="AH153" s="38"/>
      <c r="AI153" s="38"/>
      <c r="AJ153" s="38"/>
      <c r="AK153" s="38"/>
      <c r="AL153" s="38"/>
      <c r="AM153" s="38"/>
      <c r="AN153" s="38"/>
      <c r="AO153" s="38"/>
      <c r="AP153" s="38"/>
      <c r="AQ153" s="38"/>
      <c r="AR153" s="38"/>
      <c r="AS153" s="38"/>
      <c r="AT153" s="38"/>
      <c r="AU153" s="38"/>
      <c r="AV153" s="38"/>
      <c r="AW153" s="38"/>
      <c r="AX153" s="38"/>
      <c r="AY153" s="38"/>
    </row>
    <row r="154" spans="1:51" ht="24.75" customHeight="1" x14ac:dyDescent="0.25">
      <c r="A154" s="166"/>
      <c r="B154" s="165"/>
      <c r="C154" s="67">
        <v>160</v>
      </c>
      <c r="D154" s="73" t="s">
        <v>214</v>
      </c>
      <c r="E154" s="86" t="s">
        <v>467</v>
      </c>
      <c r="F154" s="78" t="s">
        <v>340</v>
      </c>
      <c r="G154" s="80" t="s">
        <v>433</v>
      </c>
      <c r="H154" s="77" t="s">
        <v>468</v>
      </c>
      <c r="I154" s="82">
        <v>1405.14</v>
      </c>
      <c r="J154" s="85">
        <v>0</v>
      </c>
      <c r="K154" s="28">
        <f t="shared" si="5"/>
        <v>0</v>
      </c>
      <c r="L154" s="28">
        <f t="shared" si="6"/>
        <v>0</v>
      </c>
      <c r="M154" s="29"/>
      <c r="N154" s="30">
        <f t="shared" si="3"/>
        <v>0</v>
      </c>
      <c r="O154" s="29"/>
      <c r="P154" s="29"/>
      <c r="Q154" s="29"/>
      <c r="R154" s="42">
        <f t="shared" si="7"/>
        <v>0</v>
      </c>
      <c r="S154" s="20" t="str">
        <f t="shared" si="8"/>
        <v>OK</v>
      </c>
      <c r="T154" s="142"/>
      <c r="U154" s="143"/>
      <c r="V154" s="143"/>
      <c r="W154" s="143"/>
      <c r="X154" s="143"/>
      <c r="Y154" s="143"/>
      <c r="Z154" s="41"/>
      <c r="AA154" s="40"/>
      <c r="AB154" s="40"/>
      <c r="AC154" s="40"/>
      <c r="AD154" s="40"/>
      <c r="AE154" s="38"/>
      <c r="AF154" s="38"/>
      <c r="AG154" s="38"/>
      <c r="AH154" s="38"/>
      <c r="AI154" s="38"/>
      <c r="AJ154" s="38"/>
      <c r="AK154" s="38"/>
      <c r="AL154" s="38"/>
      <c r="AM154" s="38"/>
      <c r="AN154" s="38"/>
      <c r="AO154" s="38"/>
      <c r="AP154" s="38"/>
      <c r="AQ154" s="38"/>
      <c r="AR154" s="38"/>
      <c r="AS154" s="38"/>
      <c r="AT154" s="38"/>
      <c r="AU154" s="38"/>
      <c r="AV154" s="38"/>
      <c r="AW154" s="38"/>
      <c r="AX154" s="38"/>
      <c r="AY154" s="38"/>
    </row>
    <row r="155" spans="1:51" ht="16.5" customHeight="1" x14ac:dyDescent="0.25">
      <c r="I155" s="57"/>
      <c r="J155" s="55">
        <f t="shared" ref="J155:R155" si="9">SUM(J4:J154)</f>
        <v>6021</v>
      </c>
      <c r="K155" s="55">
        <f t="shared" si="9"/>
        <v>3297</v>
      </c>
      <c r="L155" s="55">
        <f t="shared" si="9"/>
        <v>3297</v>
      </c>
      <c r="M155" s="55">
        <f t="shared" si="9"/>
        <v>0</v>
      </c>
      <c r="N155" s="55">
        <f t="shared" si="9"/>
        <v>1477</v>
      </c>
      <c r="O155" s="55">
        <f t="shared" si="9"/>
        <v>0</v>
      </c>
      <c r="P155" s="55">
        <f t="shared" si="9"/>
        <v>0</v>
      </c>
      <c r="Q155" s="55">
        <f t="shared" si="9"/>
        <v>0</v>
      </c>
      <c r="R155" s="56">
        <f t="shared" si="9"/>
        <v>2724</v>
      </c>
      <c r="T155" s="148">
        <f>SUMPRODUCT($I$4:$I$154,T4:T154)</f>
        <v>3064.2599999999998</v>
      </c>
      <c r="U155" s="148">
        <f t="shared" ref="U155:AB155" si="10">SUMPRODUCT($I$4:$I$154,U4:U154)</f>
        <v>2543.8100000000009</v>
      </c>
      <c r="V155" s="148">
        <f t="shared" si="10"/>
        <v>3225</v>
      </c>
      <c r="W155" s="148">
        <f t="shared" si="10"/>
        <v>3498</v>
      </c>
      <c r="X155" s="148">
        <f t="shared" si="10"/>
        <v>1211.0999999999999</v>
      </c>
      <c r="Y155" s="148">
        <f t="shared" si="10"/>
        <v>5375</v>
      </c>
      <c r="Z155" s="148">
        <f t="shared" si="10"/>
        <v>0</v>
      </c>
      <c r="AA155" s="148">
        <f t="shared" si="10"/>
        <v>0</v>
      </c>
      <c r="AB155" s="148">
        <f t="shared" si="10"/>
        <v>0</v>
      </c>
      <c r="AC155" s="22">
        <f t="shared" ref="AC155:AY155" si="11">SUMPRODUCT($I$4:$I$154,AC4:AC154)</f>
        <v>0</v>
      </c>
      <c r="AD155" s="22">
        <f t="shared" si="11"/>
        <v>0</v>
      </c>
      <c r="AE155" s="22">
        <f t="shared" si="11"/>
        <v>0</v>
      </c>
      <c r="AF155" s="22">
        <f t="shared" si="11"/>
        <v>0</v>
      </c>
      <c r="AG155" s="22">
        <f t="shared" si="11"/>
        <v>0</v>
      </c>
      <c r="AH155" s="22">
        <f t="shared" si="11"/>
        <v>0</v>
      </c>
      <c r="AI155" s="22">
        <f t="shared" si="11"/>
        <v>0</v>
      </c>
      <c r="AJ155" s="22">
        <f t="shared" si="11"/>
        <v>0</v>
      </c>
      <c r="AK155" s="22">
        <f t="shared" si="11"/>
        <v>0</v>
      </c>
      <c r="AL155" s="22">
        <f t="shared" si="11"/>
        <v>0</v>
      </c>
      <c r="AM155" s="22">
        <f t="shared" si="11"/>
        <v>0</v>
      </c>
      <c r="AN155" s="22">
        <f t="shared" si="11"/>
        <v>0</v>
      </c>
      <c r="AO155" s="22">
        <f t="shared" si="11"/>
        <v>0</v>
      </c>
      <c r="AP155" s="22">
        <f t="shared" si="11"/>
        <v>0</v>
      </c>
      <c r="AQ155" s="22">
        <f t="shared" si="11"/>
        <v>0</v>
      </c>
      <c r="AR155" s="22">
        <f t="shared" si="11"/>
        <v>0</v>
      </c>
      <c r="AS155" s="22">
        <f t="shared" si="11"/>
        <v>0</v>
      </c>
      <c r="AT155" s="22">
        <f t="shared" si="11"/>
        <v>0</v>
      </c>
      <c r="AU155" s="22">
        <f t="shared" si="11"/>
        <v>0</v>
      </c>
      <c r="AV155" s="22">
        <f t="shared" si="11"/>
        <v>0</v>
      </c>
      <c r="AW155" s="22">
        <f t="shared" si="11"/>
        <v>0</v>
      </c>
      <c r="AX155" s="22">
        <f t="shared" si="11"/>
        <v>0</v>
      </c>
      <c r="AY155" s="22">
        <f t="shared" si="11"/>
        <v>0</v>
      </c>
    </row>
    <row r="156" spans="1:51" ht="20.25" customHeight="1" x14ac:dyDescent="0.25">
      <c r="J156" s="62">
        <f t="shared" ref="J156:Q156" si="12">SUMPRODUCT($I$4:$I$154,J4:J154)</f>
        <v>32760.510000000002</v>
      </c>
      <c r="K156" s="62">
        <f t="shared" si="12"/>
        <v>18917.169999999998</v>
      </c>
      <c r="L156" s="62">
        <f t="shared" si="12"/>
        <v>18917.169999999998</v>
      </c>
      <c r="M156" s="62">
        <f t="shared" si="12"/>
        <v>0</v>
      </c>
      <c r="N156" s="62">
        <f t="shared" si="12"/>
        <v>7965.0099999999993</v>
      </c>
      <c r="O156" s="62">
        <f t="shared" si="12"/>
        <v>0</v>
      </c>
      <c r="P156" s="62">
        <f t="shared" si="12"/>
        <v>0</v>
      </c>
      <c r="Q156" s="62">
        <f t="shared" si="12"/>
        <v>0</v>
      </c>
      <c r="T156" s="149"/>
      <c r="U156" s="149"/>
      <c r="V156" s="149"/>
      <c r="W156" s="149"/>
      <c r="X156" s="149"/>
      <c r="Y156" s="149"/>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row>
    <row r="157" spans="1:51" ht="20.25" customHeight="1" thickBot="1" x14ac:dyDescent="0.3">
      <c r="J157" s="62"/>
      <c r="M157" s="33"/>
      <c r="N157" s="33"/>
      <c r="O157" s="33"/>
      <c r="P157" s="33"/>
      <c r="Q157" s="33"/>
      <c r="T157" s="149"/>
      <c r="U157" s="149"/>
      <c r="V157" s="149"/>
      <c r="W157" s="149"/>
      <c r="X157" s="149"/>
      <c r="Y157" s="149"/>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row>
    <row r="158" spans="1:51" ht="17.25" customHeight="1" x14ac:dyDescent="0.25">
      <c r="A158" s="39"/>
      <c r="B158" s="177" t="s">
        <v>60</v>
      </c>
      <c r="C158" s="178"/>
      <c r="D158" s="178"/>
      <c r="E158" s="178"/>
      <c r="F158" s="178"/>
      <c r="G158" s="178"/>
      <c r="H158" s="178"/>
      <c r="I158" s="178"/>
      <c r="J158" s="179"/>
      <c r="K158" s="33"/>
      <c r="L158" s="33"/>
      <c r="M158" s="33"/>
      <c r="N158" s="33"/>
      <c r="O158" s="33"/>
      <c r="P158" s="33"/>
      <c r="Q158" s="33"/>
      <c r="T158" s="149"/>
      <c r="U158" s="150"/>
      <c r="V158" s="150"/>
      <c r="W158" s="150"/>
      <c r="X158" s="149"/>
      <c r="Y158" s="149"/>
    </row>
    <row r="159" spans="1:51" ht="16.5" customHeight="1" x14ac:dyDescent="0.25">
      <c r="A159" s="39"/>
      <c r="B159" s="180" t="s">
        <v>58</v>
      </c>
      <c r="C159" s="181"/>
      <c r="D159" s="181"/>
      <c r="E159" s="181"/>
      <c r="F159" s="181"/>
      <c r="G159" s="181"/>
      <c r="H159" s="181"/>
      <c r="I159" s="181"/>
      <c r="J159" s="182"/>
      <c r="Q159" s="27"/>
      <c r="T159" s="149"/>
      <c r="U159" s="150"/>
      <c r="V159" s="150"/>
      <c r="W159" s="150"/>
      <c r="X159" s="149"/>
      <c r="Y159" s="149"/>
    </row>
    <row r="160" spans="1:51" ht="15.75" customHeight="1" x14ac:dyDescent="0.25">
      <c r="A160" s="39"/>
      <c r="B160" s="183" t="s">
        <v>59</v>
      </c>
      <c r="C160" s="184"/>
      <c r="D160" s="184"/>
      <c r="E160" s="184"/>
      <c r="F160" s="184"/>
      <c r="G160" s="184"/>
      <c r="H160" s="184"/>
      <c r="I160" s="184"/>
      <c r="J160" s="185"/>
      <c r="Q160" s="27"/>
      <c r="T160" s="149"/>
      <c r="U160" s="150"/>
      <c r="V160" s="150"/>
      <c r="W160" s="150"/>
      <c r="X160" s="149"/>
      <c r="Y160" s="149"/>
    </row>
    <row r="161" spans="1:25" ht="18.75" customHeight="1" thickBot="1" x14ac:dyDescent="0.3">
      <c r="A161" s="39"/>
      <c r="B161" s="186" t="s">
        <v>57</v>
      </c>
      <c r="C161" s="187"/>
      <c r="D161" s="187"/>
      <c r="E161" s="187"/>
      <c r="F161" s="187"/>
      <c r="G161" s="187"/>
      <c r="H161" s="187"/>
      <c r="I161" s="187"/>
      <c r="J161" s="188"/>
      <c r="T161" s="149"/>
      <c r="U161" s="149"/>
      <c r="V161" s="149"/>
      <c r="W161" s="149"/>
      <c r="X161" s="149"/>
      <c r="Y161" s="149"/>
    </row>
  </sheetData>
  <autoFilter ref="A3:AY3" xr:uid="{00000000-0001-0000-0000-000000000000}"/>
  <mergeCells count="71">
    <mergeCell ref="B161:J161"/>
    <mergeCell ref="A120:A138"/>
    <mergeCell ref="B120:B138"/>
    <mergeCell ref="A139:A140"/>
    <mergeCell ref="B139:B140"/>
    <mergeCell ref="A141:A143"/>
    <mergeCell ref="B141:B143"/>
    <mergeCell ref="A144:A154"/>
    <mergeCell ref="B144:B154"/>
    <mergeCell ref="B158:J158"/>
    <mergeCell ref="B159:J159"/>
    <mergeCell ref="B160:J160"/>
    <mergeCell ref="A92:A103"/>
    <mergeCell ref="B92:B103"/>
    <mergeCell ref="A104:A110"/>
    <mergeCell ref="B104:B110"/>
    <mergeCell ref="A111:A119"/>
    <mergeCell ref="B111:B119"/>
    <mergeCell ref="A74:A88"/>
    <mergeCell ref="B74:B88"/>
    <mergeCell ref="A89:A90"/>
    <mergeCell ref="B89:B90"/>
    <mergeCell ref="A27:A30"/>
    <mergeCell ref="B27:B30"/>
    <mergeCell ref="A31:A56"/>
    <mergeCell ref="B31:B56"/>
    <mergeCell ref="A57:A73"/>
    <mergeCell ref="B57:B73"/>
    <mergeCell ref="A4:A16"/>
    <mergeCell ref="B4:B16"/>
    <mergeCell ref="A17:A22"/>
    <mergeCell ref="B17:B22"/>
    <mergeCell ref="A23:A26"/>
    <mergeCell ref="B23:B26"/>
    <mergeCell ref="AU1:AU2"/>
    <mergeCell ref="AV1:AV2"/>
    <mergeCell ref="AW1:AW2"/>
    <mergeCell ref="AX1:AX2"/>
    <mergeCell ref="AY1:AY2"/>
    <mergeCell ref="AH1:AH2"/>
    <mergeCell ref="W1:W2"/>
    <mergeCell ref="X1:X2"/>
    <mergeCell ref="Y1:Y2"/>
    <mergeCell ref="Z1:Z2"/>
    <mergeCell ref="AA1:AA2"/>
    <mergeCell ref="AC1:AC2"/>
    <mergeCell ref="AD1:AD2"/>
    <mergeCell ref="AE1:AE2"/>
    <mergeCell ref="AF1:AF2"/>
    <mergeCell ref="AG1:AG2"/>
    <mergeCell ref="AB1:AB2"/>
    <mergeCell ref="AR1:AR2"/>
    <mergeCell ref="AS1:AS2"/>
    <mergeCell ref="AT1:AT2"/>
    <mergeCell ref="AI1:AI2"/>
    <mergeCell ref="AJ1:AJ2"/>
    <mergeCell ref="AK1:AK2"/>
    <mergeCell ref="AL1:AL2"/>
    <mergeCell ref="AM1:AM2"/>
    <mergeCell ref="AN1:AN2"/>
    <mergeCell ref="AO1:AO2"/>
    <mergeCell ref="AP1:AP2"/>
    <mergeCell ref="AQ1:AQ2"/>
    <mergeCell ref="V1:V2"/>
    <mergeCell ref="A2:I2"/>
    <mergeCell ref="J2:S2"/>
    <mergeCell ref="A1:C1"/>
    <mergeCell ref="D1:I1"/>
    <mergeCell ref="J1:S1"/>
    <mergeCell ref="T1:T2"/>
    <mergeCell ref="U1:U2"/>
  </mergeCells>
  <conditionalFormatting sqref="S1 S3:S1048576">
    <cfRule type="cellIs" dxfId="66" priority="17" operator="equal">
      <formula>"ATENÇÃO"</formula>
    </cfRule>
  </conditionalFormatting>
  <conditionalFormatting sqref="Z4:AY154">
    <cfRule type="cellIs" dxfId="65" priority="16" operator="greaterThan">
      <formula>0</formula>
    </cfRule>
  </conditionalFormatting>
  <conditionalFormatting sqref="R4:R154">
    <cfRule type="cellIs" dxfId="64" priority="15" operator="lessThan">
      <formula>0</formula>
    </cfRule>
  </conditionalFormatting>
  <conditionalFormatting sqref="S4:S154">
    <cfRule type="containsText" dxfId="63" priority="14" operator="containsText" text="ATENÇÃO">
      <formula>NOT(ISERROR(SEARCH("ATENÇÃO",S4)))</formula>
    </cfRule>
  </conditionalFormatting>
  <conditionalFormatting sqref="D123:D125 D8 D77 D105">
    <cfRule type="duplicateValues" dxfId="62" priority="12"/>
  </conditionalFormatting>
  <conditionalFormatting sqref="D10:D12">
    <cfRule type="duplicateValues" dxfId="61" priority="7"/>
  </conditionalFormatting>
  <conditionalFormatting sqref="D65">
    <cfRule type="duplicateValues" dxfId="60" priority="6"/>
  </conditionalFormatting>
  <conditionalFormatting sqref="D81">
    <cfRule type="duplicateValues" dxfId="59" priority="5"/>
  </conditionalFormatting>
  <conditionalFormatting sqref="D116 D126:D129">
    <cfRule type="duplicateValues" dxfId="58" priority="10"/>
  </conditionalFormatting>
  <conditionalFormatting sqref="D120:D122 D117 D115 D106">
    <cfRule type="duplicateValues" dxfId="57" priority="11"/>
  </conditionalFormatting>
  <conditionalFormatting sqref="D130:D138">
    <cfRule type="duplicateValues" dxfId="56" priority="4"/>
  </conditionalFormatting>
  <conditionalFormatting sqref="D139:D140 D9">
    <cfRule type="duplicateValues" dxfId="55" priority="8"/>
  </conditionalFormatting>
  <conditionalFormatting sqref="D143">
    <cfRule type="duplicateValues" dxfId="54" priority="3"/>
  </conditionalFormatting>
  <conditionalFormatting sqref="D144">
    <cfRule type="duplicateValues" dxfId="53" priority="2"/>
  </conditionalFormatting>
  <conditionalFormatting sqref="D145:D153 D141:D142 D118:D119">
    <cfRule type="duplicateValues" dxfId="52" priority="13"/>
  </conditionalFormatting>
  <conditionalFormatting sqref="D154">
    <cfRule type="duplicateValues" dxfId="51" priority="1"/>
  </conditionalFormatting>
  <conditionalFormatting sqref="D78:D80 D66:D76 D82:D104 D107:D114 D13:D64 D4:D7">
    <cfRule type="duplicateValues" dxfId="50" priority="9"/>
  </conditionalFormatting>
  <pageMargins left="0.511811024" right="0.511811024" top="0.78740157499999996" bottom="0.78740157499999996" header="0.31496062000000002" footer="0.31496062000000002"/>
  <pageSetup paperSize="9" scale="60" orientation="landscape" r:id="rId1"/>
  <colBreaks count="1" manualBreakCount="1">
    <brk id="23" max="1048575"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6F804-856A-4272-8248-59F456D7527E}">
  <dimension ref="A1:AY228"/>
  <sheetViews>
    <sheetView topLeftCell="A133" zoomScale="50" zoomScaleNormal="50" workbookViewId="0">
      <selection activeCell="R157" sqref="R157"/>
    </sheetView>
  </sheetViews>
  <sheetFormatPr defaultColWidth="11.85546875" defaultRowHeight="24.75" customHeight="1" x14ac:dyDescent="0.25"/>
  <cols>
    <col min="1" max="1" width="14.140625" style="1" customWidth="1"/>
    <col min="2" max="2" width="8" style="1" customWidth="1"/>
    <col min="3" max="3" width="9.85546875" style="1" customWidth="1"/>
    <col min="4" max="4" width="11" style="3" customWidth="1"/>
    <col min="5" max="5" width="18" style="1" customWidth="1"/>
    <col min="6" max="6" width="15.85546875" style="1" customWidth="1"/>
    <col min="7" max="7" width="14.42578125" style="1" customWidth="1"/>
    <col min="8" max="8" width="16.28515625" style="1" customWidth="1"/>
    <col min="9" max="9" width="15.140625" style="3" customWidth="1"/>
    <col min="10" max="17" width="9.140625" style="4" customWidth="1"/>
    <col min="18" max="18" width="9.140625" style="12" customWidth="1"/>
    <col min="19" max="19" width="9.140625" style="5" customWidth="1"/>
    <col min="20" max="31" width="15" style="6" customWidth="1"/>
    <col min="32" max="51" width="15" style="39" customWidth="1"/>
    <col min="52" max="16384" width="11.85546875" style="39"/>
  </cols>
  <sheetData>
    <row r="1" spans="1:51" ht="47.1" customHeight="1" x14ac:dyDescent="0.25">
      <c r="A1" s="190" t="s">
        <v>54</v>
      </c>
      <c r="B1" s="191"/>
      <c r="C1" s="192"/>
      <c r="D1" s="169" t="s">
        <v>56</v>
      </c>
      <c r="E1" s="170"/>
      <c r="F1" s="170"/>
      <c r="G1" s="170"/>
      <c r="H1" s="170"/>
      <c r="I1" s="171"/>
      <c r="J1" s="189" t="s">
        <v>63</v>
      </c>
      <c r="K1" s="189"/>
      <c r="L1" s="189"/>
      <c r="M1" s="189"/>
      <c r="N1" s="189"/>
      <c r="O1" s="189"/>
      <c r="P1" s="189"/>
      <c r="Q1" s="189"/>
      <c r="R1" s="189"/>
      <c r="S1" s="189"/>
      <c r="T1" s="195" t="s">
        <v>580</v>
      </c>
      <c r="U1" s="195" t="s">
        <v>581</v>
      </c>
      <c r="V1" s="195" t="s">
        <v>582</v>
      </c>
      <c r="W1" s="195" t="s">
        <v>583</v>
      </c>
      <c r="X1" s="167" t="s">
        <v>53</v>
      </c>
      <c r="Y1" s="167" t="s">
        <v>53</v>
      </c>
      <c r="Z1" s="167" t="s">
        <v>53</v>
      </c>
      <c r="AA1" s="167" t="s">
        <v>53</v>
      </c>
      <c r="AB1" s="167" t="s">
        <v>53</v>
      </c>
      <c r="AC1" s="167" t="s">
        <v>53</v>
      </c>
      <c r="AD1" s="167" t="s">
        <v>53</v>
      </c>
      <c r="AE1" s="167" t="s">
        <v>53</v>
      </c>
      <c r="AF1" s="167" t="s">
        <v>53</v>
      </c>
      <c r="AG1" s="167" t="s">
        <v>53</v>
      </c>
      <c r="AH1" s="167" t="s">
        <v>53</v>
      </c>
      <c r="AI1" s="167" t="s">
        <v>53</v>
      </c>
      <c r="AJ1" s="167" t="s">
        <v>53</v>
      </c>
      <c r="AK1" s="167" t="s">
        <v>53</v>
      </c>
      <c r="AL1" s="167" t="s">
        <v>53</v>
      </c>
      <c r="AM1" s="167" t="s">
        <v>53</v>
      </c>
      <c r="AN1" s="167" t="s">
        <v>53</v>
      </c>
      <c r="AO1" s="167" t="s">
        <v>53</v>
      </c>
      <c r="AP1" s="167" t="s">
        <v>53</v>
      </c>
      <c r="AQ1" s="167" t="s">
        <v>53</v>
      </c>
      <c r="AR1" s="167" t="s">
        <v>53</v>
      </c>
      <c r="AS1" s="167" t="s">
        <v>53</v>
      </c>
      <c r="AT1" s="167" t="s">
        <v>53</v>
      </c>
      <c r="AU1" s="167" t="s">
        <v>53</v>
      </c>
      <c r="AV1" s="167" t="s">
        <v>53</v>
      </c>
      <c r="AW1" s="167" t="s">
        <v>53</v>
      </c>
      <c r="AX1" s="167" t="s">
        <v>53</v>
      </c>
      <c r="AY1" s="167" t="s">
        <v>53</v>
      </c>
    </row>
    <row r="2" spans="1:51" ht="23.25" customHeight="1" x14ac:dyDescent="0.25">
      <c r="A2" s="169" t="s">
        <v>496</v>
      </c>
      <c r="B2" s="170"/>
      <c r="C2" s="170"/>
      <c r="D2" s="170"/>
      <c r="E2" s="170"/>
      <c r="F2" s="170"/>
      <c r="G2" s="170"/>
      <c r="H2" s="170"/>
      <c r="I2" s="171"/>
      <c r="J2" s="172" t="s">
        <v>55</v>
      </c>
      <c r="K2" s="173"/>
      <c r="L2" s="173"/>
      <c r="M2" s="173"/>
      <c r="N2" s="173"/>
      <c r="O2" s="173"/>
      <c r="P2" s="173"/>
      <c r="Q2" s="173"/>
      <c r="R2" s="173"/>
      <c r="S2" s="174"/>
      <c r="T2" s="196"/>
      <c r="U2" s="196"/>
      <c r="V2" s="196"/>
      <c r="W2" s="196"/>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row>
    <row r="3" spans="1:51" s="3" customFormat="1" ht="51" customHeight="1" x14ac:dyDescent="0.2">
      <c r="A3" s="7" t="s">
        <v>8</v>
      </c>
      <c r="B3" s="7" t="s">
        <v>2</v>
      </c>
      <c r="C3" s="7" t="s">
        <v>7</v>
      </c>
      <c r="D3" s="8" t="s">
        <v>9</v>
      </c>
      <c r="E3" s="8" t="s">
        <v>10</v>
      </c>
      <c r="F3" s="8" t="s">
        <v>11</v>
      </c>
      <c r="G3" s="8" t="s">
        <v>4</v>
      </c>
      <c r="H3" s="8" t="s">
        <v>12</v>
      </c>
      <c r="I3" s="9" t="s">
        <v>6</v>
      </c>
      <c r="J3" s="24" t="s">
        <v>62</v>
      </c>
      <c r="K3" s="24" t="s">
        <v>13</v>
      </c>
      <c r="L3" s="24" t="s">
        <v>14</v>
      </c>
      <c r="M3" s="24" t="s">
        <v>61</v>
      </c>
      <c r="N3" s="24" t="s">
        <v>15</v>
      </c>
      <c r="O3" s="24" t="s">
        <v>16</v>
      </c>
      <c r="P3" s="24" t="s">
        <v>17</v>
      </c>
      <c r="Q3" s="24" t="s">
        <v>18</v>
      </c>
      <c r="R3" s="31" t="s">
        <v>0</v>
      </c>
      <c r="S3" s="32" t="s">
        <v>1</v>
      </c>
      <c r="T3" s="141">
        <v>45916</v>
      </c>
      <c r="U3" s="141">
        <v>45916</v>
      </c>
      <c r="V3" s="141">
        <v>45936</v>
      </c>
      <c r="W3" s="141">
        <v>45950</v>
      </c>
      <c r="X3" s="69" t="s">
        <v>48</v>
      </c>
      <c r="Y3" s="69" t="s">
        <v>48</v>
      </c>
      <c r="Z3" s="69" t="s">
        <v>48</v>
      </c>
      <c r="AA3" s="69" t="s">
        <v>48</v>
      </c>
      <c r="AB3" s="69" t="s">
        <v>48</v>
      </c>
      <c r="AC3" s="69" t="s">
        <v>48</v>
      </c>
      <c r="AD3" s="69" t="s">
        <v>48</v>
      </c>
      <c r="AE3" s="69" t="s">
        <v>48</v>
      </c>
      <c r="AF3" s="69" t="s">
        <v>48</v>
      </c>
      <c r="AG3" s="69" t="s">
        <v>48</v>
      </c>
      <c r="AH3" s="69" t="s">
        <v>48</v>
      </c>
      <c r="AI3" s="69" t="s">
        <v>48</v>
      </c>
      <c r="AJ3" s="69" t="s">
        <v>48</v>
      </c>
      <c r="AK3" s="69" t="s">
        <v>48</v>
      </c>
      <c r="AL3" s="69" t="s">
        <v>48</v>
      </c>
      <c r="AM3" s="69" t="s">
        <v>48</v>
      </c>
      <c r="AN3" s="69" t="s">
        <v>48</v>
      </c>
      <c r="AO3" s="69" t="s">
        <v>48</v>
      </c>
      <c r="AP3" s="69" t="s">
        <v>48</v>
      </c>
      <c r="AQ3" s="69" t="s">
        <v>48</v>
      </c>
      <c r="AR3" s="69" t="s">
        <v>48</v>
      </c>
      <c r="AS3" s="69" t="s">
        <v>48</v>
      </c>
      <c r="AT3" s="69" t="s">
        <v>48</v>
      </c>
      <c r="AU3" s="69" t="s">
        <v>48</v>
      </c>
      <c r="AV3" s="69" t="s">
        <v>48</v>
      </c>
      <c r="AW3" s="69" t="s">
        <v>48</v>
      </c>
      <c r="AX3" s="69" t="s">
        <v>48</v>
      </c>
      <c r="AY3" s="69" t="s">
        <v>48</v>
      </c>
    </row>
    <row r="4" spans="1:51" ht="24.75" customHeight="1" x14ac:dyDescent="0.25">
      <c r="A4" s="166" t="s">
        <v>477</v>
      </c>
      <c r="B4" s="163">
        <v>1</v>
      </c>
      <c r="C4" s="67">
        <v>1</v>
      </c>
      <c r="D4" s="70" t="s">
        <v>64</v>
      </c>
      <c r="E4" s="86" t="s">
        <v>215</v>
      </c>
      <c r="F4" s="74" t="s">
        <v>3</v>
      </c>
      <c r="G4" s="76" t="s">
        <v>216</v>
      </c>
      <c r="H4" s="81" t="s">
        <v>468</v>
      </c>
      <c r="I4" s="82">
        <v>37.5</v>
      </c>
      <c r="J4" s="84">
        <v>0</v>
      </c>
      <c r="K4" s="28">
        <f t="shared" ref="K4:K35" si="0">IF(SUM(T4:AY4)&gt;J4+M4,J4+M4,SUM(T4:AY4))</f>
        <v>0</v>
      </c>
      <c r="L4" s="28">
        <f t="shared" ref="L4:L35" si="1">(SUM(T4:AY4))</f>
        <v>0</v>
      </c>
      <c r="M4" s="29"/>
      <c r="N4" s="30">
        <f>ROUND(IF(J4*0.25-0.5&lt;0,0,J4*0.25-0.5),0)-Q4-O4</f>
        <v>0</v>
      </c>
      <c r="O4" s="29"/>
      <c r="P4" s="29"/>
      <c r="Q4" s="29"/>
      <c r="R4" s="42">
        <f t="shared" ref="R4:R35" si="2">J4-SUM(T4:AY4)+M4</f>
        <v>0</v>
      </c>
      <c r="S4" s="20" t="str">
        <f>IF(R4&lt;0,"ATENÇÃO","OK")</f>
        <v>OK</v>
      </c>
      <c r="T4" s="142"/>
      <c r="U4" s="143"/>
      <c r="V4" s="143"/>
      <c r="W4" s="143"/>
      <c r="X4" s="41"/>
      <c r="Y4" s="41"/>
      <c r="Z4" s="41"/>
      <c r="AA4" s="40"/>
      <c r="AB4" s="40"/>
      <c r="AC4" s="40"/>
      <c r="AD4" s="40"/>
      <c r="AE4" s="38"/>
      <c r="AF4" s="38"/>
      <c r="AG4" s="38"/>
      <c r="AH4" s="38"/>
      <c r="AI4" s="38"/>
      <c r="AJ4" s="38"/>
      <c r="AK4" s="38"/>
      <c r="AL4" s="38"/>
      <c r="AM4" s="38"/>
      <c r="AN4" s="38"/>
      <c r="AO4" s="38"/>
      <c r="AP4" s="38"/>
      <c r="AQ4" s="38"/>
      <c r="AR4" s="38"/>
      <c r="AS4" s="38"/>
      <c r="AT4" s="38"/>
      <c r="AU4" s="38"/>
      <c r="AV4" s="38"/>
      <c r="AW4" s="38"/>
      <c r="AX4" s="38"/>
      <c r="AY4" s="38"/>
    </row>
    <row r="5" spans="1:51" ht="24.75" customHeight="1" x14ac:dyDescent="0.25">
      <c r="A5" s="166"/>
      <c r="B5" s="164"/>
      <c r="C5" s="67">
        <v>2</v>
      </c>
      <c r="D5" s="71" t="s">
        <v>65</v>
      </c>
      <c r="E5" s="86" t="s">
        <v>217</v>
      </c>
      <c r="F5" s="77" t="s">
        <v>3</v>
      </c>
      <c r="G5" s="75" t="s">
        <v>218</v>
      </c>
      <c r="H5" s="81" t="s">
        <v>468</v>
      </c>
      <c r="I5" s="82">
        <v>15.3</v>
      </c>
      <c r="J5" s="85">
        <v>30</v>
      </c>
      <c r="K5" s="28">
        <f t="shared" si="0"/>
        <v>30</v>
      </c>
      <c r="L5" s="28">
        <f t="shared" si="1"/>
        <v>30</v>
      </c>
      <c r="M5" s="29"/>
      <c r="N5" s="30">
        <f t="shared" ref="N5:N154" si="3">ROUND(IF(J5*0.25-0.5&lt;0,0,J5*0.25-0.5),0)-Q5-O5</f>
        <v>7</v>
      </c>
      <c r="O5" s="29"/>
      <c r="P5" s="29"/>
      <c r="Q5" s="29"/>
      <c r="R5" s="42">
        <f t="shared" si="2"/>
        <v>0</v>
      </c>
      <c r="S5" s="20" t="str">
        <f t="shared" ref="S5:S68" si="4">IF(R5&lt;0,"ATENÇÃO","OK")</f>
        <v>OK</v>
      </c>
      <c r="T5" s="142"/>
      <c r="U5" s="147">
        <v>30</v>
      </c>
      <c r="V5" s="143"/>
      <c r="W5" s="143"/>
      <c r="X5" s="41"/>
      <c r="Y5" s="41"/>
      <c r="Z5" s="41"/>
      <c r="AA5" s="40"/>
      <c r="AB5" s="40"/>
      <c r="AC5" s="40"/>
      <c r="AD5" s="40"/>
      <c r="AE5" s="38"/>
      <c r="AF5" s="38"/>
      <c r="AG5" s="38"/>
      <c r="AH5" s="38"/>
      <c r="AI5" s="38"/>
      <c r="AJ5" s="38"/>
      <c r="AK5" s="38"/>
      <c r="AL5" s="38"/>
      <c r="AM5" s="38"/>
      <c r="AN5" s="38"/>
      <c r="AO5" s="38"/>
      <c r="AP5" s="38"/>
      <c r="AQ5" s="38"/>
      <c r="AR5" s="38"/>
      <c r="AS5" s="38"/>
      <c r="AT5" s="38"/>
      <c r="AU5" s="38"/>
      <c r="AV5" s="38"/>
      <c r="AW5" s="38"/>
      <c r="AX5" s="38"/>
      <c r="AY5" s="38"/>
    </row>
    <row r="6" spans="1:51" ht="24.75" customHeight="1" x14ac:dyDescent="0.25">
      <c r="A6" s="166"/>
      <c r="B6" s="164"/>
      <c r="C6" s="67">
        <v>3</v>
      </c>
      <c r="D6" s="71" t="s">
        <v>66</v>
      </c>
      <c r="E6" s="86" t="s">
        <v>219</v>
      </c>
      <c r="F6" s="77" t="s">
        <v>3</v>
      </c>
      <c r="G6" s="75" t="s">
        <v>220</v>
      </c>
      <c r="H6" s="81" t="s">
        <v>468</v>
      </c>
      <c r="I6" s="82">
        <v>1.1599999999999999</v>
      </c>
      <c r="J6" s="85">
        <v>9</v>
      </c>
      <c r="K6" s="28">
        <f t="shared" si="0"/>
        <v>0</v>
      </c>
      <c r="L6" s="28">
        <f t="shared" si="1"/>
        <v>0</v>
      </c>
      <c r="M6" s="29"/>
      <c r="N6" s="30">
        <f t="shared" si="3"/>
        <v>2</v>
      </c>
      <c r="O6" s="29"/>
      <c r="P6" s="29"/>
      <c r="Q6" s="29"/>
      <c r="R6" s="42">
        <f t="shared" si="2"/>
        <v>9</v>
      </c>
      <c r="S6" s="20" t="str">
        <f t="shared" si="4"/>
        <v>OK</v>
      </c>
      <c r="T6" s="142"/>
      <c r="U6" s="142"/>
      <c r="V6" s="143"/>
      <c r="W6" s="143"/>
      <c r="X6" s="41"/>
      <c r="Y6" s="41"/>
      <c r="Z6" s="41"/>
      <c r="AA6" s="40"/>
      <c r="AB6" s="40"/>
      <c r="AC6" s="40"/>
      <c r="AD6" s="40"/>
      <c r="AE6" s="38"/>
      <c r="AF6" s="38"/>
      <c r="AG6" s="38"/>
      <c r="AH6" s="38"/>
      <c r="AI6" s="38"/>
      <c r="AJ6" s="38"/>
      <c r="AK6" s="38"/>
      <c r="AL6" s="38"/>
      <c r="AM6" s="38"/>
      <c r="AN6" s="38"/>
      <c r="AO6" s="38"/>
      <c r="AP6" s="38"/>
      <c r="AQ6" s="38"/>
      <c r="AR6" s="38"/>
      <c r="AS6" s="38"/>
      <c r="AT6" s="38"/>
      <c r="AU6" s="38"/>
      <c r="AV6" s="38"/>
      <c r="AW6" s="38"/>
      <c r="AX6" s="38"/>
      <c r="AY6" s="38"/>
    </row>
    <row r="7" spans="1:51" ht="24.75" customHeight="1" x14ac:dyDescent="0.25">
      <c r="A7" s="166"/>
      <c r="B7" s="164"/>
      <c r="C7" s="67">
        <v>4</v>
      </c>
      <c r="D7" s="71" t="s">
        <v>67</v>
      </c>
      <c r="E7" s="86" t="s">
        <v>221</v>
      </c>
      <c r="F7" s="77" t="s">
        <v>3</v>
      </c>
      <c r="G7" s="75" t="s">
        <v>222</v>
      </c>
      <c r="H7" s="75" t="s">
        <v>468</v>
      </c>
      <c r="I7" s="82">
        <v>3.04</v>
      </c>
      <c r="J7" s="85">
        <v>0</v>
      </c>
      <c r="K7" s="28">
        <f t="shared" si="0"/>
        <v>0</v>
      </c>
      <c r="L7" s="28">
        <f t="shared" si="1"/>
        <v>0</v>
      </c>
      <c r="M7" s="29"/>
      <c r="N7" s="30">
        <f t="shared" si="3"/>
        <v>0</v>
      </c>
      <c r="O7" s="29"/>
      <c r="P7" s="29"/>
      <c r="Q7" s="29"/>
      <c r="R7" s="42">
        <f t="shared" si="2"/>
        <v>0</v>
      </c>
      <c r="S7" s="20" t="str">
        <f t="shared" si="4"/>
        <v>OK</v>
      </c>
      <c r="T7" s="142"/>
      <c r="U7" s="143"/>
      <c r="V7" s="143"/>
      <c r="W7" s="143"/>
      <c r="X7" s="41"/>
      <c r="Y7" s="41"/>
      <c r="Z7" s="41"/>
      <c r="AA7" s="40"/>
      <c r="AB7" s="40"/>
      <c r="AC7" s="40"/>
      <c r="AD7" s="40"/>
      <c r="AE7" s="38"/>
      <c r="AF7" s="38"/>
      <c r="AG7" s="38"/>
      <c r="AH7" s="38"/>
      <c r="AI7" s="38"/>
      <c r="AJ7" s="38"/>
      <c r="AK7" s="38"/>
      <c r="AL7" s="38"/>
      <c r="AM7" s="38"/>
      <c r="AN7" s="38"/>
      <c r="AO7" s="38"/>
      <c r="AP7" s="38"/>
      <c r="AQ7" s="38"/>
      <c r="AR7" s="38"/>
      <c r="AS7" s="38"/>
      <c r="AT7" s="38"/>
      <c r="AU7" s="38"/>
      <c r="AV7" s="38"/>
      <c r="AW7" s="38"/>
      <c r="AX7" s="38"/>
      <c r="AY7" s="38"/>
    </row>
    <row r="8" spans="1:51" ht="24.75" customHeight="1" x14ac:dyDescent="0.25">
      <c r="A8" s="166"/>
      <c r="B8" s="164"/>
      <c r="C8" s="67">
        <v>5</v>
      </c>
      <c r="D8" s="72" t="s">
        <v>68</v>
      </c>
      <c r="E8" s="86" t="s">
        <v>223</v>
      </c>
      <c r="F8" s="78" t="s">
        <v>50</v>
      </c>
      <c r="G8" s="79" t="s">
        <v>224</v>
      </c>
      <c r="H8" s="77" t="s">
        <v>468</v>
      </c>
      <c r="I8" s="82">
        <v>3</v>
      </c>
      <c r="J8" s="85">
        <v>0</v>
      </c>
      <c r="K8" s="28">
        <f t="shared" si="0"/>
        <v>0</v>
      </c>
      <c r="L8" s="28">
        <f t="shared" si="1"/>
        <v>0</v>
      </c>
      <c r="M8" s="29"/>
      <c r="N8" s="30">
        <f t="shared" si="3"/>
        <v>0</v>
      </c>
      <c r="O8" s="29"/>
      <c r="P8" s="29"/>
      <c r="Q8" s="29"/>
      <c r="R8" s="42">
        <f t="shared" si="2"/>
        <v>0</v>
      </c>
      <c r="S8" s="20" t="str">
        <f t="shared" si="4"/>
        <v>OK</v>
      </c>
      <c r="T8" s="142"/>
      <c r="U8" s="142"/>
      <c r="V8" s="143"/>
      <c r="W8" s="143"/>
      <c r="X8" s="41"/>
      <c r="Y8" s="41"/>
      <c r="Z8" s="41"/>
      <c r="AA8" s="40"/>
      <c r="AB8" s="40"/>
      <c r="AC8" s="40"/>
      <c r="AD8" s="40"/>
      <c r="AE8" s="38"/>
      <c r="AF8" s="38"/>
      <c r="AG8" s="38"/>
      <c r="AH8" s="38"/>
      <c r="AI8" s="38"/>
      <c r="AJ8" s="38"/>
      <c r="AK8" s="38"/>
      <c r="AL8" s="38"/>
      <c r="AM8" s="38"/>
      <c r="AN8" s="38"/>
      <c r="AO8" s="38"/>
      <c r="AP8" s="38"/>
      <c r="AQ8" s="38"/>
      <c r="AR8" s="38"/>
      <c r="AS8" s="38"/>
      <c r="AT8" s="38"/>
      <c r="AU8" s="38"/>
      <c r="AV8" s="38"/>
      <c r="AW8" s="38"/>
      <c r="AX8" s="38"/>
      <c r="AY8" s="38"/>
    </row>
    <row r="9" spans="1:51" ht="24.75" customHeight="1" x14ac:dyDescent="0.25">
      <c r="A9" s="166"/>
      <c r="B9" s="164"/>
      <c r="C9" s="67">
        <v>6</v>
      </c>
      <c r="D9" s="72" t="s">
        <v>69</v>
      </c>
      <c r="E9" s="86" t="s">
        <v>225</v>
      </c>
      <c r="F9" s="78" t="s">
        <v>50</v>
      </c>
      <c r="G9" s="79" t="s">
        <v>226</v>
      </c>
      <c r="H9" s="77" t="s">
        <v>52</v>
      </c>
      <c r="I9" s="82">
        <v>2.6</v>
      </c>
      <c r="J9" s="85">
        <v>20</v>
      </c>
      <c r="K9" s="28">
        <f t="shared" si="0"/>
        <v>20</v>
      </c>
      <c r="L9" s="28">
        <f t="shared" si="1"/>
        <v>20</v>
      </c>
      <c r="M9" s="29"/>
      <c r="N9" s="30">
        <f t="shared" si="3"/>
        <v>5</v>
      </c>
      <c r="O9" s="29"/>
      <c r="P9" s="29"/>
      <c r="Q9" s="29"/>
      <c r="R9" s="42">
        <f t="shared" si="2"/>
        <v>0</v>
      </c>
      <c r="S9" s="20" t="str">
        <f t="shared" si="4"/>
        <v>OK</v>
      </c>
      <c r="T9" s="142"/>
      <c r="U9" s="147">
        <v>20</v>
      </c>
      <c r="V9" s="143"/>
      <c r="W9" s="143"/>
      <c r="X9" s="41"/>
      <c r="Y9" s="41"/>
      <c r="Z9" s="41"/>
      <c r="AA9" s="40"/>
      <c r="AB9" s="40"/>
      <c r="AC9" s="40"/>
      <c r="AD9" s="40"/>
      <c r="AE9" s="38"/>
      <c r="AF9" s="38"/>
      <c r="AG9" s="38"/>
      <c r="AH9" s="38"/>
      <c r="AI9" s="38"/>
      <c r="AJ9" s="38"/>
      <c r="AK9" s="38"/>
      <c r="AL9" s="38"/>
      <c r="AM9" s="38"/>
      <c r="AN9" s="38"/>
      <c r="AO9" s="38"/>
      <c r="AP9" s="38"/>
      <c r="AQ9" s="38"/>
      <c r="AR9" s="38"/>
      <c r="AS9" s="38"/>
      <c r="AT9" s="38"/>
      <c r="AU9" s="38"/>
      <c r="AV9" s="38"/>
      <c r="AW9" s="38"/>
      <c r="AX9" s="38"/>
      <c r="AY9" s="38"/>
    </row>
    <row r="10" spans="1:51" ht="24.75" customHeight="1" x14ac:dyDescent="0.25">
      <c r="A10" s="166"/>
      <c r="B10" s="164"/>
      <c r="C10" s="67">
        <v>7</v>
      </c>
      <c r="D10" s="72" t="s">
        <v>70</v>
      </c>
      <c r="E10" s="86" t="s">
        <v>227</v>
      </c>
      <c r="F10" s="78" t="s">
        <v>50</v>
      </c>
      <c r="G10" s="79" t="s">
        <v>228</v>
      </c>
      <c r="H10" s="79" t="s">
        <v>468</v>
      </c>
      <c r="I10" s="82">
        <v>2</v>
      </c>
      <c r="J10" s="85">
        <v>20</v>
      </c>
      <c r="K10" s="28">
        <f t="shared" si="0"/>
        <v>20</v>
      </c>
      <c r="L10" s="28">
        <f t="shared" si="1"/>
        <v>20</v>
      </c>
      <c r="M10" s="29"/>
      <c r="N10" s="30">
        <f t="shared" si="3"/>
        <v>5</v>
      </c>
      <c r="O10" s="29"/>
      <c r="P10" s="29"/>
      <c r="Q10" s="29"/>
      <c r="R10" s="42">
        <f t="shared" si="2"/>
        <v>0</v>
      </c>
      <c r="S10" s="20" t="str">
        <f t="shared" si="4"/>
        <v>OK</v>
      </c>
      <c r="T10" s="142"/>
      <c r="U10" s="147">
        <v>20</v>
      </c>
      <c r="V10" s="143"/>
      <c r="W10" s="143"/>
      <c r="X10" s="41"/>
      <c r="Y10" s="41"/>
      <c r="Z10" s="41"/>
      <c r="AA10" s="40"/>
      <c r="AB10" s="40"/>
      <c r="AC10" s="40"/>
      <c r="AD10" s="40"/>
      <c r="AE10" s="38"/>
      <c r="AF10" s="38"/>
      <c r="AG10" s="38"/>
      <c r="AH10" s="38"/>
      <c r="AI10" s="38"/>
      <c r="AJ10" s="38"/>
      <c r="AK10" s="38"/>
      <c r="AL10" s="38"/>
      <c r="AM10" s="38"/>
      <c r="AN10" s="38"/>
      <c r="AO10" s="38"/>
      <c r="AP10" s="38"/>
      <c r="AQ10" s="38"/>
      <c r="AR10" s="38"/>
      <c r="AS10" s="38"/>
      <c r="AT10" s="38"/>
      <c r="AU10" s="38"/>
      <c r="AV10" s="38"/>
      <c r="AW10" s="38"/>
      <c r="AX10" s="38"/>
      <c r="AY10" s="38"/>
    </row>
    <row r="11" spans="1:51" ht="24.75" customHeight="1" x14ac:dyDescent="0.25">
      <c r="A11" s="166"/>
      <c r="B11" s="164"/>
      <c r="C11" s="67">
        <v>8</v>
      </c>
      <c r="D11" s="72" t="s">
        <v>71</v>
      </c>
      <c r="E11" s="86" t="s">
        <v>229</v>
      </c>
      <c r="F11" s="78" t="s">
        <v>50</v>
      </c>
      <c r="G11" s="79" t="s">
        <v>230</v>
      </c>
      <c r="H11" s="79" t="s">
        <v>468</v>
      </c>
      <c r="I11" s="82">
        <v>2.13</v>
      </c>
      <c r="J11" s="85">
        <v>20</v>
      </c>
      <c r="K11" s="28">
        <f t="shared" si="0"/>
        <v>20</v>
      </c>
      <c r="L11" s="28">
        <f t="shared" si="1"/>
        <v>20</v>
      </c>
      <c r="M11" s="29"/>
      <c r="N11" s="30">
        <f t="shared" si="3"/>
        <v>5</v>
      </c>
      <c r="O11" s="29"/>
      <c r="P11" s="29"/>
      <c r="Q11" s="29"/>
      <c r="R11" s="42">
        <f t="shared" si="2"/>
        <v>0</v>
      </c>
      <c r="S11" s="20" t="str">
        <f t="shared" si="4"/>
        <v>OK</v>
      </c>
      <c r="T11" s="142"/>
      <c r="U11" s="147">
        <v>20</v>
      </c>
      <c r="V11" s="143"/>
      <c r="W11" s="143"/>
      <c r="X11" s="41"/>
      <c r="Y11" s="41"/>
      <c r="Z11" s="41"/>
      <c r="AA11" s="40"/>
      <c r="AB11" s="40"/>
      <c r="AC11" s="40"/>
      <c r="AD11" s="40"/>
      <c r="AE11" s="38"/>
      <c r="AF11" s="38"/>
      <c r="AG11" s="38"/>
      <c r="AH11" s="38"/>
      <c r="AI11" s="38"/>
      <c r="AJ11" s="38"/>
      <c r="AK11" s="38"/>
      <c r="AL11" s="38"/>
      <c r="AM11" s="38"/>
      <c r="AN11" s="38"/>
      <c r="AO11" s="38"/>
      <c r="AP11" s="38"/>
      <c r="AQ11" s="38"/>
      <c r="AR11" s="38"/>
      <c r="AS11" s="38"/>
      <c r="AT11" s="38"/>
      <c r="AU11" s="38"/>
      <c r="AV11" s="38"/>
      <c r="AW11" s="38"/>
      <c r="AX11" s="38"/>
      <c r="AY11" s="38"/>
    </row>
    <row r="12" spans="1:51" ht="24.75" customHeight="1" x14ac:dyDescent="0.25">
      <c r="A12" s="166"/>
      <c r="B12" s="164"/>
      <c r="C12" s="67">
        <v>9</v>
      </c>
      <c r="D12" s="72" t="s">
        <v>72</v>
      </c>
      <c r="E12" s="86" t="s">
        <v>231</v>
      </c>
      <c r="F12" s="78" t="s">
        <v>50</v>
      </c>
      <c r="G12" s="79" t="s">
        <v>232</v>
      </c>
      <c r="H12" s="79" t="s">
        <v>468</v>
      </c>
      <c r="I12" s="82">
        <v>1.62</v>
      </c>
      <c r="J12" s="85">
        <v>20</v>
      </c>
      <c r="K12" s="28">
        <f t="shared" si="0"/>
        <v>20</v>
      </c>
      <c r="L12" s="28">
        <f t="shared" si="1"/>
        <v>20</v>
      </c>
      <c r="M12" s="29"/>
      <c r="N12" s="30">
        <f t="shared" si="3"/>
        <v>5</v>
      </c>
      <c r="O12" s="29"/>
      <c r="P12" s="29"/>
      <c r="Q12" s="29"/>
      <c r="R12" s="42">
        <f t="shared" si="2"/>
        <v>0</v>
      </c>
      <c r="S12" s="20" t="str">
        <f t="shared" si="4"/>
        <v>OK</v>
      </c>
      <c r="T12" s="142"/>
      <c r="U12" s="147">
        <v>20</v>
      </c>
      <c r="V12" s="143"/>
      <c r="W12" s="143"/>
      <c r="X12" s="21"/>
      <c r="Y12" s="41"/>
      <c r="Z12" s="41"/>
      <c r="AA12" s="40"/>
      <c r="AB12" s="40"/>
      <c r="AC12" s="40"/>
      <c r="AD12" s="40"/>
      <c r="AE12" s="38"/>
      <c r="AF12" s="38"/>
      <c r="AG12" s="38"/>
      <c r="AH12" s="38"/>
      <c r="AI12" s="38"/>
      <c r="AJ12" s="38"/>
      <c r="AK12" s="38"/>
      <c r="AL12" s="38"/>
      <c r="AM12" s="38"/>
      <c r="AN12" s="38"/>
      <c r="AO12" s="38"/>
      <c r="AP12" s="38"/>
      <c r="AQ12" s="38"/>
      <c r="AR12" s="38"/>
      <c r="AS12" s="38"/>
      <c r="AT12" s="38"/>
      <c r="AU12" s="38"/>
      <c r="AV12" s="38"/>
      <c r="AW12" s="38"/>
      <c r="AX12" s="38"/>
      <c r="AY12" s="38"/>
    </row>
    <row r="13" spans="1:51" ht="24.75" customHeight="1" x14ac:dyDescent="0.25">
      <c r="A13" s="166"/>
      <c r="B13" s="164"/>
      <c r="C13" s="67">
        <v>10</v>
      </c>
      <c r="D13" s="72" t="s">
        <v>73</v>
      </c>
      <c r="E13" s="86" t="s">
        <v>233</v>
      </c>
      <c r="F13" s="80" t="s">
        <v>3</v>
      </c>
      <c r="G13" s="76" t="s">
        <v>234</v>
      </c>
      <c r="H13" s="77" t="s">
        <v>468</v>
      </c>
      <c r="I13" s="82">
        <v>24.24</v>
      </c>
      <c r="J13" s="85">
        <v>0</v>
      </c>
      <c r="K13" s="28">
        <f t="shared" si="0"/>
        <v>0</v>
      </c>
      <c r="L13" s="28">
        <f t="shared" si="1"/>
        <v>0</v>
      </c>
      <c r="M13" s="29"/>
      <c r="N13" s="30">
        <f t="shared" si="3"/>
        <v>0</v>
      </c>
      <c r="O13" s="29"/>
      <c r="P13" s="29"/>
      <c r="Q13" s="29"/>
      <c r="R13" s="42">
        <f t="shared" si="2"/>
        <v>0</v>
      </c>
      <c r="S13" s="20" t="str">
        <f t="shared" si="4"/>
        <v>OK</v>
      </c>
      <c r="T13" s="142"/>
      <c r="U13" s="143"/>
      <c r="V13" s="143"/>
      <c r="W13" s="143"/>
      <c r="X13" s="41"/>
      <c r="Y13" s="41"/>
      <c r="Z13" s="41"/>
      <c r="AA13" s="40"/>
      <c r="AB13" s="40"/>
      <c r="AC13" s="40"/>
      <c r="AD13" s="40"/>
      <c r="AE13" s="38"/>
      <c r="AF13" s="38"/>
      <c r="AG13" s="38"/>
      <c r="AH13" s="38"/>
      <c r="AI13" s="38"/>
      <c r="AJ13" s="38"/>
      <c r="AK13" s="38"/>
      <c r="AL13" s="38"/>
      <c r="AM13" s="38"/>
      <c r="AN13" s="38"/>
      <c r="AO13" s="38"/>
      <c r="AP13" s="38"/>
      <c r="AQ13" s="38"/>
      <c r="AR13" s="38"/>
      <c r="AS13" s="38"/>
      <c r="AT13" s="38"/>
      <c r="AU13" s="38"/>
      <c r="AV13" s="38"/>
      <c r="AW13" s="38"/>
      <c r="AX13" s="38"/>
      <c r="AY13" s="38"/>
    </row>
    <row r="14" spans="1:51" ht="24.75" customHeight="1" x14ac:dyDescent="0.25">
      <c r="A14" s="166"/>
      <c r="B14" s="164"/>
      <c r="C14" s="67">
        <v>11</v>
      </c>
      <c r="D14" s="72" t="s">
        <v>74</v>
      </c>
      <c r="E14" s="86" t="s">
        <v>235</v>
      </c>
      <c r="F14" s="80" t="s">
        <v>236</v>
      </c>
      <c r="G14" s="76" t="s">
        <v>237</v>
      </c>
      <c r="H14" s="77" t="s">
        <v>468</v>
      </c>
      <c r="I14" s="82">
        <v>10.23</v>
      </c>
      <c r="J14" s="85">
        <v>0</v>
      </c>
      <c r="K14" s="28">
        <f t="shared" si="0"/>
        <v>0</v>
      </c>
      <c r="L14" s="28">
        <f t="shared" si="1"/>
        <v>0</v>
      </c>
      <c r="M14" s="29"/>
      <c r="N14" s="30">
        <f t="shared" si="3"/>
        <v>0</v>
      </c>
      <c r="O14" s="29"/>
      <c r="P14" s="29"/>
      <c r="Q14" s="29"/>
      <c r="R14" s="42">
        <f t="shared" si="2"/>
        <v>0</v>
      </c>
      <c r="S14" s="20" t="str">
        <f t="shared" si="4"/>
        <v>OK</v>
      </c>
      <c r="T14" s="142"/>
      <c r="U14" s="143"/>
      <c r="V14" s="142"/>
      <c r="W14" s="143"/>
      <c r="X14" s="41"/>
      <c r="Y14" s="41"/>
      <c r="Z14" s="41"/>
      <c r="AA14" s="40"/>
      <c r="AB14" s="40"/>
      <c r="AC14" s="40"/>
      <c r="AD14" s="40"/>
      <c r="AE14" s="38"/>
      <c r="AF14" s="38"/>
      <c r="AG14" s="38"/>
      <c r="AH14" s="38"/>
      <c r="AI14" s="38"/>
      <c r="AJ14" s="38"/>
      <c r="AK14" s="38"/>
      <c r="AL14" s="38"/>
      <c r="AM14" s="38"/>
      <c r="AN14" s="38"/>
      <c r="AO14" s="38"/>
      <c r="AP14" s="38"/>
      <c r="AQ14" s="38"/>
      <c r="AR14" s="38"/>
      <c r="AS14" s="38"/>
      <c r="AT14" s="38"/>
      <c r="AU14" s="38"/>
      <c r="AV14" s="38"/>
      <c r="AW14" s="38"/>
      <c r="AX14" s="38"/>
      <c r="AY14" s="38"/>
    </row>
    <row r="15" spans="1:51" ht="24.75" customHeight="1" x14ac:dyDescent="0.25">
      <c r="A15" s="166"/>
      <c r="B15" s="164"/>
      <c r="C15" s="67">
        <v>12</v>
      </c>
      <c r="D15" s="72" t="s">
        <v>75</v>
      </c>
      <c r="E15" s="86" t="s">
        <v>238</v>
      </c>
      <c r="F15" s="78" t="s">
        <v>50</v>
      </c>
      <c r="G15" s="79" t="s">
        <v>239</v>
      </c>
      <c r="H15" s="77" t="s">
        <v>468</v>
      </c>
      <c r="I15" s="82">
        <v>2</v>
      </c>
      <c r="J15" s="85">
        <v>40</v>
      </c>
      <c r="K15" s="28">
        <f t="shared" si="0"/>
        <v>40</v>
      </c>
      <c r="L15" s="28">
        <f t="shared" si="1"/>
        <v>40</v>
      </c>
      <c r="M15" s="29"/>
      <c r="N15" s="30">
        <f t="shared" si="3"/>
        <v>10</v>
      </c>
      <c r="O15" s="29"/>
      <c r="P15" s="29"/>
      <c r="Q15" s="29"/>
      <c r="R15" s="42">
        <f t="shared" si="2"/>
        <v>0</v>
      </c>
      <c r="S15" s="20" t="str">
        <f t="shared" si="4"/>
        <v>OK</v>
      </c>
      <c r="T15" s="142"/>
      <c r="U15" s="147">
        <v>40</v>
      </c>
      <c r="V15" s="143"/>
      <c r="W15" s="143"/>
      <c r="X15" s="41"/>
      <c r="Y15" s="41"/>
      <c r="Z15" s="41"/>
      <c r="AA15" s="40"/>
      <c r="AB15" s="40"/>
      <c r="AC15" s="40"/>
      <c r="AD15" s="40"/>
      <c r="AE15" s="38"/>
      <c r="AF15" s="38"/>
      <c r="AG15" s="38"/>
      <c r="AH15" s="38"/>
      <c r="AI15" s="38"/>
      <c r="AJ15" s="38"/>
      <c r="AK15" s="38"/>
      <c r="AL15" s="38"/>
      <c r="AM15" s="38"/>
      <c r="AN15" s="38"/>
      <c r="AO15" s="38"/>
      <c r="AP15" s="38"/>
      <c r="AQ15" s="38"/>
      <c r="AR15" s="38"/>
      <c r="AS15" s="38"/>
      <c r="AT15" s="38"/>
      <c r="AU15" s="38"/>
      <c r="AV15" s="38"/>
      <c r="AW15" s="38"/>
      <c r="AX15" s="38"/>
      <c r="AY15" s="38"/>
    </row>
    <row r="16" spans="1:51" ht="24.75" customHeight="1" x14ac:dyDescent="0.25">
      <c r="A16" s="166"/>
      <c r="B16" s="165"/>
      <c r="C16" s="67">
        <v>13</v>
      </c>
      <c r="D16" s="71" t="s">
        <v>76</v>
      </c>
      <c r="E16" s="86" t="s">
        <v>240</v>
      </c>
      <c r="F16" s="77" t="s">
        <v>241</v>
      </c>
      <c r="G16" s="75" t="s">
        <v>242</v>
      </c>
      <c r="H16" s="81" t="s">
        <v>469</v>
      </c>
      <c r="I16" s="82">
        <v>20</v>
      </c>
      <c r="J16" s="85">
        <v>6</v>
      </c>
      <c r="K16" s="28">
        <f t="shared" si="0"/>
        <v>6</v>
      </c>
      <c r="L16" s="28">
        <f t="shared" si="1"/>
        <v>6</v>
      </c>
      <c r="M16" s="29"/>
      <c r="N16" s="30">
        <f t="shared" si="3"/>
        <v>1</v>
      </c>
      <c r="O16" s="29"/>
      <c r="P16" s="29"/>
      <c r="Q16" s="29"/>
      <c r="R16" s="42">
        <f t="shared" si="2"/>
        <v>0</v>
      </c>
      <c r="S16" s="20" t="str">
        <f t="shared" si="4"/>
        <v>OK</v>
      </c>
      <c r="T16" s="142"/>
      <c r="U16" s="147">
        <v>6</v>
      </c>
      <c r="V16" s="143"/>
      <c r="W16" s="143"/>
      <c r="X16" s="41"/>
      <c r="Y16" s="41"/>
      <c r="Z16" s="41"/>
      <c r="AA16" s="40"/>
      <c r="AB16" s="40"/>
      <c r="AC16" s="40"/>
      <c r="AD16" s="40"/>
      <c r="AE16" s="38"/>
      <c r="AF16" s="38"/>
      <c r="AG16" s="38"/>
      <c r="AH16" s="38"/>
      <c r="AI16" s="38"/>
      <c r="AJ16" s="38"/>
      <c r="AK16" s="38"/>
      <c r="AL16" s="38"/>
      <c r="AM16" s="38"/>
      <c r="AN16" s="38"/>
      <c r="AO16" s="38"/>
      <c r="AP16" s="38"/>
      <c r="AQ16" s="38"/>
      <c r="AR16" s="38"/>
      <c r="AS16" s="38"/>
      <c r="AT16" s="38"/>
      <c r="AU16" s="38"/>
      <c r="AV16" s="38"/>
      <c r="AW16" s="38"/>
      <c r="AX16" s="38"/>
      <c r="AY16" s="38"/>
    </row>
    <row r="17" spans="1:51" ht="24.75" customHeight="1" x14ac:dyDescent="0.25">
      <c r="A17" s="166" t="s">
        <v>477</v>
      </c>
      <c r="B17" s="163">
        <v>2</v>
      </c>
      <c r="C17" s="67">
        <v>14</v>
      </c>
      <c r="D17" s="71" t="s">
        <v>77</v>
      </c>
      <c r="E17" s="86" t="s">
        <v>243</v>
      </c>
      <c r="F17" s="77" t="s">
        <v>51</v>
      </c>
      <c r="G17" s="75" t="s">
        <v>244</v>
      </c>
      <c r="H17" s="81" t="s">
        <v>468</v>
      </c>
      <c r="I17" s="82">
        <v>7.7</v>
      </c>
      <c r="J17" s="85">
        <v>22</v>
      </c>
      <c r="K17" s="28">
        <f t="shared" si="0"/>
        <v>0</v>
      </c>
      <c r="L17" s="28">
        <f t="shared" si="1"/>
        <v>0</v>
      </c>
      <c r="M17" s="29"/>
      <c r="N17" s="30">
        <f t="shared" si="3"/>
        <v>5</v>
      </c>
      <c r="O17" s="29"/>
      <c r="P17" s="29"/>
      <c r="Q17" s="29"/>
      <c r="R17" s="42">
        <f t="shared" si="2"/>
        <v>22</v>
      </c>
      <c r="S17" s="20" t="str">
        <f t="shared" si="4"/>
        <v>OK</v>
      </c>
      <c r="T17" s="142"/>
      <c r="U17" s="143"/>
      <c r="V17" s="143"/>
      <c r="W17" s="143"/>
      <c r="X17" s="41"/>
      <c r="Y17" s="41"/>
      <c r="Z17" s="41"/>
      <c r="AA17" s="40"/>
      <c r="AB17" s="40"/>
      <c r="AC17" s="40"/>
      <c r="AD17" s="40"/>
      <c r="AE17" s="38"/>
      <c r="AF17" s="38"/>
      <c r="AG17" s="38"/>
      <c r="AH17" s="38"/>
      <c r="AI17" s="38"/>
      <c r="AJ17" s="38"/>
      <c r="AK17" s="38"/>
      <c r="AL17" s="38"/>
      <c r="AM17" s="38"/>
      <c r="AN17" s="38"/>
      <c r="AO17" s="38"/>
      <c r="AP17" s="38"/>
      <c r="AQ17" s="38"/>
      <c r="AR17" s="38"/>
      <c r="AS17" s="38"/>
      <c r="AT17" s="38"/>
      <c r="AU17" s="38"/>
      <c r="AV17" s="38"/>
      <c r="AW17" s="38"/>
      <c r="AX17" s="38"/>
      <c r="AY17" s="38"/>
    </row>
    <row r="18" spans="1:51" ht="24.75" customHeight="1" x14ac:dyDescent="0.25">
      <c r="A18" s="166"/>
      <c r="B18" s="164"/>
      <c r="C18" s="67">
        <v>15</v>
      </c>
      <c r="D18" s="71" t="s">
        <v>78</v>
      </c>
      <c r="E18" s="86" t="s">
        <v>245</v>
      </c>
      <c r="F18" s="77" t="s">
        <v>51</v>
      </c>
      <c r="G18" s="75" t="s">
        <v>246</v>
      </c>
      <c r="H18" s="81" t="s">
        <v>468</v>
      </c>
      <c r="I18" s="82">
        <v>7.7</v>
      </c>
      <c r="J18" s="85">
        <v>10</v>
      </c>
      <c r="K18" s="28">
        <f t="shared" si="0"/>
        <v>10</v>
      </c>
      <c r="L18" s="28">
        <f t="shared" si="1"/>
        <v>10</v>
      </c>
      <c r="M18" s="29"/>
      <c r="N18" s="30">
        <f t="shared" si="3"/>
        <v>2</v>
      </c>
      <c r="O18" s="29"/>
      <c r="P18" s="29"/>
      <c r="Q18" s="29"/>
      <c r="R18" s="42">
        <f t="shared" si="2"/>
        <v>0</v>
      </c>
      <c r="S18" s="20" t="str">
        <f t="shared" si="4"/>
        <v>OK</v>
      </c>
      <c r="T18" s="142"/>
      <c r="U18" s="147">
        <v>10</v>
      </c>
      <c r="V18" s="143"/>
      <c r="W18" s="143"/>
      <c r="X18" s="41"/>
      <c r="Y18" s="41"/>
      <c r="Z18" s="41"/>
      <c r="AA18" s="40"/>
      <c r="AB18" s="40"/>
      <c r="AC18" s="40"/>
      <c r="AD18" s="40"/>
      <c r="AE18" s="38"/>
      <c r="AF18" s="38"/>
      <c r="AG18" s="38"/>
      <c r="AH18" s="38"/>
      <c r="AI18" s="38"/>
      <c r="AJ18" s="38"/>
      <c r="AK18" s="38"/>
      <c r="AL18" s="38"/>
      <c r="AM18" s="38"/>
      <c r="AN18" s="38"/>
      <c r="AO18" s="38"/>
      <c r="AP18" s="38"/>
      <c r="AQ18" s="38"/>
      <c r="AR18" s="38"/>
      <c r="AS18" s="38"/>
      <c r="AT18" s="38"/>
      <c r="AU18" s="38"/>
      <c r="AV18" s="38"/>
      <c r="AW18" s="38"/>
      <c r="AX18" s="38"/>
      <c r="AY18" s="38"/>
    </row>
    <row r="19" spans="1:51" ht="24.75" customHeight="1" x14ac:dyDescent="0.25">
      <c r="A19" s="166"/>
      <c r="B19" s="164"/>
      <c r="C19" s="67">
        <v>16</v>
      </c>
      <c r="D19" s="71" t="s">
        <v>79</v>
      </c>
      <c r="E19" s="86" t="s">
        <v>247</v>
      </c>
      <c r="F19" s="77" t="s">
        <v>3</v>
      </c>
      <c r="G19" s="75" t="s">
        <v>248</v>
      </c>
      <c r="H19" s="81" t="s">
        <v>468</v>
      </c>
      <c r="I19" s="82">
        <v>18.899999999999999</v>
      </c>
      <c r="J19" s="85">
        <v>9</v>
      </c>
      <c r="K19" s="28">
        <f t="shared" si="0"/>
        <v>0</v>
      </c>
      <c r="L19" s="28">
        <f t="shared" si="1"/>
        <v>0</v>
      </c>
      <c r="M19" s="29"/>
      <c r="N19" s="30">
        <f t="shared" si="3"/>
        <v>2</v>
      </c>
      <c r="O19" s="29"/>
      <c r="P19" s="29"/>
      <c r="Q19" s="29"/>
      <c r="R19" s="42">
        <f t="shared" si="2"/>
        <v>9</v>
      </c>
      <c r="S19" s="20" t="str">
        <f t="shared" si="4"/>
        <v>OK</v>
      </c>
      <c r="T19" s="142"/>
      <c r="U19" s="143"/>
      <c r="V19" s="143"/>
      <c r="W19" s="143"/>
      <c r="X19" s="41"/>
      <c r="Y19" s="41"/>
      <c r="Z19" s="41"/>
      <c r="AA19" s="40"/>
      <c r="AB19" s="40"/>
      <c r="AC19" s="40"/>
      <c r="AD19" s="40"/>
      <c r="AE19" s="38"/>
      <c r="AF19" s="38"/>
      <c r="AG19" s="38"/>
      <c r="AH19" s="38"/>
      <c r="AI19" s="38"/>
      <c r="AJ19" s="38"/>
      <c r="AK19" s="38"/>
      <c r="AL19" s="38"/>
      <c r="AM19" s="38"/>
      <c r="AN19" s="38"/>
      <c r="AO19" s="38"/>
      <c r="AP19" s="38"/>
      <c r="AQ19" s="38"/>
      <c r="AR19" s="38"/>
      <c r="AS19" s="38"/>
      <c r="AT19" s="38"/>
      <c r="AU19" s="38"/>
      <c r="AV19" s="38"/>
      <c r="AW19" s="38"/>
      <c r="AX19" s="38"/>
      <c r="AY19" s="38"/>
    </row>
    <row r="20" spans="1:51" ht="24.75" customHeight="1" x14ac:dyDescent="0.25">
      <c r="A20" s="166"/>
      <c r="B20" s="164"/>
      <c r="C20" s="67">
        <v>17</v>
      </c>
      <c r="D20" s="71" t="s">
        <v>80</v>
      </c>
      <c r="E20" s="86" t="s">
        <v>249</v>
      </c>
      <c r="F20" s="77" t="s">
        <v>250</v>
      </c>
      <c r="G20" s="75" t="s">
        <v>251</v>
      </c>
      <c r="H20" s="81" t="s">
        <v>468</v>
      </c>
      <c r="I20" s="82">
        <v>16.61</v>
      </c>
      <c r="J20" s="85">
        <v>25</v>
      </c>
      <c r="K20" s="28">
        <f t="shared" si="0"/>
        <v>0</v>
      </c>
      <c r="L20" s="28">
        <f t="shared" si="1"/>
        <v>0</v>
      </c>
      <c r="M20" s="29"/>
      <c r="N20" s="30">
        <f t="shared" si="3"/>
        <v>6</v>
      </c>
      <c r="O20" s="29"/>
      <c r="P20" s="29"/>
      <c r="Q20" s="29"/>
      <c r="R20" s="42">
        <f t="shared" si="2"/>
        <v>25</v>
      </c>
      <c r="S20" s="20" t="str">
        <f t="shared" si="4"/>
        <v>OK</v>
      </c>
      <c r="T20" s="142"/>
      <c r="U20" s="143"/>
      <c r="V20" s="143"/>
      <c r="W20" s="143"/>
      <c r="X20" s="41"/>
      <c r="Y20" s="41"/>
      <c r="Z20" s="41"/>
      <c r="AA20" s="40"/>
      <c r="AB20" s="40"/>
      <c r="AC20" s="40"/>
      <c r="AD20" s="40"/>
      <c r="AE20" s="38"/>
      <c r="AF20" s="38"/>
      <c r="AG20" s="38"/>
      <c r="AH20" s="38"/>
      <c r="AI20" s="38"/>
      <c r="AJ20" s="38"/>
      <c r="AK20" s="38"/>
      <c r="AL20" s="38"/>
      <c r="AM20" s="38"/>
      <c r="AN20" s="38"/>
      <c r="AO20" s="38"/>
      <c r="AP20" s="38"/>
      <c r="AQ20" s="38"/>
      <c r="AR20" s="38"/>
      <c r="AS20" s="38"/>
      <c r="AT20" s="38"/>
      <c r="AU20" s="38"/>
      <c r="AV20" s="38"/>
      <c r="AW20" s="38"/>
      <c r="AX20" s="38"/>
      <c r="AY20" s="38"/>
    </row>
    <row r="21" spans="1:51" ht="24.75" customHeight="1" x14ac:dyDescent="0.25">
      <c r="A21" s="166"/>
      <c r="B21" s="164"/>
      <c r="C21" s="67">
        <v>18</v>
      </c>
      <c r="D21" s="71" t="s">
        <v>81</v>
      </c>
      <c r="E21" s="86" t="s">
        <v>252</v>
      </c>
      <c r="F21" s="77" t="s">
        <v>250</v>
      </c>
      <c r="G21" s="75" t="s">
        <v>253</v>
      </c>
      <c r="H21" s="81" t="s">
        <v>468</v>
      </c>
      <c r="I21" s="82">
        <v>5.25</v>
      </c>
      <c r="J21" s="85">
        <v>50</v>
      </c>
      <c r="K21" s="28">
        <f t="shared" si="0"/>
        <v>0</v>
      </c>
      <c r="L21" s="28">
        <f t="shared" si="1"/>
        <v>0</v>
      </c>
      <c r="M21" s="29"/>
      <c r="N21" s="30">
        <f t="shared" si="3"/>
        <v>12</v>
      </c>
      <c r="O21" s="29"/>
      <c r="P21" s="29"/>
      <c r="Q21" s="29"/>
      <c r="R21" s="42">
        <f t="shared" si="2"/>
        <v>50</v>
      </c>
      <c r="S21" s="20" t="str">
        <f t="shared" si="4"/>
        <v>OK</v>
      </c>
      <c r="T21" s="142"/>
      <c r="U21" s="143"/>
      <c r="V21" s="143"/>
      <c r="W21" s="143"/>
      <c r="X21" s="41"/>
      <c r="Y21" s="41"/>
      <c r="Z21" s="41"/>
      <c r="AA21" s="40"/>
      <c r="AB21" s="40"/>
      <c r="AC21" s="40"/>
      <c r="AD21" s="40"/>
      <c r="AE21" s="38"/>
      <c r="AF21" s="38"/>
      <c r="AG21" s="38"/>
      <c r="AH21" s="38"/>
      <c r="AI21" s="38"/>
      <c r="AJ21" s="38"/>
      <c r="AK21" s="38"/>
      <c r="AL21" s="38"/>
      <c r="AM21" s="38"/>
      <c r="AN21" s="38"/>
      <c r="AO21" s="38"/>
      <c r="AP21" s="38"/>
      <c r="AQ21" s="38"/>
      <c r="AR21" s="38"/>
      <c r="AS21" s="38"/>
      <c r="AT21" s="38"/>
      <c r="AU21" s="38"/>
      <c r="AV21" s="38"/>
      <c r="AW21" s="38"/>
      <c r="AX21" s="38"/>
      <c r="AY21" s="38"/>
    </row>
    <row r="22" spans="1:51" ht="24.75" customHeight="1" x14ac:dyDescent="0.25">
      <c r="A22" s="166"/>
      <c r="B22" s="165"/>
      <c r="C22" s="67">
        <v>19</v>
      </c>
      <c r="D22" s="72" t="s">
        <v>82</v>
      </c>
      <c r="E22" s="86" t="s">
        <v>254</v>
      </c>
      <c r="F22" s="78" t="s">
        <v>236</v>
      </c>
      <c r="G22" s="79" t="s">
        <v>255</v>
      </c>
      <c r="H22" s="77" t="s">
        <v>468</v>
      </c>
      <c r="I22" s="82">
        <v>0.6</v>
      </c>
      <c r="J22" s="85">
        <v>0</v>
      </c>
      <c r="K22" s="28">
        <f t="shared" si="0"/>
        <v>0</v>
      </c>
      <c r="L22" s="28">
        <f t="shared" si="1"/>
        <v>0</v>
      </c>
      <c r="M22" s="29"/>
      <c r="N22" s="30">
        <f t="shared" si="3"/>
        <v>0</v>
      </c>
      <c r="O22" s="29"/>
      <c r="P22" s="29"/>
      <c r="Q22" s="29"/>
      <c r="R22" s="42">
        <f t="shared" si="2"/>
        <v>0</v>
      </c>
      <c r="S22" s="20" t="str">
        <f t="shared" si="4"/>
        <v>OK</v>
      </c>
      <c r="T22" s="142"/>
      <c r="U22" s="142"/>
      <c r="V22" s="143"/>
      <c r="W22" s="143"/>
      <c r="X22" s="41"/>
      <c r="Y22" s="41"/>
      <c r="Z22" s="40"/>
      <c r="AA22" s="40"/>
      <c r="AB22" s="40"/>
      <c r="AC22" s="40"/>
      <c r="AD22" s="40"/>
      <c r="AE22" s="38"/>
      <c r="AF22" s="38"/>
      <c r="AG22" s="38"/>
      <c r="AH22" s="38"/>
      <c r="AI22" s="38"/>
      <c r="AJ22" s="38"/>
      <c r="AK22" s="38"/>
      <c r="AL22" s="38"/>
      <c r="AM22" s="38"/>
      <c r="AN22" s="38"/>
      <c r="AO22" s="38"/>
      <c r="AP22" s="38"/>
      <c r="AQ22" s="38"/>
      <c r="AR22" s="38"/>
      <c r="AS22" s="38"/>
      <c r="AT22" s="38"/>
      <c r="AU22" s="38"/>
      <c r="AV22" s="38"/>
      <c r="AW22" s="38"/>
      <c r="AX22" s="38"/>
      <c r="AY22" s="38"/>
    </row>
    <row r="23" spans="1:51" ht="24.75" customHeight="1" x14ac:dyDescent="0.25">
      <c r="A23" s="166" t="s">
        <v>478</v>
      </c>
      <c r="B23" s="163">
        <v>3</v>
      </c>
      <c r="C23" s="67">
        <v>20</v>
      </c>
      <c r="D23" s="71" t="s">
        <v>83</v>
      </c>
      <c r="E23" s="86" t="s">
        <v>256</v>
      </c>
      <c r="F23" s="77" t="s">
        <v>3</v>
      </c>
      <c r="G23" s="75" t="s">
        <v>257</v>
      </c>
      <c r="H23" s="81" t="s">
        <v>468</v>
      </c>
      <c r="I23" s="82">
        <v>0.78</v>
      </c>
      <c r="J23" s="85">
        <v>950</v>
      </c>
      <c r="K23" s="28">
        <f t="shared" si="0"/>
        <v>950</v>
      </c>
      <c r="L23" s="28">
        <f t="shared" si="1"/>
        <v>950</v>
      </c>
      <c r="M23" s="29"/>
      <c r="N23" s="30">
        <f t="shared" si="3"/>
        <v>237</v>
      </c>
      <c r="O23" s="29"/>
      <c r="P23" s="29"/>
      <c r="Q23" s="29"/>
      <c r="R23" s="42">
        <f t="shared" si="2"/>
        <v>0</v>
      </c>
      <c r="S23" s="20" t="str">
        <f t="shared" si="4"/>
        <v>OK</v>
      </c>
      <c r="T23" s="145">
        <v>950</v>
      </c>
      <c r="U23" s="143"/>
      <c r="V23" s="143"/>
      <c r="W23" s="143"/>
      <c r="X23" s="41"/>
      <c r="Y23" s="41"/>
      <c r="Z23" s="41"/>
      <c r="AA23" s="40"/>
      <c r="AB23" s="40"/>
      <c r="AC23" s="40"/>
      <c r="AD23" s="40"/>
      <c r="AE23" s="38"/>
      <c r="AF23" s="38"/>
      <c r="AG23" s="38"/>
      <c r="AH23" s="38"/>
      <c r="AI23" s="38"/>
      <c r="AJ23" s="38"/>
      <c r="AK23" s="38"/>
      <c r="AL23" s="38"/>
      <c r="AM23" s="38"/>
      <c r="AN23" s="38"/>
      <c r="AO23" s="38"/>
      <c r="AP23" s="38"/>
      <c r="AQ23" s="38"/>
      <c r="AR23" s="38"/>
      <c r="AS23" s="38"/>
      <c r="AT23" s="38"/>
      <c r="AU23" s="38"/>
      <c r="AV23" s="38"/>
      <c r="AW23" s="38"/>
      <c r="AX23" s="38"/>
      <c r="AY23" s="38"/>
    </row>
    <row r="24" spans="1:51" ht="24.75" customHeight="1" x14ac:dyDescent="0.25">
      <c r="A24" s="166"/>
      <c r="B24" s="164"/>
      <c r="C24" s="67">
        <v>21</v>
      </c>
      <c r="D24" s="71" t="s">
        <v>84</v>
      </c>
      <c r="E24" s="86" t="s">
        <v>256</v>
      </c>
      <c r="F24" s="77" t="s">
        <v>3</v>
      </c>
      <c r="G24" s="75" t="s">
        <v>258</v>
      </c>
      <c r="H24" s="81" t="s">
        <v>468</v>
      </c>
      <c r="I24" s="82">
        <v>0.78</v>
      </c>
      <c r="J24" s="85">
        <v>400</v>
      </c>
      <c r="K24" s="28">
        <f t="shared" si="0"/>
        <v>400</v>
      </c>
      <c r="L24" s="28">
        <f t="shared" si="1"/>
        <v>400</v>
      </c>
      <c r="M24" s="29"/>
      <c r="N24" s="30">
        <f t="shared" si="3"/>
        <v>100</v>
      </c>
      <c r="O24" s="29"/>
      <c r="P24" s="29"/>
      <c r="Q24" s="29"/>
      <c r="R24" s="42">
        <f t="shared" si="2"/>
        <v>0</v>
      </c>
      <c r="S24" s="20" t="str">
        <f t="shared" si="4"/>
        <v>OK</v>
      </c>
      <c r="T24" s="145">
        <v>400</v>
      </c>
      <c r="U24" s="143"/>
      <c r="V24" s="143"/>
      <c r="W24" s="143"/>
      <c r="X24" s="41"/>
      <c r="Y24" s="41"/>
      <c r="Z24" s="41"/>
      <c r="AA24" s="40"/>
      <c r="AB24" s="40"/>
      <c r="AC24" s="40"/>
      <c r="AD24" s="40"/>
      <c r="AE24" s="38"/>
      <c r="AF24" s="38"/>
      <c r="AG24" s="38"/>
      <c r="AH24" s="38"/>
      <c r="AI24" s="38"/>
      <c r="AJ24" s="38"/>
      <c r="AK24" s="38"/>
      <c r="AL24" s="38"/>
      <c r="AM24" s="38"/>
      <c r="AN24" s="38"/>
      <c r="AO24" s="38"/>
      <c r="AP24" s="38"/>
      <c r="AQ24" s="38"/>
      <c r="AR24" s="38"/>
      <c r="AS24" s="38"/>
      <c r="AT24" s="38"/>
      <c r="AU24" s="38"/>
      <c r="AV24" s="38"/>
      <c r="AW24" s="38"/>
      <c r="AX24" s="38"/>
      <c r="AY24" s="38"/>
    </row>
    <row r="25" spans="1:51" ht="24.75" customHeight="1" x14ac:dyDescent="0.25">
      <c r="A25" s="166"/>
      <c r="B25" s="164"/>
      <c r="C25" s="67">
        <v>22</v>
      </c>
      <c r="D25" s="71" t="s">
        <v>85</v>
      </c>
      <c r="E25" s="86" t="s">
        <v>256</v>
      </c>
      <c r="F25" s="77" t="s">
        <v>3</v>
      </c>
      <c r="G25" s="75" t="s">
        <v>259</v>
      </c>
      <c r="H25" s="81" t="s">
        <v>468</v>
      </c>
      <c r="I25" s="82">
        <v>0.78</v>
      </c>
      <c r="J25" s="85">
        <v>150</v>
      </c>
      <c r="K25" s="28">
        <f t="shared" si="0"/>
        <v>150</v>
      </c>
      <c r="L25" s="28">
        <f t="shared" si="1"/>
        <v>150</v>
      </c>
      <c r="M25" s="29"/>
      <c r="N25" s="30">
        <f t="shared" si="3"/>
        <v>37</v>
      </c>
      <c r="O25" s="29"/>
      <c r="P25" s="29"/>
      <c r="Q25" s="29"/>
      <c r="R25" s="42">
        <f t="shared" si="2"/>
        <v>0</v>
      </c>
      <c r="S25" s="20" t="str">
        <f t="shared" si="4"/>
        <v>OK</v>
      </c>
      <c r="T25" s="145">
        <v>150</v>
      </c>
      <c r="U25" s="143"/>
      <c r="V25" s="143"/>
      <c r="W25" s="143"/>
      <c r="X25" s="41"/>
      <c r="Y25" s="41"/>
      <c r="Z25" s="41"/>
      <c r="AA25" s="40"/>
      <c r="AB25" s="40"/>
      <c r="AC25" s="40"/>
      <c r="AD25" s="40"/>
      <c r="AE25" s="38"/>
      <c r="AF25" s="38"/>
      <c r="AG25" s="38"/>
      <c r="AH25" s="38"/>
      <c r="AI25" s="38"/>
      <c r="AJ25" s="38"/>
      <c r="AK25" s="38"/>
      <c r="AL25" s="38"/>
      <c r="AM25" s="38"/>
      <c r="AN25" s="38"/>
      <c r="AO25" s="38"/>
      <c r="AP25" s="38"/>
      <c r="AQ25" s="38"/>
      <c r="AR25" s="38"/>
      <c r="AS25" s="38"/>
      <c r="AT25" s="38"/>
      <c r="AU25" s="38"/>
      <c r="AV25" s="38"/>
      <c r="AW25" s="38"/>
      <c r="AX25" s="38"/>
      <c r="AY25" s="38"/>
    </row>
    <row r="26" spans="1:51" ht="24.75" customHeight="1" x14ac:dyDescent="0.25">
      <c r="A26" s="166"/>
      <c r="B26" s="165"/>
      <c r="C26" s="67">
        <v>23</v>
      </c>
      <c r="D26" s="71" t="s">
        <v>86</v>
      </c>
      <c r="E26" s="86" t="s">
        <v>260</v>
      </c>
      <c r="F26" s="77" t="s">
        <v>3</v>
      </c>
      <c r="G26" s="75" t="s">
        <v>261</v>
      </c>
      <c r="H26" s="81" t="s">
        <v>468</v>
      </c>
      <c r="I26" s="82">
        <v>7.92</v>
      </c>
      <c r="J26" s="85">
        <v>5</v>
      </c>
      <c r="K26" s="28">
        <f t="shared" si="0"/>
        <v>0</v>
      </c>
      <c r="L26" s="28">
        <f t="shared" si="1"/>
        <v>0</v>
      </c>
      <c r="M26" s="29"/>
      <c r="N26" s="30">
        <f t="shared" si="3"/>
        <v>1</v>
      </c>
      <c r="O26" s="29"/>
      <c r="P26" s="29"/>
      <c r="Q26" s="29"/>
      <c r="R26" s="42">
        <f t="shared" si="2"/>
        <v>5</v>
      </c>
      <c r="S26" s="20" t="str">
        <f t="shared" si="4"/>
        <v>OK</v>
      </c>
      <c r="T26" s="142"/>
      <c r="U26" s="143"/>
      <c r="V26" s="143"/>
      <c r="W26" s="143"/>
      <c r="X26" s="41"/>
      <c r="Y26" s="41"/>
      <c r="Z26" s="41"/>
      <c r="AA26" s="40"/>
      <c r="AB26" s="40"/>
      <c r="AC26" s="40"/>
      <c r="AD26" s="40"/>
      <c r="AE26" s="38"/>
      <c r="AF26" s="38"/>
      <c r="AG26" s="38"/>
      <c r="AH26" s="38"/>
      <c r="AI26" s="38"/>
      <c r="AJ26" s="38"/>
      <c r="AK26" s="38"/>
      <c r="AL26" s="38"/>
      <c r="AM26" s="38"/>
      <c r="AN26" s="38"/>
      <c r="AO26" s="38"/>
      <c r="AP26" s="38"/>
      <c r="AQ26" s="38"/>
      <c r="AR26" s="38"/>
      <c r="AS26" s="38"/>
      <c r="AT26" s="38"/>
      <c r="AU26" s="38"/>
      <c r="AV26" s="38"/>
      <c r="AW26" s="38"/>
      <c r="AX26" s="38"/>
      <c r="AY26" s="38"/>
    </row>
    <row r="27" spans="1:51" ht="24.75" customHeight="1" x14ac:dyDescent="0.25">
      <c r="A27" s="166" t="s">
        <v>478</v>
      </c>
      <c r="B27" s="163">
        <v>4</v>
      </c>
      <c r="C27" s="67">
        <v>24</v>
      </c>
      <c r="D27" s="71" t="s">
        <v>87</v>
      </c>
      <c r="E27" s="86" t="s">
        <v>256</v>
      </c>
      <c r="F27" s="77" t="s">
        <v>3</v>
      </c>
      <c r="G27" s="75" t="s">
        <v>262</v>
      </c>
      <c r="H27" s="81" t="s">
        <v>468</v>
      </c>
      <c r="I27" s="82">
        <v>2.44</v>
      </c>
      <c r="J27" s="85">
        <v>312</v>
      </c>
      <c r="K27" s="28">
        <f t="shared" si="0"/>
        <v>156</v>
      </c>
      <c r="L27" s="28">
        <f t="shared" si="1"/>
        <v>156</v>
      </c>
      <c r="M27" s="29"/>
      <c r="N27" s="30">
        <f t="shared" si="3"/>
        <v>78</v>
      </c>
      <c r="O27" s="29"/>
      <c r="P27" s="29"/>
      <c r="Q27" s="29"/>
      <c r="R27" s="42">
        <f t="shared" si="2"/>
        <v>156</v>
      </c>
      <c r="S27" s="20" t="str">
        <f t="shared" si="4"/>
        <v>OK</v>
      </c>
      <c r="T27" s="142"/>
      <c r="U27" s="143"/>
      <c r="V27" s="143"/>
      <c r="W27" s="147">
        <v>156</v>
      </c>
      <c r="X27" s="41"/>
      <c r="Y27" s="41"/>
      <c r="Z27" s="41"/>
      <c r="AA27" s="40"/>
      <c r="AB27" s="40"/>
      <c r="AC27" s="40"/>
      <c r="AD27" s="40"/>
      <c r="AE27" s="38"/>
      <c r="AF27" s="38"/>
      <c r="AG27" s="38"/>
      <c r="AH27" s="38"/>
      <c r="AI27" s="38"/>
      <c r="AJ27" s="38"/>
      <c r="AK27" s="38"/>
      <c r="AL27" s="38"/>
      <c r="AM27" s="38"/>
      <c r="AN27" s="38"/>
      <c r="AO27" s="38"/>
      <c r="AP27" s="38"/>
      <c r="AQ27" s="38"/>
      <c r="AR27" s="38"/>
      <c r="AS27" s="38"/>
      <c r="AT27" s="38"/>
      <c r="AU27" s="38"/>
      <c r="AV27" s="38"/>
      <c r="AW27" s="38"/>
      <c r="AX27" s="38"/>
      <c r="AY27" s="38"/>
    </row>
    <row r="28" spans="1:51" ht="24.75" customHeight="1" x14ac:dyDescent="0.25">
      <c r="A28" s="166"/>
      <c r="B28" s="164"/>
      <c r="C28" s="67">
        <v>25</v>
      </c>
      <c r="D28" s="71" t="s">
        <v>88</v>
      </c>
      <c r="E28" s="86" t="s">
        <v>256</v>
      </c>
      <c r="F28" s="77" t="s">
        <v>3</v>
      </c>
      <c r="G28" s="75" t="s">
        <v>263</v>
      </c>
      <c r="H28" s="81" t="s">
        <v>468</v>
      </c>
      <c r="I28" s="82">
        <v>2.44</v>
      </c>
      <c r="J28" s="85">
        <v>312</v>
      </c>
      <c r="K28" s="28">
        <f t="shared" si="0"/>
        <v>156</v>
      </c>
      <c r="L28" s="28">
        <f t="shared" si="1"/>
        <v>156</v>
      </c>
      <c r="M28" s="29"/>
      <c r="N28" s="30">
        <f t="shared" si="3"/>
        <v>78</v>
      </c>
      <c r="O28" s="29"/>
      <c r="P28" s="29"/>
      <c r="Q28" s="29"/>
      <c r="R28" s="42">
        <f t="shared" si="2"/>
        <v>156</v>
      </c>
      <c r="S28" s="20" t="str">
        <f t="shared" si="4"/>
        <v>OK</v>
      </c>
      <c r="T28" s="142"/>
      <c r="U28" s="143"/>
      <c r="V28" s="143"/>
      <c r="W28" s="147">
        <v>156</v>
      </c>
      <c r="X28" s="41"/>
      <c r="Y28" s="41"/>
      <c r="Z28" s="41"/>
      <c r="AA28" s="40"/>
      <c r="AB28" s="40"/>
      <c r="AC28" s="40"/>
      <c r="AD28" s="40"/>
      <c r="AE28" s="38"/>
      <c r="AF28" s="38"/>
      <c r="AG28" s="38"/>
      <c r="AH28" s="38"/>
      <c r="AI28" s="38"/>
      <c r="AJ28" s="38"/>
      <c r="AK28" s="38"/>
      <c r="AL28" s="38"/>
      <c r="AM28" s="38"/>
      <c r="AN28" s="38"/>
      <c r="AO28" s="38"/>
      <c r="AP28" s="38"/>
      <c r="AQ28" s="38"/>
      <c r="AR28" s="38"/>
      <c r="AS28" s="38"/>
      <c r="AT28" s="38"/>
      <c r="AU28" s="38"/>
      <c r="AV28" s="38"/>
      <c r="AW28" s="38"/>
      <c r="AX28" s="38"/>
      <c r="AY28" s="38"/>
    </row>
    <row r="29" spans="1:51" ht="24.75" customHeight="1" x14ac:dyDescent="0.25">
      <c r="A29" s="166"/>
      <c r="B29" s="164"/>
      <c r="C29" s="67">
        <v>26</v>
      </c>
      <c r="D29" s="71" t="s">
        <v>89</v>
      </c>
      <c r="E29" s="86" t="s">
        <v>256</v>
      </c>
      <c r="F29" s="77" t="s">
        <v>3</v>
      </c>
      <c r="G29" s="75" t="s">
        <v>264</v>
      </c>
      <c r="H29" s="81" t="s">
        <v>468</v>
      </c>
      <c r="I29" s="82">
        <v>2.44</v>
      </c>
      <c r="J29" s="85">
        <v>60</v>
      </c>
      <c r="K29" s="28">
        <f t="shared" si="0"/>
        <v>60</v>
      </c>
      <c r="L29" s="28">
        <f t="shared" si="1"/>
        <v>60</v>
      </c>
      <c r="M29" s="29"/>
      <c r="N29" s="30">
        <f t="shared" si="3"/>
        <v>15</v>
      </c>
      <c r="O29" s="29"/>
      <c r="P29" s="29"/>
      <c r="Q29" s="29"/>
      <c r="R29" s="42">
        <f t="shared" si="2"/>
        <v>0</v>
      </c>
      <c r="S29" s="20" t="str">
        <f t="shared" si="4"/>
        <v>OK</v>
      </c>
      <c r="T29" s="145">
        <v>60</v>
      </c>
      <c r="U29" s="143"/>
      <c r="V29" s="143"/>
      <c r="W29" s="149"/>
      <c r="X29" s="41"/>
      <c r="Y29" s="41"/>
      <c r="Z29" s="41"/>
      <c r="AA29" s="40"/>
      <c r="AB29" s="40"/>
      <c r="AC29" s="40"/>
      <c r="AD29" s="40"/>
      <c r="AE29" s="38"/>
      <c r="AF29" s="38"/>
      <c r="AG29" s="38"/>
      <c r="AH29" s="38"/>
      <c r="AI29" s="38"/>
      <c r="AJ29" s="38"/>
      <c r="AK29" s="38"/>
      <c r="AL29" s="38"/>
      <c r="AM29" s="38"/>
      <c r="AN29" s="38"/>
      <c r="AO29" s="38"/>
      <c r="AP29" s="38"/>
      <c r="AQ29" s="38"/>
      <c r="AR29" s="38"/>
      <c r="AS29" s="38"/>
      <c r="AT29" s="38"/>
      <c r="AU29" s="38"/>
      <c r="AV29" s="38"/>
      <c r="AW29" s="38"/>
      <c r="AX29" s="38"/>
      <c r="AY29" s="38"/>
    </row>
    <row r="30" spans="1:51" ht="24.75" customHeight="1" x14ac:dyDescent="0.25">
      <c r="A30" s="166"/>
      <c r="B30" s="165"/>
      <c r="C30" s="67">
        <v>27</v>
      </c>
      <c r="D30" s="71" t="s">
        <v>90</v>
      </c>
      <c r="E30" s="86" t="s">
        <v>256</v>
      </c>
      <c r="F30" s="77" t="s">
        <v>3</v>
      </c>
      <c r="G30" s="75" t="s">
        <v>265</v>
      </c>
      <c r="H30" s="81" t="s">
        <v>468</v>
      </c>
      <c r="I30" s="82">
        <v>2.44</v>
      </c>
      <c r="J30" s="85">
        <v>60</v>
      </c>
      <c r="K30" s="28">
        <f t="shared" si="0"/>
        <v>60</v>
      </c>
      <c r="L30" s="28">
        <f t="shared" si="1"/>
        <v>60</v>
      </c>
      <c r="M30" s="29"/>
      <c r="N30" s="30">
        <f t="shared" si="3"/>
        <v>15</v>
      </c>
      <c r="O30" s="29"/>
      <c r="P30" s="29"/>
      <c r="Q30" s="29"/>
      <c r="R30" s="42">
        <f t="shared" si="2"/>
        <v>0</v>
      </c>
      <c r="S30" s="20" t="str">
        <f t="shared" si="4"/>
        <v>OK</v>
      </c>
      <c r="T30" s="145">
        <v>60</v>
      </c>
      <c r="U30" s="143"/>
      <c r="V30" s="143"/>
      <c r="W30" s="143"/>
      <c r="X30" s="41"/>
      <c r="Y30" s="41"/>
      <c r="Z30" s="41"/>
      <c r="AA30" s="40"/>
      <c r="AB30" s="40"/>
      <c r="AC30" s="40"/>
      <c r="AD30" s="40"/>
      <c r="AE30" s="38"/>
      <c r="AF30" s="38"/>
      <c r="AG30" s="38"/>
      <c r="AH30" s="38"/>
      <c r="AI30" s="38"/>
      <c r="AJ30" s="38"/>
      <c r="AK30" s="38"/>
      <c r="AL30" s="38"/>
      <c r="AM30" s="38"/>
      <c r="AN30" s="38"/>
      <c r="AO30" s="38"/>
      <c r="AP30" s="38"/>
      <c r="AQ30" s="38"/>
      <c r="AR30" s="38"/>
      <c r="AS30" s="38"/>
      <c r="AT30" s="38"/>
      <c r="AU30" s="38"/>
      <c r="AV30" s="38"/>
      <c r="AW30" s="38"/>
      <c r="AX30" s="38"/>
      <c r="AY30" s="38"/>
    </row>
    <row r="31" spans="1:51" ht="24.75" customHeight="1" x14ac:dyDescent="0.25">
      <c r="A31" s="166" t="s">
        <v>478</v>
      </c>
      <c r="B31" s="163">
        <v>5</v>
      </c>
      <c r="C31" s="67">
        <v>28</v>
      </c>
      <c r="D31" s="71" t="s">
        <v>91</v>
      </c>
      <c r="E31" s="86" t="s">
        <v>266</v>
      </c>
      <c r="F31" s="77" t="s">
        <v>3</v>
      </c>
      <c r="G31" s="75" t="s">
        <v>267</v>
      </c>
      <c r="H31" s="81" t="s">
        <v>468</v>
      </c>
      <c r="I31" s="82">
        <v>3.19</v>
      </c>
      <c r="J31" s="85">
        <v>0</v>
      </c>
      <c r="K31" s="28">
        <f t="shared" si="0"/>
        <v>0</v>
      </c>
      <c r="L31" s="28">
        <f t="shared" si="1"/>
        <v>0</v>
      </c>
      <c r="M31" s="29"/>
      <c r="N31" s="30">
        <f t="shared" si="3"/>
        <v>0</v>
      </c>
      <c r="O31" s="29"/>
      <c r="P31" s="29"/>
      <c r="Q31" s="29"/>
      <c r="R31" s="42">
        <f t="shared" si="2"/>
        <v>0</v>
      </c>
      <c r="S31" s="20" t="str">
        <f t="shared" si="4"/>
        <v>OK</v>
      </c>
      <c r="T31" s="142"/>
      <c r="U31" s="143"/>
      <c r="V31" s="143"/>
      <c r="W31" s="143"/>
      <c r="X31" s="41"/>
      <c r="Y31" s="41"/>
      <c r="Z31" s="41"/>
      <c r="AA31" s="40"/>
      <c r="AB31" s="40"/>
      <c r="AC31" s="40"/>
      <c r="AD31" s="40"/>
      <c r="AE31" s="38"/>
      <c r="AF31" s="38"/>
      <c r="AG31" s="38"/>
      <c r="AH31" s="38"/>
      <c r="AI31" s="38"/>
      <c r="AJ31" s="38"/>
      <c r="AK31" s="38"/>
      <c r="AL31" s="38"/>
      <c r="AM31" s="38"/>
      <c r="AN31" s="38"/>
      <c r="AO31" s="38"/>
      <c r="AP31" s="38"/>
      <c r="AQ31" s="38"/>
      <c r="AR31" s="38"/>
      <c r="AS31" s="38"/>
      <c r="AT31" s="38"/>
      <c r="AU31" s="38"/>
      <c r="AV31" s="38"/>
      <c r="AW31" s="38"/>
      <c r="AX31" s="38"/>
      <c r="AY31" s="38"/>
    </row>
    <row r="32" spans="1:51" ht="24.75" customHeight="1" x14ac:dyDescent="0.25">
      <c r="A32" s="166"/>
      <c r="B32" s="164"/>
      <c r="C32" s="67">
        <v>29</v>
      </c>
      <c r="D32" s="71" t="s">
        <v>92</v>
      </c>
      <c r="E32" s="86" t="s">
        <v>266</v>
      </c>
      <c r="F32" s="77" t="s">
        <v>3</v>
      </c>
      <c r="G32" s="75" t="s">
        <v>268</v>
      </c>
      <c r="H32" s="81" t="s">
        <v>468</v>
      </c>
      <c r="I32" s="82">
        <v>3.19</v>
      </c>
      <c r="J32" s="85">
        <v>0</v>
      </c>
      <c r="K32" s="28">
        <f t="shared" si="0"/>
        <v>0</v>
      </c>
      <c r="L32" s="28">
        <f t="shared" si="1"/>
        <v>0</v>
      </c>
      <c r="M32" s="29"/>
      <c r="N32" s="30">
        <f t="shared" si="3"/>
        <v>0</v>
      </c>
      <c r="O32" s="29"/>
      <c r="P32" s="29"/>
      <c r="Q32" s="29"/>
      <c r="R32" s="42">
        <f t="shared" si="2"/>
        <v>0</v>
      </c>
      <c r="S32" s="20" t="str">
        <f t="shared" si="4"/>
        <v>OK</v>
      </c>
      <c r="T32" s="142"/>
      <c r="U32" s="143"/>
      <c r="V32" s="143"/>
      <c r="W32" s="143"/>
      <c r="X32" s="41"/>
      <c r="Y32" s="41"/>
      <c r="Z32" s="41"/>
      <c r="AA32" s="40"/>
      <c r="AB32" s="40"/>
      <c r="AC32" s="40"/>
      <c r="AD32" s="40"/>
      <c r="AE32" s="38"/>
      <c r="AF32" s="38"/>
      <c r="AG32" s="38"/>
      <c r="AH32" s="38"/>
      <c r="AI32" s="38"/>
      <c r="AJ32" s="38"/>
      <c r="AK32" s="38"/>
      <c r="AL32" s="38"/>
      <c r="AM32" s="38"/>
      <c r="AN32" s="38"/>
      <c r="AO32" s="38"/>
      <c r="AP32" s="38"/>
      <c r="AQ32" s="38"/>
      <c r="AR32" s="38"/>
      <c r="AS32" s="38"/>
      <c r="AT32" s="38"/>
      <c r="AU32" s="38"/>
      <c r="AV32" s="38"/>
      <c r="AW32" s="38"/>
      <c r="AX32" s="38"/>
      <c r="AY32" s="38"/>
    </row>
    <row r="33" spans="1:51" ht="24.75" customHeight="1" x14ac:dyDescent="0.25">
      <c r="A33" s="166"/>
      <c r="B33" s="164"/>
      <c r="C33" s="67">
        <v>30</v>
      </c>
      <c r="D33" s="71" t="s">
        <v>93</v>
      </c>
      <c r="E33" s="86" t="s">
        <v>266</v>
      </c>
      <c r="F33" s="77" t="s">
        <v>3</v>
      </c>
      <c r="G33" s="75" t="s">
        <v>269</v>
      </c>
      <c r="H33" s="81" t="s">
        <v>468</v>
      </c>
      <c r="I33" s="82">
        <v>3.19</v>
      </c>
      <c r="J33" s="85">
        <v>0</v>
      </c>
      <c r="K33" s="28">
        <f t="shared" si="0"/>
        <v>0</v>
      </c>
      <c r="L33" s="28">
        <f t="shared" si="1"/>
        <v>0</v>
      </c>
      <c r="M33" s="29"/>
      <c r="N33" s="30">
        <f t="shared" si="3"/>
        <v>0</v>
      </c>
      <c r="O33" s="29"/>
      <c r="P33" s="29"/>
      <c r="Q33" s="29"/>
      <c r="R33" s="42">
        <f t="shared" si="2"/>
        <v>0</v>
      </c>
      <c r="S33" s="20" t="str">
        <f t="shared" si="4"/>
        <v>OK</v>
      </c>
      <c r="T33" s="142"/>
      <c r="U33" s="143"/>
      <c r="V33" s="143"/>
      <c r="W33" s="143"/>
      <c r="X33" s="41"/>
      <c r="Y33" s="41"/>
      <c r="Z33" s="41"/>
      <c r="AA33" s="40"/>
      <c r="AB33" s="40"/>
      <c r="AC33" s="40"/>
      <c r="AD33" s="40"/>
      <c r="AE33" s="38"/>
      <c r="AF33" s="38"/>
      <c r="AG33" s="38"/>
      <c r="AH33" s="38"/>
      <c r="AI33" s="38"/>
      <c r="AJ33" s="38"/>
      <c r="AK33" s="38"/>
      <c r="AL33" s="38"/>
      <c r="AM33" s="38"/>
      <c r="AN33" s="38"/>
      <c r="AO33" s="38"/>
      <c r="AP33" s="38"/>
      <c r="AQ33" s="38"/>
      <c r="AR33" s="38"/>
      <c r="AS33" s="38"/>
      <c r="AT33" s="38"/>
      <c r="AU33" s="38"/>
      <c r="AV33" s="38"/>
      <c r="AW33" s="38"/>
      <c r="AX33" s="38"/>
      <c r="AY33" s="38"/>
    </row>
    <row r="34" spans="1:51" ht="24.75" customHeight="1" x14ac:dyDescent="0.25">
      <c r="A34" s="166"/>
      <c r="B34" s="164"/>
      <c r="C34" s="67">
        <v>31</v>
      </c>
      <c r="D34" s="71" t="s">
        <v>94</v>
      </c>
      <c r="E34" s="86" t="s">
        <v>266</v>
      </c>
      <c r="F34" s="77" t="s">
        <v>3</v>
      </c>
      <c r="G34" s="75" t="s">
        <v>270</v>
      </c>
      <c r="H34" s="81" t="s">
        <v>468</v>
      </c>
      <c r="I34" s="82">
        <v>3.19</v>
      </c>
      <c r="J34" s="85">
        <v>0</v>
      </c>
      <c r="K34" s="28">
        <f t="shared" si="0"/>
        <v>0</v>
      </c>
      <c r="L34" s="28">
        <f t="shared" si="1"/>
        <v>0</v>
      </c>
      <c r="M34" s="29"/>
      <c r="N34" s="30">
        <f t="shared" si="3"/>
        <v>0</v>
      </c>
      <c r="O34" s="29"/>
      <c r="P34" s="29"/>
      <c r="Q34" s="29"/>
      <c r="R34" s="42">
        <f t="shared" si="2"/>
        <v>0</v>
      </c>
      <c r="S34" s="20" t="str">
        <f t="shared" si="4"/>
        <v>OK</v>
      </c>
      <c r="T34" s="142"/>
      <c r="U34" s="143"/>
      <c r="V34" s="143"/>
      <c r="W34" s="143"/>
      <c r="X34" s="41"/>
      <c r="Y34" s="41"/>
      <c r="Z34" s="41"/>
      <c r="AA34" s="40"/>
      <c r="AB34" s="40"/>
      <c r="AC34" s="40"/>
      <c r="AD34" s="40"/>
      <c r="AE34" s="38"/>
      <c r="AF34" s="38"/>
      <c r="AG34" s="38"/>
      <c r="AH34" s="38"/>
      <c r="AI34" s="38"/>
      <c r="AJ34" s="38"/>
      <c r="AK34" s="38"/>
      <c r="AL34" s="38"/>
      <c r="AM34" s="38"/>
      <c r="AN34" s="38"/>
      <c r="AO34" s="38"/>
      <c r="AP34" s="38"/>
      <c r="AQ34" s="38"/>
      <c r="AR34" s="38"/>
      <c r="AS34" s="38"/>
      <c r="AT34" s="38"/>
      <c r="AU34" s="38"/>
      <c r="AV34" s="38"/>
      <c r="AW34" s="38"/>
      <c r="AX34" s="38"/>
      <c r="AY34" s="38"/>
    </row>
    <row r="35" spans="1:51" ht="24.75" customHeight="1" x14ac:dyDescent="0.25">
      <c r="A35" s="166"/>
      <c r="B35" s="164"/>
      <c r="C35" s="67">
        <v>32</v>
      </c>
      <c r="D35" s="71" t="s">
        <v>95</v>
      </c>
      <c r="E35" s="86" t="s">
        <v>266</v>
      </c>
      <c r="F35" s="77" t="s">
        <v>3</v>
      </c>
      <c r="G35" s="75" t="s">
        <v>271</v>
      </c>
      <c r="H35" s="81" t="s">
        <v>468</v>
      </c>
      <c r="I35" s="82">
        <v>3.19</v>
      </c>
      <c r="J35" s="85">
        <v>0</v>
      </c>
      <c r="K35" s="28">
        <f t="shared" si="0"/>
        <v>0</v>
      </c>
      <c r="L35" s="28">
        <f t="shared" si="1"/>
        <v>0</v>
      </c>
      <c r="M35" s="29"/>
      <c r="N35" s="30">
        <f t="shared" si="3"/>
        <v>0</v>
      </c>
      <c r="O35" s="29"/>
      <c r="P35" s="29"/>
      <c r="Q35" s="29"/>
      <c r="R35" s="42">
        <f t="shared" si="2"/>
        <v>0</v>
      </c>
      <c r="S35" s="20" t="str">
        <f t="shared" si="4"/>
        <v>OK</v>
      </c>
      <c r="T35" s="142"/>
      <c r="U35" s="143"/>
      <c r="V35" s="143"/>
      <c r="W35" s="143"/>
      <c r="X35" s="41"/>
      <c r="Y35" s="41"/>
      <c r="Z35" s="41"/>
      <c r="AA35" s="40"/>
      <c r="AB35" s="40"/>
      <c r="AC35" s="40"/>
      <c r="AD35" s="40"/>
      <c r="AE35" s="38"/>
      <c r="AF35" s="38"/>
      <c r="AG35" s="38"/>
      <c r="AH35" s="38"/>
      <c r="AI35" s="38"/>
      <c r="AJ35" s="38"/>
      <c r="AK35" s="38"/>
      <c r="AL35" s="38"/>
      <c r="AM35" s="38"/>
      <c r="AN35" s="38"/>
      <c r="AO35" s="38"/>
      <c r="AP35" s="38"/>
      <c r="AQ35" s="38"/>
      <c r="AR35" s="38"/>
      <c r="AS35" s="38"/>
      <c r="AT35" s="38"/>
      <c r="AU35" s="38"/>
      <c r="AV35" s="38"/>
      <c r="AW35" s="38"/>
      <c r="AX35" s="38"/>
      <c r="AY35" s="38"/>
    </row>
    <row r="36" spans="1:51" ht="24.75" customHeight="1" x14ac:dyDescent="0.25">
      <c r="A36" s="166"/>
      <c r="B36" s="164"/>
      <c r="C36" s="67">
        <v>33</v>
      </c>
      <c r="D36" s="71" t="s">
        <v>96</v>
      </c>
      <c r="E36" s="86" t="s">
        <v>266</v>
      </c>
      <c r="F36" s="77" t="s">
        <v>3</v>
      </c>
      <c r="G36" s="75" t="s">
        <v>272</v>
      </c>
      <c r="H36" s="81" t="s">
        <v>468</v>
      </c>
      <c r="I36" s="82">
        <v>3.19</v>
      </c>
      <c r="J36" s="85">
        <v>0</v>
      </c>
      <c r="K36" s="28">
        <f t="shared" ref="K36:K154" si="5">IF(SUM(T36:AY36)&gt;J36+M36,J36+M36,SUM(T36:AY36))</f>
        <v>0</v>
      </c>
      <c r="L36" s="28">
        <f t="shared" ref="L36:L154" si="6">(SUM(T36:AY36))</f>
        <v>0</v>
      </c>
      <c r="M36" s="29"/>
      <c r="N36" s="30">
        <f t="shared" si="3"/>
        <v>0</v>
      </c>
      <c r="O36" s="29"/>
      <c r="P36" s="29"/>
      <c r="Q36" s="29"/>
      <c r="R36" s="42">
        <f t="shared" ref="R36:R154" si="7">J36-SUM(T36:AY36)+M36</f>
        <v>0</v>
      </c>
      <c r="S36" s="20" t="str">
        <f t="shared" si="4"/>
        <v>OK</v>
      </c>
      <c r="T36" s="142"/>
      <c r="U36" s="143"/>
      <c r="V36" s="143"/>
      <c r="W36" s="143"/>
      <c r="X36" s="41"/>
      <c r="Y36" s="41"/>
      <c r="Z36" s="41"/>
      <c r="AA36" s="40"/>
      <c r="AB36" s="40"/>
      <c r="AC36" s="40"/>
      <c r="AD36" s="40"/>
      <c r="AE36" s="38"/>
      <c r="AF36" s="38"/>
      <c r="AG36" s="38"/>
      <c r="AH36" s="38"/>
      <c r="AI36" s="38"/>
      <c r="AJ36" s="38"/>
      <c r="AK36" s="38"/>
      <c r="AL36" s="38"/>
      <c r="AM36" s="38"/>
      <c r="AN36" s="38"/>
      <c r="AO36" s="38"/>
      <c r="AP36" s="38"/>
      <c r="AQ36" s="38"/>
      <c r="AR36" s="38"/>
      <c r="AS36" s="38"/>
      <c r="AT36" s="38"/>
      <c r="AU36" s="38"/>
      <c r="AV36" s="38"/>
      <c r="AW36" s="38"/>
      <c r="AX36" s="38"/>
      <c r="AY36" s="38"/>
    </row>
    <row r="37" spans="1:51" ht="24.75" customHeight="1" x14ac:dyDescent="0.25">
      <c r="A37" s="166"/>
      <c r="B37" s="164"/>
      <c r="C37" s="67">
        <v>34</v>
      </c>
      <c r="D37" s="71" t="s">
        <v>97</v>
      </c>
      <c r="E37" s="86" t="s">
        <v>273</v>
      </c>
      <c r="F37" s="77" t="s">
        <v>274</v>
      </c>
      <c r="G37" s="75" t="s">
        <v>275</v>
      </c>
      <c r="H37" s="81" t="s">
        <v>468</v>
      </c>
      <c r="I37" s="82">
        <v>1.07</v>
      </c>
      <c r="J37" s="85">
        <v>10</v>
      </c>
      <c r="K37" s="28">
        <f t="shared" si="5"/>
        <v>10</v>
      </c>
      <c r="L37" s="28">
        <f t="shared" si="6"/>
        <v>10</v>
      </c>
      <c r="M37" s="29"/>
      <c r="N37" s="30">
        <f t="shared" si="3"/>
        <v>2</v>
      </c>
      <c r="O37" s="29"/>
      <c r="P37" s="29"/>
      <c r="Q37" s="29"/>
      <c r="R37" s="42">
        <f t="shared" si="7"/>
        <v>0</v>
      </c>
      <c r="S37" s="20" t="str">
        <f t="shared" si="4"/>
        <v>OK</v>
      </c>
      <c r="T37" s="145">
        <v>10</v>
      </c>
      <c r="U37" s="143"/>
      <c r="V37" s="143"/>
      <c r="W37" s="142"/>
      <c r="X37" s="41"/>
      <c r="Y37" s="41"/>
      <c r="Z37" s="41"/>
      <c r="AA37" s="40"/>
      <c r="AB37" s="40"/>
      <c r="AC37" s="40"/>
      <c r="AD37" s="40"/>
      <c r="AE37" s="38"/>
      <c r="AF37" s="38"/>
      <c r="AG37" s="38"/>
      <c r="AH37" s="38"/>
      <c r="AI37" s="38"/>
      <c r="AJ37" s="38"/>
      <c r="AK37" s="38"/>
      <c r="AL37" s="38"/>
      <c r="AM37" s="38"/>
      <c r="AN37" s="38"/>
      <c r="AO37" s="38"/>
      <c r="AP37" s="38"/>
      <c r="AQ37" s="38"/>
      <c r="AR37" s="38"/>
      <c r="AS37" s="38"/>
      <c r="AT37" s="38"/>
      <c r="AU37" s="38"/>
      <c r="AV37" s="38"/>
      <c r="AW37" s="38"/>
      <c r="AX37" s="38"/>
      <c r="AY37" s="38"/>
    </row>
    <row r="38" spans="1:51" ht="24.75" customHeight="1" x14ac:dyDescent="0.25">
      <c r="A38" s="166"/>
      <c r="B38" s="164"/>
      <c r="C38" s="67">
        <v>35</v>
      </c>
      <c r="D38" s="71" t="s">
        <v>98</v>
      </c>
      <c r="E38" s="86" t="s">
        <v>273</v>
      </c>
      <c r="F38" s="77" t="s">
        <v>274</v>
      </c>
      <c r="G38" s="75" t="s">
        <v>276</v>
      </c>
      <c r="H38" s="81" t="s">
        <v>468</v>
      </c>
      <c r="I38" s="82">
        <v>1.07</v>
      </c>
      <c r="J38" s="85">
        <v>10</v>
      </c>
      <c r="K38" s="28">
        <f t="shared" si="5"/>
        <v>10</v>
      </c>
      <c r="L38" s="28">
        <f t="shared" si="6"/>
        <v>10</v>
      </c>
      <c r="M38" s="29"/>
      <c r="N38" s="30">
        <f t="shared" si="3"/>
        <v>2</v>
      </c>
      <c r="O38" s="29"/>
      <c r="P38" s="29"/>
      <c r="Q38" s="29"/>
      <c r="R38" s="42">
        <f t="shared" si="7"/>
        <v>0</v>
      </c>
      <c r="S38" s="20" t="str">
        <f t="shared" si="4"/>
        <v>OK</v>
      </c>
      <c r="T38" s="145">
        <v>10</v>
      </c>
      <c r="U38" s="143"/>
      <c r="V38" s="143"/>
      <c r="W38" s="142"/>
      <c r="X38" s="41"/>
      <c r="Y38" s="41"/>
      <c r="Z38" s="41"/>
      <c r="AA38" s="40"/>
      <c r="AB38" s="40"/>
      <c r="AC38" s="40"/>
      <c r="AD38" s="40"/>
      <c r="AE38" s="38"/>
      <c r="AF38" s="38"/>
      <c r="AG38" s="38"/>
      <c r="AH38" s="38"/>
      <c r="AI38" s="38"/>
      <c r="AJ38" s="38"/>
      <c r="AK38" s="38"/>
      <c r="AL38" s="38"/>
      <c r="AM38" s="38"/>
      <c r="AN38" s="38"/>
      <c r="AO38" s="38"/>
      <c r="AP38" s="38"/>
      <c r="AQ38" s="38"/>
      <c r="AR38" s="38"/>
      <c r="AS38" s="38"/>
      <c r="AT38" s="38"/>
      <c r="AU38" s="38"/>
      <c r="AV38" s="38"/>
      <c r="AW38" s="38"/>
      <c r="AX38" s="38"/>
      <c r="AY38" s="38"/>
    </row>
    <row r="39" spans="1:51" ht="24.75" customHeight="1" x14ac:dyDescent="0.25">
      <c r="A39" s="166"/>
      <c r="B39" s="164"/>
      <c r="C39" s="67">
        <v>36</v>
      </c>
      <c r="D39" s="71" t="s">
        <v>99</v>
      </c>
      <c r="E39" s="86" t="s">
        <v>273</v>
      </c>
      <c r="F39" s="77" t="s">
        <v>274</v>
      </c>
      <c r="G39" s="75" t="s">
        <v>277</v>
      </c>
      <c r="H39" s="81" t="s">
        <v>468</v>
      </c>
      <c r="I39" s="82">
        <v>1.07</v>
      </c>
      <c r="J39" s="85">
        <v>20</v>
      </c>
      <c r="K39" s="28">
        <f t="shared" si="5"/>
        <v>20</v>
      </c>
      <c r="L39" s="28">
        <f t="shared" si="6"/>
        <v>20</v>
      </c>
      <c r="M39" s="29"/>
      <c r="N39" s="30">
        <f t="shared" si="3"/>
        <v>5</v>
      </c>
      <c r="O39" s="29"/>
      <c r="P39" s="29"/>
      <c r="Q39" s="29"/>
      <c r="R39" s="42">
        <f t="shared" si="7"/>
        <v>0</v>
      </c>
      <c r="S39" s="20" t="str">
        <f t="shared" si="4"/>
        <v>OK</v>
      </c>
      <c r="T39" s="145">
        <v>20</v>
      </c>
      <c r="U39" s="143"/>
      <c r="V39" s="143"/>
      <c r="W39" s="142"/>
      <c r="X39" s="41"/>
      <c r="Y39" s="41"/>
      <c r="Z39" s="41"/>
      <c r="AA39" s="40"/>
      <c r="AB39" s="40"/>
      <c r="AC39" s="40"/>
      <c r="AD39" s="40"/>
      <c r="AE39" s="38"/>
      <c r="AF39" s="38"/>
      <c r="AG39" s="38"/>
      <c r="AH39" s="38"/>
      <c r="AI39" s="38"/>
      <c r="AJ39" s="38"/>
      <c r="AK39" s="38"/>
      <c r="AL39" s="38"/>
      <c r="AM39" s="38"/>
      <c r="AN39" s="38"/>
      <c r="AO39" s="38"/>
      <c r="AP39" s="38"/>
      <c r="AQ39" s="38"/>
      <c r="AR39" s="38"/>
      <c r="AS39" s="38"/>
      <c r="AT39" s="38"/>
      <c r="AU39" s="38"/>
      <c r="AV39" s="38"/>
      <c r="AW39" s="38"/>
      <c r="AX39" s="38"/>
      <c r="AY39" s="38"/>
    </row>
    <row r="40" spans="1:51" ht="24.75" customHeight="1" x14ac:dyDescent="0.25">
      <c r="A40" s="166"/>
      <c r="B40" s="164"/>
      <c r="C40" s="67">
        <v>37</v>
      </c>
      <c r="D40" s="71" t="s">
        <v>100</v>
      </c>
      <c r="E40" s="86" t="s">
        <v>273</v>
      </c>
      <c r="F40" s="77" t="s">
        <v>3</v>
      </c>
      <c r="G40" s="75" t="s">
        <v>278</v>
      </c>
      <c r="H40" s="81" t="s">
        <v>468</v>
      </c>
      <c r="I40" s="82">
        <v>1.07</v>
      </c>
      <c r="J40" s="85">
        <v>10</v>
      </c>
      <c r="K40" s="28">
        <f t="shared" si="5"/>
        <v>10</v>
      </c>
      <c r="L40" s="28">
        <f t="shared" si="6"/>
        <v>10</v>
      </c>
      <c r="M40" s="29"/>
      <c r="N40" s="30">
        <f t="shared" si="3"/>
        <v>2</v>
      </c>
      <c r="O40" s="29"/>
      <c r="P40" s="29"/>
      <c r="Q40" s="29"/>
      <c r="R40" s="42">
        <f t="shared" si="7"/>
        <v>0</v>
      </c>
      <c r="S40" s="20" t="str">
        <f t="shared" si="4"/>
        <v>OK</v>
      </c>
      <c r="T40" s="145">
        <v>10</v>
      </c>
      <c r="U40" s="143"/>
      <c r="V40" s="143"/>
      <c r="W40" s="142"/>
      <c r="X40" s="41"/>
      <c r="Y40" s="41"/>
      <c r="Z40" s="41"/>
      <c r="AA40" s="40"/>
      <c r="AB40" s="40"/>
      <c r="AC40" s="40"/>
      <c r="AD40" s="40"/>
      <c r="AE40" s="38"/>
      <c r="AF40" s="38"/>
      <c r="AG40" s="38"/>
      <c r="AH40" s="38"/>
      <c r="AI40" s="38"/>
      <c r="AJ40" s="38"/>
      <c r="AK40" s="38"/>
      <c r="AL40" s="38"/>
      <c r="AM40" s="38"/>
      <c r="AN40" s="38"/>
      <c r="AO40" s="38"/>
      <c r="AP40" s="38"/>
      <c r="AQ40" s="38"/>
      <c r="AR40" s="38"/>
      <c r="AS40" s="38"/>
      <c r="AT40" s="38"/>
      <c r="AU40" s="38"/>
      <c r="AV40" s="38"/>
      <c r="AW40" s="38"/>
      <c r="AX40" s="38"/>
      <c r="AY40" s="38"/>
    </row>
    <row r="41" spans="1:51" ht="24.75" customHeight="1" x14ac:dyDescent="0.25">
      <c r="A41" s="166"/>
      <c r="B41" s="164"/>
      <c r="C41" s="67">
        <v>38</v>
      </c>
      <c r="D41" s="71" t="s">
        <v>101</v>
      </c>
      <c r="E41" s="86" t="s">
        <v>273</v>
      </c>
      <c r="F41" s="77" t="s">
        <v>274</v>
      </c>
      <c r="G41" s="75" t="s">
        <v>279</v>
      </c>
      <c r="H41" s="81" t="s">
        <v>468</v>
      </c>
      <c r="I41" s="82">
        <v>1.07</v>
      </c>
      <c r="J41" s="85">
        <v>10</v>
      </c>
      <c r="K41" s="28">
        <f t="shared" si="5"/>
        <v>10</v>
      </c>
      <c r="L41" s="28">
        <f t="shared" si="6"/>
        <v>10</v>
      </c>
      <c r="M41" s="29"/>
      <c r="N41" s="30">
        <f t="shared" si="3"/>
        <v>2</v>
      </c>
      <c r="O41" s="29"/>
      <c r="P41" s="29"/>
      <c r="Q41" s="29"/>
      <c r="R41" s="42">
        <f t="shared" si="7"/>
        <v>0</v>
      </c>
      <c r="S41" s="20" t="str">
        <f t="shared" si="4"/>
        <v>OK</v>
      </c>
      <c r="T41" s="145">
        <v>10</v>
      </c>
      <c r="U41" s="143"/>
      <c r="V41" s="143"/>
      <c r="W41" s="142"/>
      <c r="X41" s="41"/>
      <c r="Y41" s="41"/>
      <c r="Z41" s="41"/>
      <c r="AA41" s="40"/>
      <c r="AB41" s="40"/>
      <c r="AC41" s="40"/>
      <c r="AD41" s="40"/>
      <c r="AE41" s="38"/>
      <c r="AF41" s="38"/>
      <c r="AG41" s="38"/>
      <c r="AH41" s="38"/>
      <c r="AI41" s="38"/>
      <c r="AJ41" s="38"/>
      <c r="AK41" s="38"/>
      <c r="AL41" s="38"/>
      <c r="AM41" s="38"/>
      <c r="AN41" s="38"/>
      <c r="AO41" s="38"/>
      <c r="AP41" s="38"/>
      <c r="AQ41" s="38"/>
      <c r="AR41" s="38"/>
      <c r="AS41" s="38"/>
      <c r="AT41" s="38"/>
      <c r="AU41" s="38"/>
      <c r="AV41" s="38"/>
      <c r="AW41" s="38"/>
      <c r="AX41" s="38"/>
      <c r="AY41" s="38"/>
    </row>
    <row r="42" spans="1:51" ht="24.75" customHeight="1" x14ac:dyDescent="0.25">
      <c r="A42" s="166"/>
      <c r="B42" s="164"/>
      <c r="C42" s="67">
        <v>39</v>
      </c>
      <c r="D42" s="71" t="s">
        <v>102</v>
      </c>
      <c r="E42" s="86" t="s">
        <v>280</v>
      </c>
      <c r="F42" s="77" t="s">
        <v>274</v>
      </c>
      <c r="G42" s="75" t="s">
        <v>281</v>
      </c>
      <c r="H42" s="81" t="s">
        <v>468</v>
      </c>
      <c r="I42" s="82">
        <v>1.6</v>
      </c>
      <c r="J42" s="85">
        <v>15</v>
      </c>
      <c r="K42" s="28">
        <f t="shared" si="5"/>
        <v>15</v>
      </c>
      <c r="L42" s="28">
        <f t="shared" si="6"/>
        <v>15</v>
      </c>
      <c r="M42" s="29"/>
      <c r="N42" s="30">
        <f t="shared" si="3"/>
        <v>3</v>
      </c>
      <c r="O42" s="29"/>
      <c r="P42" s="29"/>
      <c r="Q42" s="29"/>
      <c r="R42" s="42">
        <f t="shared" si="7"/>
        <v>0</v>
      </c>
      <c r="S42" s="20" t="str">
        <f t="shared" si="4"/>
        <v>OK</v>
      </c>
      <c r="T42" s="142"/>
      <c r="U42" s="143"/>
      <c r="V42" s="143"/>
      <c r="W42" s="145">
        <v>15</v>
      </c>
      <c r="X42" s="41"/>
      <c r="Y42" s="41"/>
      <c r="Z42" s="41"/>
      <c r="AA42" s="40"/>
      <c r="AB42" s="40"/>
      <c r="AC42" s="40"/>
      <c r="AD42" s="40"/>
      <c r="AE42" s="38"/>
      <c r="AF42" s="38"/>
      <c r="AG42" s="38"/>
      <c r="AH42" s="38"/>
      <c r="AI42" s="38"/>
      <c r="AJ42" s="38"/>
      <c r="AK42" s="38"/>
      <c r="AL42" s="38"/>
      <c r="AM42" s="38"/>
      <c r="AN42" s="38"/>
      <c r="AO42" s="38"/>
      <c r="AP42" s="38"/>
      <c r="AQ42" s="38"/>
      <c r="AR42" s="38"/>
      <c r="AS42" s="38"/>
      <c r="AT42" s="38"/>
      <c r="AU42" s="38"/>
      <c r="AV42" s="38"/>
      <c r="AW42" s="38"/>
      <c r="AX42" s="38"/>
      <c r="AY42" s="38"/>
    </row>
    <row r="43" spans="1:51" ht="24.75" customHeight="1" x14ac:dyDescent="0.25">
      <c r="A43" s="166"/>
      <c r="B43" s="164"/>
      <c r="C43" s="67">
        <v>40</v>
      </c>
      <c r="D43" s="71" t="s">
        <v>103</v>
      </c>
      <c r="E43" s="86" t="s">
        <v>280</v>
      </c>
      <c r="F43" s="77" t="s">
        <v>274</v>
      </c>
      <c r="G43" s="75" t="s">
        <v>282</v>
      </c>
      <c r="H43" s="81" t="s">
        <v>468</v>
      </c>
      <c r="I43" s="82">
        <v>1.6</v>
      </c>
      <c r="J43" s="85">
        <v>15</v>
      </c>
      <c r="K43" s="28">
        <f t="shared" si="5"/>
        <v>15</v>
      </c>
      <c r="L43" s="28">
        <f t="shared" si="6"/>
        <v>15</v>
      </c>
      <c r="M43" s="29"/>
      <c r="N43" s="30">
        <f t="shared" si="3"/>
        <v>3</v>
      </c>
      <c r="O43" s="29"/>
      <c r="P43" s="29"/>
      <c r="Q43" s="29"/>
      <c r="R43" s="42">
        <f t="shared" si="7"/>
        <v>0</v>
      </c>
      <c r="S43" s="20" t="str">
        <f t="shared" si="4"/>
        <v>OK</v>
      </c>
      <c r="T43" s="142"/>
      <c r="U43" s="143"/>
      <c r="V43" s="143"/>
      <c r="W43" s="145">
        <v>15</v>
      </c>
      <c r="X43" s="41"/>
      <c r="Y43" s="41"/>
      <c r="Z43" s="41"/>
      <c r="AA43" s="40"/>
      <c r="AB43" s="40"/>
      <c r="AC43" s="40"/>
      <c r="AD43" s="40"/>
      <c r="AE43" s="38"/>
      <c r="AF43" s="38"/>
      <c r="AG43" s="38"/>
      <c r="AH43" s="38"/>
      <c r="AI43" s="38"/>
      <c r="AJ43" s="38"/>
      <c r="AK43" s="38"/>
      <c r="AL43" s="38"/>
      <c r="AM43" s="38"/>
      <c r="AN43" s="38"/>
      <c r="AO43" s="38"/>
      <c r="AP43" s="38"/>
      <c r="AQ43" s="38"/>
      <c r="AR43" s="38"/>
      <c r="AS43" s="38"/>
      <c r="AT43" s="38"/>
      <c r="AU43" s="38"/>
      <c r="AV43" s="38"/>
      <c r="AW43" s="38"/>
      <c r="AX43" s="38"/>
      <c r="AY43" s="38"/>
    </row>
    <row r="44" spans="1:51" ht="24.75" customHeight="1" x14ac:dyDescent="0.25">
      <c r="A44" s="166"/>
      <c r="B44" s="164"/>
      <c r="C44" s="67">
        <v>41</v>
      </c>
      <c r="D44" s="71" t="s">
        <v>104</v>
      </c>
      <c r="E44" s="86" t="s">
        <v>280</v>
      </c>
      <c r="F44" s="77" t="s">
        <v>274</v>
      </c>
      <c r="G44" s="75" t="s">
        <v>283</v>
      </c>
      <c r="H44" s="81" t="s">
        <v>468</v>
      </c>
      <c r="I44" s="82">
        <v>1.6</v>
      </c>
      <c r="J44" s="85">
        <v>15</v>
      </c>
      <c r="K44" s="28">
        <f t="shared" si="5"/>
        <v>15</v>
      </c>
      <c r="L44" s="28">
        <f t="shared" si="6"/>
        <v>15</v>
      </c>
      <c r="M44" s="29"/>
      <c r="N44" s="30">
        <f t="shared" si="3"/>
        <v>3</v>
      </c>
      <c r="O44" s="29"/>
      <c r="P44" s="29"/>
      <c r="Q44" s="29"/>
      <c r="R44" s="42">
        <f t="shared" si="7"/>
        <v>0</v>
      </c>
      <c r="S44" s="20" t="str">
        <f t="shared" si="4"/>
        <v>OK</v>
      </c>
      <c r="T44" s="142"/>
      <c r="U44" s="143"/>
      <c r="V44" s="143"/>
      <c r="W44" s="147">
        <v>15</v>
      </c>
      <c r="X44" s="41"/>
      <c r="Y44" s="41"/>
      <c r="Z44" s="41"/>
      <c r="AA44" s="40"/>
      <c r="AB44" s="40"/>
      <c r="AC44" s="40"/>
      <c r="AD44" s="40"/>
      <c r="AE44" s="38"/>
      <c r="AF44" s="38"/>
      <c r="AG44" s="38"/>
      <c r="AH44" s="38"/>
      <c r="AI44" s="38"/>
      <c r="AJ44" s="38"/>
      <c r="AK44" s="38"/>
      <c r="AL44" s="38"/>
      <c r="AM44" s="38"/>
      <c r="AN44" s="38"/>
      <c r="AO44" s="38"/>
      <c r="AP44" s="38"/>
      <c r="AQ44" s="38"/>
      <c r="AR44" s="38"/>
      <c r="AS44" s="38"/>
      <c r="AT44" s="38"/>
      <c r="AU44" s="38"/>
      <c r="AV44" s="38"/>
      <c r="AW44" s="38"/>
      <c r="AX44" s="38"/>
      <c r="AY44" s="38"/>
    </row>
    <row r="45" spans="1:51" ht="24.75" customHeight="1" x14ac:dyDescent="0.25">
      <c r="A45" s="166"/>
      <c r="B45" s="164"/>
      <c r="C45" s="67">
        <v>42</v>
      </c>
      <c r="D45" s="71" t="s">
        <v>105</v>
      </c>
      <c r="E45" s="86" t="s">
        <v>280</v>
      </c>
      <c r="F45" s="77" t="s">
        <v>274</v>
      </c>
      <c r="G45" s="75" t="s">
        <v>284</v>
      </c>
      <c r="H45" s="81" t="s">
        <v>468</v>
      </c>
      <c r="I45" s="82">
        <v>1.6</v>
      </c>
      <c r="J45" s="85">
        <v>15</v>
      </c>
      <c r="K45" s="28">
        <f t="shared" si="5"/>
        <v>15</v>
      </c>
      <c r="L45" s="28">
        <f t="shared" si="6"/>
        <v>15</v>
      </c>
      <c r="M45" s="29"/>
      <c r="N45" s="30">
        <f t="shared" si="3"/>
        <v>3</v>
      </c>
      <c r="O45" s="29"/>
      <c r="P45" s="29"/>
      <c r="Q45" s="29"/>
      <c r="R45" s="42">
        <f t="shared" si="7"/>
        <v>0</v>
      </c>
      <c r="S45" s="20" t="str">
        <f t="shared" si="4"/>
        <v>OK</v>
      </c>
      <c r="T45" s="142"/>
      <c r="U45" s="143"/>
      <c r="V45" s="143"/>
      <c r="W45" s="147">
        <v>15</v>
      </c>
      <c r="X45" s="41"/>
      <c r="Y45" s="41"/>
      <c r="Z45" s="41"/>
      <c r="AA45" s="40"/>
      <c r="AB45" s="40"/>
      <c r="AC45" s="40"/>
      <c r="AD45" s="40"/>
      <c r="AE45" s="38"/>
      <c r="AF45" s="38"/>
      <c r="AG45" s="38"/>
      <c r="AH45" s="38"/>
      <c r="AI45" s="38"/>
      <c r="AJ45" s="38"/>
      <c r="AK45" s="38"/>
      <c r="AL45" s="38"/>
      <c r="AM45" s="38"/>
      <c r="AN45" s="38"/>
      <c r="AO45" s="38"/>
      <c r="AP45" s="38"/>
      <c r="AQ45" s="38"/>
      <c r="AR45" s="38"/>
      <c r="AS45" s="38"/>
      <c r="AT45" s="38"/>
      <c r="AU45" s="38"/>
      <c r="AV45" s="38"/>
      <c r="AW45" s="38"/>
      <c r="AX45" s="38"/>
      <c r="AY45" s="38"/>
    </row>
    <row r="46" spans="1:51" ht="24.75" customHeight="1" x14ac:dyDescent="0.25">
      <c r="A46" s="166"/>
      <c r="B46" s="164"/>
      <c r="C46" s="67">
        <v>43</v>
      </c>
      <c r="D46" s="71" t="s">
        <v>106</v>
      </c>
      <c r="E46" s="86" t="s">
        <v>280</v>
      </c>
      <c r="F46" s="77" t="s">
        <v>274</v>
      </c>
      <c r="G46" s="75" t="s">
        <v>285</v>
      </c>
      <c r="H46" s="81" t="s">
        <v>468</v>
      </c>
      <c r="I46" s="82">
        <v>1.6</v>
      </c>
      <c r="J46" s="85">
        <v>15</v>
      </c>
      <c r="K46" s="28">
        <f t="shared" si="5"/>
        <v>15</v>
      </c>
      <c r="L46" s="28">
        <f t="shared" si="6"/>
        <v>15</v>
      </c>
      <c r="M46" s="29"/>
      <c r="N46" s="30">
        <f t="shared" si="3"/>
        <v>3</v>
      </c>
      <c r="O46" s="29"/>
      <c r="P46" s="29"/>
      <c r="Q46" s="29"/>
      <c r="R46" s="42">
        <f t="shared" si="7"/>
        <v>0</v>
      </c>
      <c r="S46" s="20" t="str">
        <f t="shared" si="4"/>
        <v>OK</v>
      </c>
      <c r="T46" s="142"/>
      <c r="U46" s="143"/>
      <c r="V46" s="143"/>
      <c r="W46" s="147">
        <v>15</v>
      </c>
      <c r="X46" s="41"/>
      <c r="Y46" s="41"/>
      <c r="Z46" s="41"/>
      <c r="AA46" s="40"/>
      <c r="AB46" s="40"/>
      <c r="AC46" s="40"/>
      <c r="AD46" s="40"/>
      <c r="AE46" s="38"/>
      <c r="AF46" s="38"/>
      <c r="AG46" s="38"/>
      <c r="AH46" s="38"/>
      <c r="AI46" s="38"/>
      <c r="AJ46" s="38"/>
      <c r="AK46" s="38"/>
      <c r="AL46" s="38"/>
      <c r="AM46" s="38"/>
      <c r="AN46" s="38"/>
      <c r="AO46" s="38"/>
      <c r="AP46" s="38"/>
      <c r="AQ46" s="38"/>
      <c r="AR46" s="38"/>
      <c r="AS46" s="38"/>
      <c r="AT46" s="38"/>
      <c r="AU46" s="38"/>
      <c r="AV46" s="38"/>
      <c r="AW46" s="38"/>
      <c r="AX46" s="38"/>
      <c r="AY46" s="38"/>
    </row>
    <row r="47" spans="1:51" ht="24.75" customHeight="1" x14ac:dyDescent="0.25">
      <c r="A47" s="166"/>
      <c r="B47" s="164"/>
      <c r="C47" s="67">
        <v>44</v>
      </c>
      <c r="D47" s="71" t="s">
        <v>107</v>
      </c>
      <c r="E47" s="86" t="s">
        <v>280</v>
      </c>
      <c r="F47" s="77" t="s">
        <v>274</v>
      </c>
      <c r="G47" s="75" t="s">
        <v>286</v>
      </c>
      <c r="H47" s="81" t="s">
        <v>468</v>
      </c>
      <c r="I47" s="82">
        <v>1.6</v>
      </c>
      <c r="J47" s="85">
        <v>15</v>
      </c>
      <c r="K47" s="28">
        <f t="shared" si="5"/>
        <v>15</v>
      </c>
      <c r="L47" s="28">
        <f t="shared" si="6"/>
        <v>15</v>
      </c>
      <c r="M47" s="29"/>
      <c r="N47" s="30">
        <f t="shared" si="3"/>
        <v>3</v>
      </c>
      <c r="O47" s="29"/>
      <c r="P47" s="29"/>
      <c r="Q47" s="29"/>
      <c r="R47" s="42">
        <f t="shared" si="7"/>
        <v>0</v>
      </c>
      <c r="S47" s="20" t="str">
        <f t="shared" si="4"/>
        <v>OK</v>
      </c>
      <c r="T47" s="142"/>
      <c r="U47" s="143"/>
      <c r="V47" s="143"/>
      <c r="W47" s="147">
        <v>15</v>
      </c>
      <c r="X47" s="41"/>
      <c r="Y47" s="41"/>
      <c r="Z47" s="41"/>
      <c r="AA47" s="40"/>
      <c r="AB47" s="40"/>
      <c r="AC47" s="40"/>
      <c r="AD47" s="40"/>
      <c r="AE47" s="38"/>
      <c r="AF47" s="38"/>
      <c r="AG47" s="38"/>
      <c r="AH47" s="38"/>
      <c r="AI47" s="38"/>
      <c r="AJ47" s="38"/>
      <c r="AK47" s="38"/>
      <c r="AL47" s="38"/>
      <c r="AM47" s="38"/>
      <c r="AN47" s="38"/>
      <c r="AO47" s="38"/>
      <c r="AP47" s="38"/>
      <c r="AQ47" s="38"/>
      <c r="AR47" s="38"/>
      <c r="AS47" s="38"/>
      <c r="AT47" s="38"/>
      <c r="AU47" s="38"/>
      <c r="AV47" s="38"/>
      <c r="AW47" s="38"/>
      <c r="AX47" s="38"/>
      <c r="AY47" s="38"/>
    </row>
    <row r="48" spans="1:51" ht="24.75" customHeight="1" x14ac:dyDescent="0.25">
      <c r="A48" s="166"/>
      <c r="B48" s="164"/>
      <c r="C48" s="67">
        <v>45</v>
      </c>
      <c r="D48" s="71" t="s">
        <v>108</v>
      </c>
      <c r="E48" s="86" t="s">
        <v>280</v>
      </c>
      <c r="F48" s="77" t="s">
        <v>274</v>
      </c>
      <c r="G48" s="75" t="s">
        <v>287</v>
      </c>
      <c r="H48" s="81" t="s">
        <v>468</v>
      </c>
      <c r="I48" s="82">
        <v>1.6</v>
      </c>
      <c r="J48" s="85">
        <v>15</v>
      </c>
      <c r="K48" s="28">
        <f t="shared" si="5"/>
        <v>15</v>
      </c>
      <c r="L48" s="28">
        <f t="shared" si="6"/>
        <v>15</v>
      </c>
      <c r="M48" s="29"/>
      <c r="N48" s="30">
        <f t="shared" si="3"/>
        <v>3</v>
      </c>
      <c r="O48" s="29"/>
      <c r="P48" s="29"/>
      <c r="Q48" s="29"/>
      <c r="R48" s="42">
        <f t="shared" si="7"/>
        <v>0</v>
      </c>
      <c r="S48" s="20" t="str">
        <f t="shared" si="4"/>
        <v>OK</v>
      </c>
      <c r="T48" s="142"/>
      <c r="U48" s="143"/>
      <c r="V48" s="143"/>
      <c r="W48" s="147">
        <v>15</v>
      </c>
      <c r="X48" s="41"/>
      <c r="Y48" s="41"/>
      <c r="Z48" s="41"/>
      <c r="AA48" s="40"/>
      <c r="AB48" s="40"/>
      <c r="AC48" s="40"/>
      <c r="AD48" s="40"/>
      <c r="AE48" s="38"/>
      <c r="AF48" s="38"/>
      <c r="AG48" s="38"/>
      <c r="AH48" s="38"/>
      <c r="AI48" s="38"/>
      <c r="AJ48" s="38"/>
      <c r="AK48" s="38"/>
      <c r="AL48" s="38"/>
      <c r="AM48" s="38"/>
      <c r="AN48" s="38"/>
      <c r="AO48" s="38"/>
      <c r="AP48" s="38"/>
      <c r="AQ48" s="38"/>
      <c r="AR48" s="38"/>
      <c r="AS48" s="38"/>
      <c r="AT48" s="38"/>
      <c r="AU48" s="38"/>
      <c r="AV48" s="38"/>
      <c r="AW48" s="38"/>
      <c r="AX48" s="38"/>
      <c r="AY48" s="38"/>
    </row>
    <row r="49" spans="1:51" ht="24.75" customHeight="1" x14ac:dyDescent="0.25">
      <c r="A49" s="166"/>
      <c r="B49" s="164"/>
      <c r="C49" s="67">
        <v>46</v>
      </c>
      <c r="D49" s="71" t="s">
        <v>109</v>
      </c>
      <c r="E49" s="86" t="s">
        <v>280</v>
      </c>
      <c r="F49" s="77" t="s">
        <v>274</v>
      </c>
      <c r="G49" s="75" t="s">
        <v>288</v>
      </c>
      <c r="H49" s="81" t="s">
        <v>468</v>
      </c>
      <c r="I49" s="82">
        <v>1.6</v>
      </c>
      <c r="J49" s="85">
        <v>15</v>
      </c>
      <c r="K49" s="28">
        <f t="shared" si="5"/>
        <v>15</v>
      </c>
      <c r="L49" s="28">
        <f t="shared" si="6"/>
        <v>15</v>
      </c>
      <c r="M49" s="29"/>
      <c r="N49" s="30">
        <f t="shared" si="3"/>
        <v>3</v>
      </c>
      <c r="O49" s="29"/>
      <c r="P49" s="29"/>
      <c r="Q49" s="29"/>
      <c r="R49" s="42">
        <f t="shared" si="7"/>
        <v>0</v>
      </c>
      <c r="S49" s="20" t="str">
        <f t="shared" si="4"/>
        <v>OK</v>
      </c>
      <c r="T49" s="142"/>
      <c r="U49" s="143"/>
      <c r="V49" s="143"/>
      <c r="W49" s="147">
        <v>15</v>
      </c>
      <c r="X49" s="41"/>
      <c r="Y49" s="41"/>
      <c r="Z49" s="41"/>
      <c r="AA49" s="40"/>
      <c r="AB49" s="40"/>
      <c r="AC49" s="40"/>
      <c r="AD49" s="40"/>
      <c r="AE49" s="38"/>
      <c r="AF49" s="38"/>
      <c r="AG49" s="38"/>
      <c r="AH49" s="38"/>
      <c r="AI49" s="38"/>
      <c r="AJ49" s="38"/>
      <c r="AK49" s="38"/>
      <c r="AL49" s="38"/>
      <c r="AM49" s="38"/>
      <c r="AN49" s="38"/>
      <c r="AO49" s="38"/>
      <c r="AP49" s="38"/>
      <c r="AQ49" s="38"/>
      <c r="AR49" s="38"/>
      <c r="AS49" s="38"/>
      <c r="AT49" s="38"/>
      <c r="AU49" s="38"/>
      <c r="AV49" s="38"/>
      <c r="AW49" s="38"/>
      <c r="AX49" s="38"/>
      <c r="AY49" s="38"/>
    </row>
    <row r="50" spans="1:51" ht="24.75" customHeight="1" x14ac:dyDescent="0.25">
      <c r="A50" s="166"/>
      <c r="B50" s="164"/>
      <c r="C50" s="67">
        <v>47</v>
      </c>
      <c r="D50" s="71" t="s">
        <v>110</v>
      </c>
      <c r="E50" s="86" t="s">
        <v>280</v>
      </c>
      <c r="F50" s="77" t="s">
        <v>274</v>
      </c>
      <c r="G50" s="75" t="s">
        <v>289</v>
      </c>
      <c r="H50" s="81" t="s">
        <v>468</v>
      </c>
      <c r="I50" s="82">
        <v>1.6</v>
      </c>
      <c r="J50" s="85">
        <v>15</v>
      </c>
      <c r="K50" s="28">
        <f t="shared" si="5"/>
        <v>15</v>
      </c>
      <c r="L50" s="28">
        <f t="shared" si="6"/>
        <v>15</v>
      </c>
      <c r="M50" s="29"/>
      <c r="N50" s="30">
        <f t="shared" si="3"/>
        <v>3</v>
      </c>
      <c r="O50" s="29"/>
      <c r="P50" s="29"/>
      <c r="Q50" s="29"/>
      <c r="R50" s="42">
        <f t="shared" si="7"/>
        <v>0</v>
      </c>
      <c r="S50" s="20" t="str">
        <f t="shared" si="4"/>
        <v>OK</v>
      </c>
      <c r="T50" s="142"/>
      <c r="U50" s="143"/>
      <c r="V50" s="143"/>
      <c r="W50" s="147">
        <v>15</v>
      </c>
      <c r="X50" s="41"/>
      <c r="Y50" s="41"/>
      <c r="Z50" s="41"/>
      <c r="AA50" s="40"/>
      <c r="AB50" s="40"/>
      <c r="AC50" s="40"/>
      <c r="AD50" s="40"/>
      <c r="AE50" s="38"/>
      <c r="AF50" s="38"/>
      <c r="AG50" s="38"/>
      <c r="AH50" s="38"/>
      <c r="AI50" s="38"/>
      <c r="AJ50" s="38"/>
      <c r="AK50" s="38"/>
      <c r="AL50" s="38"/>
      <c r="AM50" s="38"/>
      <c r="AN50" s="38"/>
      <c r="AO50" s="38"/>
      <c r="AP50" s="38"/>
      <c r="AQ50" s="38"/>
      <c r="AR50" s="38"/>
      <c r="AS50" s="38"/>
      <c r="AT50" s="38"/>
      <c r="AU50" s="38"/>
      <c r="AV50" s="38"/>
      <c r="AW50" s="38"/>
      <c r="AX50" s="38"/>
      <c r="AY50" s="38"/>
    </row>
    <row r="51" spans="1:51" ht="24.75" customHeight="1" x14ac:dyDescent="0.25">
      <c r="A51" s="166"/>
      <c r="B51" s="164"/>
      <c r="C51" s="67">
        <v>48</v>
      </c>
      <c r="D51" s="71" t="s">
        <v>111</v>
      </c>
      <c r="E51" s="86" t="s">
        <v>290</v>
      </c>
      <c r="F51" s="77" t="s">
        <v>291</v>
      </c>
      <c r="G51" s="75" t="s">
        <v>292</v>
      </c>
      <c r="H51" s="81" t="s">
        <v>470</v>
      </c>
      <c r="I51" s="82">
        <v>3.1</v>
      </c>
      <c r="J51" s="85">
        <v>10</v>
      </c>
      <c r="K51" s="28">
        <f t="shared" si="5"/>
        <v>0</v>
      </c>
      <c r="L51" s="28">
        <f t="shared" si="6"/>
        <v>0</v>
      </c>
      <c r="M51" s="29"/>
      <c r="N51" s="30">
        <f t="shared" si="3"/>
        <v>2</v>
      </c>
      <c r="O51" s="29"/>
      <c r="P51" s="29"/>
      <c r="Q51" s="29"/>
      <c r="R51" s="42">
        <f t="shared" si="7"/>
        <v>10</v>
      </c>
      <c r="S51" s="20" t="str">
        <f t="shared" si="4"/>
        <v>OK</v>
      </c>
      <c r="T51" s="142"/>
      <c r="U51" s="143"/>
      <c r="V51" s="143"/>
      <c r="W51" s="143"/>
      <c r="X51" s="41"/>
      <c r="Y51" s="41"/>
      <c r="Z51" s="41"/>
      <c r="AA51" s="40"/>
      <c r="AB51" s="40"/>
      <c r="AC51" s="40"/>
      <c r="AD51" s="40"/>
      <c r="AE51" s="38"/>
      <c r="AF51" s="38"/>
      <c r="AG51" s="38"/>
      <c r="AH51" s="38"/>
      <c r="AI51" s="38"/>
      <c r="AJ51" s="38"/>
      <c r="AK51" s="38"/>
      <c r="AL51" s="38"/>
      <c r="AM51" s="38"/>
      <c r="AN51" s="38"/>
      <c r="AO51" s="38"/>
      <c r="AP51" s="38"/>
      <c r="AQ51" s="38"/>
      <c r="AR51" s="38"/>
      <c r="AS51" s="38"/>
      <c r="AT51" s="38"/>
      <c r="AU51" s="38"/>
      <c r="AV51" s="38"/>
      <c r="AW51" s="38"/>
      <c r="AX51" s="38"/>
      <c r="AY51" s="38"/>
    </row>
    <row r="52" spans="1:51" ht="24.75" customHeight="1" x14ac:dyDescent="0.25">
      <c r="A52" s="166"/>
      <c r="B52" s="164"/>
      <c r="C52" s="67">
        <v>49</v>
      </c>
      <c r="D52" s="71" t="s">
        <v>112</v>
      </c>
      <c r="E52" s="86" t="s">
        <v>293</v>
      </c>
      <c r="F52" s="77" t="s">
        <v>3</v>
      </c>
      <c r="G52" s="75" t="s">
        <v>294</v>
      </c>
      <c r="H52" s="81" t="s">
        <v>470</v>
      </c>
      <c r="I52" s="82">
        <v>2.78</v>
      </c>
      <c r="J52" s="85">
        <v>5</v>
      </c>
      <c r="K52" s="28">
        <f t="shared" si="5"/>
        <v>0</v>
      </c>
      <c r="L52" s="28">
        <f t="shared" si="6"/>
        <v>0</v>
      </c>
      <c r="M52" s="29"/>
      <c r="N52" s="30">
        <f t="shared" si="3"/>
        <v>1</v>
      </c>
      <c r="O52" s="29"/>
      <c r="P52" s="29"/>
      <c r="Q52" s="29"/>
      <c r="R52" s="42">
        <f t="shared" si="7"/>
        <v>5</v>
      </c>
      <c r="S52" s="20" t="str">
        <f t="shared" si="4"/>
        <v>OK</v>
      </c>
      <c r="T52" s="142"/>
      <c r="U52" s="143"/>
      <c r="V52" s="143"/>
      <c r="W52" s="143"/>
      <c r="X52" s="41"/>
      <c r="Y52" s="41"/>
      <c r="Z52" s="41"/>
      <c r="AA52" s="40"/>
      <c r="AB52" s="40"/>
      <c r="AC52" s="40"/>
      <c r="AD52" s="40"/>
      <c r="AE52" s="38"/>
      <c r="AF52" s="38"/>
      <c r="AG52" s="38"/>
      <c r="AH52" s="38"/>
      <c r="AI52" s="38"/>
      <c r="AJ52" s="38"/>
      <c r="AK52" s="38"/>
      <c r="AL52" s="38"/>
      <c r="AM52" s="38"/>
      <c r="AN52" s="38"/>
      <c r="AO52" s="38"/>
      <c r="AP52" s="38"/>
      <c r="AQ52" s="38"/>
      <c r="AR52" s="38"/>
      <c r="AS52" s="38"/>
      <c r="AT52" s="38"/>
      <c r="AU52" s="38"/>
      <c r="AV52" s="38"/>
      <c r="AW52" s="38"/>
      <c r="AX52" s="38"/>
      <c r="AY52" s="38"/>
    </row>
    <row r="53" spans="1:51" ht="24.75" customHeight="1" x14ac:dyDescent="0.25">
      <c r="A53" s="166"/>
      <c r="B53" s="164"/>
      <c r="C53" s="67">
        <v>50</v>
      </c>
      <c r="D53" s="71" t="s">
        <v>113</v>
      </c>
      <c r="E53" s="86" t="s">
        <v>293</v>
      </c>
      <c r="F53" s="77" t="s">
        <v>3</v>
      </c>
      <c r="G53" s="75" t="s">
        <v>295</v>
      </c>
      <c r="H53" s="81" t="s">
        <v>470</v>
      </c>
      <c r="I53" s="82">
        <v>4.1900000000000004</v>
      </c>
      <c r="J53" s="85">
        <v>5</v>
      </c>
      <c r="K53" s="28">
        <f t="shared" si="5"/>
        <v>0</v>
      </c>
      <c r="L53" s="28">
        <f t="shared" si="6"/>
        <v>0</v>
      </c>
      <c r="M53" s="29"/>
      <c r="N53" s="30">
        <f t="shared" si="3"/>
        <v>1</v>
      </c>
      <c r="O53" s="29"/>
      <c r="P53" s="29"/>
      <c r="Q53" s="29"/>
      <c r="R53" s="42">
        <f t="shared" si="7"/>
        <v>5</v>
      </c>
      <c r="S53" s="20" t="str">
        <f t="shared" si="4"/>
        <v>OK</v>
      </c>
      <c r="T53" s="142"/>
      <c r="U53" s="143"/>
      <c r="V53" s="143"/>
      <c r="W53" s="143"/>
      <c r="X53" s="41"/>
      <c r="Y53" s="41"/>
      <c r="Z53" s="41"/>
      <c r="AA53" s="40"/>
      <c r="AB53" s="40"/>
      <c r="AC53" s="40"/>
      <c r="AD53" s="40"/>
      <c r="AE53" s="38"/>
      <c r="AF53" s="38"/>
      <c r="AG53" s="38"/>
      <c r="AH53" s="38"/>
      <c r="AI53" s="38"/>
      <c r="AJ53" s="38"/>
      <c r="AK53" s="38"/>
      <c r="AL53" s="38"/>
      <c r="AM53" s="38"/>
      <c r="AN53" s="38"/>
      <c r="AO53" s="38"/>
      <c r="AP53" s="38"/>
      <c r="AQ53" s="38"/>
      <c r="AR53" s="38"/>
      <c r="AS53" s="38"/>
      <c r="AT53" s="38"/>
      <c r="AU53" s="38"/>
      <c r="AV53" s="38"/>
      <c r="AW53" s="38"/>
      <c r="AX53" s="38"/>
      <c r="AY53" s="38"/>
    </row>
    <row r="54" spans="1:51" ht="24.75" customHeight="1" x14ac:dyDescent="0.25">
      <c r="A54" s="166"/>
      <c r="B54" s="164"/>
      <c r="C54" s="67">
        <v>51</v>
      </c>
      <c r="D54" s="71" t="s">
        <v>114</v>
      </c>
      <c r="E54" s="86" t="s">
        <v>293</v>
      </c>
      <c r="F54" s="77" t="s">
        <v>3</v>
      </c>
      <c r="G54" s="75" t="s">
        <v>296</v>
      </c>
      <c r="H54" s="81" t="s">
        <v>470</v>
      </c>
      <c r="I54" s="82">
        <v>1.92</v>
      </c>
      <c r="J54" s="85">
        <v>5</v>
      </c>
      <c r="K54" s="28">
        <f t="shared" si="5"/>
        <v>0</v>
      </c>
      <c r="L54" s="28">
        <f t="shared" si="6"/>
        <v>0</v>
      </c>
      <c r="M54" s="29"/>
      <c r="N54" s="30">
        <f t="shared" si="3"/>
        <v>1</v>
      </c>
      <c r="O54" s="29"/>
      <c r="P54" s="29"/>
      <c r="Q54" s="29"/>
      <c r="R54" s="42">
        <f t="shared" si="7"/>
        <v>5</v>
      </c>
      <c r="S54" s="20" t="str">
        <f t="shared" si="4"/>
        <v>OK</v>
      </c>
      <c r="T54" s="142"/>
      <c r="U54" s="143"/>
      <c r="V54" s="143"/>
      <c r="W54" s="143"/>
      <c r="X54" s="41"/>
      <c r="Y54" s="41"/>
      <c r="Z54" s="41"/>
      <c r="AA54" s="40"/>
      <c r="AB54" s="40"/>
      <c r="AC54" s="40"/>
      <c r="AD54" s="40"/>
      <c r="AE54" s="38"/>
      <c r="AF54" s="38"/>
      <c r="AG54" s="38"/>
      <c r="AH54" s="38"/>
      <c r="AI54" s="38"/>
      <c r="AJ54" s="38"/>
      <c r="AK54" s="38"/>
      <c r="AL54" s="38"/>
      <c r="AM54" s="38"/>
      <c r="AN54" s="38"/>
      <c r="AO54" s="38"/>
      <c r="AP54" s="38"/>
      <c r="AQ54" s="38"/>
      <c r="AR54" s="38"/>
      <c r="AS54" s="38"/>
      <c r="AT54" s="38"/>
      <c r="AU54" s="38"/>
      <c r="AV54" s="38"/>
      <c r="AW54" s="38"/>
      <c r="AX54" s="38"/>
      <c r="AY54" s="38"/>
    </row>
    <row r="55" spans="1:51" ht="24.75" customHeight="1" x14ac:dyDescent="0.25">
      <c r="A55" s="166"/>
      <c r="B55" s="164"/>
      <c r="C55" s="67">
        <v>52</v>
      </c>
      <c r="D55" s="71" t="s">
        <v>115</v>
      </c>
      <c r="E55" s="86" t="s">
        <v>297</v>
      </c>
      <c r="F55" s="77" t="s">
        <v>3</v>
      </c>
      <c r="G55" s="75" t="s">
        <v>298</v>
      </c>
      <c r="H55" s="81" t="s">
        <v>468</v>
      </c>
      <c r="I55" s="82">
        <v>9.8000000000000007</v>
      </c>
      <c r="J55" s="85">
        <v>20</v>
      </c>
      <c r="K55" s="28">
        <f t="shared" si="5"/>
        <v>20</v>
      </c>
      <c r="L55" s="28">
        <f t="shared" si="6"/>
        <v>20</v>
      </c>
      <c r="M55" s="29"/>
      <c r="N55" s="30">
        <f t="shared" si="3"/>
        <v>5</v>
      </c>
      <c r="O55" s="29"/>
      <c r="P55" s="29"/>
      <c r="Q55" s="29"/>
      <c r="R55" s="42">
        <f t="shared" si="7"/>
        <v>0</v>
      </c>
      <c r="S55" s="20" t="str">
        <f t="shared" si="4"/>
        <v>OK</v>
      </c>
      <c r="T55" s="145">
        <v>20</v>
      </c>
      <c r="U55" s="143"/>
      <c r="V55" s="143"/>
      <c r="W55" s="143"/>
      <c r="X55" s="41"/>
      <c r="Y55" s="41"/>
      <c r="Z55" s="41"/>
      <c r="AA55" s="40"/>
      <c r="AB55" s="40"/>
      <c r="AC55" s="40"/>
      <c r="AD55" s="40"/>
      <c r="AE55" s="38"/>
      <c r="AF55" s="38"/>
      <c r="AG55" s="38"/>
      <c r="AH55" s="38"/>
      <c r="AI55" s="38"/>
      <c r="AJ55" s="38"/>
      <c r="AK55" s="38"/>
      <c r="AL55" s="38"/>
      <c r="AM55" s="38"/>
      <c r="AN55" s="38"/>
      <c r="AO55" s="38"/>
      <c r="AP55" s="38"/>
      <c r="AQ55" s="38"/>
      <c r="AR55" s="38"/>
      <c r="AS55" s="38"/>
      <c r="AT55" s="38"/>
      <c r="AU55" s="38"/>
      <c r="AV55" s="38"/>
      <c r="AW55" s="38"/>
      <c r="AX55" s="38"/>
      <c r="AY55" s="38"/>
    </row>
    <row r="56" spans="1:51" ht="24.75" customHeight="1" x14ac:dyDescent="0.25">
      <c r="A56" s="166"/>
      <c r="B56" s="165"/>
      <c r="C56" s="67">
        <v>53</v>
      </c>
      <c r="D56" s="71" t="s">
        <v>116</v>
      </c>
      <c r="E56" s="86" t="s">
        <v>299</v>
      </c>
      <c r="F56" s="77" t="s">
        <v>3</v>
      </c>
      <c r="G56" s="75" t="s">
        <v>300</v>
      </c>
      <c r="H56" s="81" t="s">
        <v>468</v>
      </c>
      <c r="I56" s="82">
        <v>8.86</v>
      </c>
      <c r="J56" s="85">
        <v>35</v>
      </c>
      <c r="K56" s="28">
        <f t="shared" si="5"/>
        <v>0</v>
      </c>
      <c r="L56" s="28">
        <f t="shared" si="6"/>
        <v>0</v>
      </c>
      <c r="M56" s="29"/>
      <c r="N56" s="30">
        <f t="shared" si="3"/>
        <v>8</v>
      </c>
      <c r="O56" s="29"/>
      <c r="P56" s="29"/>
      <c r="Q56" s="29"/>
      <c r="R56" s="42">
        <f t="shared" si="7"/>
        <v>35</v>
      </c>
      <c r="S56" s="20" t="str">
        <f t="shared" si="4"/>
        <v>OK</v>
      </c>
      <c r="T56" s="142"/>
      <c r="U56" s="143"/>
      <c r="V56" s="143"/>
      <c r="W56" s="143"/>
      <c r="X56" s="41"/>
      <c r="Y56" s="41"/>
      <c r="Z56" s="41"/>
      <c r="AA56" s="40"/>
      <c r="AB56" s="40"/>
      <c r="AC56" s="40"/>
      <c r="AD56" s="40"/>
      <c r="AE56" s="38"/>
      <c r="AF56" s="38"/>
      <c r="AG56" s="38"/>
      <c r="AH56" s="38"/>
      <c r="AI56" s="38"/>
      <c r="AJ56" s="38"/>
      <c r="AK56" s="38"/>
      <c r="AL56" s="38"/>
      <c r="AM56" s="38"/>
      <c r="AN56" s="38"/>
      <c r="AO56" s="38"/>
      <c r="AP56" s="38"/>
      <c r="AQ56" s="38"/>
      <c r="AR56" s="38"/>
      <c r="AS56" s="38"/>
      <c r="AT56" s="38"/>
      <c r="AU56" s="38"/>
      <c r="AV56" s="38"/>
      <c r="AW56" s="38"/>
      <c r="AX56" s="38"/>
      <c r="AY56" s="38"/>
    </row>
    <row r="57" spans="1:51" ht="24.75" customHeight="1" x14ac:dyDescent="0.25">
      <c r="A57" s="166" t="s">
        <v>479</v>
      </c>
      <c r="B57" s="163">
        <v>6</v>
      </c>
      <c r="C57" s="67">
        <v>54</v>
      </c>
      <c r="D57" s="71" t="s">
        <v>117</v>
      </c>
      <c r="E57" s="86" t="s">
        <v>290</v>
      </c>
      <c r="F57" s="77" t="s">
        <v>301</v>
      </c>
      <c r="G57" s="75" t="s">
        <v>302</v>
      </c>
      <c r="H57" s="81" t="s">
        <v>468</v>
      </c>
      <c r="I57" s="82">
        <v>1</v>
      </c>
      <c r="J57" s="85">
        <v>10</v>
      </c>
      <c r="K57" s="28">
        <f t="shared" si="5"/>
        <v>10</v>
      </c>
      <c r="L57" s="28">
        <f t="shared" si="6"/>
        <v>10</v>
      </c>
      <c r="M57" s="29"/>
      <c r="N57" s="30">
        <f t="shared" si="3"/>
        <v>2</v>
      </c>
      <c r="O57" s="29"/>
      <c r="P57" s="29"/>
      <c r="Q57" s="29"/>
      <c r="R57" s="42">
        <f t="shared" si="7"/>
        <v>0</v>
      </c>
      <c r="S57" s="20" t="str">
        <f t="shared" si="4"/>
        <v>OK</v>
      </c>
      <c r="T57" s="145">
        <v>10</v>
      </c>
      <c r="U57" s="143"/>
      <c r="V57" s="143"/>
      <c r="W57" s="143"/>
      <c r="X57" s="41"/>
      <c r="Y57" s="41"/>
      <c r="Z57" s="41"/>
      <c r="AA57" s="40"/>
      <c r="AB57" s="40"/>
      <c r="AC57" s="40"/>
      <c r="AD57" s="40"/>
      <c r="AE57" s="38"/>
      <c r="AF57" s="38"/>
      <c r="AG57" s="38"/>
      <c r="AH57" s="38"/>
      <c r="AI57" s="38"/>
      <c r="AJ57" s="38"/>
      <c r="AK57" s="38"/>
      <c r="AL57" s="38"/>
      <c r="AM57" s="38"/>
      <c r="AN57" s="38"/>
      <c r="AO57" s="38"/>
      <c r="AP57" s="38"/>
      <c r="AQ57" s="38"/>
      <c r="AR57" s="38"/>
      <c r="AS57" s="38"/>
      <c r="AT57" s="38"/>
      <c r="AU57" s="38"/>
      <c r="AV57" s="38"/>
      <c r="AW57" s="38"/>
      <c r="AX57" s="38"/>
      <c r="AY57" s="38"/>
    </row>
    <row r="58" spans="1:51" ht="24.75" customHeight="1" x14ac:dyDescent="0.25">
      <c r="A58" s="166"/>
      <c r="B58" s="164"/>
      <c r="C58" s="67">
        <v>55</v>
      </c>
      <c r="D58" s="71" t="s">
        <v>118</v>
      </c>
      <c r="E58" s="86" t="s">
        <v>303</v>
      </c>
      <c r="F58" s="77" t="s">
        <v>3</v>
      </c>
      <c r="G58" s="75" t="s">
        <v>304</v>
      </c>
      <c r="H58" s="81" t="s">
        <v>468</v>
      </c>
      <c r="I58" s="82">
        <v>1.06</v>
      </c>
      <c r="J58" s="85">
        <v>10</v>
      </c>
      <c r="K58" s="28">
        <f t="shared" si="5"/>
        <v>10</v>
      </c>
      <c r="L58" s="28">
        <f t="shared" si="6"/>
        <v>10</v>
      </c>
      <c r="M58" s="29"/>
      <c r="N58" s="30">
        <f t="shared" si="3"/>
        <v>2</v>
      </c>
      <c r="O58" s="29"/>
      <c r="P58" s="29"/>
      <c r="Q58" s="29"/>
      <c r="R58" s="42">
        <f t="shared" si="7"/>
        <v>0</v>
      </c>
      <c r="S58" s="20" t="str">
        <f t="shared" si="4"/>
        <v>OK</v>
      </c>
      <c r="T58" s="142"/>
      <c r="U58" s="143"/>
      <c r="V58" s="143"/>
      <c r="W58" s="147">
        <v>10</v>
      </c>
      <c r="X58" s="41"/>
      <c r="Y58" s="41"/>
      <c r="Z58" s="41"/>
      <c r="AA58" s="40"/>
      <c r="AB58" s="40"/>
      <c r="AC58" s="40"/>
      <c r="AD58" s="40"/>
      <c r="AE58" s="38"/>
      <c r="AF58" s="38"/>
      <c r="AG58" s="38"/>
      <c r="AH58" s="38"/>
      <c r="AI58" s="38"/>
      <c r="AJ58" s="38"/>
      <c r="AK58" s="38"/>
      <c r="AL58" s="38"/>
      <c r="AM58" s="38"/>
      <c r="AN58" s="38"/>
      <c r="AO58" s="38"/>
      <c r="AP58" s="38"/>
      <c r="AQ58" s="38"/>
      <c r="AR58" s="38"/>
      <c r="AS58" s="38"/>
      <c r="AT58" s="38"/>
      <c r="AU58" s="38"/>
      <c r="AV58" s="38"/>
      <c r="AW58" s="38"/>
      <c r="AX58" s="38"/>
      <c r="AY58" s="38"/>
    </row>
    <row r="59" spans="1:51" ht="24.75" customHeight="1" x14ac:dyDescent="0.25">
      <c r="A59" s="166"/>
      <c r="B59" s="164"/>
      <c r="C59" s="67">
        <v>56</v>
      </c>
      <c r="D59" s="71" t="s">
        <v>119</v>
      </c>
      <c r="E59" s="86" t="s">
        <v>293</v>
      </c>
      <c r="F59" s="77" t="s">
        <v>50</v>
      </c>
      <c r="G59" s="75" t="s">
        <v>305</v>
      </c>
      <c r="H59" s="81" t="s">
        <v>468</v>
      </c>
      <c r="I59" s="82">
        <v>2</v>
      </c>
      <c r="J59" s="85">
        <v>4</v>
      </c>
      <c r="K59" s="28">
        <f t="shared" si="5"/>
        <v>4</v>
      </c>
      <c r="L59" s="28">
        <f t="shared" si="6"/>
        <v>4</v>
      </c>
      <c r="M59" s="29"/>
      <c r="N59" s="30">
        <f t="shared" si="3"/>
        <v>1</v>
      </c>
      <c r="O59" s="29"/>
      <c r="P59" s="29"/>
      <c r="Q59" s="29"/>
      <c r="R59" s="42">
        <f t="shared" si="7"/>
        <v>0</v>
      </c>
      <c r="S59" s="20" t="str">
        <f t="shared" si="4"/>
        <v>OK</v>
      </c>
      <c r="T59" s="145">
        <v>4</v>
      </c>
      <c r="U59" s="143"/>
      <c r="V59" s="143"/>
      <c r="W59" s="143"/>
      <c r="X59" s="41"/>
      <c r="Y59" s="41"/>
      <c r="Z59" s="41"/>
      <c r="AA59" s="40"/>
      <c r="AB59" s="40"/>
      <c r="AC59" s="40"/>
      <c r="AD59" s="40"/>
      <c r="AE59" s="38"/>
      <c r="AF59" s="38"/>
      <c r="AG59" s="38"/>
      <c r="AH59" s="38"/>
      <c r="AI59" s="38"/>
      <c r="AJ59" s="38"/>
      <c r="AK59" s="38"/>
      <c r="AL59" s="38"/>
      <c r="AM59" s="38"/>
      <c r="AN59" s="38"/>
      <c r="AO59" s="38"/>
      <c r="AP59" s="38"/>
      <c r="AQ59" s="38"/>
      <c r="AR59" s="38"/>
      <c r="AS59" s="38"/>
      <c r="AT59" s="38"/>
      <c r="AU59" s="38"/>
      <c r="AV59" s="38"/>
      <c r="AW59" s="38"/>
      <c r="AX59" s="38"/>
      <c r="AY59" s="38"/>
    </row>
    <row r="60" spans="1:51" ht="24.75" customHeight="1" x14ac:dyDescent="0.25">
      <c r="A60" s="166"/>
      <c r="B60" s="164"/>
      <c r="C60" s="67">
        <v>57</v>
      </c>
      <c r="D60" s="71" t="s">
        <v>120</v>
      </c>
      <c r="E60" s="86" t="s">
        <v>306</v>
      </c>
      <c r="F60" s="77" t="s">
        <v>236</v>
      </c>
      <c r="G60" s="75" t="s">
        <v>307</v>
      </c>
      <c r="H60" s="81" t="s">
        <v>468</v>
      </c>
      <c r="I60" s="82">
        <v>1.32</v>
      </c>
      <c r="J60" s="85">
        <v>36</v>
      </c>
      <c r="K60" s="28">
        <f t="shared" si="5"/>
        <v>36</v>
      </c>
      <c r="L60" s="28">
        <f t="shared" si="6"/>
        <v>36</v>
      </c>
      <c r="M60" s="29"/>
      <c r="N60" s="30">
        <f t="shared" si="3"/>
        <v>9</v>
      </c>
      <c r="O60" s="29"/>
      <c r="P60" s="29"/>
      <c r="Q60" s="29"/>
      <c r="R60" s="42">
        <f t="shared" si="7"/>
        <v>0</v>
      </c>
      <c r="S60" s="20" t="str">
        <f t="shared" si="4"/>
        <v>OK</v>
      </c>
      <c r="T60" s="145">
        <v>36</v>
      </c>
      <c r="U60" s="143"/>
      <c r="V60" s="143"/>
      <c r="W60" s="143"/>
      <c r="X60" s="41"/>
      <c r="Y60" s="41"/>
      <c r="Z60" s="41"/>
      <c r="AA60" s="40"/>
      <c r="AB60" s="40"/>
      <c r="AC60" s="40"/>
      <c r="AD60" s="40"/>
      <c r="AE60" s="38"/>
      <c r="AF60" s="38"/>
      <c r="AG60" s="38"/>
      <c r="AH60" s="38"/>
      <c r="AI60" s="38"/>
      <c r="AJ60" s="38"/>
      <c r="AK60" s="38"/>
      <c r="AL60" s="38"/>
      <c r="AM60" s="38"/>
      <c r="AN60" s="38"/>
      <c r="AO60" s="38"/>
      <c r="AP60" s="38"/>
      <c r="AQ60" s="38"/>
      <c r="AR60" s="38"/>
      <c r="AS60" s="38"/>
      <c r="AT60" s="38"/>
      <c r="AU60" s="38"/>
      <c r="AV60" s="38"/>
      <c r="AW60" s="38"/>
      <c r="AX60" s="38"/>
      <c r="AY60" s="38"/>
    </row>
    <row r="61" spans="1:51" ht="24.75" customHeight="1" x14ac:dyDescent="0.25">
      <c r="A61" s="166"/>
      <c r="B61" s="164"/>
      <c r="C61" s="67">
        <v>58</v>
      </c>
      <c r="D61" s="71" t="s">
        <v>121</v>
      </c>
      <c r="E61" s="86" t="s">
        <v>308</v>
      </c>
      <c r="F61" s="77" t="s">
        <v>3</v>
      </c>
      <c r="G61" s="75" t="s">
        <v>309</v>
      </c>
      <c r="H61" s="81" t="s">
        <v>468</v>
      </c>
      <c r="I61" s="82">
        <v>0.93</v>
      </c>
      <c r="J61" s="85">
        <v>36</v>
      </c>
      <c r="K61" s="28">
        <f t="shared" si="5"/>
        <v>0</v>
      </c>
      <c r="L61" s="28">
        <f t="shared" si="6"/>
        <v>0</v>
      </c>
      <c r="M61" s="29"/>
      <c r="N61" s="30">
        <f t="shared" si="3"/>
        <v>9</v>
      </c>
      <c r="O61" s="29"/>
      <c r="P61" s="29"/>
      <c r="Q61" s="29"/>
      <c r="R61" s="42">
        <f t="shared" si="7"/>
        <v>36</v>
      </c>
      <c r="S61" s="20" t="str">
        <f t="shared" si="4"/>
        <v>OK</v>
      </c>
      <c r="T61" s="142"/>
      <c r="U61" s="143"/>
      <c r="V61" s="143"/>
      <c r="W61" s="143"/>
      <c r="X61" s="41"/>
      <c r="Y61" s="41"/>
      <c r="Z61" s="41"/>
      <c r="AA61" s="40"/>
      <c r="AB61" s="40"/>
      <c r="AC61" s="40"/>
      <c r="AD61" s="40"/>
      <c r="AE61" s="38"/>
      <c r="AF61" s="38"/>
      <c r="AG61" s="38"/>
      <c r="AH61" s="38"/>
      <c r="AI61" s="38"/>
      <c r="AJ61" s="38"/>
      <c r="AK61" s="38"/>
      <c r="AL61" s="38"/>
      <c r="AM61" s="38"/>
      <c r="AN61" s="38"/>
      <c r="AO61" s="38"/>
      <c r="AP61" s="38"/>
      <c r="AQ61" s="38"/>
      <c r="AR61" s="38"/>
      <c r="AS61" s="38"/>
      <c r="AT61" s="38"/>
      <c r="AU61" s="38"/>
      <c r="AV61" s="38"/>
      <c r="AW61" s="38"/>
      <c r="AX61" s="38"/>
      <c r="AY61" s="38"/>
    </row>
    <row r="62" spans="1:51" ht="24.75" customHeight="1" x14ac:dyDescent="0.25">
      <c r="A62" s="166"/>
      <c r="B62" s="164"/>
      <c r="C62" s="67">
        <v>59</v>
      </c>
      <c r="D62" s="71" t="s">
        <v>122</v>
      </c>
      <c r="E62" s="86" t="s">
        <v>308</v>
      </c>
      <c r="F62" s="77" t="s">
        <v>3</v>
      </c>
      <c r="G62" s="75" t="s">
        <v>310</v>
      </c>
      <c r="H62" s="81" t="s">
        <v>468</v>
      </c>
      <c r="I62" s="82">
        <v>0.93</v>
      </c>
      <c r="J62" s="85">
        <v>36</v>
      </c>
      <c r="K62" s="28">
        <f t="shared" si="5"/>
        <v>0</v>
      </c>
      <c r="L62" s="28">
        <f t="shared" si="6"/>
        <v>0</v>
      </c>
      <c r="M62" s="29"/>
      <c r="N62" s="30">
        <f t="shared" si="3"/>
        <v>9</v>
      </c>
      <c r="O62" s="29"/>
      <c r="P62" s="29"/>
      <c r="Q62" s="29"/>
      <c r="R62" s="42">
        <f t="shared" si="7"/>
        <v>36</v>
      </c>
      <c r="S62" s="20" t="str">
        <f t="shared" si="4"/>
        <v>OK</v>
      </c>
      <c r="T62" s="142"/>
      <c r="U62" s="143"/>
      <c r="V62" s="143"/>
      <c r="W62" s="143"/>
      <c r="X62" s="41"/>
      <c r="Y62" s="41"/>
      <c r="Z62" s="41"/>
      <c r="AA62" s="40"/>
      <c r="AB62" s="40"/>
      <c r="AC62" s="40"/>
      <c r="AD62" s="40"/>
      <c r="AE62" s="38"/>
      <c r="AF62" s="38"/>
      <c r="AG62" s="38"/>
      <c r="AH62" s="38"/>
      <c r="AI62" s="38"/>
      <c r="AJ62" s="38"/>
      <c r="AK62" s="38"/>
      <c r="AL62" s="38"/>
      <c r="AM62" s="38"/>
      <c r="AN62" s="38"/>
      <c r="AO62" s="38"/>
      <c r="AP62" s="38"/>
      <c r="AQ62" s="38"/>
      <c r="AR62" s="38"/>
      <c r="AS62" s="38"/>
      <c r="AT62" s="38"/>
      <c r="AU62" s="38"/>
      <c r="AV62" s="38"/>
      <c r="AW62" s="38"/>
      <c r="AX62" s="38"/>
      <c r="AY62" s="38"/>
    </row>
    <row r="63" spans="1:51" ht="24.75" customHeight="1" x14ac:dyDescent="0.25">
      <c r="A63" s="166"/>
      <c r="B63" s="164"/>
      <c r="C63" s="67">
        <v>60</v>
      </c>
      <c r="D63" s="71" t="s">
        <v>123</v>
      </c>
      <c r="E63" s="86" t="s">
        <v>308</v>
      </c>
      <c r="F63" s="77" t="s">
        <v>3</v>
      </c>
      <c r="G63" s="75" t="s">
        <v>311</v>
      </c>
      <c r="H63" s="81" t="s">
        <v>468</v>
      </c>
      <c r="I63" s="82">
        <v>0.93</v>
      </c>
      <c r="J63" s="85">
        <v>36</v>
      </c>
      <c r="K63" s="28">
        <f t="shared" si="5"/>
        <v>0</v>
      </c>
      <c r="L63" s="28">
        <f t="shared" si="6"/>
        <v>0</v>
      </c>
      <c r="M63" s="29"/>
      <c r="N63" s="30">
        <f t="shared" si="3"/>
        <v>9</v>
      </c>
      <c r="O63" s="29"/>
      <c r="P63" s="29"/>
      <c r="Q63" s="29"/>
      <c r="R63" s="42">
        <f t="shared" si="7"/>
        <v>36</v>
      </c>
      <c r="S63" s="20" t="str">
        <f t="shared" si="4"/>
        <v>OK</v>
      </c>
      <c r="T63" s="142"/>
      <c r="U63" s="143"/>
      <c r="V63" s="143"/>
      <c r="W63" s="143"/>
      <c r="X63" s="41"/>
      <c r="Y63" s="41"/>
      <c r="Z63" s="41"/>
      <c r="AA63" s="40"/>
      <c r="AB63" s="40"/>
      <c r="AC63" s="40"/>
      <c r="AD63" s="40"/>
      <c r="AE63" s="38"/>
      <c r="AF63" s="38"/>
      <c r="AG63" s="38"/>
      <c r="AH63" s="38"/>
      <c r="AI63" s="38"/>
      <c r="AJ63" s="38"/>
      <c r="AK63" s="38"/>
      <c r="AL63" s="38"/>
      <c r="AM63" s="38"/>
      <c r="AN63" s="38"/>
      <c r="AO63" s="38"/>
      <c r="AP63" s="38"/>
      <c r="AQ63" s="38"/>
      <c r="AR63" s="38"/>
      <c r="AS63" s="38"/>
      <c r="AT63" s="38"/>
      <c r="AU63" s="38"/>
      <c r="AV63" s="38"/>
      <c r="AW63" s="38"/>
      <c r="AX63" s="38"/>
      <c r="AY63" s="38"/>
    </row>
    <row r="64" spans="1:51" ht="24.75" customHeight="1" x14ac:dyDescent="0.25">
      <c r="A64" s="166"/>
      <c r="B64" s="164"/>
      <c r="C64" s="67">
        <v>61</v>
      </c>
      <c r="D64" s="71" t="s">
        <v>124</v>
      </c>
      <c r="E64" s="86" t="s">
        <v>312</v>
      </c>
      <c r="F64" s="77" t="s">
        <v>3</v>
      </c>
      <c r="G64" s="75" t="s">
        <v>313</v>
      </c>
      <c r="H64" s="81" t="s">
        <v>468</v>
      </c>
      <c r="I64" s="82">
        <v>0.7</v>
      </c>
      <c r="J64" s="85">
        <v>120</v>
      </c>
      <c r="K64" s="28">
        <f t="shared" si="5"/>
        <v>120</v>
      </c>
      <c r="L64" s="28">
        <f t="shared" si="6"/>
        <v>120</v>
      </c>
      <c r="M64" s="29"/>
      <c r="N64" s="30">
        <f t="shared" si="3"/>
        <v>30</v>
      </c>
      <c r="O64" s="29"/>
      <c r="P64" s="29"/>
      <c r="Q64" s="29"/>
      <c r="R64" s="42">
        <f t="shared" si="7"/>
        <v>0</v>
      </c>
      <c r="S64" s="20" t="str">
        <f t="shared" si="4"/>
        <v>OK</v>
      </c>
      <c r="T64" s="142"/>
      <c r="U64" s="143"/>
      <c r="V64" s="143"/>
      <c r="W64" s="147">
        <v>120</v>
      </c>
      <c r="X64" s="41"/>
      <c r="Y64" s="41"/>
      <c r="Z64" s="41"/>
      <c r="AA64" s="40"/>
      <c r="AB64" s="40"/>
      <c r="AC64" s="40"/>
      <c r="AD64" s="40"/>
      <c r="AE64" s="38"/>
      <c r="AF64" s="38"/>
      <c r="AG64" s="38"/>
      <c r="AH64" s="38"/>
      <c r="AI64" s="38"/>
      <c r="AJ64" s="38"/>
      <c r="AK64" s="38"/>
      <c r="AL64" s="38"/>
      <c r="AM64" s="38"/>
      <c r="AN64" s="38"/>
      <c r="AO64" s="38"/>
      <c r="AP64" s="38"/>
      <c r="AQ64" s="38"/>
      <c r="AR64" s="38"/>
      <c r="AS64" s="38"/>
      <c r="AT64" s="38"/>
      <c r="AU64" s="38"/>
      <c r="AV64" s="38"/>
      <c r="AW64" s="38"/>
      <c r="AX64" s="38"/>
      <c r="AY64" s="38"/>
    </row>
    <row r="65" spans="1:51" ht="24.75" customHeight="1" x14ac:dyDescent="0.25">
      <c r="A65" s="166"/>
      <c r="B65" s="164"/>
      <c r="C65" s="67">
        <v>62</v>
      </c>
      <c r="D65" s="71" t="s">
        <v>125</v>
      </c>
      <c r="E65" s="86" t="s">
        <v>314</v>
      </c>
      <c r="F65" s="77" t="s">
        <v>3</v>
      </c>
      <c r="G65" s="75" t="s">
        <v>315</v>
      </c>
      <c r="H65" s="81" t="s">
        <v>468</v>
      </c>
      <c r="I65" s="82">
        <v>1.06</v>
      </c>
      <c r="J65" s="85">
        <v>0</v>
      </c>
      <c r="K65" s="28">
        <f t="shared" si="5"/>
        <v>0</v>
      </c>
      <c r="L65" s="28">
        <f t="shared" si="6"/>
        <v>0</v>
      </c>
      <c r="M65" s="29"/>
      <c r="N65" s="30">
        <f t="shared" si="3"/>
        <v>0</v>
      </c>
      <c r="O65" s="29"/>
      <c r="P65" s="29"/>
      <c r="Q65" s="29"/>
      <c r="R65" s="42">
        <f t="shared" si="7"/>
        <v>0</v>
      </c>
      <c r="S65" s="20" t="str">
        <f t="shared" si="4"/>
        <v>OK</v>
      </c>
      <c r="T65" s="142"/>
      <c r="U65" s="143"/>
      <c r="V65" s="143"/>
      <c r="W65" s="143"/>
      <c r="X65" s="41"/>
      <c r="Y65" s="41"/>
      <c r="Z65" s="41"/>
      <c r="AA65" s="40"/>
      <c r="AB65" s="40"/>
      <c r="AC65" s="40"/>
      <c r="AD65" s="40"/>
      <c r="AE65" s="38"/>
      <c r="AF65" s="38"/>
      <c r="AG65" s="38"/>
      <c r="AH65" s="38"/>
      <c r="AI65" s="38"/>
      <c r="AJ65" s="38"/>
      <c r="AK65" s="38"/>
      <c r="AL65" s="38"/>
      <c r="AM65" s="38"/>
      <c r="AN65" s="38"/>
      <c r="AO65" s="38"/>
      <c r="AP65" s="38"/>
      <c r="AQ65" s="38"/>
      <c r="AR65" s="38"/>
      <c r="AS65" s="38"/>
      <c r="AT65" s="38"/>
      <c r="AU65" s="38"/>
      <c r="AV65" s="38"/>
      <c r="AW65" s="38"/>
      <c r="AX65" s="38"/>
      <c r="AY65" s="38"/>
    </row>
    <row r="66" spans="1:51" ht="24.75" customHeight="1" x14ac:dyDescent="0.25">
      <c r="A66" s="166"/>
      <c r="B66" s="164"/>
      <c r="C66" s="67">
        <v>63</v>
      </c>
      <c r="D66" s="71" t="s">
        <v>126</v>
      </c>
      <c r="E66" s="86" t="s">
        <v>316</v>
      </c>
      <c r="F66" s="77" t="s">
        <v>3</v>
      </c>
      <c r="G66" s="75" t="s">
        <v>317</v>
      </c>
      <c r="H66" s="81" t="s">
        <v>468</v>
      </c>
      <c r="I66" s="82">
        <v>1.24</v>
      </c>
      <c r="J66" s="85">
        <v>20</v>
      </c>
      <c r="K66" s="28">
        <f t="shared" si="5"/>
        <v>20</v>
      </c>
      <c r="L66" s="28">
        <f t="shared" si="6"/>
        <v>20</v>
      </c>
      <c r="M66" s="29"/>
      <c r="N66" s="30">
        <f t="shared" si="3"/>
        <v>5</v>
      </c>
      <c r="O66" s="29"/>
      <c r="P66" s="29"/>
      <c r="Q66" s="29"/>
      <c r="R66" s="42">
        <f t="shared" si="7"/>
        <v>0</v>
      </c>
      <c r="S66" s="20" t="str">
        <f t="shared" si="4"/>
        <v>OK</v>
      </c>
      <c r="T66" s="142"/>
      <c r="U66" s="143"/>
      <c r="V66" s="143"/>
      <c r="W66" s="147">
        <v>20</v>
      </c>
      <c r="X66" s="41"/>
      <c r="Y66" s="41"/>
      <c r="Z66" s="41"/>
      <c r="AA66" s="40"/>
      <c r="AB66" s="40"/>
      <c r="AC66" s="40"/>
      <c r="AD66" s="40"/>
      <c r="AE66" s="38"/>
      <c r="AF66" s="38"/>
      <c r="AG66" s="38"/>
      <c r="AH66" s="38"/>
      <c r="AI66" s="38"/>
      <c r="AJ66" s="38"/>
      <c r="AK66" s="38"/>
      <c r="AL66" s="38"/>
      <c r="AM66" s="38"/>
      <c r="AN66" s="38"/>
      <c r="AO66" s="38"/>
      <c r="AP66" s="38"/>
      <c r="AQ66" s="38"/>
      <c r="AR66" s="38"/>
      <c r="AS66" s="38"/>
      <c r="AT66" s="38"/>
      <c r="AU66" s="38"/>
      <c r="AV66" s="38"/>
      <c r="AW66" s="38"/>
      <c r="AX66" s="38"/>
      <c r="AY66" s="38"/>
    </row>
    <row r="67" spans="1:51" ht="24.75" customHeight="1" x14ac:dyDescent="0.25">
      <c r="A67" s="166"/>
      <c r="B67" s="164"/>
      <c r="C67" s="67">
        <v>64</v>
      </c>
      <c r="D67" s="71" t="s">
        <v>127</v>
      </c>
      <c r="E67" s="86" t="s">
        <v>314</v>
      </c>
      <c r="F67" s="77" t="s">
        <v>3</v>
      </c>
      <c r="G67" s="75" t="s">
        <v>318</v>
      </c>
      <c r="H67" s="81" t="s">
        <v>468</v>
      </c>
      <c r="I67" s="82">
        <v>1.67</v>
      </c>
      <c r="J67" s="85">
        <v>20</v>
      </c>
      <c r="K67" s="28">
        <f t="shared" si="5"/>
        <v>20</v>
      </c>
      <c r="L67" s="28">
        <f t="shared" si="6"/>
        <v>20</v>
      </c>
      <c r="M67" s="29"/>
      <c r="N67" s="30">
        <f t="shared" si="3"/>
        <v>5</v>
      </c>
      <c r="O67" s="29"/>
      <c r="P67" s="29"/>
      <c r="Q67" s="29"/>
      <c r="R67" s="42">
        <f t="shared" si="7"/>
        <v>0</v>
      </c>
      <c r="S67" s="20" t="str">
        <f t="shared" si="4"/>
        <v>OK</v>
      </c>
      <c r="T67" s="142"/>
      <c r="U67" s="143"/>
      <c r="V67" s="143"/>
      <c r="W67" s="147">
        <v>20</v>
      </c>
      <c r="X67" s="41"/>
      <c r="Y67" s="41"/>
      <c r="Z67" s="41"/>
      <c r="AA67" s="40"/>
      <c r="AB67" s="40"/>
      <c r="AC67" s="40"/>
      <c r="AD67" s="40"/>
      <c r="AE67" s="38"/>
      <c r="AF67" s="38"/>
      <c r="AG67" s="38"/>
      <c r="AH67" s="38"/>
      <c r="AI67" s="38"/>
      <c r="AJ67" s="38"/>
      <c r="AK67" s="38"/>
      <c r="AL67" s="38"/>
      <c r="AM67" s="38"/>
      <c r="AN67" s="38"/>
      <c r="AO67" s="38"/>
      <c r="AP67" s="38"/>
      <c r="AQ67" s="38"/>
      <c r="AR67" s="38"/>
      <c r="AS67" s="38"/>
      <c r="AT67" s="38"/>
      <c r="AU67" s="38"/>
      <c r="AV67" s="38"/>
      <c r="AW67" s="38"/>
      <c r="AX67" s="38"/>
      <c r="AY67" s="38"/>
    </row>
    <row r="68" spans="1:51" ht="24.75" customHeight="1" x14ac:dyDescent="0.25">
      <c r="A68" s="166"/>
      <c r="B68" s="164"/>
      <c r="C68" s="67">
        <v>65</v>
      </c>
      <c r="D68" s="71" t="s">
        <v>128</v>
      </c>
      <c r="E68" s="86" t="s">
        <v>297</v>
      </c>
      <c r="F68" s="77" t="s">
        <v>3</v>
      </c>
      <c r="G68" s="75" t="s">
        <v>319</v>
      </c>
      <c r="H68" s="81" t="s">
        <v>468</v>
      </c>
      <c r="I68" s="82">
        <v>0.75</v>
      </c>
      <c r="J68" s="85">
        <v>50</v>
      </c>
      <c r="K68" s="28">
        <f t="shared" si="5"/>
        <v>50</v>
      </c>
      <c r="L68" s="28">
        <f t="shared" si="6"/>
        <v>50</v>
      </c>
      <c r="M68" s="29"/>
      <c r="N68" s="30">
        <f t="shared" si="3"/>
        <v>12</v>
      </c>
      <c r="O68" s="29"/>
      <c r="P68" s="29"/>
      <c r="Q68" s="29"/>
      <c r="R68" s="42">
        <f t="shared" si="7"/>
        <v>0</v>
      </c>
      <c r="S68" s="20" t="str">
        <f t="shared" si="4"/>
        <v>OK</v>
      </c>
      <c r="T68" s="145">
        <v>50</v>
      </c>
      <c r="U68" s="143"/>
      <c r="V68" s="143"/>
      <c r="W68" s="143"/>
      <c r="X68" s="41"/>
      <c r="Y68" s="41"/>
      <c r="Z68" s="41"/>
      <c r="AA68" s="40"/>
      <c r="AB68" s="40"/>
      <c r="AC68" s="40"/>
      <c r="AD68" s="40"/>
      <c r="AE68" s="38"/>
      <c r="AF68" s="38"/>
      <c r="AG68" s="38"/>
      <c r="AH68" s="38"/>
      <c r="AI68" s="38"/>
      <c r="AJ68" s="38"/>
      <c r="AK68" s="38"/>
      <c r="AL68" s="38"/>
      <c r="AM68" s="38"/>
      <c r="AN68" s="38"/>
      <c r="AO68" s="38"/>
      <c r="AP68" s="38"/>
      <c r="AQ68" s="38"/>
      <c r="AR68" s="38"/>
      <c r="AS68" s="38"/>
      <c r="AT68" s="38"/>
      <c r="AU68" s="38"/>
      <c r="AV68" s="38"/>
      <c r="AW68" s="38"/>
      <c r="AX68" s="38"/>
      <c r="AY68" s="38"/>
    </row>
    <row r="69" spans="1:51" ht="24.75" customHeight="1" x14ac:dyDescent="0.25">
      <c r="A69" s="166"/>
      <c r="B69" s="164"/>
      <c r="C69" s="67">
        <v>66</v>
      </c>
      <c r="D69" s="71" t="s">
        <v>129</v>
      </c>
      <c r="E69" s="86" t="s">
        <v>299</v>
      </c>
      <c r="F69" s="77" t="s">
        <v>3</v>
      </c>
      <c r="G69" s="75" t="s">
        <v>320</v>
      </c>
      <c r="H69" s="81" t="s">
        <v>468</v>
      </c>
      <c r="I69" s="82">
        <v>5.69</v>
      </c>
      <c r="J69" s="85">
        <v>8</v>
      </c>
      <c r="K69" s="28">
        <f t="shared" si="5"/>
        <v>0</v>
      </c>
      <c r="L69" s="28">
        <f t="shared" si="6"/>
        <v>0</v>
      </c>
      <c r="M69" s="29"/>
      <c r="N69" s="30">
        <f t="shared" si="3"/>
        <v>2</v>
      </c>
      <c r="O69" s="29"/>
      <c r="P69" s="29"/>
      <c r="Q69" s="29"/>
      <c r="R69" s="42">
        <f t="shared" si="7"/>
        <v>8</v>
      </c>
      <c r="S69" s="20" t="str">
        <f t="shared" ref="S69:S154" si="8">IF(R69&lt;0,"ATENÇÃO","OK")</f>
        <v>OK</v>
      </c>
      <c r="T69" s="142"/>
      <c r="U69" s="143"/>
      <c r="V69" s="143"/>
      <c r="W69" s="143"/>
      <c r="X69" s="41"/>
      <c r="Y69" s="41"/>
      <c r="Z69" s="41"/>
      <c r="AA69" s="40"/>
      <c r="AB69" s="40"/>
      <c r="AC69" s="40"/>
      <c r="AD69" s="40"/>
      <c r="AE69" s="38"/>
      <c r="AF69" s="38"/>
      <c r="AG69" s="38"/>
      <c r="AH69" s="38"/>
      <c r="AI69" s="38"/>
      <c r="AJ69" s="38"/>
      <c r="AK69" s="38"/>
      <c r="AL69" s="38"/>
      <c r="AM69" s="38"/>
      <c r="AN69" s="38"/>
      <c r="AO69" s="38"/>
      <c r="AP69" s="38"/>
      <c r="AQ69" s="38"/>
      <c r="AR69" s="38"/>
      <c r="AS69" s="38"/>
      <c r="AT69" s="38"/>
      <c r="AU69" s="38"/>
      <c r="AV69" s="38"/>
      <c r="AW69" s="38"/>
      <c r="AX69" s="38"/>
      <c r="AY69" s="38"/>
    </row>
    <row r="70" spans="1:51" ht="24.75" customHeight="1" x14ac:dyDescent="0.25">
      <c r="A70" s="166"/>
      <c r="B70" s="164"/>
      <c r="C70" s="67">
        <v>67</v>
      </c>
      <c r="D70" s="71" t="s">
        <v>130</v>
      </c>
      <c r="E70" s="86" t="s">
        <v>321</v>
      </c>
      <c r="F70" s="77" t="s">
        <v>3</v>
      </c>
      <c r="G70" s="75" t="s">
        <v>322</v>
      </c>
      <c r="H70" s="81" t="s">
        <v>468</v>
      </c>
      <c r="I70" s="82">
        <v>3.04</v>
      </c>
      <c r="J70" s="85">
        <v>15</v>
      </c>
      <c r="K70" s="28">
        <f t="shared" si="5"/>
        <v>0</v>
      </c>
      <c r="L70" s="28">
        <f t="shared" si="6"/>
        <v>0</v>
      </c>
      <c r="M70" s="29"/>
      <c r="N70" s="30">
        <f t="shared" si="3"/>
        <v>3</v>
      </c>
      <c r="O70" s="29"/>
      <c r="P70" s="29"/>
      <c r="Q70" s="29"/>
      <c r="R70" s="42">
        <f t="shared" si="7"/>
        <v>15</v>
      </c>
      <c r="S70" s="20" t="str">
        <f t="shared" si="8"/>
        <v>OK</v>
      </c>
      <c r="T70" s="142"/>
      <c r="U70" s="143"/>
      <c r="V70" s="143"/>
      <c r="W70" s="143"/>
      <c r="X70" s="41"/>
      <c r="Y70" s="41"/>
      <c r="Z70" s="41"/>
      <c r="AA70" s="40"/>
      <c r="AB70" s="40"/>
      <c r="AC70" s="40"/>
      <c r="AD70" s="40"/>
      <c r="AE70" s="38"/>
      <c r="AF70" s="38"/>
      <c r="AG70" s="38"/>
      <c r="AH70" s="38"/>
      <c r="AI70" s="38"/>
      <c r="AJ70" s="38"/>
      <c r="AK70" s="38"/>
      <c r="AL70" s="38"/>
      <c r="AM70" s="38"/>
      <c r="AN70" s="38"/>
      <c r="AO70" s="38"/>
      <c r="AP70" s="38"/>
      <c r="AQ70" s="38"/>
      <c r="AR70" s="38"/>
      <c r="AS70" s="38"/>
      <c r="AT70" s="38"/>
      <c r="AU70" s="38"/>
      <c r="AV70" s="38"/>
      <c r="AW70" s="38"/>
      <c r="AX70" s="38"/>
      <c r="AY70" s="38"/>
    </row>
    <row r="71" spans="1:51" ht="24.75" customHeight="1" x14ac:dyDescent="0.25">
      <c r="A71" s="166"/>
      <c r="B71" s="164"/>
      <c r="C71" s="67">
        <v>68</v>
      </c>
      <c r="D71" s="71" t="s">
        <v>131</v>
      </c>
      <c r="E71" s="86" t="s">
        <v>323</v>
      </c>
      <c r="F71" s="77" t="s">
        <v>3</v>
      </c>
      <c r="G71" s="75" t="s">
        <v>324</v>
      </c>
      <c r="H71" s="81" t="s">
        <v>468</v>
      </c>
      <c r="I71" s="82">
        <v>3.66</v>
      </c>
      <c r="J71" s="85">
        <v>40</v>
      </c>
      <c r="K71" s="28">
        <f t="shared" si="5"/>
        <v>40</v>
      </c>
      <c r="L71" s="28">
        <f t="shared" si="6"/>
        <v>40</v>
      </c>
      <c r="M71" s="29"/>
      <c r="N71" s="30">
        <f t="shared" si="3"/>
        <v>10</v>
      </c>
      <c r="O71" s="29"/>
      <c r="P71" s="29"/>
      <c r="Q71" s="29"/>
      <c r="R71" s="42">
        <f t="shared" si="7"/>
        <v>0</v>
      </c>
      <c r="S71" s="20" t="str">
        <f t="shared" si="8"/>
        <v>OK</v>
      </c>
      <c r="T71" s="142"/>
      <c r="U71" s="143"/>
      <c r="V71" s="143"/>
      <c r="W71" s="147">
        <v>40</v>
      </c>
      <c r="X71" s="41"/>
      <c r="Y71" s="41"/>
      <c r="Z71" s="41"/>
      <c r="AA71" s="40"/>
      <c r="AB71" s="40"/>
      <c r="AC71" s="40"/>
      <c r="AD71" s="40"/>
      <c r="AE71" s="38"/>
      <c r="AF71" s="38"/>
      <c r="AG71" s="38"/>
      <c r="AH71" s="38"/>
      <c r="AI71" s="38"/>
      <c r="AJ71" s="38"/>
      <c r="AK71" s="38"/>
      <c r="AL71" s="38"/>
      <c r="AM71" s="38"/>
      <c r="AN71" s="38"/>
      <c r="AO71" s="38"/>
      <c r="AP71" s="38"/>
      <c r="AQ71" s="38"/>
      <c r="AR71" s="38"/>
      <c r="AS71" s="38"/>
      <c r="AT71" s="38"/>
      <c r="AU71" s="38"/>
      <c r="AV71" s="38"/>
      <c r="AW71" s="38"/>
      <c r="AX71" s="38"/>
      <c r="AY71" s="38"/>
    </row>
    <row r="72" spans="1:51" ht="24.75" customHeight="1" x14ac:dyDescent="0.25">
      <c r="A72" s="166"/>
      <c r="B72" s="164"/>
      <c r="C72" s="67">
        <v>69</v>
      </c>
      <c r="D72" s="71" t="s">
        <v>132</v>
      </c>
      <c r="E72" s="86" t="s">
        <v>314</v>
      </c>
      <c r="F72" s="77" t="s">
        <v>3</v>
      </c>
      <c r="G72" s="75" t="s">
        <v>325</v>
      </c>
      <c r="H72" s="81" t="s">
        <v>468</v>
      </c>
      <c r="I72" s="82">
        <v>0.43</v>
      </c>
      <c r="J72" s="85">
        <v>60</v>
      </c>
      <c r="K72" s="28">
        <f t="shared" si="5"/>
        <v>0</v>
      </c>
      <c r="L72" s="28">
        <f t="shared" si="6"/>
        <v>0</v>
      </c>
      <c r="M72" s="29"/>
      <c r="N72" s="30">
        <f t="shared" si="3"/>
        <v>15</v>
      </c>
      <c r="O72" s="29"/>
      <c r="P72" s="29"/>
      <c r="Q72" s="29"/>
      <c r="R72" s="42">
        <f t="shared" si="7"/>
        <v>60</v>
      </c>
      <c r="S72" s="20" t="str">
        <f t="shared" si="8"/>
        <v>OK</v>
      </c>
      <c r="T72" s="142"/>
      <c r="U72" s="143"/>
      <c r="V72" s="143"/>
      <c r="W72" s="143"/>
      <c r="X72" s="41"/>
      <c r="Y72" s="41"/>
      <c r="Z72" s="41"/>
      <c r="AA72" s="40"/>
      <c r="AB72" s="40"/>
      <c r="AC72" s="40"/>
      <c r="AD72" s="40"/>
      <c r="AE72" s="38"/>
      <c r="AF72" s="38"/>
      <c r="AG72" s="38"/>
      <c r="AH72" s="38"/>
      <c r="AI72" s="38"/>
      <c r="AJ72" s="38"/>
      <c r="AK72" s="38"/>
      <c r="AL72" s="38"/>
      <c r="AM72" s="38"/>
      <c r="AN72" s="38"/>
      <c r="AO72" s="38"/>
      <c r="AP72" s="38"/>
      <c r="AQ72" s="38"/>
      <c r="AR72" s="38"/>
      <c r="AS72" s="38"/>
      <c r="AT72" s="38"/>
      <c r="AU72" s="38"/>
      <c r="AV72" s="38"/>
      <c r="AW72" s="38"/>
      <c r="AX72" s="38"/>
      <c r="AY72" s="38"/>
    </row>
    <row r="73" spans="1:51" ht="24.75" customHeight="1" x14ac:dyDescent="0.25">
      <c r="A73" s="166"/>
      <c r="B73" s="165"/>
      <c r="C73" s="67">
        <v>70</v>
      </c>
      <c r="D73" s="71" t="s">
        <v>133</v>
      </c>
      <c r="E73" s="86" t="s">
        <v>308</v>
      </c>
      <c r="F73" s="77" t="s">
        <v>3</v>
      </c>
      <c r="G73" s="75" t="s">
        <v>326</v>
      </c>
      <c r="H73" s="81" t="s">
        <v>468</v>
      </c>
      <c r="I73" s="82">
        <v>1.75</v>
      </c>
      <c r="J73" s="85">
        <v>30</v>
      </c>
      <c r="K73" s="28">
        <f t="shared" si="5"/>
        <v>30</v>
      </c>
      <c r="L73" s="28">
        <f t="shared" si="6"/>
        <v>30</v>
      </c>
      <c r="M73" s="29"/>
      <c r="N73" s="30">
        <f t="shared" si="3"/>
        <v>7</v>
      </c>
      <c r="O73" s="29"/>
      <c r="P73" s="29"/>
      <c r="Q73" s="29"/>
      <c r="R73" s="42">
        <f t="shared" si="7"/>
        <v>0</v>
      </c>
      <c r="S73" s="20" t="str">
        <f t="shared" si="8"/>
        <v>OK</v>
      </c>
      <c r="T73" s="142"/>
      <c r="U73" s="143"/>
      <c r="V73" s="143"/>
      <c r="W73" s="147">
        <v>30</v>
      </c>
      <c r="X73" s="41"/>
      <c r="Y73" s="41"/>
      <c r="Z73" s="41"/>
      <c r="AA73" s="40"/>
      <c r="AB73" s="40"/>
      <c r="AC73" s="40"/>
      <c r="AD73" s="40"/>
      <c r="AE73" s="38"/>
      <c r="AF73" s="38"/>
      <c r="AG73" s="38"/>
      <c r="AH73" s="38"/>
      <c r="AI73" s="38"/>
      <c r="AJ73" s="38"/>
      <c r="AK73" s="38"/>
      <c r="AL73" s="38"/>
      <c r="AM73" s="38"/>
      <c r="AN73" s="38"/>
      <c r="AO73" s="38"/>
      <c r="AP73" s="38"/>
      <c r="AQ73" s="38"/>
      <c r="AR73" s="38"/>
      <c r="AS73" s="38"/>
      <c r="AT73" s="38"/>
      <c r="AU73" s="38"/>
      <c r="AV73" s="38"/>
      <c r="AW73" s="38"/>
      <c r="AX73" s="38"/>
      <c r="AY73" s="38"/>
    </row>
    <row r="74" spans="1:51" ht="24.75" customHeight="1" x14ac:dyDescent="0.25">
      <c r="A74" s="166" t="s">
        <v>477</v>
      </c>
      <c r="B74" s="163">
        <v>9</v>
      </c>
      <c r="C74" s="67">
        <v>80</v>
      </c>
      <c r="D74" s="71" t="s">
        <v>134</v>
      </c>
      <c r="E74" s="86" t="s">
        <v>327</v>
      </c>
      <c r="F74" s="77" t="s">
        <v>3</v>
      </c>
      <c r="G74" s="75" t="s">
        <v>328</v>
      </c>
      <c r="H74" s="81" t="s">
        <v>468</v>
      </c>
      <c r="I74" s="82">
        <v>14.8</v>
      </c>
      <c r="J74" s="85">
        <v>0</v>
      </c>
      <c r="K74" s="28">
        <f t="shared" si="5"/>
        <v>0</v>
      </c>
      <c r="L74" s="28">
        <f t="shared" si="6"/>
        <v>0</v>
      </c>
      <c r="M74" s="29"/>
      <c r="N74" s="30">
        <f t="shared" si="3"/>
        <v>0</v>
      </c>
      <c r="O74" s="29"/>
      <c r="P74" s="29"/>
      <c r="Q74" s="29"/>
      <c r="R74" s="42">
        <f t="shared" si="7"/>
        <v>0</v>
      </c>
      <c r="S74" s="20" t="str">
        <f t="shared" si="8"/>
        <v>OK</v>
      </c>
      <c r="T74" s="142"/>
      <c r="U74" s="143"/>
      <c r="V74" s="143"/>
      <c r="W74" s="143"/>
      <c r="X74" s="41"/>
      <c r="Y74" s="41"/>
      <c r="Z74" s="41"/>
      <c r="AA74" s="40"/>
      <c r="AB74" s="40"/>
      <c r="AC74" s="40"/>
      <c r="AD74" s="40"/>
      <c r="AE74" s="38"/>
      <c r="AF74" s="38"/>
      <c r="AG74" s="38"/>
      <c r="AH74" s="38"/>
      <c r="AI74" s="38"/>
      <c r="AJ74" s="38"/>
      <c r="AK74" s="38"/>
      <c r="AL74" s="38"/>
      <c r="AM74" s="38"/>
      <c r="AN74" s="38"/>
      <c r="AO74" s="38"/>
      <c r="AP74" s="38"/>
      <c r="AQ74" s="38"/>
      <c r="AR74" s="38"/>
      <c r="AS74" s="38"/>
      <c r="AT74" s="38"/>
      <c r="AU74" s="38"/>
      <c r="AV74" s="38"/>
      <c r="AW74" s="38"/>
      <c r="AX74" s="38"/>
      <c r="AY74" s="38"/>
    </row>
    <row r="75" spans="1:51" ht="24.75" customHeight="1" x14ac:dyDescent="0.25">
      <c r="A75" s="166"/>
      <c r="B75" s="164"/>
      <c r="C75" s="67">
        <v>81</v>
      </c>
      <c r="D75" s="71" t="s">
        <v>135</v>
      </c>
      <c r="E75" s="86" t="s">
        <v>329</v>
      </c>
      <c r="F75" s="77" t="s">
        <v>50</v>
      </c>
      <c r="G75" s="75" t="s">
        <v>330</v>
      </c>
      <c r="H75" s="81" t="s">
        <v>468</v>
      </c>
      <c r="I75" s="82">
        <v>2.54</v>
      </c>
      <c r="J75" s="85">
        <v>25</v>
      </c>
      <c r="K75" s="28">
        <f t="shared" si="5"/>
        <v>0</v>
      </c>
      <c r="L75" s="28">
        <f t="shared" si="6"/>
        <v>0</v>
      </c>
      <c r="M75" s="29"/>
      <c r="N75" s="30">
        <f t="shared" si="3"/>
        <v>6</v>
      </c>
      <c r="O75" s="29"/>
      <c r="P75" s="29"/>
      <c r="Q75" s="29"/>
      <c r="R75" s="42">
        <f t="shared" si="7"/>
        <v>25</v>
      </c>
      <c r="S75" s="20" t="str">
        <f t="shared" si="8"/>
        <v>OK</v>
      </c>
      <c r="T75" s="142"/>
      <c r="U75" s="143"/>
      <c r="V75" s="143"/>
      <c r="W75" s="143"/>
      <c r="X75" s="41"/>
      <c r="Y75" s="41"/>
      <c r="Z75" s="41"/>
      <c r="AA75" s="40"/>
      <c r="AB75" s="40"/>
      <c r="AC75" s="40"/>
      <c r="AD75" s="40"/>
      <c r="AE75" s="38"/>
      <c r="AF75" s="38"/>
      <c r="AG75" s="38"/>
      <c r="AH75" s="38"/>
      <c r="AI75" s="38"/>
      <c r="AJ75" s="38"/>
      <c r="AK75" s="38"/>
      <c r="AL75" s="38"/>
      <c r="AM75" s="38"/>
      <c r="AN75" s="38"/>
      <c r="AO75" s="38"/>
      <c r="AP75" s="38"/>
      <c r="AQ75" s="38"/>
      <c r="AR75" s="38"/>
      <c r="AS75" s="38"/>
      <c r="AT75" s="38"/>
      <c r="AU75" s="38"/>
      <c r="AV75" s="38"/>
      <c r="AW75" s="38"/>
      <c r="AX75" s="38"/>
      <c r="AY75" s="38"/>
    </row>
    <row r="76" spans="1:51" ht="24.75" customHeight="1" x14ac:dyDescent="0.25">
      <c r="A76" s="166"/>
      <c r="B76" s="164"/>
      <c r="C76" s="67">
        <v>82</v>
      </c>
      <c r="D76" s="71" t="s">
        <v>136</v>
      </c>
      <c r="E76" s="86" t="s">
        <v>331</v>
      </c>
      <c r="F76" s="77" t="s">
        <v>50</v>
      </c>
      <c r="G76" s="75" t="s">
        <v>332</v>
      </c>
      <c r="H76" s="81" t="s">
        <v>468</v>
      </c>
      <c r="I76" s="82">
        <v>4.37</v>
      </c>
      <c r="J76" s="85">
        <v>15</v>
      </c>
      <c r="K76" s="28">
        <f t="shared" si="5"/>
        <v>0</v>
      </c>
      <c r="L76" s="28">
        <f t="shared" si="6"/>
        <v>0</v>
      </c>
      <c r="M76" s="29"/>
      <c r="N76" s="30">
        <f t="shared" si="3"/>
        <v>3</v>
      </c>
      <c r="O76" s="29"/>
      <c r="P76" s="29"/>
      <c r="Q76" s="29"/>
      <c r="R76" s="42">
        <f t="shared" si="7"/>
        <v>15</v>
      </c>
      <c r="S76" s="20" t="str">
        <f t="shared" si="8"/>
        <v>OK</v>
      </c>
      <c r="T76" s="142"/>
      <c r="U76" s="143"/>
      <c r="V76" s="143"/>
      <c r="W76" s="143"/>
      <c r="X76" s="41"/>
      <c r="Y76" s="41"/>
      <c r="Z76" s="41"/>
      <c r="AA76" s="40"/>
      <c r="AB76" s="40"/>
      <c r="AC76" s="40"/>
      <c r="AD76" s="40"/>
      <c r="AE76" s="38"/>
      <c r="AF76" s="38"/>
      <c r="AG76" s="38"/>
      <c r="AH76" s="38"/>
      <c r="AI76" s="38"/>
      <c r="AJ76" s="38"/>
      <c r="AK76" s="38"/>
      <c r="AL76" s="38"/>
      <c r="AM76" s="38"/>
      <c r="AN76" s="38"/>
      <c r="AO76" s="38"/>
      <c r="AP76" s="38"/>
      <c r="AQ76" s="38"/>
      <c r="AR76" s="38"/>
      <c r="AS76" s="38"/>
      <c r="AT76" s="38"/>
      <c r="AU76" s="38"/>
      <c r="AV76" s="38"/>
      <c r="AW76" s="38"/>
      <c r="AX76" s="38"/>
      <c r="AY76" s="38"/>
    </row>
    <row r="77" spans="1:51" ht="24.75" customHeight="1" x14ac:dyDescent="0.25">
      <c r="A77" s="166"/>
      <c r="B77" s="164"/>
      <c r="C77" s="67">
        <v>83</v>
      </c>
      <c r="D77" s="72" t="s">
        <v>137</v>
      </c>
      <c r="E77" s="86" t="s">
        <v>333</v>
      </c>
      <c r="F77" s="78" t="s">
        <v>50</v>
      </c>
      <c r="G77" s="79" t="s">
        <v>334</v>
      </c>
      <c r="H77" s="77" t="s">
        <v>468</v>
      </c>
      <c r="I77" s="82">
        <v>3</v>
      </c>
      <c r="J77" s="85">
        <v>0</v>
      </c>
      <c r="K77" s="28">
        <f t="shared" si="5"/>
        <v>0</v>
      </c>
      <c r="L77" s="28">
        <f t="shared" si="6"/>
        <v>0</v>
      </c>
      <c r="M77" s="29"/>
      <c r="N77" s="30">
        <f t="shared" si="3"/>
        <v>0</v>
      </c>
      <c r="O77" s="29"/>
      <c r="P77" s="29"/>
      <c r="Q77" s="29"/>
      <c r="R77" s="42">
        <f t="shared" si="7"/>
        <v>0</v>
      </c>
      <c r="S77" s="20" t="str">
        <f t="shared" si="8"/>
        <v>OK</v>
      </c>
      <c r="T77" s="142"/>
      <c r="U77" s="143"/>
      <c r="V77" s="143"/>
      <c r="W77" s="143"/>
      <c r="X77" s="41"/>
      <c r="Y77" s="41"/>
      <c r="Z77" s="41"/>
      <c r="AA77" s="40"/>
      <c r="AB77" s="40"/>
      <c r="AC77" s="40"/>
      <c r="AD77" s="40"/>
      <c r="AE77" s="38"/>
      <c r="AF77" s="38"/>
      <c r="AG77" s="38"/>
      <c r="AH77" s="38"/>
      <c r="AI77" s="38"/>
      <c r="AJ77" s="38"/>
      <c r="AK77" s="38"/>
      <c r="AL77" s="38"/>
      <c r="AM77" s="38"/>
      <c r="AN77" s="38"/>
      <c r="AO77" s="38"/>
      <c r="AP77" s="38"/>
      <c r="AQ77" s="38"/>
      <c r="AR77" s="38"/>
      <c r="AS77" s="38"/>
      <c r="AT77" s="38"/>
      <c r="AU77" s="38"/>
      <c r="AV77" s="38"/>
      <c r="AW77" s="38"/>
      <c r="AX77" s="38"/>
      <c r="AY77" s="38"/>
    </row>
    <row r="78" spans="1:51" ht="24.75" customHeight="1" x14ac:dyDescent="0.25">
      <c r="A78" s="166"/>
      <c r="B78" s="164"/>
      <c r="C78" s="67">
        <v>84</v>
      </c>
      <c r="D78" s="71" t="s">
        <v>138</v>
      </c>
      <c r="E78" s="86" t="s">
        <v>335</v>
      </c>
      <c r="F78" s="77" t="s">
        <v>50</v>
      </c>
      <c r="G78" s="75" t="s">
        <v>336</v>
      </c>
      <c r="H78" s="81" t="s">
        <v>468</v>
      </c>
      <c r="I78" s="82">
        <v>5.41</v>
      </c>
      <c r="J78" s="85">
        <v>12</v>
      </c>
      <c r="K78" s="28">
        <f t="shared" si="5"/>
        <v>0</v>
      </c>
      <c r="L78" s="28">
        <f t="shared" si="6"/>
        <v>0</v>
      </c>
      <c r="M78" s="29"/>
      <c r="N78" s="30">
        <f t="shared" si="3"/>
        <v>3</v>
      </c>
      <c r="O78" s="29"/>
      <c r="P78" s="29"/>
      <c r="Q78" s="29"/>
      <c r="R78" s="42">
        <f t="shared" si="7"/>
        <v>12</v>
      </c>
      <c r="S78" s="20" t="str">
        <f t="shared" si="8"/>
        <v>OK</v>
      </c>
      <c r="T78" s="142"/>
      <c r="U78" s="143"/>
      <c r="V78" s="143"/>
      <c r="W78" s="143"/>
      <c r="X78" s="41"/>
      <c r="Y78" s="41"/>
      <c r="Z78" s="41"/>
      <c r="AA78" s="40"/>
      <c r="AB78" s="40"/>
      <c r="AC78" s="40"/>
      <c r="AD78" s="40"/>
      <c r="AE78" s="38"/>
      <c r="AF78" s="38"/>
      <c r="AG78" s="38"/>
      <c r="AH78" s="38"/>
      <c r="AI78" s="38"/>
      <c r="AJ78" s="38"/>
      <c r="AK78" s="38"/>
      <c r="AL78" s="38"/>
      <c r="AM78" s="38"/>
      <c r="AN78" s="38"/>
      <c r="AO78" s="38"/>
      <c r="AP78" s="38"/>
      <c r="AQ78" s="38"/>
      <c r="AR78" s="38"/>
      <c r="AS78" s="38"/>
      <c r="AT78" s="38"/>
      <c r="AU78" s="38"/>
      <c r="AV78" s="38"/>
      <c r="AW78" s="38"/>
      <c r="AX78" s="38"/>
      <c r="AY78" s="38"/>
    </row>
    <row r="79" spans="1:51" ht="24.75" customHeight="1" x14ac:dyDescent="0.25">
      <c r="A79" s="166"/>
      <c r="B79" s="164"/>
      <c r="C79" s="67">
        <v>85</v>
      </c>
      <c r="D79" s="71" t="s">
        <v>139</v>
      </c>
      <c r="E79" s="86" t="s">
        <v>337</v>
      </c>
      <c r="F79" s="77" t="s">
        <v>3</v>
      </c>
      <c r="G79" s="75" t="s">
        <v>338</v>
      </c>
      <c r="H79" s="81" t="s">
        <v>468</v>
      </c>
      <c r="I79" s="82">
        <v>0.79</v>
      </c>
      <c r="J79" s="85">
        <v>0</v>
      </c>
      <c r="K79" s="28">
        <f t="shared" si="5"/>
        <v>0</v>
      </c>
      <c r="L79" s="28">
        <f t="shared" si="6"/>
        <v>0</v>
      </c>
      <c r="M79" s="29"/>
      <c r="N79" s="30">
        <f t="shared" si="3"/>
        <v>0</v>
      </c>
      <c r="O79" s="29"/>
      <c r="P79" s="29"/>
      <c r="Q79" s="29"/>
      <c r="R79" s="42">
        <f t="shared" si="7"/>
        <v>0</v>
      </c>
      <c r="S79" s="20" t="str">
        <f t="shared" si="8"/>
        <v>OK</v>
      </c>
      <c r="T79" s="142"/>
      <c r="U79" s="143"/>
      <c r="V79" s="143"/>
      <c r="W79" s="143"/>
      <c r="X79" s="41"/>
      <c r="Y79" s="41"/>
      <c r="Z79" s="41"/>
      <c r="AA79" s="40"/>
      <c r="AB79" s="40"/>
      <c r="AC79" s="40"/>
      <c r="AD79" s="40"/>
      <c r="AE79" s="38"/>
      <c r="AF79" s="38"/>
      <c r="AG79" s="38"/>
      <c r="AH79" s="38"/>
      <c r="AI79" s="38"/>
      <c r="AJ79" s="38"/>
      <c r="AK79" s="38"/>
      <c r="AL79" s="38"/>
      <c r="AM79" s="38"/>
      <c r="AN79" s="38"/>
      <c r="AO79" s="38"/>
      <c r="AP79" s="38"/>
      <c r="AQ79" s="38"/>
      <c r="AR79" s="38"/>
      <c r="AS79" s="38"/>
      <c r="AT79" s="38"/>
      <c r="AU79" s="38"/>
      <c r="AV79" s="38"/>
      <c r="AW79" s="38"/>
      <c r="AX79" s="38"/>
      <c r="AY79" s="38"/>
    </row>
    <row r="80" spans="1:51" ht="24.75" customHeight="1" x14ac:dyDescent="0.25">
      <c r="A80" s="166"/>
      <c r="B80" s="164"/>
      <c r="C80" s="67">
        <v>86</v>
      </c>
      <c r="D80" s="71" t="s">
        <v>140</v>
      </c>
      <c r="E80" s="86" t="s">
        <v>339</v>
      </c>
      <c r="F80" s="77" t="s">
        <v>340</v>
      </c>
      <c r="G80" s="75" t="s">
        <v>341</v>
      </c>
      <c r="H80" s="81" t="s">
        <v>468</v>
      </c>
      <c r="I80" s="82">
        <v>2.04</v>
      </c>
      <c r="J80" s="85">
        <v>15</v>
      </c>
      <c r="K80" s="28">
        <f t="shared" si="5"/>
        <v>0</v>
      </c>
      <c r="L80" s="28">
        <f t="shared" si="6"/>
        <v>0</v>
      </c>
      <c r="M80" s="29"/>
      <c r="N80" s="30">
        <f t="shared" si="3"/>
        <v>3</v>
      </c>
      <c r="O80" s="29"/>
      <c r="P80" s="29"/>
      <c r="Q80" s="29"/>
      <c r="R80" s="42">
        <f t="shared" si="7"/>
        <v>15</v>
      </c>
      <c r="S80" s="20" t="str">
        <f t="shared" si="8"/>
        <v>OK</v>
      </c>
      <c r="T80" s="142"/>
      <c r="U80" s="143"/>
      <c r="V80" s="143"/>
      <c r="W80" s="143"/>
      <c r="X80" s="41"/>
      <c r="Y80" s="41"/>
      <c r="Z80" s="41"/>
      <c r="AA80" s="40"/>
      <c r="AB80" s="40"/>
      <c r="AC80" s="40"/>
      <c r="AD80" s="40"/>
      <c r="AE80" s="38"/>
      <c r="AF80" s="38"/>
      <c r="AG80" s="38"/>
      <c r="AH80" s="38"/>
      <c r="AI80" s="38"/>
      <c r="AJ80" s="38"/>
      <c r="AK80" s="38"/>
      <c r="AL80" s="38"/>
      <c r="AM80" s="38"/>
      <c r="AN80" s="38"/>
      <c r="AO80" s="38"/>
      <c r="AP80" s="38"/>
      <c r="AQ80" s="38"/>
      <c r="AR80" s="38"/>
      <c r="AS80" s="38"/>
      <c r="AT80" s="38"/>
      <c r="AU80" s="38"/>
      <c r="AV80" s="38"/>
      <c r="AW80" s="38"/>
      <c r="AX80" s="38"/>
      <c r="AY80" s="38"/>
    </row>
    <row r="81" spans="1:51" ht="24.75" customHeight="1" x14ac:dyDescent="0.25">
      <c r="A81" s="166"/>
      <c r="B81" s="164"/>
      <c r="C81" s="67">
        <v>87</v>
      </c>
      <c r="D81" s="71" t="s">
        <v>141</v>
      </c>
      <c r="E81" s="86" t="s">
        <v>339</v>
      </c>
      <c r="F81" s="77" t="s">
        <v>340</v>
      </c>
      <c r="G81" s="75" t="s">
        <v>342</v>
      </c>
      <c r="H81" s="81" t="s">
        <v>468</v>
      </c>
      <c r="I81" s="82">
        <v>1.99</v>
      </c>
      <c r="J81" s="85">
        <v>15</v>
      </c>
      <c r="K81" s="28">
        <f t="shared" si="5"/>
        <v>0</v>
      </c>
      <c r="L81" s="28">
        <f t="shared" si="6"/>
        <v>0</v>
      </c>
      <c r="M81" s="29"/>
      <c r="N81" s="30">
        <f t="shared" si="3"/>
        <v>3</v>
      </c>
      <c r="O81" s="29"/>
      <c r="P81" s="29"/>
      <c r="Q81" s="29"/>
      <c r="R81" s="42">
        <f t="shared" si="7"/>
        <v>15</v>
      </c>
      <c r="S81" s="20" t="str">
        <f t="shared" si="8"/>
        <v>OK</v>
      </c>
      <c r="T81" s="142"/>
      <c r="U81" s="143"/>
      <c r="V81" s="143"/>
      <c r="W81" s="143"/>
      <c r="X81" s="41"/>
      <c r="Y81" s="41"/>
      <c r="Z81" s="41"/>
      <c r="AA81" s="40"/>
      <c r="AB81" s="40"/>
      <c r="AC81" s="40"/>
      <c r="AD81" s="40"/>
      <c r="AE81" s="38"/>
      <c r="AF81" s="38"/>
      <c r="AG81" s="38"/>
      <c r="AH81" s="38"/>
      <c r="AI81" s="38"/>
      <c r="AJ81" s="38"/>
      <c r="AK81" s="38"/>
      <c r="AL81" s="38"/>
      <c r="AM81" s="38"/>
      <c r="AN81" s="38"/>
      <c r="AO81" s="38"/>
      <c r="AP81" s="38"/>
      <c r="AQ81" s="38"/>
      <c r="AR81" s="38"/>
      <c r="AS81" s="38"/>
      <c r="AT81" s="38"/>
      <c r="AU81" s="38"/>
      <c r="AV81" s="38"/>
      <c r="AW81" s="38"/>
      <c r="AX81" s="38"/>
      <c r="AY81" s="38"/>
    </row>
    <row r="82" spans="1:51" ht="24.75" customHeight="1" x14ac:dyDescent="0.25">
      <c r="A82" s="166"/>
      <c r="B82" s="164"/>
      <c r="C82" s="67">
        <v>88</v>
      </c>
      <c r="D82" s="71" t="s">
        <v>142</v>
      </c>
      <c r="E82" s="86" t="s">
        <v>343</v>
      </c>
      <c r="F82" s="77" t="s">
        <v>3</v>
      </c>
      <c r="G82" s="75" t="s">
        <v>344</v>
      </c>
      <c r="H82" s="81" t="s">
        <v>468</v>
      </c>
      <c r="I82" s="82">
        <v>3.12</v>
      </c>
      <c r="J82" s="85">
        <v>15</v>
      </c>
      <c r="K82" s="28">
        <f t="shared" si="5"/>
        <v>0</v>
      </c>
      <c r="L82" s="28">
        <f t="shared" si="6"/>
        <v>0</v>
      </c>
      <c r="M82" s="29"/>
      <c r="N82" s="30">
        <f t="shared" si="3"/>
        <v>3</v>
      </c>
      <c r="O82" s="29"/>
      <c r="P82" s="29"/>
      <c r="Q82" s="29"/>
      <c r="R82" s="42">
        <f t="shared" si="7"/>
        <v>15</v>
      </c>
      <c r="S82" s="20" t="str">
        <f t="shared" si="8"/>
        <v>OK</v>
      </c>
      <c r="T82" s="142"/>
      <c r="U82" s="143"/>
      <c r="V82" s="143"/>
      <c r="W82" s="143"/>
      <c r="X82" s="41"/>
      <c r="Y82" s="41"/>
      <c r="Z82" s="41"/>
      <c r="AA82" s="40"/>
      <c r="AB82" s="40"/>
      <c r="AC82" s="40"/>
      <c r="AD82" s="40"/>
      <c r="AE82" s="38"/>
      <c r="AF82" s="38"/>
      <c r="AG82" s="38"/>
      <c r="AH82" s="38"/>
      <c r="AI82" s="38"/>
      <c r="AJ82" s="38"/>
      <c r="AK82" s="38"/>
      <c r="AL82" s="38"/>
      <c r="AM82" s="38"/>
      <c r="AN82" s="38"/>
      <c r="AO82" s="38"/>
      <c r="AP82" s="38"/>
      <c r="AQ82" s="38"/>
      <c r="AR82" s="38"/>
      <c r="AS82" s="38"/>
      <c r="AT82" s="38"/>
      <c r="AU82" s="38"/>
      <c r="AV82" s="38"/>
      <c r="AW82" s="38"/>
      <c r="AX82" s="38"/>
      <c r="AY82" s="38"/>
    </row>
    <row r="83" spans="1:51" ht="24.75" customHeight="1" x14ac:dyDescent="0.25">
      <c r="A83" s="166"/>
      <c r="B83" s="164"/>
      <c r="C83" s="67">
        <v>89</v>
      </c>
      <c r="D83" s="71" t="s">
        <v>143</v>
      </c>
      <c r="E83" s="86" t="s">
        <v>345</v>
      </c>
      <c r="F83" s="77" t="s">
        <v>3</v>
      </c>
      <c r="G83" s="75" t="s">
        <v>346</v>
      </c>
      <c r="H83" s="81" t="s">
        <v>468</v>
      </c>
      <c r="I83" s="82">
        <v>3.12</v>
      </c>
      <c r="J83" s="85">
        <v>15</v>
      </c>
      <c r="K83" s="28">
        <f t="shared" si="5"/>
        <v>0</v>
      </c>
      <c r="L83" s="28">
        <f t="shared" si="6"/>
        <v>0</v>
      </c>
      <c r="M83" s="29"/>
      <c r="N83" s="30">
        <f t="shared" si="3"/>
        <v>3</v>
      </c>
      <c r="O83" s="29"/>
      <c r="P83" s="29"/>
      <c r="Q83" s="29"/>
      <c r="R83" s="42">
        <f t="shared" si="7"/>
        <v>15</v>
      </c>
      <c r="S83" s="20" t="str">
        <f t="shared" si="8"/>
        <v>OK</v>
      </c>
      <c r="T83" s="142"/>
      <c r="U83" s="143"/>
      <c r="V83" s="143"/>
      <c r="W83" s="143"/>
      <c r="X83" s="41"/>
      <c r="Y83" s="41"/>
      <c r="Z83" s="41"/>
      <c r="AA83" s="40"/>
      <c r="AB83" s="40"/>
      <c r="AC83" s="40"/>
      <c r="AD83" s="40"/>
      <c r="AE83" s="38"/>
      <c r="AF83" s="38"/>
      <c r="AG83" s="38"/>
      <c r="AH83" s="38"/>
      <c r="AI83" s="38"/>
      <c r="AJ83" s="38"/>
      <c r="AK83" s="38"/>
      <c r="AL83" s="38"/>
      <c r="AM83" s="38"/>
      <c r="AN83" s="38"/>
      <c r="AO83" s="38"/>
      <c r="AP83" s="38"/>
      <c r="AQ83" s="38"/>
      <c r="AR83" s="38"/>
      <c r="AS83" s="38"/>
      <c r="AT83" s="38"/>
      <c r="AU83" s="38"/>
      <c r="AV83" s="38"/>
      <c r="AW83" s="38"/>
      <c r="AX83" s="38"/>
      <c r="AY83" s="38"/>
    </row>
    <row r="84" spans="1:51" ht="24.75" customHeight="1" x14ac:dyDescent="0.25">
      <c r="A84" s="166"/>
      <c r="B84" s="164"/>
      <c r="C84" s="67">
        <v>90</v>
      </c>
      <c r="D84" s="71" t="s">
        <v>144</v>
      </c>
      <c r="E84" s="86" t="s">
        <v>347</v>
      </c>
      <c r="F84" s="77" t="s">
        <v>3</v>
      </c>
      <c r="G84" s="75" t="s">
        <v>348</v>
      </c>
      <c r="H84" s="81" t="s">
        <v>468</v>
      </c>
      <c r="I84" s="82">
        <v>1.2</v>
      </c>
      <c r="J84" s="85">
        <v>22</v>
      </c>
      <c r="K84" s="28">
        <f t="shared" si="5"/>
        <v>0</v>
      </c>
      <c r="L84" s="28">
        <f t="shared" si="6"/>
        <v>0</v>
      </c>
      <c r="M84" s="29"/>
      <c r="N84" s="30">
        <f t="shared" si="3"/>
        <v>5</v>
      </c>
      <c r="O84" s="29"/>
      <c r="P84" s="29"/>
      <c r="Q84" s="29"/>
      <c r="R84" s="42">
        <f t="shared" si="7"/>
        <v>22</v>
      </c>
      <c r="S84" s="20" t="str">
        <f t="shared" si="8"/>
        <v>OK</v>
      </c>
      <c r="T84" s="142"/>
      <c r="U84" s="143"/>
      <c r="V84" s="143"/>
      <c r="W84" s="143"/>
      <c r="X84" s="41"/>
      <c r="Y84" s="41"/>
      <c r="Z84" s="41"/>
      <c r="AA84" s="40"/>
      <c r="AB84" s="40"/>
      <c r="AC84" s="40"/>
      <c r="AD84" s="40"/>
      <c r="AE84" s="38"/>
      <c r="AF84" s="38"/>
      <c r="AG84" s="38"/>
      <c r="AH84" s="38"/>
      <c r="AI84" s="38"/>
      <c r="AJ84" s="38"/>
      <c r="AK84" s="38"/>
      <c r="AL84" s="38"/>
      <c r="AM84" s="38"/>
      <c r="AN84" s="38"/>
      <c r="AO84" s="38"/>
      <c r="AP84" s="38"/>
      <c r="AQ84" s="38"/>
      <c r="AR84" s="38"/>
      <c r="AS84" s="38"/>
      <c r="AT84" s="38"/>
      <c r="AU84" s="38"/>
      <c r="AV84" s="38"/>
      <c r="AW84" s="38"/>
      <c r="AX84" s="38"/>
      <c r="AY84" s="38"/>
    </row>
    <row r="85" spans="1:51" ht="24.75" customHeight="1" x14ac:dyDescent="0.25">
      <c r="A85" s="166"/>
      <c r="B85" s="164"/>
      <c r="C85" s="67">
        <v>91</v>
      </c>
      <c r="D85" s="71" t="s">
        <v>145</v>
      </c>
      <c r="E85" s="86" t="s">
        <v>349</v>
      </c>
      <c r="F85" s="77" t="s">
        <v>3</v>
      </c>
      <c r="G85" s="75" t="s">
        <v>350</v>
      </c>
      <c r="H85" s="81" t="s">
        <v>468</v>
      </c>
      <c r="I85" s="82">
        <v>1.5</v>
      </c>
      <c r="J85" s="85">
        <v>36</v>
      </c>
      <c r="K85" s="28">
        <f t="shared" si="5"/>
        <v>0</v>
      </c>
      <c r="L85" s="28">
        <f t="shared" si="6"/>
        <v>0</v>
      </c>
      <c r="M85" s="29"/>
      <c r="N85" s="30">
        <f t="shared" si="3"/>
        <v>9</v>
      </c>
      <c r="O85" s="29"/>
      <c r="P85" s="29"/>
      <c r="Q85" s="29"/>
      <c r="R85" s="42">
        <f t="shared" si="7"/>
        <v>36</v>
      </c>
      <c r="S85" s="20" t="str">
        <f t="shared" si="8"/>
        <v>OK</v>
      </c>
      <c r="T85" s="142"/>
      <c r="U85" s="143"/>
      <c r="V85" s="143"/>
      <c r="W85" s="143"/>
      <c r="X85" s="41"/>
      <c r="Y85" s="41"/>
      <c r="Z85" s="41"/>
      <c r="AA85" s="40"/>
      <c r="AB85" s="40"/>
      <c r="AC85" s="40"/>
      <c r="AD85" s="40"/>
      <c r="AE85" s="38"/>
      <c r="AF85" s="38"/>
      <c r="AG85" s="38"/>
      <c r="AH85" s="38"/>
      <c r="AI85" s="38"/>
      <c r="AJ85" s="38"/>
      <c r="AK85" s="38"/>
      <c r="AL85" s="38"/>
      <c r="AM85" s="38"/>
      <c r="AN85" s="38"/>
      <c r="AO85" s="38"/>
      <c r="AP85" s="38"/>
      <c r="AQ85" s="38"/>
      <c r="AR85" s="38"/>
      <c r="AS85" s="38"/>
      <c r="AT85" s="38"/>
      <c r="AU85" s="38"/>
      <c r="AV85" s="38"/>
      <c r="AW85" s="38"/>
      <c r="AX85" s="38"/>
      <c r="AY85" s="38"/>
    </row>
    <row r="86" spans="1:51" ht="24.75" customHeight="1" x14ac:dyDescent="0.25">
      <c r="A86" s="166"/>
      <c r="B86" s="164"/>
      <c r="C86" s="67">
        <v>92</v>
      </c>
      <c r="D86" s="71" t="s">
        <v>146</v>
      </c>
      <c r="E86" s="86" t="s">
        <v>349</v>
      </c>
      <c r="F86" s="77" t="s">
        <v>3</v>
      </c>
      <c r="G86" s="75" t="s">
        <v>351</v>
      </c>
      <c r="H86" s="81" t="s">
        <v>468</v>
      </c>
      <c r="I86" s="82">
        <v>1.5</v>
      </c>
      <c r="J86" s="85">
        <v>36</v>
      </c>
      <c r="K86" s="28">
        <f t="shared" si="5"/>
        <v>0</v>
      </c>
      <c r="L86" s="28">
        <f t="shared" si="6"/>
        <v>0</v>
      </c>
      <c r="M86" s="29"/>
      <c r="N86" s="30">
        <f t="shared" si="3"/>
        <v>9</v>
      </c>
      <c r="O86" s="29"/>
      <c r="P86" s="29"/>
      <c r="Q86" s="29"/>
      <c r="R86" s="42">
        <f t="shared" si="7"/>
        <v>36</v>
      </c>
      <c r="S86" s="20" t="str">
        <f t="shared" si="8"/>
        <v>OK</v>
      </c>
      <c r="T86" s="142"/>
      <c r="U86" s="143"/>
      <c r="V86" s="143"/>
      <c r="W86" s="143"/>
      <c r="X86" s="41"/>
      <c r="Y86" s="41"/>
      <c r="Z86" s="41"/>
      <c r="AA86" s="40"/>
      <c r="AB86" s="40"/>
      <c r="AC86" s="40"/>
      <c r="AD86" s="40"/>
      <c r="AE86" s="38"/>
      <c r="AF86" s="38"/>
      <c r="AG86" s="38"/>
      <c r="AH86" s="38"/>
      <c r="AI86" s="38"/>
      <c r="AJ86" s="38"/>
      <c r="AK86" s="38"/>
      <c r="AL86" s="38"/>
      <c r="AM86" s="38"/>
      <c r="AN86" s="38"/>
      <c r="AO86" s="38"/>
      <c r="AP86" s="38"/>
      <c r="AQ86" s="38"/>
      <c r="AR86" s="38"/>
      <c r="AS86" s="38"/>
      <c r="AT86" s="38"/>
      <c r="AU86" s="38"/>
      <c r="AV86" s="38"/>
      <c r="AW86" s="38"/>
      <c r="AX86" s="38"/>
      <c r="AY86" s="38"/>
    </row>
    <row r="87" spans="1:51" ht="24.75" customHeight="1" x14ac:dyDescent="0.25">
      <c r="A87" s="166"/>
      <c r="B87" s="164"/>
      <c r="C87" s="67">
        <v>93</v>
      </c>
      <c r="D87" s="71" t="s">
        <v>147</v>
      </c>
      <c r="E87" s="86" t="s">
        <v>349</v>
      </c>
      <c r="F87" s="77" t="s">
        <v>3</v>
      </c>
      <c r="G87" s="75" t="s">
        <v>352</v>
      </c>
      <c r="H87" s="81" t="s">
        <v>468</v>
      </c>
      <c r="I87" s="82">
        <v>1.5</v>
      </c>
      <c r="J87" s="85">
        <v>36</v>
      </c>
      <c r="K87" s="28">
        <f t="shared" si="5"/>
        <v>0</v>
      </c>
      <c r="L87" s="28">
        <f t="shared" si="6"/>
        <v>0</v>
      </c>
      <c r="M87" s="29"/>
      <c r="N87" s="30">
        <f t="shared" si="3"/>
        <v>9</v>
      </c>
      <c r="O87" s="29"/>
      <c r="P87" s="29"/>
      <c r="Q87" s="29"/>
      <c r="R87" s="42">
        <f t="shared" si="7"/>
        <v>36</v>
      </c>
      <c r="S87" s="20" t="str">
        <f t="shared" si="8"/>
        <v>OK</v>
      </c>
      <c r="T87" s="142"/>
      <c r="U87" s="143"/>
      <c r="V87" s="143"/>
      <c r="W87" s="143"/>
      <c r="X87" s="41"/>
      <c r="Y87" s="41"/>
      <c r="Z87" s="41"/>
      <c r="AA87" s="40"/>
      <c r="AB87" s="40"/>
      <c r="AC87" s="40"/>
      <c r="AD87" s="40"/>
      <c r="AE87" s="38"/>
      <c r="AF87" s="38"/>
      <c r="AG87" s="38"/>
      <c r="AH87" s="38"/>
      <c r="AI87" s="38"/>
      <c r="AJ87" s="38"/>
      <c r="AK87" s="38"/>
      <c r="AL87" s="38"/>
      <c r="AM87" s="38"/>
      <c r="AN87" s="38"/>
      <c r="AO87" s="38"/>
      <c r="AP87" s="38"/>
      <c r="AQ87" s="38"/>
      <c r="AR87" s="38"/>
      <c r="AS87" s="38"/>
      <c r="AT87" s="38"/>
      <c r="AU87" s="38"/>
      <c r="AV87" s="38"/>
      <c r="AW87" s="38"/>
      <c r="AX87" s="38"/>
      <c r="AY87" s="38"/>
    </row>
    <row r="88" spans="1:51" ht="24.75" customHeight="1" x14ac:dyDescent="0.25">
      <c r="A88" s="166"/>
      <c r="B88" s="165"/>
      <c r="C88" s="67">
        <v>94</v>
      </c>
      <c r="D88" s="71" t="s">
        <v>148</v>
      </c>
      <c r="E88" s="86" t="s">
        <v>349</v>
      </c>
      <c r="F88" s="77" t="s">
        <v>3</v>
      </c>
      <c r="G88" s="75" t="s">
        <v>353</v>
      </c>
      <c r="H88" s="81" t="s">
        <v>468</v>
      </c>
      <c r="I88" s="82">
        <v>1.5</v>
      </c>
      <c r="J88" s="85">
        <v>36</v>
      </c>
      <c r="K88" s="28">
        <f t="shared" si="5"/>
        <v>0</v>
      </c>
      <c r="L88" s="28">
        <f t="shared" si="6"/>
        <v>0</v>
      </c>
      <c r="M88" s="29"/>
      <c r="N88" s="30">
        <f t="shared" si="3"/>
        <v>9</v>
      </c>
      <c r="O88" s="29"/>
      <c r="P88" s="29"/>
      <c r="Q88" s="29"/>
      <c r="R88" s="42">
        <f t="shared" si="7"/>
        <v>36</v>
      </c>
      <c r="S88" s="20" t="str">
        <f t="shared" si="8"/>
        <v>OK</v>
      </c>
      <c r="T88" s="142"/>
      <c r="U88" s="143"/>
      <c r="V88" s="143"/>
      <c r="W88" s="143"/>
      <c r="X88" s="41"/>
      <c r="Y88" s="41"/>
      <c r="Z88" s="41"/>
      <c r="AA88" s="40"/>
      <c r="AB88" s="40"/>
      <c r="AC88" s="40"/>
      <c r="AD88" s="40"/>
      <c r="AE88" s="38"/>
      <c r="AF88" s="38"/>
      <c r="AG88" s="38"/>
      <c r="AH88" s="38"/>
      <c r="AI88" s="38"/>
      <c r="AJ88" s="38"/>
      <c r="AK88" s="38"/>
      <c r="AL88" s="38"/>
      <c r="AM88" s="38"/>
      <c r="AN88" s="38"/>
      <c r="AO88" s="38"/>
      <c r="AP88" s="38"/>
      <c r="AQ88" s="38"/>
      <c r="AR88" s="38"/>
      <c r="AS88" s="38"/>
      <c r="AT88" s="38"/>
      <c r="AU88" s="38"/>
      <c r="AV88" s="38"/>
      <c r="AW88" s="38"/>
      <c r="AX88" s="38"/>
      <c r="AY88" s="38"/>
    </row>
    <row r="89" spans="1:51" ht="24.75" customHeight="1" x14ac:dyDescent="0.25">
      <c r="A89" s="166" t="s">
        <v>477</v>
      </c>
      <c r="B89" s="163">
        <v>10</v>
      </c>
      <c r="C89" s="67">
        <v>95</v>
      </c>
      <c r="D89" s="71" t="s">
        <v>149</v>
      </c>
      <c r="E89" s="86" t="s">
        <v>354</v>
      </c>
      <c r="F89" s="77" t="s">
        <v>355</v>
      </c>
      <c r="G89" s="75" t="s">
        <v>356</v>
      </c>
      <c r="H89" s="81" t="s">
        <v>468</v>
      </c>
      <c r="I89" s="82">
        <v>28.92</v>
      </c>
      <c r="J89" s="85">
        <v>0</v>
      </c>
      <c r="K89" s="28">
        <f t="shared" si="5"/>
        <v>0</v>
      </c>
      <c r="L89" s="28">
        <f t="shared" si="6"/>
        <v>0</v>
      </c>
      <c r="M89" s="29"/>
      <c r="N89" s="30">
        <f t="shared" si="3"/>
        <v>0</v>
      </c>
      <c r="O89" s="29"/>
      <c r="P89" s="29"/>
      <c r="Q89" s="29"/>
      <c r="R89" s="42">
        <f t="shared" si="7"/>
        <v>0</v>
      </c>
      <c r="S89" s="20" t="str">
        <f t="shared" si="8"/>
        <v>OK</v>
      </c>
      <c r="T89" s="142"/>
      <c r="U89" s="143"/>
      <c r="V89" s="143"/>
      <c r="W89" s="143"/>
      <c r="X89" s="41"/>
      <c r="Y89" s="41"/>
      <c r="Z89" s="41"/>
      <c r="AA89" s="40"/>
      <c r="AB89" s="40"/>
      <c r="AC89" s="40"/>
      <c r="AD89" s="40"/>
      <c r="AE89" s="38"/>
      <c r="AF89" s="38"/>
      <c r="AG89" s="38"/>
      <c r="AH89" s="38"/>
      <c r="AI89" s="38"/>
      <c r="AJ89" s="38"/>
      <c r="AK89" s="38"/>
      <c r="AL89" s="38"/>
      <c r="AM89" s="38"/>
      <c r="AN89" s="38"/>
      <c r="AO89" s="38"/>
      <c r="AP89" s="38"/>
      <c r="AQ89" s="38"/>
      <c r="AR89" s="38"/>
      <c r="AS89" s="38"/>
      <c r="AT89" s="38"/>
      <c r="AU89" s="38"/>
      <c r="AV89" s="38"/>
      <c r="AW89" s="38"/>
      <c r="AX89" s="38"/>
      <c r="AY89" s="38"/>
    </row>
    <row r="90" spans="1:51" ht="24.75" customHeight="1" x14ac:dyDescent="0.25">
      <c r="A90" s="166"/>
      <c r="B90" s="165"/>
      <c r="C90" s="67">
        <v>96</v>
      </c>
      <c r="D90" s="71" t="s">
        <v>150</v>
      </c>
      <c r="E90" s="86" t="s">
        <v>357</v>
      </c>
      <c r="F90" s="77" t="s">
        <v>51</v>
      </c>
      <c r="G90" s="75" t="s">
        <v>358</v>
      </c>
      <c r="H90" s="81" t="s">
        <v>468</v>
      </c>
      <c r="I90" s="82">
        <v>56.45</v>
      </c>
      <c r="J90" s="85">
        <v>20</v>
      </c>
      <c r="K90" s="28">
        <f t="shared" si="5"/>
        <v>20</v>
      </c>
      <c r="L90" s="28">
        <f t="shared" si="6"/>
        <v>20</v>
      </c>
      <c r="M90" s="29"/>
      <c r="N90" s="30">
        <f t="shared" si="3"/>
        <v>5</v>
      </c>
      <c r="O90" s="29"/>
      <c r="P90" s="29"/>
      <c r="Q90" s="29"/>
      <c r="R90" s="42">
        <f t="shared" si="7"/>
        <v>0</v>
      </c>
      <c r="S90" s="20" t="str">
        <f t="shared" si="8"/>
        <v>OK</v>
      </c>
      <c r="T90" s="142"/>
      <c r="U90" s="143"/>
      <c r="V90" s="147">
        <v>20</v>
      </c>
      <c r="W90" s="143"/>
      <c r="X90" s="41"/>
      <c r="Y90" s="41"/>
      <c r="Z90" s="41"/>
      <c r="AA90" s="40"/>
      <c r="AB90" s="40"/>
      <c r="AC90" s="40"/>
      <c r="AD90" s="40"/>
      <c r="AE90" s="38"/>
      <c r="AF90" s="38"/>
      <c r="AG90" s="38"/>
      <c r="AH90" s="38"/>
      <c r="AI90" s="38"/>
      <c r="AJ90" s="38"/>
      <c r="AK90" s="38"/>
      <c r="AL90" s="38"/>
      <c r="AM90" s="38"/>
      <c r="AN90" s="38"/>
      <c r="AO90" s="38"/>
      <c r="AP90" s="38"/>
      <c r="AQ90" s="38"/>
      <c r="AR90" s="38"/>
      <c r="AS90" s="38"/>
      <c r="AT90" s="38"/>
      <c r="AU90" s="38"/>
      <c r="AV90" s="38"/>
      <c r="AW90" s="38"/>
      <c r="AX90" s="38"/>
      <c r="AY90" s="38"/>
    </row>
    <row r="91" spans="1:51" ht="24.75" customHeight="1" x14ac:dyDescent="0.25">
      <c r="A91" s="78" t="s">
        <v>480</v>
      </c>
      <c r="B91" s="67">
        <v>11</v>
      </c>
      <c r="C91" s="67">
        <v>97</v>
      </c>
      <c r="D91" s="71" t="s">
        <v>151</v>
      </c>
      <c r="E91" s="86" t="s">
        <v>359</v>
      </c>
      <c r="F91" s="77" t="s">
        <v>51</v>
      </c>
      <c r="G91" s="75" t="s">
        <v>360</v>
      </c>
      <c r="H91" s="81" t="s">
        <v>468</v>
      </c>
      <c r="I91" s="82">
        <v>21.5</v>
      </c>
      <c r="J91" s="85">
        <v>0</v>
      </c>
      <c r="K91" s="28">
        <f t="shared" si="5"/>
        <v>0</v>
      </c>
      <c r="L91" s="28">
        <f t="shared" si="6"/>
        <v>0</v>
      </c>
      <c r="M91" s="29"/>
      <c r="N91" s="30">
        <f t="shared" si="3"/>
        <v>0</v>
      </c>
      <c r="O91" s="29"/>
      <c r="P91" s="29"/>
      <c r="Q91" s="29"/>
      <c r="R91" s="42">
        <f t="shared" si="7"/>
        <v>0</v>
      </c>
      <c r="S91" s="20" t="str">
        <f t="shared" si="8"/>
        <v>OK</v>
      </c>
      <c r="T91" s="142"/>
      <c r="U91" s="143"/>
      <c r="V91" s="143"/>
      <c r="W91" s="143"/>
      <c r="X91" s="41"/>
      <c r="Y91" s="41"/>
      <c r="Z91" s="41"/>
      <c r="AA91" s="40"/>
      <c r="AB91" s="40"/>
      <c r="AC91" s="40"/>
      <c r="AD91" s="40"/>
      <c r="AE91" s="38"/>
      <c r="AF91" s="38"/>
      <c r="AG91" s="38"/>
      <c r="AH91" s="38"/>
      <c r="AI91" s="38"/>
      <c r="AJ91" s="38"/>
      <c r="AK91" s="38"/>
      <c r="AL91" s="38"/>
      <c r="AM91" s="38"/>
      <c r="AN91" s="38"/>
      <c r="AO91" s="38"/>
      <c r="AP91" s="38"/>
      <c r="AQ91" s="38"/>
      <c r="AR91" s="38"/>
      <c r="AS91" s="38"/>
      <c r="AT91" s="38"/>
      <c r="AU91" s="38"/>
      <c r="AV91" s="38"/>
      <c r="AW91" s="38"/>
      <c r="AX91" s="38"/>
      <c r="AY91" s="38"/>
    </row>
    <row r="92" spans="1:51" ht="24.75" customHeight="1" x14ac:dyDescent="0.25">
      <c r="A92" s="166" t="s">
        <v>478</v>
      </c>
      <c r="B92" s="163">
        <v>12</v>
      </c>
      <c r="C92" s="67">
        <v>98</v>
      </c>
      <c r="D92" s="71" t="s">
        <v>152</v>
      </c>
      <c r="E92" s="86" t="s">
        <v>361</v>
      </c>
      <c r="F92" s="77" t="s">
        <v>362</v>
      </c>
      <c r="G92" s="75" t="s">
        <v>363</v>
      </c>
      <c r="H92" s="81" t="s">
        <v>471</v>
      </c>
      <c r="I92" s="82">
        <v>212.69</v>
      </c>
      <c r="J92" s="85">
        <v>5</v>
      </c>
      <c r="K92" s="28">
        <f t="shared" si="5"/>
        <v>3</v>
      </c>
      <c r="L92" s="28">
        <f t="shared" si="6"/>
        <v>3</v>
      </c>
      <c r="M92" s="29"/>
      <c r="N92" s="30">
        <f t="shared" si="3"/>
        <v>1</v>
      </c>
      <c r="O92" s="29"/>
      <c r="P92" s="29"/>
      <c r="Q92" s="29"/>
      <c r="R92" s="42">
        <f t="shared" si="7"/>
        <v>2</v>
      </c>
      <c r="S92" s="20" t="str">
        <f t="shared" si="8"/>
        <v>OK</v>
      </c>
      <c r="T92" s="142"/>
      <c r="U92" s="143"/>
      <c r="V92" s="143"/>
      <c r="W92" s="147">
        <v>3</v>
      </c>
      <c r="X92" s="41"/>
      <c r="Y92" s="41"/>
      <c r="Z92" s="41"/>
      <c r="AA92" s="40"/>
      <c r="AB92" s="40"/>
      <c r="AC92" s="40"/>
      <c r="AD92" s="40"/>
      <c r="AE92" s="38"/>
      <c r="AF92" s="38"/>
      <c r="AG92" s="38"/>
      <c r="AH92" s="38"/>
      <c r="AI92" s="38"/>
      <c r="AJ92" s="38"/>
      <c r="AK92" s="38"/>
      <c r="AL92" s="38"/>
      <c r="AM92" s="38"/>
      <c r="AN92" s="38"/>
      <c r="AO92" s="38"/>
      <c r="AP92" s="38"/>
      <c r="AQ92" s="38"/>
      <c r="AR92" s="38"/>
      <c r="AS92" s="38"/>
      <c r="AT92" s="38"/>
      <c r="AU92" s="38"/>
      <c r="AV92" s="38"/>
      <c r="AW92" s="38"/>
      <c r="AX92" s="38"/>
      <c r="AY92" s="38"/>
    </row>
    <row r="93" spans="1:51" ht="24.75" customHeight="1" x14ac:dyDescent="0.25">
      <c r="A93" s="166"/>
      <c r="B93" s="164"/>
      <c r="C93" s="67">
        <v>99</v>
      </c>
      <c r="D93" s="71" t="s">
        <v>153</v>
      </c>
      <c r="E93" s="86" t="s">
        <v>297</v>
      </c>
      <c r="F93" s="77" t="s">
        <v>241</v>
      </c>
      <c r="G93" s="75" t="s">
        <v>364</v>
      </c>
      <c r="H93" s="81" t="s">
        <v>468</v>
      </c>
      <c r="I93" s="82">
        <v>19.16</v>
      </c>
      <c r="J93" s="85">
        <v>0</v>
      </c>
      <c r="K93" s="28">
        <f t="shared" si="5"/>
        <v>0</v>
      </c>
      <c r="L93" s="28">
        <f t="shared" si="6"/>
        <v>0</v>
      </c>
      <c r="M93" s="29"/>
      <c r="N93" s="30">
        <f t="shared" si="3"/>
        <v>0</v>
      </c>
      <c r="O93" s="29"/>
      <c r="P93" s="29"/>
      <c r="Q93" s="29"/>
      <c r="R93" s="42">
        <f t="shared" si="7"/>
        <v>0</v>
      </c>
      <c r="S93" s="20" t="str">
        <f t="shared" si="8"/>
        <v>OK</v>
      </c>
      <c r="T93" s="142"/>
      <c r="U93" s="143"/>
      <c r="V93" s="143"/>
      <c r="W93" s="143"/>
      <c r="X93" s="41"/>
      <c r="Y93" s="41"/>
      <c r="Z93" s="41"/>
      <c r="AA93" s="40"/>
      <c r="AB93" s="40"/>
      <c r="AC93" s="40"/>
      <c r="AD93" s="40"/>
      <c r="AE93" s="38"/>
      <c r="AF93" s="38"/>
      <c r="AG93" s="38"/>
      <c r="AH93" s="38"/>
      <c r="AI93" s="38"/>
      <c r="AJ93" s="38"/>
      <c r="AK93" s="38"/>
      <c r="AL93" s="38"/>
      <c r="AM93" s="38"/>
      <c r="AN93" s="38"/>
      <c r="AO93" s="38"/>
      <c r="AP93" s="38"/>
      <c r="AQ93" s="38"/>
      <c r="AR93" s="38"/>
      <c r="AS93" s="38"/>
      <c r="AT93" s="38"/>
      <c r="AU93" s="38"/>
      <c r="AV93" s="38"/>
      <c r="AW93" s="38"/>
      <c r="AX93" s="38"/>
      <c r="AY93" s="38"/>
    </row>
    <row r="94" spans="1:51" ht="24.75" customHeight="1" x14ac:dyDescent="0.25">
      <c r="A94" s="166"/>
      <c r="B94" s="164"/>
      <c r="C94" s="67">
        <v>100</v>
      </c>
      <c r="D94" s="71" t="s">
        <v>154</v>
      </c>
      <c r="E94" s="86" t="s">
        <v>365</v>
      </c>
      <c r="F94" s="77" t="s">
        <v>241</v>
      </c>
      <c r="G94" s="75" t="s">
        <v>366</v>
      </c>
      <c r="H94" s="81" t="s">
        <v>468</v>
      </c>
      <c r="I94" s="82">
        <v>0.97</v>
      </c>
      <c r="J94" s="85">
        <v>0</v>
      </c>
      <c r="K94" s="28">
        <f t="shared" si="5"/>
        <v>0</v>
      </c>
      <c r="L94" s="28">
        <f t="shared" si="6"/>
        <v>0</v>
      </c>
      <c r="M94" s="29"/>
      <c r="N94" s="30">
        <f t="shared" si="3"/>
        <v>0</v>
      </c>
      <c r="O94" s="29"/>
      <c r="P94" s="29"/>
      <c r="Q94" s="29"/>
      <c r="R94" s="42">
        <f t="shared" si="7"/>
        <v>0</v>
      </c>
      <c r="S94" s="20" t="str">
        <f t="shared" si="8"/>
        <v>OK</v>
      </c>
      <c r="T94" s="142"/>
      <c r="U94" s="143"/>
      <c r="V94" s="143"/>
      <c r="W94" s="143"/>
      <c r="X94" s="41"/>
      <c r="Y94" s="41"/>
      <c r="Z94" s="41"/>
      <c r="AA94" s="40"/>
      <c r="AB94" s="40"/>
      <c r="AC94" s="40"/>
      <c r="AD94" s="40"/>
      <c r="AE94" s="38"/>
      <c r="AF94" s="38"/>
      <c r="AG94" s="38"/>
      <c r="AH94" s="38"/>
      <c r="AI94" s="38"/>
      <c r="AJ94" s="38"/>
      <c r="AK94" s="38"/>
      <c r="AL94" s="38"/>
      <c r="AM94" s="38"/>
      <c r="AN94" s="38"/>
      <c r="AO94" s="38"/>
      <c r="AP94" s="38"/>
      <c r="AQ94" s="38"/>
      <c r="AR94" s="38"/>
      <c r="AS94" s="38"/>
      <c r="AT94" s="38"/>
      <c r="AU94" s="38"/>
      <c r="AV94" s="38"/>
      <c r="AW94" s="38"/>
      <c r="AX94" s="38"/>
      <c r="AY94" s="38"/>
    </row>
    <row r="95" spans="1:51" ht="24.75" customHeight="1" x14ac:dyDescent="0.25">
      <c r="A95" s="166"/>
      <c r="B95" s="164"/>
      <c r="C95" s="67">
        <v>101</v>
      </c>
      <c r="D95" s="71" t="s">
        <v>155</v>
      </c>
      <c r="E95" s="86" t="s">
        <v>367</v>
      </c>
      <c r="F95" s="77" t="s">
        <v>241</v>
      </c>
      <c r="G95" s="75" t="s">
        <v>368</v>
      </c>
      <c r="H95" s="81" t="s">
        <v>468</v>
      </c>
      <c r="I95" s="82">
        <v>58.8</v>
      </c>
      <c r="J95" s="85">
        <v>0</v>
      </c>
      <c r="K95" s="28">
        <f t="shared" si="5"/>
        <v>0</v>
      </c>
      <c r="L95" s="28">
        <f t="shared" si="6"/>
        <v>0</v>
      </c>
      <c r="M95" s="29"/>
      <c r="N95" s="30">
        <f t="shared" si="3"/>
        <v>0</v>
      </c>
      <c r="O95" s="29"/>
      <c r="P95" s="29"/>
      <c r="Q95" s="29"/>
      <c r="R95" s="42">
        <f t="shared" si="7"/>
        <v>0</v>
      </c>
      <c r="S95" s="20" t="str">
        <f t="shared" si="8"/>
        <v>OK</v>
      </c>
      <c r="T95" s="142"/>
      <c r="U95" s="143"/>
      <c r="V95" s="143"/>
      <c r="W95" s="143"/>
      <c r="X95" s="41"/>
      <c r="Y95" s="41"/>
      <c r="Z95" s="41"/>
      <c r="AA95" s="40"/>
      <c r="AB95" s="40"/>
      <c r="AC95" s="40"/>
      <c r="AD95" s="40"/>
      <c r="AE95" s="38"/>
      <c r="AF95" s="38"/>
      <c r="AG95" s="38"/>
      <c r="AH95" s="38"/>
      <c r="AI95" s="38"/>
      <c r="AJ95" s="38"/>
      <c r="AK95" s="38"/>
      <c r="AL95" s="38"/>
      <c r="AM95" s="38"/>
      <c r="AN95" s="38"/>
      <c r="AO95" s="38"/>
      <c r="AP95" s="38"/>
      <c r="AQ95" s="38"/>
      <c r="AR95" s="38"/>
      <c r="AS95" s="38"/>
      <c r="AT95" s="38"/>
      <c r="AU95" s="38"/>
      <c r="AV95" s="38"/>
      <c r="AW95" s="38"/>
      <c r="AX95" s="38"/>
      <c r="AY95" s="38"/>
    </row>
    <row r="96" spans="1:51" ht="24.75" customHeight="1" x14ac:dyDescent="0.25">
      <c r="A96" s="166"/>
      <c r="B96" s="164"/>
      <c r="C96" s="67">
        <v>102</v>
      </c>
      <c r="D96" s="71" t="s">
        <v>156</v>
      </c>
      <c r="E96" s="86" t="s">
        <v>369</v>
      </c>
      <c r="F96" s="77" t="s">
        <v>355</v>
      </c>
      <c r="G96" s="75" t="s">
        <v>370</v>
      </c>
      <c r="H96" s="81" t="s">
        <v>468</v>
      </c>
      <c r="I96" s="82">
        <v>38.53</v>
      </c>
      <c r="J96" s="85">
        <v>0</v>
      </c>
      <c r="K96" s="28">
        <f t="shared" si="5"/>
        <v>0</v>
      </c>
      <c r="L96" s="28">
        <f t="shared" si="6"/>
        <v>0</v>
      </c>
      <c r="M96" s="29"/>
      <c r="N96" s="30">
        <f t="shared" si="3"/>
        <v>0</v>
      </c>
      <c r="O96" s="29"/>
      <c r="P96" s="29"/>
      <c r="Q96" s="29"/>
      <c r="R96" s="42">
        <f t="shared" si="7"/>
        <v>0</v>
      </c>
      <c r="S96" s="20" t="str">
        <f t="shared" si="8"/>
        <v>OK</v>
      </c>
      <c r="T96" s="142"/>
      <c r="U96" s="143"/>
      <c r="V96" s="143"/>
      <c r="W96" s="143"/>
      <c r="X96" s="41"/>
      <c r="Y96" s="41"/>
      <c r="Z96" s="41"/>
      <c r="AA96" s="40"/>
      <c r="AB96" s="40"/>
      <c r="AC96" s="40"/>
      <c r="AD96" s="40"/>
      <c r="AE96" s="38"/>
      <c r="AF96" s="38"/>
      <c r="AG96" s="38"/>
      <c r="AH96" s="38"/>
      <c r="AI96" s="38"/>
      <c r="AJ96" s="38"/>
      <c r="AK96" s="38"/>
      <c r="AL96" s="38"/>
      <c r="AM96" s="38"/>
      <c r="AN96" s="38"/>
      <c r="AO96" s="38"/>
      <c r="AP96" s="38"/>
      <c r="AQ96" s="38"/>
      <c r="AR96" s="38"/>
      <c r="AS96" s="38"/>
      <c r="AT96" s="38"/>
      <c r="AU96" s="38"/>
      <c r="AV96" s="38"/>
      <c r="AW96" s="38"/>
      <c r="AX96" s="38"/>
      <c r="AY96" s="38"/>
    </row>
    <row r="97" spans="1:51" ht="24.75" customHeight="1" x14ac:dyDescent="0.25">
      <c r="A97" s="166"/>
      <c r="B97" s="164"/>
      <c r="C97" s="67">
        <v>103</v>
      </c>
      <c r="D97" s="71" t="s">
        <v>157</v>
      </c>
      <c r="E97" s="86" t="s">
        <v>371</v>
      </c>
      <c r="F97" s="77" t="s">
        <v>51</v>
      </c>
      <c r="G97" s="75" t="s">
        <v>372</v>
      </c>
      <c r="H97" s="77" t="s">
        <v>468</v>
      </c>
      <c r="I97" s="82">
        <v>8.84</v>
      </c>
      <c r="J97" s="85">
        <v>0</v>
      </c>
      <c r="K97" s="28">
        <f t="shared" si="5"/>
        <v>0</v>
      </c>
      <c r="L97" s="28">
        <f t="shared" si="6"/>
        <v>0</v>
      </c>
      <c r="M97" s="29"/>
      <c r="N97" s="30">
        <f t="shared" si="3"/>
        <v>0</v>
      </c>
      <c r="O97" s="29"/>
      <c r="P97" s="29"/>
      <c r="Q97" s="29"/>
      <c r="R97" s="42">
        <f t="shared" si="7"/>
        <v>0</v>
      </c>
      <c r="S97" s="20" t="str">
        <f t="shared" si="8"/>
        <v>OK</v>
      </c>
      <c r="T97" s="142"/>
      <c r="U97" s="143"/>
      <c r="V97" s="143"/>
      <c r="W97" s="143"/>
      <c r="X97" s="41"/>
      <c r="Y97" s="41"/>
      <c r="Z97" s="41"/>
      <c r="AA97" s="40"/>
      <c r="AB97" s="40"/>
      <c r="AC97" s="40"/>
      <c r="AD97" s="40"/>
      <c r="AE97" s="38"/>
      <c r="AF97" s="38"/>
      <c r="AG97" s="38"/>
      <c r="AH97" s="38"/>
      <c r="AI97" s="38"/>
      <c r="AJ97" s="38"/>
      <c r="AK97" s="38"/>
      <c r="AL97" s="38"/>
      <c r="AM97" s="38"/>
      <c r="AN97" s="38"/>
      <c r="AO97" s="38"/>
      <c r="AP97" s="38"/>
      <c r="AQ97" s="38"/>
      <c r="AR97" s="38"/>
      <c r="AS97" s="38"/>
      <c r="AT97" s="38"/>
      <c r="AU97" s="38"/>
      <c r="AV97" s="38"/>
      <c r="AW97" s="38"/>
      <c r="AX97" s="38"/>
      <c r="AY97" s="38"/>
    </row>
    <row r="98" spans="1:51" ht="24.75" customHeight="1" x14ac:dyDescent="0.25">
      <c r="A98" s="166"/>
      <c r="B98" s="164"/>
      <c r="C98" s="67">
        <v>104</v>
      </c>
      <c r="D98" s="71" t="s">
        <v>158</v>
      </c>
      <c r="E98" s="86" t="s">
        <v>373</v>
      </c>
      <c r="F98" s="77" t="s">
        <v>374</v>
      </c>
      <c r="G98" s="75" t="s">
        <v>375</v>
      </c>
      <c r="H98" s="77" t="s">
        <v>468</v>
      </c>
      <c r="I98" s="82">
        <v>4.7300000000000004</v>
      </c>
      <c r="J98" s="85">
        <v>0</v>
      </c>
      <c r="K98" s="28">
        <f t="shared" si="5"/>
        <v>0</v>
      </c>
      <c r="L98" s="28">
        <f t="shared" si="6"/>
        <v>0</v>
      </c>
      <c r="M98" s="29"/>
      <c r="N98" s="30">
        <f t="shared" si="3"/>
        <v>0</v>
      </c>
      <c r="O98" s="29"/>
      <c r="P98" s="29"/>
      <c r="Q98" s="29"/>
      <c r="R98" s="42">
        <f t="shared" si="7"/>
        <v>0</v>
      </c>
      <c r="S98" s="20" t="str">
        <f t="shared" si="8"/>
        <v>OK</v>
      </c>
      <c r="T98" s="142"/>
      <c r="U98" s="143"/>
      <c r="V98" s="143"/>
      <c r="W98" s="143"/>
      <c r="X98" s="41"/>
      <c r="Y98" s="41"/>
      <c r="Z98" s="41"/>
      <c r="AA98" s="40"/>
      <c r="AB98" s="40"/>
      <c r="AC98" s="40"/>
      <c r="AD98" s="40"/>
      <c r="AE98" s="38"/>
      <c r="AF98" s="38"/>
      <c r="AG98" s="38"/>
      <c r="AH98" s="38"/>
      <c r="AI98" s="38"/>
      <c r="AJ98" s="38"/>
      <c r="AK98" s="38"/>
      <c r="AL98" s="38"/>
      <c r="AM98" s="38"/>
      <c r="AN98" s="38"/>
      <c r="AO98" s="38"/>
      <c r="AP98" s="38"/>
      <c r="AQ98" s="38"/>
      <c r="AR98" s="38"/>
      <c r="AS98" s="38"/>
      <c r="AT98" s="38"/>
      <c r="AU98" s="38"/>
      <c r="AV98" s="38"/>
      <c r="AW98" s="38"/>
      <c r="AX98" s="38"/>
      <c r="AY98" s="38"/>
    </row>
    <row r="99" spans="1:51" ht="24.75" customHeight="1" x14ac:dyDescent="0.25">
      <c r="A99" s="166"/>
      <c r="B99" s="164"/>
      <c r="C99" s="67">
        <v>105</v>
      </c>
      <c r="D99" s="71" t="s">
        <v>159</v>
      </c>
      <c r="E99" s="86" t="s">
        <v>373</v>
      </c>
      <c r="F99" s="77" t="s">
        <v>374</v>
      </c>
      <c r="G99" s="75" t="s">
        <v>376</v>
      </c>
      <c r="H99" s="77" t="s">
        <v>468</v>
      </c>
      <c r="I99" s="82">
        <v>4.74</v>
      </c>
      <c r="J99" s="85">
        <v>0</v>
      </c>
      <c r="K99" s="28">
        <f t="shared" si="5"/>
        <v>0</v>
      </c>
      <c r="L99" s="28">
        <f t="shared" si="6"/>
        <v>0</v>
      </c>
      <c r="M99" s="29"/>
      <c r="N99" s="30">
        <f t="shared" si="3"/>
        <v>0</v>
      </c>
      <c r="O99" s="29"/>
      <c r="P99" s="29"/>
      <c r="Q99" s="29"/>
      <c r="R99" s="42">
        <f t="shared" si="7"/>
        <v>0</v>
      </c>
      <c r="S99" s="20" t="str">
        <f t="shared" si="8"/>
        <v>OK</v>
      </c>
      <c r="T99" s="142"/>
      <c r="U99" s="143"/>
      <c r="V99" s="143"/>
      <c r="W99" s="143"/>
      <c r="X99" s="41"/>
      <c r="Y99" s="41"/>
      <c r="Z99" s="41"/>
      <c r="AA99" s="40"/>
      <c r="AB99" s="40"/>
      <c r="AC99" s="40"/>
      <c r="AD99" s="40"/>
      <c r="AE99" s="38"/>
      <c r="AF99" s="38"/>
      <c r="AG99" s="38"/>
      <c r="AH99" s="38"/>
      <c r="AI99" s="38"/>
      <c r="AJ99" s="38"/>
      <c r="AK99" s="38"/>
      <c r="AL99" s="38"/>
      <c r="AM99" s="38"/>
      <c r="AN99" s="38"/>
      <c r="AO99" s="38"/>
      <c r="AP99" s="38"/>
      <c r="AQ99" s="38"/>
      <c r="AR99" s="38"/>
      <c r="AS99" s="38"/>
      <c r="AT99" s="38"/>
      <c r="AU99" s="38"/>
      <c r="AV99" s="38"/>
      <c r="AW99" s="38"/>
      <c r="AX99" s="38"/>
      <c r="AY99" s="38"/>
    </row>
    <row r="100" spans="1:51" ht="24.75" customHeight="1" x14ac:dyDescent="0.25">
      <c r="A100" s="166"/>
      <c r="B100" s="164"/>
      <c r="C100" s="67">
        <v>106</v>
      </c>
      <c r="D100" s="71" t="s">
        <v>160</v>
      </c>
      <c r="E100" s="86" t="s">
        <v>373</v>
      </c>
      <c r="F100" s="77" t="s">
        <v>374</v>
      </c>
      <c r="G100" s="75" t="s">
        <v>377</v>
      </c>
      <c r="H100" s="77" t="s">
        <v>468</v>
      </c>
      <c r="I100" s="82">
        <v>4.7300000000000004</v>
      </c>
      <c r="J100" s="85">
        <v>0</v>
      </c>
      <c r="K100" s="28">
        <f t="shared" si="5"/>
        <v>0</v>
      </c>
      <c r="L100" s="28">
        <f t="shared" si="6"/>
        <v>0</v>
      </c>
      <c r="M100" s="29"/>
      <c r="N100" s="30">
        <f t="shared" si="3"/>
        <v>0</v>
      </c>
      <c r="O100" s="29"/>
      <c r="P100" s="29"/>
      <c r="Q100" s="29"/>
      <c r="R100" s="42">
        <f t="shared" si="7"/>
        <v>0</v>
      </c>
      <c r="S100" s="20" t="str">
        <f t="shared" si="8"/>
        <v>OK</v>
      </c>
      <c r="T100" s="142"/>
      <c r="U100" s="143"/>
      <c r="V100" s="143"/>
      <c r="W100" s="143"/>
      <c r="X100" s="41"/>
      <c r="Y100" s="41"/>
      <c r="Z100" s="41"/>
      <c r="AA100" s="40"/>
      <c r="AB100" s="40"/>
      <c r="AC100" s="40"/>
      <c r="AD100" s="40"/>
      <c r="AE100" s="38"/>
      <c r="AF100" s="38"/>
      <c r="AG100" s="38"/>
      <c r="AH100" s="38"/>
      <c r="AI100" s="38"/>
      <c r="AJ100" s="38"/>
      <c r="AK100" s="38"/>
      <c r="AL100" s="38"/>
      <c r="AM100" s="38"/>
      <c r="AN100" s="38"/>
      <c r="AO100" s="38"/>
      <c r="AP100" s="38"/>
      <c r="AQ100" s="38"/>
      <c r="AR100" s="38"/>
      <c r="AS100" s="38"/>
      <c r="AT100" s="38"/>
      <c r="AU100" s="38"/>
      <c r="AV100" s="38"/>
      <c r="AW100" s="38"/>
      <c r="AX100" s="38"/>
      <c r="AY100" s="38"/>
    </row>
    <row r="101" spans="1:51" ht="24.75" customHeight="1" x14ac:dyDescent="0.25">
      <c r="A101" s="166"/>
      <c r="B101" s="164"/>
      <c r="C101" s="67">
        <v>107</v>
      </c>
      <c r="D101" s="71" t="s">
        <v>161</v>
      </c>
      <c r="E101" s="86" t="s">
        <v>373</v>
      </c>
      <c r="F101" s="77" t="s">
        <v>374</v>
      </c>
      <c r="G101" s="75" t="s">
        <v>378</v>
      </c>
      <c r="H101" s="77" t="s">
        <v>468</v>
      </c>
      <c r="I101" s="82">
        <v>4.7300000000000004</v>
      </c>
      <c r="J101" s="85">
        <v>0</v>
      </c>
      <c r="K101" s="28">
        <f t="shared" si="5"/>
        <v>0</v>
      </c>
      <c r="L101" s="28">
        <f t="shared" si="6"/>
        <v>0</v>
      </c>
      <c r="M101" s="29"/>
      <c r="N101" s="30">
        <f t="shared" si="3"/>
        <v>0</v>
      </c>
      <c r="O101" s="29"/>
      <c r="P101" s="29"/>
      <c r="Q101" s="29"/>
      <c r="R101" s="42">
        <f t="shared" si="7"/>
        <v>0</v>
      </c>
      <c r="S101" s="20" t="str">
        <f t="shared" si="8"/>
        <v>OK</v>
      </c>
      <c r="T101" s="142"/>
      <c r="U101" s="143"/>
      <c r="V101" s="143"/>
      <c r="W101" s="143"/>
      <c r="X101" s="41"/>
      <c r="Y101" s="41"/>
      <c r="Z101" s="41"/>
      <c r="AA101" s="40"/>
      <c r="AB101" s="40"/>
      <c r="AC101" s="40"/>
      <c r="AD101" s="40"/>
      <c r="AE101" s="38"/>
      <c r="AF101" s="38"/>
      <c r="AG101" s="38"/>
      <c r="AH101" s="38"/>
      <c r="AI101" s="38"/>
      <c r="AJ101" s="38"/>
      <c r="AK101" s="38"/>
      <c r="AL101" s="38"/>
      <c r="AM101" s="38"/>
      <c r="AN101" s="38"/>
      <c r="AO101" s="38"/>
      <c r="AP101" s="38"/>
      <c r="AQ101" s="38"/>
      <c r="AR101" s="38"/>
      <c r="AS101" s="38"/>
      <c r="AT101" s="38"/>
      <c r="AU101" s="38"/>
      <c r="AV101" s="38"/>
      <c r="AW101" s="38"/>
      <c r="AX101" s="38"/>
      <c r="AY101" s="38"/>
    </row>
    <row r="102" spans="1:51" ht="24.75" customHeight="1" x14ac:dyDescent="0.25">
      <c r="A102" s="166"/>
      <c r="B102" s="164"/>
      <c r="C102" s="67">
        <v>108</v>
      </c>
      <c r="D102" s="71" t="s">
        <v>162</v>
      </c>
      <c r="E102" s="86" t="s">
        <v>379</v>
      </c>
      <c r="F102" s="77" t="s">
        <v>380</v>
      </c>
      <c r="G102" s="75" t="s">
        <v>381</v>
      </c>
      <c r="H102" s="77" t="s">
        <v>468</v>
      </c>
      <c r="I102" s="82">
        <v>25.86</v>
      </c>
      <c r="J102" s="85">
        <v>0</v>
      </c>
      <c r="K102" s="28">
        <f t="shared" si="5"/>
        <v>0</v>
      </c>
      <c r="L102" s="28">
        <f t="shared" si="6"/>
        <v>0</v>
      </c>
      <c r="M102" s="29"/>
      <c r="N102" s="30">
        <f t="shared" si="3"/>
        <v>0</v>
      </c>
      <c r="O102" s="29"/>
      <c r="P102" s="29"/>
      <c r="Q102" s="29"/>
      <c r="R102" s="42">
        <f t="shared" si="7"/>
        <v>0</v>
      </c>
      <c r="S102" s="20" t="str">
        <f t="shared" si="8"/>
        <v>OK</v>
      </c>
      <c r="T102" s="142"/>
      <c r="U102" s="143"/>
      <c r="V102" s="143"/>
      <c r="W102" s="143"/>
      <c r="X102" s="41"/>
      <c r="Y102" s="41"/>
      <c r="Z102" s="41"/>
      <c r="AA102" s="40"/>
      <c r="AB102" s="40"/>
      <c r="AC102" s="40"/>
      <c r="AD102" s="40"/>
      <c r="AE102" s="38"/>
      <c r="AF102" s="38"/>
      <c r="AG102" s="38"/>
      <c r="AH102" s="38"/>
      <c r="AI102" s="38"/>
      <c r="AJ102" s="38"/>
      <c r="AK102" s="38"/>
      <c r="AL102" s="38"/>
      <c r="AM102" s="38"/>
      <c r="AN102" s="38"/>
      <c r="AO102" s="38"/>
      <c r="AP102" s="38"/>
      <c r="AQ102" s="38"/>
      <c r="AR102" s="38"/>
      <c r="AS102" s="38"/>
      <c r="AT102" s="38"/>
      <c r="AU102" s="38"/>
      <c r="AV102" s="38"/>
      <c r="AW102" s="38"/>
      <c r="AX102" s="38"/>
      <c r="AY102" s="38"/>
    </row>
    <row r="103" spans="1:51" ht="24.75" customHeight="1" x14ac:dyDescent="0.25">
      <c r="A103" s="166"/>
      <c r="B103" s="165"/>
      <c r="C103" s="67">
        <v>109</v>
      </c>
      <c r="D103" s="71" t="s">
        <v>163</v>
      </c>
      <c r="E103" s="86" t="s">
        <v>382</v>
      </c>
      <c r="F103" s="78" t="s">
        <v>51</v>
      </c>
      <c r="G103" s="79" t="s">
        <v>383</v>
      </c>
      <c r="H103" s="77" t="s">
        <v>471</v>
      </c>
      <c r="I103" s="82">
        <v>21.34</v>
      </c>
      <c r="J103" s="85">
        <v>0</v>
      </c>
      <c r="K103" s="28">
        <f t="shared" si="5"/>
        <v>0</v>
      </c>
      <c r="L103" s="28">
        <f t="shared" si="6"/>
        <v>0</v>
      </c>
      <c r="M103" s="29"/>
      <c r="N103" s="30">
        <f t="shared" si="3"/>
        <v>0</v>
      </c>
      <c r="O103" s="29"/>
      <c r="P103" s="29"/>
      <c r="Q103" s="29"/>
      <c r="R103" s="42">
        <f t="shared" si="7"/>
        <v>0</v>
      </c>
      <c r="S103" s="20" t="str">
        <f t="shared" si="8"/>
        <v>OK</v>
      </c>
      <c r="T103" s="142"/>
      <c r="U103" s="143"/>
      <c r="V103" s="143"/>
      <c r="W103" s="143"/>
      <c r="X103" s="41"/>
      <c r="Y103" s="41"/>
      <c r="Z103" s="41"/>
      <c r="AA103" s="40"/>
      <c r="AB103" s="40"/>
      <c r="AC103" s="40"/>
      <c r="AD103" s="40"/>
      <c r="AE103" s="38"/>
      <c r="AF103" s="38"/>
      <c r="AG103" s="38"/>
      <c r="AH103" s="38"/>
      <c r="AI103" s="38"/>
      <c r="AJ103" s="38"/>
      <c r="AK103" s="38"/>
      <c r="AL103" s="38"/>
      <c r="AM103" s="38"/>
      <c r="AN103" s="38"/>
      <c r="AO103" s="38"/>
      <c r="AP103" s="38"/>
      <c r="AQ103" s="38"/>
      <c r="AR103" s="38"/>
      <c r="AS103" s="38"/>
      <c r="AT103" s="38"/>
      <c r="AU103" s="38"/>
      <c r="AV103" s="38"/>
      <c r="AW103" s="38"/>
      <c r="AX103" s="38"/>
      <c r="AY103" s="38"/>
    </row>
    <row r="104" spans="1:51" ht="24.75" customHeight="1" x14ac:dyDescent="0.25">
      <c r="A104" s="166" t="s">
        <v>477</v>
      </c>
      <c r="B104" s="163">
        <v>13</v>
      </c>
      <c r="C104" s="67">
        <v>110</v>
      </c>
      <c r="D104" s="71" t="s">
        <v>164</v>
      </c>
      <c r="E104" s="86" t="s">
        <v>384</v>
      </c>
      <c r="F104" s="77" t="s">
        <v>3</v>
      </c>
      <c r="G104" s="75" t="s">
        <v>385</v>
      </c>
      <c r="H104" s="81" t="s">
        <v>468</v>
      </c>
      <c r="I104" s="82">
        <v>0.31</v>
      </c>
      <c r="J104" s="85">
        <v>100</v>
      </c>
      <c r="K104" s="28">
        <f t="shared" si="5"/>
        <v>100</v>
      </c>
      <c r="L104" s="28">
        <f t="shared" si="6"/>
        <v>100</v>
      </c>
      <c r="M104" s="29"/>
      <c r="N104" s="30">
        <f t="shared" si="3"/>
        <v>25</v>
      </c>
      <c r="O104" s="29"/>
      <c r="P104" s="29"/>
      <c r="Q104" s="29"/>
      <c r="R104" s="42">
        <f t="shared" si="7"/>
        <v>0</v>
      </c>
      <c r="S104" s="20" t="str">
        <f t="shared" si="8"/>
        <v>OK</v>
      </c>
      <c r="T104" s="142"/>
      <c r="U104" s="147">
        <v>100</v>
      </c>
      <c r="V104" s="143"/>
      <c r="W104" s="143"/>
      <c r="X104" s="41"/>
      <c r="Y104" s="41"/>
      <c r="Z104" s="41"/>
      <c r="AA104" s="40"/>
      <c r="AB104" s="40"/>
      <c r="AC104" s="40"/>
      <c r="AD104" s="40"/>
      <c r="AE104" s="38"/>
      <c r="AF104" s="38"/>
      <c r="AG104" s="38"/>
      <c r="AH104" s="38"/>
      <c r="AI104" s="38"/>
      <c r="AJ104" s="38"/>
      <c r="AK104" s="38"/>
      <c r="AL104" s="38"/>
      <c r="AM104" s="38"/>
      <c r="AN104" s="38"/>
      <c r="AO104" s="38"/>
      <c r="AP104" s="38"/>
      <c r="AQ104" s="38"/>
      <c r="AR104" s="38"/>
      <c r="AS104" s="38"/>
      <c r="AT104" s="38"/>
      <c r="AU104" s="38"/>
      <c r="AV104" s="38"/>
      <c r="AW104" s="38"/>
      <c r="AX104" s="38"/>
      <c r="AY104" s="38"/>
    </row>
    <row r="105" spans="1:51" ht="24.75" customHeight="1" x14ac:dyDescent="0.25">
      <c r="A105" s="166"/>
      <c r="B105" s="164"/>
      <c r="C105" s="67">
        <v>111</v>
      </c>
      <c r="D105" s="72" t="s">
        <v>165</v>
      </c>
      <c r="E105" s="86" t="s">
        <v>386</v>
      </c>
      <c r="F105" s="78" t="s">
        <v>51</v>
      </c>
      <c r="G105" s="79" t="s">
        <v>387</v>
      </c>
      <c r="H105" s="77" t="s">
        <v>468</v>
      </c>
      <c r="I105" s="82">
        <v>40.18</v>
      </c>
      <c r="J105" s="85">
        <v>0</v>
      </c>
      <c r="K105" s="28">
        <f t="shared" si="5"/>
        <v>0</v>
      </c>
      <c r="L105" s="28">
        <f t="shared" si="6"/>
        <v>0</v>
      </c>
      <c r="M105" s="29"/>
      <c r="N105" s="30">
        <f t="shared" si="3"/>
        <v>0</v>
      </c>
      <c r="O105" s="29"/>
      <c r="P105" s="29"/>
      <c r="Q105" s="29"/>
      <c r="R105" s="42">
        <f t="shared" si="7"/>
        <v>0</v>
      </c>
      <c r="S105" s="20" t="str">
        <f t="shared" si="8"/>
        <v>OK</v>
      </c>
      <c r="T105" s="142"/>
      <c r="U105" s="143"/>
      <c r="V105" s="143"/>
      <c r="W105" s="143"/>
      <c r="X105" s="41"/>
      <c r="Y105" s="41"/>
      <c r="Z105" s="41"/>
      <c r="AA105" s="40"/>
      <c r="AB105" s="40"/>
      <c r="AC105" s="40"/>
      <c r="AD105" s="40"/>
      <c r="AE105" s="38"/>
      <c r="AF105" s="38"/>
      <c r="AG105" s="38"/>
      <c r="AH105" s="38"/>
      <c r="AI105" s="38"/>
      <c r="AJ105" s="38"/>
      <c r="AK105" s="38"/>
      <c r="AL105" s="38"/>
      <c r="AM105" s="38"/>
      <c r="AN105" s="38"/>
      <c r="AO105" s="38"/>
      <c r="AP105" s="38"/>
      <c r="AQ105" s="38"/>
      <c r="AR105" s="38"/>
      <c r="AS105" s="38"/>
      <c r="AT105" s="38"/>
      <c r="AU105" s="38"/>
      <c r="AV105" s="38"/>
      <c r="AW105" s="38"/>
      <c r="AX105" s="38"/>
      <c r="AY105" s="38"/>
    </row>
    <row r="106" spans="1:51" ht="24.75" customHeight="1" x14ac:dyDescent="0.25">
      <c r="A106" s="166"/>
      <c r="B106" s="164"/>
      <c r="C106" s="67">
        <v>112</v>
      </c>
      <c r="D106" s="72" t="s">
        <v>166</v>
      </c>
      <c r="E106" s="86" t="s">
        <v>388</v>
      </c>
      <c r="F106" s="78" t="s">
        <v>51</v>
      </c>
      <c r="G106" s="79" t="s">
        <v>389</v>
      </c>
      <c r="H106" s="77" t="s">
        <v>471</v>
      </c>
      <c r="I106" s="82">
        <v>40.18</v>
      </c>
      <c r="J106" s="85">
        <v>0</v>
      </c>
      <c r="K106" s="28">
        <f t="shared" si="5"/>
        <v>0</v>
      </c>
      <c r="L106" s="28">
        <f t="shared" si="6"/>
        <v>0</v>
      </c>
      <c r="M106" s="29"/>
      <c r="N106" s="30">
        <f t="shared" si="3"/>
        <v>0</v>
      </c>
      <c r="O106" s="29"/>
      <c r="P106" s="29"/>
      <c r="Q106" s="29"/>
      <c r="R106" s="42">
        <f t="shared" si="7"/>
        <v>0</v>
      </c>
      <c r="S106" s="20" t="str">
        <f t="shared" si="8"/>
        <v>OK</v>
      </c>
      <c r="T106" s="142"/>
      <c r="U106" s="143"/>
      <c r="V106" s="143"/>
      <c r="W106" s="143"/>
      <c r="X106" s="41"/>
      <c r="Y106" s="41"/>
      <c r="Z106" s="41"/>
      <c r="AA106" s="40"/>
      <c r="AB106" s="40"/>
      <c r="AC106" s="40"/>
      <c r="AD106" s="40"/>
      <c r="AE106" s="38"/>
      <c r="AF106" s="38"/>
      <c r="AG106" s="38"/>
      <c r="AH106" s="38"/>
      <c r="AI106" s="38"/>
      <c r="AJ106" s="38"/>
      <c r="AK106" s="38"/>
      <c r="AL106" s="38"/>
      <c r="AM106" s="38"/>
      <c r="AN106" s="38"/>
      <c r="AO106" s="38"/>
      <c r="AP106" s="38"/>
      <c r="AQ106" s="38"/>
      <c r="AR106" s="38"/>
      <c r="AS106" s="38"/>
      <c r="AT106" s="38"/>
      <c r="AU106" s="38"/>
      <c r="AV106" s="38"/>
      <c r="AW106" s="38"/>
      <c r="AX106" s="38"/>
      <c r="AY106" s="38"/>
    </row>
    <row r="107" spans="1:51" ht="24.75" customHeight="1" x14ac:dyDescent="0.25">
      <c r="A107" s="166"/>
      <c r="B107" s="164"/>
      <c r="C107" s="67">
        <v>113</v>
      </c>
      <c r="D107" s="71" t="s">
        <v>167</v>
      </c>
      <c r="E107" s="86" t="s">
        <v>390</v>
      </c>
      <c r="F107" s="77" t="s">
        <v>3</v>
      </c>
      <c r="G107" s="75" t="s">
        <v>391</v>
      </c>
      <c r="H107" s="81" t="s">
        <v>472</v>
      </c>
      <c r="I107" s="82">
        <v>2.61</v>
      </c>
      <c r="J107" s="85">
        <v>50</v>
      </c>
      <c r="K107" s="28">
        <f t="shared" si="5"/>
        <v>0</v>
      </c>
      <c r="L107" s="28">
        <f t="shared" si="6"/>
        <v>0</v>
      </c>
      <c r="M107" s="29"/>
      <c r="N107" s="30">
        <f t="shared" si="3"/>
        <v>12</v>
      </c>
      <c r="O107" s="29"/>
      <c r="P107" s="29"/>
      <c r="Q107" s="29"/>
      <c r="R107" s="42">
        <f t="shared" si="7"/>
        <v>50</v>
      </c>
      <c r="S107" s="20" t="str">
        <f t="shared" si="8"/>
        <v>OK</v>
      </c>
      <c r="T107" s="142"/>
      <c r="U107" s="143"/>
      <c r="V107" s="143"/>
      <c r="W107" s="143"/>
      <c r="X107" s="41"/>
      <c r="Y107" s="41"/>
      <c r="Z107" s="41"/>
      <c r="AA107" s="40"/>
      <c r="AB107" s="40"/>
      <c r="AC107" s="40"/>
      <c r="AD107" s="40"/>
      <c r="AE107" s="38"/>
      <c r="AF107" s="38"/>
      <c r="AG107" s="38"/>
      <c r="AH107" s="38"/>
      <c r="AI107" s="38"/>
      <c r="AJ107" s="38"/>
      <c r="AK107" s="38"/>
      <c r="AL107" s="38"/>
      <c r="AM107" s="38"/>
      <c r="AN107" s="38"/>
      <c r="AO107" s="38"/>
      <c r="AP107" s="38"/>
      <c r="AQ107" s="38"/>
      <c r="AR107" s="38"/>
      <c r="AS107" s="38"/>
      <c r="AT107" s="38"/>
      <c r="AU107" s="38"/>
      <c r="AV107" s="38"/>
      <c r="AW107" s="38"/>
      <c r="AX107" s="38"/>
      <c r="AY107" s="38"/>
    </row>
    <row r="108" spans="1:51" ht="24.75" customHeight="1" x14ac:dyDescent="0.25">
      <c r="A108" s="166"/>
      <c r="B108" s="164"/>
      <c r="C108" s="67">
        <v>114</v>
      </c>
      <c r="D108" s="71" t="s">
        <v>168</v>
      </c>
      <c r="E108" s="86" t="s">
        <v>392</v>
      </c>
      <c r="F108" s="77" t="s">
        <v>236</v>
      </c>
      <c r="G108" s="75" t="s">
        <v>393</v>
      </c>
      <c r="H108" s="77" t="s">
        <v>468</v>
      </c>
      <c r="I108" s="82">
        <v>63.71</v>
      </c>
      <c r="J108" s="85">
        <v>10</v>
      </c>
      <c r="K108" s="28">
        <f t="shared" si="5"/>
        <v>10</v>
      </c>
      <c r="L108" s="28">
        <f t="shared" si="6"/>
        <v>10</v>
      </c>
      <c r="M108" s="29"/>
      <c r="N108" s="30">
        <f t="shared" si="3"/>
        <v>2</v>
      </c>
      <c r="O108" s="29"/>
      <c r="P108" s="29"/>
      <c r="Q108" s="29"/>
      <c r="R108" s="42">
        <f t="shared" si="7"/>
        <v>0</v>
      </c>
      <c r="S108" s="20" t="str">
        <f t="shared" si="8"/>
        <v>OK</v>
      </c>
      <c r="T108" s="142"/>
      <c r="U108" s="147">
        <v>10</v>
      </c>
      <c r="V108" s="143"/>
      <c r="W108" s="143"/>
      <c r="X108" s="41"/>
      <c r="Y108" s="41"/>
      <c r="Z108" s="41"/>
      <c r="AA108" s="40"/>
      <c r="AB108" s="40"/>
      <c r="AC108" s="40"/>
      <c r="AD108" s="40"/>
      <c r="AE108" s="38"/>
      <c r="AF108" s="38"/>
      <c r="AG108" s="38"/>
      <c r="AH108" s="38"/>
      <c r="AI108" s="38"/>
      <c r="AJ108" s="38"/>
      <c r="AK108" s="38"/>
      <c r="AL108" s="38"/>
      <c r="AM108" s="38"/>
      <c r="AN108" s="38"/>
      <c r="AO108" s="38"/>
      <c r="AP108" s="38"/>
      <c r="AQ108" s="38"/>
      <c r="AR108" s="38"/>
      <c r="AS108" s="38"/>
      <c r="AT108" s="38"/>
      <c r="AU108" s="38"/>
      <c r="AV108" s="38"/>
      <c r="AW108" s="38"/>
      <c r="AX108" s="38"/>
      <c r="AY108" s="38"/>
    </row>
    <row r="109" spans="1:51" ht="24.75" customHeight="1" x14ac:dyDescent="0.25">
      <c r="A109" s="166"/>
      <c r="B109" s="164"/>
      <c r="C109" s="67">
        <v>115</v>
      </c>
      <c r="D109" s="71" t="s">
        <v>169</v>
      </c>
      <c r="E109" s="86" t="s">
        <v>394</v>
      </c>
      <c r="F109" s="77" t="s">
        <v>3</v>
      </c>
      <c r="G109" s="75" t="s">
        <v>395</v>
      </c>
      <c r="H109" s="75" t="s">
        <v>468</v>
      </c>
      <c r="I109" s="82">
        <v>228.33</v>
      </c>
      <c r="J109" s="85">
        <v>0</v>
      </c>
      <c r="K109" s="28">
        <f t="shared" si="5"/>
        <v>0</v>
      </c>
      <c r="L109" s="28">
        <f t="shared" si="6"/>
        <v>0</v>
      </c>
      <c r="M109" s="29"/>
      <c r="N109" s="30">
        <f t="shared" si="3"/>
        <v>0</v>
      </c>
      <c r="O109" s="29"/>
      <c r="P109" s="29"/>
      <c r="Q109" s="29"/>
      <c r="R109" s="42">
        <f t="shared" si="7"/>
        <v>0</v>
      </c>
      <c r="S109" s="20" t="str">
        <f t="shared" si="8"/>
        <v>OK</v>
      </c>
      <c r="T109" s="142"/>
      <c r="U109" s="143"/>
      <c r="V109" s="143"/>
      <c r="W109" s="143"/>
      <c r="X109" s="41"/>
      <c r="Y109" s="41"/>
      <c r="Z109" s="41"/>
      <c r="AA109" s="40"/>
      <c r="AB109" s="40"/>
      <c r="AC109" s="40"/>
      <c r="AD109" s="40"/>
      <c r="AE109" s="38"/>
      <c r="AF109" s="38"/>
      <c r="AG109" s="38"/>
      <c r="AH109" s="38"/>
      <c r="AI109" s="38"/>
      <c r="AJ109" s="38"/>
      <c r="AK109" s="38"/>
      <c r="AL109" s="38"/>
      <c r="AM109" s="38"/>
      <c r="AN109" s="38"/>
      <c r="AO109" s="38"/>
      <c r="AP109" s="38"/>
      <c r="AQ109" s="38"/>
      <c r="AR109" s="38"/>
      <c r="AS109" s="38"/>
      <c r="AT109" s="38"/>
      <c r="AU109" s="38"/>
      <c r="AV109" s="38"/>
      <c r="AW109" s="38"/>
      <c r="AX109" s="38"/>
      <c r="AY109" s="38"/>
    </row>
    <row r="110" spans="1:51" ht="24.75" customHeight="1" x14ac:dyDescent="0.25">
      <c r="A110" s="166"/>
      <c r="B110" s="165"/>
      <c r="C110" s="67">
        <v>116</v>
      </c>
      <c r="D110" s="71" t="s">
        <v>170</v>
      </c>
      <c r="E110" s="86" t="s">
        <v>396</v>
      </c>
      <c r="F110" s="77" t="s">
        <v>3</v>
      </c>
      <c r="G110" s="75" t="s">
        <v>397</v>
      </c>
      <c r="H110" s="75" t="s">
        <v>468</v>
      </c>
      <c r="I110" s="82">
        <v>14.6</v>
      </c>
      <c r="J110" s="85">
        <v>15</v>
      </c>
      <c r="K110" s="28">
        <f t="shared" si="5"/>
        <v>0</v>
      </c>
      <c r="L110" s="28">
        <f t="shared" si="6"/>
        <v>0</v>
      </c>
      <c r="M110" s="29"/>
      <c r="N110" s="30">
        <f t="shared" si="3"/>
        <v>3</v>
      </c>
      <c r="O110" s="29"/>
      <c r="P110" s="29"/>
      <c r="Q110" s="29"/>
      <c r="R110" s="42">
        <f t="shared" si="7"/>
        <v>15</v>
      </c>
      <c r="S110" s="20" t="str">
        <f t="shared" si="8"/>
        <v>OK</v>
      </c>
      <c r="T110" s="142"/>
      <c r="U110" s="143"/>
      <c r="V110" s="143"/>
      <c r="W110" s="143"/>
      <c r="X110" s="41"/>
      <c r="Y110" s="41"/>
      <c r="Z110" s="41"/>
      <c r="AA110" s="40"/>
      <c r="AB110" s="40"/>
      <c r="AC110" s="40"/>
      <c r="AD110" s="40"/>
      <c r="AE110" s="38"/>
      <c r="AF110" s="38"/>
      <c r="AG110" s="38"/>
      <c r="AH110" s="38"/>
      <c r="AI110" s="38"/>
      <c r="AJ110" s="38"/>
      <c r="AK110" s="38"/>
      <c r="AL110" s="38"/>
      <c r="AM110" s="38"/>
      <c r="AN110" s="38"/>
      <c r="AO110" s="38"/>
      <c r="AP110" s="38"/>
      <c r="AQ110" s="38"/>
      <c r="AR110" s="38"/>
      <c r="AS110" s="38"/>
      <c r="AT110" s="38"/>
      <c r="AU110" s="38"/>
      <c r="AV110" s="38"/>
      <c r="AW110" s="38"/>
      <c r="AX110" s="38"/>
      <c r="AY110" s="38"/>
    </row>
    <row r="111" spans="1:51" ht="24.75" customHeight="1" x14ac:dyDescent="0.25">
      <c r="A111" s="166" t="s">
        <v>481</v>
      </c>
      <c r="B111" s="163">
        <v>14</v>
      </c>
      <c r="C111" s="67">
        <v>117</v>
      </c>
      <c r="D111" s="73" t="s">
        <v>171</v>
      </c>
      <c r="E111" s="86" t="s">
        <v>398</v>
      </c>
      <c r="F111" s="77" t="s">
        <v>374</v>
      </c>
      <c r="G111" s="75" t="s">
        <v>399</v>
      </c>
      <c r="H111" s="77" t="s">
        <v>468</v>
      </c>
      <c r="I111" s="82">
        <v>32.71</v>
      </c>
      <c r="J111" s="85">
        <v>0</v>
      </c>
      <c r="K111" s="28">
        <f t="shared" si="5"/>
        <v>0</v>
      </c>
      <c r="L111" s="28">
        <f t="shared" si="6"/>
        <v>0</v>
      </c>
      <c r="M111" s="29"/>
      <c r="N111" s="30">
        <f t="shared" si="3"/>
        <v>0</v>
      </c>
      <c r="O111" s="29"/>
      <c r="P111" s="29"/>
      <c r="Q111" s="29"/>
      <c r="R111" s="42">
        <f t="shared" si="7"/>
        <v>0</v>
      </c>
      <c r="S111" s="20" t="str">
        <f t="shared" si="8"/>
        <v>OK</v>
      </c>
      <c r="T111" s="142"/>
      <c r="U111" s="143"/>
      <c r="V111" s="143"/>
      <c r="W111" s="143"/>
      <c r="X111" s="41"/>
      <c r="Y111" s="41"/>
      <c r="Z111" s="41"/>
      <c r="AA111" s="40"/>
      <c r="AB111" s="40"/>
      <c r="AC111" s="40"/>
      <c r="AD111" s="40"/>
      <c r="AE111" s="38"/>
      <c r="AF111" s="38"/>
      <c r="AG111" s="38"/>
      <c r="AH111" s="38"/>
      <c r="AI111" s="38"/>
      <c r="AJ111" s="38"/>
      <c r="AK111" s="38"/>
      <c r="AL111" s="38"/>
      <c r="AM111" s="38"/>
      <c r="AN111" s="38"/>
      <c r="AO111" s="38"/>
      <c r="AP111" s="38"/>
      <c r="AQ111" s="38"/>
      <c r="AR111" s="38"/>
      <c r="AS111" s="38"/>
      <c r="AT111" s="38"/>
      <c r="AU111" s="38"/>
      <c r="AV111" s="38"/>
      <c r="AW111" s="38"/>
      <c r="AX111" s="38"/>
      <c r="AY111" s="38"/>
    </row>
    <row r="112" spans="1:51" ht="24.75" customHeight="1" x14ac:dyDescent="0.25">
      <c r="A112" s="166"/>
      <c r="B112" s="164"/>
      <c r="C112" s="67">
        <v>118</v>
      </c>
      <c r="D112" s="73" t="s">
        <v>172</v>
      </c>
      <c r="E112" s="86" t="s">
        <v>400</v>
      </c>
      <c r="F112" s="77" t="s">
        <v>374</v>
      </c>
      <c r="G112" s="75" t="s">
        <v>401</v>
      </c>
      <c r="H112" s="77" t="s">
        <v>468</v>
      </c>
      <c r="I112" s="83">
        <v>21.43</v>
      </c>
      <c r="J112" s="85">
        <v>0</v>
      </c>
      <c r="K112" s="28">
        <f t="shared" si="5"/>
        <v>0</v>
      </c>
      <c r="L112" s="28">
        <f t="shared" si="6"/>
        <v>0</v>
      </c>
      <c r="M112" s="29"/>
      <c r="N112" s="30">
        <f t="shared" si="3"/>
        <v>0</v>
      </c>
      <c r="O112" s="29"/>
      <c r="P112" s="29"/>
      <c r="Q112" s="29"/>
      <c r="R112" s="42">
        <f t="shared" si="7"/>
        <v>0</v>
      </c>
      <c r="S112" s="20" t="str">
        <f t="shared" si="8"/>
        <v>OK</v>
      </c>
      <c r="T112" s="142"/>
      <c r="U112" s="143"/>
      <c r="V112" s="143"/>
      <c r="W112" s="143"/>
      <c r="X112" s="41"/>
      <c r="Y112" s="41"/>
      <c r="Z112" s="41"/>
      <c r="AA112" s="40"/>
      <c r="AB112" s="40"/>
      <c r="AC112" s="40"/>
      <c r="AD112" s="40"/>
      <c r="AE112" s="38"/>
      <c r="AF112" s="38"/>
      <c r="AG112" s="38"/>
      <c r="AH112" s="38"/>
      <c r="AI112" s="38"/>
      <c r="AJ112" s="38"/>
      <c r="AK112" s="38"/>
      <c r="AL112" s="38"/>
      <c r="AM112" s="38"/>
      <c r="AN112" s="38"/>
      <c r="AO112" s="38"/>
      <c r="AP112" s="38"/>
      <c r="AQ112" s="38"/>
      <c r="AR112" s="38"/>
      <c r="AS112" s="38"/>
      <c r="AT112" s="38"/>
      <c r="AU112" s="38"/>
      <c r="AV112" s="38"/>
      <c r="AW112" s="38"/>
      <c r="AX112" s="38"/>
      <c r="AY112" s="38"/>
    </row>
    <row r="113" spans="1:51" ht="24.75" customHeight="1" x14ac:dyDescent="0.25">
      <c r="A113" s="166"/>
      <c r="B113" s="164"/>
      <c r="C113" s="67">
        <v>119</v>
      </c>
      <c r="D113" s="71" t="s">
        <v>173</v>
      </c>
      <c r="E113" s="86" t="s">
        <v>402</v>
      </c>
      <c r="F113" s="77" t="s">
        <v>403</v>
      </c>
      <c r="G113" s="75" t="s">
        <v>404</v>
      </c>
      <c r="H113" s="77" t="s">
        <v>468</v>
      </c>
      <c r="I113" s="82">
        <v>39.950000000000003</v>
      </c>
      <c r="J113" s="85">
        <v>0</v>
      </c>
      <c r="K113" s="28">
        <f t="shared" si="5"/>
        <v>0</v>
      </c>
      <c r="L113" s="28">
        <f t="shared" si="6"/>
        <v>0</v>
      </c>
      <c r="M113" s="29"/>
      <c r="N113" s="30">
        <f t="shared" si="3"/>
        <v>0</v>
      </c>
      <c r="O113" s="29"/>
      <c r="P113" s="29"/>
      <c r="Q113" s="29"/>
      <c r="R113" s="42">
        <f t="shared" si="7"/>
        <v>0</v>
      </c>
      <c r="S113" s="20" t="str">
        <f t="shared" si="8"/>
        <v>OK</v>
      </c>
      <c r="T113" s="142"/>
      <c r="U113" s="143"/>
      <c r="V113" s="143"/>
      <c r="W113" s="143"/>
      <c r="X113" s="41"/>
      <c r="Y113" s="41"/>
      <c r="Z113" s="41"/>
      <c r="AA113" s="40"/>
      <c r="AB113" s="40"/>
      <c r="AC113" s="40"/>
      <c r="AD113" s="40"/>
      <c r="AE113" s="38"/>
      <c r="AF113" s="38"/>
      <c r="AG113" s="38"/>
      <c r="AH113" s="38"/>
      <c r="AI113" s="38"/>
      <c r="AJ113" s="38"/>
      <c r="AK113" s="38"/>
      <c r="AL113" s="38"/>
      <c r="AM113" s="38"/>
      <c r="AN113" s="38"/>
      <c r="AO113" s="38"/>
      <c r="AP113" s="38"/>
      <c r="AQ113" s="38"/>
      <c r="AR113" s="38"/>
      <c r="AS113" s="38"/>
      <c r="AT113" s="38"/>
      <c r="AU113" s="38"/>
      <c r="AV113" s="38"/>
      <c r="AW113" s="38"/>
      <c r="AX113" s="38"/>
      <c r="AY113" s="38"/>
    </row>
    <row r="114" spans="1:51" ht="24.75" customHeight="1" x14ac:dyDescent="0.25">
      <c r="A114" s="166"/>
      <c r="B114" s="164"/>
      <c r="C114" s="67">
        <v>120</v>
      </c>
      <c r="D114" s="71" t="s">
        <v>174</v>
      </c>
      <c r="E114" s="86" t="s">
        <v>405</v>
      </c>
      <c r="F114" s="77" t="s">
        <v>403</v>
      </c>
      <c r="G114" s="75" t="s">
        <v>406</v>
      </c>
      <c r="H114" s="77" t="s">
        <v>468</v>
      </c>
      <c r="I114" s="82">
        <v>35.130000000000003</v>
      </c>
      <c r="J114" s="85">
        <v>0</v>
      </c>
      <c r="K114" s="28">
        <f t="shared" si="5"/>
        <v>0</v>
      </c>
      <c r="L114" s="28">
        <f t="shared" si="6"/>
        <v>0</v>
      </c>
      <c r="M114" s="29"/>
      <c r="N114" s="30">
        <f t="shared" si="3"/>
        <v>0</v>
      </c>
      <c r="O114" s="29"/>
      <c r="P114" s="29"/>
      <c r="Q114" s="29"/>
      <c r="R114" s="42">
        <f t="shared" si="7"/>
        <v>0</v>
      </c>
      <c r="S114" s="20" t="str">
        <f t="shared" si="8"/>
        <v>OK</v>
      </c>
      <c r="T114" s="142"/>
      <c r="U114" s="143"/>
      <c r="V114" s="143"/>
      <c r="W114" s="143"/>
      <c r="X114" s="41"/>
      <c r="Y114" s="41"/>
      <c r="Z114" s="41"/>
      <c r="AA114" s="40"/>
      <c r="AB114" s="40"/>
      <c r="AC114" s="40"/>
      <c r="AD114" s="40"/>
      <c r="AE114" s="38"/>
      <c r="AF114" s="38"/>
      <c r="AG114" s="38"/>
      <c r="AH114" s="38"/>
      <c r="AI114" s="38"/>
      <c r="AJ114" s="38"/>
      <c r="AK114" s="38"/>
      <c r="AL114" s="38"/>
      <c r="AM114" s="38"/>
      <c r="AN114" s="38"/>
      <c r="AO114" s="38"/>
      <c r="AP114" s="38"/>
      <c r="AQ114" s="38"/>
      <c r="AR114" s="38"/>
      <c r="AS114" s="38"/>
      <c r="AT114" s="38"/>
      <c r="AU114" s="38"/>
      <c r="AV114" s="38"/>
      <c r="AW114" s="38"/>
      <c r="AX114" s="38"/>
      <c r="AY114" s="38"/>
    </row>
    <row r="115" spans="1:51" ht="24.75" customHeight="1" x14ac:dyDescent="0.25">
      <c r="A115" s="166"/>
      <c r="B115" s="164"/>
      <c r="C115" s="67">
        <v>121</v>
      </c>
      <c r="D115" s="72" t="s">
        <v>175</v>
      </c>
      <c r="E115" s="86" t="s">
        <v>407</v>
      </c>
      <c r="F115" s="78" t="s">
        <v>51</v>
      </c>
      <c r="G115" s="79" t="s">
        <v>408</v>
      </c>
      <c r="H115" s="77" t="s">
        <v>468</v>
      </c>
      <c r="I115" s="82">
        <v>41.93</v>
      </c>
      <c r="J115" s="85">
        <v>0</v>
      </c>
      <c r="K115" s="28">
        <f t="shared" si="5"/>
        <v>0</v>
      </c>
      <c r="L115" s="28">
        <f t="shared" si="6"/>
        <v>0</v>
      </c>
      <c r="M115" s="29"/>
      <c r="N115" s="30">
        <f t="shared" si="3"/>
        <v>0</v>
      </c>
      <c r="O115" s="29"/>
      <c r="P115" s="29"/>
      <c r="Q115" s="29"/>
      <c r="R115" s="42">
        <f t="shared" si="7"/>
        <v>0</v>
      </c>
      <c r="S115" s="20" t="str">
        <f t="shared" si="8"/>
        <v>OK</v>
      </c>
      <c r="T115" s="142"/>
      <c r="U115" s="143"/>
      <c r="V115" s="143"/>
      <c r="W115" s="143"/>
      <c r="X115" s="41"/>
      <c r="Y115" s="41"/>
      <c r="Z115" s="41"/>
      <c r="AA115" s="40"/>
      <c r="AB115" s="40"/>
      <c r="AC115" s="40"/>
      <c r="AD115" s="40"/>
      <c r="AE115" s="38"/>
      <c r="AF115" s="38"/>
      <c r="AG115" s="38"/>
      <c r="AH115" s="38"/>
      <c r="AI115" s="38"/>
      <c r="AJ115" s="38"/>
      <c r="AK115" s="38"/>
      <c r="AL115" s="38"/>
      <c r="AM115" s="38"/>
      <c r="AN115" s="38"/>
      <c r="AO115" s="38"/>
      <c r="AP115" s="38"/>
      <c r="AQ115" s="38"/>
      <c r="AR115" s="38"/>
      <c r="AS115" s="38"/>
      <c r="AT115" s="38"/>
      <c r="AU115" s="38"/>
      <c r="AV115" s="38"/>
      <c r="AW115" s="38"/>
      <c r="AX115" s="38"/>
      <c r="AY115" s="38"/>
    </row>
    <row r="116" spans="1:51" ht="24.75" customHeight="1" x14ac:dyDescent="0.25">
      <c r="A116" s="166"/>
      <c r="B116" s="164"/>
      <c r="C116" s="67">
        <v>122</v>
      </c>
      <c r="D116" s="72" t="s">
        <v>176</v>
      </c>
      <c r="E116" s="86" t="s">
        <v>409</v>
      </c>
      <c r="F116" s="78" t="s">
        <v>374</v>
      </c>
      <c r="G116" s="79" t="s">
        <v>410</v>
      </c>
      <c r="H116" s="77" t="s">
        <v>468</v>
      </c>
      <c r="I116" s="82">
        <v>56.62</v>
      </c>
      <c r="J116" s="85">
        <v>0</v>
      </c>
      <c r="K116" s="28">
        <f t="shared" si="5"/>
        <v>0</v>
      </c>
      <c r="L116" s="28">
        <f t="shared" si="6"/>
        <v>0</v>
      </c>
      <c r="M116" s="29"/>
      <c r="N116" s="30">
        <f t="shared" si="3"/>
        <v>0</v>
      </c>
      <c r="O116" s="29"/>
      <c r="P116" s="29"/>
      <c r="Q116" s="29"/>
      <c r="R116" s="42">
        <f t="shared" si="7"/>
        <v>0</v>
      </c>
      <c r="S116" s="20" t="str">
        <f t="shared" si="8"/>
        <v>OK</v>
      </c>
      <c r="T116" s="142"/>
      <c r="U116" s="143"/>
      <c r="V116" s="143"/>
      <c r="W116" s="143"/>
      <c r="X116" s="41"/>
      <c r="Y116" s="41"/>
      <c r="Z116" s="41"/>
      <c r="AA116" s="40"/>
      <c r="AB116" s="40"/>
      <c r="AC116" s="40"/>
      <c r="AD116" s="40"/>
      <c r="AE116" s="38"/>
      <c r="AF116" s="38"/>
      <c r="AG116" s="38"/>
      <c r="AH116" s="38"/>
      <c r="AI116" s="38"/>
      <c r="AJ116" s="38"/>
      <c r="AK116" s="38"/>
      <c r="AL116" s="38"/>
      <c r="AM116" s="38"/>
      <c r="AN116" s="38"/>
      <c r="AO116" s="38"/>
      <c r="AP116" s="38"/>
      <c r="AQ116" s="38"/>
      <c r="AR116" s="38"/>
      <c r="AS116" s="38"/>
      <c r="AT116" s="38"/>
      <c r="AU116" s="38"/>
      <c r="AV116" s="38"/>
      <c r="AW116" s="38"/>
      <c r="AX116" s="38"/>
      <c r="AY116" s="38"/>
    </row>
    <row r="117" spans="1:51" ht="24.75" customHeight="1" x14ac:dyDescent="0.25">
      <c r="A117" s="166"/>
      <c r="B117" s="164"/>
      <c r="C117" s="67">
        <v>123</v>
      </c>
      <c r="D117" s="72" t="s">
        <v>177</v>
      </c>
      <c r="E117" s="86" t="s">
        <v>411</v>
      </c>
      <c r="F117" s="78" t="s">
        <v>274</v>
      </c>
      <c r="G117" s="79" t="s">
        <v>412</v>
      </c>
      <c r="H117" s="77" t="s">
        <v>468</v>
      </c>
      <c r="I117" s="82">
        <v>2.71</v>
      </c>
      <c r="J117" s="85">
        <v>0</v>
      </c>
      <c r="K117" s="28">
        <f t="shared" si="5"/>
        <v>0</v>
      </c>
      <c r="L117" s="28">
        <f t="shared" si="6"/>
        <v>0</v>
      </c>
      <c r="M117" s="29"/>
      <c r="N117" s="30">
        <f t="shared" si="3"/>
        <v>0</v>
      </c>
      <c r="O117" s="29"/>
      <c r="P117" s="29"/>
      <c r="Q117" s="29"/>
      <c r="R117" s="42">
        <f t="shared" si="7"/>
        <v>0</v>
      </c>
      <c r="S117" s="20" t="str">
        <f t="shared" si="8"/>
        <v>OK</v>
      </c>
      <c r="T117" s="142"/>
      <c r="U117" s="143"/>
      <c r="V117" s="143"/>
      <c r="W117" s="143"/>
      <c r="X117" s="41"/>
      <c r="Y117" s="41"/>
      <c r="Z117" s="41"/>
      <c r="AA117" s="40"/>
      <c r="AB117" s="40"/>
      <c r="AC117" s="40"/>
      <c r="AD117" s="40"/>
      <c r="AE117" s="38"/>
      <c r="AF117" s="38"/>
      <c r="AG117" s="38"/>
      <c r="AH117" s="38"/>
      <c r="AI117" s="38"/>
      <c r="AJ117" s="38"/>
      <c r="AK117" s="38"/>
      <c r="AL117" s="38"/>
      <c r="AM117" s="38"/>
      <c r="AN117" s="38"/>
      <c r="AO117" s="38"/>
      <c r="AP117" s="38"/>
      <c r="AQ117" s="38"/>
      <c r="AR117" s="38"/>
      <c r="AS117" s="38"/>
      <c r="AT117" s="38"/>
      <c r="AU117" s="38"/>
      <c r="AV117" s="38"/>
      <c r="AW117" s="38"/>
      <c r="AX117" s="38"/>
      <c r="AY117" s="38"/>
    </row>
    <row r="118" spans="1:51" ht="24.75" customHeight="1" x14ac:dyDescent="0.25">
      <c r="A118" s="166"/>
      <c r="B118" s="164"/>
      <c r="C118" s="67">
        <v>124</v>
      </c>
      <c r="D118" s="73" t="s">
        <v>178</v>
      </c>
      <c r="E118" s="86" t="s">
        <v>413</v>
      </c>
      <c r="F118" s="78" t="s">
        <v>414</v>
      </c>
      <c r="G118" s="80" t="s">
        <v>415</v>
      </c>
      <c r="H118" s="77" t="s">
        <v>468</v>
      </c>
      <c r="I118" s="82">
        <v>129.87</v>
      </c>
      <c r="J118" s="85">
        <v>0</v>
      </c>
      <c r="K118" s="28">
        <f t="shared" si="5"/>
        <v>0</v>
      </c>
      <c r="L118" s="28">
        <f t="shared" si="6"/>
        <v>0</v>
      </c>
      <c r="M118" s="29"/>
      <c r="N118" s="30">
        <f t="shared" si="3"/>
        <v>0</v>
      </c>
      <c r="O118" s="29"/>
      <c r="P118" s="29"/>
      <c r="Q118" s="29"/>
      <c r="R118" s="42">
        <f t="shared" si="7"/>
        <v>0</v>
      </c>
      <c r="S118" s="20" t="str">
        <f t="shared" si="8"/>
        <v>OK</v>
      </c>
      <c r="T118" s="142"/>
      <c r="U118" s="143"/>
      <c r="V118" s="143"/>
      <c r="W118" s="143"/>
      <c r="X118" s="41"/>
      <c r="Y118" s="41"/>
      <c r="Z118" s="41"/>
      <c r="AA118" s="40"/>
      <c r="AB118" s="40"/>
      <c r="AC118" s="40"/>
      <c r="AD118" s="40"/>
      <c r="AE118" s="38"/>
      <c r="AF118" s="38"/>
      <c r="AG118" s="38"/>
      <c r="AH118" s="38"/>
      <c r="AI118" s="38"/>
      <c r="AJ118" s="38"/>
      <c r="AK118" s="38"/>
      <c r="AL118" s="38"/>
      <c r="AM118" s="38"/>
      <c r="AN118" s="38"/>
      <c r="AO118" s="38"/>
      <c r="AP118" s="38"/>
      <c r="AQ118" s="38"/>
      <c r="AR118" s="38"/>
      <c r="AS118" s="38"/>
      <c r="AT118" s="38"/>
      <c r="AU118" s="38"/>
      <c r="AV118" s="38"/>
      <c r="AW118" s="38"/>
      <c r="AX118" s="38"/>
      <c r="AY118" s="38"/>
    </row>
    <row r="119" spans="1:51" ht="24.75" customHeight="1" x14ac:dyDescent="0.25">
      <c r="A119" s="166"/>
      <c r="B119" s="165"/>
      <c r="C119" s="67">
        <v>125</v>
      </c>
      <c r="D119" s="73" t="s">
        <v>179</v>
      </c>
      <c r="E119" s="86" t="s">
        <v>416</v>
      </c>
      <c r="F119" s="78" t="s">
        <v>403</v>
      </c>
      <c r="G119" s="80" t="s">
        <v>410</v>
      </c>
      <c r="H119" s="77" t="s">
        <v>468</v>
      </c>
      <c r="I119" s="82">
        <v>85.12</v>
      </c>
      <c r="J119" s="85">
        <v>0</v>
      </c>
      <c r="K119" s="28">
        <f t="shared" si="5"/>
        <v>0</v>
      </c>
      <c r="L119" s="28">
        <f t="shared" si="6"/>
        <v>0</v>
      </c>
      <c r="M119" s="29"/>
      <c r="N119" s="30">
        <f t="shared" si="3"/>
        <v>0</v>
      </c>
      <c r="O119" s="29"/>
      <c r="P119" s="29"/>
      <c r="Q119" s="29"/>
      <c r="R119" s="42">
        <f t="shared" si="7"/>
        <v>0</v>
      </c>
      <c r="S119" s="20" t="str">
        <f t="shared" si="8"/>
        <v>OK</v>
      </c>
      <c r="T119" s="142"/>
      <c r="U119" s="143"/>
      <c r="V119" s="143"/>
      <c r="W119" s="143"/>
      <c r="X119" s="41"/>
      <c r="Y119" s="41"/>
      <c r="Z119" s="41"/>
      <c r="AA119" s="40"/>
      <c r="AB119" s="40"/>
      <c r="AC119" s="40"/>
      <c r="AD119" s="40"/>
      <c r="AE119" s="38"/>
      <c r="AF119" s="38"/>
      <c r="AG119" s="38"/>
      <c r="AH119" s="38"/>
      <c r="AI119" s="38"/>
      <c r="AJ119" s="38"/>
      <c r="AK119" s="38"/>
      <c r="AL119" s="38"/>
      <c r="AM119" s="38"/>
      <c r="AN119" s="38"/>
      <c r="AO119" s="38"/>
      <c r="AP119" s="38"/>
      <c r="AQ119" s="38"/>
      <c r="AR119" s="38"/>
      <c r="AS119" s="38"/>
      <c r="AT119" s="38"/>
      <c r="AU119" s="38"/>
      <c r="AV119" s="38"/>
      <c r="AW119" s="38"/>
      <c r="AX119" s="38"/>
      <c r="AY119" s="38"/>
    </row>
    <row r="120" spans="1:51" ht="24.75" customHeight="1" x14ac:dyDescent="0.25">
      <c r="A120" s="166" t="s">
        <v>481</v>
      </c>
      <c r="B120" s="163">
        <v>15</v>
      </c>
      <c r="C120" s="67">
        <v>126</v>
      </c>
      <c r="D120" s="72" t="s">
        <v>180</v>
      </c>
      <c r="E120" s="86" t="s">
        <v>417</v>
      </c>
      <c r="F120" s="78" t="s">
        <v>3</v>
      </c>
      <c r="G120" s="79" t="s">
        <v>418</v>
      </c>
      <c r="H120" s="77" t="s">
        <v>470</v>
      </c>
      <c r="I120" s="82">
        <v>14.36</v>
      </c>
      <c r="J120" s="85">
        <v>0</v>
      </c>
      <c r="K120" s="28">
        <f t="shared" si="5"/>
        <v>0</v>
      </c>
      <c r="L120" s="28">
        <f t="shared" si="6"/>
        <v>0</v>
      </c>
      <c r="M120" s="29"/>
      <c r="N120" s="30">
        <f t="shared" si="3"/>
        <v>0</v>
      </c>
      <c r="O120" s="29"/>
      <c r="P120" s="29"/>
      <c r="Q120" s="29"/>
      <c r="R120" s="42">
        <f t="shared" si="7"/>
        <v>0</v>
      </c>
      <c r="S120" s="20" t="str">
        <f t="shared" si="8"/>
        <v>OK</v>
      </c>
      <c r="T120" s="142"/>
      <c r="U120" s="143"/>
      <c r="V120" s="143"/>
      <c r="W120" s="143"/>
      <c r="X120" s="41"/>
      <c r="Y120" s="41"/>
      <c r="Z120" s="41"/>
      <c r="AA120" s="40"/>
      <c r="AB120" s="40"/>
      <c r="AC120" s="40"/>
      <c r="AD120" s="40"/>
      <c r="AE120" s="38"/>
      <c r="AF120" s="38"/>
      <c r="AG120" s="38"/>
      <c r="AH120" s="38"/>
      <c r="AI120" s="38"/>
      <c r="AJ120" s="38"/>
      <c r="AK120" s="38"/>
      <c r="AL120" s="38"/>
      <c r="AM120" s="38"/>
      <c r="AN120" s="38"/>
      <c r="AO120" s="38"/>
      <c r="AP120" s="38"/>
      <c r="AQ120" s="38"/>
      <c r="AR120" s="38"/>
      <c r="AS120" s="38"/>
      <c r="AT120" s="38"/>
      <c r="AU120" s="38"/>
      <c r="AV120" s="38"/>
      <c r="AW120" s="38"/>
      <c r="AX120" s="38"/>
      <c r="AY120" s="38"/>
    </row>
    <row r="121" spans="1:51" ht="24.75" customHeight="1" x14ac:dyDescent="0.25">
      <c r="A121" s="166"/>
      <c r="B121" s="164"/>
      <c r="C121" s="67">
        <v>127</v>
      </c>
      <c r="D121" s="72" t="s">
        <v>181</v>
      </c>
      <c r="E121" s="86" t="s">
        <v>419</v>
      </c>
      <c r="F121" s="78" t="s">
        <v>3</v>
      </c>
      <c r="G121" s="79" t="s">
        <v>420</v>
      </c>
      <c r="H121" s="77" t="s">
        <v>468</v>
      </c>
      <c r="I121" s="82">
        <v>17.46</v>
      </c>
      <c r="J121" s="85">
        <v>0</v>
      </c>
      <c r="K121" s="28">
        <f t="shared" si="5"/>
        <v>0</v>
      </c>
      <c r="L121" s="28">
        <f t="shared" si="6"/>
        <v>0</v>
      </c>
      <c r="M121" s="29"/>
      <c r="N121" s="30">
        <f t="shared" si="3"/>
        <v>0</v>
      </c>
      <c r="O121" s="29"/>
      <c r="P121" s="29"/>
      <c r="Q121" s="29"/>
      <c r="R121" s="42">
        <f t="shared" si="7"/>
        <v>0</v>
      </c>
      <c r="S121" s="20" t="str">
        <f t="shared" si="8"/>
        <v>OK</v>
      </c>
      <c r="T121" s="142"/>
      <c r="U121" s="143"/>
      <c r="V121" s="143"/>
      <c r="W121" s="143"/>
      <c r="X121" s="41"/>
      <c r="Y121" s="41"/>
      <c r="Z121" s="41"/>
      <c r="AA121" s="40"/>
      <c r="AB121" s="40"/>
      <c r="AC121" s="40"/>
      <c r="AD121" s="40"/>
      <c r="AE121" s="38"/>
      <c r="AF121" s="38"/>
      <c r="AG121" s="38"/>
      <c r="AH121" s="38"/>
      <c r="AI121" s="38"/>
      <c r="AJ121" s="38"/>
      <c r="AK121" s="38"/>
      <c r="AL121" s="38"/>
      <c r="AM121" s="38"/>
      <c r="AN121" s="38"/>
      <c r="AO121" s="38"/>
      <c r="AP121" s="38"/>
      <c r="AQ121" s="38"/>
      <c r="AR121" s="38"/>
      <c r="AS121" s="38"/>
      <c r="AT121" s="38"/>
      <c r="AU121" s="38"/>
      <c r="AV121" s="38"/>
      <c r="AW121" s="38"/>
      <c r="AX121" s="38"/>
      <c r="AY121" s="38"/>
    </row>
    <row r="122" spans="1:51" ht="24.75" customHeight="1" x14ac:dyDescent="0.25">
      <c r="A122" s="166"/>
      <c r="B122" s="164"/>
      <c r="C122" s="67">
        <v>128</v>
      </c>
      <c r="D122" s="72" t="s">
        <v>182</v>
      </c>
      <c r="E122" s="86" t="s">
        <v>419</v>
      </c>
      <c r="F122" s="78" t="s">
        <v>3</v>
      </c>
      <c r="G122" s="79" t="s">
        <v>420</v>
      </c>
      <c r="H122" s="77" t="s">
        <v>468</v>
      </c>
      <c r="I122" s="82">
        <v>16.579999999999998</v>
      </c>
      <c r="J122" s="85">
        <v>0</v>
      </c>
      <c r="K122" s="28">
        <f t="shared" si="5"/>
        <v>0</v>
      </c>
      <c r="L122" s="28">
        <f t="shared" si="6"/>
        <v>0</v>
      </c>
      <c r="M122" s="29"/>
      <c r="N122" s="30">
        <f t="shared" si="3"/>
        <v>0</v>
      </c>
      <c r="O122" s="29"/>
      <c r="P122" s="29"/>
      <c r="Q122" s="29"/>
      <c r="R122" s="42">
        <f t="shared" si="7"/>
        <v>0</v>
      </c>
      <c r="S122" s="20" t="str">
        <f t="shared" si="8"/>
        <v>OK</v>
      </c>
      <c r="T122" s="142"/>
      <c r="U122" s="143"/>
      <c r="V122" s="143"/>
      <c r="W122" s="143"/>
      <c r="X122" s="41"/>
      <c r="Y122" s="41"/>
      <c r="Z122" s="41"/>
      <c r="AA122" s="40"/>
      <c r="AB122" s="40"/>
      <c r="AC122" s="40"/>
      <c r="AD122" s="40"/>
      <c r="AE122" s="38"/>
      <c r="AF122" s="38"/>
      <c r="AG122" s="38"/>
      <c r="AH122" s="38"/>
      <c r="AI122" s="38"/>
      <c r="AJ122" s="38"/>
      <c r="AK122" s="38"/>
      <c r="AL122" s="38"/>
      <c r="AM122" s="38"/>
      <c r="AN122" s="38"/>
      <c r="AO122" s="38"/>
      <c r="AP122" s="38"/>
      <c r="AQ122" s="38"/>
      <c r="AR122" s="38"/>
      <c r="AS122" s="38"/>
      <c r="AT122" s="38"/>
      <c r="AU122" s="38"/>
      <c r="AV122" s="38"/>
      <c r="AW122" s="38"/>
      <c r="AX122" s="38"/>
      <c r="AY122" s="38"/>
    </row>
    <row r="123" spans="1:51" ht="24.75" customHeight="1" x14ac:dyDescent="0.25">
      <c r="A123" s="166"/>
      <c r="B123" s="164"/>
      <c r="C123" s="67">
        <v>129</v>
      </c>
      <c r="D123" s="72" t="s">
        <v>183</v>
      </c>
      <c r="E123" s="86" t="s">
        <v>421</v>
      </c>
      <c r="F123" s="78" t="s">
        <v>3</v>
      </c>
      <c r="G123" s="79" t="s">
        <v>422</v>
      </c>
      <c r="H123" s="77" t="s">
        <v>471</v>
      </c>
      <c r="I123" s="82">
        <v>5.23</v>
      </c>
      <c r="J123" s="85">
        <v>0</v>
      </c>
      <c r="K123" s="28">
        <f t="shared" si="5"/>
        <v>0</v>
      </c>
      <c r="L123" s="28">
        <f t="shared" si="6"/>
        <v>0</v>
      </c>
      <c r="M123" s="29"/>
      <c r="N123" s="30">
        <f t="shared" si="3"/>
        <v>0</v>
      </c>
      <c r="O123" s="29"/>
      <c r="P123" s="29"/>
      <c r="Q123" s="29"/>
      <c r="R123" s="42">
        <f t="shared" si="7"/>
        <v>0</v>
      </c>
      <c r="S123" s="20" t="str">
        <f t="shared" si="8"/>
        <v>OK</v>
      </c>
      <c r="T123" s="142"/>
      <c r="U123" s="143"/>
      <c r="V123" s="143"/>
      <c r="W123" s="143"/>
      <c r="X123" s="41"/>
      <c r="Y123" s="41"/>
      <c r="Z123" s="41"/>
      <c r="AA123" s="40"/>
      <c r="AB123" s="40"/>
      <c r="AC123" s="40"/>
      <c r="AD123" s="40"/>
      <c r="AE123" s="38"/>
      <c r="AF123" s="38"/>
      <c r="AG123" s="38"/>
      <c r="AH123" s="38"/>
      <c r="AI123" s="38"/>
      <c r="AJ123" s="38"/>
      <c r="AK123" s="38"/>
      <c r="AL123" s="38"/>
      <c r="AM123" s="38"/>
      <c r="AN123" s="38"/>
      <c r="AO123" s="38"/>
      <c r="AP123" s="38"/>
      <c r="AQ123" s="38"/>
      <c r="AR123" s="38"/>
      <c r="AS123" s="38"/>
      <c r="AT123" s="38"/>
      <c r="AU123" s="38"/>
      <c r="AV123" s="38"/>
      <c r="AW123" s="38"/>
      <c r="AX123" s="38"/>
      <c r="AY123" s="38"/>
    </row>
    <row r="124" spans="1:51" ht="24.75" customHeight="1" x14ac:dyDescent="0.25">
      <c r="A124" s="166"/>
      <c r="B124" s="164"/>
      <c r="C124" s="67">
        <v>130</v>
      </c>
      <c r="D124" s="72" t="s">
        <v>184</v>
      </c>
      <c r="E124" s="86" t="s">
        <v>423</v>
      </c>
      <c r="F124" s="78" t="s">
        <v>3</v>
      </c>
      <c r="G124" s="79" t="s">
        <v>422</v>
      </c>
      <c r="H124" s="77" t="s">
        <v>471</v>
      </c>
      <c r="I124" s="82">
        <v>5.79</v>
      </c>
      <c r="J124" s="85">
        <v>0</v>
      </c>
      <c r="K124" s="28">
        <f t="shared" si="5"/>
        <v>0</v>
      </c>
      <c r="L124" s="28">
        <f t="shared" si="6"/>
        <v>0</v>
      </c>
      <c r="M124" s="29"/>
      <c r="N124" s="30">
        <f t="shared" si="3"/>
        <v>0</v>
      </c>
      <c r="O124" s="29"/>
      <c r="P124" s="29"/>
      <c r="Q124" s="29"/>
      <c r="R124" s="42">
        <f t="shared" si="7"/>
        <v>0</v>
      </c>
      <c r="S124" s="20" t="str">
        <f t="shared" si="8"/>
        <v>OK</v>
      </c>
      <c r="T124" s="142"/>
      <c r="U124" s="143"/>
      <c r="V124" s="143"/>
      <c r="W124" s="143"/>
      <c r="X124" s="41"/>
      <c r="Y124" s="41"/>
      <c r="Z124" s="41"/>
      <c r="AA124" s="40"/>
      <c r="AB124" s="40"/>
      <c r="AC124" s="40"/>
      <c r="AD124" s="40"/>
      <c r="AE124" s="38"/>
      <c r="AF124" s="38"/>
      <c r="AG124" s="38"/>
      <c r="AH124" s="38"/>
      <c r="AI124" s="38"/>
      <c r="AJ124" s="38"/>
      <c r="AK124" s="38"/>
      <c r="AL124" s="38"/>
      <c r="AM124" s="38"/>
      <c r="AN124" s="38"/>
      <c r="AO124" s="38"/>
      <c r="AP124" s="38"/>
      <c r="AQ124" s="38"/>
      <c r="AR124" s="38"/>
      <c r="AS124" s="38"/>
      <c r="AT124" s="38"/>
      <c r="AU124" s="38"/>
      <c r="AV124" s="38"/>
      <c r="AW124" s="38"/>
      <c r="AX124" s="38"/>
      <c r="AY124" s="38"/>
    </row>
    <row r="125" spans="1:51" ht="24.75" customHeight="1" x14ac:dyDescent="0.25">
      <c r="A125" s="166"/>
      <c r="B125" s="164"/>
      <c r="C125" s="67">
        <v>131</v>
      </c>
      <c r="D125" s="72" t="s">
        <v>185</v>
      </c>
      <c r="E125" s="86" t="s">
        <v>424</v>
      </c>
      <c r="F125" s="78" t="s">
        <v>236</v>
      </c>
      <c r="G125" s="79" t="s">
        <v>425</v>
      </c>
      <c r="H125" s="77" t="s">
        <v>468</v>
      </c>
      <c r="I125" s="82">
        <v>45.55</v>
      </c>
      <c r="J125" s="85">
        <v>0</v>
      </c>
      <c r="K125" s="28">
        <f t="shared" si="5"/>
        <v>0</v>
      </c>
      <c r="L125" s="28">
        <f t="shared" si="6"/>
        <v>0</v>
      </c>
      <c r="M125" s="29"/>
      <c r="N125" s="30">
        <f t="shared" si="3"/>
        <v>0</v>
      </c>
      <c r="O125" s="29"/>
      <c r="P125" s="29"/>
      <c r="Q125" s="29"/>
      <c r="R125" s="42">
        <f t="shared" si="7"/>
        <v>0</v>
      </c>
      <c r="S125" s="20" t="str">
        <f t="shared" si="8"/>
        <v>OK</v>
      </c>
      <c r="T125" s="142"/>
      <c r="U125" s="143"/>
      <c r="V125" s="143"/>
      <c r="W125" s="143"/>
      <c r="X125" s="41"/>
      <c r="Y125" s="41"/>
      <c r="Z125" s="41"/>
      <c r="AA125" s="40"/>
      <c r="AB125" s="40"/>
      <c r="AC125" s="40"/>
      <c r="AD125" s="40"/>
      <c r="AE125" s="38"/>
      <c r="AF125" s="38"/>
      <c r="AG125" s="38"/>
      <c r="AH125" s="38"/>
      <c r="AI125" s="38"/>
      <c r="AJ125" s="38"/>
      <c r="AK125" s="38"/>
      <c r="AL125" s="38"/>
      <c r="AM125" s="38"/>
      <c r="AN125" s="38"/>
      <c r="AO125" s="38"/>
      <c r="AP125" s="38"/>
      <c r="AQ125" s="38"/>
      <c r="AR125" s="38"/>
      <c r="AS125" s="38"/>
      <c r="AT125" s="38"/>
      <c r="AU125" s="38"/>
      <c r="AV125" s="38"/>
      <c r="AW125" s="38"/>
      <c r="AX125" s="38"/>
      <c r="AY125" s="38"/>
    </row>
    <row r="126" spans="1:51" ht="24.75" customHeight="1" x14ac:dyDescent="0.25">
      <c r="A126" s="166"/>
      <c r="B126" s="164"/>
      <c r="C126" s="67">
        <v>132</v>
      </c>
      <c r="D126" s="72" t="s">
        <v>186</v>
      </c>
      <c r="E126" s="86" t="s">
        <v>426</v>
      </c>
      <c r="F126" s="78" t="s">
        <v>236</v>
      </c>
      <c r="G126" s="79" t="s">
        <v>427</v>
      </c>
      <c r="H126" s="77" t="s">
        <v>473</v>
      </c>
      <c r="I126" s="82">
        <v>38.03</v>
      </c>
      <c r="J126" s="85">
        <v>0</v>
      </c>
      <c r="K126" s="28">
        <f t="shared" si="5"/>
        <v>0</v>
      </c>
      <c r="L126" s="28">
        <f t="shared" si="6"/>
        <v>0</v>
      </c>
      <c r="M126" s="29"/>
      <c r="N126" s="30">
        <f t="shared" si="3"/>
        <v>0</v>
      </c>
      <c r="O126" s="29"/>
      <c r="P126" s="29"/>
      <c r="Q126" s="29"/>
      <c r="R126" s="42">
        <f t="shared" si="7"/>
        <v>0</v>
      </c>
      <c r="S126" s="20" t="str">
        <f t="shared" si="8"/>
        <v>OK</v>
      </c>
      <c r="T126" s="142"/>
      <c r="U126" s="143"/>
      <c r="V126" s="143"/>
      <c r="W126" s="143"/>
      <c r="X126" s="41"/>
      <c r="Y126" s="41"/>
      <c r="Z126" s="41"/>
      <c r="AA126" s="40"/>
      <c r="AB126" s="40"/>
      <c r="AC126" s="40"/>
      <c r="AD126" s="40"/>
      <c r="AE126" s="38"/>
      <c r="AF126" s="38"/>
      <c r="AG126" s="38"/>
      <c r="AH126" s="38"/>
      <c r="AI126" s="38"/>
      <c r="AJ126" s="38"/>
      <c r="AK126" s="38"/>
      <c r="AL126" s="38"/>
      <c r="AM126" s="38"/>
      <c r="AN126" s="38"/>
      <c r="AO126" s="38"/>
      <c r="AP126" s="38"/>
      <c r="AQ126" s="38"/>
      <c r="AR126" s="38"/>
      <c r="AS126" s="38"/>
      <c r="AT126" s="38"/>
      <c r="AU126" s="38"/>
      <c r="AV126" s="38"/>
      <c r="AW126" s="38"/>
      <c r="AX126" s="38"/>
      <c r="AY126" s="38"/>
    </row>
    <row r="127" spans="1:51" ht="24.75" customHeight="1" x14ac:dyDescent="0.25">
      <c r="A127" s="166"/>
      <c r="B127" s="164"/>
      <c r="C127" s="67">
        <v>133</v>
      </c>
      <c r="D127" s="72" t="s">
        <v>187</v>
      </c>
      <c r="E127" s="86" t="s">
        <v>428</v>
      </c>
      <c r="F127" s="78" t="s">
        <v>374</v>
      </c>
      <c r="G127" s="79" t="s">
        <v>429</v>
      </c>
      <c r="H127" s="77" t="s">
        <v>474</v>
      </c>
      <c r="I127" s="82">
        <v>12.12</v>
      </c>
      <c r="J127" s="85">
        <v>0</v>
      </c>
      <c r="K127" s="28">
        <f t="shared" si="5"/>
        <v>0</v>
      </c>
      <c r="L127" s="28">
        <f t="shared" si="6"/>
        <v>0</v>
      </c>
      <c r="M127" s="29"/>
      <c r="N127" s="30">
        <f t="shared" si="3"/>
        <v>0</v>
      </c>
      <c r="O127" s="29"/>
      <c r="P127" s="29"/>
      <c r="Q127" s="29"/>
      <c r="R127" s="42">
        <f t="shared" si="7"/>
        <v>0</v>
      </c>
      <c r="S127" s="20" t="str">
        <f t="shared" si="8"/>
        <v>OK</v>
      </c>
      <c r="T127" s="142"/>
      <c r="U127" s="143"/>
      <c r="V127" s="143"/>
      <c r="W127" s="143"/>
      <c r="X127" s="41"/>
      <c r="Y127" s="41"/>
      <c r="Z127" s="41"/>
      <c r="AA127" s="40"/>
      <c r="AB127" s="40"/>
      <c r="AC127" s="40"/>
      <c r="AD127" s="40"/>
      <c r="AE127" s="38"/>
      <c r="AF127" s="38"/>
      <c r="AG127" s="38"/>
      <c r="AH127" s="38"/>
      <c r="AI127" s="38"/>
      <c r="AJ127" s="38"/>
      <c r="AK127" s="38"/>
      <c r="AL127" s="38"/>
      <c r="AM127" s="38"/>
      <c r="AN127" s="38"/>
      <c r="AO127" s="38"/>
      <c r="AP127" s="38"/>
      <c r="AQ127" s="38"/>
      <c r="AR127" s="38"/>
      <c r="AS127" s="38"/>
      <c r="AT127" s="38"/>
      <c r="AU127" s="38"/>
      <c r="AV127" s="38"/>
      <c r="AW127" s="38"/>
      <c r="AX127" s="38"/>
      <c r="AY127" s="38"/>
    </row>
    <row r="128" spans="1:51" ht="24.75" customHeight="1" x14ac:dyDescent="0.25">
      <c r="A128" s="166"/>
      <c r="B128" s="164"/>
      <c r="C128" s="67">
        <v>134</v>
      </c>
      <c r="D128" s="72" t="s">
        <v>188</v>
      </c>
      <c r="E128" s="86" t="s">
        <v>430</v>
      </c>
      <c r="F128" s="78" t="s">
        <v>236</v>
      </c>
      <c r="G128" s="79" t="s">
        <v>431</v>
      </c>
      <c r="H128" s="77" t="s">
        <v>468</v>
      </c>
      <c r="I128" s="82">
        <v>14.89</v>
      </c>
      <c r="J128" s="85">
        <v>0</v>
      </c>
      <c r="K128" s="28">
        <f t="shared" si="5"/>
        <v>0</v>
      </c>
      <c r="L128" s="28">
        <f t="shared" si="6"/>
        <v>0</v>
      </c>
      <c r="M128" s="29"/>
      <c r="N128" s="30">
        <f t="shared" si="3"/>
        <v>0</v>
      </c>
      <c r="O128" s="29"/>
      <c r="P128" s="29"/>
      <c r="Q128" s="29"/>
      <c r="R128" s="42">
        <f t="shared" si="7"/>
        <v>0</v>
      </c>
      <c r="S128" s="20" t="str">
        <f t="shared" si="8"/>
        <v>OK</v>
      </c>
      <c r="T128" s="142"/>
      <c r="U128" s="143"/>
      <c r="V128" s="143"/>
      <c r="W128" s="143"/>
      <c r="X128" s="41"/>
      <c r="Y128" s="41"/>
      <c r="Z128" s="41"/>
      <c r="AA128" s="40"/>
      <c r="AB128" s="40"/>
      <c r="AC128" s="40"/>
      <c r="AD128" s="40"/>
      <c r="AE128" s="38"/>
      <c r="AF128" s="38"/>
      <c r="AG128" s="38"/>
      <c r="AH128" s="38"/>
      <c r="AI128" s="38"/>
      <c r="AJ128" s="38"/>
      <c r="AK128" s="38"/>
      <c r="AL128" s="38"/>
      <c r="AM128" s="38"/>
      <c r="AN128" s="38"/>
      <c r="AO128" s="38"/>
      <c r="AP128" s="38"/>
      <c r="AQ128" s="38"/>
      <c r="AR128" s="38"/>
      <c r="AS128" s="38"/>
      <c r="AT128" s="38"/>
      <c r="AU128" s="38"/>
      <c r="AV128" s="38"/>
      <c r="AW128" s="38"/>
      <c r="AX128" s="38"/>
      <c r="AY128" s="38"/>
    </row>
    <row r="129" spans="1:51" ht="24.75" customHeight="1" x14ac:dyDescent="0.25">
      <c r="A129" s="166"/>
      <c r="B129" s="164"/>
      <c r="C129" s="67">
        <v>135</v>
      </c>
      <c r="D129" s="72" t="s">
        <v>189</v>
      </c>
      <c r="E129" s="86" t="s">
        <v>432</v>
      </c>
      <c r="F129" s="78" t="s">
        <v>236</v>
      </c>
      <c r="G129" s="80" t="s">
        <v>433</v>
      </c>
      <c r="H129" s="77" t="s">
        <v>468</v>
      </c>
      <c r="I129" s="82">
        <v>7.29</v>
      </c>
      <c r="J129" s="85">
        <v>0</v>
      </c>
      <c r="K129" s="28">
        <f t="shared" si="5"/>
        <v>0</v>
      </c>
      <c r="L129" s="28">
        <f t="shared" si="6"/>
        <v>0</v>
      </c>
      <c r="M129" s="29"/>
      <c r="N129" s="30">
        <f t="shared" si="3"/>
        <v>0</v>
      </c>
      <c r="O129" s="29"/>
      <c r="P129" s="29"/>
      <c r="Q129" s="29"/>
      <c r="R129" s="42">
        <f t="shared" si="7"/>
        <v>0</v>
      </c>
      <c r="S129" s="20" t="str">
        <f t="shared" si="8"/>
        <v>OK</v>
      </c>
      <c r="T129" s="142"/>
      <c r="U129" s="143"/>
      <c r="V129" s="143"/>
      <c r="W129" s="143"/>
      <c r="X129" s="41"/>
      <c r="Y129" s="41"/>
      <c r="Z129" s="41"/>
      <c r="AA129" s="40"/>
      <c r="AB129" s="40"/>
      <c r="AC129" s="40"/>
      <c r="AD129" s="40"/>
      <c r="AE129" s="38"/>
      <c r="AF129" s="38"/>
      <c r="AG129" s="38"/>
      <c r="AH129" s="38"/>
      <c r="AI129" s="38"/>
      <c r="AJ129" s="38"/>
      <c r="AK129" s="38"/>
      <c r="AL129" s="38"/>
      <c r="AM129" s="38"/>
      <c r="AN129" s="38"/>
      <c r="AO129" s="38"/>
      <c r="AP129" s="38"/>
      <c r="AQ129" s="38"/>
      <c r="AR129" s="38"/>
      <c r="AS129" s="38"/>
      <c r="AT129" s="38"/>
      <c r="AU129" s="38"/>
      <c r="AV129" s="38"/>
      <c r="AW129" s="38"/>
      <c r="AX129" s="38"/>
      <c r="AY129" s="38"/>
    </row>
    <row r="130" spans="1:51" ht="24.75" customHeight="1" x14ac:dyDescent="0.25">
      <c r="A130" s="166"/>
      <c r="B130" s="164"/>
      <c r="C130" s="67">
        <v>136</v>
      </c>
      <c r="D130" s="72" t="s">
        <v>190</v>
      </c>
      <c r="E130" s="86" t="s">
        <v>434</v>
      </c>
      <c r="F130" s="78" t="s">
        <v>236</v>
      </c>
      <c r="G130" s="80" t="s">
        <v>433</v>
      </c>
      <c r="H130" s="77" t="s">
        <v>468</v>
      </c>
      <c r="I130" s="82">
        <v>11.18</v>
      </c>
      <c r="J130" s="85">
        <v>0</v>
      </c>
      <c r="K130" s="28">
        <f t="shared" si="5"/>
        <v>0</v>
      </c>
      <c r="L130" s="28">
        <f t="shared" si="6"/>
        <v>0</v>
      </c>
      <c r="M130" s="29"/>
      <c r="N130" s="30">
        <f t="shared" si="3"/>
        <v>0</v>
      </c>
      <c r="O130" s="29"/>
      <c r="P130" s="29"/>
      <c r="Q130" s="29"/>
      <c r="R130" s="42">
        <f t="shared" si="7"/>
        <v>0</v>
      </c>
      <c r="S130" s="20" t="str">
        <f t="shared" si="8"/>
        <v>OK</v>
      </c>
      <c r="T130" s="142"/>
      <c r="U130" s="143"/>
      <c r="V130" s="143"/>
      <c r="W130" s="143"/>
      <c r="X130" s="41"/>
      <c r="Y130" s="41"/>
      <c r="Z130" s="41"/>
      <c r="AA130" s="40"/>
      <c r="AB130" s="40"/>
      <c r="AC130" s="40"/>
      <c r="AD130" s="40"/>
      <c r="AE130" s="38"/>
      <c r="AF130" s="38"/>
      <c r="AG130" s="38"/>
      <c r="AH130" s="38"/>
      <c r="AI130" s="38"/>
      <c r="AJ130" s="38"/>
      <c r="AK130" s="38"/>
      <c r="AL130" s="38"/>
      <c r="AM130" s="38"/>
      <c r="AN130" s="38"/>
      <c r="AO130" s="38"/>
      <c r="AP130" s="38"/>
      <c r="AQ130" s="38"/>
      <c r="AR130" s="38"/>
      <c r="AS130" s="38"/>
      <c r="AT130" s="38"/>
      <c r="AU130" s="38"/>
      <c r="AV130" s="38"/>
      <c r="AW130" s="38"/>
      <c r="AX130" s="38"/>
      <c r="AY130" s="38"/>
    </row>
    <row r="131" spans="1:51" ht="24.75" customHeight="1" x14ac:dyDescent="0.25">
      <c r="A131" s="166"/>
      <c r="B131" s="164"/>
      <c r="C131" s="67">
        <v>137</v>
      </c>
      <c r="D131" s="72" t="s">
        <v>191</v>
      </c>
      <c r="E131" s="86" t="s">
        <v>435</v>
      </c>
      <c r="F131" s="78" t="s">
        <v>236</v>
      </c>
      <c r="G131" s="79" t="s">
        <v>436</v>
      </c>
      <c r="H131" s="77" t="s">
        <v>475</v>
      </c>
      <c r="I131" s="82">
        <v>204.37</v>
      </c>
      <c r="J131" s="85">
        <v>0</v>
      </c>
      <c r="K131" s="28">
        <f t="shared" si="5"/>
        <v>0</v>
      </c>
      <c r="L131" s="28">
        <f t="shared" si="6"/>
        <v>0</v>
      </c>
      <c r="M131" s="29"/>
      <c r="N131" s="30">
        <f t="shared" si="3"/>
        <v>0</v>
      </c>
      <c r="O131" s="29"/>
      <c r="P131" s="29"/>
      <c r="Q131" s="29"/>
      <c r="R131" s="42">
        <f t="shared" si="7"/>
        <v>0</v>
      </c>
      <c r="S131" s="20" t="str">
        <f t="shared" si="8"/>
        <v>OK</v>
      </c>
      <c r="T131" s="142"/>
      <c r="U131" s="143"/>
      <c r="V131" s="143"/>
      <c r="W131" s="143"/>
      <c r="X131" s="41"/>
      <c r="Y131" s="41"/>
      <c r="Z131" s="41"/>
      <c r="AA131" s="40"/>
      <c r="AB131" s="40"/>
      <c r="AC131" s="40"/>
      <c r="AD131" s="40"/>
      <c r="AE131" s="38"/>
      <c r="AF131" s="38"/>
      <c r="AG131" s="38"/>
      <c r="AH131" s="38"/>
      <c r="AI131" s="38"/>
      <c r="AJ131" s="38"/>
      <c r="AK131" s="38"/>
      <c r="AL131" s="38"/>
      <c r="AM131" s="38"/>
      <c r="AN131" s="38"/>
      <c r="AO131" s="38"/>
      <c r="AP131" s="38"/>
      <c r="AQ131" s="38"/>
      <c r="AR131" s="38"/>
      <c r="AS131" s="38"/>
      <c r="AT131" s="38"/>
      <c r="AU131" s="38"/>
      <c r="AV131" s="38"/>
      <c r="AW131" s="38"/>
      <c r="AX131" s="38"/>
      <c r="AY131" s="38"/>
    </row>
    <row r="132" spans="1:51" ht="24.75" customHeight="1" x14ac:dyDescent="0.25">
      <c r="A132" s="166"/>
      <c r="B132" s="164"/>
      <c r="C132" s="67">
        <v>138</v>
      </c>
      <c r="D132" s="72" t="s">
        <v>192</v>
      </c>
      <c r="E132" s="86" t="s">
        <v>437</v>
      </c>
      <c r="F132" s="78" t="s">
        <v>291</v>
      </c>
      <c r="G132" s="79" t="s">
        <v>438</v>
      </c>
      <c r="H132" s="77" t="s">
        <v>475</v>
      </c>
      <c r="I132" s="82">
        <v>119.47</v>
      </c>
      <c r="J132" s="85">
        <v>0</v>
      </c>
      <c r="K132" s="28">
        <f t="shared" si="5"/>
        <v>0</v>
      </c>
      <c r="L132" s="28">
        <f t="shared" si="6"/>
        <v>0</v>
      </c>
      <c r="M132" s="29"/>
      <c r="N132" s="30">
        <f t="shared" si="3"/>
        <v>0</v>
      </c>
      <c r="O132" s="29"/>
      <c r="P132" s="29"/>
      <c r="Q132" s="29"/>
      <c r="R132" s="42">
        <f t="shared" si="7"/>
        <v>0</v>
      </c>
      <c r="S132" s="20" t="str">
        <f t="shared" si="8"/>
        <v>OK</v>
      </c>
      <c r="T132" s="142"/>
      <c r="U132" s="143"/>
      <c r="V132" s="143"/>
      <c r="W132" s="143"/>
      <c r="X132" s="41"/>
      <c r="Y132" s="41"/>
      <c r="Z132" s="41"/>
      <c r="AA132" s="40"/>
      <c r="AB132" s="40"/>
      <c r="AC132" s="40"/>
      <c r="AD132" s="40"/>
      <c r="AE132" s="38"/>
      <c r="AF132" s="38"/>
      <c r="AG132" s="38"/>
      <c r="AH132" s="38"/>
      <c r="AI132" s="38"/>
      <c r="AJ132" s="38"/>
      <c r="AK132" s="38"/>
      <c r="AL132" s="38"/>
      <c r="AM132" s="38"/>
      <c r="AN132" s="38"/>
      <c r="AO132" s="38"/>
      <c r="AP132" s="38"/>
      <c r="AQ132" s="38"/>
      <c r="AR132" s="38"/>
      <c r="AS132" s="38"/>
      <c r="AT132" s="38"/>
      <c r="AU132" s="38"/>
      <c r="AV132" s="38"/>
      <c r="AW132" s="38"/>
      <c r="AX132" s="38"/>
      <c r="AY132" s="38"/>
    </row>
    <row r="133" spans="1:51" ht="24.75" customHeight="1" x14ac:dyDescent="0.25">
      <c r="A133" s="166"/>
      <c r="B133" s="164"/>
      <c r="C133" s="67">
        <v>139</v>
      </c>
      <c r="D133" s="72" t="s">
        <v>193</v>
      </c>
      <c r="E133" s="86" t="s">
        <v>439</v>
      </c>
      <c r="F133" s="78" t="s">
        <v>236</v>
      </c>
      <c r="G133" s="79" t="s">
        <v>427</v>
      </c>
      <c r="H133" s="77" t="s">
        <v>473</v>
      </c>
      <c r="I133" s="82">
        <v>42.23</v>
      </c>
      <c r="J133" s="85">
        <v>0</v>
      </c>
      <c r="K133" s="28">
        <f t="shared" si="5"/>
        <v>0</v>
      </c>
      <c r="L133" s="28">
        <f t="shared" si="6"/>
        <v>0</v>
      </c>
      <c r="M133" s="29"/>
      <c r="N133" s="30">
        <f t="shared" si="3"/>
        <v>0</v>
      </c>
      <c r="O133" s="29"/>
      <c r="P133" s="29"/>
      <c r="Q133" s="29"/>
      <c r="R133" s="42">
        <f t="shared" si="7"/>
        <v>0</v>
      </c>
      <c r="S133" s="20" t="str">
        <f t="shared" si="8"/>
        <v>OK</v>
      </c>
      <c r="T133" s="142"/>
      <c r="U133" s="143"/>
      <c r="V133" s="143"/>
      <c r="W133" s="143"/>
      <c r="X133" s="41"/>
      <c r="Y133" s="41"/>
      <c r="Z133" s="41"/>
      <c r="AA133" s="40"/>
      <c r="AB133" s="40"/>
      <c r="AC133" s="40"/>
      <c r="AD133" s="40"/>
      <c r="AE133" s="38"/>
      <c r="AF133" s="38"/>
      <c r="AG133" s="38"/>
      <c r="AH133" s="38"/>
      <c r="AI133" s="38"/>
      <c r="AJ133" s="38"/>
      <c r="AK133" s="38"/>
      <c r="AL133" s="38"/>
      <c r="AM133" s="38"/>
      <c r="AN133" s="38"/>
      <c r="AO133" s="38"/>
      <c r="AP133" s="38"/>
      <c r="AQ133" s="38"/>
      <c r="AR133" s="38"/>
      <c r="AS133" s="38"/>
      <c r="AT133" s="38"/>
      <c r="AU133" s="38"/>
      <c r="AV133" s="38"/>
      <c r="AW133" s="38"/>
      <c r="AX133" s="38"/>
      <c r="AY133" s="38"/>
    </row>
    <row r="134" spans="1:51" ht="24.75" customHeight="1" x14ac:dyDescent="0.25">
      <c r="A134" s="166"/>
      <c r="B134" s="164"/>
      <c r="C134" s="67">
        <v>140</v>
      </c>
      <c r="D134" s="72" t="s">
        <v>194</v>
      </c>
      <c r="E134" s="86" t="s">
        <v>440</v>
      </c>
      <c r="F134" s="78" t="s">
        <v>236</v>
      </c>
      <c r="G134" s="79" t="s">
        <v>441</v>
      </c>
      <c r="H134" s="77" t="s">
        <v>475</v>
      </c>
      <c r="I134" s="82">
        <v>20.39</v>
      </c>
      <c r="J134" s="85">
        <v>0</v>
      </c>
      <c r="K134" s="28">
        <f t="shared" si="5"/>
        <v>0</v>
      </c>
      <c r="L134" s="28">
        <f t="shared" si="6"/>
        <v>0</v>
      </c>
      <c r="M134" s="29"/>
      <c r="N134" s="30">
        <f t="shared" si="3"/>
        <v>0</v>
      </c>
      <c r="O134" s="29"/>
      <c r="P134" s="29"/>
      <c r="Q134" s="29"/>
      <c r="R134" s="42">
        <f t="shared" si="7"/>
        <v>0</v>
      </c>
      <c r="S134" s="20" t="str">
        <f t="shared" si="8"/>
        <v>OK</v>
      </c>
      <c r="T134" s="142"/>
      <c r="U134" s="143"/>
      <c r="V134" s="143"/>
      <c r="W134" s="143"/>
      <c r="X134" s="41"/>
      <c r="Y134" s="41"/>
      <c r="Z134" s="41"/>
      <c r="AA134" s="40"/>
      <c r="AB134" s="40"/>
      <c r="AC134" s="40"/>
      <c r="AD134" s="40"/>
      <c r="AE134" s="38"/>
      <c r="AF134" s="38"/>
      <c r="AG134" s="38"/>
      <c r="AH134" s="38"/>
      <c r="AI134" s="38"/>
      <c r="AJ134" s="38"/>
      <c r="AK134" s="38"/>
      <c r="AL134" s="38"/>
      <c r="AM134" s="38"/>
      <c r="AN134" s="38"/>
      <c r="AO134" s="38"/>
      <c r="AP134" s="38"/>
      <c r="AQ134" s="38"/>
      <c r="AR134" s="38"/>
      <c r="AS134" s="38"/>
      <c r="AT134" s="38"/>
      <c r="AU134" s="38"/>
      <c r="AV134" s="38"/>
      <c r="AW134" s="38"/>
      <c r="AX134" s="38"/>
      <c r="AY134" s="38"/>
    </row>
    <row r="135" spans="1:51" ht="24.75" customHeight="1" x14ac:dyDescent="0.25">
      <c r="A135" s="166"/>
      <c r="B135" s="164"/>
      <c r="C135" s="67">
        <v>141</v>
      </c>
      <c r="D135" s="72" t="s">
        <v>195</v>
      </c>
      <c r="E135" s="86" t="s">
        <v>442</v>
      </c>
      <c r="F135" s="78" t="s">
        <v>236</v>
      </c>
      <c r="G135" s="79" t="s">
        <v>443</v>
      </c>
      <c r="H135" s="77" t="s">
        <v>475</v>
      </c>
      <c r="I135" s="82">
        <v>23.65</v>
      </c>
      <c r="J135" s="85">
        <v>0</v>
      </c>
      <c r="K135" s="28">
        <f t="shared" si="5"/>
        <v>0</v>
      </c>
      <c r="L135" s="28">
        <f t="shared" si="6"/>
        <v>0</v>
      </c>
      <c r="M135" s="29"/>
      <c r="N135" s="30">
        <f t="shared" si="3"/>
        <v>0</v>
      </c>
      <c r="O135" s="29"/>
      <c r="P135" s="29"/>
      <c r="Q135" s="29"/>
      <c r="R135" s="42">
        <f t="shared" si="7"/>
        <v>0</v>
      </c>
      <c r="S135" s="20" t="str">
        <f t="shared" si="8"/>
        <v>OK</v>
      </c>
      <c r="T135" s="142"/>
      <c r="U135" s="143"/>
      <c r="V135" s="143"/>
      <c r="W135" s="143"/>
      <c r="X135" s="41"/>
      <c r="Y135" s="41"/>
      <c r="Z135" s="41"/>
      <c r="AA135" s="40"/>
      <c r="AB135" s="40"/>
      <c r="AC135" s="40"/>
      <c r="AD135" s="40"/>
      <c r="AE135" s="38"/>
      <c r="AF135" s="38"/>
      <c r="AG135" s="38"/>
      <c r="AH135" s="38"/>
      <c r="AI135" s="38"/>
      <c r="AJ135" s="38"/>
      <c r="AK135" s="38"/>
      <c r="AL135" s="38"/>
      <c r="AM135" s="38"/>
      <c r="AN135" s="38"/>
      <c r="AO135" s="38"/>
      <c r="AP135" s="38"/>
      <c r="AQ135" s="38"/>
      <c r="AR135" s="38"/>
      <c r="AS135" s="38"/>
      <c r="AT135" s="38"/>
      <c r="AU135" s="38"/>
      <c r="AV135" s="38"/>
      <c r="AW135" s="38"/>
      <c r="AX135" s="38"/>
      <c r="AY135" s="38"/>
    </row>
    <row r="136" spans="1:51" ht="24.75" customHeight="1" x14ac:dyDescent="0.25">
      <c r="A136" s="166"/>
      <c r="B136" s="164"/>
      <c r="C136" s="67">
        <v>142</v>
      </c>
      <c r="D136" s="72" t="s">
        <v>196</v>
      </c>
      <c r="E136" s="86" t="s">
        <v>444</v>
      </c>
      <c r="F136" s="78" t="s">
        <v>236</v>
      </c>
      <c r="G136" s="79" t="s">
        <v>445</v>
      </c>
      <c r="H136" s="77" t="s">
        <v>475</v>
      </c>
      <c r="I136" s="82">
        <v>23.5</v>
      </c>
      <c r="J136" s="85">
        <v>0</v>
      </c>
      <c r="K136" s="28">
        <f t="shared" si="5"/>
        <v>0</v>
      </c>
      <c r="L136" s="28">
        <f t="shared" si="6"/>
        <v>0</v>
      </c>
      <c r="M136" s="29"/>
      <c r="N136" s="30">
        <f t="shared" si="3"/>
        <v>0</v>
      </c>
      <c r="O136" s="29"/>
      <c r="P136" s="29"/>
      <c r="Q136" s="29"/>
      <c r="R136" s="42">
        <f t="shared" si="7"/>
        <v>0</v>
      </c>
      <c r="S136" s="20" t="str">
        <f t="shared" si="8"/>
        <v>OK</v>
      </c>
      <c r="T136" s="142"/>
      <c r="U136" s="143"/>
      <c r="V136" s="143"/>
      <c r="W136" s="143"/>
      <c r="X136" s="41"/>
      <c r="Y136" s="41"/>
      <c r="Z136" s="41"/>
      <c r="AA136" s="40"/>
      <c r="AB136" s="40"/>
      <c r="AC136" s="40"/>
      <c r="AD136" s="40"/>
      <c r="AE136" s="38"/>
      <c r="AF136" s="38"/>
      <c r="AG136" s="38"/>
      <c r="AH136" s="38"/>
      <c r="AI136" s="38"/>
      <c r="AJ136" s="38"/>
      <c r="AK136" s="38"/>
      <c r="AL136" s="38"/>
      <c r="AM136" s="38"/>
      <c r="AN136" s="38"/>
      <c r="AO136" s="38"/>
      <c r="AP136" s="38"/>
      <c r="AQ136" s="38"/>
      <c r="AR136" s="38"/>
      <c r="AS136" s="38"/>
      <c r="AT136" s="38"/>
      <c r="AU136" s="38"/>
      <c r="AV136" s="38"/>
      <c r="AW136" s="38"/>
      <c r="AX136" s="38"/>
      <c r="AY136" s="38"/>
    </row>
    <row r="137" spans="1:51" ht="24.75" customHeight="1" x14ac:dyDescent="0.25">
      <c r="A137" s="166"/>
      <c r="B137" s="164"/>
      <c r="C137" s="67">
        <v>143</v>
      </c>
      <c r="D137" s="72" t="s">
        <v>197</v>
      </c>
      <c r="E137" s="86" t="s">
        <v>446</v>
      </c>
      <c r="F137" s="78" t="s">
        <v>236</v>
      </c>
      <c r="G137" s="79" t="s">
        <v>447</v>
      </c>
      <c r="H137" s="77" t="s">
        <v>472</v>
      </c>
      <c r="I137" s="82">
        <v>5.53</v>
      </c>
      <c r="J137" s="85">
        <v>0</v>
      </c>
      <c r="K137" s="28">
        <f t="shared" si="5"/>
        <v>0</v>
      </c>
      <c r="L137" s="28">
        <f t="shared" si="6"/>
        <v>0</v>
      </c>
      <c r="M137" s="29"/>
      <c r="N137" s="30">
        <f t="shared" si="3"/>
        <v>0</v>
      </c>
      <c r="O137" s="29"/>
      <c r="P137" s="29"/>
      <c r="Q137" s="29"/>
      <c r="R137" s="42">
        <f t="shared" si="7"/>
        <v>0</v>
      </c>
      <c r="S137" s="20" t="str">
        <f t="shared" si="8"/>
        <v>OK</v>
      </c>
      <c r="T137" s="142"/>
      <c r="U137" s="143"/>
      <c r="V137" s="143"/>
      <c r="W137" s="143"/>
      <c r="X137" s="41"/>
      <c r="Y137" s="41"/>
      <c r="Z137" s="41"/>
      <c r="AA137" s="40"/>
      <c r="AB137" s="40"/>
      <c r="AC137" s="40"/>
      <c r="AD137" s="40"/>
      <c r="AE137" s="38"/>
      <c r="AF137" s="38"/>
      <c r="AG137" s="38"/>
      <c r="AH137" s="38"/>
      <c r="AI137" s="38"/>
      <c r="AJ137" s="38"/>
      <c r="AK137" s="38"/>
      <c r="AL137" s="38"/>
      <c r="AM137" s="38"/>
      <c r="AN137" s="38"/>
      <c r="AO137" s="38"/>
      <c r="AP137" s="38"/>
      <c r="AQ137" s="38"/>
      <c r="AR137" s="38"/>
      <c r="AS137" s="38"/>
      <c r="AT137" s="38"/>
      <c r="AU137" s="38"/>
      <c r="AV137" s="38"/>
      <c r="AW137" s="38"/>
      <c r="AX137" s="38"/>
      <c r="AY137" s="38"/>
    </row>
    <row r="138" spans="1:51" ht="24.75" customHeight="1" x14ac:dyDescent="0.25">
      <c r="A138" s="166"/>
      <c r="B138" s="165"/>
      <c r="C138" s="67">
        <v>144</v>
      </c>
      <c r="D138" s="72" t="s">
        <v>198</v>
      </c>
      <c r="E138" s="86" t="s">
        <v>448</v>
      </c>
      <c r="F138" s="78" t="s">
        <v>236</v>
      </c>
      <c r="G138" s="79" t="s">
        <v>447</v>
      </c>
      <c r="H138" s="77" t="s">
        <v>472</v>
      </c>
      <c r="I138" s="82">
        <v>7.93</v>
      </c>
      <c r="J138" s="85">
        <v>0</v>
      </c>
      <c r="K138" s="28">
        <f t="shared" si="5"/>
        <v>0</v>
      </c>
      <c r="L138" s="28">
        <f t="shared" si="6"/>
        <v>0</v>
      </c>
      <c r="M138" s="29"/>
      <c r="N138" s="30">
        <f t="shared" si="3"/>
        <v>0</v>
      </c>
      <c r="O138" s="29"/>
      <c r="P138" s="29"/>
      <c r="Q138" s="29"/>
      <c r="R138" s="42">
        <f t="shared" si="7"/>
        <v>0</v>
      </c>
      <c r="S138" s="20" t="str">
        <f t="shared" si="8"/>
        <v>OK</v>
      </c>
      <c r="T138" s="142"/>
      <c r="U138" s="143"/>
      <c r="V138" s="143"/>
      <c r="W138" s="143"/>
      <c r="X138" s="41"/>
      <c r="Y138" s="41"/>
      <c r="Z138" s="41"/>
      <c r="AA138" s="40"/>
      <c r="AB138" s="40"/>
      <c r="AC138" s="40"/>
      <c r="AD138" s="40"/>
      <c r="AE138" s="38"/>
      <c r="AF138" s="38"/>
      <c r="AG138" s="38"/>
      <c r="AH138" s="38"/>
      <c r="AI138" s="38"/>
      <c r="AJ138" s="38"/>
      <c r="AK138" s="38"/>
      <c r="AL138" s="38"/>
      <c r="AM138" s="38"/>
      <c r="AN138" s="38"/>
      <c r="AO138" s="38"/>
      <c r="AP138" s="38"/>
      <c r="AQ138" s="38"/>
      <c r="AR138" s="38"/>
      <c r="AS138" s="38"/>
      <c r="AT138" s="38"/>
      <c r="AU138" s="38"/>
      <c r="AV138" s="38"/>
      <c r="AW138" s="38"/>
      <c r="AX138" s="38"/>
      <c r="AY138" s="38"/>
    </row>
    <row r="139" spans="1:51" ht="24.75" customHeight="1" x14ac:dyDescent="0.25">
      <c r="A139" s="166" t="s">
        <v>481</v>
      </c>
      <c r="B139" s="163">
        <v>16</v>
      </c>
      <c r="C139" s="67">
        <v>145</v>
      </c>
      <c r="D139" s="72" t="s">
        <v>199</v>
      </c>
      <c r="E139" s="86" t="s">
        <v>449</v>
      </c>
      <c r="F139" s="78" t="s">
        <v>236</v>
      </c>
      <c r="G139" s="79" t="s">
        <v>450</v>
      </c>
      <c r="H139" s="77" t="s">
        <v>468</v>
      </c>
      <c r="I139" s="82">
        <v>229.58</v>
      </c>
      <c r="J139" s="85">
        <v>0</v>
      </c>
      <c r="K139" s="28">
        <f t="shared" si="5"/>
        <v>0</v>
      </c>
      <c r="L139" s="28">
        <f t="shared" si="6"/>
        <v>0</v>
      </c>
      <c r="M139" s="29"/>
      <c r="N139" s="30">
        <f t="shared" si="3"/>
        <v>0</v>
      </c>
      <c r="O139" s="29"/>
      <c r="P139" s="29"/>
      <c r="Q139" s="29"/>
      <c r="R139" s="42">
        <f t="shared" si="7"/>
        <v>0</v>
      </c>
      <c r="S139" s="20" t="str">
        <f t="shared" si="8"/>
        <v>OK</v>
      </c>
      <c r="T139" s="142"/>
      <c r="U139" s="143"/>
      <c r="V139" s="143"/>
      <c r="W139" s="143"/>
      <c r="X139" s="41"/>
      <c r="Y139" s="41"/>
      <c r="Z139" s="41"/>
      <c r="AA139" s="40"/>
      <c r="AB139" s="40"/>
      <c r="AC139" s="40"/>
      <c r="AD139" s="40"/>
      <c r="AE139" s="38"/>
      <c r="AF139" s="38"/>
      <c r="AG139" s="38"/>
      <c r="AH139" s="38"/>
      <c r="AI139" s="38"/>
      <c r="AJ139" s="38"/>
      <c r="AK139" s="38"/>
      <c r="AL139" s="38"/>
      <c r="AM139" s="38"/>
      <c r="AN139" s="38"/>
      <c r="AO139" s="38"/>
      <c r="AP139" s="38"/>
      <c r="AQ139" s="38"/>
      <c r="AR139" s="38"/>
      <c r="AS139" s="38"/>
      <c r="AT139" s="38"/>
      <c r="AU139" s="38"/>
      <c r="AV139" s="38"/>
      <c r="AW139" s="38"/>
      <c r="AX139" s="38"/>
      <c r="AY139" s="38"/>
    </row>
    <row r="140" spans="1:51" ht="24.75" customHeight="1" x14ac:dyDescent="0.25">
      <c r="A140" s="166"/>
      <c r="B140" s="165"/>
      <c r="C140" s="67">
        <v>146</v>
      </c>
      <c r="D140" s="72" t="s">
        <v>200</v>
      </c>
      <c r="E140" s="86" t="s">
        <v>451</v>
      </c>
      <c r="F140" s="78" t="s">
        <v>403</v>
      </c>
      <c r="G140" s="79" t="s">
        <v>452</v>
      </c>
      <c r="H140" s="77" t="s">
        <v>52</v>
      </c>
      <c r="I140" s="82">
        <v>96.02</v>
      </c>
      <c r="J140" s="85">
        <v>0</v>
      </c>
      <c r="K140" s="28">
        <f t="shared" si="5"/>
        <v>0</v>
      </c>
      <c r="L140" s="28">
        <f t="shared" si="6"/>
        <v>0</v>
      </c>
      <c r="M140" s="29"/>
      <c r="N140" s="30">
        <f t="shared" si="3"/>
        <v>0</v>
      </c>
      <c r="O140" s="29"/>
      <c r="P140" s="29"/>
      <c r="Q140" s="29"/>
      <c r="R140" s="42">
        <f t="shared" si="7"/>
        <v>0</v>
      </c>
      <c r="S140" s="20" t="str">
        <f t="shared" si="8"/>
        <v>OK</v>
      </c>
      <c r="T140" s="142"/>
      <c r="U140" s="143"/>
      <c r="V140" s="143"/>
      <c r="W140" s="143"/>
      <c r="X140" s="41"/>
      <c r="Y140" s="41"/>
      <c r="Z140" s="41"/>
      <c r="AA140" s="40"/>
      <c r="AB140" s="40"/>
      <c r="AC140" s="40"/>
      <c r="AD140" s="40"/>
      <c r="AE140" s="38"/>
      <c r="AF140" s="38"/>
      <c r="AG140" s="38"/>
      <c r="AH140" s="38"/>
      <c r="AI140" s="38"/>
      <c r="AJ140" s="38"/>
      <c r="AK140" s="38"/>
      <c r="AL140" s="38"/>
      <c r="AM140" s="38"/>
      <c r="AN140" s="38"/>
      <c r="AO140" s="38"/>
      <c r="AP140" s="38"/>
      <c r="AQ140" s="38"/>
      <c r="AR140" s="38"/>
      <c r="AS140" s="38"/>
      <c r="AT140" s="38"/>
      <c r="AU140" s="38"/>
      <c r="AV140" s="38"/>
      <c r="AW140" s="38"/>
      <c r="AX140" s="38"/>
      <c r="AY140" s="38"/>
    </row>
    <row r="141" spans="1:51" ht="24.75" customHeight="1" x14ac:dyDescent="0.25">
      <c r="A141" s="166" t="s">
        <v>481</v>
      </c>
      <c r="B141" s="163">
        <v>17</v>
      </c>
      <c r="C141" s="67">
        <v>147</v>
      </c>
      <c r="D141" s="73" t="s">
        <v>201</v>
      </c>
      <c r="E141" s="86" t="s">
        <v>453</v>
      </c>
      <c r="F141" s="78" t="s">
        <v>3</v>
      </c>
      <c r="G141" s="80" t="s">
        <v>454</v>
      </c>
      <c r="H141" s="77" t="s">
        <v>468</v>
      </c>
      <c r="I141" s="82">
        <v>1298.31</v>
      </c>
      <c r="J141" s="85">
        <v>0</v>
      </c>
      <c r="K141" s="28">
        <f t="shared" si="5"/>
        <v>0</v>
      </c>
      <c r="L141" s="28">
        <f t="shared" si="6"/>
        <v>0</v>
      </c>
      <c r="M141" s="29"/>
      <c r="N141" s="30">
        <f t="shared" si="3"/>
        <v>0</v>
      </c>
      <c r="O141" s="29"/>
      <c r="P141" s="29"/>
      <c r="Q141" s="29"/>
      <c r="R141" s="42">
        <f t="shared" si="7"/>
        <v>0</v>
      </c>
      <c r="S141" s="20" t="str">
        <f t="shared" si="8"/>
        <v>OK</v>
      </c>
      <c r="T141" s="142"/>
      <c r="U141" s="143"/>
      <c r="V141" s="143"/>
      <c r="W141" s="143"/>
      <c r="X141" s="41"/>
      <c r="Y141" s="41"/>
      <c r="Z141" s="41"/>
      <c r="AA141" s="40"/>
      <c r="AB141" s="40"/>
      <c r="AC141" s="40"/>
      <c r="AD141" s="40"/>
      <c r="AE141" s="38"/>
      <c r="AF141" s="38"/>
      <c r="AG141" s="38"/>
      <c r="AH141" s="38"/>
      <c r="AI141" s="38"/>
      <c r="AJ141" s="38"/>
      <c r="AK141" s="38"/>
      <c r="AL141" s="38"/>
      <c r="AM141" s="38"/>
      <c r="AN141" s="38"/>
      <c r="AO141" s="38"/>
      <c r="AP141" s="38"/>
      <c r="AQ141" s="38"/>
      <c r="AR141" s="38"/>
      <c r="AS141" s="38"/>
      <c r="AT141" s="38"/>
      <c r="AU141" s="38"/>
      <c r="AV141" s="38"/>
      <c r="AW141" s="38"/>
      <c r="AX141" s="38"/>
      <c r="AY141" s="38"/>
    </row>
    <row r="142" spans="1:51" ht="24.75" customHeight="1" x14ac:dyDescent="0.25">
      <c r="A142" s="166"/>
      <c r="B142" s="164"/>
      <c r="C142" s="67">
        <v>148</v>
      </c>
      <c r="D142" s="73" t="s">
        <v>202</v>
      </c>
      <c r="E142" s="86" t="s">
        <v>455</v>
      </c>
      <c r="F142" s="78" t="s">
        <v>3</v>
      </c>
      <c r="G142" s="80" t="s">
        <v>454</v>
      </c>
      <c r="H142" s="77" t="s">
        <v>476</v>
      </c>
      <c r="I142" s="82">
        <v>1073.81</v>
      </c>
      <c r="J142" s="85">
        <v>0</v>
      </c>
      <c r="K142" s="28">
        <f t="shared" si="5"/>
        <v>0</v>
      </c>
      <c r="L142" s="28">
        <f t="shared" si="6"/>
        <v>0</v>
      </c>
      <c r="M142" s="29"/>
      <c r="N142" s="30">
        <f t="shared" si="3"/>
        <v>0</v>
      </c>
      <c r="O142" s="29"/>
      <c r="P142" s="29"/>
      <c r="Q142" s="29"/>
      <c r="R142" s="42">
        <f t="shared" si="7"/>
        <v>0</v>
      </c>
      <c r="S142" s="20" t="str">
        <f t="shared" si="8"/>
        <v>OK</v>
      </c>
      <c r="T142" s="142"/>
      <c r="U142" s="143"/>
      <c r="V142" s="143"/>
      <c r="W142" s="143"/>
      <c r="X142" s="41"/>
      <c r="Y142" s="41"/>
      <c r="Z142" s="41"/>
      <c r="AA142" s="40"/>
      <c r="AB142" s="40"/>
      <c r="AC142" s="40"/>
      <c r="AD142" s="40"/>
      <c r="AE142" s="38"/>
      <c r="AF142" s="38"/>
      <c r="AG142" s="38"/>
      <c r="AH142" s="38"/>
      <c r="AI142" s="38"/>
      <c r="AJ142" s="38"/>
      <c r="AK142" s="38"/>
      <c r="AL142" s="38"/>
      <c r="AM142" s="38"/>
      <c r="AN142" s="38"/>
      <c r="AO142" s="38"/>
      <c r="AP142" s="38"/>
      <c r="AQ142" s="38"/>
      <c r="AR142" s="38"/>
      <c r="AS142" s="38"/>
      <c r="AT142" s="38"/>
      <c r="AU142" s="38"/>
      <c r="AV142" s="38"/>
      <c r="AW142" s="38"/>
      <c r="AX142" s="38"/>
      <c r="AY142" s="38"/>
    </row>
    <row r="143" spans="1:51" ht="24.75" customHeight="1" x14ac:dyDescent="0.25">
      <c r="A143" s="166"/>
      <c r="B143" s="165"/>
      <c r="C143" s="67">
        <v>149</v>
      </c>
      <c r="D143" s="73" t="s">
        <v>203</v>
      </c>
      <c r="E143" s="86" t="s">
        <v>456</v>
      </c>
      <c r="F143" s="78" t="s">
        <v>3</v>
      </c>
      <c r="G143" s="80" t="s">
        <v>454</v>
      </c>
      <c r="H143" s="77" t="s">
        <v>468</v>
      </c>
      <c r="I143" s="82">
        <v>424.67</v>
      </c>
      <c r="J143" s="85">
        <v>0</v>
      </c>
      <c r="K143" s="28">
        <f t="shared" si="5"/>
        <v>0</v>
      </c>
      <c r="L143" s="28">
        <f t="shared" si="6"/>
        <v>0</v>
      </c>
      <c r="M143" s="29"/>
      <c r="N143" s="30">
        <f t="shared" si="3"/>
        <v>0</v>
      </c>
      <c r="O143" s="29"/>
      <c r="P143" s="29"/>
      <c r="Q143" s="29"/>
      <c r="R143" s="42">
        <f t="shared" si="7"/>
        <v>0</v>
      </c>
      <c r="S143" s="20" t="str">
        <f t="shared" si="8"/>
        <v>OK</v>
      </c>
      <c r="T143" s="142"/>
      <c r="U143" s="143"/>
      <c r="V143" s="143"/>
      <c r="W143" s="143"/>
      <c r="X143" s="41"/>
      <c r="Y143" s="41"/>
      <c r="Z143" s="41"/>
      <c r="AA143" s="40"/>
      <c r="AB143" s="40"/>
      <c r="AC143" s="40"/>
      <c r="AD143" s="40"/>
      <c r="AE143" s="38"/>
      <c r="AF143" s="38"/>
      <c r="AG143" s="38"/>
      <c r="AH143" s="38"/>
      <c r="AI143" s="38"/>
      <c r="AJ143" s="38"/>
      <c r="AK143" s="38"/>
      <c r="AL143" s="38"/>
      <c r="AM143" s="38"/>
      <c r="AN143" s="38"/>
      <c r="AO143" s="38"/>
      <c r="AP143" s="38"/>
      <c r="AQ143" s="38"/>
      <c r="AR143" s="38"/>
      <c r="AS143" s="38"/>
      <c r="AT143" s="38"/>
      <c r="AU143" s="38"/>
      <c r="AV143" s="38"/>
      <c r="AW143" s="38"/>
      <c r="AX143" s="38"/>
      <c r="AY143" s="38"/>
    </row>
    <row r="144" spans="1:51" ht="24.75" customHeight="1" x14ac:dyDescent="0.25">
      <c r="A144" s="166" t="s">
        <v>482</v>
      </c>
      <c r="B144" s="163">
        <v>18</v>
      </c>
      <c r="C144" s="67">
        <v>150</v>
      </c>
      <c r="D144" s="73" t="s">
        <v>204</v>
      </c>
      <c r="E144" s="86" t="s">
        <v>457</v>
      </c>
      <c r="F144" s="78" t="s">
        <v>403</v>
      </c>
      <c r="G144" s="80" t="s">
        <v>433</v>
      </c>
      <c r="H144" s="77" t="s">
        <v>470</v>
      </c>
      <c r="I144" s="82">
        <v>30.6</v>
      </c>
      <c r="J144" s="85">
        <v>0</v>
      </c>
      <c r="K144" s="28">
        <f t="shared" si="5"/>
        <v>0</v>
      </c>
      <c r="L144" s="28">
        <f t="shared" si="6"/>
        <v>0</v>
      </c>
      <c r="M144" s="29"/>
      <c r="N144" s="30">
        <f t="shared" si="3"/>
        <v>0</v>
      </c>
      <c r="O144" s="29"/>
      <c r="P144" s="29"/>
      <c r="Q144" s="29"/>
      <c r="R144" s="42">
        <f t="shared" si="7"/>
        <v>0</v>
      </c>
      <c r="S144" s="20" t="str">
        <f t="shared" si="8"/>
        <v>OK</v>
      </c>
      <c r="T144" s="142"/>
      <c r="U144" s="143"/>
      <c r="V144" s="143"/>
      <c r="W144" s="143"/>
      <c r="X144" s="41"/>
      <c r="Y144" s="41"/>
      <c r="Z144" s="41"/>
      <c r="AA144" s="40"/>
      <c r="AB144" s="40"/>
      <c r="AC144" s="40"/>
      <c r="AD144" s="40"/>
      <c r="AE144" s="38"/>
      <c r="AF144" s="38"/>
      <c r="AG144" s="38"/>
      <c r="AH144" s="38"/>
      <c r="AI144" s="38"/>
      <c r="AJ144" s="38"/>
      <c r="AK144" s="38"/>
      <c r="AL144" s="38"/>
      <c r="AM144" s="38"/>
      <c r="AN144" s="38"/>
      <c r="AO144" s="38"/>
      <c r="AP144" s="38"/>
      <c r="AQ144" s="38"/>
      <c r="AR144" s="38"/>
      <c r="AS144" s="38"/>
      <c r="AT144" s="38"/>
      <c r="AU144" s="38"/>
      <c r="AV144" s="38"/>
      <c r="AW144" s="38"/>
      <c r="AX144" s="38"/>
      <c r="AY144" s="38"/>
    </row>
    <row r="145" spans="1:51" ht="24.75" customHeight="1" x14ac:dyDescent="0.25">
      <c r="A145" s="166"/>
      <c r="B145" s="164"/>
      <c r="C145" s="67">
        <v>151</v>
      </c>
      <c r="D145" s="73" t="s">
        <v>205</v>
      </c>
      <c r="E145" s="86" t="s">
        <v>458</v>
      </c>
      <c r="F145" s="78" t="s">
        <v>3</v>
      </c>
      <c r="G145" s="80" t="s">
        <v>433</v>
      </c>
      <c r="H145" s="77" t="s">
        <v>468</v>
      </c>
      <c r="I145" s="82">
        <v>14.23</v>
      </c>
      <c r="J145" s="85">
        <v>0</v>
      </c>
      <c r="K145" s="28">
        <f t="shared" si="5"/>
        <v>0</v>
      </c>
      <c r="L145" s="28">
        <f t="shared" si="6"/>
        <v>0</v>
      </c>
      <c r="M145" s="29"/>
      <c r="N145" s="30">
        <f t="shared" si="3"/>
        <v>0</v>
      </c>
      <c r="O145" s="29"/>
      <c r="P145" s="29"/>
      <c r="Q145" s="29"/>
      <c r="R145" s="42">
        <f t="shared" si="7"/>
        <v>0</v>
      </c>
      <c r="S145" s="20" t="str">
        <f t="shared" si="8"/>
        <v>OK</v>
      </c>
      <c r="T145" s="142"/>
      <c r="U145" s="143"/>
      <c r="V145" s="143"/>
      <c r="W145" s="143"/>
      <c r="X145" s="41"/>
      <c r="Y145" s="41"/>
      <c r="Z145" s="41"/>
      <c r="AA145" s="40"/>
      <c r="AB145" s="40"/>
      <c r="AC145" s="40"/>
      <c r="AD145" s="40"/>
      <c r="AE145" s="38"/>
      <c r="AF145" s="38"/>
      <c r="AG145" s="38"/>
      <c r="AH145" s="38"/>
      <c r="AI145" s="38"/>
      <c r="AJ145" s="38"/>
      <c r="AK145" s="38"/>
      <c r="AL145" s="38"/>
      <c r="AM145" s="38"/>
      <c r="AN145" s="38"/>
      <c r="AO145" s="38"/>
      <c r="AP145" s="38"/>
      <c r="AQ145" s="38"/>
      <c r="AR145" s="38"/>
      <c r="AS145" s="38"/>
      <c r="AT145" s="38"/>
      <c r="AU145" s="38"/>
      <c r="AV145" s="38"/>
      <c r="AW145" s="38"/>
      <c r="AX145" s="38"/>
      <c r="AY145" s="38"/>
    </row>
    <row r="146" spans="1:51" ht="24.75" customHeight="1" x14ac:dyDescent="0.25">
      <c r="A146" s="166"/>
      <c r="B146" s="164"/>
      <c r="C146" s="67">
        <v>152</v>
      </c>
      <c r="D146" s="73" t="s">
        <v>206</v>
      </c>
      <c r="E146" s="86" t="s">
        <v>459</v>
      </c>
      <c r="F146" s="78" t="s">
        <v>3</v>
      </c>
      <c r="G146" s="80" t="s">
        <v>433</v>
      </c>
      <c r="H146" s="77" t="s">
        <v>468</v>
      </c>
      <c r="I146" s="82">
        <v>4.05</v>
      </c>
      <c r="J146" s="85">
        <v>0</v>
      </c>
      <c r="K146" s="28">
        <f t="shared" si="5"/>
        <v>0</v>
      </c>
      <c r="L146" s="28">
        <f t="shared" si="6"/>
        <v>0</v>
      </c>
      <c r="M146" s="29"/>
      <c r="N146" s="30">
        <f t="shared" si="3"/>
        <v>0</v>
      </c>
      <c r="O146" s="29"/>
      <c r="P146" s="29"/>
      <c r="Q146" s="29"/>
      <c r="R146" s="42">
        <f t="shared" si="7"/>
        <v>0</v>
      </c>
      <c r="S146" s="20" t="str">
        <f t="shared" si="8"/>
        <v>OK</v>
      </c>
      <c r="T146" s="142"/>
      <c r="U146" s="143"/>
      <c r="V146" s="143"/>
      <c r="W146" s="143"/>
      <c r="X146" s="41"/>
      <c r="Y146" s="41"/>
      <c r="Z146" s="41"/>
      <c r="AA146" s="40"/>
      <c r="AB146" s="40"/>
      <c r="AC146" s="40"/>
      <c r="AD146" s="40"/>
      <c r="AE146" s="38"/>
      <c r="AF146" s="38"/>
      <c r="AG146" s="38"/>
      <c r="AH146" s="38"/>
      <c r="AI146" s="38"/>
      <c r="AJ146" s="38"/>
      <c r="AK146" s="38"/>
      <c r="AL146" s="38"/>
      <c r="AM146" s="38"/>
      <c r="AN146" s="38"/>
      <c r="AO146" s="38"/>
      <c r="AP146" s="38"/>
      <c r="AQ146" s="38"/>
      <c r="AR146" s="38"/>
      <c r="AS146" s="38"/>
      <c r="AT146" s="38"/>
      <c r="AU146" s="38"/>
      <c r="AV146" s="38"/>
      <c r="AW146" s="38"/>
      <c r="AX146" s="38"/>
      <c r="AY146" s="38"/>
    </row>
    <row r="147" spans="1:51" ht="24.75" customHeight="1" x14ac:dyDescent="0.25">
      <c r="A147" s="166"/>
      <c r="B147" s="164"/>
      <c r="C147" s="67">
        <v>153</v>
      </c>
      <c r="D147" s="73" t="s">
        <v>207</v>
      </c>
      <c r="E147" s="86" t="s">
        <v>460</v>
      </c>
      <c r="F147" s="78" t="s">
        <v>3</v>
      </c>
      <c r="G147" s="80" t="s">
        <v>433</v>
      </c>
      <c r="H147" s="77" t="s">
        <v>468</v>
      </c>
      <c r="I147" s="82">
        <v>3.9</v>
      </c>
      <c r="J147" s="85">
        <v>0</v>
      </c>
      <c r="K147" s="28">
        <f t="shared" si="5"/>
        <v>0</v>
      </c>
      <c r="L147" s="28">
        <f t="shared" si="6"/>
        <v>0</v>
      </c>
      <c r="M147" s="29"/>
      <c r="N147" s="30">
        <f t="shared" si="3"/>
        <v>0</v>
      </c>
      <c r="O147" s="29"/>
      <c r="P147" s="29"/>
      <c r="Q147" s="29"/>
      <c r="R147" s="42">
        <f t="shared" si="7"/>
        <v>0</v>
      </c>
      <c r="S147" s="20" t="str">
        <f t="shared" si="8"/>
        <v>OK</v>
      </c>
      <c r="T147" s="142"/>
      <c r="U147" s="143"/>
      <c r="V147" s="143"/>
      <c r="W147" s="143"/>
      <c r="X147" s="41"/>
      <c r="Y147" s="41"/>
      <c r="Z147" s="41"/>
      <c r="AA147" s="40"/>
      <c r="AB147" s="40"/>
      <c r="AC147" s="40"/>
      <c r="AD147" s="40"/>
      <c r="AE147" s="38"/>
      <c r="AF147" s="38"/>
      <c r="AG147" s="38"/>
      <c r="AH147" s="38"/>
      <c r="AI147" s="38"/>
      <c r="AJ147" s="38"/>
      <c r="AK147" s="38"/>
      <c r="AL147" s="38"/>
      <c r="AM147" s="38"/>
      <c r="AN147" s="38"/>
      <c r="AO147" s="38"/>
      <c r="AP147" s="38"/>
      <c r="AQ147" s="38"/>
      <c r="AR147" s="38"/>
      <c r="AS147" s="38"/>
      <c r="AT147" s="38"/>
      <c r="AU147" s="38"/>
      <c r="AV147" s="38"/>
      <c r="AW147" s="38"/>
      <c r="AX147" s="38"/>
      <c r="AY147" s="38"/>
    </row>
    <row r="148" spans="1:51" ht="24.75" customHeight="1" x14ac:dyDescent="0.25">
      <c r="A148" s="166"/>
      <c r="B148" s="164"/>
      <c r="C148" s="67">
        <v>154</v>
      </c>
      <c r="D148" s="73" t="s">
        <v>208</v>
      </c>
      <c r="E148" s="86" t="s">
        <v>461</v>
      </c>
      <c r="F148" s="78" t="s">
        <v>3</v>
      </c>
      <c r="G148" s="80" t="s">
        <v>433</v>
      </c>
      <c r="H148" s="77" t="s">
        <v>468</v>
      </c>
      <c r="I148" s="82">
        <v>3.27</v>
      </c>
      <c r="J148" s="85">
        <v>0</v>
      </c>
      <c r="K148" s="28">
        <f t="shared" si="5"/>
        <v>0</v>
      </c>
      <c r="L148" s="28">
        <f t="shared" si="6"/>
        <v>0</v>
      </c>
      <c r="M148" s="29"/>
      <c r="N148" s="30">
        <f t="shared" si="3"/>
        <v>0</v>
      </c>
      <c r="O148" s="29"/>
      <c r="P148" s="29"/>
      <c r="Q148" s="29"/>
      <c r="R148" s="42">
        <f t="shared" si="7"/>
        <v>0</v>
      </c>
      <c r="S148" s="20" t="str">
        <f t="shared" si="8"/>
        <v>OK</v>
      </c>
      <c r="T148" s="142"/>
      <c r="U148" s="143"/>
      <c r="V148" s="143"/>
      <c r="W148" s="143"/>
      <c r="X148" s="41"/>
      <c r="Y148" s="41"/>
      <c r="Z148" s="41"/>
      <c r="AA148" s="40"/>
      <c r="AB148" s="40"/>
      <c r="AC148" s="40"/>
      <c r="AD148" s="40"/>
      <c r="AE148" s="38"/>
      <c r="AF148" s="38"/>
      <c r="AG148" s="38"/>
      <c r="AH148" s="38"/>
      <c r="AI148" s="38"/>
      <c r="AJ148" s="38"/>
      <c r="AK148" s="38"/>
      <c r="AL148" s="38"/>
      <c r="AM148" s="38"/>
      <c r="AN148" s="38"/>
      <c r="AO148" s="38"/>
      <c r="AP148" s="38"/>
      <c r="AQ148" s="38"/>
      <c r="AR148" s="38"/>
      <c r="AS148" s="38"/>
      <c r="AT148" s="38"/>
      <c r="AU148" s="38"/>
      <c r="AV148" s="38"/>
      <c r="AW148" s="38"/>
      <c r="AX148" s="38"/>
      <c r="AY148" s="38"/>
    </row>
    <row r="149" spans="1:51" ht="24.75" customHeight="1" x14ac:dyDescent="0.25">
      <c r="A149" s="166"/>
      <c r="B149" s="164"/>
      <c r="C149" s="67">
        <v>155</v>
      </c>
      <c r="D149" s="73" t="s">
        <v>209</v>
      </c>
      <c r="E149" s="86" t="s">
        <v>462</v>
      </c>
      <c r="F149" s="78" t="s">
        <v>3</v>
      </c>
      <c r="G149" s="80" t="s">
        <v>433</v>
      </c>
      <c r="H149" s="77" t="s">
        <v>468</v>
      </c>
      <c r="I149" s="82">
        <v>4.12</v>
      </c>
      <c r="J149" s="85">
        <v>0</v>
      </c>
      <c r="K149" s="28">
        <f t="shared" si="5"/>
        <v>0</v>
      </c>
      <c r="L149" s="28">
        <f t="shared" si="6"/>
        <v>0</v>
      </c>
      <c r="M149" s="29"/>
      <c r="N149" s="30">
        <f t="shared" si="3"/>
        <v>0</v>
      </c>
      <c r="O149" s="29"/>
      <c r="P149" s="29"/>
      <c r="Q149" s="29"/>
      <c r="R149" s="42">
        <f t="shared" si="7"/>
        <v>0</v>
      </c>
      <c r="S149" s="20" t="str">
        <f t="shared" si="8"/>
        <v>OK</v>
      </c>
      <c r="T149" s="142"/>
      <c r="U149" s="143"/>
      <c r="V149" s="143"/>
      <c r="W149" s="143"/>
      <c r="X149" s="41"/>
      <c r="Y149" s="41"/>
      <c r="Z149" s="41"/>
      <c r="AA149" s="40"/>
      <c r="AB149" s="40"/>
      <c r="AC149" s="40"/>
      <c r="AD149" s="40"/>
      <c r="AE149" s="38"/>
      <c r="AF149" s="38"/>
      <c r="AG149" s="38"/>
      <c r="AH149" s="38"/>
      <c r="AI149" s="38"/>
      <c r="AJ149" s="38"/>
      <c r="AK149" s="38"/>
      <c r="AL149" s="38"/>
      <c r="AM149" s="38"/>
      <c r="AN149" s="38"/>
      <c r="AO149" s="38"/>
      <c r="AP149" s="38"/>
      <c r="AQ149" s="38"/>
      <c r="AR149" s="38"/>
      <c r="AS149" s="38"/>
      <c r="AT149" s="38"/>
      <c r="AU149" s="38"/>
      <c r="AV149" s="38"/>
      <c r="AW149" s="38"/>
      <c r="AX149" s="38"/>
      <c r="AY149" s="38"/>
    </row>
    <row r="150" spans="1:51" ht="24.75" customHeight="1" x14ac:dyDescent="0.25">
      <c r="A150" s="166"/>
      <c r="B150" s="164"/>
      <c r="C150" s="67">
        <v>156</v>
      </c>
      <c r="D150" s="73" t="s">
        <v>210</v>
      </c>
      <c r="E150" s="86" t="s">
        <v>463</v>
      </c>
      <c r="F150" s="78" t="s">
        <v>3</v>
      </c>
      <c r="G150" s="80" t="s">
        <v>433</v>
      </c>
      <c r="H150" s="77" t="s">
        <v>468</v>
      </c>
      <c r="I150" s="82">
        <v>5.89</v>
      </c>
      <c r="J150" s="85">
        <v>0</v>
      </c>
      <c r="K150" s="28">
        <f t="shared" si="5"/>
        <v>0</v>
      </c>
      <c r="L150" s="28">
        <f t="shared" si="6"/>
        <v>0</v>
      </c>
      <c r="M150" s="29"/>
      <c r="N150" s="30">
        <f t="shared" si="3"/>
        <v>0</v>
      </c>
      <c r="O150" s="29"/>
      <c r="P150" s="29"/>
      <c r="Q150" s="29"/>
      <c r="R150" s="42">
        <f t="shared" si="7"/>
        <v>0</v>
      </c>
      <c r="S150" s="20" t="str">
        <f t="shared" si="8"/>
        <v>OK</v>
      </c>
      <c r="T150" s="142"/>
      <c r="U150" s="143"/>
      <c r="V150" s="143"/>
      <c r="W150" s="143"/>
      <c r="X150" s="41"/>
      <c r="Y150" s="41"/>
      <c r="Z150" s="41"/>
      <c r="AA150" s="40"/>
      <c r="AB150" s="40"/>
      <c r="AC150" s="40"/>
      <c r="AD150" s="40"/>
      <c r="AE150" s="38"/>
      <c r="AF150" s="38"/>
      <c r="AG150" s="38"/>
      <c r="AH150" s="38"/>
      <c r="AI150" s="38"/>
      <c r="AJ150" s="38"/>
      <c r="AK150" s="38"/>
      <c r="AL150" s="38"/>
      <c r="AM150" s="38"/>
      <c r="AN150" s="38"/>
      <c r="AO150" s="38"/>
      <c r="AP150" s="38"/>
      <c r="AQ150" s="38"/>
      <c r="AR150" s="38"/>
      <c r="AS150" s="38"/>
      <c r="AT150" s="38"/>
      <c r="AU150" s="38"/>
      <c r="AV150" s="38"/>
      <c r="AW150" s="38"/>
      <c r="AX150" s="38"/>
      <c r="AY150" s="38"/>
    </row>
    <row r="151" spans="1:51" ht="24.75" customHeight="1" x14ac:dyDescent="0.25">
      <c r="A151" s="166"/>
      <c r="B151" s="164"/>
      <c r="C151" s="67">
        <v>157</v>
      </c>
      <c r="D151" s="73" t="s">
        <v>211</v>
      </c>
      <c r="E151" s="86" t="s">
        <v>464</v>
      </c>
      <c r="F151" s="78" t="s">
        <v>3</v>
      </c>
      <c r="G151" s="80" t="s">
        <v>433</v>
      </c>
      <c r="H151" s="77" t="s">
        <v>468</v>
      </c>
      <c r="I151" s="82">
        <v>3.9</v>
      </c>
      <c r="J151" s="85">
        <v>0</v>
      </c>
      <c r="K151" s="28">
        <f t="shared" si="5"/>
        <v>0</v>
      </c>
      <c r="L151" s="28">
        <f t="shared" si="6"/>
        <v>0</v>
      </c>
      <c r="M151" s="29"/>
      <c r="N151" s="30">
        <f t="shared" si="3"/>
        <v>0</v>
      </c>
      <c r="O151" s="29"/>
      <c r="P151" s="29"/>
      <c r="Q151" s="29"/>
      <c r="R151" s="42">
        <f t="shared" si="7"/>
        <v>0</v>
      </c>
      <c r="S151" s="20" t="str">
        <f t="shared" si="8"/>
        <v>OK</v>
      </c>
      <c r="T151" s="142"/>
      <c r="U151" s="143"/>
      <c r="V151" s="143"/>
      <c r="W151" s="143"/>
      <c r="X151" s="41"/>
      <c r="Y151" s="41"/>
      <c r="Z151" s="41"/>
      <c r="AA151" s="40"/>
      <c r="AB151" s="40"/>
      <c r="AC151" s="40"/>
      <c r="AD151" s="40"/>
      <c r="AE151" s="38"/>
      <c r="AF151" s="38"/>
      <c r="AG151" s="38"/>
      <c r="AH151" s="38"/>
      <c r="AI151" s="38"/>
      <c r="AJ151" s="38"/>
      <c r="AK151" s="38"/>
      <c r="AL151" s="38"/>
      <c r="AM151" s="38"/>
      <c r="AN151" s="38"/>
      <c r="AO151" s="38"/>
      <c r="AP151" s="38"/>
      <c r="AQ151" s="38"/>
      <c r="AR151" s="38"/>
      <c r="AS151" s="38"/>
      <c r="AT151" s="38"/>
      <c r="AU151" s="38"/>
      <c r="AV151" s="38"/>
      <c r="AW151" s="38"/>
      <c r="AX151" s="38"/>
      <c r="AY151" s="38"/>
    </row>
    <row r="152" spans="1:51" ht="24.75" customHeight="1" x14ac:dyDescent="0.25">
      <c r="A152" s="166"/>
      <c r="B152" s="164"/>
      <c r="C152" s="67">
        <v>158</v>
      </c>
      <c r="D152" s="73" t="s">
        <v>212</v>
      </c>
      <c r="E152" s="86" t="s">
        <v>465</v>
      </c>
      <c r="F152" s="78" t="s">
        <v>3</v>
      </c>
      <c r="G152" s="80" t="s">
        <v>433</v>
      </c>
      <c r="H152" s="77" t="s">
        <v>473</v>
      </c>
      <c r="I152" s="82">
        <v>157.9</v>
      </c>
      <c r="J152" s="85">
        <v>0</v>
      </c>
      <c r="K152" s="28">
        <f t="shared" si="5"/>
        <v>0</v>
      </c>
      <c r="L152" s="28">
        <f t="shared" si="6"/>
        <v>0</v>
      </c>
      <c r="M152" s="29"/>
      <c r="N152" s="30">
        <f t="shared" si="3"/>
        <v>0</v>
      </c>
      <c r="O152" s="29"/>
      <c r="P152" s="29"/>
      <c r="Q152" s="29"/>
      <c r="R152" s="42">
        <f t="shared" si="7"/>
        <v>0</v>
      </c>
      <c r="S152" s="20" t="str">
        <f t="shared" si="8"/>
        <v>OK</v>
      </c>
      <c r="T152" s="142"/>
      <c r="U152" s="143"/>
      <c r="V152" s="143"/>
      <c r="W152" s="143"/>
      <c r="X152" s="41"/>
      <c r="Y152" s="41"/>
      <c r="Z152" s="41"/>
      <c r="AA152" s="40"/>
      <c r="AB152" s="40"/>
      <c r="AC152" s="40"/>
      <c r="AD152" s="40"/>
      <c r="AE152" s="38"/>
      <c r="AF152" s="38"/>
      <c r="AG152" s="38"/>
      <c r="AH152" s="38"/>
      <c r="AI152" s="38"/>
      <c r="AJ152" s="38"/>
      <c r="AK152" s="38"/>
      <c r="AL152" s="38"/>
      <c r="AM152" s="38"/>
      <c r="AN152" s="38"/>
      <c r="AO152" s="38"/>
      <c r="AP152" s="38"/>
      <c r="AQ152" s="38"/>
      <c r="AR152" s="38"/>
      <c r="AS152" s="38"/>
      <c r="AT152" s="38"/>
      <c r="AU152" s="38"/>
      <c r="AV152" s="38"/>
      <c r="AW152" s="38"/>
      <c r="AX152" s="38"/>
      <c r="AY152" s="38"/>
    </row>
    <row r="153" spans="1:51" ht="24.75" customHeight="1" x14ac:dyDescent="0.25">
      <c r="A153" s="166"/>
      <c r="B153" s="164"/>
      <c r="C153" s="67">
        <v>159</v>
      </c>
      <c r="D153" s="73" t="s">
        <v>213</v>
      </c>
      <c r="E153" s="86" t="s">
        <v>466</v>
      </c>
      <c r="F153" s="78" t="s">
        <v>3</v>
      </c>
      <c r="G153" s="80" t="s">
        <v>433</v>
      </c>
      <c r="H153" s="77" t="s">
        <v>473</v>
      </c>
      <c r="I153" s="82">
        <v>102.99</v>
      </c>
      <c r="J153" s="85">
        <v>0</v>
      </c>
      <c r="K153" s="28">
        <f t="shared" si="5"/>
        <v>0</v>
      </c>
      <c r="L153" s="28">
        <f t="shared" si="6"/>
        <v>0</v>
      </c>
      <c r="M153" s="29"/>
      <c r="N153" s="30">
        <f t="shared" si="3"/>
        <v>0</v>
      </c>
      <c r="O153" s="29"/>
      <c r="P153" s="29"/>
      <c r="Q153" s="29"/>
      <c r="R153" s="42">
        <f t="shared" si="7"/>
        <v>0</v>
      </c>
      <c r="S153" s="20" t="str">
        <f t="shared" si="8"/>
        <v>OK</v>
      </c>
      <c r="T153" s="142"/>
      <c r="U153" s="143"/>
      <c r="V153" s="143"/>
      <c r="W153" s="143"/>
      <c r="X153" s="41"/>
      <c r="Y153" s="41"/>
      <c r="Z153" s="41"/>
      <c r="AA153" s="40"/>
      <c r="AB153" s="40"/>
      <c r="AC153" s="40"/>
      <c r="AD153" s="40"/>
      <c r="AE153" s="38"/>
      <c r="AF153" s="38"/>
      <c r="AG153" s="38"/>
      <c r="AH153" s="38"/>
      <c r="AI153" s="38"/>
      <c r="AJ153" s="38"/>
      <c r="AK153" s="38"/>
      <c r="AL153" s="38"/>
      <c r="AM153" s="38"/>
      <c r="AN153" s="38"/>
      <c r="AO153" s="38"/>
      <c r="AP153" s="38"/>
      <c r="AQ153" s="38"/>
      <c r="AR153" s="38"/>
      <c r="AS153" s="38"/>
      <c r="AT153" s="38"/>
      <c r="AU153" s="38"/>
      <c r="AV153" s="38"/>
      <c r="AW153" s="38"/>
      <c r="AX153" s="38"/>
      <c r="AY153" s="38"/>
    </row>
    <row r="154" spans="1:51" ht="24.75" customHeight="1" x14ac:dyDescent="0.25">
      <c r="A154" s="166"/>
      <c r="B154" s="165"/>
      <c r="C154" s="67">
        <v>160</v>
      </c>
      <c r="D154" s="73" t="s">
        <v>214</v>
      </c>
      <c r="E154" s="86" t="s">
        <v>467</v>
      </c>
      <c r="F154" s="78" t="s">
        <v>340</v>
      </c>
      <c r="G154" s="80" t="s">
        <v>433</v>
      </c>
      <c r="H154" s="77" t="s">
        <v>468</v>
      </c>
      <c r="I154" s="82">
        <v>1405.14</v>
      </c>
      <c r="J154" s="85">
        <v>0</v>
      </c>
      <c r="K154" s="28">
        <f t="shared" si="5"/>
        <v>0</v>
      </c>
      <c r="L154" s="28">
        <f t="shared" si="6"/>
        <v>0</v>
      </c>
      <c r="M154" s="29"/>
      <c r="N154" s="30">
        <f t="shared" si="3"/>
        <v>0</v>
      </c>
      <c r="O154" s="29"/>
      <c r="P154" s="29"/>
      <c r="Q154" s="29"/>
      <c r="R154" s="42">
        <f t="shared" si="7"/>
        <v>0</v>
      </c>
      <c r="S154" s="20" t="str">
        <f t="shared" si="8"/>
        <v>OK</v>
      </c>
      <c r="T154" s="142"/>
      <c r="U154" s="143"/>
      <c r="V154" s="143"/>
      <c r="W154" s="143"/>
      <c r="X154" s="41"/>
      <c r="Y154" s="41"/>
      <c r="Z154" s="41"/>
      <c r="AA154" s="40"/>
      <c r="AB154" s="40"/>
      <c r="AC154" s="40"/>
      <c r="AD154" s="40"/>
      <c r="AE154" s="38"/>
      <c r="AF154" s="38"/>
      <c r="AG154" s="38"/>
      <c r="AH154" s="38"/>
      <c r="AI154" s="38"/>
      <c r="AJ154" s="38"/>
      <c r="AK154" s="38"/>
      <c r="AL154" s="38"/>
      <c r="AM154" s="38"/>
      <c r="AN154" s="38"/>
      <c r="AO154" s="38"/>
      <c r="AP154" s="38"/>
      <c r="AQ154" s="38"/>
      <c r="AR154" s="38"/>
      <c r="AS154" s="38"/>
      <c r="AT154" s="38"/>
      <c r="AU154" s="38"/>
      <c r="AV154" s="38"/>
      <c r="AW154" s="38"/>
      <c r="AX154" s="38"/>
      <c r="AY154" s="38"/>
    </row>
    <row r="155" spans="1:51" ht="16.5" customHeight="1" x14ac:dyDescent="0.25">
      <c r="I155" s="57"/>
      <c r="J155" s="55">
        <f t="shared" ref="J155:R155" si="9">SUM(J4:J154)</f>
        <v>3814</v>
      </c>
      <c r="K155" s="55">
        <f t="shared" si="9"/>
        <v>2786</v>
      </c>
      <c r="L155" s="55">
        <f t="shared" si="9"/>
        <v>2786</v>
      </c>
      <c r="M155" s="55">
        <f t="shared" si="9"/>
        <v>0</v>
      </c>
      <c r="N155" s="55">
        <f t="shared" si="9"/>
        <v>929</v>
      </c>
      <c r="O155" s="55">
        <f t="shared" si="9"/>
        <v>0</v>
      </c>
      <c r="P155" s="55">
        <f t="shared" si="9"/>
        <v>0</v>
      </c>
      <c r="Q155" s="55">
        <f t="shared" si="9"/>
        <v>0</v>
      </c>
      <c r="R155" s="56">
        <f t="shared" si="9"/>
        <v>1028</v>
      </c>
      <c r="T155" s="161">
        <f>SUMPRODUCT($I$4:$I$154,T4:T154)</f>
        <v>1826.0200000000004</v>
      </c>
      <c r="U155" s="161">
        <f t="shared" ref="U155:X155" si="10">SUMPRODUCT($I$4:$I$154,U4:U154)</f>
        <v>1571.1</v>
      </c>
      <c r="V155" s="161">
        <f t="shared" si="10"/>
        <v>1129</v>
      </c>
      <c r="W155" s="161">
        <f t="shared" si="10"/>
        <v>1967.0500000000002</v>
      </c>
      <c r="X155" s="161">
        <f t="shared" si="10"/>
        <v>0</v>
      </c>
      <c r="Y155" s="22">
        <f t="shared" ref="Y155:AY155" si="11">SUMPRODUCT($I$4:$I$154,Y4:Y154)</f>
        <v>0</v>
      </c>
      <c r="Z155" s="22">
        <f t="shared" si="11"/>
        <v>0</v>
      </c>
      <c r="AA155" s="22">
        <f t="shared" si="11"/>
        <v>0</v>
      </c>
      <c r="AB155" s="22">
        <f t="shared" si="11"/>
        <v>0</v>
      </c>
      <c r="AC155" s="22">
        <f t="shared" si="11"/>
        <v>0</v>
      </c>
      <c r="AD155" s="22">
        <f t="shared" si="11"/>
        <v>0</v>
      </c>
      <c r="AE155" s="22">
        <f t="shared" si="11"/>
        <v>0</v>
      </c>
      <c r="AF155" s="22">
        <f t="shared" si="11"/>
        <v>0</v>
      </c>
      <c r="AG155" s="22">
        <f t="shared" si="11"/>
        <v>0</v>
      </c>
      <c r="AH155" s="22">
        <f t="shared" si="11"/>
        <v>0</v>
      </c>
      <c r="AI155" s="22">
        <f t="shared" si="11"/>
        <v>0</v>
      </c>
      <c r="AJ155" s="22">
        <f t="shared" si="11"/>
        <v>0</v>
      </c>
      <c r="AK155" s="22">
        <f t="shared" si="11"/>
        <v>0</v>
      </c>
      <c r="AL155" s="22">
        <f t="shared" si="11"/>
        <v>0</v>
      </c>
      <c r="AM155" s="22">
        <f t="shared" si="11"/>
        <v>0</v>
      </c>
      <c r="AN155" s="22">
        <f t="shared" si="11"/>
        <v>0</v>
      </c>
      <c r="AO155" s="22">
        <f t="shared" si="11"/>
        <v>0</v>
      </c>
      <c r="AP155" s="22">
        <f t="shared" si="11"/>
        <v>0</v>
      </c>
      <c r="AQ155" s="22">
        <f t="shared" si="11"/>
        <v>0</v>
      </c>
      <c r="AR155" s="22">
        <f t="shared" si="11"/>
        <v>0</v>
      </c>
      <c r="AS155" s="22">
        <f t="shared" si="11"/>
        <v>0</v>
      </c>
      <c r="AT155" s="22">
        <f t="shared" si="11"/>
        <v>0</v>
      </c>
      <c r="AU155" s="22">
        <f t="shared" si="11"/>
        <v>0</v>
      </c>
      <c r="AV155" s="22">
        <f t="shared" si="11"/>
        <v>0</v>
      </c>
      <c r="AW155" s="22">
        <f t="shared" si="11"/>
        <v>0</v>
      </c>
      <c r="AX155" s="22">
        <f t="shared" si="11"/>
        <v>0</v>
      </c>
      <c r="AY155" s="22">
        <f t="shared" si="11"/>
        <v>0</v>
      </c>
    </row>
    <row r="156" spans="1:51" ht="20.25" customHeight="1" x14ac:dyDescent="0.25">
      <c r="J156" s="62">
        <f t="shared" ref="J156:Q156" si="12">SUMPRODUCT($I$4:$I$154,J4:J154)</f>
        <v>10289.949999999999</v>
      </c>
      <c r="K156" s="62">
        <f t="shared" si="12"/>
        <v>6493.17</v>
      </c>
      <c r="L156" s="62">
        <f t="shared" si="12"/>
        <v>6493.17</v>
      </c>
      <c r="M156" s="62">
        <f t="shared" si="12"/>
        <v>0</v>
      </c>
      <c r="N156" s="62">
        <f t="shared" si="12"/>
        <v>2395.1699999999992</v>
      </c>
      <c r="O156" s="62">
        <f t="shared" si="12"/>
        <v>0</v>
      </c>
      <c r="P156" s="62">
        <f t="shared" si="12"/>
        <v>0</v>
      </c>
      <c r="Q156" s="62">
        <f t="shared" si="12"/>
        <v>0</v>
      </c>
      <c r="T156" s="162"/>
      <c r="U156" s="162"/>
      <c r="V156" s="149"/>
      <c r="W156" s="149"/>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row>
    <row r="157" spans="1:51" ht="20.25" customHeight="1" thickBot="1" x14ac:dyDescent="0.3">
      <c r="J157" s="62"/>
      <c r="M157" s="33"/>
      <c r="N157" s="33"/>
      <c r="O157" s="33"/>
      <c r="P157" s="33"/>
      <c r="Q157" s="33"/>
      <c r="T157" s="162"/>
      <c r="U157" s="162"/>
      <c r="V157" s="149"/>
      <c r="W157" s="149"/>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row>
    <row r="158" spans="1:51" ht="17.25" customHeight="1" x14ac:dyDescent="0.25">
      <c r="A158" s="39"/>
      <c r="B158" s="177" t="s">
        <v>60</v>
      </c>
      <c r="C158" s="178"/>
      <c r="D158" s="178"/>
      <c r="E158" s="178"/>
      <c r="F158" s="178"/>
      <c r="G158" s="178"/>
      <c r="H158" s="178"/>
      <c r="I158" s="178"/>
      <c r="J158" s="179"/>
      <c r="K158" s="33"/>
      <c r="L158" s="33"/>
      <c r="M158" s="33"/>
      <c r="N158" s="33"/>
      <c r="O158" s="33"/>
      <c r="P158" s="33"/>
      <c r="Q158" s="33"/>
      <c r="T158" s="162"/>
      <c r="U158" s="162"/>
      <c r="V158" s="150"/>
      <c r="W158" s="150"/>
    </row>
    <row r="159" spans="1:51" ht="16.5" customHeight="1" x14ac:dyDescent="0.25">
      <c r="A159" s="39"/>
      <c r="B159" s="180" t="s">
        <v>58</v>
      </c>
      <c r="C159" s="181"/>
      <c r="D159" s="181"/>
      <c r="E159" s="181"/>
      <c r="F159" s="181"/>
      <c r="G159" s="181"/>
      <c r="H159" s="181"/>
      <c r="I159" s="181"/>
      <c r="J159" s="182"/>
      <c r="Q159" s="27"/>
      <c r="T159" s="162"/>
      <c r="U159" s="162"/>
      <c r="V159" s="150"/>
      <c r="W159" s="150"/>
    </row>
    <row r="160" spans="1:51" ht="15.75" customHeight="1" x14ac:dyDescent="0.25">
      <c r="A160" s="39"/>
      <c r="B160" s="183" t="s">
        <v>59</v>
      </c>
      <c r="C160" s="184"/>
      <c r="D160" s="184"/>
      <c r="E160" s="184"/>
      <c r="F160" s="184"/>
      <c r="G160" s="184"/>
      <c r="H160" s="184"/>
      <c r="I160" s="184"/>
      <c r="J160" s="185"/>
      <c r="Q160" s="27"/>
      <c r="T160" s="162"/>
      <c r="U160" s="162"/>
      <c r="V160" s="150"/>
      <c r="W160" s="150"/>
    </row>
    <row r="161" spans="1:23" ht="18.75" customHeight="1" thickBot="1" x14ac:dyDescent="0.3">
      <c r="A161" s="39"/>
      <c r="B161" s="186" t="s">
        <v>57</v>
      </c>
      <c r="C161" s="187"/>
      <c r="D161" s="187"/>
      <c r="E161" s="187"/>
      <c r="F161" s="187"/>
      <c r="G161" s="187"/>
      <c r="H161" s="187"/>
      <c r="I161" s="187"/>
      <c r="J161" s="188"/>
      <c r="T161" s="162"/>
      <c r="U161" s="162"/>
      <c r="V161" s="149"/>
      <c r="W161" s="149"/>
    </row>
    <row r="162" spans="1:23" ht="24.75" customHeight="1" x14ac:dyDescent="0.25">
      <c r="T162" s="162"/>
      <c r="U162" s="162"/>
      <c r="V162" s="149"/>
      <c r="W162" s="149"/>
    </row>
    <row r="163" spans="1:23" ht="24.75" customHeight="1" x14ac:dyDescent="0.25">
      <c r="T163" s="162"/>
      <c r="U163" s="162"/>
      <c r="V163" s="149"/>
      <c r="W163" s="149"/>
    </row>
    <row r="164" spans="1:23" ht="24.75" customHeight="1" x14ac:dyDescent="0.25">
      <c r="T164" s="162"/>
      <c r="U164" s="162"/>
      <c r="V164" s="149"/>
      <c r="W164" s="149"/>
    </row>
    <row r="165" spans="1:23" ht="24.75" customHeight="1" x14ac:dyDescent="0.25">
      <c r="T165" s="162"/>
      <c r="U165" s="162"/>
      <c r="V165" s="149"/>
      <c r="W165" s="149"/>
    </row>
    <row r="166" spans="1:23" ht="24.75" customHeight="1" x14ac:dyDescent="0.25">
      <c r="T166" s="162"/>
      <c r="U166" s="149"/>
      <c r="V166" s="149"/>
      <c r="W166" s="149"/>
    </row>
    <row r="167" spans="1:23" ht="24.75" customHeight="1" x14ac:dyDescent="0.25">
      <c r="T167" s="162"/>
      <c r="U167" s="149"/>
      <c r="V167" s="149"/>
      <c r="W167" s="149"/>
    </row>
    <row r="168" spans="1:23" ht="24.75" customHeight="1" x14ac:dyDescent="0.25">
      <c r="T168" s="162"/>
      <c r="U168" s="149"/>
      <c r="V168" s="149"/>
      <c r="W168" s="149"/>
    </row>
    <row r="169" spans="1:23" ht="24.75" customHeight="1" x14ac:dyDescent="0.25">
      <c r="T169" s="162"/>
      <c r="U169" s="149"/>
      <c r="V169" s="149"/>
      <c r="W169" s="149"/>
    </row>
    <row r="170" spans="1:23" ht="24.75" customHeight="1" x14ac:dyDescent="0.25">
      <c r="T170" s="162"/>
      <c r="U170" s="149"/>
      <c r="V170" s="149"/>
      <c r="W170" s="149"/>
    </row>
    <row r="171" spans="1:23" ht="24.75" customHeight="1" x14ac:dyDescent="0.25">
      <c r="T171" s="149"/>
      <c r="U171" s="149"/>
      <c r="V171" s="149"/>
      <c r="W171" s="148"/>
    </row>
    <row r="172" spans="1:23" ht="24.75" customHeight="1" x14ac:dyDescent="0.25">
      <c r="T172" s="149"/>
      <c r="U172" s="149"/>
      <c r="V172" s="149"/>
      <c r="W172" s="148"/>
    </row>
    <row r="173" spans="1:23" ht="24.75" customHeight="1" x14ac:dyDescent="0.25">
      <c r="T173" s="149"/>
      <c r="U173" s="149"/>
      <c r="V173" s="149"/>
      <c r="W173" s="148"/>
    </row>
    <row r="174" spans="1:23" ht="24.75" customHeight="1" x14ac:dyDescent="0.25">
      <c r="T174" s="149"/>
      <c r="U174" s="149"/>
      <c r="V174" s="149"/>
      <c r="W174" s="148"/>
    </row>
    <row r="175" spans="1:23" ht="24.75" customHeight="1" x14ac:dyDescent="0.25">
      <c r="T175" s="149"/>
      <c r="U175" s="149"/>
      <c r="V175" s="149"/>
      <c r="W175" s="148"/>
    </row>
    <row r="176" spans="1:23" ht="24.75" customHeight="1" x14ac:dyDescent="0.25">
      <c r="T176" s="149"/>
      <c r="U176" s="149"/>
      <c r="V176" s="149"/>
      <c r="W176" s="148"/>
    </row>
    <row r="177" spans="20:23" ht="24.75" customHeight="1" x14ac:dyDescent="0.25">
      <c r="T177" s="149"/>
      <c r="U177" s="149"/>
      <c r="V177" s="149"/>
      <c r="W177" s="148"/>
    </row>
    <row r="178" spans="20:23" ht="24.75" customHeight="1" x14ac:dyDescent="0.25">
      <c r="T178" s="149"/>
      <c r="U178" s="149"/>
      <c r="V178" s="149"/>
      <c r="W178" s="148"/>
    </row>
    <row r="179" spans="20:23" ht="24.75" customHeight="1" x14ac:dyDescent="0.25">
      <c r="T179" s="149"/>
      <c r="U179" s="149"/>
      <c r="V179" s="149"/>
      <c r="W179" s="148"/>
    </row>
    <row r="180" spans="20:23" ht="24.75" customHeight="1" x14ac:dyDescent="0.25">
      <c r="T180" s="149"/>
      <c r="U180" s="149"/>
      <c r="V180" s="149"/>
      <c r="W180" s="148"/>
    </row>
    <row r="181" spans="20:23" ht="24.75" customHeight="1" x14ac:dyDescent="0.25">
      <c r="T181" s="149"/>
      <c r="U181" s="149"/>
      <c r="V181" s="149"/>
      <c r="W181" s="148"/>
    </row>
    <row r="182" spans="20:23" ht="24.75" customHeight="1" x14ac:dyDescent="0.25">
      <c r="T182" s="149"/>
      <c r="U182" s="149"/>
      <c r="V182" s="149"/>
      <c r="W182" s="148"/>
    </row>
    <row r="183" spans="20:23" ht="24.75" customHeight="1" x14ac:dyDescent="0.25">
      <c r="T183" s="149"/>
      <c r="U183" s="149"/>
      <c r="V183" s="149"/>
      <c r="W183" s="148"/>
    </row>
    <row r="184" spans="20:23" ht="24.75" customHeight="1" x14ac:dyDescent="0.25">
      <c r="T184" s="149"/>
      <c r="U184" s="149"/>
      <c r="V184" s="149"/>
      <c r="W184" s="148"/>
    </row>
    <row r="185" spans="20:23" ht="24.75" customHeight="1" x14ac:dyDescent="0.25">
      <c r="T185" s="149"/>
      <c r="U185" s="149"/>
      <c r="V185" s="149"/>
      <c r="W185" s="148"/>
    </row>
    <row r="186" spans="20:23" ht="24.75" customHeight="1" x14ac:dyDescent="0.25">
      <c r="T186" s="149"/>
      <c r="U186" s="149"/>
      <c r="V186" s="149"/>
      <c r="W186" s="148"/>
    </row>
    <row r="187" spans="20:23" ht="24.75" customHeight="1" x14ac:dyDescent="0.25">
      <c r="T187" s="149"/>
      <c r="U187" s="149"/>
      <c r="V187" s="149"/>
      <c r="W187" s="148"/>
    </row>
    <row r="188" spans="20:23" ht="24.75" customHeight="1" x14ac:dyDescent="0.25">
      <c r="T188" s="149"/>
      <c r="U188" s="149"/>
      <c r="V188" s="149"/>
      <c r="W188" s="148"/>
    </row>
    <row r="189" spans="20:23" ht="24.75" customHeight="1" x14ac:dyDescent="0.25">
      <c r="T189" s="149"/>
      <c r="U189" s="149"/>
      <c r="V189" s="149"/>
      <c r="W189" s="149"/>
    </row>
    <row r="190" spans="20:23" ht="24.75" customHeight="1" x14ac:dyDescent="0.25">
      <c r="T190" s="149"/>
      <c r="U190" s="149"/>
      <c r="V190" s="149"/>
      <c r="W190" s="149"/>
    </row>
    <row r="191" spans="20:23" ht="24.75" customHeight="1" x14ac:dyDescent="0.25">
      <c r="T191" s="149"/>
      <c r="U191" s="149"/>
      <c r="V191" s="149"/>
      <c r="W191" s="149"/>
    </row>
    <row r="192" spans="20:23" ht="24.75" customHeight="1" x14ac:dyDescent="0.25">
      <c r="T192" s="149"/>
      <c r="U192" s="149"/>
      <c r="V192" s="149"/>
      <c r="W192" s="149"/>
    </row>
    <row r="193" spans="20:23" ht="24.75" customHeight="1" x14ac:dyDescent="0.25">
      <c r="T193" s="149"/>
      <c r="U193" s="149"/>
      <c r="V193" s="149"/>
      <c r="W193" s="149"/>
    </row>
    <row r="194" spans="20:23" ht="24.75" customHeight="1" x14ac:dyDescent="0.25">
      <c r="T194" s="149"/>
      <c r="U194" s="149"/>
      <c r="V194" s="149"/>
      <c r="W194" s="149"/>
    </row>
    <row r="195" spans="20:23" ht="24.75" customHeight="1" x14ac:dyDescent="0.25">
      <c r="T195" s="149"/>
      <c r="U195" s="149"/>
      <c r="V195" s="149"/>
      <c r="W195" s="149"/>
    </row>
    <row r="196" spans="20:23" ht="24.75" customHeight="1" x14ac:dyDescent="0.25">
      <c r="T196" s="149"/>
      <c r="U196" s="149"/>
      <c r="V196" s="149"/>
      <c r="W196" s="149"/>
    </row>
    <row r="197" spans="20:23" ht="24.75" customHeight="1" x14ac:dyDescent="0.25">
      <c r="T197" s="149"/>
      <c r="U197" s="149"/>
      <c r="V197" s="149"/>
      <c r="W197" s="149"/>
    </row>
    <row r="198" spans="20:23" ht="24.75" customHeight="1" x14ac:dyDescent="0.25">
      <c r="T198" s="149"/>
      <c r="U198" s="149"/>
      <c r="V198" s="149"/>
      <c r="W198" s="149"/>
    </row>
    <row r="199" spans="20:23" ht="24.75" customHeight="1" x14ac:dyDescent="0.25">
      <c r="T199" s="149"/>
      <c r="U199" s="149"/>
      <c r="V199" s="149"/>
      <c r="W199" s="149"/>
    </row>
    <row r="200" spans="20:23" ht="24.75" customHeight="1" x14ac:dyDescent="0.25">
      <c r="T200" s="149"/>
      <c r="U200" s="149"/>
      <c r="V200" s="149"/>
      <c r="W200" s="149"/>
    </row>
    <row r="201" spans="20:23" ht="24.75" customHeight="1" x14ac:dyDescent="0.25">
      <c r="T201" s="149"/>
      <c r="U201" s="149"/>
      <c r="V201" s="149"/>
      <c r="W201" s="149"/>
    </row>
    <row r="202" spans="20:23" ht="24.75" customHeight="1" x14ac:dyDescent="0.25">
      <c r="T202" s="149"/>
      <c r="U202" s="149"/>
      <c r="V202" s="149"/>
      <c r="W202" s="149"/>
    </row>
    <row r="203" spans="20:23" ht="24.75" customHeight="1" x14ac:dyDescent="0.25">
      <c r="T203" s="149"/>
      <c r="U203" s="149"/>
      <c r="V203" s="149"/>
      <c r="W203" s="149"/>
    </row>
    <row r="204" spans="20:23" ht="24.75" customHeight="1" x14ac:dyDescent="0.25">
      <c r="T204" s="149"/>
      <c r="U204" s="149"/>
      <c r="V204" s="149"/>
      <c r="W204" s="149"/>
    </row>
    <row r="205" spans="20:23" ht="24.75" customHeight="1" x14ac:dyDescent="0.25">
      <c r="T205" s="149"/>
      <c r="U205" s="149"/>
      <c r="V205" s="149"/>
      <c r="W205" s="149"/>
    </row>
    <row r="206" spans="20:23" ht="24.75" customHeight="1" x14ac:dyDescent="0.25">
      <c r="T206" s="149"/>
      <c r="U206" s="149"/>
      <c r="V206" s="149"/>
      <c r="W206" s="149"/>
    </row>
    <row r="207" spans="20:23" ht="24.75" customHeight="1" x14ac:dyDescent="0.25">
      <c r="T207" s="149"/>
      <c r="U207" s="149"/>
      <c r="V207" s="149"/>
      <c r="W207" s="149"/>
    </row>
    <row r="208" spans="20:23" ht="24.75" customHeight="1" x14ac:dyDescent="0.25">
      <c r="T208" s="149"/>
      <c r="U208" s="149"/>
      <c r="V208" s="149"/>
      <c r="W208" s="149"/>
    </row>
    <row r="209" spans="20:23" ht="24.75" customHeight="1" x14ac:dyDescent="0.25">
      <c r="T209" s="149"/>
      <c r="U209" s="149"/>
      <c r="V209" s="149"/>
      <c r="W209" s="149"/>
    </row>
    <row r="210" spans="20:23" ht="24.75" customHeight="1" x14ac:dyDescent="0.25">
      <c r="T210" s="149"/>
      <c r="U210" s="149"/>
      <c r="V210" s="149"/>
      <c r="W210" s="149"/>
    </row>
    <row r="211" spans="20:23" ht="24.75" customHeight="1" x14ac:dyDescent="0.25">
      <c r="T211" s="149"/>
      <c r="U211" s="149"/>
      <c r="V211" s="149"/>
      <c r="W211" s="149"/>
    </row>
    <row r="212" spans="20:23" ht="24.75" customHeight="1" x14ac:dyDescent="0.25">
      <c r="T212" s="149"/>
      <c r="U212" s="149"/>
      <c r="V212" s="149"/>
      <c r="W212" s="149"/>
    </row>
    <row r="213" spans="20:23" ht="24.75" customHeight="1" x14ac:dyDescent="0.25">
      <c r="T213" s="149"/>
      <c r="U213" s="149"/>
      <c r="V213" s="149"/>
      <c r="W213" s="149"/>
    </row>
    <row r="214" spans="20:23" ht="24.75" customHeight="1" x14ac:dyDescent="0.25">
      <c r="T214" s="149"/>
      <c r="U214" s="149"/>
      <c r="V214" s="149"/>
      <c r="W214" s="149"/>
    </row>
    <row r="215" spans="20:23" ht="24.75" customHeight="1" x14ac:dyDescent="0.25">
      <c r="T215" s="149"/>
      <c r="U215" s="149"/>
      <c r="V215" s="149"/>
      <c r="W215" s="149"/>
    </row>
    <row r="216" spans="20:23" ht="24.75" customHeight="1" x14ac:dyDescent="0.25">
      <c r="T216" s="149"/>
      <c r="U216" s="149"/>
      <c r="V216" s="149"/>
      <c r="W216" s="149"/>
    </row>
    <row r="217" spans="20:23" ht="24.75" customHeight="1" x14ac:dyDescent="0.25">
      <c r="T217" s="149"/>
      <c r="U217" s="149"/>
      <c r="V217" s="149"/>
      <c r="W217" s="149"/>
    </row>
    <row r="218" spans="20:23" ht="24.75" customHeight="1" x14ac:dyDescent="0.25">
      <c r="T218" s="149"/>
      <c r="U218" s="149"/>
      <c r="V218" s="149"/>
      <c r="W218" s="149"/>
    </row>
    <row r="219" spans="20:23" ht="24.75" customHeight="1" x14ac:dyDescent="0.25">
      <c r="T219" s="149"/>
      <c r="U219" s="149"/>
      <c r="V219" s="149"/>
      <c r="W219" s="149"/>
    </row>
    <row r="220" spans="20:23" ht="24.75" customHeight="1" x14ac:dyDescent="0.25">
      <c r="T220" s="149"/>
      <c r="U220" s="149"/>
      <c r="V220" s="149"/>
      <c r="W220" s="149"/>
    </row>
    <row r="221" spans="20:23" ht="24.75" customHeight="1" x14ac:dyDescent="0.25">
      <c r="T221" s="149"/>
      <c r="U221" s="149"/>
      <c r="V221" s="149"/>
      <c r="W221" s="149"/>
    </row>
    <row r="222" spans="20:23" ht="24.75" customHeight="1" x14ac:dyDescent="0.25">
      <c r="T222" s="149"/>
      <c r="U222" s="149"/>
      <c r="V222" s="149"/>
      <c r="W222" s="149"/>
    </row>
    <row r="223" spans="20:23" ht="24.75" customHeight="1" x14ac:dyDescent="0.25">
      <c r="T223" s="149"/>
      <c r="U223" s="149"/>
      <c r="V223" s="149"/>
      <c r="W223" s="149"/>
    </row>
    <row r="224" spans="20:23" ht="24.75" customHeight="1" x14ac:dyDescent="0.25">
      <c r="T224" s="149"/>
      <c r="U224" s="149"/>
      <c r="V224" s="149"/>
      <c r="W224" s="149"/>
    </row>
    <row r="225" spans="20:23" ht="24.75" customHeight="1" x14ac:dyDescent="0.25">
      <c r="T225" s="149"/>
      <c r="U225" s="149"/>
      <c r="V225" s="149"/>
      <c r="W225" s="149"/>
    </row>
    <row r="226" spans="20:23" ht="24.75" customHeight="1" x14ac:dyDescent="0.25">
      <c r="T226" s="149"/>
      <c r="U226" s="149"/>
      <c r="V226" s="149"/>
      <c r="W226" s="149"/>
    </row>
    <row r="227" spans="20:23" ht="24.75" customHeight="1" x14ac:dyDescent="0.25">
      <c r="T227" s="149"/>
      <c r="U227" s="149"/>
      <c r="V227" s="149"/>
      <c r="W227" s="149"/>
    </row>
    <row r="228" spans="20:23" ht="24.75" customHeight="1" x14ac:dyDescent="0.25">
      <c r="T228" s="149"/>
      <c r="U228" s="149"/>
      <c r="V228" s="149"/>
      <c r="W228" s="149"/>
    </row>
  </sheetData>
  <autoFilter ref="A3:AY3" xr:uid="{00000000-0001-0000-0000-000000000000}"/>
  <mergeCells count="71">
    <mergeCell ref="B161:J161"/>
    <mergeCell ref="A120:A138"/>
    <mergeCell ref="B120:B138"/>
    <mergeCell ref="A139:A140"/>
    <mergeCell ref="B139:B140"/>
    <mergeCell ref="A141:A143"/>
    <mergeCell ref="B141:B143"/>
    <mergeCell ref="A144:A154"/>
    <mergeCell ref="B144:B154"/>
    <mergeCell ref="B158:J158"/>
    <mergeCell ref="B159:J159"/>
    <mergeCell ref="B160:J160"/>
    <mergeCell ref="A92:A103"/>
    <mergeCell ref="B92:B103"/>
    <mergeCell ref="A104:A110"/>
    <mergeCell ref="B104:B110"/>
    <mergeCell ref="A111:A119"/>
    <mergeCell ref="B111:B119"/>
    <mergeCell ref="A74:A88"/>
    <mergeCell ref="B74:B88"/>
    <mergeCell ref="A89:A90"/>
    <mergeCell ref="B89:B90"/>
    <mergeCell ref="A27:A30"/>
    <mergeCell ref="B27:B30"/>
    <mergeCell ref="A31:A56"/>
    <mergeCell ref="B31:B56"/>
    <mergeCell ref="A57:A73"/>
    <mergeCell ref="B57:B73"/>
    <mergeCell ref="A4:A16"/>
    <mergeCell ref="B4:B16"/>
    <mergeCell ref="A17:A22"/>
    <mergeCell ref="B17:B22"/>
    <mergeCell ref="A23:A26"/>
    <mergeCell ref="B23:B26"/>
    <mergeCell ref="AU1:AU2"/>
    <mergeCell ref="AV1:AV2"/>
    <mergeCell ref="AW1:AW2"/>
    <mergeCell ref="AX1:AX2"/>
    <mergeCell ref="AY1:AY2"/>
    <mergeCell ref="AH1:AH2"/>
    <mergeCell ref="W1:W2"/>
    <mergeCell ref="X1:X2"/>
    <mergeCell ref="Y1:Y2"/>
    <mergeCell ref="Z1:Z2"/>
    <mergeCell ref="AA1:AA2"/>
    <mergeCell ref="AC1:AC2"/>
    <mergeCell ref="AD1:AD2"/>
    <mergeCell ref="AE1:AE2"/>
    <mergeCell ref="AF1:AF2"/>
    <mergeCell ref="AG1:AG2"/>
    <mergeCell ref="AB1:AB2"/>
    <mergeCell ref="AR1:AR2"/>
    <mergeCell ref="AS1:AS2"/>
    <mergeCell ref="AT1:AT2"/>
    <mergeCell ref="AI1:AI2"/>
    <mergeCell ref="AJ1:AJ2"/>
    <mergeCell ref="AK1:AK2"/>
    <mergeCell ref="AL1:AL2"/>
    <mergeCell ref="AM1:AM2"/>
    <mergeCell ref="AN1:AN2"/>
    <mergeCell ref="AO1:AO2"/>
    <mergeCell ref="AP1:AP2"/>
    <mergeCell ref="AQ1:AQ2"/>
    <mergeCell ref="V1:V2"/>
    <mergeCell ref="A2:I2"/>
    <mergeCell ref="J2:S2"/>
    <mergeCell ref="A1:C1"/>
    <mergeCell ref="D1:I1"/>
    <mergeCell ref="J1:S1"/>
    <mergeCell ref="T1:T2"/>
    <mergeCell ref="U1:U2"/>
  </mergeCells>
  <conditionalFormatting sqref="S1 S3:S1048576">
    <cfRule type="cellIs" dxfId="49" priority="17" operator="equal">
      <formula>"ATENÇÃO"</formula>
    </cfRule>
  </conditionalFormatting>
  <conditionalFormatting sqref="X4:AY154">
    <cfRule type="cellIs" dxfId="48" priority="16" operator="greaterThan">
      <formula>0</formula>
    </cfRule>
  </conditionalFormatting>
  <conditionalFormatting sqref="R4:R154">
    <cfRule type="cellIs" dxfId="47" priority="15" operator="lessThan">
      <formula>0</formula>
    </cfRule>
  </conditionalFormatting>
  <conditionalFormatting sqref="S4:S154">
    <cfRule type="containsText" dxfId="46" priority="14" operator="containsText" text="ATENÇÃO">
      <formula>NOT(ISERROR(SEARCH("ATENÇÃO",S4)))</formula>
    </cfRule>
  </conditionalFormatting>
  <conditionalFormatting sqref="D123:D125 D8 D77 D105">
    <cfRule type="duplicateValues" dxfId="45" priority="12"/>
  </conditionalFormatting>
  <conditionalFormatting sqref="D10:D12">
    <cfRule type="duplicateValues" dxfId="44" priority="7"/>
  </conditionalFormatting>
  <conditionalFormatting sqref="D65">
    <cfRule type="duplicateValues" dxfId="43" priority="6"/>
  </conditionalFormatting>
  <conditionalFormatting sqref="D81">
    <cfRule type="duplicateValues" dxfId="42" priority="5"/>
  </conditionalFormatting>
  <conditionalFormatting sqref="D116 D126:D129">
    <cfRule type="duplicateValues" dxfId="41" priority="10"/>
  </conditionalFormatting>
  <conditionalFormatting sqref="D120:D122 D117 D115 D106">
    <cfRule type="duplicateValues" dxfId="40" priority="11"/>
  </conditionalFormatting>
  <conditionalFormatting sqref="D130:D138">
    <cfRule type="duplicateValues" dxfId="39" priority="4"/>
  </conditionalFormatting>
  <conditionalFormatting sqref="D139:D140 D9">
    <cfRule type="duplicateValues" dxfId="38" priority="8"/>
  </conditionalFormatting>
  <conditionalFormatting sqref="D143">
    <cfRule type="duplicateValues" dxfId="37" priority="3"/>
  </conditionalFormatting>
  <conditionalFormatting sqref="D144">
    <cfRule type="duplicateValues" dxfId="36" priority="2"/>
  </conditionalFormatting>
  <conditionalFormatting sqref="D145:D153 D141:D142 D118:D119">
    <cfRule type="duplicateValues" dxfId="35" priority="13"/>
  </conditionalFormatting>
  <conditionalFormatting sqref="D154">
    <cfRule type="duplicateValues" dxfId="34" priority="1"/>
  </conditionalFormatting>
  <conditionalFormatting sqref="D78:D80 D66:D76 D82:D104 D107:D114 D13:D64 D4:D7">
    <cfRule type="duplicateValues" dxfId="33" priority="9"/>
  </conditionalFormatting>
  <pageMargins left="0.511811024" right="0.511811024" top="0.78740157499999996" bottom="0.78740157499999996" header="0.31496062000000002" footer="0.31496062000000002"/>
  <pageSetup paperSize="9" scale="60" orientation="landscape" r:id="rId1"/>
  <colBreaks count="1" manualBreakCount="1">
    <brk id="23" max="1048575" man="1"/>
  </col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S175"/>
  <sheetViews>
    <sheetView tabSelected="1" topLeftCell="F1" zoomScale="70" zoomScaleNormal="70" workbookViewId="0">
      <pane ySplit="3" topLeftCell="A167" activePane="bottomLeft" state="frozen"/>
      <selection activeCell="F1" sqref="F1"/>
      <selection pane="bottomLeft" activeCell="O182" sqref="O182"/>
    </sheetView>
  </sheetViews>
  <sheetFormatPr defaultColWidth="9.7109375" defaultRowHeight="38.25" customHeight="1" x14ac:dyDescent="0.25"/>
  <cols>
    <col min="1" max="1" width="19.140625" style="1" customWidth="1"/>
    <col min="2" max="2" width="5.28515625" style="1" bestFit="1" customWidth="1"/>
    <col min="3" max="4" width="7.85546875" style="1" customWidth="1"/>
    <col min="5" max="5" width="30.28515625" style="3" customWidth="1"/>
    <col min="6" max="7" width="16.28515625" style="1" customWidth="1"/>
    <col min="8" max="8" width="11.42578125" style="1" customWidth="1"/>
    <col min="9" max="9" width="15.5703125" style="1" customWidth="1"/>
    <col min="10" max="10" width="15.85546875" style="3" customWidth="1"/>
    <col min="11" max="11" width="20.28515625" style="4" customWidth="1"/>
    <col min="12" max="12" width="22.42578125" style="12" customWidth="1"/>
    <col min="13" max="13" width="15" style="12" customWidth="1"/>
    <col min="14" max="14" width="14.42578125" style="12" customWidth="1"/>
    <col min="15" max="15" width="13.28515625" style="12" customWidth="1"/>
    <col min="16" max="16" width="12.42578125" style="5" customWidth="1"/>
    <col min="17" max="17" width="22" style="2" bestFit="1" customWidth="1"/>
    <col min="18" max="18" width="20" style="2" customWidth="1"/>
    <col min="19" max="19" width="28.85546875" style="2" customWidth="1"/>
    <col min="20" max="16384" width="9.7109375" style="2"/>
  </cols>
  <sheetData>
    <row r="1" spans="1:19" ht="39.75" customHeight="1" x14ac:dyDescent="0.25">
      <c r="A1" s="211" t="s">
        <v>54</v>
      </c>
      <c r="B1" s="212"/>
      <c r="C1" s="213"/>
      <c r="D1" s="101"/>
      <c r="E1" s="214" t="s">
        <v>498</v>
      </c>
      <c r="F1" s="207"/>
      <c r="G1" s="207"/>
      <c r="H1" s="207"/>
      <c r="I1" s="207"/>
      <c r="J1" s="215"/>
      <c r="K1" s="206" t="s">
        <v>497</v>
      </c>
      <c r="L1" s="207"/>
      <c r="M1" s="207"/>
      <c r="N1" s="207"/>
      <c r="O1" s="207"/>
      <c r="P1" s="207"/>
      <c r="Q1" s="207"/>
      <c r="R1" s="207"/>
      <c r="S1" s="207"/>
    </row>
    <row r="2" spans="1:19" ht="25.5" customHeight="1" x14ac:dyDescent="0.25">
      <c r="A2" s="208" t="s">
        <v>49</v>
      </c>
      <c r="B2" s="209"/>
      <c r="C2" s="209"/>
      <c r="D2" s="209"/>
      <c r="E2" s="209"/>
      <c r="F2" s="209"/>
      <c r="G2" s="209"/>
      <c r="H2" s="209"/>
      <c r="I2" s="209"/>
      <c r="J2" s="209"/>
      <c r="K2" s="209"/>
      <c r="L2" s="209"/>
      <c r="M2" s="209"/>
      <c r="N2" s="209"/>
      <c r="O2" s="209"/>
      <c r="P2" s="209"/>
      <c r="Q2" s="209"/>
      <c r="R2" s="209"/>
      <c r="S2" s="210"/>
    </row>
    <row r="3" spans="1:19" s="3" customFormat="1" ht="49.5" customHeight="1" x14ac:dyDescent="0.2">
      <c r="A3" s="10" t="s">
        <v>8</v>
      </c>
      <c r="B3" s="10" t="s">
        <v>2</v>
      </c>
      <c r="C3" s="10" t="s">
        <v>7</v>
      </c>
      <c r="D3" s="10"/>
      <c r="E3" s="10" t="s">
        <v>9</v>
      </c>
      <c r="F3" s="10" t="s">
        <v>10</v>
      </c>
      <c r="G3" s="10" t="s">
        <v>11</v>
      </c>
      <c r="H3" s="10" t="s">
        <v>4</v>
      </c>
      <c r="I3" s="10" t="s">
        <v>12</v>
      </c>
      <c r="J3" s="10" t="s">
        <v>6</v>
      </c>
      <c r="K3" s="10" t="s">
        <v>499</v>
      </c>
      <c r="L3" s="25" t="s">
        <v>20</v>
      </c>
      <c r="M3" s="11" t="s">
        <v>21</v>
      </c>
      <c r="N3" s="11" t="s">
        <v>22</v>
      </c>
      <c r="O3" s="7" t="s">
        <v>23</v>
      </c>
      <c r="P3" s="7" t="s">
        <v>24</v>
      </c>
      <c r="Q3" s="36" t="s">
        <v>25</v>
      </c>
      <c r="R3" s="36" t="s">
        <v>19</v>
      </c>
      <c r="S3" s="36" t="s">
        <v>538</v>
      </c>
    </row>
    <row r="4" spans="1:19" ht="38.25" customHeight="1" x14ac:dyDescent="0.25">
      <c r="A4" s="166" t="s">
        <v>477</v>
      </c>
      <c r="B4" s="163">
        <v>1</v>
      </c>
      <c r="C4" s="67">
        <v>1</v>
      </c>
      <c r="D4" s="67"/>
      <c r="E4" s="70" t="s">
        <v>64</v>
      </c>
      <c r="F4" s="86" t="s">
        <v>215</v>
      </c>
      <c r="G4" s="74" t="s">
        <v>3</v>
      </c>
      <c r="H4" s="76" t="s">
        <v>216</v>
      </c>
      <c r="I4" s="81" t="s">
        <v>468</v>
      </c>
      <c r="J4" s="82">
        <v>37.5</v>
      </c>
      <c r="K4" s="14">
        <f>REITORIA!J4+ESAG!J4+CEAD!J4+FAED!J4+CEART!J4+CEFID!J4+CERES!J4+CESFI!J4+CAV!J4+CEAVI!J4+CEPLAN!J4+CCT!J4+CEO!J4</f>
        <v>100</v>
      </c>
      <c r="L4" s="13">
        <f>REITORIA!K4+ESAG!K4+CEAD!K4+FAED!K4+CEART!K4+CEFID!K4+CERES!K4+CESFI!K4+CAV!K4+CEAVI!K4+CEPLAN!K4+CCT!K4+CEO!K4</f>
        <v>100</v>
      </c>
      <c r="M4" s="37">
        <f>REITORIA!L4+ESAG!L4+CEAD!L4+FAED!L4+CEART!L4+CEFID!L4+CERES!L4+CESFI!L4+CAV!L4+CEAVI!L4+CEPLAN!L4+CCT!L4+CEO!L4</f>
        <v>100</v>
      </c>
      <c r="N4" s="34">
        <f>K4*0.25-0.5-O4</f>
        <v>24.5</v>
      </c>
      <c r="O4" s="35">
        <f>REITORIA!O156+REITORIA!P156+ESAG!O156+ESAG!P156+CEAD!O156+CEAD!P156+FAED!O156+FAED!P156+CEART!O156+CEART!P156+CEFID!O156+CEFID!P156+CERES!O156+CERES!P156+CESFI!O156+CESFI!P156+CAV!O156+CAV!P156+CEAVI!O156+CEAVI!P156+CEPLAN!O156+CEPLAN!P156+CCT!O156+CCT!P156+CEO!O156+CEO!P156</f>
        <v>0</v>
      </c>
      <c r="P4" s="15">
        <f t="shared" ref="P4:P35" si="0">K4-L4+O4</f>
        <v>0</v>
      </c>
      <c r="Q4" s="16">
        <f t="shared" ref="Q4:Q35" si="1">J4*K4</f>
        <v>3750</v>
      </c>
      <c r="R4" s="16">
        <f t="shared" ref="R4:R35" si="2">J4*O4</f>
        <v>0</v>
      </c>
      <c r="S4" s="16">
        <f>J4*L4+R4</f>
        <v>3750</v>
      </c>
    </row>
    <row r="5" spans="1:19" ht="38.25" customHeight="1" x14ac:dyDescent="0.25">
      <c r="A5" s="166"/>
      <c r="B5" s="164"/>
      <c r="C5" s="67">
        <v>2</v>
      </c>
      <c r="D5" s="67"/>
      <c r="E5" s="71" t="s">
        <v>65</v>
      </c>
      <c r="F5" s="86" t="s">
        <v>217</v>
      </c>
      <c r="G5" s="77" t="s">
        <v>3</v>
      </c>
      <c r="H5" s="75" t="s">
        <v>218</v>
      </c>
      <c r="I5" s="81" t="s">
        <v>468</v>
      </c>
      <c r="J5" s="82">
        <v>15.3</v>
      </c>
      <c r="K5" s="14">
        <f>REITORIA!J5+ESAG!J5+CEAD!J5+FAED!J5+CEART!J5+CEFID!J5+CERES!J5+CESFI!J5+CAV!J5+CEAVI!J5+CEPLAN!J5+CCT!J5+CEO!J5</f>
        <v>416</v>
      </c>
      <c r="L5" s="13">
        <f>REITORIA!K5+ESAG!K5+CEAD!K5+FAED!K5+CEART!K5+CEFID!K5+CERES!K5+CESFI!K5+CAV!K5+CEAVI!K5+CEPLAN!K5+CCT!K5+CEO!K5</f>
        <v>150</v>
      </c>
      <c r="M5" s="37">
        <f>REITORIA!L5+ESAG!L5+CEAD!L5+FAED!L5+CEART!L5+CEFID!L5+CERES!L5+CESFI!L5+CAV!L5+CEAVI!L5+CEPLAN!L5+CCT!L5+CEO!L5</f>
        <v>150</v>
      </c>
      <c r="N5" s="34">
        <f t="shared" ref="N5:N35" si="3">K5*0.25-0.5-O5</f>
        <v>103.5</v>
      </c>
      <c r="O5" s="35">
        <f>REITORIA!O157+REITORIA!P157+ESAG!O157+ESAG!P157+CEAD!O157+CEAD!P157+FAED!O157+FAED!P157+CEART!O157+CEART!P157+CEFID!O157+CEFID!P157+CERES!O157+CERES!P157+CESFI!O157+CESFI!P157+CAV!O157+CAV!P157+CEAVI!O157+CEAVI!P157+CEPLAN!O157+CEPLAN!P157+CCT!O157+CCT!P157+CEO!O157+CEO!P157</f>
        <v>0</v>
      </c>
      <c r="P5" s="15">
        <f t="shared" si="0"/>
        <v>266</v>
      </c>
      <c r="Q5" s="16">
        <f t="shared" si="1"/>
        <v>6364.8</v>
      </c>
      <c r="R5" s="16">
        <f t="shared" si="2"/>
        <v>0</v>
      </c>
      <c r="S5" s="16">
        <f t="shared" ref="S5:S68" si="4">J5*L5+R5</f>
        <v>2295</v>
      </c>
    </row>
    <row r="6" spans="1:19" ht="38.25" customHeight="1" x14ac:dyDescent="0.25">
      <c r="A6" s="166"/>
      <c r="B6" s="164"/>
      <c r="C6" s="67">
        <v>3</v>
      </c>
      <c r="D6" s="67"/>
      <c r="E6" s="71" t="s">
        <v>66</v>
      </c>
      <c r="F6" s="86" t="s">
        <v>219</v>
      </c>
      <c r="G6" s="77" t="s">
        <v>3</v>
      </c>
      <c r="H6" s="75" t="s">
        <v>220</v>
      </c>
      <c r="I6" s="81" t="s">
        <v>468</v>
      </c>
      <c r="J6" s="82">
        <v>1.1599999999999999</v>
      </c>
      <c r="K6" s="14">
        <f>REITORIA!J6+ESAG!J6+CEAD!J6+FAED!J6+CEART!J6+CEFID!J6+CERES!J6+CESFI!J6+CAV!J6+CEAVI!J6+CEPLAN!J6+CCT!J6+CEO!J6</f>
        <v>376</v>
      </c>
      <c r="L6" s="13">
        <f>REITORIA!K6+ESAG!K6+CEAD!K6+FAED!K6+CEART!K6+CEFID!K6+CERES!K6+CESFI!K6+CAV!K6+CEAVI!K6+CEPLAN!K6+CCT!K6+CEO!K6</f>
        <v>144</v>
      </c>
      <c r="M6" s="37">
        <f>REITORIA!L6+ESAG!L6+CEAD!L6+FAED!L6+CEART!L6+CEFID!L6+CERES!L6+CESFI!L6+CAV!L6+CEAVI!L6+CEPLAN!L6+CCT!L6+CEO!L6</f>
        <v>144</v>
      </c>
      <c r="N6" s="34">
        <f t="shared" si="3"/>
        <v>93.5</v>
      </c>
      <c r="O6" s="35">
        <f>REITORIA!O158+REITORIA!P158+ESAG!O158+ESAG!P158+CEAD!O158+CEAD!P158+FAED!O158+FAED!P158+CEART!O158+CEART!P158+CEFID!O158+CEFID!P158+CERES!O158+CERES!P158+CESFI!O158+CESFI!P158+CAV!O158+CAV!P158+CEAVI!O158+CEAVI!P158+CEPLAN!O158+CEPLAN!P158+CCT!O158+CCT!P158+CEO!O158+CEO!P158</f>
        <v>0</v>
      </c>
      <c r="P6" s="15">
        <f t="shared" si="0"/>
        <v>232</v>
      </c>
      <c r="Q6" s="16">
        <f t="shared" si="1"/>
        <v>436.15999999999997</v>
      </c>
      <c r="R6" s="16">
        <f t="shared" si="2"/>
        <v>0</v>
      </c>
      <c r="S6" s="16">
        <f t="shared" si="4"/>
        <v>167.04</v>
      </c>
    </row>
    <row r="7" spans="1:19" ht="38.25" customHeight="1" x14ac:dyDescent="0.25">
      <c r="A7" s="166"/>
      <c r="B7" s="164"/>
      <c r="C7" s="67">
        <v>4</v>
      </c>
      <c r="D7" s="67"/>
      <c r="E7" s="71" t="s">
        <v>67</v>
      </c>
      <c r="F7" s="86" t="s">
        <v>221</v>
      </c>
      <c r="G7" s="77" t="s">
        <v>3</v>
      </c>
      <c r="H7" s="75" t="s">
        <v>222</v>
      </c>
      <c r="I7" s="75" t="s">
        <v>468</v>
      </c>
      <c r="J7" s="82">
        <v>3.04</v>
      </c>
      <c r="K7" s="14">
        <f>REITORIA!J7+ESAG!J7+CEAD!J7+FAED!J7+CEART!J7+CEFID!J7+CERES!J7+CESFI!J7+CAV!J7+CEAVI!J7+CEPLAN!J7+CCT!J7+CEO!J7</f>
        <v>50</v>
      </c>
      <c r="L7" s="13">
        <f>REITORIA!K7+ESAG!K7+CEAD!K7+FAED!K7+CEART!K7+CEFID!K7+CERES!K7+CESFI!K7+CAV!K7+CEAVI!K7+CEPLAN!K7+CCT!K7+CEO!K7</f>
        <v>8</v>
      </c>
      <c r="M7" s="37">
        <f>REITORIA!L7+ESAG!L7+CEAD!L7+FAED!L7+CEART!L7+CEFID!L7+CERES!L7+CESFI!L7+CAV!L7+CEAVI!L7+CEPLAN!L7+CCT!L7+CEO!L7</f>
        <v>8</v>
      </c>
      <c r="N7" s="34">
        <f t="shared" si="3"/>
        <v>12</v>
      </c>
      <c r="O7" s="35">
        <f>REITORIA!O159+REITORIA!P159+ESAG!O159+ESAG!P159+CEAD!O159+CEAD!P159+FAED!O159+FAED!P159+CEART!O159+CEART!P159+CEFID!O159+CEFID!P159+CERES!O159+CERES!P159+CESFI!O159+CESFI!P159+CAV!O159+CAV!P159+CEAVI!O159+CEAVI!P159+CEPLAN!O159+CEPLAN!P159+CCT!O159+CCT!P159+CEO!O159+CEO!P159</f>
        <v>0</v>
      </c>
      <c r="P7" s="15">
        <f t="shared" si="0"/>
        <v>42</v>
      </c>
      <c r="Q7" s="16">
        <f t="shared" si="1"/>
        <v>152</v>
      </c>
      <c r="R7" s="16">
        <f t="shared" si="2"/>
        <v>0</v>
      </c>
      <c r="S7" s="16">
        <f t="shared" si="4"/>
        <v>24.32</v>
      </c>
    </row>
    <row r="8" spans="1:19" ht="38.25" customHeight="1" x14ac:dyDescent="0.25">
      <c r="A8" s="166"/>
      <c r="B8" s="164"/>
      <c r="C8" s="67">
        <v>5</v>
      </c>
      <c r="D8" s="67"/>
      <c r="E8" s="72" t="s">
        <v>68</v>
      </c>
      <c r="F8" s="86" t="s">
        <v>223</v>
      </c>
      <c r="G8" s="78" t="s">
        <v>50</v>
      </c>
      <c r="H8" s="79" t="s">
        <v>224</v>
      </c>
      <c r="I8" s="77" t="s">
        <v>468</v>
      </c>
      <c r="J8" s="82">
        <v>3</v>
      </c>
      <c r="K8" s="14">
        <f>REITORIA!J8+ESAG!J8+CEAD!J8+FAED!J8+CEART!J8+CEFID!J8+CERES!J8+CESFI!J8+CAV!J8+CEAVI!J8+CEPLAN!J8+CCT!J8+CEO!J8</f>
        <v>35</v>
      </c>
      <c r="L8" s="13">
        <f>REITORIA!K8+ESAG!K8+CEAD!K8+FAED!K8+CEART!K8+CEFID!K8+CERES!K8+CESFI!K8+CAV!K8+CEAVI!K8+CEPLAN!K8+CCT!K8+CEO!K8</f>
        <v>30</v>
      </c>
      <c r="M8" s="37">
        <f>REITORIA!L8+ESAG!L8+CEAD!L8+FAED!L8+CEART!L8+CEFID!L8+CERES!L8+CESFI!L8+CAV!L8+CEAVI!L8+CEPLAN!L8+CCT!L8+CEO!L8</f>
        <v>30</v>
      </c>
      <c r="N8" s="34">
        <f t="shared" si="3"/>
        <v>8.25</v>
      </c>
      <c r="O8" s="35">
        <f>REITORIA!O160+REITORIA!P160+ESAG!O160+ESAG!P160+CEAD!O160+CEAD!P160+FAED!O160+FAED!P160+CEART!O160+CEART!P160+CEFID!O160+CEFID!P160+CERES!O160+CERES!P160+CESFI!O160+CESFI!P160+CAV!O160+CAV!P160+CEAVI!O160+CEAVI!P160+CEPLAN!O160+CEPLAN!P160+CCT!O160+CCT!P160+CEO!O160+CEO!P160</f>
        <v>0</v>
      </c>
      <c r="P8" s="15">
        <f t="shared" si="0"/>
        <v>5</v>
      </c>
      <c r="Q8" s="16">
        <f t="shared" si="1"/>
        <v>105</v>
      </c>
      <c r="R8" s="16">
        <f t="shared" si="2"/>
        <v>0</v>
      </c>
      <c r="S8" s="16">
        <f t="shared" si="4"/>
        <v>90</v>
      </c>
    </row>
    <row r="9" spans="1:19" ht="38.25" customHeight="1" x14ac:dyDescent="0.25">
      <c r="A9" s="166"/>
      <c r="B9" s="164"/>
      <c r="C9" s="67">
        <v>6</v>
      </c>
      <c r="D9" s="67"/>
      <c r="E9" s="72" t="s">
        <v>69</v>
      </c>
      <c r="F9" s="86" t="s">
        <v>225</v>
      </c>
      <c r="G9" s="78" t="s">
        <v>50</v>
      </c>
      <c r="H9" s="79" t="s">
        <v>226</v>
      </c>
      <c r="I9" s="77" t="s">
        <v>52</v>
      </c>
      <c r="J9" s="82">
        <v>2.6</v>
      </c>
      <c r="K9" s="14">
        <f>REITORIA!J9+ESAG!J9+CEAD!J9+FAED!J9+CEART!J9+CEFID!J9+CERES!J9+CESFI!J9+CAV!J9+CEAVI!J9+CEPLAN!J9+CCT!J9+CEO!J9</f>
        <v>50</v>
      </c>
      <c r="L9" s="13">
        <f>REITORIA!K9+ESAG!K9+CEAD!K9+FAED!K9+CEART!K9+CEFID!K9+CERES!K9+CESFI!K9+CAV!K9+CEAVI!K9+CEPLAN!K9+CCT!K9+CEO!K9</f>
        <v>50</v>
      </c>
      <c r="M9" s="37">
        <f>REITORIA!L9+ESAG!L9+CEAD!L9+FAED!L9+CEART!L9+CEFID!L9+CERES!L9+CESFI!L9+CAV!L9+CEAVI!L9+CEPLAN!L9+CCT!L9+CEO!L9</f>
        <v>50</v>
      </c>
      <c r="N9" s="34">
        <f t="shared" si="3"/>
        <v>12</v>
      </c>
      <c r="O9" s="35">
        <f>REITORIA!O161+REITORIA!P161+ESAG!O161+ESAG!P161+CEAD!O161+CEAD!P161+FAED!O161+FAED!P161+CEART!O161+CEART!P161+CEFID!O161+CEFID!P161+CERES!O161+CERES!P161+CESFI!O161+CESFI!P161+CAV!O161+CAV!P161+CEAVI!O161+CEAVI!P161+CEPLAN!O161+CEPLAN!P161+CCT!O161+CCT!P161+CEO!O161+CEO!P161</f>
        <v>0</v>
      </c>
      <c r="P9" s="15">
        <f t="shared" si="0"/>
        <v>0</v>
      </c>
      <c r="Q9" s="16">
        <f t="shared" si="1"/>
        <v>130</v>
      </c>
      <c r="R9" s="16">
        <f t="shared" si="2"/>
        <v>0</v>
      </c>
      <c r="S9" s="16">
        <f t="shared" si="4"/>
        <v>130</v>
      </c>
    </row>
    <row r="10" spans="1:19" ht="38.25" customHeight="1" x14ac:dyDescent="0.25">
      <c r="A10" s="166"/>
      <c r="B10" s="164"/>
      <c r="C10" s="67">
        <v>7</v>
      </c>
      <c r="D10" s="67"/>
      <c r="E10" s="72" t="s">
        <v>70</v>
      </c>
      <c r="F10" s="86" t="s">
        <v>227</v>
      </c>
      <c r="G10" s="78" t="s">
        <v>50</v>
      </c>
      <c r="H10" s="79" t="s">
        <v>228</v>
      </c>
      <c r="I10" s="79" t="s">
        <v>468</v>
      </c>
      <c r="J10" s="82">
        <v>2</v>
      </c>
      <c r="K10" s="14">
        <f>REITORIA!J10+ESAG!J10+CEAD!J10+FAED!J10+CEART!J10+CEFID!J10+CERES!J10+CESFI!J10+CAV!J10+CEAVI!J10+CEPLAN!J10+CCT!J10+CEO!J10</f>
        <v>35</v>
      </c>
      <c r="L10" s="13">
        <f>REITORIA!K10+ESAG!K10+CEAD!K10+FAED!K10+CEART!K10+CEFID!K10+CERES!K10+CESFI!K10+CAV!K10+CEAVI!K10+CEPLAN!K10+CCT!K10+CEO!K10</f>
        <v>35</v>
      </c>
      <c r="M10" s="37">
        <f>REITORIA!L10+ESAG!L10+CEAD!L10+FAED!L10+CEART!L10+CEFID!L10+CERES!L10+CESFI!L10+CAV!L10+CEAVI!L10+CEPLAN!L10+CCT!L10+CEO!L10</f>
        <v>35</v>
      </c>
      <c r="N10" s="34">
        <f t="shared" si="3"/>
        <v>8.25</v>
      </c>
      <c r="O10" s="35">
        <f>REITORIA!O162+REITORIA!P162+ESAG!O162+ESAG!P162+CEAD!O162+CEAD!P162+FAED!O162+FAED!P162+CEART!O162+CEART!P162+CEFID!O162+CEFID!P162+CERES!O162+CERES!P162+CESFI!O162+CESFI!P162+CAV!O162+CAV!P162+CEAVI!O162+CEAVI!P162+CEPLAN!O162+CEPLAN!P162+CCT!O162+CCT!P162+CEO!O162+CEO!P162</f>
        <v>0</v>
      </c>
      <c r="P10" s="15">
        <f t="shared" si="0"/>
        <v>0</v>
      </c>
      <c r="Q10" s="16">
        <f t="shared" si="1"/>
        <v>70</v>
      </c>
      <c r="R10" s="16">
        <f t="shared" si="2"/>
        <v>0</v>
      </c>
      <c r="S10" s="16">
        <f t="shared" si="4"/>
        <v>70</v>
      </c>
    </row>
    <row r="11" spans="1:19" ht="38.25" customHeight="1" x14ac:dyDescent="0.25">
      <c r="A11" s="166"/>
      <c r="B11" s="164"/>
      <c r="C11" s="67">
        <v>8</v>
      </c>
      <c r="D11" s="67"/>
      <c r="E11" s="72" t="s">
        <v>71</v>
      </c>
      <c r="F11" s="86" t="s">
        <v>229</v>
      </c>
      <c r="G11" s="78" t="s">
        <v>50</v>
      </c>
      <c r="H11" s="79" t="s">
        <v>230</v>
      </c>
      <c r="I11" s="79" t="s">
        <v>468</v>
      </c>
      <c r="J11" s="82">
        <v>2.13</v>
      </c>
      <c r="K11" s="14">
        <f>REITORIA!J11+ESAG!J11+CEAD!J11+FAED!J11+CEART!J11+CEFID!J11+CERES!J11+CESFI!J11+CAV!J11+CEAVI!J11+CEPLAN!J11+CCT!J11+CEO!J11</f>
        <v>20</v>
      </c>
      <c r="L11" s="13">
        <f>REITORIA!K11+ESAG!K11+CEAD!K11+FAED!K11+CEART!K11+CEFID!K11+CERES!K11+CESFI!K11+CAV!K11+CEAVI!K11+CEPLAN!K11+CCT!K11+CEO!K11</f>
        <v>20</v>
      </c>
      <c r="M11" s="37">
        <f>REITORIA!L11+ESAG!L11+CEAD!L11+FAED!L11+CEART!L11+CEFID!L11+CERES!L11+CESFI!L11+CAV!L11+CEAVI!L11+CEPLAN!L11+CCT!L11+CEO!L11</f>
        <v>20</v>
      </c>
      <c r="N11" s="34">
        <f t="shared" si="3"/>
        <v>4.5</v>
      </c>
      <c r="O11" s="35">
        <f>REITORIA!O163+REITORIA!P163+ESAG!O163+ESAG!P163+CEAD!O163+CEAD!P163+FAED!O163+FAED!P163+CEART!O163+CEART!P163+CEFID!O163+CEFID!P163+CERES!O163+CERES!P163+CESFI!O163+CESFI!P163+CAV!O163+CAV!P163+CEAVI!O163+CEAVI!P163+CEPLAN!O163+CEPLAN!P163+CCT!O163+CCT!P163+CEO!O163+CEO!P163</f>
        <v>0</v>
      </c>
      <c r="P11" s="15">
        <f t="shared" si="0"/>
        <v>0</v>
      </c>
      <c r="Q11" s="16">
        <f t="shared" si="1"/>
        <v>42.599999999999994</v>
      </c>
      <c r="R11" s="16">
        <f t="shared" si="2"/>
        <v>0</v>
      </c>
      <c r="S11" s="16">
        <f t="shared" si="4"/>
        <v>42.599999999999994</v>
      </c>
    </row>
    <row r="12" spans="1:19" ht="38.25" customHeight="1" x14ac:dyDescent="0.25">
      <c r="A12" s="166"/>
      <c r="B12" s="164"/>
      <c r="C12" s="67">
        <v>9</v>
      </c>
      <c r="D12" s="67"/>
      <c r="E12" s="72" t="s">
        <v>72</v>
      </c>
      <c r="F12" s="86" t="s">
        <v>231</v>
      </c>
      <c r="G12" s="78" t="s">
        <v>50</v>
      </c>
      <c r="H12" s="79" t="s">
        <v>232</v>
      </c>
      <c r="I12" s="79" t="s">
        <v>468</v>
      </c>
      <c r="J12" s="82">
        <v>1.62</v>
      </c>
      <c r="K12" s="14">
        <f>REITORIA!J12+ESAG!J12+CEAD!J12+FAED!J12+CEART!J12+CEFID!J12+CERES!J12+CESFI!J12+CAV!J12+CEAVI!J12+CEPLAN!J12+CCT!J12+CEO!J12</f>
        <v>20</v>
      </c>
      <c r="L12" s="13">
        <f>REITORIA!K12+ESAG!K12+CEAD!K12+FAED!K12+CEART!K12+CEFID!K12+CERES!K12+CESFI!K12+CAV!K12+CEAVI!K12+CEPLAN!K12+CCT!K12+CEO!K12</f>
        <v>20</v>
      </c>
      <c r="M12" s="37">
        <f>REITORIA!L12+ESAG!L12+CEAD!L12+FAED!L12+CEART!L12+CEFID!L12+CERES!L12+CESFI!L12+CAV!L12+CEAVI!L12+CEPLAN!L12+CCT!L12+CEO!L12</f>
        <v>20</v>
      </c>
      <c r="N12" s="34">
        <f t="shared" si="3"/>
        <v>4.5</v>
      </c>
      <c r="O12" s="35">
        <f>REITORIA!O164+REITORIA!P164+ESAG!O164+ESAG!P164+CEAD!O164+CEAD!P164+FAED!O164+FAED!P164+CEART!O164+CEART!P164+CEFID!O164+CEFID!P164+CERES!O164+CERES!P164+CESFI!O164+CESFI!P164+CAV!O164+CAV!P164+CEAVI!O164+CEAVI!P164+CEPLAN!O164+CEPLAN!P164+CCT!O164+CCT!P164+CEO!O164+CEO!P164</f>
        <v>0</v>
      </c>
      <c r="P12" s="15">
        <f t="shared" si="0"/>
        <v>0</v>
      </c>
      <c r="Q12" s="16">
        <f t="shared" si="1"/>
        <v>32.400000000000006</v>
      </c>
      <c r="R12" s="16">
        <f t="shared" si="2"/>
        <v>0</v>
      </c>
      <c r="S12" s="16">
        <f t="shared" si="4"/>
        <v>32.400000000000006</v>
      </c>
    </row>
    <row r="13" spans="1:19" ht="38.25" customHeight="1" x14ac:dyDescent="0.25">
      <c r="A13" s="166"/>
      <c r="B13" s="164"/>
      <c r="C13" s="67">
        <v>10</v>
      </c>
      <c r="D13" s="67"/>
      <c r="E13" s="72" t="s">
        <v>73</v>
      </c>
      <c r="F13" s="86" t="s">
        <v>233</v>
      </c>
      <c r="G13" s="80" t="s">
        <v>3</v>
      </c>
      <c r="H13" s="76" t="s">
        <v>234</v>
      </c>
      <c r="I13" s="77" t="s">
        <v>468</v>
      </c>
      <c r="J13" s="82">
        <v>24.24</v>
      </c>
      <c r="K13" s="14">
        <f>REITORIA!J13+ESAG!J13+CEAD!J13+FAED!J13+CEART!J13+CEFID!J13+CERES!J13+CESFI!J13+CAV!J13+CEAVI!J13+CEPLAN!J13+CCT!J13+CEO!J13</f>
        <v>137</v>
      </c>
      <c r="L13" s="13">
        <f>REITORIA!K13+ESAG!K13+CEAD!K13+FAED!K13+CEART!K13+CEFID!K13+CERES!K13+CESFI!K13+CAV!K13+CEAVI!K13+CEPLAN!K13+CCT!K13+CEO!K13</f>
        <v>80</v>
      </c>
      <c r="M13" s="37">
        <f>REITORIA!L13+ESAG!L13+CEAD!L13+FAED!L13+CEART!L13+CEFID!L13+CERES!L13+CESFI!L13+CAV!L13+CEAVI!L13+CEPLAN!L13+CCT!L13+CEO!L13</f>
        <v>80</v>
      </c>
      <c r="N13" s="34">
        <f t="shared" si="3"/>
        <v>33.75</v>
      </c>
      <c r="O13" s="35">
        <f>REITORIA!O165+REITORIA!P165+ESAG!O165+ESAG!P165+CEAD!O165+CEAD!P165+FAED!O165+FAED!P165+CEART!O165+CEART!P165+CEFID!O165+CEFID!P165+CERES!O165+CERES!P165+CESFI!O165+CESFI!P165+CAV!O165+CAV!P165+CEAVI!O165+CEAVI!P165+CEPLAN!O165+CEPLAN!P165+CCT!O165+CCT!P165+CEO!O165+CEO!P165</f>
        <v>0</v>
      </c>
      <c r="P13" s="15">
        <f t="shared" si="0"/>
        <v>57</v>
      </c>
      <c r="Q13" s="16">
        <f t="shared" si="1"/>
        <v>3320.8799999999997</v>
      </c>
      <c r="R13" s="16">
        <f t="shared" si="2"/>
        <v>0</v>
      </c>
      <c r="S13" s="16">
        <f t="shared" si="4"/>
        <v>1939.1999999999998</v>
      </c>
    </row>
    <row r="14" spans="1:19" ht="38.25" customHeight="1" x14ac:dyDescent="0.25">
      <c r="A14" s="166"/>
      <c r="B14" s="164"/>
      <c r="C14" s="67">
        <v>11</v>
      </c>
      <c r="D14" s="67"/>
      <c r="E14" s="72" t="s">
        <v>74</v>
      </c>
      <c r="F14" s="86" t="s">
        <v>235</v>
      </c>
      <c r="G14" s="80" t="s">
        <v>236</v>
      </c>
      <c r="H14" s="76" t="s">
        <v>237</v>
      </c>
      <c r="I14" s="77" t="s">
        <v>468</v>
      </c>
      <c r="J14" s="82">
        <v>10.23</v>
      </c>
      <c r="K14" s="14">
        <f>REITORIA!J14+ESAG!J14+CEAD!J14+FAED!J14+CEART!J14+CEFID!J14+CERES!J14+CESFI!J14+CAV!J14+CEAVI!J14+CEPLAN!J14+CCT!J14+CEO!J14</f>
        <v>106</v>
      </c>
      <c r="L14" s="13">
        <f>REITORIA!K14+ESAG!K14+CEAD!K14+FAED!K14+CEART!K14+CEFID!K14+CERES!K14+CESFI!K14+CAV!K14+CEAVI!K14+CEPLAN!K14+CCT!K14+CEO!K14</f>
        <v>66</v>
      </c>
      <c r="M14" s="37">
        <f>REITORIA!L14+ESAG!L14+CEAD!L14+FAED!L14+CEART!L14+CEFID!L14+CERES!L14+CESFI!L14+CAV!L14+CEAVI!L14+CEPLAN!L14+CCT!L14+CEO!L14</f>
        <v>66</v>
      </c>
      <c r="N14" s="34">
        <f t="shared" si="3"/>
        <v>26</v>
      </c>
      <c r="O14" s="35">
        <f>REITORIA!O166+REITORIA!P166+ESAG!O166+ESAG!P166+CEAD!O166+CEAD!P166+FAED!O166+FAED!P166+CEART!O166+CEART!P166+CEFID!O166+CEFID!P166+CERES!O166+CERES!P166+CESFI!O166+CESFI!P166+CAV!O166+CAV!P166+CEAVI!O166+CEAVI!P166+CEPLAN!O166+CEPLAN!P166+CCT!O166+CCT!P166+CEO!O166+CEO!P166</f>
        <v>0</v>
      </c>
      <c r="P14" s="15">
        <f t="shared" si="0"/>
        <v>40</v>
      </c>
      <c r="Q14" s="16">
        <f t="shared" si="1"/>
        <v>1084.3800000000001</v>
      </c>
      <c r="R14" s="16">
        <f t="shared" si="2"/>
        <v>0</v>
      </c>
      <c r="S14" s="16">
        <f t="shared" si="4"/>
        <v>675.18000000000006</v>
      </c>
    </row>
    <row r="15" spans="1:19" ht="38.25" customHeight="1" x14ac:dyDescent="0.25">
      <c r="A15" s="166"/>
      <c r="B15" s="164"/>
      <c r="C15" s="67">
        <v>12</v>
      </c>
      <c r="D15" s="67"/>
      <c r="E15" s="72" t="s">
        <v>75</v>
      </c>
      <c r="F15" s="86" t="s">
        <v>238</v>
      </c>
      <c r="G15" s="78" t="s">
        <v>50</v>
      </c>
      <c r="H15" s="79" t="s">
        <v>239</v>
      </c>
      <c r="I15" s="77" t="s">
        <v>468</v>
      </c>
      <c r="J15" s="82">
        <v>2</v>
      </c>
      <c r="K15" s="14">
        <f>REITORIA!J15+ESAG!J15+CEAD!J15+FAED!J15+CEART!J15+CEFID!J15+CERES!J15+CESFI!J15+CAV!J15+CEAVI!J15+CEPLAN!J15+CCT!J15+CEO!J15</f>
        <v>535</v>
      </c>
      <c r="L15" s="13">
        <f>REITORIA!K15+ESAG!K15+CEAD!K15+FAED!K15+CEART!K15+CEFID!K15+CERES!K15+CESFI!K15+CAV!K15+CEAVI!K15+CEPLAN!K15+CCT!K15+CEO!K15</f>
        <v>410</v>
      </c>
      <c r="M15" s="37">
        <f>REITORIA!L15+ESAG!L15+CEAD!L15+FAED!L15+CEART!L15+CEFID!L15+CERES!L15+CESFI!L15+CAV!L15+CEAVI!L15+CEPLAN!L15+CCT!L15+CEO!L15</f>
        <v>410</v>
      </c>
      <c r="N15" s="34">
        <f t="shared" si="3"/>
        <v>133.25</v>
      </c>
      <c r="O15" s="35">
        <f>REITORIA!O167+REITORIA!P167+ESAG!O167+ESAG!P167+CEAD!O167+CEAD!P167+FAED!O167+FAED!P167+CEART!O167+CEART!P167+CEFID!O167+CEFID!P167+CERES!O167+CERES!P167+CESFI!O167+CESFI!P167+CAV!O167+CAV!P167+CEAVI!O167+CEAVI!P167+CEPLAN!O167+CEPLAN!P167+CCT!O167+CCT!P167+CEO!O167+CEO!P167</f>
        <v>0</v>
      </c>
      <c r="P15" s="15">
        <f t="shared" si="0"/>
        <v>125</v>
      </c>
      <c r="Q15" s="16">
        <f t="shared" si="1"/>
        <v>1070</v>
      </c>
      <c r="R15" s="16">
        <f t="shared" si="2"/>
        <v>0</v>
      </c>
      <c r="S15" s="16">
        <f t="shared" si="4"/>
        <v>820</v>
      </c>
    </row>
    <row r="16" spans="1:19" ht="38.25" customHeight="1" x14ac:dyDescent="0.25">
      <c r="A16" s="166"/>
      <c r="B16" s="165"/>
      <c r="C16" s="67">
        <v>13</v>
      </c>
      <c r="D16" s="67"/>
      <c r="E16" s="71" t="s">
        <v>76</v>
      </c>
      <c r="F16" s="86" t="s">
        <v>240</v>
      </c>
      <c r="G16" s="77" t="s">
        <v>241</v>
      </c>
      <c r="H16" s="75" t="s">
        <v>242</v>
      </c>
      <c r="I16" s="81" t="s">
        <v>469</v>
      </c>
      <c r="J16" s="82">
        <v>20</v>
      </c>
      <c r="K16" s="14">
        <f>REITORIA!J16+ESAG!J16+CEAD!J16+FAED!J16+CEART!J16+CEFID!J16+CERES!J16+CESFI!J16+CAV!J16+CEAVI!J16+CEPLAN!J16+CCT!J16+CEO!J16</f>
        <v>195</v>
      </c>
      <c r="L16" s="13">
        <f>REITORIA!K16+ESAG!K16+CEAD!K16+FAED!K16+CEART!K16+CEFID!K16+CERES!K16+CESFI!K16+CAV!K16+CEAVI!K16+CEPLAN!K16+CCT!K16+CEO!K16</f>
        <v>55</v>
      </c>
      <c r="M16" s="37">
        <f>REITORIA!L16+ESAG!L16+CEAD!L16+FAED!L16+CEART!L16+CEFID!L16+CERES!L16+CESFI!L16+CAV!L16+CEAVI!L16+CEPLAN!L16+CCT!L16+CEO!L16</f>
        <v>55</v>
      </c>
      <c r="N16" s="34">
        <f t="shared" si="3"/>
        <v>48.25</v>
      </c>
      <c r="O16" s="35">
        <f>REITORIA!O168+REITORIA!P168+ESAG!O168+ESAG!P168+CEAD!O168+CEAD!P168+FAED!O168+FAED!P168+CEART!O168+CEART!P168+CEFID!O168+CEFID!P168+CERES!O168+CERES!P168+CESFI!O168+CESFI!P168+CAV!O168+CAV!P168+CEAVI!O168+CEAVI!P168+CEPLAN!O168+CEPLAN!P168+CCT!O168+CCT!P168+CEO!O168+CEO!P168</f>
        <v>0</v>
      </c>
      <c r="P16" s="15">
        <f t="shared" si="0"/>
        <v>140</v>
      </c>
      <c r="Q16" s="16">
        <f t="shared" si="1"/>
        <v>3900</v>
      </c>
      <c r="R16" s="16">
        <f t="shared" si="2"/>
        <v>0</v>
      </c>
      <c r="S16" s="16">
        <f t="shared" si="4"/>
        <v>1100</v>
      </c>
    </row>
    <row r="17" spans="1:19" ht="38.25" customHeight="1" x14ac:dyDescent="0.25">
      <c r="A17" s="166" t="s">
        <v>477</v>
      </c>
      <c r="B17" s="163">
        <v>2</v>
      </c>
      <c r="C17" s="67">
        <v>14</v>
      </c>
      <c r="D17" s="67"/>
      <c r="E17" s="71" t="s">
        <v>77</v>
      </c>
      <c r="F17" s="86" t="s">
        <v>243</v>
      </c>
      <c r="G17" s="77" t="s">
        <v>51</v>
      </c>
      <c r="H17" s="75" t="s">
        <v>244</v>
      </c>
      <c r="I17" s="81" t="s">
        <v>468</v>
      </c>
      <c r="J17" s="82">
        <v>7.7</v>
      </c>
      <c r="K17" s="14">
        <f>REITORIA!J17+ESAG!J17+CEAD!J17+FAED!J17+CEART!J17+CEFID!J17+CERES!J17+CESFI!J17+CAV!J17+CEAVI!J17+CEPLAN!J17+CCT!J17+CEO!J17</f>
        <v>427</v>
      </c>
      <c r="L17" s="13">
        <f>REITORIA!K17+ESAG!K17+CEAD!K17+FAED!K17+CEART!K17+CEFID!K17+CERES!K17+CESFI!K17+CAV!K17+CEAVI!K17+CEPLAN!K17+CCT!K17+CEO!K17</f>
        <v>165</v>
      </c>
      <c r="M17" s="37">
        <f>REITORIA!L17+ESAG!L17+CEAD!L17+FAED!L17+CEART!L17+CEFID!L17+CERES!L17+CESFI!L17+CAV!L17+CEAVI!L17+CEPLAN!L17+CCT!L17+CEO!L17</f>
        <v>165</v>
      </c>
      <c r="N17" s="34">
        <f t="shared" si="3"/>
        <v>106.25</v>
      </c>
      <c r="O17" s="35">
        <f>REITORIA!O169+REITORIA!P169+ESAG!O169+ESAG!P169+CEAD!O169+CEAD!P169+FAED!O169+FAED!P169+CEART!O169+CEART!P169+CEFID!O169+CEFID!P169+CERES!O169+CERES!P169+CESFI!O169+CESFI!P169+CAV!O169+CAV!P169+CEAVI!O169+CEAVI!P169+CEPLAN!O169+CEPLAN!P169+CCT!O169+CCT!P169+CEO!O169+CEO!P169</f>
        <v>0</v>
      </c>
      <c r="P17" s="15">
        <f t="shared" si="0"/>
        <v>262</v>
      </c>
      <c r="Q17" s="16">
        <f t="shared" si="1"/>
        <v>3287.9</v>
      </c>
      <c r="R17" s="16">
        <f t="shared" si="2"/>
        <v>0</v>
      </c>
      <c r="S17" s="16">
        <f t="shared" si="4"/>
        <v>1270.5</v>
      </c>
    </row>
    <row r="18" spans="1:19" ht="38.25" customHeight="1" x14ac:dyDescent="0.25">
      <c r="A18" s="166"/>
      <c r="B18" s="164"/>
      <c r="C18" s="67">
        <v>15</v>
      </c>
      <c r="D18" s="67"/>
      <c r="E18" s="71" t="s">
        <v>78</v>
      </c>
      <c r="F18" s="86" t="s">
        <v>245</v>
      </c>
      <c r="G18" s="77" t="s">
        <v>51</v>
      </c>
      <c r="H18" s="75" t="s">
        <v>246</v>
      </c>
      <c r="I18" s="81" t="s">
        <v>468</v>
      </c>
      <c r="J18" s="82">
        <v>7.7</v>
      </c>
      <c r="K18" s="14">
        <f>REITORIA!J18+ESAG!J18+CEAD!J18+FAED!J18+CEART!J18+CEFID!J18+CERES!J18+CESFI!J18+CAV!J18+CEAVI!J18+CEPLAN!J18+CCT!J18+CEO!J18</f>
        <v>487</v>
      </c>
      <c r="L18" s="13">
        <f>REITORIA!K18+ESAG!K18+CEAD!K18+FAED!K18+CEART!K18+CEFID!K18+CERES!K18+CESFI!K18+CAV!K18+CEAVI!K18+CEPLAN!K18+CCT!K18+CEO!K18</f>
        <v>190</v>
      </c>
      <c r="M18" s="37">
        <f>REITORIA!L18+ESAG!L18+CEAD!L18+FAED!L18+CEART!L18+CEFID!L18+CERES!L18+CESFI!L18+CAV!L18+CEAVI!L18+CEPLAN!L18+CCT!L18+CEO!L18</f>
        <v>190</v>
      </c>
      <c r="N18" s="34">
        <f t="shared" si="3"/>
        <v>121.25</v>
      </c>
      <c r="O18" s="35">
        <f>REITORIA!O170+REITORIA!P170+ESAG!O170+ESAG!P170+CEAD!O170+CEAD!P170+FAED!O170+FAED!P170+CEART!O170+CEART!P170+CEFID!O170+CEFID!P170+CERES!O170+CERES!P170+CESFI!O170+CESFI!P170+CAV!O170+CAV!P170+CEAVI!O170+CEAVI!P170+CEPLAN!O170+CEPLAN!P170+CCT!O170+CCT!P170+CEO!O170+CEO!P170</f>
        <v>0</v>
      </c>
      <c r="P18" s="15">
        <f t="shared" si="0"/>
        <v>297</v>
      </c>
      <c r="Q18" s="16">
        <f t="shared" si="1"/>
        <v>3749.9</v>
      </c>
      <c r="R18" s="16">
        <f t="shared" si="2"/>
        <v>0</v>
      </c>
      <c r="S18" s="16">
        <f t="shared" si="4"/>
        <v>1463</v>
      </c>
    </row>
    <row r="19" spans="1:19" ht="38.25" customHeight="1" x14ac:dyDescent="0.25">
      <c r="A19" s="166"/>
      <c r="B19" s="164"/>
      <c r="C19" s="67">
        <v>16</v>
      </c>
      <c r="D19" s="67"/>
      <c r="E19" s="71" t="s">
        <v>79</v>
      </c>
      <c r="F19" s="86" t="s">
        <v>247</v>
      </c>
      <c r="G19" s="77" t="s">
        <v>3</v>
      </c>
      <c r="H19" s="75" t="s">
        <v>248</v>
      </c>
      <c r="I19" s="81" t="s">
        <v>468</v>
      </c>
      <c r="J19" s="82">
        <v>18.899999999999999</v>
      </c>
      <c r="K19" s="14">
        <f>REITORIA!J19+ESAG!J19+CEAD!J19+FAED!J19+CEART!J19+CEFID!J19+CERES!J19+CESFI!J19+CAV!J19+CEAVI!J19+CEPLAN!J19+CCT!J19+CEO!J19</f>
        <v>145</v>
      </c>
      <c r="L19" s="13">
        <f>REITORIA!K19+ESAG!K19+CEAD!K19+FAED!K19+CEART!K19+CEFID!K19+CERES!K19+CESFI!K19+CAV!K19+CEAVI!K19+CEPLAN!K19+CCT!K19+CEO!K19</f>
        <v>15</v>
      </c>
      <c r="M19" s="37">
        <f>REITORIA!L19+ESAG!L19+CEAD!L19+FAED!L19+CEART!L19+CEFID!L19+CERES!L19+CESFI!L19+CAV!L19+CEAVI!L19+CEPLAN!L19+CCT!L19+CEO!L19</f>
        <v>15</v>
      </c>
      <c r="N19" s="34">
        <f t="shared" si="3"/>
        <v>35.75</v>
      </c>
      <c r="O19" s="35">
        <f>REITORIA!O171+REITORIA!P171+ESAG!O171+ESAG!P171+CEAD!O171+CEAD!P171+FAED!O171+FAED!P171+CEART!O171+CEART!P171+CEFID!O171+CEFID!P171+CERES!O171+CERES!P171+CESFI!O171+CESFI!P171+CAV!O171+CAV!P171+CEAVI!O171+CEAVI!P171+CEPLAN!O171+CEPLAN!P171+CCT!O171+CCT!P171+CEO!O171+CEO!P171</f>
        <v>0</v>
      </c>
      <c r="P19" s="15">
        <f t="shared" si="0"/>
        <v>130</v>
      </c>
      <c r="Q19" s="16">
        <f t="shared" si="1"/>
        <v>2740.5</v>
      </c>
      <c r="R19" s="16">
        <f t="shared" si="2"/>
        <v>0</v>
      </c>
      <c r="S19" s="16">
        <f t="shared" si="4"/>
        <v>283.5</v>
      </c>
    </row>
    <row r="20" spans="1:19" ht="38.25" customHeight="1" x14ac:dyDescent="0.25">
      <c r="A20" s="166"/>
      <c r="B20" s="164"/>
      <c r="C20" s="67">
        <v>17</v>
      </c>
      <c r="D20" s="67"/>
      <c r="E20" s="71" t="s">
        <v>80</v>
      </c>
      <c r="F20" s="86" t="s">
        <v>249</v>
      </c>
      <c r="G20" s="77" t="s">
        <v>250</v>
      </c>
      <c r="H20" s="75" t="s">
        <v>251</v>
      </c>
      <c r="I20" s="81" t="s">
        <v>468</v>
      </c>
      <c r="J20" s="82">
        <v>16.61</v>
      </c>
      <c r="K20" s="14">
        <f>REITORIA!J20+ESAG!J20+CEAD!J20+FAED!J20+CEART!J20+CEFID!J20+CERES!J20+CESFI!J20+CAV!J20+CEAVI!J20+CEPLAN!J20+CCT!J20+CEO!J20</f>
        <v>264</v>
      </c>
      <c r="L20" s="13">
        <f>REITORIA!K20+ESAG!K20+CEAD!K20+FAED!K20+CEART!K20+CEFID!K20+CERES!K20+CESFI!K20+CAV!K20+CEAVI!K20+CEPLAN!K20+CCT!K20+CEO!K20</f>
        <v>39</v>
      </c>
      <c r="M20" s="37">
        <f>REITORIA!L20+ESAG!L20+CEAD!L20+FAED!L20+CEART!L20+CEFID!L20+CERES!L20+CESFI!L20+CAV!L20+CEAVI!L20+CEPLAN!L20+CCT!L20+CEO!L20</f>
        <v>39</v>
      </c>
      <c r="N20" s="34">
        <f t="shared" si="3"/>
        <v>65.5</v>
      </c>
      <c r="O20" s="35">
        <f>REITORIA!O172+REITORIA!P172+ESAG!O172+ESAG!P172+CEAD!O172+CEAD!P172+FAED!O172+FAED!P172+CEART!O172+CEART!P172+CEFID!O172+CEFID!P172+CERES!O172+CERES!P172+CESFI!O172+CESFI!P172+CAV!O172+CAV!P172+CEAVI!O172+CEAVI!P172+CEPLAN!O172+CEPLAN!P172+CCT!O172+CCT!P172+CEO!O172+CEO!P172</f>
        <v>0</v>
      </c>
      <c r="P20" s="15">
        <f t="shared" si="0"/>
        <v>225</v>
      </c>
      <c r="Q20" s="16">
        <f t="shared" si="1"/>
        <v>4385.04</v>
      </c>
      <c r="R20" s="16">
        <f t="shared" si="2"/>
        <v>0</v>
      </c>
      <c r="S20" s="16">
        <f t="shared" si="4"/>
        <v>647.79</v>
      </c>
    </row>
    <row r="21" spans="1:19" ht="38.25" customHeight="1" x14ac:dyDescent="0.25">
      <c r="A21" s="166"/>
      <c r="B21" s="164"/>
      <c r="C21" s="67">
        <v>18</v>
      </c>
      <c r="D21" s="67"/>
      <c r="E21" s="71" t="s">
        <v>81</v>
      </c>
      <c r="F21" s="86" t="s">
        <v>252</v>
      </c>
      <c r="G21" s="77" t="s">
        <v>250</v>
      </c>
      <c r="H21" s="75" t="s">
        <v>253</v>
      </c>
      <c r="I21" s="81" t="s">
        <v>468</v>
      </c>
      <c r="J21" s="82">
        <v>5.25</v>
      </c>
      <c r="K21" s="14">
        <f>REITORIA!J21+ESAG!J21+CEAD!J21+FAED!J21+CEART!J21+CEFID!J21+CERES!J21+CESFI!J21+CAV!J21+CEAVI!J21+CEPLAN!J21+CCT!J21+CEO!J21</f>
        <v>237</v>
      </c>
      <c r="L21" s="13">
        <f>REITORIA!K21+ESAG!K21+CEAD!K21+FAED!K21+CEART!K21+CEFID!K21+CERES!K21+CESFI!K21+CAV!K21+CEAVI!K21+CEPLAN!K21+CCT!K21+CEO!K21</f>
        <v>137</v>
      </c>
      <c r="M21" s="37">
        <f>REITORIA!L21+ESAG!L21+CEAD!L21+FAED!L21+CEART!L21+CEFID!L21+CERES!L21+CESFI!L21+CAV!L21+CEAVI!L21+CEPLAN!L21+CCT!L21+CEO!L21</f>
        <v>137</v>
      </c>
      <c r="N21" s="34">
        <f t="shared" si="3"/>
        <v>58.75</v>
      </c>
      <c r="O21" s="35">
        <f>REITORIA!O173+REITORIA!P173+ESAG!O173+ESAG!P173+CEAD!O173+CEAD!P173+FAED!O173+FAED!P173+CEART!O173+CEART!P173+CEFID!O173+CEFID!P173+CERES!O173+CERES!P173+CESFI!O173+CESFI!P173+CAV!O173+CAV!P173+CEAVI!O173+CEAVI!P173+CEPLAN!O173+CEPLAN!P173+CCT!O173+CCT!P173+CEO!O173+CEO!P173</f>
        <v>0</v>
      </c>
      <c r="P21" s="15">
        <f t="shared" si="0"/>
        <v>100</v>
      </c>
      <c r="Q21" s="16">
        <f t="shared" si="1"/>
        <v>1244.25</v>
      </c>
      <c r="R21" s="16">
        <f t="shared" si="2"/>
        <v>0</v>
      </c>
      <c r="S21" s="16">
        <f t="shared" si="4"/>
        <v>719.25</v>
      </c>
    </row>
    <row r="22" spans="1:19" ht="38.25" customHeight="1" x14ac:dyDescent="0.25">
      <c r="A22" s="166"/>
      <c r="B22" s="165"/>
      <c r="C22" s="67">
        <v>19</v>
      </c>
      <c r="D22" s="67"/>
      <c r="E22" s="72" t="s">
        <v>82</v>
      </c>
      <c r="F22" s="86" t="s">
        <v>254</v>
      </c>
      <c r="G22" s="78" t="s">
        <v>236</v>
      </c>
      <c r="H22" s="79" t="s">
        <v>255</v>
      </c>
      <c r="I22" s="77" t="s">
        <v>468</v>
      </c>
      <c r="J22" s="82">
        <v>0.6</v>
      </c>
      <c r="K22" s="14">
        <f>REITORIA!J22+ESAG!J22+CEAD!J22+FAED!J22+CEART!J22+CEFID!J22+CERES!J22+CESFI!J22+CAV!J22+CEAVI!J22+CEPLAN!J22+CCT!J22+CEO!J22</f>
        <v>5650</v>
      </c>
      <c r="L22" s="13">
        <f>REITORIA!K22+ESAG!K22+CEAD!K22+FAED!K22+CEART!K22+CEFID!K22+CERES!K22+CESFI!K22+CAV!K22+CEAVI!K22+CEPLAN!K22+CCT!K22+CEO!K22</f>
        <v>3900</v>
      </c>
      <c r="M22" s="37">
        <f>REITORIA!L22+ESAG!L22+CEAD!L22+FAED!L22+CEART!L22+CEFID!L22+CERES!L22+CESFI!L22+CAV!L22+CEAVI!L22+CEPLAN!L22+CCT!L22+CEO!L22</f>
        <v>3900</v>
      </c>
      <c r="N22" s="34">
        <f t="shared" si="3"/>
        <v>1412</v>
      </c>
      <c r="O22" s="35">
        <f>REITORIA!O174+REITORIA!P174+ESAG!O174+ESAG!P174+CEAD!O174+CEAD!P174+FAED!O174+FAED!P174+CEART!O174+CEART!P174+CEFID!O174+CEFID!P174+CERES!O174+CERES!P174+CESFI!O174+CESFI!P174+CAV!O174+CAV!P174+CEAVI!O174+CEAVI!P174+CEPLAN!O174+CEPLAN!P174+CCT!O174+CCT!P174+CEO!O174+CEO!P174</f>
        <v>0</v>
      </c>
      <c r="P22" s="15">
        <f t="shared" si="0"/>
        <v>1750</v>
      </c>
      <c r="Q22" s="16">
        <f t="shared" si="1"/>
        <v>3390</v>
      </c>
      <c r="R22" s="16">
        <f t="shared" si="2"/>
        <v>0</v>
      </c>
      <c r="S22" s="16">
        <f t="shared" si="4"/>
        <v>2340</v>
      </c>
    </row>
    <row r="23" spans="1:19" ht="38.25" customHeight="1" x14ac:dyDescent="0.25">
      <c r="A23" s="166" t="s">
        <v>478</v>
      </c>
      <c r="B23" s="163">
        <v>3</v>
      </c>
      <c r="C23" s="67">
        <v>20</v>
      </c>
      <c r="D23" s="67"/>
      <c r="E23" s="71" t="s">
        <v>83</v>
      </c>
      <c r="F23" s="86" t="s">
        <v>256</v>
      </c>
      <c r="G23" s="77" t="s">
        <v>3</v>
      </c>
      <c r="H23" s="75" t="s">
        <v>257</v>
      </c>
      <c r="I23" s="81" t="s">
        <v>468</v>
      </c>
      <c r="J23" s="82">
        <v>0.78</v>
      </c>
      <c r="K23" s="14">
        <f>REITORIA!J23+ESAG!J23+CEAD!J23+FAED!J23+CEART!J23+CEFID!J23+CERES!J23+CESFI!J23+CAV!J23+CEAVI!J23+CEPLAN!J23+CCT!J23+CEO!J23</f>
        <v>7520</v>
      </c>
      <c r="L23" s="13">
        <f>REITORIA!K23+ESAG!K23+CEAD!K23+FAED!K23+CEART!K23+CEFID!K23+CERES!K23+CESFI!K23+CAV!K23+CEAVI!K23+CEPLAN!K23+CCT!K23+CEO!K23</f>
        <v>2800</v>
      </c>
      <c r="M23" s="37">
        <f>REITORIA!L23+ESAG!L23+CEAD!L23+FAED!L23+CEART!L23+CEFID!L23+CERES!L23+CESFI!L23+CAV!L23+CEAVI!L23+CEPLAN!L23+CCT!L23+CEO!L23</f>
        <v>2800</v>
      </c>
      <c r="N23" s="34">
        <f t="shared" si="3"/>
        <v>1879.5</v>
      </c>
      <c r="O23" s="35">
        <f>REITORIA!O175+REITORIA!P175+ESAG!O175+ESAG!P175+CEAD!O175+CEAD!P175+FAED!O175+FAED!P175+CEART!O175+CEART!P175+CEFID!O175+CEFID!P175+CERES!O175+CERES!P175+CESFI!O175+CESFI!P175+CAV!O175+CAV!P175+CEAVI!O175+CEAVI!P175+CEPLAN!O175+CEPLAN!P175+CCT!O175+CCT!P175+CEO!O175+CEO!P175</f>
        <v>0</v>
      </c>
      <c r="P23" s="15">
        <f t="shared" si="0"/>
        <v>4720</v>
      </c>
      <c r="Q23" s="16">
        <f t="shared" si="1"/>
        <v>5865.6</v>
      </c>
      <c r="R23" s="16">
        <f t="shared" si="2"/>
        <v>0</v>
      </c>
      <c r="S23" s="16">
        <f t="shared" si="4"/>
        <v>2184</v>
      </c>
    </row>
    <row r="24" spans="1:19" ht="38.25" customHeight="1" x14ac:dyDescent="0.25">
      <c r="A24" s="166"/>
      <c r="B24" s="164"/>
      <c r="C24" s="67">
        <v>21</v>
      </c>
      <c r="D24" s="67"/>
      <c r="E24" s="71" t="s">
        <v>84</v>
      </c>
      <c r="F24" s="86" t="s">
        <v>256</v>
      </c>
      <c r="G24" s="77" t="s">
        <v>3</v>
      </c>
      <c r="H24" s="75" t="s">
        <v>258</v>
      </c>
      <c r="I24" s="81" t="s">
        <v>468</v>
      </c>
      <c r="J24" s="82">
        <v>0.78</v>
      </c>
      <c r="K24" s="14">
        <f>REITORIA!J24+ESAG!J24+CEAD!J24+FAED!J24+CEART!J24+CEFID!J24+CERES!J24+CESFI!J24+CAV!J24+CEAVI!J24+CEPLAN!J24+CCT!J24+CEO!J24</f>
        <v>6962</v>
      </c>
      <c r="L24" s="13">
        <f>REITORIA!K24+ESAG!K24+CEAD!K24+FAED!K24+CEART!K24+CEFID!K24+CERES!K24+CESFI!K24+CAV!K24+CEAVI!K24+CEPLAN!K24+CCT!K24+CEO!K24</f>
        <v>2050</v>
      </c>
      <c r="M24" s="37">
        <f>REITORIA!L24+ESAG!L24+CEAD!L24+FAED!L24+CEART!L24+CEFID!L24+CERES!L24+CESFI!L24+CAV!L24+CEAVI!L24+CEPLAN!L24+CCT!L24+CEO!L24</f>
        <v>2050</v>
      </c>
      <c r="N24" s="34">
        <f t="shared" si="3"/>
        <v>1740</v>
      </c>
      <c r="O24" s="35">
        <f>REITORIA!O176+REITORIA!P176+ESAG!O176+ESAG!P176+CEAD!O176+CEAD!P176+FAED!O176+FAED!P176+CEART!O176+CEART!P176+CEFID!O176+CEFID!P176+CERES!O176+CERES!P176+CESFI!O176+CESFI!P176+CAV!O176+CAV!P176+CEAVI!O176+CEAVI!P176+CEPLAN!O176+CEPLAN!P176+CCT!O176+CCT!P176+CEO!O176+CEO!P176</f>
        <v>0</v>
      </c>
      <c r="P24" s="15">
        <f t="shared" si="0"/>
        <v>4912</v>
      </c>
      <c r="Q24" s="16">
        <f t="shared" si="1"/>
        <v>5430.3600000000006</v>
      </c>
      <c r="R24" s="16">
        <f t="shared" si="2"/>
        <v>0</v>
      </c>
      <c r="S24" s="16">
        <f t="shared" si="4"/>
        <v>1599</v>
      </c>
    </row>
    <row r="25" spans="1:19" ht="38.25" customHeight="1" x14ac:dyDescent="0.25">
      <c r="A25" s="166"/>
      <c r="B25" s="164"/>
      <c r="C25" s="67">
        <v>22</v>
      </c>
      <c r="D25" s="67"/>
      <c r="E25" s="71" t="s">
        <v>85</v>
      </c>
      <c r="F25" s="86" t="s">
        <v>256</v>
      </c>
      <c r="G25" s="77" t="s">
        <v>3</v>
      </c>
      <c r="H25" s="75" t="s">
        <v>259</v>
      </c>
      <c r="I25" s="81" t="s">
        <v>468</v>
      </c>
      <c r="J25" s="82">
        <v>0.78</v>
      </c>
      <c r="K25" s="14">
        <f>REITORIA!J25+ESAG!J25+CEAD!J25+FAED!J25+CEART!J25+CEFID!J25+CERES!J25+CESFI!J25+CAV!J25+CEAVI!J25+CEPLAN!J25+CCT!J25+CEO!J25</f>
        <v>1622</v>
      </c>
      <c r="L25" s="13">
        <f>REITORIA!K25+ESAG!K25+CEAD!K25+FAED!K25+CEART!K25+CEFID!K25+CERES!K25+CESFI!K25+CAV!K25+CEAVI!K25+CEPLAN!K25+CCT!K25+CEO!K25</f>
        <v>300</v>
      </c>
      <c r="M25" s="37">
        <f>REITORIA!L25+ESAG!L25+CEAD!L25+FAED!L25+CEART!L25+CEFID!L25+CERES!L25+CESFI!L25+CAV!L25+CEAVI!L25+CEPLAN!L25+CCT!L25+CEO!L25</f>
        <v>300</v>
      </c>
      <c r="N25" s="34">
        <f t="shared" si="3"/>
        <v>405</v>
      </c>
      <c r="O25" s="35">
        <f>REITORIA!O177+REITORIA!P177+ESAG!O177+ESAG!P177+CEAD!O177+CEAD!P177+FAED!O177+FAED!P177+CEART!O177+CEART!P177+CEFID!O177+CEFID!P177+CERES!O177+CERES!P177+CESFI!O177+CESFI!P177+CAV!O177+CAV!P177+CEAVI!O177+CEAVI!P177+CEPLAN!O177+CEPLAN!P177+CCT!O177+CCT!P177+CEO!O177+CEO!P177</f>
        <v>0</v>
      </c>
      <c r="P25" s="15">
        <f t="shared" si="0"/>
        <v>1322</v>
      </c>
      <c r="Q25" s="16">
        <f t="shared" si="1"/>
        <v>1265.1600000000001</v>
      </c>
      <c r="R25" s="16">
        <f t="shared" si="2"/>
        <v>0</v>
      </c>
      <c r="S25" s="16">
        <f t="shared" si="4"/>
        <v>234</v>
      </c>
    </row>
    <row r="26" spans="1:19" ht="38.25" customHeight="1" x14ac:dyDescent="0.25">
      <c r="A26" s="166"/>
      <c r="B26" s="165"/>
      <c r="C26" s="67">
        <v>23</v>
      </c>
      <c r="D26" s="67"/>
      <c r="E26" s="71" t="s">
        <v>86</v>
      </c>
      <c r="F26" s="86" t="s">
        <v>260</v>
      </c>
      <c r="G26" s="77" t="s">
        <v>3</v>
      </c>
      <c r="H26" s="75" t="s">
        <v>261</v>
      </c>
      <c r="I26" s="81" t="s">
        <v>468</v>
      </c>
      <c r="J26" s="82">
        <v>7.92</v>
      </c>
      <c r="K26" s="14">
        <f>REITORIA!J26+ESAG!J26+CEAD!J26+FAED!J26+CEART!J26+CEFID!J26+CERES!J26+CESFI!J26+CAV!J26+CEAVI!J26+CEPLAN!J26+CCT!J26+CEO!J26</f>
        <v>51</v>
      </c>
      <c r="L26" s="13">
        <f>REITORIA!K26+ESAG!K26+CEAD!K26+FAED!K26+CEART!K26+CEFID!K26+CERES!K26+CESFI!K26+CAV!K26+CEAVI!K26+CEPLAN!K26+CCT!K26+CEO!K26</f>
        <v>22</v>
      </c>
      <c r="M26" s="37">
        <f>REITORIA!L26+ESAG!L26+CEAD!L26+FAED!L26+CEART!L26+CEFID!L26+CERES!L26+CESFI!L26+CAV!L26+CEAVI!L26+CEPLAN!L26+CCT!L26+CEO!L26</f>
        <v>22</v>
      </c>
      <c r="N26" s="34">
        <f t="shared" si="3"/>
        <v>12.25</v>
      </c>
      <c r="O26" s="35">
        <f>REITORIA!O178+REITORIA!P178+ESAG!O178+ESAG!P178+CEAD!O178+CEAD!P178+FAED!O178+FAED!P178+CEART!O178+CEART!P178+CEFID!O178+CEFID!P178+CERES!O178+CERES!P178+CESFI!O178+CESFI!P178+CAV!O178+CAV!P178+CEAVI!O178+CEAVI!P178+CEPLAN!O178+CEPLAN!P178+CCT!O178+CCT!P178+CEO!O178+CEO!P178</f>
        <v>0</v>
      </c>
      <c r="P26" s="15">
        <f t="shared" si="0"/>
        <v>29</v>
      </c>
      <c r="Q26" s="16">
        <f t="shared" si="1"/>
        <v>403.92</v>
      </c>
      <c r="R26" s="16">
        <f t="shared" si="2"/>
        <v>0</v>
      </c>
      <c r="S26" s="16">
        <f t="shared" si="4"/>
        <v>174.24</v>
      </c>
    </row>
    <row r="27" spans="1:19" ht="38.25" customHeight="1" x14ac:dyDescent="0.25">
      <c r="A27" s="166" t="s">
        <v>478</v>
      </c>
      <c r="B27" s="163">
        <v>4</v>
      </c>
      <c r="C27" s="67">
        <v>24</v>
      </c>
      <c r="D27" s="67"/>
      <c r="E27" s="71" t="s">
        <v>87</v>
      </c>
      <c r="F27" s="86" t="s">
        <v>256</v>
      </c>
      <c r="G27" s="77" t="s">
        <v>3</v>
      </c>
      <c r="H27" s="75" t="s">
        <v>262</v>
      </c>
      <c r="I27" s="81" t="s">
        <v>468</v>
      </c>
      <c r="J27" s="82">
        <v>2.44</v>
      </c>
      <c r="K27" s="14">
        <f>REITORIA!J27+ESAG!J27+CEAD!J27+FAED!J27+CEART!J27+CEFID!J27+CERES!J27+CESFI!J27+CAV!J27+CEAVI!J27+CEPLAN!J27+CCT!J27+CEO!J27</f>
        <v>1542</v>
      </c>
      <c r="L27" s="13">
        <f>REITORIA!K27+ESAG!K27+CEAD!K27+FAED!K27+CEART!K27+CEFID!K27+CERES!K27+CESFI!K27+CAV!K27+CEAVI!K27+CEPLAN!K27+CCT!K27+CEO!K27</f>
        <v>540</v>
      </c>
      <c r="M27" s="37">
        <f>REITORIA!L27+ESAG!L27+CEAD!L27+FAED!L27+CEART!L27+CEFID!L27+CERES!L27+CESFI!L27+CAV!L27+CEAVI!L27+CEPLAN!L27+CCT!L27+CEO!L27</f>
        <v>540</v>
      </c>
      <c r="N27" s="34">
        <f t="shared" si="3"/>
        <v>385</v>
      </c>
      <c r="O27" s="35">
        <f>REITORIA!O179+REITORIA!P179+ESAG!O179+ESAG!P179+CEAD!O179+CEAD!P179+FAED!O179+FAED!P179+CEART!O179+CEART!P179+CEFID!O179+CEFID!P179+CERES!O179+CERES!P179+CESFI!O179+CESFI!P179+CAV!O179+CAV!P179+CEAVI!O179+CEAVI!P179+CEPLAN!O179+CEPLAN!P179+CCT!O179+CCT!P179+CEO!O179+CEO!P179</f>
        <v>0</v>
      </c>
      <c r="P27" s="15">
        <f t="shared" si="0"/>
        <v>1002</v>
      </c>
      <c r="Q27" s="16">
        <f t="shared" si="1"/>
        <v>3762.48</v>
      </c>
      <c r="R27" s="16">
        <f t="shared" si="2"/>
        <v>0</v>
      </c>
      <c r="S27" s="16">
        <f t="shared" si="4"/>
        <v>1317.6</v>
      </c>
    </row>
    <row r="28" spans="1:19" ht="38.25" customHeight="1" x14ac:dyDescent="0.25">
      <c r="A28" s="166"/>
      <c r="B28" s="164"/>
      <c r="C28" s="67">
        <v>25</v>
      </c>
      <c r="D28" s="67"/>
      <c r="E28" s="71" t="s">
        <v>88</v>
      </c>
      <c r="F28" s="86" t="s">
        <v>256</v>
      </c>
      <c r="G28" s="77" t="s">
        <v>3</v>
      </c>
      <c r="H28" s="75" t="s">
        <v>263</v>
      </c>
      <c r="I28" s="81" t="s">
        <v>468</v>
      </c>
      <c r="J28" s="82">
        <v>2.44</v>
      </c>
      <c r="K28" s="14">
        <f>REITORIA!J28+ESAG!J28+CEAD!J28+FAED!J28+CEART!J28+CEFID!J28+CERES!J28+CESFI!J28+CAV!J28+CEAVI!J28+CEPLAN!J28+CCT!J28+CEO!J28</f>
        <v>1654</v>
      </c>
      <c r="L28" s="13">
        <f>REITORIA!K28+ESAG!K28+CEAD!K28+FAED!K28+CEART!K28+CEFID!K28+CERES!K28+CESFI!K28+CAV!K28+CEAVI!K28+CEPLAN!K28+CCT!K28+CEO!K28</f>
        <v>396</v>
      </c>
      <c r="M28" s="37">
        <f>REITORIA!L28+ESAG!L28+CEAD!L28+FAED!L28+CEART!L28+CEFID!L28+CERES!L28+CESFI!L28+CAV!L28+CEAVI!L28+CEPLAN!L28+CCT!L28+CEO!L28</f>
        <v>396</v>
      </c>
      <c r="N28" s="34">
        <f t="shared" si="3"/>
        <v>413</v>
      </c>
      <c r="O28" s="35">
        <f>REITORIA!O180+REITORIA!P180+ESAG!O180+ESAG!P180+CEAD!O180+CEAD!P180+FAED!O180+FAED!P180+CEART!O180+CEART!P180+CEFID!O180+CEFID!P180+CERES!O180+CERES!P180+CESFI!O180+CESFI!P180+CAV!O180+CAV!P180+CEAVI!O180+CEAVI!P180+CEPLAN!O180+CEPLAN!P180+CCT!O180+CCT!P180+CEO!O180+CEO!P180</f>
        <v>0</v>
      </c>
      <c r="P28" s="15">
        <f t="shared" si="0"/>
        <v>1258</v>
      </c>
      <c r="Q28" s="16">
        <f t="shared" si="1"/>
        <v>4035.7599999999998</v>
      </c>
      <c r="R28" s="16">
        <f t="shared" si="2"/>
        <v>0</v>
      </c>
      <c r="S28" s="16">
        <f t="shared" si="4"/>
        <v>966.24</v>
      </c>
    </row>
    <row r="29" spans="1:19" ht="38.25" customHeight="1" x14ac:dyDescent="0.25">
      <c r="A29" s="166"/>
      <c r="B29" s="164"/>
      <c r="C29" s="67">
        <v>26</v>
      </c>
      <c r="D29" s="67"/>
      <c r="E29" s="71" t="s">
        <v>89</v>
      </c>
      <c r="F29" s="86" t="s">
        <v>256</v>
      </c>
      <c r="G29" s="77" t="s">
        <v>3</v>
      </c>
      <c r="H29" s="75" t="s">
        <v>264</v>
      </c>
      <c r="I29" s="81" t="s">
        <v>468</v>
      </c>
      <c r="J29" s="82">
        <v>2.44</v>
      </c>
      <c r="K29" s="14">
        <f>REITORIA!J29+ESAG!J29+CEAD!J29+FAED!J29+CEART!J29+CEFID!J29+CERES!J29+CESFI!J29+CAV!J29+CEAVI!J29+CEPLAN!J29+CCT!J29+CEO!J29</f>
        <v>738</v>
      </c>
      <c r="L29" s="13">
        <f>REITORIA!K29+ESAG!K29+CEAD!K29+FAED!K29+CEART!K29+CEFID!K29+CERES!K29+CESFI!K29+CAV!K29+CEAVI!K29+CEPLAN!K29+CCT!K29+CEO!K29</f>
        <v>180</v>
      </c>
      <c r="M29" s="37">
        <f>REITORIA!L29+ESAG!L29+CEAD!L29+FAED!L29+CEART!L29+CEFID!L29+CERES!L29+CESFI!L29+CAV!L29+CEAVI!L29+CEPLAN!L29+CCT!L29+CEO!L29</f>
        <v>180</v>
      </c>
      <c r="N29" s="34">
        <f t="shared" si="3"/>
        <v>184</v>
      </c>
      <c r="O29" s="35">
        <f>REITORIA!O181+REITORIA!P181+ESAG!O181+ESAG!P181+CEAD!O181+CEAD!P181+FAED!O181+FAED!P181+CEART!O181+CEART!P181+CEFID!O181+CEFID!P181+CERES!O181+CERES!P181+CESFI!O181+CESFI!P181+CAV!O181+CAV!P181+CEAVI!O181+CEAVI!P181+CEPLAN!O181+CEPLAN!P181+CCT!O181+CCT!P181+CEO!O181+CEO!P181</f>
        <v>0</v>
      </c>
      <c r="P29" s="15">
        <f t="shared" si="0"/>
        <v>558</v>
      </c>
      <c r="Q29" s="16">
        <f t="shared" si="1"/>
        <v>1800.72</v>
      </c>
      <c r="R29" s="16">
        <f t="shared" si="2"/>
        <v>0</v>
      </c>
      <c r="S29" s="16">
        <f t="shared" si="4"/>
        <v>439.2</v>
      </c>
    </row>
    <row r="30" spans="1:19" ht="38.25" customHeight="1" x14ac:dyDescent="0.25">
      <c r="A30" s="166"/>
      <c r="B30" s="165"/>
      <c r="C30" s="67">
        <v>27</v>
      </c>
      <c r="D30" s="67"/>
      <c r="E30" s="71" t="s">
        <v>90</v>
      </c>
      <c r="F30" s="86" t="s">
        <v>256</v>
      </c>
      <c r="G30" s="77" t="s">
        <v>3</v>
      </c>
      <c r="H30" s="75" t="s">
        <v>265</v>
      </c>
      <c r="I30" s="81" t="s">
        <v>468</v>
      </c>
      <c r="J30" s="82">
        <v>2.44</v>
      </c>
      <c r="K30" s="14">
        <f>REITORIA!J30+ESAG!J30+CEAD!J30+FAED!J30+CEART!J30+CEFID!J30+CERES!J30+CESFI!J30+CAV!J30+CEAVI!J30+CEPLAN!J30+CCT!J30+CEO!J30</f>
        <v>982</v>
      </c>
      <c r="L30" s="13">
        <f>REITORIA!K30+ESAG!K30+CEAD!K30+FAED!K30+CEART!K30+CEFID!K30+CERES!K30+CESFI!K30+CAV!K30+CEAVI!K30+CEPLAN!K30+CCT!K30+CEO!K30</f>
        <v>324</v>
      </c>
      <c r="M30" s="37">
        <f>REITORIA!L30+ESAG!L30+CEAD!L30+FAED!L30+CEART!L30+CEFID!L30+CERES!L30+CESFI!L30+CAV!L30+CEAVI!L30+CEPLAN!L30+CCT!L30+CEO!L30</f>
        <v>324</v>
      </c>
      <c r="N30" s="34">
        <f t="shared" si="3"/>
        <v>245</v>
      </c>
      <c r="O30" s="35">
        <f>REITORIA!O182+REITORIA!P182+ESAG!O182+ESAG!P182+CEAD!O182+CEAD!P182+FAED!O182+FAED!P182+CEART!O182+CEART!P182+CEFID!O182+CEFID!P182+CERES!O182+CERES!P182+CESFI!O182+CESFI!P182+CAV!O182+CAV!P182+CEAVI!O182+CEAVI!P182+CEPLAN!O182+CEPLAN!P182+CCT!O182+CCT!P182+CEO!O182+CEO!P182</f>
        <v>0</v>
      </c>
      <c r="P30" s="15">
        <f t="shared" si="0"/>
        <v>658</v>
      </c>
      <c r="Q30" s="16">
        <f t="shared" si="1"/>
        <v>2396.08</v>
      </c>
      <c r="R30" s="16">
        <f t="shared" si="2"/>
        <v>0</v>
      </c>
      <c r="S30" s="16">
        <f t="shared" si="4"/>
        <v>790.56</v>
      </c>
    </row>
    <row r="31" spans="1:19" ht="38.25" customHeight="1" x14ac:dyDescent="0.25">
      <c r="A31" s="166" t="s">
        <v>478</v>
      </c>
      <c r="B31" s="163">
        <v>5</v>
      </c>
      <c r="C31" s="67">
        <v>28</v>
      </c>
      <c r="D31" s="67"/>
      <c r="E31" s="71" t="s">
        <v>91</v>
      </c>
      <c r="F31" s="86" t="s">
        <v>266</v>
      </c>
      <c r="G31" s="77" t="s">
        <v>3</v>
      </c>
      <c r="H31" s="75" t="s">
        <v>267</v>
      </c>
      <c r="I31" s="81" t="s">
        <v>468</v>
      </c>
      <c r="J31" s="82">
        <v>3.19</v>
      </c>
      <c r="K31" s="14">
        <f>REITORIA!J31+ESAG!J31+CEAD!J31+FAED!J31+CEART!J31+CEFID!J31+CERES!J31+CESFI!J31+CAV!J31+CEAVI!J31+CEPLAN!J31+CCT!J31+CEO!J31</f>
        <v>50</v>
      </c>
      <c r="L31" s="13">
        <f>REITORIA!K31+ESAG!K31+CEAD!K31+FAED!K31+CEART!K31+CEFID!K31+CERES!K31+CESFI!K31+CAV!K31+CEAVI!K31+CEPLAN!K31+CCT!K31+CEO!K31</f>
        <v>0</v>
      </c>
      <c r="M31" s="37">
        <f>REITORIA!L31+ESAG!L31+CEAD!L31+FAED!L31+CEART!L31+CEFID!L31+CERES!L31+CESFI!L31+CAV!L31+CEAVI!L31+CEPLAN!L31+CCT!L31+CEO!L31</f>
        <v>0</v>
      </c>
      <c r="N31" s="34">
        <f t="shared" si="3"/>
        <v>12</v>
      </c>
      <c r="O31" s="35">
        <f>REITORIA!O183+REITORIA!P183+ESAG!O183+ESAG!P183+CEAD!O183+CEAD!P183+FAED!O183+FAED!P183+CEART!O183+CEART!P183+CEFID!O183+CEFID!P183+CERES!O183+CERES!P183+CESFI!O183+CESFI!P183+CAV!O183+CAV!P183+CEAVI!O183+CEAVI!P183+CEPLAN!O183+CEPLAN!P183+CCT!O183+CCT!P183+CEO!O183+CEO!P183</f>
        <v>0</v>
      </c>
      <c r="P31" s="15">
        <f t="shared" si="0"/>
        <v>50</v>
      </c>
      <c r="Q31" s="16">
        <f t="shared" si="1"/>
        <v>159.5</v>
      </c>
      <c r="R31" s="16">
        <f t="shared" si="2"/>
        <v>0</v>
      </c>
      <c r="S31" s="16">
        <f t="shared" si="4"/>
        <v>0</v>
      </c>
    </row>
    <row r="32" spans="1:19" ht="38.25" customHeight="1" x14ac:dyDescent="0.25">
      <c r="A32" s="166"/>
      <c r="B32" s="164"/>
      <c r="C32" s="67">
        <v>29</v>
      </c>
      <c r="D32" s="67"/>
      <c r="E32" s="71" t="s">
        <v>92</v>
      </c>
      <c r="F32" s="86" t="s">
        <v>266</v>
      </c>
      <c r="G32" s="77" t="s">
        <v>3</v>
      </c>
      <c r="H32" s="75" t="s">
        <v>268</v>
      </c>
      <c r="I32" s="81" t="s">
        <v>468</v>
      </c>
      <c r="J32" s="82">
        <v>3.19</v>
      </c>
      <c r="K32" s="14">
        <f>REITORIA!J32+ESAG!J32+CEAD!J32+FAED!J32+CEART!J32+CEFID!J32+CERES!J32+CESFI!J32+CAV!J32+CEAVI!J32+CEPLAN!J32+CCT!J32+CEO!J32</f>
        <v>165</v>
      </c>
      <c r="L32" s="13">
        <f>REITORIA!K32+ESAG!K32+CEAD!K32+FAED!K32+CEART!K32+CEFID!K32+CERES!K32+CESFI!K32+CAV!K32+CEAVI!K32+CEPLAN!K32+CCT!K32+CEO!K32</f>
        <v>0</v>
      </c>
      <c r="M32" s="37">
        <f>REITORIA!L32+ESAG!L32+CEAD!L32+FAED!L32+CEART!L32+CEFID!L32+CERES!L32+CESFI!L32+CAV!L32+CEAVI!L32+CEPLAN!L32+CCT!L32+CEO!L32</f>
        <v>0</v>
      </c>
      <c r="N32" s="34">
        <f t="shared" si="3"/>
        <v>40.75</v>
      </c>
      <c r="O32" s="35">
        <f>REITORIA!O184+REITORIA!P184+ESAG!O184+ESAG!P184+CEAD!O184+CEAD!P184+FAED!O184+FAED!P184+CEART!O184+CEART!P184+CEFID!O184+CEFID!P184+CERES!O184+CERES!P184+CESFI!O184+CESFI!P184+CAV!O184+CAV!P184+CEAVI!O184+CEAVI!P184+CEPLAN!O184+CEPLAN!P184+CCT!O184+CCT!P184+CEO!O184+CEO!P184</f>
        <v>0</v>
      </c>
      <c r="P32" s="15">
        <f t="shared" si="0"/>
        <v>165</v>
      </c>
      <c r="Q32" s="16">
        <f t="shared" si="1"/>
        <v>526.35</v>
      </c>
      <c r="R32" s="16">
        <f t="shared" si="2"/>
        <v>0</v>
      </c>
      <c r="S32" s="16">
        <f t="shared" si="4"/>
        <v>0</v>
      </c>
    </row>
    <row r="33" spans="1:19" ht="38.25" customHeight="1" x14ac:dyDescent="0.25">
      <c r="A33" s="166"/>
      <c r="B33" s="164"/>
      <c r="C33" s="67">
        <v>30</v>
      </c>
      <c r="D33" s="67"/>
      <c r="E33" s="71" t="s">
        <v>93</v>
      </c>
      <c r="F33" s="86" t="s">
        <v>266</v>
      </c>
      <c r="G33" s="77" t="s">
        <v>3</v>
      </c>
      <c r="H33" s="75" t="s">
        <v>269</v>
      </c>
      <c r="I33" s="81" t="s">
        <v>468</v>
      </c>
      <c r="J33" s="82">
        <v>3.19</v>
      </c>
      <c r="K33" s="14">
        <f>REITORIA!J33+ESAG!J33+CEAD!J33+FAED!J33+CEART!J33+CEFID!J33+CERES!J33+CESFI!J33+CAV!J33+CEAVI!J33+CEPLAN!J33+CCT!J33+CEO!J33</f>
        <v>65</v>
      </c>
      <c r="L33" s="13">
        <f>REITORIA!K33+ESAG!K33+CEAD!K33+FAED!K33+CEART!K33+CEFID!K33+CERES!K33+CESFI!K33+CAV!K33+CEAVI!K33+CEPLAN!K33+CCT!K33+CEO!K33</f>
        <v>0</v>
      </c>
      <c r="M33" s="37">
        <f>REITORIA!L33+ESAG!L33+CEAD!L33+FAED!L33+CEART!L33+CEFID!L33+CERES!L33+CESFI!L33+CAV!L33+CEAVI!L33+CEPLAN!L33+CCT!L33+CEO!L33</f>
        <v>0</v>
      </c>
      <c r="N33" s="34">
        <f t="shared" si="3"/>
        <v>15.75</v>
      </c>
      <c r="O33" s="35">
        <f>REITORIA!O185+REITORIA!P185+ESAG!O185+ESAG!P185+CEAD!O185+CEAD!P185+FAED!O185+FAED!P185+CEART!O185+CEART!P185+CEFID!O185+CEFID!P185+CERES!O185+CERES!P185+CESFI!O185+CESFI!P185+CAV!O185+CAV!P185+CEAVI!O185+CEAVI!P185+CEPLAN!O185+CEPLAN!P185+CCT!O185+CCT!P185+CEO!O185+CEO!P185</f>
        <v>0</v>
      </c>
      <c r="P33" s="15">
        <f t="shared" si="0"/>
        <v>65</v>
      </c>
      <c r="Q33" s="16">
        <f t="shared" si="1"/>
        <v>207.35</v>
      </c>
      <c r="R33" s="16">
        <f t="shared" si="2"/>
        <v>0</v>
      </c>
      <c r="S33" s="16">
        <f t="shared" si="4"/>
        <v>0</v>
      </c>
    </row>
    <row r="34" spans="1:19" ht="38.25" customHeight="1" x14ac:dyDescent="0.25">
      <c r="A34" s="166"/>
      <c r="B34" s="164"/>
      <c r="C34" s="67">
        <v>31</v>
      </c>
      <c r="D34" s="67"/>
      <c r="E34" s="71" t="s">
        <v>94</v>
      </c>
      <c r="F34" s="86" t="s">
        <v>266</v>
      </c>
      <c r="G34" s="77" t="s">
        <v>3</v>
      </c>
      <c r="H34" s="75" t="s">
        <v>270</v>
      </c>
      <c r="I34" s="81" t="s">
        <v>468</v>
      </c>
      <c r="J34" s="82">
        <v>3.19</v>
      </c>
      <c r="K34" s="14">
        <f>REITORIA!J34+ESAG!J34+CEAD!J34+FAED!J34+CEART!J34+CEFID!J34+CERES!J34+CESFI!J34+CAV!J34+CEAVI!J34+CEPLAN!J34+CCT!J34+CEO!J34</f>
        <v>205</v>
      </c>
      <c r="L34" s="13">
        <f>REITORIA!K34+ESAG!K34+CEAD!K34+FAED!K34+CEART!K34+CEFID!K34+CERES!K34+CESFI!K34+CAV!K34+CEAVI!K34+CEPLAN!K34+CCT!K34+CEO!K34</f>
        <v>130</v>
      </c>
      <c r="M34" s="37">
        <f>REITORIA!L34+ESAG!L34+CEAD!L34+FAED!L34+CEART!L34+CEFID!L34+CERES!L34+CESFI!L34+CAV!L34+CEAVI!L34+CEPLAN!L34+CCT!L34+CEO!L34</f>
        <v>130</v>
      </c>
      <c r="N34" s="34">
        <f t="shared" si="3"/>
        <v>50.75</v>
      </c>
      <c r="O34" s="35">
        <f>REITORIA!O186+REITORIA!P186+ESAG!O186+ESAG!P186+CEAD!O186+CEAD!P186+FAED!O186+FAED!P186+CEART!O186+CEART!P186+CEFID!O186+CEFID!P186+CERES!O186+CERES!P186+CESFI!O186+CESFI!P186+CAV!O186+CAV!P186+CEAVI!O186+CEAVI!P186+CEPLAN!O186+CEPLAN!P186+CCT!O186+CCT!P186+CEO!O186+CEO!P186</f>
        <v>0</v>
      </c>
      <c r="P34" s="15">
        <f t="shared" si="0"/>
        <v>75</v>
      </c>
      <c r="Q34" s="16">
        <f t="shared" si="1"/>
        <v>653.95000000000005</v>
      </c>
      <c r="R34" s="16">
        <f t="shared" si="2"/>
        <v>0</v>
      </c>
      <c r="S34" s="16">
        <f t="shared" si="4"/>
        <v>414.7</v>
      </c>
    </row>
    <row r="35" spans="1:19" ht="38.25" customHeight="1" x14ac:dyDescent="0.25">
      <c r="A35" s="166"/>
      <c r="B35" s="164"/>
      <c r="C35" s="67">
        <v>32</v>
      </c>
      <c r="D35" s="67"/>
      <c r="E35" s="71" t="s">
        <v>95</v>
      </c>
      <c r="F35" s="86" t="s">
        <v>266</v>
      </c>
      <c r="G35" s="77" t="s">
        <v>3</v>
      </c>
      <c r="H35" s="75" t="s">
        <v>271</v>
      </c>
      <c r="I35" s="81" t="s">
        <v>468</v>
      </c>
      <c r="J35" s="82">
        <v>3.19</v>
      </c>
      <c r="K35" s="14">
        <f>REITORIA!J35+ESAG!J35+CEAD!J35+FAED!J35+CEART!J35+CEFID!J35+CERES!J35+CESFI!J35+CAV!J35+CEAVI!J35+CEPLAN!J35+CCT!J35+CEO!J35</f>
        <v>75</v>
      </c>
      <c r="L35" s="13">
        <f>REITORIA!K35+ESAG!K35+CEAD!K35+FAED!K35+CEART!K35+CEFID!K35+CERES!K35+CESFI!K35+CAV!K35+CEAVI!K35+CEPLAN!K35+CCT!K35+CEO!K35</f>
        <v>0</v>
      </c>
      <c r="M35" s="37">
        <f>REITORIA!L35+ESAG!L35+CEAD!L35+FAED!L35+CEART!L35+CEFID!L35+CERES!L35+CESFI!L35+CAV!L35+CEAVI!L35+CEPLAN!L35+CCT!L35+CEO!L35</f>
        <v>0</v>
      </c>
      <c r="N35" s="34">
        <f t="shared" si="3"/>
        <v>18.25</v>
      </c>
      <c r="O35" s="35">
        <f>REITORIA!O187+REITORIA!P187+ESAG!O187+ESAG!P187+CEAD!O187+CEAD!P187+FAED!O187+FAED!P187+CEART!O187+CEART!P187+CEFID!O187+CEFID!P187+CERES!O187+CERES!P187+CESFI!O187+CESFI!P187+CAV!O187+CAV!P187+CEAVI!O187+CEAVI!P187+CEPLAN!O187+CEPLAN!P187+CCT!O187+CCT!P187+CEO!O187+CEO!P187</f>
        <v>0</v>
      </c>
      <c r="P35" s="15">
        <f t="shared" si="0"/>
        <v>75</v>
      </c>
      <c r="Q35" s="16">
        <f t="shared" si="1"/>
        <v>239.25</v>
      </c>
      <c r="R35" s="16">
        <f t="shared" si="2"/>
        <v>0</v>
      </c>
      <c r="S35" s="16">
        <f t="shared" si="4"/>
        <v>0</v>
      </c>
    </row>
    <row r="36" spans="1:19" ht="38.25" customHeight="1" x14ac:dyDescent="0.25">
      <c r="A36" s="166"/>
      <c r="B36" s="164"/>
      <c r="C36" s="67">
        <v>33</v>
      </c>
      <c r="D36" s="67"/>
      <c r="E36" s="71" t="s">
        <v>96</v>
      </c>
      <c r="F36" s="86" t="s">
        <v>266</v>
      </c>
      <c r="G36" s="77" t="s">
        <v>3</v>
      </c>
      <c r="H36" s="75" t="s">
        <v>272</v>
      </c>
      <c r="I36" s="81" t="s">
        <v>468</v>
      </c>
      <c r="J36" s="82">
        <v>3.19</v>
      </c>
      <c r="K36" s="14">
        <f>REITORIA!J36+ESAG!J36+CEAD!J36+FAED!J36+CEART!J36+CEFID!J36+CERES!J36+CESFI!J36+CAV!J36+CEAVI!J36+CEPLAN!J36+CCT!J36+CEO!J36</f>
        <v>70</v>
      </c>
      <c r="L36" s="13">
        <f>REITORIA!K36+ESAG!K36+CEAD!K36+FAED!K36+CEART!K36+CEFID!K36+CERES!K36+CESFI!K36+CAV!K36+CEAVI!K36+CEPLAN!K36+CCT!K36+CEO!K36</f>
        <v>0</v>
      </c>
      <c r="M36" s="37">
        <f>REITORIA!L36+ESAG!L36+CEAD!L36+FAED!L36+CEART!L36+CEFID!L36+CERES!L36+CESFI!L36+CAV!L36+CEAVI!L36+CEPLAN!L36+CCT!L36+CEO!L36</f>
        <v>0</v>
      </c>
      <c r="N36" s="34">
        <f t="shared" ref="N36:N99" si="5">K36*0.25-0.5-O36</f>
        <v>17</v>
      </c>
      <c r="O36" s="35">
        <f>REITORIA!O188+REITORIA!P188+ESAG!O188+ESAG!P188+CEAD!O188+CEAD!P188+FAED!O188+FAED!P188+CEART!O188+CEART!P188+CEFID!O188+CEFID!P188+CERES!O188+CERES!P188+CESFI!O188+CESFI!P188+CAV!O188+CAV!P188+CEAVI!O188+CEAVI!P188+CEPLAN!O188+CEPLAN!P188+CCT!O188+CCT!P188+CEO!O188+CEO!P188</f>
        <v>0</v>
      </c>
      <c r="P36" s="15">
        <f t="shared" ref="P36:P99" si="6">K36-L36+O36</f>
        <v>70</v>
      </c>
      <c r="Q36" s="16">
        <f t="shared" ref="Q36:Q99" si="7">J36*K36</f>
        <v>223.29999999999998</v>
      </c>
      <c r="R36" s="16">
        <f t="shared" ref="R36:R99" si="8">J36*O36</f>
        <v>0</v>
      </c>
      <c r="S36" s="16">
        <f t="shared" si="4"/>
        <v>0</v>
      </c>
    </row>
    <row r="37" spans="1:19" ht="38.25" customHeight="1" x14ac:dyDescent="0.25">
      <c r="A37" s="166"/>
      <c r="B37" s="164"/>
      <c r="C37" s="67">
        <v>34</v>
      </c>
      <c r="D37" s="67"/>
      <c r="E37" s="71" t="s">
        <v>97</v>
      </c>
      <c r="F37" s="86" t="s">
        <v>273</v>
      </c>
      <c r="G37" s="77" t="s">
        <v>274</v>
      </c>
      <c r="H37" s="75" t="s">
        <v>275</v>
      </c>
      <c r="I37" s="81" t="s">
        <v>468</v>
      </c>
      <c r="J37" s="82">
        <v>1.07</v>
      </c>
      <c r="K37" s="14">
        <f>REITORIA!J37+ESAG!J37+CEAD!J37+FAED!J37+CEART!J37+CEFID!J37+CERES!J37+CESFI!J37+CAV!J37+CEAVI!J37+CEPLAN!J37+CCT!J37+CEO!J37</f>
        <v>262</v>
      </c>
      <c r="L37" s="13">
        <f>REITORIA!K37+ESAG!K37+CEAD!K37+FAED!K37+CEART!K37+CEFID!K37+CERES!K37+CESFI!K37+CAV!K37+CEAVI!K37+CEPLAN!K37+CCT!K37+CEO!K37</f>
        <v>112</v>
      </c>
      <c r="M37" s="37">
        <f>REITORIA!L37+ESAG!L37+CEAD!L37+FAED!L37+CEART!L37+CEFID!L37+CERES!L37+CESFI!L37+CAV!L37+CEAVI!L37+CEPLAN!L37+CCT!L37+CEO!L37</f>
        <v>112</v>
      </c>
      <c r="N37" s="34">
        <f t="shared" si="5"/>
        <v>65</v>
      </c>
      <c r="O37" s="35">
        <f>REITORIA!O189+REITORIA!P189+ESAG!O189+ESAG!P189+CEAD!O189+CEAD!P189+FAED!O189+FAED!P189+CEART!O189+CEART!P189+CEFID!O189+CEFID!P189+CERES!O189+CERES!P189+CESFI!O189+CESFI!P189+CAV!O189+CAV!P189+CEAVI!O189+CEAVI!P189+CEPLAN!O189+CEPLAN!P189+CCT!O189+CCT!P189+CEO!O189+CEO!P189</f>
        <v>0</v>
      </c>
      <c r="P37" s="15">
        <f t="shared" si="6"/>
        <v>150</v>
      </c>
      <c r="Q37" s="16">
        <f t="shared" si="7"/>
        <v>280.34000000000003</v>
      </c>
      <c r="R37" s="16">
        <f t="shared" si="8"/>
        <v>0</v>
      </c>
      <c r="S37" s="16">
        <f t="shared" si="4"/>
        <v>119.84</v>
      </c>
    </row>
    <row r="38" spans="1:19" ht="38.25" customHeight="1" x14ac:dyDescent="0.25">
      <c r="A38" s="166"/>
      <c r="B38" s="164"/>
      <c r="C38" s="67">
        <v>35</v>
      </c>
      <c r="D38" s="67"/>
      <c r="E38" s="71" t="s">
        <v>98</v>
      </c>
      <c r="F38" s="86" t="s">
        <v>273</v>
      </c>
      <c r="G38" s="77" t="s">
        <v>274</v>
      </c>
      <c r="H38" s="75" t="s">
        <v>276</v>
      </c>
      <c r="I38" s="81" t="s">
        <v>468</v>
      </c>
      <c r="J38" s="82">
        <v>1.07</v>
      </c>
      <c r="K38" s="14">
        <f>REITORIA!J38+ESAG!J38+CEAD!J38+FAED!J38+CEART!J38+CEFID!J38+CERES!J38+CESFI!J38+CAV!J38+CEAVI!J38+CEPLAN!J38+CCT!J38+CEO!J38</f>
        <v>282</v>
      </c>
      <c r="L38" s="13">
        <f>REITORIA!K38+ESAG!K38+CEAD!K38+FAED!K38+CEART!K38+CEFID!K38+CERES!K38+CESFI!K38+CAV!K38+CEAVI!K38+CEPLAN!K38+CCT!K38+CEO!K38</f>
        <v>132</v>
      </c>
      <c r="M38" s="37">
        <f>REITORIA!L38+ESAG!L38+CEAD!L38+FAED!L38+CEART!L38+CEFID!L38+CERES!L38+CESFI!L38+CAV!L38+CEAVI!L38+CEPLAN!L38+CCT!L38+CEO!L38</f>
        <v>132</v>
      </c>
      <c r="N38" s="34">
        <f t="shared" si="5"/>
        <v>70</v>
      </c>
      <c r="O38" s="35">
        <f>REITORIA!O190+REITORIA!P190+ESAG!O190+ESAG!P190+CEAD!O190+CEAD!P190+FAED!O190+FAED!P190+CEART!O190+CEART!P190+CEFID!O190+CEFID!P190+CERES!O190+CERES!P190+CESFI!O190+CESFI!P190+CAV!O190+CAV!P190+CEAVI!O190+CEAVI!P190+CEPLAN!O190+CEPLAN!P190+CCT!O190+CCT!P190+CEO!O190+CEO!P190</f>
        <v>0</v>
      </c>
      <c r="P38" s="15">
        <f t="shared" si="6"/>
        <v>150</v>
      </c>
      <c r="Q38" s="16">
        <f t="shared" si="7"/>
        <v>301.74</v>
      </c>
      <c r="R38" s="16">
        <f t="shared" si="8"/>
        <v>0</v>
      </c>
      <c r="S38" s="16">
        <f t="shared" si="4"/>
        <v>141.24</v>
      </c>
    </row>
    <row r="39" spans="1:19" ht="38.25" customHeight="1" x14ac:dyDescent="0.25">
      <c r="A39" s="166"/>
      <c r="B39" s="164"/>
      <c r="C39" s="67">
        <v>36</v>
      </c>
      <c r="D39" s="67"/>
      <c r="E39" s="71" t="s">
        <v>99</v>
      </c>
      <c r="F39" s="86" t="s">
        <v>273</v>
      </c>
      <c r="G39" s="77" t="s">
        <v>274</v>
      </c>
      <c r="H39" s="75" t="s">
        <v>277</v>
      </c>
      <c r="I39" s="81" t="s">
        <v>468</v>
      </c>
      <c r="J39" s="82">
        <v>1.07</v>
      </c>
      <c r="K39" s="14">
        <f>REITORIA!J39+ESAG!J39+CEAD!J39+FAED!J39+CEART!J39+CEFID!J39+CERES!J39+CESFI!J39+CAV!J39+CEAVI!J39+CEPLAN!J39+CCT!J39+CEO!J39</f>
        <v>375</v>
      </c>
      <c r="L39" s="13">
        <f>REITORIA!K39+ESAG!K39+CEAD!K39+FAED!K39+CEART!K39+CEFID!K39+CERES!K39+CESFI!K39+CAV!K39+CEAVI!K39+CEPLAN!K39+CCT!K39+CEO!K39</f>
        <v>300</v>
      </c>
      <c r="M39" s="37">
        <f>REITORIA!L39+ESAG!L39+CEAD!L39+FAED!L39+CEART!L39+CEFID!L39+CERES!L39+CESFI!L39+CAV!L39+CEAVI!L39+CEPLAN!L39+CCT!L39+CEO!L39</f>
        <v>300</v>
      </c>
      <c r="N39" s="34">
        <f t="shared" si="5"/>
        <v>93.25</v>
      </c>
      <c r="O39" s="35">
        <f>REITORIA!O191+REITORIA!P191+ESAG!O191+ESAG!P191+CEAD!O191+CEAD!P191+FAED!O191+FAED!P191+CEART!O191+CEART!P191+CEFID!O191+CEFID!P191+CERES!O191+CERES!P191+CESFI!O191+CESFI!P191+CAV!O191+CAV!P191+CEAVI!O191+CEAVI!P191+CEPLAN!O191+CEPLAN!P191+CCT!O191+CCT!P191+CEO!O191+CEO!P191</f>
        <v>0</v>
      </c>
      <c r="P39" s="15">
        <f t="shared" si="6"/>
        <v>75</v>
      </c>
      <c r="Q39" s="16">
        <f t="shared" si="7"/>
        <v>401.25</v>
      </c>
      <c r="R39" s="16">
        <f t="shared" si="8"/>
        <v>0</v>
      </c>
      <c r="S39" s="16">
        <f t="shared" si="4"/>
        <v>321</v>
      </c>
    </row>
    <row r="40" spans="1:19" ht="38.25" customHeight="1" x14ac:dyDescent="0.25">
      <c r="A40" s="166"/>
      <c r="B40" s="164"/>
      <c r="C40" s="67">
        <v>37</v>
      </c>
      <c r="D40" s="67"/>
      <c r="E40" s="71" t="s">
        <v>100</v>
      </c>
      <c r="F40" s="86" t="s">
        <v>273</v>
      </c>
      <c r="G40" s="77" t="s">
        <v>3</v>
      </c>
      <c r="H40" s="75" t="s">
        <v>278</v>
      </c>
      <c r="I40" s="81" t="s">
        <v>468</v>
      </c>
      <c r="J40" s="82">
        <v>1.07</v>
      </c>
      <c r="K40" s="14">
        <f>REITORIA!J40+ESAG!J40+CEAD!J40+FAED!J40+CEART!J40+CEFID!J40+CERES!J40+CESFI!J40+CAV!J40+CEAVI!J40+CEPLAN!J40+CCT!J40+CEO!J40</f>
        <v>262</v>
      </c>
      <c r="L40" s="13">
        <f>REITORIA!K40+ESAG!K40+CEAD!K40+FAED!K40+CEART!K40+CEFID!K40+CERES!K40+CESFI!K40+CAV!K40+CEAVI!K40+CEPLAN!K40+CCT!K40+CEO!K40</f>
        <v>145</v>
      </c>
      <c r="M40" s="37">
        <f>REITORIA!L40+ESAG!L40+CEAD!L40+FAED!L40+CEART!L40+CEFID!L40+CERES!L40+CESFI!L40+CAV!L40+CEAVI!L40+CEPLAN!L40+CCT!L40+CEO!L40</f>
        <v>145</v>
      </c>
      <c r="N40" s="34">
        <f t="shared" si="5"/>
        <v>65</v>
      </c>
      <c r="O40" s="35">
        <f>REITORIA!O192+REITORIA!P192+ESAG!O192+ESAG!P192+CEAD!O192+CEAD!P192+FAED!O192+FAED!P192+CEART!O192+CEART!P192+CEFID!O192+CEFID!P192+CERES!O192+CERES!P192+CESFI!O192+CESFI!P192+CAV!O192+CAV!P192+CEAVI!O192+CEAVI!P192+CEPLAN!O192+CEPLAN!P192+CCT!O192+CCT!P192+CEO!O192+CEO!P192</f>
        <v>0</v>
      </c>
      <c r="P40" s="15">
        <f t="shared" si="6"/>
        <v>117</v>
      </c>
      <c r="Q40" s="16">
        <f t="shared" si="7"/>
        <v>280.34000000000003</v>
      </c>
      <c r="R40" s="16">
        <f t="shared" si="8"/>
        <v>0</v>
      </c>
      <c r="S40" s="16">
        <f t="shared" si="4"/>
        <v>155.15</v>
      </c>
    </row>
    <row r="41" spans="1:19" ht="38.25" customHeight="1" x14ac:dyDescent="0.25">
      <c r="A41" s="166"/>
      <c r="B41" s="164"/>
      <c r="C41" s="67">
        <v>38</v>
      </c>
      <c r="D41" s="67"/>
      <c r="E41" s="71" t="s">
        <v>101</v>
      </c>
      <c r="F41" s="86" t="s">
        <v>273</v>
      </c>
      <c r="G41" s="77" t="s">
        <v>274</v>
      </c>
      <c r="H41" s="75" t="s">
        <v>279</v>
      </c>
      <c r="I41" s="81" t="s">
        <v>468</v>
      </c>
      <c r="J41" s="82">
        <v>1.07</v>
      </c>
      <c r="K41" s="14">
        <f>REITORIA!J41+ESAG!J41+CEAD!J41+FAED!J41+CEART!J41+CEFID!J41+CERES!J41+CESFI!J41+CAV!J41+CEAVI!J41+CEPLAN!J41+CCT!J41+CEO!J41</f>
        <v>274</v>
      </c>
      <c r="L41" s="13">
        <f>REITORIA!K41+ESAG!K41+CEAD!K41+FAED!K41+CEART!K41+CEFID!K41+CERES!K41+CESFI!K41+CAV!K41+CEAVI!K41+CEPLAN!K41+CCT!K41+CEO!K41</f>
        <v>130</v>
      </c>
      <c r="M41" s="37">
        <f>REITORIA!L41+ESAG!L41+CEAD!L41+FAED!L41+CEART!L41+CEFID!L41+CERES!L41+CESFI!L41+CAV!L41+CEAVI!L41+CEPLAN!L41+CCT!L41+CEO!L41</f>
        <v>130</v>
      </c>
      <c r="N41" s="34">
        <f t="shared" si="5"/>
        <v>68</v>
      </c>
      <c r="O41" s="35">
        <f>REITORIA!O193+REITORIA!P193+ESAG!O193+ESAG!P193+CEAD!O193+CEAD!P193+FAED!O193+FAED!P193+CEART!O193+CEART!P193+CEFID!O193+CEFID!P193+CERES!O193+CERES!P193+CESFI!O193+CESFI!P193+CAV!O193+CAV!P193+CEAVI!O193+CEAVI!P193+CEPLAN!O193+CEPLAN!P193+CCT!O193+CCT!P193+CEO!O193+CEO!P193</f>
        <v>0</v>
      </c>
      <c r="P41" s="15">
        <f t="shared" si="6"/>
        <v>144</v>
      </c>
      <c r="Q41" s="16">
        <f t="shared" si="7"/>
        <v>293.18</v>
      </c>
      <c r="R41" s="16">
        <f t="shared" si="8"/>
        <v>0</v>
      </c>
      <c r="S41" s="16">
        <f t="shared" si="4"/>
        <v>139.1</v>
      </c>
    </row>
    <row r="42" spans="1:19" ht="38.25" customHeight="1" x14ac:dyDescent="0.25">
      <c r="A42" s="166"/>
      <c r="B42" s="164"/>
      <c r="C42" s="67">
        <v>39</v>
      </c>
      <c r="D42" s="67"/>
      <c r="E42" s="71" t="s">
        <v>102</v>
      </c>
      <c r="F42" s="86" t="s">
        <v>280</v>
      </c>
      <c r="G42" s="77" t="s">
        <v>274</v>
      </c>
      <c r="H42" s="75" t="s">
        <v>281</v>
      </c>
      <c r="I42" s="81" t="s">
        <v>468</v>
      </c>
      <c r="J42" s="82">
        <v>1.6</v>
      </c>
      <c r="K42" s="14">
        <f>REITORIA!J42+ESAG!J42+CEAD!J42+FAED!J42+CEART!J42+CEFID!J42+CERES!J42+CESFI!J42+CAV!J42+CEAVI!J42+CEPLAN!J42+CCT!J42+CEO!J42</f>
        <v>158</v>
      </c>
      <c r="L42" s="13">
        <f>REITORIA!K42+ESAG!K42+CEAD!K42+FAED!K42+CEART!K42+CEFID!K42+CERES!K42+CESFI!K42+CAV!K42+CEAVI!K42+CEPLAN!K42+CCT!K42+CEO!K42</f>
        <v>48</v>
      </c>
      <c r="M42" s="37">
        <f>REITORIA!L42+ESAG!L42+CEAD!L42+FAED!L42+CEART!L42+CEFID!L42+CERES!L42+CESFI!L42+CAV!L42+CEAVI!L42+CEPLAN!L42+CCT!L42+CEO!L42</f>
        <v>48</v>
      </c>
      <c r="N42" s="34">
        <f t="shared" si="5"/>
        <v>39</v>
      </c>
      <c r="O42" s="35">
        <f>REITORIA!O194+REITORIA!P194+ESAG!O194+ESAG!P194+CEAD!O194+CEAD!P194+FAED!O194+FAED!P194+CEART!O194+CEART!P194+CEFID!O194+CEFID!P194+CERES!O194+CERES!P194+CESFI!O194+CESFI!P194+CAV!O194+CAV!P194+CEAVI!O194+CEAVI!P194+CEPLAN!O194+CEPLAN!P194+CCT!O194+CCT!P194+CEO!O194+CEO!P194</f>
        <v>0</v>
      </c>
      <c r="P42" s="15">
        <f t="shared" si="6"/>
        <v>110</v>
      </c>
      <c r="Q42" s="16">
        <f t="shared" si="7"/>
        <v>252.8</v>
      </c>
      <c r="R42" s="16">
        <f t="shared" si="8"/>
        <v>0</v>
      </c>
      <c r="S42" s="16">
        <f t="shared" si="4"/>
        <v>76.800000000000011</v>
      </c>
    </row>
    <row r="43" spans="1:19" ht="38.25" customHeight="1" x14ac:dyDescent="0.25">
      <c r="A43" s="166"/>
      <c r="B43" s="164"/>
      <c r="C43" s="67">
        <v>40</v>
      </c>
      <c r="D43" s="67"/>
      <c r="E43" s="71" t="s">
        <v>103</v>
      </c>
      <c r="F43" s="86" t="s">
        <v>280</v>
      </c>
      <c r="G43" s="77" t="s">
        <v>274</v>
      </c>
      <c r="H43" s="75" t="s">
        <v>282</v>
      </c>
      <c r="I43" s="81" t="s">
        <v>468</v>
      </c>
      <c r="J43" s="82">
        <v>1.6</v>
      </c>
      <c r="K43" s="14">
        <f>REITORIA!J43+ESAG!J43+CEAD!J43+FAED!J43+CEART!J43+CEFID!J43+CERES!J43+CESFI!J43+CAV!J43+CEAVI!J43+CEPLAN!J43+CCT!J43+CEO!J43</f>
        <v>158</v>
      </c>
      <c r="L43" s="13">
        <f>REITORIA!K43+ESAG!K43+CEAD!K43+FAED!K43+CEART!K43+CEFID!K43+CERES!K43+CESFI!K43+CAV!K43+CEAVI!K43+CEPLAN!K43+CCT!K43+CEO!K43</f>
        <v>48</v>
      </c>
      <c r="M43" s="37">
        <f>REITORIA!L43+ESAG!L43+CEAD!L43+FAED!L43+CEART!L43+CEFID!L43+CERES!L43+CESFI!L43+CAV!L43+CEAVI!L43+CEPLAN!L43+CCT!L43+CEO!L43</f>
        <v>48</v>
      </c>
      <c r="N43" s="34">
        <f t="shared" si="5"/>
        <v>39</v>
      </c>
      <c r="O43" s="35">
        <f>REITORIA!O195+REITORIA!P195+ESAG!O195+ESAG!P195+CEAD!O195+CEAD!P195+FAED!O195+FAED!P195+CEART!O195+CEART!P195+CEFID!O195+CEFID!P195+CERES!O195+CERES!P195+CESFI!O195+CESFI!P195+CAV!O195+CAV!P195+CEAVI!O195+CEAVI!P195+CEPLAN!O195+CEPLAN!P195+CCT!O195+CCT!P195+CEO!O195+CEO!P195</f>
        <v>0</v>
      </c>
      <c r="P43" s="15">
        <f t="shared" si="6"/>
        <v>110</v>
      </c>
      <c r="Q43" s="16">
        <f t="shared" si="7"/>
        <v>252.8</v>
      </c>
      <c r="R43" s="16">
        <f t="shared" si="8"/>
        <v>0</v>
      </c>
      <c r="S43" s="16">
        <f t="shared" si="4"/>
        <v>76.800000000000011</v>
      </c>
    </row>
    <row r="44" spans="1:19" ht="38.25" customHeight="1" x14ac:dyDescent="0.25">
      <c r="A44" s="166"/>
      <c r="B44" s="164"/>
      <c r="C44" s="67">
        <v>41</v>
      </c>
      <c r="D44" s="67"/>
      <c r="E44" s="71" t="s">
        <v>104</v>
      </c>
      <c r="F44" s="86" t="s">
        <v>280</v>
      </c>
      <c r="G44" s="77" t="s">
        <v>274</v>
      </c>
      <c r="H44" s="75" t="s">
        <v>283</v>
      </c>
      <c r="I44" s="81" t="s">
        <v>468</v>
      </c>
      <c r="J44" s="82">
        <v>1.6</v>
      </c>
      <c r="K44" s="14">
        <f>REITORIA!J44+ESAG!J44+CEAD!J44+FAED!J44+CEART!J44+CEFID!J44+CERES!J44+CESFI!J44+CAV!J44+CEAVI!J44+CEPLAN!J44+CCT!J44+CEO!J44</f>
        <v>193</v>
      </c>
      <c r="L44" s="13">
        <f>REITORIA!K44+ESAG!K44+CEAD!K44+FAED!K44+CEART!K44+CEFID!K44+CERES!K44+CESFI!K44+CAV!K44+CEAVI!K44+CEPLAN!K44+CCT!K44+CEO!K44</f>
        <v>48</v>
      </c>
      <c r="M44" s="37">
        <f>REITORIA!L44+ESAG!L44+CEAD!L44+FAED!L44+CEART!L44+CEFID!L44+CERES!L44+CESFI!L44+CAV!L44+CEAVI!L44+CEPLAN!L44+CCT!L44+CEO!L44</f>
        <v>48</v>
      </c>
      <c r="N44" s="34">
        <f t="shared" si="5"/>
        <v>47.75</v>
      </c>
      <c r="O44" s="35">
        <f>REITORIA!O196+REITORIA!P196+ESAG!O196+ESAG!P196+CEAD!O196+CEAD!P196+FAED!O196+FAED!P196+CEART!O196+CEART!P196+CEFID!O196+CEFID!P196+CERES!O196+CERES!P196+CESFI!O196+CESFI!P196+CAV!O196+CAV!P196+CEAVI!O196+CEAVI!P196+CEPLAN!O196+CEPLAN!P196+CCT!O196+CCT!P196+CEO!O196+CEO!P196</f>
        <v>0</v>
      </c>
      <c r="P44" s="15">
        <f t="shared" si="6"/>
        <v>145</v>
      </c>
      <c r="Q44" s="16">
        <f t="shared" si="7"/>
        <v>308.8</v>
      </c>
      <c r="R44" s="16">
        <f t="shared" si="8"/>
        <v>0</v>
      </c>
      <c r="S44" s="16">
        <f t="shared" si="4"/>
        <v>76.800000000000011</v>
      </c>
    </row>
    <row r="45" spans="1:19" ht="38.25" customHeight="1" x14ac:dyDescent="0.25">
      <c r="A45" s="166"/>
      <c r="B45" s="164"/>
      <c r="C45" s="67">
        <v>42</v>
      </c>
      <c r="D45" s="67"/>
      <c r="E45" s="71" t="s">
        <v>105</v>
      </c>
      <c r="F45" s="86" t="s">
        <v>280</v>
      </c>
      <c r="G45" s="77" t="s">
        <v>274</v>
      </c>
      <c r="H45" s="75" t="s">
        <v>284</v>
      </c>
      <c r="I45" s="81" t="s">
        <v>468</v>
      </c>
      <c r="J45" s="82">
        <v>1.6</v>
      </c>
      <c r="K45" s="14">
        <f>REITORIA!J45+ESAG!J45+CEAD!J45+FAED!J45+CEART!J45+CEFID!J45+CERES!J45+CESFI!J45+CAV!J45+CEAVI!J45+CEPLAN!J45+CCT!J45+CEO!J45</f>
        <v>148</v>
      </c>
      <c r="L45" s="13">
        <f>REITORIA!K45+ESAG!K45+CEAD!K45+FAED!K45+CEART!K45+CEFID!K45+CERES!K45+CESFI!K45+CAV!K45+CEAVI!K45+CEPLAN!K45+CCT!K45+CEO!K45</f>
        <v>28</v>
      </c>
      <c r="M45" s="37">
        <f>REITORIA!L45+ESAG!L45+CEAD!L45+FAED!L45+CEART!L45+CEFID!L45+CERES!L45+CESFI!L45+CAV!L45+CEAVI!L45+CEPLAN!L45+CCT!L45+CEO!L45</f>
        <v>28</v>
      </c>
      <c r="N45" s="34">
        <f t="shared" si="5"/>
        <v>36.5</v>
      </c>
      <c r="O45" s="35">
        <f>REITORIA!O197+REITORIA!P197+ESAG!O197+ESAG!P197+CEAD!O197+CEAD!P197+FAED!O197+FAED!P197+CEART!O197+CEART!P197+CEFID!O197+CEFID!P197+CERES!O197+CERES!P197+CESFI!O197+CESFI!P197+CAV!O197+CAV!P197+CEAVI!O197+CEAVI!P197+CEPLAN!O197+CEPLAN!P197+CCT!O197+CCT!P197+CEO!O197+CEO!P197</f>
        <v>0</v>
      </c>
      <c r="P45" s="15">
        <f t="shared" si="6"/>
        <v>120</v>
      </c>
      <c r="Q45" s="16">
        <f t="shared" si="7"/>
        <v>236.8</v>
      </c>
      <c r="R45" s="16">
        <f t="shared" si="8"/>
        <v>0</v>
      </c>
      <c r="S45" s="16">
        <f t="shared" si="4"/>
        <v>44.800000000000004</v>
      </c>
    </row>
    <row r="46" spans="1:19" ht="38.25" customHeight="1" x14ac:dyDescent="0.25">
      <c r="A46" s="166"/>
      <c r="B46" s="164"/>
      <c r="C46" s="67">
        <v>43</v>
      </c>
      <c r="D46" s="67"/>
      <c r="E46" s="71" t="s">
        <v>106</v>
      </c>
      <c r="F46" s="86" t="s">
        <v>280</v>
      </c>
      <c r="G46" s="77" t="s">
        <v>274</v>
      </c>
      <c r="H46" s="75" t="s">
        <v>285</v>
      </c>
      <c r="I46" s="81" t="s">
        <v>468</v>
      </c>
      <c r="J46" s="82">
        <v>1.6</v>
      </c>
      <c r="K46" s="14">
        <f>REITORIA!J46+ESAG!J46+CEAD!J46+FAED!J46+CEART!J46+CEFID!J46+CERES!J46+CESFI!J46+CAV!J46+CEAVI!J46+CEPLAN!J46+CCT!J46+CEO!J46</f>
        <v>168</v>
      </c>
      <c r="L46" s="13">
        <f>REITORIA!K46+ESAG!K46+CEAD!K46+FAED!K46+CEART!K46+CEFID!K46+CERES!K46+CESFI!K46+CAV!K46+CEAVI!K46+CEPLAN!K46+CCT!K46+CEO!K46</f>
        <v>28</v>
      </c>
      <c r="M46" s="37">
        <f>REITORIA!L46+ESAG!L46+CEAD!L46+FAED!L46+CEART!L46+CEFID!L46+CERES!L46+CESFI!L46+CAV!L46+CEAVI!L46+CEPLAN!L46+CCT!L46+CEO!L46</f>
        <v>28</v>
      </c>
      <c r="N46" s="34">
        <f t="shared" si="5"/>
        <v>41.5</v>
      </c>
      <c r="O46" s="35">
        <f>REITORIA!O198+REITORIA!P198+ESAG!O198+ESAG!P198+CEAD!O198+CEAD!P198+FAED!O198+FAED!P198+CEART!O198+CEART!P198+CEFID!O198+CEFID!P198+CERES!O198+CERES!P198+CESFI!O198+CESFI!P198+CAV!O198+CAV!P198+CEAVI!O198+CEAVI!P198+CEPLAN!O198+CEPLAN!P198+CCT!O198+CCT!P198+CEO!O198+CEO!P198</f>
        <v>0</v>
      </c>
      <c r="P46" s="15">
        <f t="shared" si="6"/>
        <v>140</v>
      </c>
      <c r="Q46" s="16">
        <f t="shared" si="7"/>
        <v>268.8</v>
      </c>
      <c r="R46" s="16">
        <f t="shared" si="8"/>
        <v>0</v>
      </c>
      <c r="S46" s="16">
        <f t="shared" si="4"/>
        <v>44.800000000000004</v>
      </c>
    </row>
    <row r="47" spans="1:19" ht="38.25" customHeight="1" x14ac:dyDescent="0.25">
      <c r="A47" s="166"/>
      <c r="B47" s="164"/>
      <c r="C47" s="67">
        <v>44</v>
      </c>
      <c r="D47" s="67"/>
      <c r="E47" s="71" t="s">
        <v>107</v>
      </c>
      <c r="F47" s="86" t="s">
        <v>280</v>
      </c>
      <c r="G47" s="77" t="s">
        <v>274</v>
      </c>
      <c r="H47" s="75" t="s">
        <v>286</v>
      </c>
      <c r="I47" s="81" t="s">
        <v>468</v>
      </c>
      <c r="J47" s="82">
        <v>1.6</v>
      </c>
      <c r="K47" s="14">
        <f>REITORIA!J47+ESAG!J47+CEAD!J47+FAED!J47+CEART!J47+CEFID!J47+CERES!J47+CESFI!J47+CAV!J47+CEAVI!J47+CEPLAN!J47+CCT!J47+CEO!J47</f>
        <v>168</v>
      </c>
      <c r="L47" s="13">
        <f>REITORIA!K47+ESAG!K47+CEAD!K47+FAED!K47+CEART!K47+CEFID!K47+CERES!K47+CESFI!K47+CAV!K47+CEAVI!K47+CEPLAN!K47+CCT!K47+CEO!K47</f>
        <v>28</v>
      </c>
      <c r="M47" s="37">
        <f>REITORIA!L47+ESAG!L47+CEAD!L47+FAED!L47+CEART!L47+CEFID!L47+CERES!L47+CESFI!L47+CAV!L47+CEAVI!L47+CEPLAN!L47+CCT!L47+CEO!L47</f>
        <v>28</v>
      </c>
      <c r="N47" s="34">
        <f t="shared" si="5"/>
        <v>41.5</v>
      </c>
      <c r="O47" s="35">
        <f>REITORIA!O199+REITORIA!P199+ESAG!O199+ESAG!P199+CEAD!O199+CEAD!P199+FAED!O199+FAED!P199+CEART!O199+CEART!P199+CEFID!O199+CEFID!P199+CERES!O199+CERES!P199+CESFI!O199+CESFI!P199+CAV!O199+CAV!P199+CEAVI!O199+CEAVI!P199+CEPLAN!O199+CEPLAN!P199+CCT!O199+CCT!P199+CEO!O199+CEO!P199</f>
        <v>0</v>
      </c>
      <c r="P47" s="15">
        <f t="shared" si="6"/>
        <v>140</v>
      </c>
      <c r="Q47" s="16">
        <f t="shared" si="7"/>
        <v>268.8</v>
      </c>
      <c r="R47" s="16">
        <f t="shared" si="8"/>
        <v>0</v>
      </c>
      <c r="S47" s="16">
        <f t="shared" si="4"/>
        <v>44.800000000000004</v>
      </c>
    </row>
    <row r="48" spans="1:19" ht="38.25" customHeight="1" x14ac:dyDescent="0.25">
      <c r="A48" s="166"/>
      <c r="B48" s="164"/>
      <c r="C48" s="67">
        <v>45</v>
      </c>
      <c r="D48" s="67"/>
      <c r="E48" s="71" t="s">
        <v>108</v>
      </c>
      <c r="F48" s="86" t="s">
        <v>280</v>
      </c>
      <c r="G48" s="77" t="s">
        <v>274</v>
      </c>
      <c r="H48" s="75" t="s">
        <v>287</v>
      </c>
      <c r="I48" s="81" t="s">
        <v>468</v>
      </c>
      <c r="J48" s="82">
        <v>1.6</v>
      </c>
      <c r="K48" s="14">
        <f>REITORIA!J48+ESAG!J48+CEAD!J48+FAED!J48+CEART!J48+CEFID!J48+CERES!J48+CESFI!J48+CAV!J48+CEAVI!J48+CEPLAN!J48+CCT!J48+CEO!J48</f>
        <v>143</v>
      </c>
      <c r="L48" s="13">
        <f>REITORIA!K48+ESAG!K48+CEAD!K48+FAED!K48+CEART!K48+CEFID!K48+CERES!K48+CESFI!K48+CAV!K48+CEAVI!K48+CEPLAN!K48+CCT!K48+CEO!K48</f>
        <v>38</v>
      </c>
      <c r="M48" s="37">
        <f>REITORIA!L48+ESAG!L48+CEAD!L48+FAED!L48+CEART!L48+CEFID!L48+CERES!L48+CESFI!L48+CAV!L48+CEAVI!L48+CEPLAN!L48+CCT!L48+CEO!L48</f>
        <v>38</v>
      </c>
      <c r="N48" s="34">
        <f t="shared" si="5"/>
        <v>35.25</v>
      </c>
      <c r="O48" s="35">
        <f>REITORIA!O200+REITORIA!P200+ESAG!O200+ESAG!P200+CEAD!O200+CEAD!P200+FAED!O200+FAED!P200+CEART!O200+CEART!P200+CEFID!O200+CEFID!P200+CERES!O200+CERES!P200+CESFI!O200+CESFI!P200+CAV!O200+CAV!P200+CEAVI!O200+CEAVI!P200+CEPLAN!O200+CEPLAN!P200+CCT!O200+CCT!P200+CEO!O200+CEO!P200</f>
        <v>0</v>
      </c>
      <c r="P48" s="15">
        <f t="shared" si="6"/>
        <v>105</v>
      </c>
      <c r="Q48" s="16">
        <f t="shared" si="7"/>
        <v>228.8</v>
      </c>
      <c r="R48" s="16">
        <f t="shared" si="8"/>
        <v>0</v>
      </c>
      <c r="S48" s="16">
        <f t="shared" si="4"/>
        <v>60.800000000000004</v>
      </c>
    </row>
    <row r="49" spans="1:19" ht="38.25" customHeight="1" x14ac:dyDescent="0.25">
      <c r="A49" s="166"/>
      <c r="B49" s="164"/>
      <c r="C49" s="67">
        <v>46</v>
      </c>
      <c r="D49" s="67"/>
      <c r="E49" s="71" t="s">
        <v>109</v>
      </c>
      <c r="F49" s="86" t="s">
        <v>280</v>
      </c>
      <c r="G49" s="77" t="s">
        <v>274</v>
      </c>
      <c r="H49" s="75" t="s">
        <v>288</v>
      </c>
      <c r="I49" s="81" t="s">
        <v>468</v>
      </c>
      <c r="J49" s="82">
        <v>1.6</v>
      </c>
      <c r="K49" s="14">
        <f>REITORIA!J49+ESAG!J49+CEAD!J49+FAED!J49+CEART!J49+CEFID!J49+CERES!J49+CESFI!J49+CAV!J49+CEAVI!J49+CEPLAN!J49+CCT!J49+CEO!J49</f>
        <v>173</v>
      </c>
      <c r="L49" s="13">
        <f>REITORIA!K49+ESAG!K49+CEAD!K49+FAED!K49+CEART!K49+CEFID!K49+CERES!K49+CESFI!K49+CAV!K49+CEAVI!K49+CEPLAN!K49+CCT!K49+CEO!K49</f>
        <v>38</v>
      </c>
      <c r="M49" s="37">
        <f>REITORIA!L49+ESAG!L49+CEAD!L49+FAED!L49+CEART!L49+CEFID!L49+CERES!L49+CESFI!L49+CAV!L49+CEAVI!L49+CEPLAN!L49+CCT!L49+CEO!L49</f>
        <v>38</v>
      </c>
      <c r="N49" s="34">
        <f t="shared" si="5"/>
        <v>42.75</v>
      </c>
      <c r="O49" s="35">
        <f>REITORIA!O201+REITORIA!P201+ESAG!O201+ESAG!P201+CEAD!O201+CEAD!P201+FAED!O201+FAED!P201+CEART!O201+CEART!P201+CEFID!O201+CEFID!P201+CERES!O201+CERES!P201+CESFI!O201+CESFI!P201+CAV!O201+CAV!P201+CEAVI!O201+CEAVI!P201+CEPLAN!O201+CEPLAN!P201+CCT!O201+CCT!P201+CEO!O201+CEO!P201</f>
        <v>0</v>
      </c>
      <c r="P49" s="15">
        <f t="shared" si="6"/>
        <v>135</v>
      </c>
      <c r="Q49" s="16">
        <f t="shared" si="7"/>
        <v>276.8</v>
      </c>
      <c r="R49" s="16">
        <f t="shared" si="8"/>
        <v>0</v>
      </c>
      <c r="S49" s="16">
        <f t="shared" si="4"/>
        <v>60.800000000000004</v>
      </c>
    </row>
    <row r="50" spans="1:19" ht="38.25" customHeight="1" x14ac:dyDescent="0.25">
      <c r="A50" s="166"/>
      <c r="B50" s="164"/>
      <c r="C50" s="67">
        <v>47</v>
      </c>
      <c r="D50" s="67"/>
      <c r="E50" s="71" t="s">
        <v>110</v>
      </c>
      <c r="F50" s="86" t="s">
        <v>280</v>
      </c>
      <c r="G50" s="77" t="s">
        <v>274</v>
      </c>
      <c r="H50" s="75" t="s">
        <v>289</v>
      </c>
      <c r="I50" s="81" t="s">
        <v>468</v>
      </c>
      <c r="J50" s="82">
        <v>1.6</v>
      </c>
      <c r="K50" s="14">
        <f>REITORIA!J50+ESAG!J50+CEAD!J50+FAED!J50+CEART!J50+CEFID!J50+CERES!J50+CESFI!J50+CAV!J50+CEAVI!J50+CEPLAN!J50+CCT!J50+CEO!J50</f>
        <v>173</v>
      </c>
      <c r="L50" s="13">
        <f>REITORIA!K50+ESAG!K50+CEAD!K50+FAED!K50+CEART!K50+CEFID!K50+CERES!K50+CESFI!K50+CAV!K50+CEAVI!K50+CEPLAN!K50+CCT!K50+CEO!K50</f>
        <v>38</v>
      </c>
      <c r="M50" s="37">
        <f>REITORIA!L50+ESAG!L50+CEAD!L50+FAED!L50+CEART!L50+CEFID!L50+CERES!L50+CESFI!L50+CAV!L50+CEAVI!L50+CEPLAN!L50+CCT!L50+CEO!L50</f>
        <v>38</v>
      </c>
      <c r="N50" s="34">
        <f t="shared" si="5"/>
        <v>42.75</v>
      </c>
      <c r="O50" s="35">
        <f>REITORIA!O202+REITORIA!P202+ESAG!O202+ESAG!P202+CEAD!O202+CEAD!P202+FAED!O202+FAED!P202+CEART!O202+CEART!P202+CEFID!O202+CEFID!P202+CERES!O202+CERES!P202+CESFI!O202+CESFI!P202+CAV!O202+CAV!P202+CEAVI!O202+CEAVI!P202+CEPLAN!O202+CEPLAN!P202+CCT!O202+CCT!P202+CEO!O202+CEO!P202</f>
        <v>0</v>
      </c>
      <c r="P50" s="15">
        <f t="shared" si="6"/>
        <v>135</v>
      </c>
      <c r="Q50" s="16">
        <f t="shared" si="7"/>
        <v>276.8</v>
      </c>
      <c r="R50" s="16">
        <f t="shared" si="8"/>
        <v>0</v>
      </c>
      <c r="S50" s="16">
        <f t="shared" si="4"/>
        <v>60.800000000000004</v>
      </c>
    </row>
    <row r="51" spans="1:19" ht="38.25" customHeight="1" x14ac:dyDescent="0.25">
      <c r="A51" s="166"/>
      <c r="B51" s="164"/>
      <c r="C51" s="67">
        <v>48</v>
      </c>
      <c r="D51" s="67"/>
      <c r="E51" s="71" t="s">
        <v>111</v>
      </c>
      <c r="F51" s="86" t="s">
        <v>290</v>
      </c>
      <c r="G51" s="77" t="s">
        <v>291</v>
      </c>
      <c r="H51" s="75" t="s">
        <v>292</v>
      </c>
      <c r="I51" s="81" t="s">
        <v>470</v>
      </c>
      <c r="J51" s="82">
        <v>3.1</v>
      </c>
      <c r="K51" s="14">
        <f>REITORIA!J51+ESAG!J51+CEAD!J51+FAED!J51+CEART!J51+CEFID!J51+CERES!J51+CESFI!J51+CAV!J51+CEAVI!J51+CEPLAN!J51+CCT!J51+CEO!J51</f>
        <v>216</v>
      </c>
      <c r="L51" s="13">
        <f>REITORIA!K51+ESAG!K51+CEAD!K51+FAED!K51+CEART!K51+CEFID!K51+CERES!K51+CESFI!K51+CAV!K51+CEAVI!K51+CEPLAN!K51+CCT!K51+CEO!K51</f>
        <v>32</v>
      </c>
      <c r="M51" s="37">
        <f>REITORIA!L51+ESAG!L51+CEAD!L51+FAED!L51+CEART!L51+CEFID!L51+CERES!L51+CESFI!L51+CAV!L51+CEAVI!L51+CEPLAN!L51+CCT!L51+CEO!L51</f>
        <v>32</v>
      </c>
      <c r="N51" s="34">
        <f t="shared" si="5"/>
        <v>53.5</v>
      </c>
      <c r="O51" s="35">
        <f>REITORIA!O203+REITORIA!P203+ESAG!O203+ESAG!P203+CEAD!O203+CEAD!P203+FAED!O203+FAED!P203+CEART!O203+CEART!P203+CEFID!O203+CEFID!P203+CERES!O203+CERES!P203+CESFI!O203+CESFI!P203+CAV!O203+CAV!P203+CEAVI!O203+CEAVI!P203+CEPLAN!O203+CEPLAN!P203+CCT!O203+CCT!P203+CEO!O203+CEO!P203</f>
        <v>0</v>
      </c>
      <c r="P51" s="15">
        <f t="shared" si="6"/>
        <v>184</v>
      </c>
      <c r="Q51" s="16">
        <f t="shared" si="7"/>
        <v>669.6</v>
      </c>
      <c r="R51" s="16">
        <f t="shared" si="8"/>
        <v>0</v>
      </c>
      <c r="S51" s="16">
        <f t="shared" si="4"/>
        <v>99.2</v>
      </c>
    </row>
    <row r="52" spans="1:19" ht="38.25" customHeight="1" x14ac:dyDescent="0.25">
      <c r="A52" s="166"/>
      <c r="B52" s="164"/>
      <c r="C52" s="67">
        <v>49</v>
      </c>
      <c r="D52" s="67"/>
      <c r="E52" s="71" t="s">
        <v>112</v>
      </c>
      <c r="F52" s="86" t="s">
        <v>293</v>
      </c>
      <c r="G52" s="77" t="s">
        <v>3</v>
      </c>
      <c r="H52" s="75" t="s">
        <v>294</v>
      </c>
      <c r="I52" s="81" t="s">
        <v>470</v>
      </c>
      <c r="J52" s="82">
        <v>2.78</v>
      </c>
      <c r="K52" s="14">
        <f>REITORIA!J52+ESAG!J52+CEAD!J52+FAED!J52+CEART!J52+CEFID!J52+CERES!J52+CESFI!J52+CAV!J52+CEAVI!J52+CEPLAN!J52+CCT!J52+CEO!J52</f>
        <v>171</v>
      </c>
      <c r="L52" s="13">
        <f>REITORIA!K52+ESAG!K52+CEAD!K52+FAED!K52+CEART!K52+CEFID!K52+CERES!K52+CESFI!K52+CAV!K52+CEAVI!K52+CEPLAN!K52+CCT!K52+CEO!K52</f>
        <v>43</v>
      </c>
      <c r="M52" s="37">
        <f>REITORIA!L52+ESAG!L52+CEAD!L52+FAED!L52+CEART!L52+CEFID!L52+CERES!L52+CESFI!L52+CAV!L52+CEAVI!L52+CEPLAN!L52+CCT!L52+CEO!L52</f>
        <v>43</v>
      </c>
      <c r="N52" s="34">
        <f t="shared" si="5"/>
        <v>42.25</v>
      </c>
      <c r="O52" s="35">
        <f>REITORIA!O204+REITORIA!P204+ESAG!O204+ESAG!P204+CEAD!O204+CEAD!P204+FAED!O204+FAED!P204+CEART!O204+CEART!P204+CEFID!O204+CEFID!P204+CERES!O204+CERES!P204+CESFI!O204+CESFI!P204+CAV!O204+CAV!P204+CEAVI!O204+CEAVI!P204+CEPLAN!O204+CEPLAN!P204+CCT!O204+CCT!P204+CEO!O204+CEO!P204</f>
        <v>0</v>
      </c>
      <c r="P52" s="15">
        <f t="shared" si="6"/>
        <v>128</v>
      </c>
      <c r="Q52" s="16">
        <f t="shared" si="7"/>
        <v>475.37999999999994</v>
      </c>
      <c r="R52" s="16">
        <f t="shared" si="8"/>
        <v>0</v>
      </c>
      <c r="S52" s="16">
        <f t="shared" si="4"/>
        <v>119.53999999999999</v>
      </c>
    </row>
    <row r="53" spans="1:19" ht="38.25" customHeight="1" x14ac:dyDescent="0.25">
      <c r="A53" s="166"/>
      <c r="B53" s="164"/>
      <c r="C53" s="67">
        <v>50</v>
      </c>
      <c r="D53" s="67"/>
      <c r="E53" s="71" t="s">
        <v>113</v>
      </c>
      <c r="F53" s="86" t="s">
        <v>293</v>
      </c>
      <c r="G53" s="77" t="s">
        <v>3</v>
      </c>
      <c r="H53" s="75" t="s">
        <v>295</v>
      </c>
      <c r="I53" s="81" t="s">
        <v>470</v>
      </c>
      <c r="J53" s="82">
        <v>4.1900000000000004</v>
      </c>
      <c r="K53" s="14">
        <f>REITORIA!J53+ESAG!J53+CEAD!J53+FAED!J53+CEART!J53+CEFID!J53+CERES!J53+CESFI!J53+CAV!J53+CEAVI!J53+CEPLAN!J53+CCT!J53+CEO!J53</f>
        <v>169</v>
      </c>
      <c r="L53" s="13">
        <f>REITORIA!K53+ESAG!K53+CEAD!K53+FAED!K53+CEART!K53+CEFID!K53+CERES!K53+CESFI!K53+CAV!K53+CEAVI!K53+CEPLAN!K53+CCT!K53+CEO!K53</f>
        <v>39</v>
      </c>
      <c r="M53" s="37">
        <f>REITORIA!L53+ESAG!L53+CEAD!L53+FAED!L53+CEART!L53+CEFID!L53+CERES!L53+CESFI!L53+CAV!L53+CEAVI!L53+CEPLAN!L53+CCT!L53+CEO!L53</f>
        <v>39</v>
      </c>
      <c r="N53" s="34">
        <f t="shared" si="5"/>
        <v>41.75</v>
      </c>
      <c r="O53" s="35">
        <f>REITORIA!O205+REITORIA!P205+ESAG!O205+ESAG!P205+CEAD!O205+CEAD!P205+FAED!O205+FAED!P205+CEART!O205+CEART!P205+CEFID!O205+CEFID!P205+CERES!O205+CERES!P205+CESFI!O205+CESFI!P205+CAV!O205+CAV!P205+CEAVI!O205+CEAVI!P205+CEPLAN!O205+CEPLAN!P205+CCT!O205+CCT!P205+CEO!O205+CEO!P205</f>
        <v>0</v>
      </c>
      <c r="P53" s="15">
        <f t="shared" si="6"/>
        <v>130</v>
      </c>
      <c r="Q53" s="16">
        <f t="shared" si="7"/>
        <v>708.11</v>
      </c>
      <c r="R53" s="16">
        <f t="shared" si="8"/>
        <v>0</v>
      </c>
      <c r="S53" s="16">
        <f t="shared" si="4"/>
        <v>163.41000000000003</v>
      </c>
    </row>
    <row r="54" spans="1:19" ht="38.25" customHeight="1" x14ac:dyDescent="0.25">
      <c r="A54" s="166"/>
      <c r="B54" s="164"/>
      <c r="C54" s="67">
        <v>51</v>
      </c>
      <c r="D54" s="67"/>
      <c r="E54" s="71" t="s">
        <v>114</v>
      </c>
      <c r="F54" s="86" t="s">
        <v>293</v>
      </c>
      <c r="G54" s="77" t="s">
        <v>3</v>
      </c>
      <c r="H54" s="75" t="s">
        <v>296</v>
      </c>
      <c r="I54" s="81" t="s">
        <v>470</v>
      </c>
      <c r="J54" s="82">
        <v>1.92</v>
      </c>
      <c r="K54" s="14">
        <f>REITORIA!J54+ESAG!J54+CEAD!J54+FAED!J54+CEART!J54+CEFID!J54+CERES!J54+CESFI!J54+CAV!J54+CEAVI!J54+CEPLAN!J54+CCT!J54+CEO!J54</f>
        <v>160</v>
      </c>
      <c r="L54" s="13">
        <f>REITORIA!K54+ESAG!K54+CEAD!K54+FAED!K54+CEART!K54+CEFID!K54+CERES!K54+CESFI!K54+CAV!K54+CEAVI!K54+CEPLAN!K54+CCT!K54+CEO!K54</f>
        <v>30</v>
      </c>
      <c r="M54" s="37">
        <f>REITORIA!L54+ESAG!L54+CEAD!L54+FAED!L54+CEART!L54+CEFID!L54+CERES!L54+CESFI!L54+CAV!L54+CEAVI!L54+CEPLAN!L54+CCT!L54+CEO!L54</f>
        <v>30</v>
      </c>
      <c r="N54" s="34">
        <f t="shared" si="5"/>
        <v>39.5</v>
      </c>
      <c r="O54" s="35">
        <f>REITORIA!O206+REITORIA!P206+ESAG!O206+ESAG!P206+CEAD!O206+CEAD!P206+FAED!O206+FAED!P206+CEART!O206+CEART!P206+CEFID!O206+CEFID!P206+CERES!O206+CERES!P206+CESFI!O206+CESFI!P206+CAV!O206+CAV!P206+CEAVI!O206+CEAVI!P206+CEPLAN!O206+CEPLAN!P206+CCT!O206+CCT!P206+CEO!O206+CEO!P206</f>
        <v>0</v>
      </c>
      <c r="P54" s="15">
        <f t="shared" si="6"/>
        <v>130</v>
      </c>
      <c r="Q54" s="16">
        <f t="shared" si="7"/>
        <v>307.2</v>
      </c>
      <c r="R54" s="16">
        <f t="shared" si="8"/>
        <v>0</v>
      </c>
      <c r="S54" s="16">
        <f t="shared" si="4"/>
        <v>57.599999999999994</v>
      </c>
    </row>
    <row r="55" spans="1:19" ht="38.25" customHeight="1" x14ac:dyDescent="0.25">
      <c r="A55" s="166"/>
      <c r="B55" s="164"/>
      <c r="C55" s="67">
        <v>52</v>
      </c>
      <c r="D55" s="67"/>
      <c r="E55" s="71" t="s">
        <v>115</v>
      </c>
      <c r="F55" s="86" t="s">
        <v>297</v>
      </c>
      <c r="G55" s="77" t="s">
        <v>3</v>
      </c>
      <c r="H55" s="75" t="s">
        <v>298</v>
      </c>
      <c r="I55" s="81" t="s">
        <v>468</v>
      </c>
      <c r="J55" s="82">
        <v>9.8000000000000007</v>
      </c>
      <c r="K55" s="14">
        <f>REITORIA!J55+ESAG!J55+CEAD!J55+FAED!J55+CEART!J55+CEFID!J55+CERES!J55+CESFI!J55+CAV!J55+CEAVI!J55+CEPLAN!J55+CCT!J55+CEO!J55</f>
        <v>205</v>
      </c>
      <c r="L55" s="13">
        <f>REITORIA!K55+ESAG!K55+CEAD!K55+FAED!K55+CEART!K55+CEFID!K55+CERES!K55+CESFI!K55+CAV!K55+CEAVI!K55+CEPLAN!K55+CCT!K55+CEO!K55</f>
        <v>145</v>
      </c>
      <c r="M55" s="37">
        <f>REITORIA!L55+ESAG!L55+CEAD!L55+FAED!L55+CEART!L55+CEFID!L55+CERES!L55+CESFI!L55+CAV!L55+CEAVI!L55+CEPLAN!L55+CCT!L55+CEO!L55</f>
        <v>145</v>
      </c>
      <c r="N55" s="34">
        <f t="shared" si="5"/>
        <v>50.75</v>
      </c>
      <c r="O55" s="35">
        <f>REITORIA!O207+REITORIA!P207+ESAG!O207+ESAG!P207+CEAD!O207+CEAD!P207+FAED!O207+FAED!P207+CEART!O207+CEART!P207+CEFID!O207+CEFID!P207+CERES!O207+CERES!P207+CESFI!O207+CESFI!P207+CAV!O207+CAV!P207+CEAVI!O207+CEAVI!P207+CEPLAN!O207+CEPLAN!P207+CCT!O207+CCT!P207+CEO!O207+CEO!P207</f>
        <v>0</v>
      </c>
      <c r="P55" s="15">
        <f t="shared" si="6"/>
        <v>60</v>
      </c>
      <c r="Q55" s="16">
        <f t="shared" si="7"/>
        <v>2009.0000000000002</v>
      </c>
      <c r="R55" s="16">
        <f t="shared" si="8"/>
        <v>0</v>
      </c>
      <c r="S55" s="16">
        <f t="shared" si="4"/>
        <v>1421</v>
      </c>
    </row>
    <row r="56" spans="1:19" ht="38.25" customHeight="1" x14ac:dyDescent="0.25">
      <c r="A56" s="166"/>
      <c r="B56" s="165"/>
      <c r="C56" s="67">
        <v>53</v>
      </c>
      <c r="D56" s="67"/>
      <c r="E56" s="71" t="s">
        <v>116</v>
      </c>
      <c r="F56" s="86" t="s">
        <v>299</v>
      </c>
      <c r="G56" s="77" t="s">
        <v>3</v>
      </c>
      <c r="H56" s="75" t="s">
        <v>300</v>
      </c>
      <c r="I56" s="81" t="s">
        <v>468</v>
      </c>
      <c r="J56" s="82">
        <v>8.86</v>
      </c>
      <c r="K56" s="14">
        <f>REITORIA!J56+ESAG!J56+CEAD!J56+FAED!J56+CEART!J56+CEFID!J56+CERES!J56+CESFI!J56+CAV!J56+CEAVI!J56+CEPLAN!J56+CCT!J56+CEO!J56</f>
        <v>459</v>
      </c>
      <c r="L56" s="13">
        <f>REITORIA!K56+ESAG!K56+CEAD!K56+FAED!K56+CEART!K56+CEFID!K56+CERES!K56+CESFI!K56+CAV!K56+CEAVI!K56+CEPLAN!K56+CCT!K56+CEO!K56</f>
        <v>135</v>
      </c>
      <c r="M56" s="37">
        <f>REITORIA!L56+ESAG!L56+CEAD!L56+FAED!L56+CEART!L56+CEFID!L56+CERES!L56+CESFI!L56+CAV!L56+CEAVI!L56+CEPLAN!L56+CCT!L56+CEO!L56</f>
        <v>135</v>
      </c>
      <c r="N56" s="34">
        <f t="shared" si="5"/>
        <v>114.25</v>
      </c>
      <c r="O56" s="35">
        <f>REITORIA!O208+REITORIA!P208+ESAG!O208+ESAG!P208+CEAD!O208+CEAD!P208+FAED!O208+FAED!P208+CEART!O208+CEART!P208+CEFID!O208+CEFID!P208+CERES!O208+CERES!P208+CESFI!O208+CESFI!P208+CAV!O208+CAV!P208+CEAVI!O208+CEAVI!P208+CEPLAN!O208+CEPLAN!P208+CCT!O208+CCT!P208+CEO!O208+CEO!P208</f>
        <v>0</v>
      </c>
      <c r="P56" s="15">
        <f t="shared" si="6"/>
        <v>324</v>
      </c>
      <c r="Q56" s="16">
        <f t="shared" si="7"/>
        <v>4066.74</v>
      </c>
      <c r="R56" s="16">
        <f t="shared" si="8"/>
        <v>0</v>
      </c>
      <c r="S56" s="16">
        <f t="shared" si="4"/>
        <v>1196.0999999999999</v>
      </c>
    </row>
    <row r="57" spans="1:19" ht="38.25" customHeight="1" x14ac:dyDescent="0.25">
      <c r="A57" s="166" t="s">
        <v>479</v>
      </c>
      <c r="B57" s="163">
        <v>6</v>
      </c>
      <c r="C57" s="67">
        <v>54</v>
      </c>
      <c r="D57" s="67"/>
      <c r="E57" s="71" t="s">
        <v>117</v>
      </c>
      <c r="F57" s="86" t="s">
        <v>290</v>
      </c>
      <c r="G57" s="77" t="s">
        <v>301</v>
      </c>
      <c r="H57" s="75" t="s">
        <v>302</v>
      </c>
      <c r="I57" s="81" t="s">
        <v>468</v>
      </c>
      <c r="J57" s="82">
        <v>1</v>
      </c>
      <c r="K57" s="14">
        <f>REITORIA!J57+ESAG!J57+CEAD!J57+FAED!J57+CEART!J57+CEFID!J57+CERES!J57+CESFI!J57+CAV!J57+CEAVI!J57+CEPLAN!J57+CCT!J57+CEO!J57</f>
        <v>356</v>
      </c>
      <c r="L57" s="13">
        <f>REITORIA!K57+ESAG!K57+CEAD!K57+FAED!K57+CEART!K57+CEFID!K57+CERES!K57+CESFI!K57+CAV!K57+CEAVI!K57+CEPLAN!K57+CCT!K57+CEO!K57</f>
        <v>124</v>
      </c>
      <c r="M57" s="37">
        <f>REITORIA!L57+ESAG!L57+CEAD!L57+FAED!L57+CEART!L57+CEFID!L57+CERES!L57+CESFI!L57+CAV!L57+CEAVI!L57+CEPLAN!L57+CCT!L57+CEO!L57</f>
        <v>124</v>
      </c>
      <c r="N57" s="34">
        <f t="shared" si="5"/>
        <v>88.5</v>
      </c>
      <c r="O57" s="35">
        <f>REITORIA!O209+REITORIA!P209+ESAG!O209+ESAG!P209+CEAD!O209+CEAD!P209+FAED!O209+FAED!P209+CEART!O209+CEART!P209+CEFID!O209+CEFID!P209+CERES!O209+CERES!P209+CESFI!O209+CESFI!P209+CAV!O209+CAV!P209+CEAVI!O209+CEAVI!P209+CEPLAN!O209+CEPLAN!P209+CCT!O209+CCT!P209+CEO!O209+CEO!P209</f>
        <v>0</v>
      </c>
      <c r="P57" s="15">
        <f t="shared" si="6"/>
        <v>232</v>
      </c>
      <c r="Q57" s="16">
        <f t="shared" si="7"/>
        <v>356</v>
      </c>
      <c r="R57" s="16">
        <f t="shared" si="8"/>
        <v>0</v>
      </c>
      <c r="S57" s="16">
        <f t="shared" si="4"/>
        <v>124</v>
      </c>
    </row>
    <row r="58" spans="1:19" s="39" customFormat="1" ht="38.25" customHeight="1" x14ac:dyDescent="0.25">
      <c r="A58" s="166"/>
      <c r="B58" s="164"/>
      <c r="C58" s="67">
        <v>55</v>
      </c>
      <c r="D58" s="67"/>
      <c r="E58" s="71" t="s">
        <v>118</v>
      </c>
      <c r="F58" s="86" t="s">
        <v>303</v>
      </c>
      <c r="G58" s="77" t="s">
        <v>3</v>
      </c>
      <c r="H58" s="75" t="s">
        <v>304</v>
      </c>
      <c r="I58" s="81" t="s">
        <v>468</v>
      </c>
      <c r="J58" s="82">
        <v>1.06</v>
      </c>
      <c r="K58" s="14">
        <f>REITORIA!J58+ESAG!J58+CEAD!J58+FAED!J58+CEART!J58+CEFID!J58+CERES!J58+CESFI!J58+CAV!J58+CEAVI!J58+CEPLAN!J58+CCT!J58+CEO!J58</f>
        <v>424</v>
      </c>
      <c r="L58" s="13">
        <f>REITORIA!K58+ESAG!K58+CEAD!K58+FAED!K58+CEART!K58+CEFID!K58+CERES!K58+CESFI!K58+CAV!K58+CEAVI!K58+CEPLAN!K58+CCT!K58+CEO!K58</f>
        <v>130</v>
      </c>
      <c r="M58" s="37">
        <f>REITORIA!L58+ESAG!L58+CEAD!L58+FAED!L58+CEART!L58+CEFID!L58+CERES!L58+CESFI!L58+CAV!L58+CEAVI!L58+CEPLAN!L58+CCT!L58+CEO!L58</f>
        <v>130</v>
      </c>
      <c r="N58" s="34">
        <f t="shared" si="5"/>
        <v>105.5</v>
      </c>
      <c r="O58" s="35">
        <f>REITORIA!O210+REITORIA!P210+ESAG!O210+ESAG!P210+CEAD!O210+CEAD!P210+FAED!O210+FAED!P210+CEART!O210+CEART!P210+CEFID!O210+CEFID!P210+CERES!O210+CERES!P210+CESFI!O210+CESFI!P210+CAV!O210+CAV!P210+CEAVI!O210+CEAVI!P210+CEPLAN!O210+CEPLAN!P210+CCT!O210+CCT!P210+CEO!O210+CEO!P210</f>
        <v>0</v>
      </c>
      <c r="P58" s="15">
        <f t="shared" si="6"/>
        <v>294</v>
      </c>
      <c r="Q58" s="16">
        <f t="shared" si="7"/>
        <v>449.44</v>
      </c>
      <c r="R58" s="16">
        <f t="shared" si="8"/>
        <v>0</v>
      </c>
      <c r="S58" s="16">
        <f t="shared" si="4"/>
        <v>137.80000000000001</v>
      </c>
    </row>
    <row r="59" spans="1:19" s="39" customFormat="1" ht="38.25" customHeight="1" x14ac:dyDescent="0.25">
      <c r="A59" s="166"/>
      <c r="B59" s="164"/>
      <c r="C59" s="67">
        <v>56</v>
      </c>
      <c r="D59" s="67"/>
      <c r="E59" s="71" t="s">
        <v>119</v>
      </c>
      <c r="F59" s="86" t="s">
        <v>293</v>
      </c>
      <c r="G59" s="77" t="s">
        <v>50</v>
      </c>
      <c r="H59" s="75" t="s">
        <v>305</v>
      </c>
      <c r="I59" s="81" t="s">
        <v>468</v>
      </c>
      <c r="J59" s="82">
        <v>2</v>
      </c>
      <c r="K59" s="14">
        <f>REITORIA!J59+ESAG!J59+CEAD!J59+FAED!J59+CEART!J59+CEFID!J59+CERES!J59+CESFI!J59+CAV!J59+CEAVI!J59+CEPLAN!J59+CCT!J59+CEO!J59</f>
        <v>312</v>
      </c>
      <c r="L59" s="13">
        <f>REITORIA!K59+ESAG!K59+CEAD!K59+FAED!K59+CEART!K59+CEFID!K59+CERES!K59+CESFI!K59+CAV!K59+CEAVI!K59+CEPLAN!K59+CCT!K59+CEO!K59</f>
        <v>86</v>
      </c>
      <c r="M59" s="37">
        <f>REITORIA!L59+ESAG!L59+CEAD!L59+FAED!L59+CEART!L59+CEFID!L59+CERES!L59+CESFI!L59+CAV!L59+CEAVI!L59+CEPLAN!L59+CCT!L59+CEO!L59</f>
        <v>86</v>
      </c>
      <c r="N59" s="34">
        <f t="shared" si="5"/>
        <v>77.5</v>
      </c>
      <c r="O59" s="35">
        <f>REITORIA!O211+REITORIA!P211+ESAG!O211+ESAG!P211+CEAD!O211+CEAD!P211+FAED!O211+FAED!P211+CEART!O211+CEART!P211+CEFID!O211+CEFID!P211+CERES!O211+CERES!P211+CESFI!O211+CESFI!P211+CAV!O211+CAV!P211+CEAVI!O211+CEAVI!P211+CEPLAN!O211+CEPLAN!P211+CCT!O211+CCT!P211+CEO!O211+CEO!P211</f>
        <v>0</v>
      </c>
      <c r="P59" s="15">
        <f t="shared" si="6"/>
        <v>226</v>
      </c>
      <c r="Q59" s="16">
        <f t="shared" si="7"/>
        <v>624</v>
      </c>
      <c r="R59" s="16">
        <f t="shared" si="8"/>
        <v>0</v>
      </c>
      <c r="S59" s="16">
        <f t="shared" si="4"/>
        <v>172</v>
      </c>
    </row>
    <row r="60" spans="1:19" s="39" customFormat="1" ht="38.25" customHeight="1" x14ac:dyDescent="0.25">
      <c r="A60" s="166"/>
      <c r="B60" s="164"/>
      <c r="C60" s="67">
        <v>57</v>
      </c>
      <c r="D60" s="67"/>
      <c r="E60" s="71" t="s">
        <v>120</v>
      </c>
      <c r="F60" s="86" t="s">
        <v>306</v>
      </c>
      <c r="G60" s="77" t="s">
        <v>236</v>
      </c>
      <c r="H60" s="75" t="s">
        <v>307</v>
      </c>
      <c r="I60" s="81" t="s">
        <v>468</v>
      </c>
      <c r="J60" s="82">
        <v>1.32</v>
      </c>
      <c r="K60" s="14">
        <f>REITORIA!J60+ESAG!J60+CEAD!J60+FAED!J60+CEART!J60+CEFID!J60+CERES!J60+CESFI!J60+CAV!J60+CEAVI!J60+CEPLAN!J60+CCT!J60+CEO!J60</f>
        <v>158</v>
      </c>
      <c r="L60" s="13">
        <f>REITORIA!K60+ESAG!K60+CEAD!K60+FAED!K60+CEART!K60+CEFID!K60+CERES!K60+CESFI!K60+CAV!K60+CEAVI!K60+CEPLAN!K60+CCT!K60+CEO!K60</f>
        <v>99</v>
      </c>
      <c r="M60" s="37">
        <f>REITORIA!L60+ESAG!L60+CEAD!L60+FAED!L60+CEART!L60+CEFID!L60+CERES!L60+CESFI!L60+CAV!L60+CEAVI!L60+CEPLAN!L60+CCT!L60+CEO!L60</f>
        <v>99</v>
      </c>
      <c r="N60" s="34">
        <f t="shared" si="5"/>
        <v>39</v>
      </c>
      <c r="O60" s="35">
        <f>REITORIA!O212+REITORIA!P212+ESAG!O212+ESAG!P212+CEAD!O212+CEAD!P212+FAED!O212+FAED!P212+CEART!O212+CEART!P212+CEFID!O212+CEFID!P212+CERES!O212+CERES!P212+CESFI!O212+CESFI!P212+CAV!O212+CAV!P212+CEAVI!O212+CEAVI!P212+CEPLAN!O212+CEPLAN!P212+CCT!O212+CCT!P212+CEO!O212+CEO!P212</f>
        <v>0</v>
      </c>
      <c r="P60" s="15">
        <f t="shared" si="6"/>
        <v>59</v>
      </c>
      <c r="Q60" s="16">
        <f t="shared" si="7"/>
        <v>208.56</v>
      </c>
      <c r="R60" s="16">
        <f t="shared" si="8"/>
        <v>0</v>
      </c>
      <c r="S60" s="16">
        <f t="shared" si="4"/>
        <v>130.68</v>
      </c>
    </row>
    <row r="61" spans="1:19" s="39" customFormat="1" ht="38.25" customHeight="1" x14ac:dyDescent="0.25">
      <c r="A61" s="166"/>
      <c r="B61" s="164"/>
      <c r="C61" s="67">
        <v>58</v>
      </c>
      <c r="D61" s="67"/>
      <c r="E61" s="71" t="s">
        <v>121</v>
      </c>
      <c r="F61" s="86" t="s">
        <v>308</v>
      </c>
      <c r="G61" s="77" t="s">
        <v>3</v>
      </c>
      <c r="H61" s="75" t="s">
        <v>309</v>
      </c>
      <c r="I61" s="81" t="s">
        <v>468</v>
      </c>
      <c r="J61" s="82">
        <v>0.93</v>
      </c>
      <c r="K61" s="14">
        <f>REITORIA!J61+ESAG!J61+CEAD!J61+FAED!J61+CEART!J61+CEFID!J61+CERES!J61+CESFI!J61+CAV!J61+CEAVI!J61+CEPLAN!J61+CCT!J61+CEO!J61</f>
        <v>634</v>
      </c>
      <c r="L61" s="13">
        <f>REITORIA!K61+ESAG!K61+CEAD!K61+FAED!K61+CEART!K61+CEFID!K61+CERES!K61+CESFI!K61+CAV!K61+CEAVI!K61+CEPLAN!K61+CCT!K61+CEO!K61</f>
        <v>68</v>
      </c>
      <c r="M61" s="37">
        <f>REITORIA!L61+ESAG!L61+CEAD!L61+FAED!L61+CEART!L61+CEFID!L61+CERES!L61+CESFI!L61+CAV!L61+CEAVI!L61+CEPLAN!L61+CCT!L61+CEO!L61</f>
        <v>68</v>
      </c>
      <c r="N61" s="34">
        <f t="shared" si="5"/>
        <v>158</v>
      </c>
      <c r="O61" s="35">
        <f>REITORIA!O213+REITORIA!P213+ESAG!O213+ESAG!P213+CEAD!O213+CEAD!P213+FAED!O213+FAED!P213+CEART!O213+CEART!P213+CEFID!O213+CEFID!P213+CERES!O213+CERES!P213+CESFI!O213+CESFI!P213+CAV!O213+CAV!P213+CEAVI!O213+CEAVI!P213+CEPLAN!O213+CEPLAN!P213+CCT!O213+CCT!P213+CEO!O213+CEO!P213</f>
        <v>0</v>
      </c>
      <c r="P61" s="15">
        <f t="shared" si="6"/>
        <v>566</v>
      </c>
      <c r="Q61" s="16">
        <f t="shared" si="7"/>
        <v>589.62</v>
      </c>
      <c r="R61" s="16">
        <f t="shared" si="8"/>
        <v>0</v>
      </c>
      <c r="S61" s="16">
        <f t="shared" si="4"/>
        <v>63.24</v>
      </c>
    </row>
    <row r="62" spans="1:19" s="39" customFormat="1" ht="38.25" customHeight="1" x14ac:dyDescent="0.25">
      <c r="A62" s="166"/>
      <c r="B62" s="164"/>
      <c r="C62" s="67">
        <v>59</v>
      </c>
      <c r="D62" s="67"/>
      <c r="E62" s="71" t="s">
        <v>122</v>
      </c>
      <c r="F62" s="86" t="s">
        <v>308</v>
      </c>
      <c r="G62" s="77" t="s">
        <v>3</v>
      </c>
      <c r="H62" s="75" t="s">
        <v>310</v>
      </c>
      <c r="I62" s="81" t="s">
        <v>468</v>
      </c>
      <c r="J62" s="82">
        <v>0.93</v>
      </c>
      <c r="K62" s="14">
        <f>REITORIA!J62+ESAG!J62+CEAD!J62+FAED!J62+CEART!J62+CEFID!J62+CERES!J62+CESFI!J62+CAV!J62+CEAVI!J62+CEPLAN!J62+CCT!J62+CEO!J62</f>
        <v>509</v>
      </c>
      <c r="L62" s="13">
        <f>REITORIA!K62+ESAG!K62+CEAD!K62+FAED!K62+CEART!K62+CEFID!K62+CERES!K62+CESFI!K62+CAV!K62+CEAVI!K62+CEPLAN!K62+CCT!K62+CEO!K62</f>
        <v>36</v>
      </c>
      <c r="M62" s="37">
        <f>REITORIA!L62+ESAG!L62+CEAD!L62+FAED!L62+CEART!L62+CEFID!L62+CERES!L62+CESFI!L62+CAV!L62+CEAVI!L62+CEPLAN!L62+CCT!L62+CEO!L62</f>
        <v>36</v>
      </c>
      <c r="N62" s="34">
        <f t="shared" si="5"/>
        <v>126.75</v>
      </c>
      <c r="O62" s="35">
        <f>REITORIA!O214+REITORIA!P214+ESAG!O214+ESAG!P214+CEAD!O214+CEAD!P214+FAED!O214+FAED!P214+CEART!O214+CEART!P214+CEFID!O214+CEFID!P214+CERES!O214+CERES!P214+CESFI!O214+CESFI!P214+CAV!O214+CAV!P214+CEAVI!O214+CEAVI!P214+CEPLAN!O214+CEPLAN!P214+CCT!O214+CCT!P214+CEO!O214+CEO!P214</f>
        <v>0</v>
      </c>
      <c r="P62" s="15">
        <f t="shared" si="6"/>
        <v>473</v>
      </c>
      <c r="Q62" s="16">
        <f t="shared" si="7"/>
        <v>473.37</v>
      </c>
      <c r="R62" s="16">
        <f t="shared" si="8"/>
        <v>0</v>
      </c>
      <c r="S62" s="16">
        <f t="shared" si="4"/>
        <v>33.480000000000004</v>
      </c>
    </row>
    <row r="63" spans="1:19" s="39" customFormat="1" ht="38.25" customHeight="1" x14ac:dyDescent="0.25">
      <c r="A63" s="166"/>
      <c r="B63" s="164"/>
      <c r="C63" s="67">
        <v>60</v>
      </c>
      <c r="D63" s="67"/>
      <c r="E63" s="71" t="s">
        <v>123</v>
      </c>
      <c r="F63" s="86" t="s">
        <v>308</v>
      </c>
      <c r="G63" s="77" t="s">
        <v>3</v>
      </c>
      <c r="H63" s="75" t="s">
        <v>311</v>
      </c>
      <c r="I63" s="81" t="s">
        <v>468</v>
      </c>
      <c r="J63" s="82">
        <v>0.93</v>
      </c>
      <c r="K63" s="14">
        <f>REITORIA!J63+ESAG!J63+CEAD!J63+FAED!J63+CEART!J63+CEFID!J63+CERES!J63+CESFI!J63+CAV!J63+CEAVI!J63+CEPLAN!J63+CCT!J63+CEO!J63</f>
        <v>427</v>
      </c>
      <c r="L63" s="13">
        <f>REITORIA!K63+ESAG!K63+CEAD!K63+FAED!K63+CEART!K63+CEFID!K63+CERES!K63+CESFI!K63+CAV!K63+CEAVI!K63+CEPLAN!K63+CCT!K63+CEO!K63</f>
        <v>22</v>
      </c>
      <c r="M63" s="37">
        <f>REITORIA!L63+ESAG!L63+CEAD!L63+FAED!L63+CEART!L63+CEFID!L63+CERES!L63+CESFI!L63+CAV!L63+CEAVI!L63+CEPLAN!L63+CCT!L63+CEO!L63</f>
        <v>22</v>
      </c>
      <c r="N63" s="34">
        <f t="shared" si="5"/>
        <v>106.25</v>
      </c>
      <c r="O63" s="35">
        <f>REITORIA!O215+REITORIA!P215+ESAG!O215+ESAG!P215+CEAD!O215+CEAD!P215+FAED!O215+FAED!P215+CEART!O215+CEART!P215+CEFID!O215+CEFID!P215+CERES!O215+CERES!P215+CESFI!O215+CESFI!P215+CAV!O215+CAV!P215+CEAVI!O215+CEAVI!P215+CEPLAN!O215+CEPLAN!P215+CCT!O215+CCT!P215+CEO!O215+CEO!P215</f>
        <v>0</v>
      </c>
      <c r="P63" s="15">
        <f t="shared" si="6"/>
        <v>405</v>
      </c>
      <c r="Q63" s="16">
        <f t="shared" si="7"/>
        <v>397.11</v>
      </c>
      <c r="R63" s="16">
        <f t="shared" si="8"/>
        <v>0</v>
      </c>
      <c r="S63" s="16">
        <f t="shared" si="4"/>
        <v>20.46</v>
      </c>
    </row>
    <row r="64" spans="1:19" s="39" customFormat="1" ht="38.25" customHeight="1" x14ac:dyDescent="0.25">
      <c r="A64" s="166"/>
      <c r="B64" s="164"/>
      <c r="C64" s="67">
        <v>61</v>
      </c>
      <c r="D64" s="67"/>
      <c r="E64" s="71" t="s">
        <v>124</v>
      </c>
      <c r="F64" s="86" t="s">
        <v>312</v>
      </c>
      <c r="G64" s="77" t="s">
        <v>3</v>
      </c>
      <c r="H64" s="75" t="s">
        <v>313</v>
      </c>
      <c r="I64" s="81" t="s">
        <v>468</v>
      </c>
      <c r="J64" s="82">
        <v>0.7</v>
      </c>
      <c r="K64" s="14">
        <f>REITORIA!J64+ESAG!J64+CEAD!J64+FAED!J64+CEART!J64+CEFID!J64+CERES!J64+CESFI!J64+CAV!J64+CEAVI!J64+CEPLAN!J64+CCT!J64+CEO!J64</f>
        <v>731</v>
      </c>
      <c r="L64" s="13">
        <f>REITORIA!K64+ESAG!K64+CEAD!K64+FAED!K64+CEART!K64+CEFID!K64+CERES!K64+CESFI!K64+CAV!K64+CEAVI!K64+CEPLAN!K64+CCT!K64+CEO!K64</f>
        <v>458</v>
      </c>
      <c r="M64" s="37">
        <f>REITORIA!L64+ESAG!L64+CEAD!L64+FAED!L64+CEART!L64+CEFID!L64+CERES!L64+CESFI!L64+CAV!L64+CEAVI!L64+CEPLAN!L64+CCT!L64+CEO!L64</f>
        <v>458</v>
      </c>
      <c r="N64" s="34">
        <f t="shared" si="5"/>
        <v>182.25</v>
      </c>
      <c r="O64" s="35">
        <f>REITORIA!O216+REITORIA!P216+ESAG!O216+ESAG!P216+CEAD!O216+CEAD!P216+FAED!O216+FAED!P216+CEART!O216+CEART!P216+CEFID!O216+CEFID!P216+CERES!O216+CERES!P216+CESFI!O216+CESFI!P216+CAV!O216+CAV!P216+CEAVI!O216+CEAVI!P216+CEPLAN!O216+CEPLAN!P216+CCT!O216+CCT!P216+CEO!O216+CEO!P216</f>
        <v>0</v>
      </c>
      <c r="P64" s="15">
        <f t="shared" si="6"/>
        <v>273</v>
      </c>
      <c r="Q64" s="16">
        <f t="shared" si="7"/>
        <v>511.7</v>
      </c>
      <c r="R64" s="16">
        <f t="shared" si="8"/>
        <v>0</v>
      </c>
      <c r="S64" s="16">
        <f t="shared" si="4"/>
        <v>320.59999999999997</v>
      </c>
    </row>
    <row r="65" spans="1:19" s="39" customFormat="1" ht="38.25" customHeight="1" x14ac:dyDescent="0.25">
      <c r="A65" s="166"/>
      <c r="B65" s="164"/>
      <c r="C65" s="67">
        <v>62</v>
      </c>
      <c r="D65" s="67"/>
      <c r="E65" s="71" t="s">
        <v>125</v>
      </c>
      <c r="F65" s="86" t="s">
        <v>314</v>
      </c>
      <c r="G65" s="77" t="s">
        <v>3</v>
      </c>
      <c r="H65" s="75" t="s">
        <v>315</v>
      </c>
      <c r="I65" s="81" t="s">
        <v>468</v>
      </c>
      <c r="J65" s="82">
        <v>1.06</v>
      </c>
      <c r="K65" s="14">
        <f>REITORIA!J65+ESAG!J65+CEAD!J65+FAED!J65+CEART!J65+CEFID!J65+CERES!J65+CESFI!J65+CAV!J65+CEAVI!J65+CEPLAN!J65+CCT!J65+CEO!J65</f>
        <v>104</v>
      </c>
      <c r="L65" s="13">
        <f>REITORIA!K65+ESAG!K65+CEAD!K65+FAED!K65+CEART!K65+CEFID!K65+CERES!K65+CESFI!K65+CAV!K65+CEAVI!K65+CEPLAN!K65+CCT!K65+CEO!K65</f>
        <v>70</v>
      </c>
      <c r="M65" s="37">
        <f>REITORIA!L65+ESAG!L65+CEAD!L65+FAED!L65+CEART!L65+CEFID!L65+CERES!L65+CESFI!L65+CAV!L65+CEAVI!L65+CEPLAN!L65+CCT!L65+CEO!L65</f>
        <v>70</v>
      </c>
      <c r="N65" s="34">
        <f t="shared" si="5"/>
        <v>25.5</v>
      </c>
      <c r="O65" s="35">
        <f>REITORIA!O217+REITORIA!P217+ESAG!O217+ESAG!P217+CEAD!O217+CEAD!P217+FAED!O217+FAED!P217+CEART!O217+CEART!P217+CEFID!O217+CEFID!P217+CERES!O217+CERES!P217+CESFI!O217+CESFI!P217+CAV!O217+CAV!P217+CEAVI!O217+CEAVI!P217+CEPLAN!O217+CEPLAN!P217+CCT!O217+CCT!P217+CEO!O217+CEO!P217</f>
        <v>0</v>
      </c>
      <c r="P65" s="15">
        <f t="shared" si="6"/>
        <v>34</v>
      </c>
      <c r="Q65" s="16">
        <f t="shared" si="7"/>
        <v>110.24000000000001</v>
      </c>
      <c r="R65" s="16">
        <f t="shared" si="8"/>
        <v>0</v>
      </c>
      <c r="S65" s="16">
        <f t="shared" si="4"/>
        <v>74.2</v>
      </c>
    </row>
    <row r="66" spans="1:19" s="39" customFormat="1" ht="38.25" customHeight="1" x14ac:dyDescent="0.25">
      <c r="A66" s="166"/>
      <c r="B66" s="164"/>
      <c r="C66" s="67">
        <v>63</v>
      </c>
      <c r="D66" s="67"/>
      <c r="E66" s="71" t="s">
        <v>126</v>
      </c>
      <c r="F66" s="86" t="s">
        <v>316</v>
      </c>
      <c r="G66" s="77" t="s">
        <v>3</v>
      </c>
      <c r="H66" s="75" t="s">
        <v>317</v>
      </c>
      <c r="I66" s="81" t="s">
        <v>468</v>
      </c>
      <c r="J66" s="82">
        <v>1.24</v>
      </c>
      <c r="K66" s="14">
        <f>REITORIA!J66+ESAG!J66+CEAD!J66+FAED!J66+CEART!J66+CEFID!J66+CERES!J66+CESFI!J66+CAV!J66+CEAVI!J66+CEPLAN!J66+CCT!J66+CEO!J66</f>
        <v>325</v>
      </c>
      <c r="L66" s="13">
        <f>REITORIA!K66+ESAG!K66+CEAD!K66+FAED!K66+CEART!K66+CEFID!K66+CERES!K66+CESFI!K66+CAV!K66+CEAVI!K66+CEPLAN!K66+CCT!K66+CEO!K66</f>
        <v>85</v>
      </c>
      <c r="M66" s="37">
        <f>REITORIA!L66+ESAG!L66+CEAD!L66+FAED!L66+CEART!L66+CEFID!L66+CERES!L66+CESFI!L66+CAV!L66+CEAVI!L66+CEPLAN!L66+CCT!L66+CEO!L66</f>
        <v>85</v>
      </c>
      <c r="N66" s="34">
        <f t="shared" si="5"/>
        <v>80.75</v>
      </c>
      <c r="O66" s="35">
        <f>REITORIA!O218+REITORIA!P218+ESAG!O218+ESAG!P218+CEAD!O218+CEAD!P218+FAED!O218+FAED!P218+CEART!O218+CEART!P218+CEFID!O218+CEFID!P218+CERES!O218+CERES!P218+CESFI!O218+CESFI!P218+CAV!O218+CAV!P218+CEAVI!O218+CEAVI!P218+CEPLAN!O218+CEPLAN!P218+CCT!O218+CCT!P218+CEO!O218+CEO!P218</f>
        <v>0</v>
      </c>
      <c r="P66" s="15">
        <f t="shared" si="6"/>
        <v>240</v>
      </c>
      <c r="Q66" s="16">
        <f t="shared" si="7"/>
        <v>403</v>
      </c>
      <c r="R66" s="16">
        <f t="shared" si="8"/>
        <v>0</v>
      </c>
      <c r="S66" s="16">
        <f t="shared" si="4"/>
        <v>105.4</v>
      </c>
    </row>
    <row r="67" spans="1:19" s="39" customFormat="1" ht="38.25" customHeight="1" x14ac:dyDescent="0.25">
      <c r="A67" s="166"/>
      <c r="B67" s="164"/>
      <c r="C67" s="67">
        <v>64</v>
      </c>
      <c r="D67" s="67"/>
      <c r="E67" s="71" t="s">
        <v>127</v>
      </c>
      <c r="F67" s="86" t="s">
        <v>314</v>
      </c>
      <c r="G67" s="77" t="s">
        <v>3</v>
      </c>
      <c r="H67" s="75" t="s">
        <v>318</v>
      </c>
      <c r="I67" s="81" t="s">
        <v>468</v>
      </c>
      <c r="J67" s="82">
        <v>1.67</v>
      </c>
      <c r="K67" s="14">
        <f>REITORIA!J67+ESAG!J67+CEAD!J67+FAED!J67+CEART!J67+CEFID!J67+CERES!J67+CESFI!J67+CAV!J67+CEAVI!J67+CEPLAN!J67+CCT!J67+CEO!J67</f>
        <v>122</v>
      </c>
      <c r="L67" s="13">
        <f>REITORIA!K67+ESAG!K67+CEAD!K67+FAED!K67+CEART!K67+CEFID!K67+CERES!K67+CESFI!K67+CAV!K67+CEAVI!K67+CEPLAN!K67+CCT!K67+CEO!K67</f>
        <v>90</v>
      </c>
      <c r="M67" s="37">
        <f>REITORIA!L67+ESAG!L67+CEAD!L67+FAED!L67+CEART!L67+CEFID!L67+CERES!L67+CESFI!L67+CAV!L67+CEAVI!L67+CEPLAN!L67+CCT!L67+CEO!L67</f>
        <v>90</v>
      </c>
      <c r="N67" s="34">
        <f t="shared" si="5"/>
        <v>30</v>
      </c>
      <c r="O67" s="35">
        <f>REITORIA!O219+REITORIA!P219+ESAG!O219+ESAG!P219+CEAD!O219+CEAD!P219+FAED!O219+FAED!P219+CEART!O219+CEART!P219+CEFID!O219+CEFID!P219+CERES!O219+CERES!P219+CESFI!O219+CESFI!P219+CAV!O219+CAV!P219+CEAVI!O219+CEAVI!P219+CEPLAN!O219+CEPLAN!P219+CCT!O219+CCT!P219+CEO!O219+CEO!P219</f>
        <v>0</v>
      </c>
      <c r="P67" s="15">
        <f t="shared" si="6"/>
        <v>32</v>
      </c>
      <c r="Q67" s="16">
        <f t="shared" si="7"/>
        <v>203.73999999999998</v>
      </c>
      <c r="R67" s="16">
        <f t="shared" si="8"/>
        <v>0</v>
      </c>
      <c r="S67" s="16">
        <f t="shared" si="4"/>
        <v>150.29999999999998</v>
      </c>
    </row>
    <row r="68" spans="1:19" s="39" customFormat="1" ht="38.25" customHeight="1" x14ac:dyDescent="0.25">
      <c r="A68" s="166"/>
      <c r="B68" s="164"/>
      <c r="C68" s="67">
        <v>65</v>
      </c>
      <c r="D68" s="67"/>
      <c r="E68" s="71" t="s">
        <v>128</v>
      </c>
      <c r="F68" s="86" t="s">
        <v>297</v>
      </c>
      <c r="G68" s="77" t="s">
        <v>3</v>
      </c>
      <c r="H68" s="75" t="s">
        <v>319</v>
      </c>
      <c r="I68" s="81" t="s">
        <v>468</v>
      </c>
      <c r="J68" s="82">
        <v>0.75</v>
      </c>
      <c r="K68" s="14">
        <f>REITORIA!J68+ESAG!J68+CEAD!J68+FAED!J68+CEART!J68+CEFID!J68+CERES!J68+CESFI!J68+CAV!J68+CEAVI!J68+CEPLAN!J68+CCT!J68+CEO!J68</f>
        <v>1124</v>
      </c>
      <c r="L68" s="13">
        <f>REITORIA!K68+ESAG!K68+CEAD!K68+FAED!K68+CEART!K68+CEFID!K68+CERES!K68+CESFI!K68+CAV!K68+CEAVI!K68+CEPLAN!K68+CCT!K68+CEO!K68</f>
        <v>144</v>
      </c>
      <c r="M68" s="37">
        <f>REITORIA!L68+ESAG!L68+CEAD!L68+FAED!L68+CEART!L68+CEFID!L68+CERES!L68+CESFI!L68+CAV!L68+CEAVI!L68+CEPLAN!L68+CCT!L68+CEO!L68</f>
        <v>144</v>
      </c>
      <c r="N68" s="34">
        <f t="shared" si="5"/>
        <v>280.5</v>
      </c>
      <c r="O68" s="35">
        <f>REITORIA!O220+REITORIA!P220+ESAG!O220+ESAG!P220+CEAD!O220+CEAD!P220+FAED!O220+FAED!P220+CEART!O220+CEART!P220+CEFID!O220+CEFID!P220+CERES!O220+CERES!P220+CESFI!O220+CESFI!P220+CAV!O220+CAV!P220+CEAVI!O220+CEAVI!P220+CEPLAN!O220+CEPLAN!P220+CCT!O220+CCT!P220+CEO!O220+CEO!P220</f>
        <v>0</v>
      </c>
      <c r="P68" s="15">
        <f t="shared" si="6"/>
        <v>980</v>
      </c>
      <c r="Q68" s="16">
        <f t="shared" si="7"/>
        <v>843</v>
      </c>
      <c r="R68" s="16">
        <f t="shared" si="8"/>
        <v>0</v>
      </c>
      <c r="S68" s="16">
        <f t="shared" si="4"/>
        <v>108</v>
      </c>
    </row>
    <row r="69" spans="1:19" s="39" customFormat="1" ht="38.25" customHeight="1" x14ac:dyDescent="0.25">
      <c r="A69" s="166"/>
      <c r="B69" s="164"/>
      <c r="C69" s="67">
        <v>66</v>
      </c>
      <c r="D69" s="67"/>
      <c r="E69" s="71" t="s">
        <v>129</v>
      </c>
      <c r="F69" s="86" t="s">
        <v>299</v>
      </c>
      <c r="G69" s="77" t="s">
        <v>3</v>
      </c>
      <c r="H69" s="75" t="s">
        <v>320</v>
      </c>
      <c r="I69" s="81" t="s">
        <v>468</v>
      </c>
      <c r="J69" s="82">
        <v>5.69</v>
      </c>
      <c r="K69" s="14">
        <f>REITORIA!J69+ESAG!J69+CEAD!J69+FAED!J69+CEART!J69+CEFID!J69+CERES!J69+CESFI!J69+CAV!J69+CEAVI!J69+CEPLAN!J69+CCT!J69+CEO!J69</f>
        <v>119</v>
      </c>
      <c r="L69" s="13">
        <f>REITORIA!K69+ESAG!K69+CEAD!K69+FAED!K69+CEART!K69+CEFID!K69+CERES!K69+CESFI!K69+CAV!K69+CEAVI!K69+CEPLAN!K69+CCT!K69+CEO!K69</f>
        <v>77</v>
      </c>
      <c r="M69" s="37">
        <f>REITORIA!L69+ESAG!L69+CEAD!L69+FAED!L69+CEART!L69+CEFID!L69+CERES!L69+CESFI!L69+CAV!L69+CEAVI!L69+CEPLAN!L69+CCT!L69+CEO!L69</f>
        <v>77</v>
      </c>
      <c r="N69" s="34">
        <f t="shared" si="5"/>
        <v>29.25</v>
      </c>
      <c r="O69" s="35">
        <f>REITORIA!O221+REITORIA!P221+ESAG!O221+ESAG!P221+CEAD!O221+CEAD!P221+FAED!O221+FAED!P221+CEART!O221+CEART!P221+CEFID!O221+CEFID!P221+CERES!O221+CERES!P221+CESFI!O221+CESFI!P221+CAV!O221+CAV!P221+CEAVI!O221+CEAVI!P221+CEPLAN!O221+CEPLAN!P221+CCT!O221+CCT!P221+CEO!O221+CEO!P221</f>
        <v>0</v>
      </c>
      <c r="P69" s="15">
        <f t="shared" si="6"/>
        <v>42</v>
      </c>
      <c r="Q69" s="16">
        <f t="shared" si="7"/>
        <v>677.11</v>
      </c>
      <c r="R69" s="16">
        <f t="shared" si="8"/>
        <v>0</v>
      </c>
      <c r="S69" s="16">
        <f t="shared" ref="S69:S132" si="9">J69*L69+R69</f>
        <v>438.13000000000005</v>
      </c>
    </row>
    <row r="70" spans="1:19" s="39" customFormat="1" ht="38.25" customHeight="1" x14ac:dyDescent="0.25">
      <c r="A70" s="166"/>
      <c r="B70" s="164"/>
      <c r="C70" s="67">
        <v>67</v>
      </c>
      <c r="D70" s="67"/>
      <c r="E70" s="71" t="s">
        <v>130</v>
      </c>
      <c r="F70" s="86" t="s">
        <v>321</v>
      </c>
      <c r="G70" s="77" t="s">
        <v>3</v>
      </c>
      <c r="H70" s="75" t="s">
        <v>322</v>
      </c>
      <c r="I70" s="81" t="s">
        <v>468</v>
      </c>
      <c r="J70" s="82">
        <v>3.04</v>
      </c>
      <c r="K70" s="14">
        <f>REITORIA!J70+ESAG!J70+CEAD!J70+FAED!J70+CEART!J70+CEFID!J70+CERES!J70+CESFI!J70+CAV!J70+CEAVI!J70+CEPLAN!J70+CCT!J70+CEO!J70</f>
        <v>271</v>
      </c>
      <c r="L70" s="13">
        <f>REITORIA!K70+ESAG!K70+CEAD!K70+FAED!K70+CEART!K70+CEFID!K70+CERES!K70+CESFI!K70+CAV!K70+CEAVI!K70+CEPLAN!K70+CCT!K70+CEO!K70</f>
        <v>126</v>
      </c>
      <c r="M70" s="37">
        <f>REITORIA!L70+ESAG!L70+CEAD!L70+FAED!L70+CEART!L70+CEFID!L70+CERES!L70+CESFI!L70+CAV!L70+CEAVI!L70+CEPLAN!L70+CCT!L70+CEO!L70</f>
        <v>126</v>
      </c>
      <c r="N70" s="34">
        <f t="shared" si="5"/>
        <v>67.25</v>
      </c>
      <c r="O70" s="35">
        <f>REITORIA!O222+REITORIA!P222+ESAG!O222+ESAG!P222+CEAD!O222+CEAD!P222+FAED!O222+FAED!P222+CEART!O222+CEART!P222+CEFID!O222+CEFID!P222+CERES!O222+CERES!P222+CESFI!O222+CESFI!P222+CAV!O222+CAV!P222+CEAVI!O222+CEAVI!P222+CEPLAN!O222+CEPLAN!P222+CCT!O222+CCT!P222+CEO!O222+CEO!P222</f>
        <v>0</v>
      </c>
      <c r="P70" s="15">
        <f t="shared" si="6"/>
        <v>145</v>
      </c>
      <c r="Q70" s="16">
        <f t="shared" si="7"/>
        <v>823.84</v>
      </c>
      <c r="R70" s="16">
        <f t="shared" si="8"/>
        <v>0</v>
      </c>
      <c r="S70" s="16">
        <f t="shared" si="9"/>
        <v>383.04</v>
      </c>
    </row>
    <row r="71" spans="1:19" s="39" customFormat="1" ht="38.25" customHeight="1" x14ac:dyDescent="0.25">
      <c r="A71" s="166"/>
      <c r="B71" s="164"/>
      <c r="C71" s="67">
        <v>68</v>
      </c>
      <c r="D71" s="67"/>
      <c r="E71" s="71" t="s">
        <v>131</v>
      </c>
      <c r="F71" s="86" t="s">
        <v>323</v>
      </c>
      <c r="G71" s="77" t="s">
        <v>3</v>
      </c>
      <c r="H71" s="75" t="s">
        <v>324</v>
      </c>
      <c r="I71" s="81" t="s">
        <v>468</v>
      </c>
      <c r="J71" s="82">
        <v>3.66</v>
      </c>
      <c r="K71" s="14">
        <f>REITORIA!J71+ESAG!J71+CEAD!J71+FAED!J71+CEART!J71+CEFID!J71+CERES!J71+CESFI!J71+CAV!J71+CEAVI!J71+CEPLAN!J71+CCT!J71+CEO!J71</f>
        <v>569</v>
      </c>
      <c r="L71" s="13">
        <f>REITORIA!K71+ESAG!K71+CEAD!K71+FAED!K71+CEART!K71+CEFID!K71+CERES!K71+CESFI!K71+CAV!K71+CEAVI!K71+CEPLAN!K71+CCT!K71+CEO!K71</f>
        <v>297</v>
      </c>
      <c r="M71" s="37">
        <f>REITORIA!L71+ESAG!L71+CEAD!L71+FAED!L71+CEART!L71+CEFID!L71+CERES!L71+CESFI!L71+CAV!L71+CEAVI!L71+CEPLAN!L71+CCT!L71+CEO!L71</f>
        <v>297</v>
      </c>
      <c r="N71" s="34">
        <f t="shared" si="5"/>
        <v>141.75</v>
      </c>
      <c r="O71" s="35">
        <f>REITORIA!O223+REITORIA!P223+ESAG!O223+ESAG!P223+CEAD!O223+CEAD!P223+FAED!O223+FAED!P223+CEART!O223+CEART!P223+CEFID!O223+CEFID!P223+CERES!O223+CERES!P223+CESFI!O223+CESFI!P223+CAV!O223+CAV!P223+CEAVI!O223+CEAVI!P223+CEPLAN!O223+CEPLAN!P223+CCT!O223+CCT!P223+CEO!O223+CEO!P223</f>
        <v>0</v>
      </c>
      <c r="P71" s="15">
        <f t="shared" si="6"/>
        <v>272</v>
      </c>
      <c r="Q71" s="16">
        <f t="shared" si="7"/>
        <v>2082.54</v>
      </c>
      <c r="R71" s="16">
        <f t="shared" si="8"/>
        <v>0</v>
      </c>
      <c r="S71" s="16">
        <f t="shared" si="9"/>
        <v>1087.02</v>
      </c>
    </row>
    <row r="72" spans="1:19" s="39" customFormat="1" ht="38.25" customHeight="1" x14ac:dyDescent="0.25">
      <c r="A72" s="166"/>
      <c r="B72" s="164"/>
      <c r="C72" s="67">
        <v>69</v>
      </c>
      <c r="D72" s="67"/>
      <c r="E72" s="71" t="s">
        <v>132</v>
      </c>
      <c r="F72" s="86" t="s">
        <v>314</v>
      </c>
      <c r="G72" s="77" t="s">
        <v>3</v>
      </c>
      <c r="H72" s="75" t="s">
        <v>325</v>
      </c>
      <c r="I72" s="81" t="s">
        <v>468</v>
      </c>
      <c r="J72" s="82">
        <v>0.43</v>
      </c>
      <c r="K72" s="14">
        <f>REITORIA!J72+ESAG!J72+CEAD!J72+FAED!J72+CEART!J72+CEFID!J72+CERES!J72+CESFI!J72+CAV!J72+CEAVI!J72+CEPLAN!J72+CCT!J72+CEO!J72</f>
        <v>1065</v>
      </c>
      <c r="L72" s="13">
        <f>REITORIA!K72+ESAG!K72+CEAD!K72+FAED!K72+CEART!K72+CEFID!K72+CERES!K72+CESFI!K72+CAV!K72+CEAVI!K72+CEPLAN!K72+CCT!K72+CEO!K72</f>
        <v>450</v>
      </c>
      <c r="M72" s="37">
        <f>REITORIA!L72+ESAG!L72+CEAD!L72+FAED!L72+CEART!L72+CEFID!L72+CERES!L72+CESFI!L72+CAV!L72+CEAVI!L72+CEPLAN!L72+CCT!L72+CEO!L72</f>
        <v>450</v>
      </c>
      <c r="N72" s="34">
        <f t="shared" si="5"/>
        <v>265.75</v>
      </c>
      <c r="O72" s="35">
        <f>REITORIA!O224+REITORIA!P224+ESAG!O224+ESAG!P224+CEAD!O224+CEAD!P224+FAED!O224+FAED!P224+CEART!O224+CEART!P224+CEFID!O224+CEFID!P224+CERES!O224+CERES!P224+CESFI!O224+CESFI!P224+CAV!O224+CAV!P224+CEAVI!O224+CEAVI!P224+CEPLAN!O224+CEPLAN!P224+CCT!O224+CCT!P224+CEO!O224+CEO!P224</f>
        <v>0</v>
      </c>
      <c r="P72" s="15">
        <f t="shared" si="6"/>
        <v>615</v>
      </c>
      <c r="Q72" s="16">
        <f t="shared" si="7"/>
        <v>457.95</v>
      </c>
      <c r="R72" s="16">
        <f t="shared" si="8"/>
        <v>0</v>
      </c>
      <c r="S72" s="16">
        <f t="shared" si="9"/>
        <v>193.5</v>
      </c>
    </row>
    <row r="73" spans="1:19" s="39" customFormat="1" ht="38.25" customHeight="1" x14ac:dyDescent="0.25">
      <c r="A73" s="166"/>
      <c r="B73" s="165"/>
      <c r="C73" s="67">
        <v>70</v>
      </c>
      <c r="D73" s="67"/>
      <c r="E73" s="71" t="s">
        <v>133</v>
      </c>
      <c r="F73" s="86" t="s">
        <v>308</v>
      </c>
      <c r="G73" s="77" t="s">
        <v>3</v>
      </c>
      <c r="H73" s="75" t="s">
        <v>326</v>
      </c>
      <c r="I73" s="81" t="s">
        <v>468</v>
      </c>
      <c r="J73" s="82">
        <v>1.75</v>
      </c>
      <c r="K73" s="14">
        <f>REITORIA!J73+ESAG!J73+CEAD!J73+FAED!J73+CEART!J73+CEFID!J73+CERES!J73+CESFI!J73+CAV!J73+CEAVI!J73+CEPLAN!J73+CCT!J73+CEO!J73</f>
        <v>427</v>
      </c>
      <c r="L73" s="13">
        <f>REITORIA!K73+ESAG!K73+CEAD!K73+FAED!K73+CEART!K73+CEFID!K73+CERES!K73+CESFI!K73+CAV!K73+CEAVI!K73+CEPLAN!K73+CCT!K73+CEO!K73</f>
        <v>271</v>
      </c>
      <c r="M73" s="37">
        <f>REITORIA!L73+ESAG!L73+CEAD!L73+FAED!L73+CEART!L73+CEFID!L73+CERES!L73+CESFI!L73+CAV!L73+CEAVI!L73+CEPLAN!L73+CCT!L73+CEO!L73</f>
        <v>271</v>
      </c>
      <c r="N73" s="34">
        <f t="shared" si="5"/>
        <v>106.25</v>
      </c>
      <c r="O73" s="35">
        <f>REITORIA!O225+REITORIA!P225+ESAG!O225+ESAG!P225+CEAD!O225+CEAD!P225+FAED!O225+FAED!P225+CEART!O225+CEART!P225+CEFID!O225+CEFID!P225+CERES!O225+CERES!P225+CESFI!O225+CESFI!P225+CAV!O225+CAV!P225+CEAVI!O225+CEAVI!P225+CEPLAN!O225+CEPLAN!P225+CCT!O225+CCT!P225+CEO!O225+CEO!P225</f>
        <v>0</v>
      </c>
      <c r="P73" s="15">
        <f t="shared" si="6"/>
        <v>156</v>
      </c>
      <c r="Q73" s="16">
        <f t="shared" si="7"/>
        <v>747.25</v>
      </c>
      <c r="R73" s="16">
        <f t="shared" si="8"/>
        <v>0</v>
      </c>
      <c r="S73" s="16">
        <f t="shared" si="9"/>
        <v>474.25</v>
      </c>
    </row>
    <row r="74" spans="1:19" s="39" customFormat="1" ht="38.25" customHeight="1" x14ac:dyDescent="0.25">
      <c r="A74" s="166" t="s">
        <v>477</v>
      </c>
      <c r="B74" s="163">
        <v>9</v>
      </c>
      <c r="C74" s="67">
        <v>80</v>
      </c>
      <c r="D74" s="67"/>
      <c r="E74" s="71" t="s">
        <v>134</v>
      </c>
      <c r="F74" s="86" t="s">
        <v>327</v>
      </c>
      <c r="G74" s="77" t="s">
        <v>3</v>
      </c>
      <c r="H74" s="75" t="s">
        <v>328</v>
      </c>
      <c r="I74" s="81" t="s">
        <v>468</v>
      </c>
      <c r="J74" s="82">
        <v>14.8</v>
      </c>
      <c r="K74" s="14">
        <f>REITORIA!J74+ESAG!J74+CEAD!J74+FAED!J74+CEART!J74+CEFID!J74+CERES!J74+CESFI!J74+CAV!J74+CEAVI!J74+CEPLAN!J74+CCT!J74+CEO!J74</f>
        <v>33</v>
      </c>
      <c r="L74" s="13">
        <f>REITORIA!K74+ESAG!K74+CEAD!K74+FAED!K74+CEART!K74+CEFID!K74+CERES!K74+CESFI!K74+CAV!K74+CEAVI!K74+CEPLAN!K74+CCT!K74+CEO!K74</f>
        <v>18</v>
      </c>
      <c r="M74" s="37">
        <f>REITORIA!L74+ESAG!L74+CEAD!L74+FAED!L74+CEART!L74+CEFID!L74+CERES!L74+CESFI!L74+CAV!L74+CEAVI!L74+CEPLAN!L74+CCT!L74+CEO!L74</f>
        <v>18</v>
      </c>
      <c r="N74" s="34">
        <f t="shared" si="5"/>
        <v>7.75</v>
      </c>
      <c r="O74" s="35">
        <f>REITORIA!O226+REITORIA!P226+ESAG!O226+ESAG!P226+CEAD!O226+CEAD!P226+FAED!O226+FAED!P226+CEART!O226+CEART!P226+CEFID!O226+CEFID!P226+CERES!O226+CERES!P226+CESFI!O226+CESFI!P226+CAV!O226+CAV!P226+CEAVI!O226+CEAVI!P226+CEPLAN!O226+CEPLAN!P226+CCT!O226+CCT!P226+CEO!O226+CEO!P226</f>
        <v>0</v>
      </c>
      <c r="P74" s="15">
        <f t="shared" si="6"/>
        <v>15</v>
      </c>
      <c r="Q74" s="16">
        <f t="shared" si="7"/>
        <v>488.40000000000003</v>
      </c>
      <c r="R74" s="16">
        <f t="shared" si="8"/>
        <v>0</v>
      </c>
      <c r="S74" s="16">
        <f t="shared" si="9"/>
        <v>266.40000000000003</v>
      </c>
    </row>
    <row r="75" spans="1:19" s="39" customFormat="1" ht="38.25" customHeight="1" x14ac:dyDescent="0.25">
      <c r="A75" s="166"/>
      <c r="B75" s="164"/>
      <c r="C75" s="67">
        <v>81</v>
      </c>
      <c r="D75" s="67"/>
      <c r="E75" s="71" t="s">
        <v>135</v>
      </c>
      <c r="F75" s="86" t="s">
        <v>329</v>
      </c>
      <c r="G75" s="77" t="s">
        <v>50</v>
      </c>
      <c r="H75" s="75" t="s">
        <v>330</v>
      </c>
      <c r="I75" s="81" t="s">
        <v>468</v>
      </c>
      <c r="J75" s="82">
        <v>2.54</v>
      </c>
      <c r="K75" s="14">
        <f>REITORIA!J75+ESAG!J75+CEAD!J75+FAED!J75+CEART!J75+CEFID!J75+CERES!J75+CESFI!J75+CAV!J75+CEAVI!J75+CEPLAN!J75+CCT!J75+CEO!J75</f>
        <v>170</v>
      </c>
      <c r="L75" s="13">
        <f>REITORIA!K75+ESAG!K75+CEAD!K75+FAED!K75+CEART!K75+CEFID!K75+CERES!K75+CESFI!K75+CAV!K75+CEAVI!K75+CEPLAN!K75+CCT!K75+CEO!K75</f>
        <v>75</v>
      </c>
      <c r="M75" s="37">
        <f>REITORIA!L75+ESAG!L75+CEAD!L75+FAED!L75+CEART!L75+CEFID!L75+CERES!L75+CESFI!L75+CAV!L75+CEAVI!L75+CEPLAN!L75+CCT!L75+CEO!L75</f>
        <v>75</v>
      </c>
      <c r="N75" s="34">
        <f t="shared" si="5"/>
        <v>42</v>
      </c>
      <c r="O75" s="35">
        <f>REITORIA!O227+REITORIA!P227+ESAG!O227+ESAG!P227+CEAD!O227+CEAD!P227+FAED!O227+FAED!P227+CEART!O227+CEART!P227+CEFID!O227+CEFID!P227+CERES!O227+CERES!P227+CESFI!O227+CESFI!P227+CAV!O227+CAV!P227+CEAVI!O227+CEAVI!P227+CEPLAN!O227+CEPLAN!P227+CCT!O227+CCT!P227+CEO!O227+CEO!P227</f>
        <v>0</v>
      </c>
      <c r="P75" s="15">
        <f t="shared" si="6"/>
        <v>95</v>
      </c>
      <c r="Q75" s="16">
        <f t="shared" si="7"/>
        <v>431.8</v>
      </c>
      <c r="R75" s="16">
        <f t="shared" si="8"/>
        <v>0</v>
      </c>
      <c r="S75" s="16">
        <f t="shared" si="9"/>
        <v>190.5</v>
      </c>
    </row>
    <row r="76" spans="1:19" s="39" customFormat="1" ht="38.25" customHeight="1" x14ac:dyDescent="0.25">
      <c r="A76" s="166"/>
      <c r="B76" s="164"/>
      <c r="C76" s="67">
        <v>82</v>
      </c>
      <c r="D76" s="67"/>
      <c r="E76" s="71" t="s">
        <v>136</v>
      </c>
      <c r="F76" s="86" t="s">
        <v>331</v>
      </c>
      <c r="G76" s="77" t="s">
        <v>50</v>
      </c>
      <c r="H76" s="75" t="s">
        <v>332</v>
      </c>
      <c r="I76" s="81" t="s">
        <v>468</v>
      </c>
      <c r="J76" s="82">
        <v>4.37</v>
      </c>
      <c r="K76" s="14">
        <f>REITORIA!J76+ESAG!J76+CEAD!J76+FAED!J76+CEART!J76+CEFID!J76+CERES!J76+CESFI!J76+CAV!J76+CEAVI!J76+CEPLAN!J76+CCT!J76+CEO!J76</f>
        <v>289</v>
      </c>
      <c r="L76" s="13">
        <f>REITORIA!K76+ESAG!K76+CEAD!K76+FAED!K76+CEART!K76+CEFID!K76+CERES!K76+CESFI!K76+CAV!K76+CEAVI!K76+CEPLAN!K76+CCT!K76+CEO!K76</f>
        <v>0</v>
      </c>
      <c r="M76" s="37">
        <f>REITORIA!L76+ESAG!L76+CEAD!L76+FAED!L76+CEART!L76+CEFID!L76+CERES!L76+CESFI!L76+CAV!L76+CEAVI!L76+CEPLAN!L76+CCT!L76+CEO!L76</f>
        <v>0</v>
      </c>
      <c r="N76" s="34">
        <f t="shared" si="5"/>
        <v>71.75</v>
      </c>
      <c r="O76" s="35">
        <f>REITORIA!O228+REITORIA!P228+ESAG!O228+ESAG!P228+CEAD!O228+CEAD!P228+FAED!O228+FAED!P228+CEART!O228+CEART!P228+CEFID!O228+CEFID!P228+CERES!O228+CERES!P228+CESFI!O228+CESFI!P228+CAV!O228+CAV!P228+CEAVI!O228+CEAVI!P228+CEPLAN!O228+CEPLAN!P228+CCT!O228+CCT!P228+CEO!O228+CEO!P228</f>
        <v>0</v>
      </c>
      <c r="P76" s="15">
        <f t="shared" si="6"/>
        <v>289</v>
      </c>
      <c r="Q76" s="16">
        <f t="shared" si="7"/>
        <v>1262.93</v>
      </c>
      <c r="R76" s="16">
        <f t="shared" si="8"/>
        <v>0</v>
      </c>
      <c r="S76" s="16">
        <f t="shared" si="9"/>
        <v>0</v>
      </c>
    </row>
    <row r="77" spans="1:19" s="39" customFormat="1" ht="38.25" customHeight="1" x14ac:dyDescent="0.25">
      <c r="A77" s="166"/>
      <c r="B77" s="164"/>
      <c r="C77" s="67">
        <v>83</v>
      </c>
      <c r="D77" s="67"/>
      <c r="E77" s="72" t="s">
        <v>137</v>
      </c>
      <c r="F77" s="86" t="s">
        <v>333</v>
      </c>
      <c r="G77" s="78" t="s">
        <v>50</v>
      </c>
      <c r="H77" s="79" t="s">
        <v>334</v>
      </c>
      <c r="I77" s="77" t="s">
        <v>468</v>
      </c>
      <c r="J77" s="82">
        <v>3</v>
      </c>
      <c r="K77" s="14">
        <f>REITORIA!J77+ESAG!J77+CEAD!J77+FAED!J77+CEART!J77+CEFID!J77+CERES!J77+CESFI!J77+CAV!J77+CEAVI!J77+CEPLAN!J77+CCT!J77+CEO!J77</f>
        <v>3</v>
      </c>
      <c r="L77" s="13">
        <f>REITORIA!K77+ESAG!K77+CEAD!K77+FAED!K77+CEART!K77+CEFID!K77+CERES!K77+CESFI!K77+CAV!K77+CEAVI!K77+CEPLAN!K77+CCT!K77+CEO!K77</f>
        <v>0</v>
      </c>
      <c r="M77" s="37">
        <f>REITORIA!L77+ESAG!L77+CEAD!L77+FAED!L77+CEART!L77+CEFID!L77+CERES!L77+CESFI!L77+CAV!L77+CEAVI!L77+CEPLAN!L77+CCT!L77+CEO!L77</f>
        <v>0</v>
      </c>
      <c r="N77" s="34">
        <f t="shared" si="5"/>
        <v>0.25</v>
      </c>
      <c r="O77" s="35">
        <f>REITORIA!O229+REITORIA!P229+ESAG!O229+ESAG!P229+CEAD!O229+CEAD!P229+FAED!O229+FAED!P229+CEART!O229+CEART!P229+CEFID!O229+CEFID!P229+CERES!O229+CERES!P229+CESFI!O229+CESFI!P229+CAV!O229+CAV!P229+CEAVI!O229+CEAVI!P229+CEPLAN!O229+CEPLAN!P229+CCT!O229+CCT!P229+CEO!O229+CEO!P229</f>
        <v>0</v>
      </c>
      <c r="P77" s="15">
        <f t="shared" si="6"/>
        <v>3</v>
      </c>
      <c r="Q77" s="16">
        <f t="shared" si="7"/>
        <v>9</v>
      </c>
      <c r="R77" s="16">
        <f t="shared" si="8"/>
        <v>0</v>
      </c>
      <c r="S77" s="16">
        <f t="shared" si="9"/>
        <v>0</v>
      </c>
    </row>
    <row r="78" spans="1:19" s="39" customFormat="1" ht="38.25" customHeight="1" x14ac:dyDescent="0.25">
      <c r="A78" s="166"/>
      <c r="B78" s="164"/>
      <c r="C78" s="67">
        <v>84</v>
      </c>
      <c r="D78" s="67"/>
      <c r="E78" s="71" t="s">
        <v>138</v>
      </c>
      <c r="F78" s="86" t="s">
        <v>335</v>
      </c>
      <c r="G78" s="77" t="s">
        <v>50</v>
      </c>
      <c r="H78" s="75" t="s">
        <v>336</v>
      </c>
      <c r="I78" s="81" t="s">
        <v>468</v>
      </c>
      <c r="J78" s="82">
        <v>5.41</v>
      </c>
      <c r="K78" s="14">
        <f>REITORIA!J78+ESAG!J78+CEAD!J78+FAED!J78+CEART!J78+CEFID!J78+CERES!J78+CESFI!J78+CAV!J78+CEAVI!J78+CEPLAN!J78+CCT!J78+CEO!J78</f>
        <v>240</v>
      </c>
      <c r="L78" s="13">
        <f>REITORIA!K78+ESAG!K78+CEAD!K78+FAED!K78+CEART!K78+CEFID!K78+CERES!K78+CESFI!K78+CAV!K78+CEAVI!K78+CEPLAN!K78+CCT!K78+CEO!K78</f>
        <v>118</v>
      </c>
      <c r="M78" s="37">
        <f>REITORIA!L78+ESAG!L78+CEAD!L78+FAED!L78+CEART!L78+CEFID!L78+CERES!L78+CESFI!L78+CAV!L78+CEAVI!L78+CEPLAN!L78+CCT!L78+CEO!L78</f>
        <v>118</v>
      </c>
      <c r="N78" s="34">
        <f t="shared" si="5"/>
        <v>59.5</v>
      </c>
      <c r="O78" s="35">
        <f>REITORIA!O230+REITORIA!P230+ESAG!O230+ESAG!P230+CEAD!O230+CEAD!P230+FAED!O230+FAED!P230+CEART!O230+CEART!P230+CEFID!O230+CEFID!P230+CERES!O230+CERES!P230+CESFI!O230+CESFI!P230+CAV!O230+CAV!P230+CEAVI!O230+CEAVI!P230+CEPLAN!O230+CEPLAN!P230+CCT!O230+CCT!P230+CEO!O230+CEO!P230</f>
        <v>0</v>
      </c>
      <c r="P78" s="15">
        <f t="shared" si="6"/>
        <v>122</v>
      </c>
      <c r="Q78" s="16">
        <f t="shared" si="7"/>
        <v>1298.4000000000001</v>
      </c>
      <c r="R78" s="16">
        <f t="shared" si="8"/>
        <v>0</v>
      </c>
      <c r="S78" s="16">
        <f t="shared" si="9"/>
        <v>638.38</v>
      </c>
    </row>
    <row r="79" spans="1:19" s="39" customFormat="1" ht="38.25" customHeight="1" x14ac:dyDescent="0.25">
      <c r="A79" s="166"/>
      <c r="B79" s="164"/>
      <c r="C79" s="67">
        <v>85</v>
      </c>
      <c r="D79" s="67"/>
      <c r="E79" s="71" t="s">
        <v>139</v>
      </c>
      <c r="F79" s="86" t="s">
        <v>337</v>
      </c>
      <c r="G79" s="77" t="s">
        <v>3</v>
      </c>
      <c r="H79" s="75" t="s">
        <v>338</v>
      </c>
      <c r="I79" s="81" t="s">
        <v>468</v>
      </c>
      <c r="J79" s="82">
        <v>0.79</v>
      </c>
      <c r="K79" s="14">
        <f>REITORIA!J79+ESAG!J79+CEAD!J79+FAED!J79+CEART!J79+CEFID!J79+CERES!J79+CESFI!J79+CAV!J79+CEAVI!J79+CEPLAN!J79+CCT!J79+CEO!J79</f>
        <v>1622</v>
      </c>
      <c r="L79" s="13">
        <f>REITORIA!K79+ESAG!K79+CEAD!K79+FAED!K79+CEART!K79+CEFID!K79+CERES!K79+CESFI!K79+CAV!K79+CEAVI!K79+CEPLAN!K79+CCT!K79+CEO!K79</f>
        <v>832</v>
      </c>
      <c r="M79" s="37">
        <f>REITORIA!L79+ESAG!L79+CEAD!L79+FAED!L79+CEART!L79+CEFID!L79+CERES!L79+CESFI!L79+CAV!L79+CEAVI!L79+CEPLAN!L79+CCT!L79+CEO!L79</f>
        <v>832</v>
      </c>
      <c r="N79" s="34">
        <f t="shared" si="5"/>
        <v>405</v>
      </c>
      <c r="O79" s="35">
        <f>REITORIA!O231+REITORIA!P231+ESAG!O231+ESAG!P231+CEAD!O231+CEAD!P231+FAED!O231+FAED!P231+CEART!O231+CEART!P231+CEFID!O231+CEFID!P231+CERES!O231+CERES!P231+CESFI!O231+CESFI!P231+CAV!O231+CAV!P231+CEAVI!O231+CEAVI!P231+CEPLAN!O231+CEPLAN!P231+CCT!O231+CCT!P231+CEO!O231+CEO!P231</f>
        <v>0</v>
      </c>
      <c r="P79" s="15">
        <f t="shared" si="6"/>
        <v>790</v>
      </c>
      <c r="Q79" s="16">
        <f t="shared" si="7"/>
        <v>1281.3800000000001</v>
      </c>
      <c r="R79" s="16">
        <f t="shared" si="8"/>
        <v>0</v>
      </c>
      <c r="S79" s="16">
        <f t="shared" si="9"/>
        <v>657.28</v>
      </c>
    </row>
    <row r="80" spans="1:19" s="39" customFormat="1" ht="38.25" customHeight="1" x14ac:dyDescent="0.25">
      <c r="A80" s="166"/>
      <c r="B80" s="164"/>
      <c r="C80" s="67">
        <v>86</v>
      </c>
      <c r="D80" s="67"/>
      <c r="E80" s="71" t="s">
        <v>140</v>
      </c>
      <c r="F80" s="86" t="s">
        <v>339</v>
      </c>
      <c r="G80" s="77" t="s">
        <v>340</v>
      </c>
      <c r="H80" s="75" t="s">
        <v>341</v>
      </c>
      <c r="I80" s="81" t="s">
        <v>468</v>
      </c>
      <c r="J80" s="82">
        <v>2.04</v>
      </c>
      <c r="K80" s="14">
        <f>REITORIA!J80+ESAG!J80+CEAD!J80+FAED!J80+CEART!J80+CEFID!J80+CERES!J80+CESFI!J80+CAV!J80+CEAVI!J80+CEPLAN!J80+CCT!J80+CEO!J80</f>
        <v>122</v>
      </c>
      <c r="L80" s="13">
        <f>REITORIA!K80+ESAG!K80+CEAD!K80+FAED!K80+CEART!K80+CEFID!K80+CERES!K80+CESFI!K80+CAV!K80+CEAVI!K80+CEPLAN!K80+CCT!K80+CEO!K80</f>
        <v>48</v>
      </c>
      <c r="M80" s="37">
        <f>REITORIA!L80+ESAG!L80+CEAD!L80+FAED!L80+CEART!L80+CEFID!L80+CERES!L80+CESFI!L80+CAV!L80+CEAVI!L80+CEPLAN!L80+CCT!L80+CEO!L80</f>
        <v>48</v>
      </c>
      <c r="N80" s="34">
        <f t="shared" si="5"/>
        <v>30</v>
      </c>
      <c r="O80" s="35">
        <f>REITORIA!O232+REITORIA!P232+ESAG!O232+ESAG!P232+CEAD!O232+CEAD!P232+FAED!O232+FAED!P232+CEART!O232+CEART!P232+CEFID!O232+CEFID!P232+CERES!O232+CERES!P232+CESFI!O232+CESFI!P232+CAV!O232+CAV!P232+CEAVI!O232+CEAVI!P232+CEPLAN!O232+CEPLAN!P232+CCT!O232+CCT!P232+CEO!O232+CEO!P232</f>
        <v>0</v>
      </c>
      <c r="P80" s="15">
        <f t="shared" si="6"/>
        <v>74</v>
      </c>
      <c r="Q80" s="16">
        <f t="shared" si="7"/>
        <v>248.88</v>
      </c>
      <c r="R80" s="16">
        <f t="shared" si="8"/>
        <v>0</v>
      </c>
      <c r="S80" s="16">
        <f t="shared" si="9"/>
        <v>97.92</v>
      </c>
    </row>
    <row r="81" spans="1:19" s="39" customFormat="1" ht="38.25" customHeight="1" x14ac:dyDescent="0.25">
      <c r="A81" s="166"/>
      <c r="B81" s="164"/>
      <c r="C81" s="67">
        <v>87</v>
      </c>
      <c r="D81" s="67"/>
      <c r="E81" s="71" t="s">
        <v>141</v>
      </c>
      <c r="F81" s="86" t="s">
        <v>339</v>
      </c>
      <c r="G81" s="77" t="s">
        <v>340</v>
      </c>
      <c r="H81" s="75" t="s">
        <v>342</v>
      </c>
      <c r="I81" s="81" t="s">
        <v>468</v>
      </c>
      <c r="J81" s="82">
        <v>1.99</v>
      </c>
      <c r="K81" s="14">
        <f>REITORIA!J81+ESAG!J81+CEAD!J81+FAED!J81+CEART!J81+CEFID!J81+CERES!J81+CESFI!J81+CAV!J81+CEAVI!J81+CEPLAN!J81+CCT!J81+CEO!J81</f>
        <v>127</v>
      </c>
      <c r="L81" s="13">
        <f>REITORIA!K81+ESAG!K81+CEAD!K81+FAED!K81+CEART!K81+CEFID!K81+CERES!K81+CESFI!K81+CAV!K81+CEAVI!K81+CEPLAN!K81+CCT!K81+CEO!K81</f>
        <v>34</v>
      </c>
      <c r="M81" s="37">
        <f>REITORIA!L81+ESAG!L81+CEAD!L81+FAED!L81+CEART!L81+CEFID!L81+CERES!L81+CESFI!L81+CAV!L81+CEAVI!L81+CEPLAN!L81+CCT!L81+CEO!L81</f>
        <v>34</v>
      </c>
      <c r="N81" s="34">
        <f t="shared" si="5"/>
        <v>31.25</v>
      </c>
      <c r="O81" s="35">
        <f>REITORIA!O233+REITORIA!P233+ESAG!O233+ESAG!P233+CEAD!O233+CEAD!P233+FAED!O233+FAED!P233+CEART!O233+CEART!P233+CEFID!O233+CEFID!P233+CERES!O233+CERES!P233+CESFI!O233+CESFI!P233+CAV!O233+CAV!P233+CEAVI!O233+CEAVI!P233+CEPLAN!O233+CEPLAN!P233+CCT!O233+CCT!P233+CEO!O233+CEO!P233</f>
        <v>0</v>
      </c>
      <c r="P81" s="15">
        <f t="shared" si="6"/>
        <v>93</v>
      </c>
      <c r="Q81" s="16">
        <f t="shared" si="7"/>
        <v>252.73</v>
      </c>
      <c r="R81" s="16">
        <f t="shared" si="8"/>
        <v>0</v>
      </c>
      <c r="S81" s="16">
        <f t="shared" si="9"/>
        <v>67.66</v>
      </c>
    </row>
    <row r="82" spans="1:19" s="39" customFormat="1" ht="38.25" customHeight="1" x14ac:dyDescent="0.25">
      <c r="A82" s="166"/>
      <c r="B82" s="164"/>
      <c r="C82" s="67">
        <v>88</v>
      </c>
      <c r="D82" s="67"/>
      <c r="E82" s="71" t="s">
        <v>142</v>
      </c>
      <c r="F82" s="86" t="s">
        <v>343</v>
      </c>
      <c r="G82" s="77" t="s">
        <v>3</v>
      </c>
      <c r="H82" s="75" t="s">
        <v>344</v>
      </c>
      <c r="I82" s="81" t="s">
        <v>468</v>
      </c>
      <c r="J82" s="82">
        <v>3.12</v>
      </c>
      <c r="K82" s="14">
        <f>REITORIA!J82+ESAG!J82+CEAD!J82+FAED!J82+CEART!J82+CEFID!J82+CERES!J82+CESFI!J82+CAV!J82+CEAVI!J82+CEPLAN!J82+CCT!J82+CEO!J82</f>
        <v>118</v>
      </c>
      <c r="L82" s="13">
        <f>REITORIA!K82+ESAG!K82+CEAD!K82+FAED!K82+CEART!K82+CEFID!K82+CERES!K82+CESFI!K82+CAV!K82+CEAVI!K82+CEPLAN!K82+CCT!K82+CEO!K82</f>
        <v>32</v>
      </c>
      <c r="M82" s="37">
        <f>REITORIA!L82+ESAG!L82+CEAD!L82+FAED!L82+CEART!L82+CEFID!L82+CERES!L82+CESFI!L82+CAV!L82+CEAVI!L82+CEPLAN!L82+CCT!L82+CEO!L82</f>
        <v>32</v>
      </c>
      <c r="N82" s="34">
        <f t="shared" si="5"/>
        <v>29</v>
      </c>
      <c r="O82" s="35">
        <f>REITORIA!O234+REITORIA!P234+ESAG!O234+ESAG!P234+CEAD!O234+CEAD!P234+FAED!O234+FAED!P234+CEART!O234+CEART!P234+CEFID!O234+CEFID!P234+CERES!O234+CERES!P234+CESFI!O234+CESFI!P234+CAV!O234+CAV!P234+CEAVI!O234+CEAVI!P234+CEPLAN!O234+CEPLAN!P234+CCT!O234+CCT!P234+CEO!O234+CEO!P234</f>
        <v>0</v>
      </c>
      <c r="P82" s="15">
        <f t="shared" si="6"/>
        <v>86</v>
      </c>
      <c r="Q82" s="16">
        <f t="shared" si="7"/>
        <v>368.16</v>
      </c>
      <c r="R82" s="16">
        <f t="shared" si="8"/>
        <v>0</v>
      </c>
      <c r="S82" s="16">
        <f t="shared" si="9"/>
        <v>99.84</v>
      </c>
    </row>
    <row r="83" spans="1:19" s="39" customFormat="1" ht="38.25" customHeight="1" x14ac:dyDescent="0.25">
      <c r="A83" s="166"/>
      <c r="B83" s="164"/>
      <c r="C83" s="67">
        <v>89</v>
      </c>
      <c r="D83" s="67"/>
      <c r="E83" s="71" t="s">
        <v>143</v>
      </c>
      <c r="F83" s="86" t="s">
        <v>345</v>
      </c>
      <c r="G83" s="77" t="s">
        <v>3</v>
      </c>
      <c r="H83" s="75" t="s">
        <v>346</v>
      </c>
      <c r="I83" s="81" t="s">
        <v>468</v>
      </c>
      <c r="J83" s="82">
        <v>3.12</v>
      </c>
      <c r="K83" s="14">
        <f>REITORIA!J83+ESAG!J83+CEAD!J83+FAED!J83+CEART!J83+CEFID!J83+CERES!J83+CESFI!J83+CAV!J83+CEAVI!J83+CEPLAN!J83+CCT!J83+CEO!J83</f>
        <v>113</v>
      </c>
      <c r="L83" s="13">
        <f>REITORIA!K83+ESAG!K83+CEAD!K83+FAED!K83+CEART!K83+CEFID!K83+CERES!K83+CESFI!K83+CAV!K83+CEAVI!K83+CEPLAN!K83+CCT!K83+CEO!K83</f>
        <v>20</v>
      </c>
      <c r="M83" s="37">
        <f>REITORIA!L83+ESAG!L83+CEAD!L83+FAED!L83+CEART!L83+CEFID!L83+CERES!L83+CESFI!L83+CAV!L83+CEAVI!L83+CEPLAN!L83+CCT!L83+CEO!L83</f>
        <v>20</v>
      </c>
      <c r="N83" s="34">
        <f t="shared" si="5"/>
        <v>27.75</v>
      </c>
      <c r="O83" s="35">
        <f>REITORIA!O235+REITORIA!P235+ESAG!O235+ESAG!P235+CEAD!O235+CEAD!P235+FAED!O235+FAED!P235+CEART!O235+CEART!P235+CEFID!O235+CEFID!P235+CERES!O235+CERES!P235+CESFI!O235+CESFI!P235+CAV!O235+CAV!P235+CEAVI!O235+CEAVI!P235+CEPLAN!O235+CEPLAN!P235+CCT!O235+CCT!P235+CEO!O235+CEO!P235</f>
        <v>0</v>
      </c>
      <c r="P83" s="15">
        <f t="shared" si="6"/>
        <v>93</v>
      </c>
      <c r="Q83" s="16">
        <f t="shared" si="7"/>
        <v>352.56</v>
      </c>
      <c r="R83" s="16">
        <f t="shared" si="8"/>
        <v>0</v>
      </c>
      <c r="S83" s="16">
        <f t="shared" si="9"/>
        <v>62.400000000000006</v>
      </c>
    </row>
    <row r="84" spans="1:19" s="39" customFormat="1" ht="38.25" customHeight="1" x14ac:dyDescent="0.25">
      <c r="A84" s="166"/>
      <c r="B84" s="164"/>
      <c r="C84" s="67">
        <v>90</v>
      </c>
      <c r="D84" s="67"/>
      <c r="E84" s="71" t="s">
        <v>144</v>
      </c>
      <c r="F84" s="86" t="s">
        <v>347</v>
      </c>
      <c r="G84" s="77" t="s">
        <v>3</v>
      </c>
      <c r="H84" s="75" t="s">
        <v>348</v>
      </c>
      <c r="I84" s="81" t="s">
        <v>468</v>
      </c>
      <c r="J84" s="82">
        <v>1.2</v>
      </c>
      <c r="K84" s="14">
        <f>REITORIA!J84+ESAG!J84+CEAD!J84+FAED!J84+CEART!J84+CEFID!J84+CERES!J84+CESFI!J84+CAV!J84+CEAVI!J84+CEPLAN!J84+CCT!J84+CEO!J84</f>
        <v>456</v>
      </c>
      <c r="L84" s="13">
        <f>REITORIA!K84+ESAG!K84+CEAD!K84+FAED!K84+CEART!K84+CEFID!K84+CERES!K84+CESFI!K84+CAV!K84+CEAVI!K84+CEPLAN!K84+CCT!K84+CEO!K84</f>
        <v>125</v>
      </c>
      <c r="M84" s="37">
        <f>REITORIA!L84+ESAG!L84+CEAD!L84+FAED!L84+CEART!L84+CEFID!L84+CERES!L84+CESFI!L84+CAV!L84+CEAVI!L84+CEPLAN!L84+CCT!L84+CEO!L84</f>
        <v>125</v>
      </c>
      <c r="N84" s="34">
        <f t="shared" si="5"/>
        <v>113.5</v>
      </c>
      <c r="O84" s="35">
        <f>REITORIA!O236+REITORIA!P236+ESAG!O236+ESAG!P236+CEAD!O236+CEAD!P236+FAED!O236+FAED!P236+CEART!O236+CEART!P236+CEFID!O236+CEFID!P236+CERES!O236+CERES!P236+CESFI!O236+CESFI!P236+CAV!O236+CAV!P236+CEAVI!O236+CEAVI!P236+CEPLAN!O236+CEPLAN!P236+CCT!O236+CCT!P236+CEO!O236+CEO!P236</f>
        <v>0</v>
      </c>
      <c r="P84" s="15">
        <f t="shared" si="6"/>
        <v>331</v>
      </c>
      <c r="Q84" s="16">
        <f t="shared" si="7"/>
        <v>547.19999999999993</v>
      </c>
      <c r="R84" s="16">
        <f t="shared" si="8"/>
        <v>0</v>
      </c>
      <c r="S84" s="16">
        <f t="shared" si="9"/>
        <v>150</v>
      </c>
    </row>
    <row r="85" spans="1:19" s="39" customFormat="1" ht="38.25" customHeight="1" x14ac:dyDescent="0.25">
      <c r="A85" s="166"/>
      <c r="B85" s="164"/>
      <c r="C85" s="67">
        <v>91</v>
      </c>
      <c r="D85" s="67"/>
      <c r="E85" s="71" t="s">
        <v>145</v>
      </c>
      <c r="F85" s="86" t="s">
        <v>349</v>
      </c>
      <c r="G85" s="77" t="s">
        <v>3</v>
      </c>
      <c r="H85" s="75" t="s">
        <v>350</v>
      </c>
      <c r="I85" s="81" t="s">
        <v>468</v>
      </c>
      <c r="J85" s="82">
        <v>1.5</v>
      </c>
      <c r="K85" s="14">
        <f>REITORIA!J85+ESAG!J85+CEAD!J85+FAED!J85+CEART!J85+CEFID!J85+CERES!J85+CESFI!J85+CAV!J85+CEAVI!J85+CEPLAN!J85+CCT!J85+CEO!J85</f>
        <v>257</v>
      </c>
      <c r="L85" s="13">
        <f>REITORIA!K85+ESAG!K85+CEAD!K85+FAED!K85+CEART!K85+CEFID!K85+CERES!K85+CESFI!K85+CAV!K85+CEAVI!K85+CEPLAN!K85+CCT!K85+CEO!K85</f>
        <v>24</v>
      </c>
      <c r="M85" s="37">
        <f>REITORIA!L85+ESAG!L85+CEAD!L85+FAED!L85+CEART!L85+CEFID!L85+CERES!L85+CESFI!L85+CAV!L85+CEAVI!L85+CEPLAN!L85+CCT!L85+CEO!L85</f>
        <v>24</v>
      </c>
      <c r="N85" s="34">
        <f t="shared" si="5"/>
        <v>63.75</v>
      </c>
      <c r="O85" s="35">
        <f>REITORIA!O237+REITORIA!P237+ESAG!O237+ESAG!P237+CEAD!O237+CEAD!P237+FAED!O237+FAED!P237+CEART!O237+CEART!P237+CEFID!O237+CEFID!P237+CERES!O237+CERES!P237+CESFI!O237+CESFI!P237+CAV!O237+CAV!P237+CEAVI!O237+CEAVI!P237+CEPLAN!O237+CEPLAN!P237+CCT!O237+CCT!P237+CEO!O237+CEO!P237</f>
        <v>0</v>
      </c>
      <c r="P85" s="15">
        <f t="shared" si="6"/>
        <v>233</v>
      </c>
      <c r="Q85" s="16">
        <f t="shared" si="7"/>
        <v>385.5</v>
      </c>
      <c r="R85" s="16">
        <f t="shared" si="8"/>
        <v>0</v>
      </c>
      <c r="S85" s="16">
        <f t="shared" si="9"/>
        <v>36</v>
      </c>
    </row>
    <row r="86" spans="1:19" s="39" customFormat="1" ht="38.25" customHeight="1" x14ac:dyDescent="0.25">
      <c r="A86" s="166"/>
      <c r="B86" s="164"/>
      <c r="C86" s="67">
        <v>92</v>
      </c>
      <c r="D86" s="67"/>
      <c r="E86" s="71" t="s">
        <v>146</v>
      </c>
      <c r="F86" s="86" t="s">
        <v>349</v>
      </c>
      <c r="G86" s="77" t="s">
        <v>3</v>
      </c>
      <c r="H86" s="75" t="s">
        <v>351</v>
      </c>
      <c r="I86" s="81" t="s">
        <v>468</v>
      </c>
      <c r="J86" s="82">
        <v>1.5</v>
      </c>
      <c r="K86" s="14">
        <f>REITORIA!J86+ESAG!J86+CEAD!J86+FAED!J86+CEART!J86+CEFID!J86+CERES!J86+CESFI!J86+CAV!J86+CEAVI!J86+CEPLAN!J86+CCT!J86+CEO!J86</f>
        <v>252</v>
      </c>
      <c r="L86" s="13">
        <f>REITORIA!K86+ESAG!K86+CEAD!K86+FAED!K86+CEART!K86+CEFID!K86+CERES!K86+CESFI!K86+CAV!K86+CEAVI!K86+CEPLAN!K86+CCT!K86+CEO!K86</f>
        <v>24</v>
      </c>
      <c r="M86" s="37">
        <f>REITORIA!L86+ESAG!L86+CEAD!L86+FAED!L86+CEART!L86+CEFID!L86+CERES!L86+CESFI!L86+CAV!L86+CEAVI!L86+CEPLAN!L86+CCT!L86+CEO!L86</f>
        <v>24</v>
      </c>
      <c r="N86" s="34">
        <f t="shared" si="5"/>
        <v>62.5</v>
      </c>
      <c r="O86" s="35">
        <f>REITORIA!O238+REITORIA!P238+ESAG!O238+ESAG!P238+CEAD!O238+CEAD!P238+FAED!O238+FAED!P238+CEART!O238+CEART!P238+CEFID!O238+CEFID!P238+CERES!O238+CERES!P238+CESFI!O238+CESFI!P238+CAV!O238+CAV!P238+CEAVI!O238+CEAVI!P238+CEPLAN!O238+CEPLAN!P238+CCT!O238+CCT!P238+CEO!O238+CEO!P238</f>
        <v>0</v>
      </c>
      <c r="P86" s="15">
        <f t="shared" si="6"/>
        <v>228</v>
      </c>
      <c r="Q86" s="16">
        <f t="shared" si="7"/>
        <v>378</v>
      </c>
      <c r="R86" s="16">
        <f t="shared" si="8"/>
        <v>0</v>
      </c>
      <c r="S86" s="16">
        <f t="shared" si="9"/>
        <v>36</v>
      </c>
    </row>
    <row r="87" spans="1:19" s="39" customFormat="1" ht="38.25" customHeight="1" x14ac:dyDescent="0.25">
      <c r="A87" s="166"/>
      <c r="B87" s="164"/>
      <c r="C87" s="67">
        <v>93</v>
      </c>
      <c r="D87" s="67"/>
      <c r="E87" s="71" t="s">
        <v>147</v>
      </c>
      <c r="F87" s="86" t="s">
        <v>349</v>
      </c>
      <c r="G87" s="77" t="s">
        <v>3</v>
      </c>
      <c r="H87" s="75" t="s">
        <v>352</v>
      </c>
      <c r="I87" s="81" t="s">
        <v>468</v>
      </c>
      <c r="J87" s="82">
        <v>1.5</v>
      </c>
      <c r="K87" s="14">
        <f>REITORIA!J87+ESAG!J87+CEAD!J87+FAED!J87+CEART!J87+CEFID!J87+CERES!J87+CESFI!J87+CAV!J87+CEAVI!J87+CEPLAN!J87+CCT!J87+CEO!J87</f>
        <v>166</v>
      </c>
      <c r="L87" s="13">
        <f>REITORIA!K87+ESAG!K87+CEAD!K87+FAED!K87+CEART!K87+CEFID!K87+CERES!K87+CESFI!K87+CAV!K87+CEAVI!K87+CEPLAN!K87+CCT!K87+CEO!K87</f>
        <v>12</v>
      </c>
      <c r="M87" s="37">
        <f>REITORIA!L87+ESAG!L87+CEAD!L87+FAED!L87+CEART!L87+CEFID!L87+CERES!L87+CESFI!L87+CAV!L87+CEAVI!L87+CEPLAN!L87+CCT!L87+CEO!L87</f>
        <v>12</v>
      </c>
      <c r="N87" s="34">
        <f t="shared" si="5"/>
        <v>41</v>
      </c>
      <c r="O87" s="35">
        <f>REITORIA!O239+REITORIA!P239+ESAG!O239+ESAG!P239+CEAD!O239+CEAD!P239+FAED!O239+FAED!P239+CEART!O239+CEART!P239+CEFID!O239+CEFID!P239+CERES!O239+CERES!P239+CESFI!O239+CESFI!P239+CAV!O239+CAV!P239+CEAVI!O239+CEAVI!P239+CEPLAN!O239+CEPLAN!P239+CCT!O239+CCT!P239+CEO!O239+CEO!P239</f>
        <v>0</v>
      </c>
      <c r="P87" s="15">
        <f t="shared" si="6"/>
        <v>154</v>
      </c>
      <c r="Q87" s="16">
        <f t="shared" si="7"/>
        <v>249</v>
      </c>
      <c r="R87" s="16">
        <f t="shared" si="8"/>
        <v>0</v>
      </c>
      <c r="S87" s="16">
        <f t="shared" si="9"/>
        <v>18</v>
      </c>
    </row>
    <row r="88" spans="1:19" s="39" customFormat="1" ht="38.25" customHeight="1" x14ac:dyDescent="0.25">
      <c r="A88" s="166"/>
      <c r="B88" s="165"/>
      <c r="C88" s="67">
        <v>94</v>
      </c>
      <c r="D88" s="67"/>
      <c r="E88" s="71" t="s">
        <v>148</v>
      </c>
      <c r="F88" s="86" t="s">
        <v>349</v>
      </c>
      <c r="G88" s="77" t="s">
        <v>3</v>
      </c>
      <c r="H88" s="75" t="s">
        <v>353</v>
      </c>
      <c r="I88" s="81" t="s">
        <v>468</v>
      </c>
      <c r="J88" s="82">
        <v>1.5</v>
      </c>
      <c r="K88" s="14">
        <f>REITORIA!J88+ESAG!J88+CEAD!J88+FAED!J88+CEART!J88+CEFID!J88+CERES!J88+CESFI!J88+CAV!J88+CEAVI!J88+CEPLAN!J88+CCT!J88+CEO!J88</f>
        <v>186</v>
      </c>
      <c r="L88" s="13">
        <f>REITORIA!K88+ESAG!K88+CEAD!K88+FAED!K88+CEART!K88+CEFID!K88+CERES!K88+CESFI!K88+CAV!K88+CEAVI!K88+CEPLAN!K88+CCT!K88+CEO!K88</f>
        <v>12</v>
      </c>
      <c r="M88" s="37">
        <f>REITORIA!L88+ESAG!L88+CEAD!L88+FAED!L88+CEART!L88+CEFID!L88+CERES!L88+CESFI!L88+CAV!L88+CEAVI!L88+CEPLAN!L88+CCT!L88+CEO!L88</f>
        <v>12</v>
      </c>
      <c r="N88" s="34">
        <f t="shared" si="5"/>
        <v>46</v>
      </c>
      <c r="O88" s="35">
        <f>REITORIA!O240+REITORIA!P240+ESAG!O240+ESAG!P240+CEAD!O240+CEAD!P240+FAED!O240+FAED!P240+CEART!O240+CEART!P240+CEFID!O240+CEFID!P240+CERES!O240+CERES!P240+CESFI!O240+CESFI!P240+CAV!O240+CAV!P240+CEAVI!O240+CEAVI!P240+CEPLAN!O240+CEPLAN!P240+CCT!O240+CCT!P240+CEO!O240+CEO!P240</f>
        <v>0</v>
      </c>
      <c r="P88" s="15">
        <f t="shared" si="6"/>
        <v>174</v>
      </c>
      <c r="Q88" s="16">
        <f t="shared" si="7"/>
        <v>279</v>
      </c>
      <c r="R88" s="16">
        <f t="shared" si="8"/>
        <v>0</v>
      </c>
      <c r="S88" s="16">
        <f t="shared" si="9"/>
        <v>18</v>
      </c>
    </row>
    <row r="89" spans="1:19" s="39" customFormat="1" ht="38.25" customHeight="1" x14ac:dyDescent="0.25">
      <c r="A89" s="166" t="s">
        <v>477</v>
      </c>
      <c r="B89" s="163">
        <v>10</v>
      </c>
      <c r="C89" s="67">
        <v>95</v>
      </c>
      <c r="D89" s="67"/>
      <c r="E89" s="71" t="s">
        <v>149</v>
      </c>
      <c r="F89" s="86" t="s">
        <v>354</v>
      </c>
      <c r="G89" s="77" t="s">
        <v>355</v>
      </c>
      <c r="H89" s="75" t="s">
        <v>356</v>
      </c>
      <c r="I89" s="81" t="s">
        <v>468</v>
      </c>
      <c r="J89" s="82">
        <v>28.92</v>
      </c>
      <c r="K89" s="14">
        <f>REITORIA!J89+ESAG!J89+CEAD!J89+FAED!J89+CEART!J89+CEFID!J89+CERES!J89+CESFI!J89+CAV!J89+CEAVI!J89+CEPLAN!J89+CCT!J89+CEO!J89</f>
        <v>310</v>
      </c>
      <c r="L89" s="13">
        <f>REITORIA!K89+ESAG!K89+CEAD!K89+FAED!K89+CEART!K89+CEFID!K89+CERES!K89+CESFI!K89+CAV!K89+CEAVI!K89+CEPLAN!K89+CCT!K89+CEO!K89</f>
        <v>270</v>
      </c>
      <c r="M89" s="37">
        <f>REITORIA!L89+ESAG!L89+CEAD!L89+FAED!L89+CEART!L89+CEFID!L89+CERES!L89+CESFI!L89+CAV!L89+CEAVI!L89+CEPLAN!L89+CCT!L89+CEO!L89</f>
        <v>270</v>
      </c>
      <c r="N89" s="34">
        <f t="shared" si="5"/>
        <v>77</v>
      </c>
      <c r="O89" s="35">
        <f>REITORIA!O241+REITORIA!P241+ESAG!O241+ESAG!P241+CEAD!O241+CEAD!P241+FAED!O241+FAED!P241+CEART!O241+CEART!P241+CEFID!O241+CEFID!P241+CERES!O241+CERES!P241+CESFI!O241+CESFI!P241+CAV!O241+CAV!P241+CEAVI!O241+CEAVI!P241+CEPLAN!O241+CEPLAN!P241+CCT!O241+CCT!P241+CEO!O241+CEO!P241</f>
        <v>0</v>
      </c>
      <c r="P89" s="15">
        <f t="shared" si="6"/>
        <v>40</v>
      </c>
      <c r="Q89" s="16">
        <f t="shared" si="7"/>
        <v>8965.2000000000007</v>
      </c>
      <c r="R89" s="16">
        <f t="shared" si="8"/>
        <v>0</v>
      </c>
      <c r="S89" s="16">
        <f t="shared" si="9"/>
        <v>7808.4000000000005</v>
      </c>
    </row>
    <row r="90" spans="1:19" s="39" customFormat="1" ht="38.25" customHeight="1" x14ac:dyDescent="0.25">
      <c r="A90" s="166"/>
      <c r="B90" s="165"/>
      <c r="C90" s="67">
        <v>96</v>
      </c>
      <c r="D90" s="67"/>
      <c r="E90" s="71" t="s">
        <v>150</v>
      </c>
      <c r="F90" s="86" t="s">
        <v>357</v>
      </c>
      <c r="G90" s="77" t="s">
        <v>51</v>
      </c>
      <c r="H90" s="75" t="s">
        <v>358</v>
      </c>
      <c r="I90" s="81" t="s">
        <v>468</v>
      </c>
      <c r="J90" s="82">
        <v>56.45</v>
      </c>
      <c r="K90" s="14">
        <f>REITORIA!J90+ESAG!J90+CEAD!J90+FAED!J90+CEART!J90+CEFID!J90+CERES!J90+CESFI!J90+CAV!J90+CEAVI!J90+CEPLAN!J90+CCT!J90+CEO!J90</f>
        <v>343</v>
      </c>
      <c r="L90" s="13">
        <f>REITORIA!K90+ESAG!K90+CEAD!K90+FAED!K90+CEART!K90+CEFID!K90+CERES!K90+CESFI!K90+CAV!K90+CEAVI!K90+CEPLAN!K90+CCT!K90+CEO!K90</f>
        <v>113</v>
      </c>
      <c r="M90" s="37">
        <f>REITORIA!L90+ESAG!L90+CEAD!L90+FAED!L90+CEART!L90+CEFID!L90+CERES!L90+CESFI!L90+CAV!L90+CEAVI!L90+CEPLAN!L90+CCT!L90+CEO!L90</f>
        <v>113</v>
      </c>
      <c r="N90" s="34">
        <f t="shared" si="5"/>
        <v>85.25</v>
      </c>
      <c r="O90" s="35">
        <f>REITORIA!O242+REITORIA!P242+ESAG!O242+ESAG!P242+CEAD!O242+CEAD!P242+FAED!O242+FAED!P242+CEART!O242+CEART!P242+CEFID!O242+CEFID!P242+CERES!O242+CERES!P242+CESFI!O242+CESFI!P242+CAV!O242+CAV!P242+CEAVI!O242+CEAVI!P242+CEPLAN!O242+CEPLAN!P242+CCT!O242+CCT!P242+CEO!O242+CEO!P242</f>
        <v>0</v>
      </c>
      <c r="P90" s="15">
        <f t="shared" si="6"/>
        <v>230</v>
      </c>
      <c r="Q90" s="16">
        <f t="shared" si="7"/>
        <v>19362.350000000002</v>
      </c>
      <c r="R90" s="16">
        <f t="shared" si="8"/>
        <v>0</v>
      </c>
      <c r="S90" s="16">
        <f t="shared" si="9"/>
        <v>6378.85</v>
      </c>
    </row>
    <row r="91" spans="1:19" s="39" customFormat="1" ht="38.25" customHeight="1" x14ac:dyDescent="0.25">
      <c r="A91" s="78" t="s">
        <v>480</v>
      </c>
      <c r="B91" s="67">
        <v>11</v>
      </c>
      <c r="C91" s="67">
        <v>97</v>
      </c>
      <c r="D91" s="67"/>
      <c r="E91" s="71" t="s">
        <v>151</v>
      </c>
      <c r="F91" s="86" t="s">
        <v>359</v>
      </c>
      <c r="G91" s="77" t="s">
        <v>51</v>
      </c>
      <c r="H91" s="75" t="s">
        <v>360</v>
      </c>
      <c r="I91" s="81" t="s">
        <v>468</v>
      </c>
      <c r="J91" s="82">
        <v>21.5</v>
      </c>
      <c r="K91" s="14">
        <f>REITORIA!J91+ESAG!J91+CEAD!J91+FAED!J91+CEART!J91+CEFID!J91+CERES!J91+CESFI!J91+CAV!J91+CEAVI!J91+CEPLAN!J91+CCT!J91+CEO!J91</f>
        <v>3792</v>
      </c>
      <c r="L91" s="13">
        <f>REITORIA!K91+ESAG!K91+CEAD!K91+FAED!K91+CEART!K91+CEFID!K91+CERES!K91+CESFI!K91+CAV!K91+CEAVI!K91+CEPLAN!K91+CCT!K91+CEO!K91</f>
        <v>1890</v>
      </c>
      <c r="M91" s="37">
        <f>REITORIA!L91+ESAG!L91+CEAD!L91+FAED!L91+CEART!L91+CEFID!L91+CERES!L91+CESFI!L91+CAV!L91+CEAVI!L91+CEPLAN!L91+CCT!L91+CEO!L91</f>
        <v>1890</v>
      </c>
      <c r="N91" s="34">
        <f t="shared" si="5"/>
        <v>947.5</v>
      </c>
      <c r="O91" s="35">
        <f>REITORIA!O243+REITORIA!P243+ESAG!O243+ESAG!P243+CEAD!O243+CEAD!P243+FAED!O243+FAED!P243+CEART!O243+CEART!P243+CEFID!O243+CEFID!P243+CERES!O243+CERES!P243+CESFI!O243+CESFI!P243+CAV!O243+CAV!P243+CEAVI!O243+CEAVI!P243+CEPLAN!O243+CEPLAN!P243+CCT!O243+CCT!P243+CEO!O243+CEO!P243</f>
        <v>0</v>
      </c>
      <c r="P91" s="15">
        <f t="shared" si="6"/>
        <v>1902</v>
      </c>
      <c r="Q91" s="16">
        <f t="shared" si="7"/>
        <v>81528</v>
      </c>
      <c r="R91" s="16">
        <f t="shared" si="8"/>
        <v>0</v>
      </c>
      <c r="S91" s="16">
        <f t="shared" si="9"/>
        <v>40635</v>
      </c>
    </row>
    <row r="92" spans="1:19" s="39" customFormat="1" ht="38.25" customHeight="1" x14ac:dyDescent="0.25">
      <c r="A92" s="166" t="s">
        <v>478</v>
      </c>
      <c r="B92" s="163">
        <v>12</v>
      </c>
      <c r="C92" s="67">
        <v>98</v>
      </c>
      <c r="D92" s="67"/>
      <c r="E92" s="71" t="s">
        <v>152</v>
      </c>
      <c r="F92" s="86" t="s">
        <v>361</v>
      </c>
      <c r="G92" s="77" t="s">
        <v>362</v>
      </c>
      <c r="H92" s="75" t="s">
        <v>363</v>
      </c>
      <c r="I92" s="81" t="s">
        <v>471</v>
      </c>
      <c r="J92" s="82">
        <v>212.69</v>
      </c>
      <c r="K92" s="14">
        <f>REITORIA!J92+ESAG!J92+CEAD!J92+FAED!J92+CEART!J92+CEFID!J92+CERES!J92+CESFI!J92+CAV!J92+CEAVI!J92+CEPLAN!J92+CCT!J92+CEO!J92</f>
        <v>62</v>
      </c>
      <c r="L92" s="13">
        <f>REITORIA!K92+ESAG!K92+CEAD!K92+FAED!K92+CEART!K92+CEFID!K92+CERES!K92+CESFI!K92+CAV!K92+CEAVI!K92+CEPLAN!K92+CCT!K92+CEO!K92</f>
        <v>20</v>
      </c>
      <c r="M92" s="37">
        <f>REITORIA!L92+ESAG!L92+CEAD!L92+FAED!L92+CEART!L92+CEFID!L92+CERES!L92+CESFI!L92+CAV!L92+CEAVI!L92+CEPLAN!L92+CCT!L92+CEO!L92</f>
        <v>20</v>
      </c>
      <c r="N92" s="34">
        <f t="shared" si="5"/>
        <v>15</v>
      </c>
      <c r="O92" s="35">
        <f>REITORIA!O244+REITORIA!P244+ESAG!O244+ESAG!P244+CEAD!O244+CEAD!P244+FAED!O244+FAED!P244+CEART!O244+CEART!P244+CEFID!O244+CEFID!P244+CERES!O244+CERES!P244+CESFI!O244+CESFI!P244+CAV!O244+CAV!P244+CEAVI!O244+CEAVI!P244+CEPLAN!O244+CEPLAN!P244+CCT!O244+CCT!P244+CEO!O244+CEO!P244</f>
        <v>0</v>
      </c>
      <c r="P92" s="15">
        <f t="shared" si="6"/>
        <v>42</v>
      </c>
      <c r="Q92" s="16">
        <f t="shared" si="7"/>
        <v>13186.78</v>
      </c>
      <c r="R92" s="16">
        <f t="shared" si="8"/>
        <v>0</v>
      </c>
      <c r="S92" s="16">
        <f t="shared" si="9"/>
        <v>4253.8</v>
      </c>
    </row>
    <row r="93" spans="1:19" s="39" customFormat="1" ht="38.25" customHeight="1" x14ac:dyDescent="0.25">
      <c r="A93" s="166"/>
      <c r="B93" s="164"/>
      <c r="C93" s="67">
        <v>99</v>
      </c>
      <c r="D93" s="67"/>
      <c r="E93" s="71" t="s">
        <v>153</v>
      </c>
      <c r="F93" s="86" t="s">
        <v>297</v>
      </c>
      <c r="G93" s="77" t="s">
        <v>241</v>
      </c>
      <c r="H93" s="75" t="s">
        <v>364</v>
      </c>
      <c r="I93" s="81" t="s">
        <v>468</v>
      </c>
      <c r="J93" s="82">
        <v>19.16</v>
      </c>
      <c r="K93" s="14">
        <f>REITORIA!J93+ESAG!J93+CEAD!J93+FAED!J93+CEART!J93+CEFID!J93+CERES!J93+CESFI!J93+CAV!J93+CEAVI!J93+CEPLAN!J93+CCT!J93+CEO!J93</f>
        <v>131</v>
      </c>
      <c r="L93" s="13">
        <f>REITORIA!K93+ESAG!K93+CEAD!K93+FAED!K93+CEART!K93+CEFID!K93+CERES!K93+CESFI!K93+CAV!K93+CEAVI!K93+CEPLAN!K93+CCT!K93+CEO!K93</f>
        <v>64</v>
      </c>
      <c r="M93" s="37">
        <f>REITORIA!L93+ESAG!L93+CEAD!L93+FAED!L93+CEART!L93+CEFID!L93+CERES!L93+CESFI!L93+CAV!L93+CEAVI!L93+CEPLAN!L93+CCT!L93+CEO!L93</f>
        <v>64</v>
      </c>
      <c r="N93" s="34">
        <f t="shared" si="5"/>
        <v>32.25</v>
      </c>
      <c r="O93" s="35">
        <f>REITORIA!O245+REITORIA!P245+ESAG!O245+ESAG!P245+CEAD!O245+CEAD!P245+FAED!O245+FAED!P245+CEART!O245+CEART!P245+CEFID!O245+CEFID!P245+CERES!O245+CERES!P245+CESFI!O245+CESFI!P245+CAV!O245+CAV!P245+CEAVI!O245+CEAVI!P245+CEPLAN!O245+CEPLAN!P245+CCT!O245+CCT!P245+CEO!O245+CEO!P245</f>
        <v>0</v>
      </c>
      <c r="P93" s="15">
        <f t="shared" si="6"/>
        <v>67</v>
      </c>
      <c r="Q93" s="16">
        <f t="shared" si="7"/>
        <v>2509.96</v>
      </c>
      <c r="R93" s="16">
        <f t="shared" si="8"/>
        <v>0</v>
      </c>
      <c r="S93" s="16">
        <f t="shared" si="9"/>
        <v>1226.24</v>
      </c>
    </row>
    <row r="94" spans="1:19" s="39" customFormat="1" ht="38.25" customHeight="1" x14ac:dyDescent="0.25">
      <c r="A94" s="166"/>
      <c r="B94" s="164"/>
      <c r="C94" s="67">
        <v>100</v>
      </c>
      <c r="D94" s="67"/>
      <c r="E94" s="71" t="s">
        <v>154</v>
      </c>
      <c r="F94" s="86" t="s">
        <v>365</v>
      </c>
      <c r="G94" s="77" t="s">
        <v>241</v>
      </c>
      <c r="H94" s="75" t="s">
        <v>366</v>
      </c>
      <c r="I94" s="81" t="s">
        <v>468</v>
      </c>
      <c r="J94" s="82">
        <v>0.97</v>
      </c>
      <c r="K94" s="14">
        <f>REITORIA!J94+ESAG!J94+CEAD!J94+FAED!J94+CEART!J94+CEFID!J94+CERES!J94+CESFI!J94+CAV!J94+CEAVI!J94+CEPLAN!J94+CCT!J94+CEO!J94</f>
        <v>38</v>
      </c>
      <c r="L94" s="13">
        <f>REITORIA!K94+ESAG!K94+CEAD!K94+FAED!K94+CEART!K94+CEFID!K94+CERES!K94+CESFI!K94+CAV!K94+CEAVI!K94+CEPLAN!K94+CCT!K94+CEO!K94</f>
        <v>28</v>
      </c>
      <c r="M94" s="37">
        <f>REITORIA!L94+ESAG!L94+CEAD!L94+FAED!L94+CEART!L94+CEFID!L94+CERES!L94+CESFI!L94+CAV!L94+CEAVI!L94+CEPLAN!L94+CCT!L94+CEO!L94</f>
        <v>28</v>
      </c>
      <c r="N94" s="34">
        <f t="shared" si="5"/>
        <v>9</v>
      </c>
      <c r="O94" s="35">
        <f>REITORIA!O246+REITORIA!P246+ESAG!O246+ESAG!P246+CEAD!O246+CEAD!P246+FAED!O246+FAED!P246+CEART!O246+CEART!P246+CEFID!O246+CEFID!P246+CERES!O246+CERES!P246+CESFI!O246+CESFI!P246+CAV!O246+CAV!P246+CEAVI!O246+CEAVI!P246+CEPLAN!O246+CEPLAN!P246+CCT!O246+CCT!P246+CEO!O246+CEO!P246</f>
        <v>0</v>
      </c>
      <c r="P94" s="15">
        <f t="shared" si="6"/>
        <v>10</v>
      </c>
      <c r="Q94" s="16">
        <f t="shared" si="7"/>
        <v>36.86</v>
      </c>
      <c r="R94" s="16">
        <f t="shared" si="8"/>
        <v>0</v>
      </c>
      <c r="S94" s="16">
        <f t="shared" si="9"/>
        <v>27.16</v>
      </c>
    </row>
    <row r="95" spans="1:19" s="39" customFormat="1" ht="38.25" customHeight="1" x14ac:dyDescent="0.25">
      <c r="A95" s="166"/>
      <c r="B95" s="164"/>
      <c r="C95" s="67">
        <v>101</v>
      </c>
      <c r="D95" s="67"/>
      <c r="E95" s="71" t="s">
        <v>155</v>
      </c>
      <c r="F95" s="86" t="s">
        <v>367</v>
      </c>
      <c r="G95" s="77" t="s">
        <v>241</v>
      </c>
      <c r="H95" s="75" t="s">
        <v>368</v>
      </c>
      <c r="I95" s="81" t="s">
        <v>468</v>
      </c>
      <c r="J95" s="82">
        <v>58.8</v>
      </c>
      <c r="K95" s="14">
        <f>REITORIA!J95+ESAG!J95+CEAD!J95+FAED!J95+CEART!J95+CEFID!J95+CERES!J95+CESFI!J95+CAV!J95+CEAVI!J95+CEPLAN!J95+CCT!J95+CEO!J95</f>
        <v>5</v>
      </c>
      <c r="L95" s="13">
        <f>REITORIA!K95+ESAG!K95+CEAD!K95+FAED!K95+CEART!K95+CEFID!K95+CERES!K95+CESFI!K95+CAV!K95+CEAVI!K95+CEPLAN!K95+CCT!K95+CEO!K95</f>
        <v>0</v>
      </c>
      <c r="M95" s="37">
        <f>REITORIA!L95+ESAG!L95+CEAD!L95+FAED!L95+CEART!L95+CEFID!L95+CERES!L95+CESFI!L95+CAV!L95+CEAVI!L95+CEPLAN!L95+CCT!L95+CEO!L95</f>
        <v>0</v>
      </c>
      <c r="N95" s="34">
        <f t="shared" si="5"/>
        <v>0.75</v>
      </c>
      <c r="O95" s="35">
        <f>REITORIA!O247+REITORIA!P247+ESAG!O247+ESAG!P247+CEAD!O247+CEAD!P247+FAED!O247+FAED!P247+CEART!O247+CEART!P247+CEFID!O247+CEFID!P247+CERES!O247+CERES!P247+CESFI!O247+CESFI!P247+CAV!O247+CAV!P247+CEAVI!O247+CEAVI!P247+CEPLAN!O247+CEPLAN!P247+CCT!O247+CCT!P247+CEO!O247+CEO!P247</f>
        <v>0</v>
      </c>
      <c r="P95" s="15">
        <f t="shared" si="6"/>
        <v>5</v>
      </c>
      <c r="Q95" s="16">
        <f t="shared" si="7"/>
        <v>294</v>
      </c>
      <c r="R95" s="16">
        <f t="shared" si="8"/>
        <v>0</v>
      </c>
      <c r="S95" s="16">
        <f t="shared" si="9"/>
        <v>0</v>
      </c>
    </row>
    <row r="96" spans="1:19" s="39" customFormat="1" ht="38.25" customHeight="1" x14ac:dyDescent="0.25">
      <c r="A96" s="166"/>
      <c r="B96" s="164"/>
      <c r="C96" s="67">
        <v>102</v>
      </c>
      <c r="D96" s="67"/>
      <c r="E96" s="71" t="s">
        <v>156</v>
      </c>
      <c r="F96" s="86" t="s">
        <v>369</v>
      </c>
      <c r="G96" s="77" t="s">
        <v>355</v>
      </c>
      <c r="H96" s="75" t="s">
        <v>370</v>
      </c>
      <c r="I96" s="81" t="s">
        <v>468</v>
      </c>
      <c r="J96" s="82">
        <v>38.53</v>
      </c>
      <c r="K96" s="14">
        <f>REITORIA!J96+ESAG!J96+CEAD!J96+FAED!J96+CEART!J96+CEFID!J96+CERES!J96+CESFI!J96+CAV!J96+CEAVI!J96+CEPLAN!J96+CCT!J96+CEO!J96</f>
        <v>37</v>
      </c>
      <c r="L96" s="13">
        <f>REITORIA!K96+ESAG!K96+CEAD!K96+FAED!K96+CEART!K96+CEFID!K96+CERES!K96+CESFI!K96+CAV!K96+CEAVI!K96+CEPLAN!K96+CCT!K96+CEO!K96</f>
        <v>35</v>
      </c>
      <c r="M96" s="37">
        <f>REITORIA!L96+ESAG!L96+CEAD!L96+FAED!L96+CEART!L96+CEFID!L96+CERES!L96+CESFI!L96+CAV!L96+CEAVI!L96+CEPLAN!L96+CCT!L96+CEO!L96</f>
        <v>35</v>
      </c>
      <c r="N96" s="34">
        <f t="shared" si="5"/>
        <v>8.75</v>
      </c>
      <c r="O96" s="35">
        <f>REITORIA!O248+REITORIA!P248+ESAG!O248+ESAG!P248+CEAD!O248+CEAD!P248+FAED!O248+FAED!P248+CEART!O248+CEART!P248+CEFID!O248+CEFID!P248+CERES!O248+CERES!P248+CESFI!O248+CESFI!P248+CAV!O248+CAV!P248+CEAVI!O248+CEAVI!P248+CEPLAN!O248+CEPLAN!P248+CCT!O248+CCT!P248+CEO!O248+CEO!P248</f>
        <v>0</v>
      </c>
      <c r="P96" s="15">
        <f t="shared" si="6"/>
        <v>2</v>
      </c>
      <c r="Q96" s="16">
        <f t="shared" si="7"/>
        <v>1425.6100000000001</v>
      </c>
      <c r="R96" s="16">
        <f t="shared" si="8"/>
        <v>0</v>
      </c>
      <c r="S96" s="16">
        <f t="shared" si="9"/>
        <v>1348.55</v>
      </c>
    </row>
    <row r="97" spans="1:19" s="39" customFormat="1" ht="38.25" customHeight="1" x14ac:dyDescent="0.25">
      <c r="A97" s="166"/>
      <c r="B97" s="164"/>
      <c r="C97" s="67">
        <v>103</v>
      </c>
      <c r="D97" s="67"/>
      <c r="E97" s="71" t="s">
        <v>157</v>
      </c>
      <c r="F97" s="86" t="s">
        <v>371</v>
      </c>
      <c r="G97" s="77" t="s">
        <v>51</v>
      </c>
      <c r="H97" s="75" t="s">
        <v>372</v>
      </c>
      <c r="I97" s="77" t="s">
        <v>468</v>
      </c>
      <c r="J97" s="82">
        <v>8.84</v>
      </c>
      <c r="K97" s="14">
        <f>REITORIA!J97+ESAG!J97+CEAD!J97+FAED!J97+CEART!J97+CEFID!J97+CERES!J97+CESFI!J97+CAV!J97+CEAVI!J97+CEPLAN!J97+CCT!J97+CEO!J97</f>
        <v>136</v>
      </c>
      <c r="L97" s="13">
        <f>REITORIA!K97+ESAG!K97+CEAD!K97+FAED!K97+CEART!K97+CEFID!K97+CERES!K97+CESFI!K97+CAV!K97+CEAVI!K97+CEPLAN!K97+CCT!K97+CEO!K97</f>
        <v>77</v>
      </c>
      <c r="M97" s="37">
        <f>REITORIA!L97+ESAG!L97+CEAD!L97+FAED!L97+CEART!L97+CEFID!L97+CERES!L97+CESFI!L97+CAV!L97+CEAVI!L97+CEPLAN!L97+CCT!L97+CEO!L97</f>
        <v>77</v>
      </c>
      <c r="N97" s="34">
        <f t="shared" si="5"/>
        <v>33.5</v>
      </c>
      <c r="O97" s="35">
        <f>REITORIA!O249+REITORIA!P249+ESAG!O249+ESAG!P249+CEAD!O249+CEAD!P249+FAED!O249+FAED!P249+CEART!O249+CEART!P249+CEFID!O249+CEFID!P249+CERES!O249+CERES!P249+CESFI!O249+CESFI!P249+CAV!O249+CAV!P249+CEAVI!O249+CEAVI!P249+CEPLAN!O249+CEPLAN!P249+CCT!O249+CCT!P249+CEO!O249+CEO!P249</f>
        <v>0</v>
      </c>
      <c r="P97" s="15">
        <f t="shared" si="6"/>
        <v>59</v>
      </c>
      <c r="Q97" s="16">
        <f t="shared" si="7"/>
        <v>1202.24</v>
      </c>
      <c r="R97" s="16">
        <f t="shared" si="8"/>
        <v>0</v>
      </c>
      <c r="S97" s="16">
        <f t="shared" si="9"/>
        <v>680.68</v>
      </c>
    </row>
    <row r="98" spans="1:19" s="39" customFormat="1" ht="38.25" customHeight="1" x14ac:dyDescent="0.25">
      <c r="A98" s="166"/>
      <c r="B98" s="164"/>
      <c r="C98" s="67">
        <v>104</v>
      </c>
      <c r="D98" s="67"/>
      <c r="E98" s="71" t="s">
        <v>158</v>
      </c>
      <c r="F98" s="86" t="s">
        <v>373</v>
      </c>
      <c r="G98" s="77" t="s">
        <v>374</v>
      </c>
      <c r="H98" s="75" t="s">
        <v>375</v>
      </c>
      <c r="I98" s="77" t="s">
        <v>468</v>
      </c>
      <c r="J98" s="82">
        <v>4.7300000000000004</v>
      </c>
      <c r="K98" s="14">
        <f>REITORIA!J98+ESAG!J98+CEAD!J98+FAED!J98+CEART!J98+CEFID!J98+CERES!J98+CESFI!J98+CAV!J98+CEAVI!J98+CEPLAN!J98+CCT!J98+CEO!J98</f>
        <v>66</v>
      </c>
      <c r="L98" s="13">
        <f>REITORIA!K98+ESAG!K98+CEAD!K98+FAED!K98+CEART!K98+CEFID!K98+CERES!K98+CESFI!K98+CAV!K98+CEAVI!K98+CEPLAN!K98+CCT!K98+CEO!K98</f>
        <v>45</v>
      </c>
      <c r="M98" s="37">
        <f>REITORIA!L98+ESAG!L98+CEAD!L98+FAED!L98+CEART!L98+CEFID!L98+CERES!L98+CESFI!L98+CAV!L98+CEAVI!L98+CEPLAN!L98+CCT!L98+CEO!L98</f>
        <v>45</v>
      </c>
      <c r="N98" s="34">
        <f t="shared" si="5"/>
        <v>16</v>
      </c>
      <c r="O98" s="35">
        <f>REITORIA!O250+REITORIA!P250+ESAG!O250+ESAG!P250+CEAD!O250+CEAD!P250+FAED!O250+FAED!P250+CEART!O250+CEART!P250+CEFID!O250+CEFID!P250+CERES!O250+CERES!P250+CESFI!O250+CESFI!P250+CAV!O250+CAV!P250+CEAVI!O250+CEAVI!P250+CEPLAN!O250+CEPLAN!P250+CCT!O250+CCT!P250+CEO!O250+CEO!P250</f>
        <v>0</v>
      </c>
      <c r="P98" s="15">
        <f t="shared" si="6"/>
        <v>21</v>
      </c>
      <c r="Q98" s="16">
        <f t="shared" si="7"/>
        <v>312.18</v>
      </c>
      <c r="R98" s="16">
        <f t="shared" si="8"/>
        <v>0</v>
      </c>
      <c r="S98" s="16">
        <f t="shared" si="9"/>
        <v>212.85000000000002</v>
      </c>
    </row>
    <row r="99" spans="1:19" s="39" customFormat="1" ht="38.25" customHeight="1" x14ac:dyDescent="0.25">
      <c r="A99" s="166"/>
      <c r="B99" s="164"/>
      <c r="C99" s="67">
        <v>105</v>
      </c>
      <c r="D99" s="67"/>
      <c r="E99" s="71" t="s">
        <v>159</v>
      </c>
      <c r="F99" s="86" t="s">
        <v>373</v>
      </c>
      <c r="G99" s="77" t="s">
        <v>374</v>
      </c>
      <c r="H99" s="75" t="s">
        <v>376</v>
      </c>
      <c r="I99" s="77" t="s">
        <v>468</v>
      </c>
      <c r="J99" s="82">
        <v>4.74</v>
      </c>
      <c r="K99" s="14">
        <f>REITORIA!J99+ESAG!J99+CEAD!J99+FAED!J99+CEART!J99+CEFID!J99+CERES!J99+CESFI!J99+CAV!J99+CEAVI!J99+CEPLAN!J99+CCT!J99+CEO!J99</f>
        <v>77</v>
      </c>
      <c r="L99" s="13">
        <f>REITORIA!K99+ESAG!K99+CEAD!K99+FAED!K99+CEART!K99+CEFID!K99+CERES!K99+CESFI!K99+CAV!K99+CEAVI!K99+CEPLAN!K99+CCT!K99+CEO!K99</f>
        <v>56</v>
      </c>
      <c r="M99" s="37">
        <f>REITORIA!L99+ESAG!L99+CEAD!L99+FAED!L99+CEART!L99+CEFID!L99+CERES!L99+CESFI!L99+CAV!L99+CEAVI!L99+CEPLAN!L99+CCT!L99+CEO!L99</f>
        <v>56</v>
      </c>
      <c r="N99" s="34">
        <f t="shared" si="5"/>
        <v>18.75</v>
      </c>
      <c r="O99" s="35">
        <f>REITORIA!O251+REITORIA!P251+ESAG!O251+ESAG!P251+CEAD!O251+CEAD!P251+FAED!O251+FAED!P251+CEART!O251+CEART!P251+CEFID!O251+CEFID!P251+CERES!O251+CERES!P251+CESFI!O251+CESFI!P251+CAV!O251+CAV!P251+CEAVI!O251+CEAVI!P251+CEPLAN!O251+CEPLAN!P251+CCT!O251+CCT!P251+CEO!O251+CEO!P251</f>
        <v>0</v>
      </c>
      <c r="P99" s="15">
        <f t="shared" si="6"/>
        <v>21</v>
      </c>
      <c r="Q99" s="16">
        <f t="shared" si="7"/>
        <v>364.98</v>
      </c>
      <c r="R99" s="16">
        <f t="shared" si="8"/>
        <v>0</v>
      </c>
      <c r="S99" s="16">
        <f t="shared" si="9"/>
        <v>265.44</v>
      </c>
    </row>
    <row r="100" spans="1:19" s="39" customFormat="1" ht="38.25" customHeight="1" x14ac:dyDescent="0.25">
      <c r="A100" s="166"/>
      <c r="B100" s="164"/>
      <c r="C100" s="67">
        <v>106</v>
      </c>
      <c r="D100" s="67"/>
      <c r="E100" s="71" t="s">
        <v>160</v>
      </c>
      <c r="F100" s="86" t="s">
        <v>373</v>
      </c>
      <c r="G100" s="77" t="s">
        <v>374</v>
      </c>
      <c r="H100" s="75" t="s">
        <v>377</v>
      </c>
      <c r="I100" s="77" t="s">
        <v>468</v>
      </c>
      <c r="J100" s="82">
        <v>4.7300000000000004</v>
      </c>
      <c r="K100" s="14">
        <f>REITORIA!J100+ESAG!J100+CEAD!J100+FAED!J100+CEART!J100+CEFID!J100+CERES!J100+CESFI!J100+CAV!J100+CEAVI!J100+CEPLAN!J100+CCT!J100+CEO!J100</f>
        <v>75</v>
      </c>
      <c r="L100" s="13">
        <f>REITORIA!K100+ESAG!K100+CEAD!K100+FAED!K100+CEART!K100+CEFID!K100+CERES!K100+CESFI!K100+CAV!K100+CEAVI!K100+CEPLAN!K100+CCT!K100+CEO!K100</f>
        <v>54</v>
      </c>
      <c r="M100" s="37">
        <f>REITORIA!L100+ESAG!L100+CEAD!L100+FAED!L100+CEART!L100+CEFID!L100+CERES!L100+CESFI!L100+CAV!L100+CEAVI!L100+CEPLAN!L100+CCT!L100+CEO!L100</f>
        <v>54</v>
      </c>
      <c r="N100" s="34">
        <f t="shared" ref="N100:N154" si="10">K100*0.25-0.5-O100</f>
        <v>18.25</v>
      </c>
      <c r="O100" s="35">
        <f>REITORIA!O252+REITORIA!P252+ESAG!O252+ESAG!P252+CEAD!O252+CEAD!P252+FAED!O252+FAED!P252+CEART!O252+CEART!P252+CEFID!O252+CEFID!P252+CERES!O252+CERES!P252+CESFI!O252+CESFI!P252+CAV!O252+CAV!P252+CEAVI!O252+CEAVI!P252+CEPLAN!O252+CEPLAN!P252+CCT!O252+CCT!P252+CEO!O252+CEO!P252</f>
        <v>0</v>
      </c>
      <c r="P100" s="15">
        <f t="shared" ref="P100:P154" si="11">K100-L100+O100</f>
        <v>21</v>
      </c>
      <c r="Q100" s="16">
        <f t="shared" ref="Q100:Q154" si="12">J100*K100</f>
        <v>354.75000000000006</v>
      </c>
      <c r="R100" s="16">
        <f t="shared" ref="R100:R154" si="13">J100*O100</f>
        <v>0</v>
      </c>
      <c r="S100" s="16">
        <f t="shared" si="9"/>
        <v>255.42000000000002</v>
      </c>
    </row>
    <row r="101" spans="1:19" s="39" customFormat="1" ht="38.25" customHeight="1" x14ac:dyDescent="0.25">
      <c r="A101" s="166"/>
      <c r="B101" s="164"/>
      <c r="C101" s="67">
        <v>107</v>
      </c>
      <c r="D101" s="67"/>
      <c r="E101" s="71" t="s">
        <v>161</v>
      </c>
      <c r="F101" s="86" t="s">
        <v>373</v>
      </c>
      <c r="G101" s="77" t="s">
        <v>374</v>
      </c>
      <c r="H101" s="75" t="s">
        <v>378</v>
      </c>
      <c r="I101" s="77" t="s">
        <v>468</v>
      </c>
      <c r="J101" s="82">
        <v>4.7300000000000004</v>
      </c>
      <c r="K101" s="14">
        <f>REITORIA!J101+ESAG!J101+CEAD!J101+FAED!J101+CEART!J101+CEFID!J101+CERES!J101+CESFI!J101+CAV!J101+CEAVI!J101+CEPLAN!J101+CCT!J101+CEO!J101</f>
        <v>76</v>
      </c>
      <c r="L101" s="13">
        <f>REITORIA!K101+ESAG!K101+CEAD!K101+FAED!K101+CEART!K101+CEFID!K101+CERES!K101+CESFI!K101+CAV!K101+CEAVI!K101+CEPLAN!K101+CCT!K101+CEO!K101</f>
        <v>55</v>
      </c>
      <c r="M101" s="37">
        <f>REITORIA!L101+ESAG!L101+CEAD!L101+FAED!L101+CEART!L101+CEFID!L101+CERES!L101+CESFI!L101+CAV!L101+CEAVI!L101+CEPLAN!L101+CCT!L101+CEO!L101</f>
        <v>55</v>
      </c>
      <c r="N101" s="34">
        <f t="shared" si="10"/>
        <v>18.5</v>
      </c>
      <c r="O101" s="35">
        <f>REITORIA!O253+REITORIA!P253+ESAG!O253+ESAG!P253+CEAD!O253+CEAD!P253+FAED!O253+FAED!P253+CEART!O253+CEART!P253+CEFID!O253+CEFID!P253+CERES!O253+CERES!P253+CESFI!O253+CESFI!P253+CAV!O253+CAV!P253+CEAVI!O253+CEAVI!P253+CEPLAN!O253+CEPLAN!P253+CCT!O253+CCT!P253+CEO!O253+CEO!P253</f>
        <v>0</v>
      </c>
      <c r="P101" s="15">
        <f t="shared" si="11"/>
        <v>21</v>
      </c>
      <c r="Q101" s="16">
        <f t="shared" si="12"/>
        <v>359.48</v>
      </c>
      <c r="R101" s="16">
        <f t="shared" si="13"/>
        <v>0</v>
      </c>
      <c r="S101" s="16">
        <f t="shared" si="9"/>
        <v>260.15000000000003</v>
      </c>
    </row>
    <row r="102" spans="1:19" s="39" customFormat="1" ht="38.25" customHeight="1" x14ac:dyDescent="0.25">
      <c r="A102" s="166"/>
      <c r="B102" s="164"/>
      <c r="C102" s="67">
        <v>108</v>
      </c>
      <c r="D102" s="67"/>
      <c r="E102" s="71" t="s">
        <v>162</v>
      </c>
      <c r="F102" s="86" t="s">
        <v>379</v>
      </c>
      <c r="G102" s="77" t="s">
        <v>380</v>
      </c>
      <c r="H102" s="75" t="s">
        <v>381</v>
      </c>
      <c r="I102" s="77" t="s">
        <v>468</v>
      </c>
      <c r="J102" s="82">
        <v>25.86</v>
      </c>
      <c r="K102" s="14">
        <f>REITORIA!J102+ESAG!J102+CEAD!J102+FAED!J102+CEART!J102+CEFID!J102+CERES!J102+CESFI!J102+CAV!J102+CEAVI!J102+CEPLAN!J102+CCT!J102+CEO!J102</f>
        <v>35</v>
      </c>
      <c r="L102" s="13">
        <f>REITORIA!K102+ESAG!K102+CEAD!K102+FAED!K102+CEART!K102+CEFID!K102+CERES!K102+CESFI!K102+CAV!K102+CEAVI!K102+CEPLAN!K102+CCT!K102+CEO!K102</f>
        <v>12</v>
      </c>
      <c r="M102" s="37">
        <f>REITORIA!L102+ESAG!L102+CEAD!L102+FAED!L102+CEART!L102+CEFID!L102+CERES!L102+CESFI!L102+CAV!L102+CEAVI!L102+CEPLAN!L102+CCT!L102+CEO!L102</f>
        <v>12</v>
      </c>
      <c r="N102" s="34">
        <f t="shared" si="10"/>
        <v>8.25</v>
      </c>
      <c r="O102" s="35">
        <f>REITORIA!O254+REITORIA!P254+ESAG!O254+ESAG!P254+CEAD!O254+CEAD!P254+FAED!O254+FAED!P254+CEART!O254+CEART!P254+CEFID!O254+CEFID!P254+CERES!O254+CERES!P254+CESFI!O254+CESFI!P254+CAV!O254+CAV!P254+CEAVI!O254+CEAVI!P254+CEPLAN!O254+CEPLAN!P254+CCT!O254+CCT!P254+CEO!O254+CEO!P254</f>
        <v>0</v>
      </c>
      <c r="P102" s="15">
        <f t="shared" si="11"/>
        <v>23</v>
      </c>
      <c r="Q102" s="16">
        <f t="shared" si="12"/>
        <v>905.1</v>
      </c>
      <c r="R102" s="16">
        <f t="shared" si="13"/>
        <v>0</v>
      </c>
      <c r="S102" s="16">
        <f t="shared" si="9"/>
        <v>310.32</v>
      </c>
    </row>
    <row r="103" spans="1:19" s="39" customFormat="1" ht="38.25" customHeight="1" x14ac:dyDescent="0.25">
      <c r="A103" s="166"/>
      <c r="B103" s="165"/>
      <c r="C103" s="67">
        <v>109</v>
      </c>
      <c r="D103" s="67"/>
      <c r="E103" s="71" t="s">
        <v>163</v>
      </c>
      <c r="F103" s="86" t="s">
        <v>382</v>
      </c>
      <c r="G103" s="78" t="s">
        <v>51</v>
      </c>
      <c r="H103" s="79" t="s">
        <v>383</v>
      </c>
      <c r="I103" s="77" t="s">
        <v>471</v>
      </c>
      <c r="J103" s="82">
        <v>21.34</v>
      </c>
      <c r="K103" s="14">
        <f>REITORIA!J103+ESAG!J103+CEAD!J103+FAED!J103+CEART!J103+CEFID!J103+CERES!J103+CESFI!J103+CAV!J103+CEAVI!J103+CEPLAN!J103+CCT!J103+CEO!J103</f>
        <v>2</v>
      </c>
      <c r="L103" s="13">
        <f>REITORIA!K103+ESAG!K103+CEAD!K103+FAED!K103+CEART!K103+CEFID!K103+CERES!K103+CESFI!K103+CAV!K103+CEAVI!K103+CEPLAN!K103+CCT!K103+CEO!K103</f>
        <v>0</v>
      </c>
      <c r="M103" s="37">
        <f>REITORIA!L103+ESAG!L103+CEAD!L103+FAED!L103+CEART!L103+CEFID!L103+CERES!L103+CESFI!L103+CAV!L103+CEAVI!L103+CEPLAN!L103+CCT!L103+CEO!L103</f>
        <v>0</v>
      </c>
      <c r="N103" s="34">
        <f t="shared" si="10"/>
        <v>0</v>
      </c>
      <c r="O103" s="35">
        <f>REITORIA!O255+REITORIA!P255+ESAG!O255+ESAG!P255+CEAD!O255+CEAD!P255+FAED!O255+FAED!P255+CEART!O255+CEART!P255+CEFID!O255+CEFID!P255+CERES!O255+CERES!P255+CESFI!O255+CESFI!P255+CAV!O255+CAV!P255+CEAVI!O255+CEAVI!P255+CEPLAN!O255+CEPLAN!P255+CCT!O255+CCT!P255+CEO!O255+CEO!P255</f>
        <v>0</v>
      </c>
      <c r="P103" s="15">
        <f t="shared" si="11"/>
        <v>2</v>
      </c>
      <c r="Q103" s="16">
        <f t="shared" si="12"/>
        <v>42.68</v>
      </c>
      <c r="R103" s="16">
        <f t="shared" si="13"/>
        <v>0</v>
      </c>
      <c r="S103" s="16">
        <f t="shared" si="9"/>
        <v>0</v>
      </c>
    </row>
    <row r="104" spans="1:19" s="39" customFormat="1" ht="38.25" customHeight="1" x14ac:dyDescent="0.25">
      <c r="A104" s="166" t="s">
        <v>477</v>
      </c>
      <c r="B104" s="163">
        <v>13</v>
      </c>
      <c r="C104" s="67">
        <v>110</v>
      </c>
      <c r="D104" s="67"/>
      <c r="E104" s="71" t="s">
        <v>164</v>
      </c>
      <c r="F104" s="86" t="s">
        <v>384</v>
      </c>
      <c r="G104" s="77" t="s">
        <v>3</v>
      </c>
      <c r="H104" s="75" t="s">
        <v>385</v>
      </c>
      <c r="I104" s="81" t="s">
        <v>468</v>
      </c>
      <c r="J104" s="82">
        <v>0.31</v>
      </c>
      <c r="K104" s="14">
        <f>REITORIA!J104+ESAG!J104+CEAD!J104+FAED!J104+CEART!J104+CEFID!J104+CERES!J104+CESFI!J104+CAV!J104+CEAVI!J104+CEPLAN!J104+CCT!J104+CEO!J104</f>
        <v>4396</v>
      </c>
      <c r="L104" s="13">
        <f>REITORIA!K104+ESAG!K104+CEAD!K104+FAED!K104+CEART!K104+CEFID!K104+CERES!K104+CESFI!K104+CAV!K104+CEAVI!K104+CEPLAN!K104+CCT!K104+CEO!K104</f>
        <v>2100</v>
      </c>
      <c r="M104" s="37">
        <f>REITORIA!L104+ESAG!L104+CEAD!L104+FAED!L104+CEART!L104+CEFID!L104+CERES!L104+CESFI!L104+CAV!L104+CEAVI!L104+CEPLAN!L104+CCT!L104+CEO!L104</f>
        <v>2100</v>
      </c>
      <c r="N104" s="34">
        <f t="shared" si="10"/>
        <v>1098.5</v>
      </c>
      <c r="O104" s="35">
        <f>REITORIA!O256+REITORIA!P256+ESAG!O256+ESAG!P256+CEAD!O256+CEAD!P256+FAED!O256+FAED!P256+CEART!O256+CEART!P256+CEFID!O256+CEFID!P256+CERES!O256+CERES!P256+CESFI!O256+CESFI!P256+CAV!O256+CAV!P256+CEAVI!O256+CEAVI!P256+CEPLAN!O256+CEPLAN!P256+CCT!O256+CCT!P256+CEO!O256+CEO!P256</f>
        <v>0</v>
      </c>
      <c r="P104" s="15">
        <f t="shared" si="11"/>
        <v>2296</v>
      </c>
      <c r="Q104" s="16">
        <f t="shared" si="12"/>
        <v>1362.76</v>
      </c>
      <c r="R104" s="16">
        <f t="shared" si="13"/>
        <v>0</v>
      </c>
      <c r="S104" s="16">
        <f t="shared" si="9"/>
        <v>651</v>
      </c>
    </row>
    <row r="105" spans="1:19" s="39" customFormat="1" ht="38.25" customHeight="1" x14ac:dyDescent="0.25">
      <c r="A105" s="166"/>
      <c r="B105" s="164"/>
      <c r="C105" s="67">
        <v>111</v>
      </c>
      <c r="D105" s="67"/>
      <c r="E105" s="72" t="s">
        <v>165</v>
      </c>
      <c r="F105" s="86" t="s">
        <v>386</v>
      </c>
      <c r="G105" s="78" t="s">
        <v>51</v>
      </c>
      <c r="H105" s="79" t="s">
        <v>387</v>
      </c>
      <c r="I105" s="77" t="s">
        <v>468</v>
      </c>
      <c r="J105" s="82">
        <v>40.18</v>
      </c>
      <c r="K105" s="14">
        <f>REITORIA!J105+ESAG!J105+CEAD!J105+FAED!J105+CEART!J105+CEFID!J105+CERES!J105+CESFI!J105+CAV!J105+CEAVI!J105+CEPLAN!J105+CCT!J105+CEO!J105</f>
        <v>2</v>
      </c>
      <c r="L105" s="13">
        <f>REITORIA!K105+ESAG!K105+CEAD!K105+FAED!K105+CEART!K105+CEFID!K105+CERES!K105+CESFI!K105+CAV!K105+CEAVI!K105+CEPLAN!K105+CCT!K105+CEO!K105</f>
        <v>0</v>
      </c>
      <c r="M105" s="37">
        <f>REITORIA!L105+ESAG!L105+CEAD!L105+FAED!L105+CEART!L105+CEFID!L105+CERES!L105+CESFI!L105+CAV!L105+CEAVI!L105+CEPLAN!L105+CCT!L105+CEO!L105</f>
        <v>0</v>
      </c>
      <c r="N105" s="34">
        <f t="shared" si="10"/>
        <v>0</v>
      </c>
      <c r="O105" s="35">
        <f>REITORIA!O257+REITORIA!P257+ESAG!O257+ESAG!P257+CEAD!O257+CEAD!P257+FAED!O257+FAED!P257+CEART!O257+CEART!P257+CEFID!O257+CEFID!P257+CERES!O257+CERES!P257+CESFI!O257+CESFI!P257+CAV!O257+CAV!P257+CEAVI!O257+CEAVI!P257+CEPLAN!O257+CEPLAN!P257+CCT!O257+CCT!P257+CEO!O257+CEO!P257</f>
        <v>0</v>
      </c>
      <c r="P105" s="15">
        <f t="shared" si="11"/>
        <v>2</v>
      </c>
      <c r="Q105" s="16">
        <f t="shared" si="12"/>
        <v>80.36</v>
      </c>
      <c r="R105" s="16">
        <f t="shared" si="13"/>
        <v>0</v>
      </c>
      <c r="S105" s="16">
        <f t="shared" si="9"/>
        <v>0</v>
      </c>
    </row>
    <row r="106" spans="1:19" s="39" customFormat="1" ht="38.25" customHeight="1" x14ac:dyDescent="0.25">
      <c r="A106" s="166"/>
      <c r="B106" s="164"/>
      <c r="C106" s="67">
        <v>112</v>
      </c>
      <c r="D106" s="67"/>
      <c r="E106" s="72" t="s">
        <v>166</v>
      </c>
      <c r="F106" s="86" t="s">
        <v>388</v>
      </c>
      <c r="G106" s="78" t="s">
        <v>51</v>
      </c>
      <c r="H106" s="79" t="s">
        <v>389</v>
      </c>
      <c r="I106" s="77" t="s">
        <v>471</v>
      </c>
      <c r="J106" s="82">
        <v>40.18</v>
      </c>
      <c r="K106" s="14">
        <f>REITORIA!J106+ESAG!J106+CEAD!J106+FAED!J106+CEART!J106+CEFID!J106+CERES!J106+CESFI!J106+CAV!J106+CEAVI!J106+CEPLAN!J106+CCT!J106+CEO!J106</f>
        <v>5</v>
      </c>
      <c r="L106" s="13">
        <f>REITORIA!K106+ESAG!K106+CEAD!K106+FAED!K106+CEART!K106+CEFID!K106+CERES!K106+CESFI!K106+CAV!K106+CEAVI!K106+CEPLAN!K106+CCT!K106+CEO!K106</f>
        <v>0</v>
      </c>
      <c r="M106" s="37">
        <f>REITORIA!L106+ESAG!L106+CEAD!L106+FAED!L106+CEART!L106+CEFID!L106+CERES!L106+CESFI!L106+CAV!L106+CEAVI!L106+CEPLAN!L106+CCT!L106+CEO!L106</f>
        <v>0</v>
      </c>
      <c r="N106" s="34">
        <f t="shared" si="10"/>
        <v>0.75</v>
      </c>
      <c r="O106" s="35">
        <f>REITORIA!O258+REITORIA!P258+ESAG!O258+ESAG!P258+CEAD!O258+CEAD!P258+FAED!O258+FAED!P258+CEART!O258+CEART!P258+CEFID!O258+CEFID!P258+CERES!O258+CERES!P258+CESFI!O258+CESFI!P258+CAV!O258+CAV!P258+CEAVI!O258+CEAVI!P258+CEPLAN!O258+CEPLAN!P258+CCT!O258+CCT!P258+CEO!O258+CEO!P258</f>
        <v>0</v>
      </c>
      <c r="P106" s="15">
        <f t="shared" si="11"/>
        <v>5</v>
      </c>
      <c r="Q106" s="16">
        <f t="shared" si="12"/>
        <v>200.9</v>
      </c>
      <c r="R106" s="16">
        <f t="shared" si="13"/>
        <v>0</v>
      </c>
      <c r="S106" s="16">
        <f t="shared" si="9"/>
        <v>0</v>
      </c>
    </row>
    <row r="107" spans="1:19" s="39" customFormat="1" ht="38.25" customHeight="1" x14ac:dyDescent="0.25">
      <c r="A107" s="166"/>
      <c r="B107" s="164"/>
      <c r="C107" s="67">
        <v>113</v>
      </c>
      <c r="D107" s="67"/>
      <c r="E107" s="71" t="s">
        <v>167</v>
      </c>
      <c r="F107" s="86" t="s">
        <v>390</v>
      </c>
      <c r="G107" s="77" t="s">
        <v>3</v>
      </c>
      <c r="H107" s="75" t="s">
        <v>391</v>
      </c>
      <c r="I107" s="81" t="s">
        <v>472</v>
      </c>
      <c r="J107" s="82">
        <v>2.61</v>
      </c>
      <c r="K107" s="14">
        <f>REITORIA!J107+ESAG!J107+CEAD!J107+FAED!J107+CEART!J107+CEFID!J107+CERES!J107+CESFI!J107+CAV!J107+CEAVI!J107+CEPLAN!J107+CCT!J107+CEO!J107</f>
        <v>3775</v>
      </c>
      <c r="L107" s="13">
        <f>REITORIA!K107+ESAG!K107+CEAD!K107+FAED!K107+CEART!K107+CEFID!K107+CERES!K107+CESFI!K107+CAV!K107+CEAVI!K107+CEPLAN!K107+CCT!K107+CEO!K107</f>
        <v>3329</v>
      </c>
      <c r="M107" s="37">
        <f>REITORIA!L107+ESAG!L107+CEAD!L107+FAED!L107+CEART!L107+CEFID!L107+CERES!L107+CESFI!L107+CAV!L107+CEAVI!L107+CEPLAN!L107+CCT!L107+CEO!L107</f>
        <v>3329</v>
      </c>
      <c r="N107" s="34">
        <f t="shared" si="10"/>
        <v>943.25</v>
      </c>
      <c r="O107" s="35">
        <f>REITORIA!O259+REITORIA!P259+ESAG!O259+ESAG!P259+CEAD!O259+CEAD!P259+FAED!O259+FAED!P259+CEART!O259+CEART!P259+CEFID!O259+CEFID!P259+CERES!O259+CERES!P259+CESFI!O259+CESFI!P259+CAV!O259+CAV!P259+CEAVI!O259+CEAVI!P259+CEPLAN!O259+CEPLAN!P259+CCT!O259+CCT!P259+CEO!O259+CEO!P259</f>
        <v>0</v>
      </c>
      <c r="P107" s="15">
        <f t="shared" si="11"/>
        <v>446</v>
      </c>
      <c r="Q107" s="16">
        <f t="shared" si="12"/>
        <v>9852.75</v>
      </c>
      <c r="R107" s="16">
        <f t="shared" si="13"/>
        <v>0</v>
      </c>
      <c r="S107" s="16">
        <f t="shared" si="9"/>
        <v>8688.6899999999987</v>
      </c>
    </row>
    <row r="108" spans="1:19" s="39" customFormat="1" ht="38.25" customHeight="1" x14ac:dyDescent="0.25">
      <c r="A108" s="166"/>
      <c r="B108" s="164"/>
      <c r="C108" s="67">
        <v>114</v>
      </c>
      <c r="D108" s="67"/>
      <c r="E108" s="71" t="s">
        <v>168</v>
      </c>
      <c r="F108" s="86" t="s">
        <v>392</v>
      </c>
      <c r="G108" s="77" t="s">
        <v>236</v>
      </c>
      <c r="H108" s="75" t="s">
        <v>393</v>
      </c>
      <c r="I108" s="77" t="s">
        <v>468</v>
      </c>
      <c r="J108" s="82">
        <v>63.71</v>
      </c>
      <c r="K108" s="14">
        <f>REITORIA!J108+ESAG!J108+CEAD!J108+FAED!J108+CEART!J108+CEFID!J108+CERES!J108+CESFI!J108+CAV!J108+CEAVI!J108+CEPLAN!J108+CCT!J108+CEO!J108</f>
        <v>71</v>
      </c>
      <c r="L108" s="13">
        <f>REITORIA!K108+ESAG!K108+CEAD!K108+FAED!K108+CEART!K108+CEFID!K108+CERES!K108+CESFI!K108+CAV!K108+CEAVI!K108+CEPLAN!K108+CCT!K108+CEO!K108</f>
        <v>43</v>
      </c>
      <c r="M108" s="37">
        <f>REITORIA!L108+ESAG!L108+CEAD!L108+FAED!L108+CEART!L108+CEFID!L108+CERES!L108+CESFI!L108+CAV!L108+CEAVI!L108+CEPLAN!L108+CCT!L108+CEO!L108</f>
        <v>43</v>
      </c>
      <c r="N108" s="34">
        <f t="shared" si="10"/>
        <v>17.25</v>
      </c>
      <c r="O108" s="35">
        <f>REITORIA!O260+REITORIA!P260+ESAG!O260+ESAG!P260+CEAD!O260+CEAD!P260+FAED!O260+FAED!P260+CEART!O260+CEART!P260+CEFID!O260+CEFID!P260+CERES!O260+CERES!P260+CESFI!O260+CESFI!P260+CAV!O260+CAV!P260+CEAVI!O260+CEAVI!P260+CEPLAN!O260+CEPLAN!P260+CCT!O260+CCT!P260+CEO!O260+CEO!P260</f>
        <v>0</v>
      </c>
      <c r="P108" s="15">
        <f t="shared" si="11"/>
        <v>28</v>
      </c>
      <c r="Q108" s="16">
        <f t="shared" si="12"/>
        <v>4523.41</v>
      </c>
      <c r="R108" s="16">
        <f t="shared" si="13"/>
        <v>0</v>
      </c>
      <c r="S108" s="16">
        <f t="shared" si="9"/>
        <v>2739.53</v>
      </c>
    </row>
    <row r="109" spans="1:19" s="39" customFormat="1" ht="38.25" customHeight="1" x14ac:dyDescent="0.25">
      <c r="A109" s="166"/>
      <c r="B109" s="164"/>
      <c r="C109" s="67">
        <v>115</v>
      </c>
      <c r="D109" s="67"/>
      <c r="E109" s="71" t="s">
        <v>169</v>
      </c>
      <c r="F109" s="86" t="s">
        <v>394</v>
      </c>
      <c r="G109" s="77" t="s">
        <v>3</v>
      </c>
      <c r="H109" s="75" t="s">
        <v>395</v>
      </c>
      <c r="I109" s="75" t="s">
        <v>468</v>
      </c>
      <c r="J109" s="82">
        <v>228.33</v>
      </c>
      <c r="K109" s="14">
        <f>REITORIA!J109+ESAG!J109+CEAD!J109+FAED!J109+CEART!J109+CEFID!J109+CERES!J109+CESFI!J109+CAV!J109+CEAVI!J109+CEPLAN!J109+CCT!J109+CEO!J109</f>
        <v>46</v>
      </c>
      <c r="L109" s="13">
        <f>REITORIA!K109+ESAG!K109+CEAD!K109+FAED!K109+CEART!K109+CEFID!K109+CERES!K109+CESFI!K109+CAV!K109+CEAVI!K109+CEPLAN!K109+CCT!K109+CEO!K109</f>
        <v>13</v>
      </c>
      <c r="M109" s="37">
        <f>REITORIA!L109+ESAG!L109+CEAD!L109+FAED!L109+CEART!L109+CEFID!L109+CERES!L109+CESFI!L109+CAV!L109+CEAVI!L109+CEPLAN!L109+CCT!L109+CEO!L109</f>
        <v>13</v>
      </c>
      <c r="N109" s="34">
        <f t="shared" si="10"/>
        <v>11</v>
      </c>
      <c r="O109" s="35">
        <f>REITORIA!O261+REITORIA!P261+ESAG!O261+ESAG!P261+CEAD!O261+CEAD!P261+FAED!O261+FAED!P261+CEART!O261+CEART!P261+CEFID!O261+CEFID!P261+CERES!O261+CERES!P261+CESFI!O261+CESFI!P261+CAV!O261+CAV!P261+CEAVI!O261+CEAVI!P261+CEPLAN!O261+CEPLAN!P261+CCT!O261+CCT!P261+CEO!O261+CEO!P261</f>
        <v>0</v>
      </c>
      <c r="P109" s="15">
        <f t="shared" si="11"/>
        <v>33</v>
      </c>
      <c r="Q109" s="16">
        <f t="shared" si="12"/>
        <v>10503.18</v>
      </c>
      <c r="R109" s="16">
        <f t="shared" si="13"/>
        <v>0</v>
      </c>
      <c r="S109" s="16">
        <f t="shared" si="9"/>
        <v>2968.29</v>
      </c>
    </row>
    <row r="110" spans="1:19" s="39" customFormat="1" ht="38.25" customHeight="1" x14ac:dyDescent="0.25">
      <c r="A110" s="166"/>
      <c r="B110" s="165"/>
      <c r="C110" s="67">
        <v>116</v>
      </c>
      <c r="D110" s="67"/>
      <c r="E110" s="71" t="s">
        <v>170</v>
      </c>
      <c r="F110" s="86" t="s">
        <v>396</v>
      </c>
      <c r="G110" s="77" t="s">
        <v>3</v>
      </c>
      <c r="H110" s="75" t="s">
        <v>397</v>
      </c>
      <c r="I110" s="75" t="s">
        <v>468</v>
      </c>
      <c r="J110" s="82">
        <v>14.6</v>
      </c>
      <c r="K110" s="14">
        <f>REITORIA!J110+ESAG!J110+CEAD!J110+FAED!J110+CEART!J110+CEFID!J110+CERES!J110+CESFI!J110+CAV!J110+CEAVI!J110+CEPLAN!J110+CCT!J110+CEO!J110</f>
        <v>109</v>
      </c>
      <c r="L110" s="13">
        <f>REITORIA!K110+ESAG!K110+CEAD!K110+FAED!K110+CEART!K110+CEFID!K110+CERES!K110+CESFI!K110+CAV!K110+CEAVI!K110+CEPLAN!K110+CCT!K110+CEO!K110</f>
        <v>37</v>
      </c>
      <c r="M110" s="37">
        <f>REITORIA!L110+ESAG!L110+CEAD!L110+FAED!L110+CEART!L110+CEFID!L110+CERES!L110+CESFI!L110+CAV!L110+CEAVI!L110+CEPLAN!L110+CCT!L110+CEO!L110</f>
        <v>37</v>
      </c>
      <c r="N110" s="34">
        <f t="shared" si="10"/>
        <v>26.75</v>
      </c>
      <c r="O110" s="35">
        <f>REITORIA!O262+REITORIA!P262+ESAG!O262+ESAG!P262+CEAD!O262+CEAD!P262+FAED!O262+FAED!P262+CEART!O262+CEART!P262+CEFID!O262+CEFID!P262+CERES!O262+CERES!P262+CESFI!O262+CESFI!P262+CAV!O262+CAV!P262+CEAVI!O262+CEAVI!P262+CEPLAN!O262+CEPLAN!P262+CCT!O262+CCT!P262+CEO!O262+CEO!P262</f>
        <v>0</v>
      </c>
      <c r="P110" s="15">
        <f t="shared" si="11"/>
        <v>72</v>
      </c>
      <c r="Q110" s="16">
        <f t="shared" si="12"/>
        <v>1591.3999999999999</v>
      </c>
      <c r="R110" s="16">
        <f t="shared" si="13"/>
        <v>0</v>
      </c>
      <c r="S110" s="16">
        <f t="shared" si="9"/>
        <v>540.19999999999993</v>
      </c>
    </row>
    <row r="111" spans="1:19" s="39" customFormat="1" ht="38.25" customHeight="1" x14ac:dyDescent="0.25">
      <c r="A111" s="166" t="s">
        <v>481</v>
      </c>
      <c r="B111" s="163">
        <v>14</v>
      </c>
      <c r="C111" s="67">
        <v>117</v>
      </c>
      <c r="D111" s="67"/>
      <c r="E111" s="73" t="s">
        <v>171</v>
      </c>
      <c r="F111" s="86" t="s">
        <v>398</v>
      </c>
      <c r="G111" s="77" t="s">
        <v>374</v>
      </c>
      <c r="H111" s="75" t="s">
        <v>399</v>
      </c>
      <c r="I111" s="77" t="s">
        <v>468</v>
      </c>
      <c r="J111" s="82">
        <v>32.71</v>
      </c>
      <c r="K111" s="14">
        <f>REITORIA!J111+ESAG!J111+CEAD!J111+FAED!J111+CEART!J111+CEFID!J111+CERES!J111+CESFI!J111+CAV!J111+CEAVI!J111+CEPLAN!J111+CCT!J111+CEO!J111</f>
        <v>97</v>
      </c>
      <c r="L111" s="13">
        <f>REITORIA!K111+ESAG!K111+CEAD!K111+FAED!K111+CEART!K111+CEFID!K111+CERES!K111+CESFI!K111+CAV!K111+CEAVI!K111+CEPLAN!K111+CCT!K111+CEO!K111</f>
        <v>90</v>
      </c>
      <c r="M111" s="37">
        <f>REITORIA!L111+ESAG!L111+CEAD!L111+FAED!L111+CEART!L111+CEFID!L111+CERES!L111+CESFI!L111+CAV!L111+CEAVI!L111+CEPLAN!L111+CCT!L111+CEO!L111</f>
        <v>90</v>
      </c>
      <c r="N111" s="34">
        <f t="shared" si="10"/>
        <v>23.75</v>
      </c>
      <c r="O111" s="35">
        <f>REITORIA!O263+REITORIA!P263+ESAG!O263+ESAG!P263+CEAD!O263+CEAD!P263+FAED!O263+FAED!P263+CEART!O263+CEART!P263+CEFID!O263+CEFID!P263+CERES!O263+CERES!P263+CESFI!O263+CESFI!P263+CAV!O263+CAV!P263+CEAVI!O263+CEAVI!P263+CEPLAN!O263+CEPLAN!P263+CCT!O263+CCT!P263+CEO!O263+CEO!P263</f>
        <v>0</v>
      </c>
      <c r="P111" s="15">
        <f t="shared" si="11"/>
        <v>7</v>
      </c>
      <c r="Q111" s="16">
        <f t="shared" si="12"/>
        <v>3172.87</v>
      </c>
      <c r="R111" s="16">
        <f t="shared" si="13"/>
        <v>0</v>
      </c>
      <c r="S111" s="16">
        <f t="shared" si="9"/>
        <v>2943.9</v>
      </c>
    </row>
    <row r="112" spans="1:19" s="39" customFormat="1" ht="38.25" customHeight="1" x14ac:dyDescent="0.25">
      <c r="A112" s="166"/>
      <c r="B112" s="164"/>
      <c r="C112" s="67">
        <v>118</v>
      </c>
      <c r="D112" s="67"/>
      <c r="E112" s="73" t="s">
        <v>172</v>
      </c>
      <c r="F112" s="86" t="s">
        <v>400</v>
      </c>
      <c r="G112" s="77" t="s">
        <v>374</v>
      </c>
      <c r="H112" s="75" t="s">
        <v>401</v>
      </c>
      <c r="I112" s="77" t="s">
        <v>468</v>
      </c>
      <c r="J112" s="83">
        <v>21.43</v>
      </c>
      <c r="K112" s="14">
        <f>REITORIA!J112+ESAG!J112+CEAD!J112+FAED!J112+CEART!J112+CEFID!J112+CERES!J112+CESFI!J112+CAV!J112+CEAVI!J112+CEPLAN!J112+CCT!J112+CEO!J112</f>
        <v>111</v>
      </c>
      <c r="L112" s="13">
        <f>REITORIA!K112+ESAG!K112+CEAD!K112+FAED!K112+CEART!K112+CEFID!K112+CERES!K112+CESFI!K112+CAV!K112+CEAVI!K112+CEPLAN!K112+CCT!K112+CEO!K112</f>
        <v>101</v>
      </c>
      <c r="M112" s="37">
        <f>REITORIA!L112+ESAG!L112+CEAD!L112+FAED!L112+CEART!L112+CEFID!L112+CERES!L112+CESFI!L112+CAV!L112+CEAVI!L112+CEPLAN!L112+CCT!L112+CEO!L112</f>
        <v>101</v>
      </c>
      <c r="N112" s="34">
        <f t="shared" si="10"/>
        <v>27.25</v>
      </c>
      <c r="O112" s="35">
        <f>REITORIA!O264+REITORIA!P264+ESAG!O264+ESAG!P264+CEAD!O264+CEAD!P264+FAED!O264+FAED!P264+CEART!O264+CEART!P264+CEFID!O264+CEFID!P264+CERES!O264+CERES!P264+CESFI!O264+CESFI!P264+CAV!O264+CAV!P264+CEAVI!O264+CEAVI!P264+CEPLAN!O264+CEPLAN!P264+CCT!O264+CCT!P264+CEO!O264+CEO!P264</f>
        <v>0</v>
      </c>
      <c r="P112" s="15">
        <f t="shared" si="11"/>
        <v>10</v>
      </c>
      <c r="Q112" s="16">
        <f t="shared" si="12"/>
        <v>2378.73</v>
      </c>
      <c r="R112" s="16">
        <f t="shared" si="13"/>
        <v>0</v>
      </c>
      <c r="S112" s="16">
        <f t="shared" si="9"/>
        <v>2164.4299999999998</v>
      </c>
    </row>
    <row r="113" spans="1:19" s="39" customFormat="1" ht="38.25" customHeight="1" x14ac:dyDescent="0.25">
      <c r="A113" s="166"/>
      <c r="B113" s="164"/>
      <c r="C113" s="67">
        <v>119</v>
      </c>
      <c r="D113" s="67"/>
      <c r="E113" s="71" t="s">
        <v>173</v>
      </c>
      <c r="F113" s="86" t="s">
        <v>402</v>
      </c>
      <c r="G113" s="77" t="s">
        <v>403</v>
      </c>
      <c r="H113" s="75" t="s">
        <v>404</v>
      </c>
      <c r="I113" s="77" t="s">
        <v>468</v>
      </c>
      <c r="J113" s="82">
        <v>39.950000000000003</v>
      </c>
      <c r="K113" s="14">
        <f>REITORIA!J113+ESAG!J113+CEAD!J113+FAED!J113+CEART!J113+CEFID!J113+CERES!J113+CESFI!J113+CAV!J113+CEAVI!J113+CEPLAN!J113+CCT!J113+CEO!J113</f>
        <v>74</v>
      </c>
      <c r="L113" s="13">
        <f>REITORIA!K113+ESAG!K113+CEAD!K113+FAED!K113+CEART!K113+CEFID!K113+CERES!K113+CESFI!K113+CAV!K113+CEAVI!K113+CEPLAN!K113+CCT!K113+CEO!K113</f>
        <v>66</v>
      </c>
      <c r="M113" s="37">
        <f>REITORIA!L113+ESAG!L113+CEAD!L113+FAED!L113+CEART!L113+CEFID!L113+CERES!L113+CESFI!L113+CAV!L113+CEAVI!L113+CEPLAN!L113+CCT!L113+CEO!L113</f>
        <v>66</v>
      </c>
      <c r="N113" s="34">
        <f t="shared" si="10"/>
        <v>18</v>
      </c>
      <c r="O113" s="35">
        <f>REITORIA!O265+REITORIA!P265+ESAG!O265+ESAG!P265+CEAD!O265+CEAD!P265+FAED!O265+FAED!P265+CEART!O265+CEART!P265+CEFID!O265+CEFID!P265+CERES!O265+CERES!P265+CESFI!O265+CESFI!P265+CAV!O265+CAV!P265+CEAVI!O265+CEAVI!P265+CEPLAN!O265+CEPLAN!P265+CCT!O265+CCT!P265+CEO!O265+CEO!P265</f>
        <v>0</v>
      </c>
      <c r="P113" s="15">
        <f t="shared" si="11"/>
        <v>8</v>
      </c>
      <c r="Q113" s="16">
        <f t="shared" si="12"/>
        <v>2956.3</v>
      </c>
      <c r="R113" s="16">
        <f t="shared" si="13"/>
        <v>0</v>
      </c>
      <c r="S113" s="16">
        <f t="shared" si="9"/>
        <v>2636.7000000000003</v>
      </c>
    </row>
    <row r="114" spans="1:19" s="39" customFormat="1" ht="38.25" customHeight="1" x14ac:dyDescent="0.25">
      <c r="A114" s="166"/>
      <c r="B114" s="164"/>
      <c r="C114" s="67">
        <v>120</v>
      </c>
      <c r="D114" s="67"/>
      <c r="E114" s="71" t="s">
        <v>174</v>
      </c>
      <c r="F114" s="86" t="s">
        <v>405</v>
      </c>
      <c r="G114" s="77" t="s">
        <v>403</v>
      </c>
      <c r="H114" s="75" t="s">
        <v>406</v>
      </c>
      <c r="I114" s="77" t="s">
        <v>468</v>
      </c>
      <c r="J114" s="82">
        <v>35.130000000000003</v>
      </c>
      <c r="K114" s="14">
        <f>REITORIA!J114+ESAG!J114+CEAD!J114+FAED!J114+CEART!J114+CEFID!J114+CERES!J114+CESFI!J114+CAV!J114+CEAVI!J114+CEPLAN!J114+CCT!J114+CEO!J114</f>
        <v>52</v>
      </c>
      <c r="L114" s="13">
        <f>REITORIA!K114+ESAG!K114+CEAD!K114+FAED!K114+CEART!K114+CEFID!K114+CERES!K114+CESFI!K114+CAV!K114+CEAVI!K114+CEPLAN!K114+CCT!K114+CEO!K114</f>
        <v>48</v>
      </c>
      <c r="M114" s="37">
        <f>REITORIA!L114+ESAG!L114+CEAD!L114+FAED!L114+CEART!L114+CEFID!L114+CERES!L114+CESFI!L114+CAV!L114+CEAVI!L114+CEPLAN!L114+CCT!L114+CEO!L114</f>
        <v>48</v>
      </c>
      <c r="N114" s="34">
        <f t="shared" si="10"/>
        <v>12.5</v>
      </c>
      <c r="O114" s="35">
        <f>REITORIA!O266+REITORIA!P266+ESAG!O266+ESAG!P266+CEAD!O266+CEAD!P266+FAED!O266+FAED!P266+CEART!O266+CEART!P266+CEFID!O266+CEFID!P266+CERES!O266+CERES!P266+CESFI!O266+CESFI!P266+CAV!O266+CAV!P266+CEAVI!O266+CEAVI!P266+CEPLAN!O266+CEPLAN!P266+CCT!O266+CCT!P266+CEO!O266+CEO!P266</f>
        <v>0</v>
      </c>
      <c r="P114" s="15">
        <f t="shared" si="11"/>
        <v>4</v>
      </c>
      <c r="Q114" s="16">
        <f t="shared" si="12"/>
        <v>1826.7600000000002</v>
      </c>
      <c r="R114" s="16">
        <f t="shared" si="13"/>
        <v>0</v>
      </c>
      <c r="S114" s="16">
        <f t="shared" si="9"/>
        <v>1686.2400000000002</v>
      </c>
    </row>
    <row r="115" spans="1:19" s="39" customFormat="1" ht="38.25" customHeight="1" x14ac:dyDescent="0.25">
      <c r="A115" s="166"/>
      <c r="B115" s="164"/>
      <c r="C115" s="67">
        <v>121</v>
      </c>
      <c r="D115" s="67"/>
      <c r="E115" s="72" t="s">
        <v>175</v>
      </c>
      <c r="F115" s="86" t="s">
        <v>407</v>
      </c>
      <c r="G115" s="78" t="s">
        <v>51</v>
      </c>
      <c r="H115" s="79" t="s">
        <v>408</v>
      </c>
      <c r="I115" s="77" t="s">
        <v>468</v>
      </c>
      <c r="J115" s="82">
        <v>41.93</v>
      </c>
      <c r="K115" s="14">
        <f>REITORIA!J115+ESAG!J115+CEAD!J115+FAED!J115+CEART!J115+CEFID!J115+CERES!J115+CESFI!J115+CAV!J115+CEAVI!J115+CEPLAN!J115+CCT!J115+CEO!J115</f>
        <v>6</v>
      </c>
      <c r="L115" s="13">
        <f>REITORIA!K115+ESAG!K115+CEAD!K115+FAED!K115+CEART!K115+CEFID!K115+CERES!K115+CESFI!K115+CAV!K115+CEAVI!K115+CEPLAN!K115+CCT!K115+CEO!K115</f>
        <v>6</v>
      </c>
      <c r="M115" s="37">
        <f>REITORIA!L115+ESAG!L115+CEAD!L115+FAED!L115+CEART!L115+CEFID!L115+CERES!L115+CESFI!L115+CAV!L115+CEAVI!L115+CEPLAN!L115+CCT!L115+CEO!L115</f>
        <v>6</v>
      </c>
      <c r="N115" s="34">
        <f t="shared" si="10"/>
        <v>1</v>
      </c>
      <c r="O115" s="35">
        <f>REITORIA!O267+REITORIA!P267+ESAG!O267+ESAG!P267+CEAD!O267+CEAD!P267+FAED!O267+FAED!P267+CEART!O267+CEART!P267+CEFID!O267+CEFID!P267+CERES!O267+CERES!P267+CESFI!O267+CESFI!P267+CAV!O267+CAV!P267+CEAVI!O267+CEAVI!P267+CEPLAN!O267+CEPLAN!P267+CCT!O267+CCT!P267+CEO!O267+CEO!P267</f>
        <v>0</v>
      </c>
      <c r="P115" s="15">
        <f t="shared" si="11"/>
        <v>0</v>
      </c>
      <c r="Q115" s="16">
        <f t="shared" si="12"/>
        <v>251.57999999999998</v>
      </c>
      <c r="R115" s="16">
        <f t="shared" si="13"/>
        <v>0</v>
      </c>
      <c r="S115" s="16">
        <f t="shared" si="9"/>
        <v>251.57999999999998</v>
      </c>
    </row>
    <row r="116" spans="1:19" s="39" customFormat="1" ht="38.25" customHeight="1" x14ac:dyDescent="0.25">
      <c r="A116" s="166"/>
      <c r="B116" s="164"/>
      <c r="C116" s="67">
        <v>122</v>
      </c>
      <c r="D116" s="67"/>
      <c r="E116" s="72" t="s">
        <v>176</v>
      </c>
      <c r="F116" s="86" t="s">
        <v>409</v>
      </c>
      <c r="G116" s="78" t="s">
        <v>374</v>
      </c>
      <c r="H116" s="79" t="s">
        <v>410</v>
      </c>
      <c r="I116" s="77" t="s">
        <v>468</v>
      </c>
      <c r="J116" s="82">
        <v>56.62</v>
      </c>
      <c r="K116" s="14">
        <f>REITORIA!J116+ESAG!J116+CEAD!J116+FAED!J116+CEART!J116+CEFID!J116+CERES!J116+CESFI!J116+CAV!J116+CEAVI!J116+CEPLAN!J116+CCT!J116+CEO!J116</f>
        <v>10</v>
      </c>
      <c r="L116" s="13">
        <f>REITORIA!K116+ESAG!K116+CEAD!K116+FAED!K116+CEART!K116+CEFID!K116+CERES!K116+CESFI!K116+CAV!K116+CEAVI!K116+CEPLAN!K116+CCT!K116+CEO!K116</f>
        <v>10</v>
      </c>
      <c r="M116" s="37">
        <f>REITORIA!L116+ESAG!L116+CEAD!L116+FAED!L116+CEART!L116+CEFID!L116+CERES!L116+CESFI!L116+CAV!L116+CEAVI!L116+CEPLAN!L116+CCT!L116+CEO!L116</f>
        <v>10</v>
      </c>
      <c r="N116" s="34">
        <f t="shared" si="10"/>
        <v>2</v>
      </c>
      <c r="O116" s="35">
        <f>REITORIA!O268+REITORIA!P268+ESAG!O268+ESAG!P268+CEAD!O268+CEAD!P268+FAED!O268+FAED!P268+CEART!O268+CEART!P268+CEFID!O268+CEFID!P268+CERES!O268+CERES!P268+CESFI!O268+CESFI!P268+CAV!O268+CAV!P268+CEAVI!O268+CEAVI!P268+CEPLAN!O268+CEPLAN!P268+CCT!O268+CCT!P268+CEO!O268+CEO!P268</f>
        <v>0</v>
      </c>
      <c r="P116" s="15">
        <f t="shared" si="11"/>
        <v>0</v>
      </c>
      <c r="Q116" s="16">
        <f t="shared" si="12"/>
        <v>566.19999999999993</v>
      </c>
      <c r="R116" s="16">
        <f t="shared" si="13"/>
        <v>0</v>
      </c>
      <c r="S116" s="16">
        <f t="shared" si="9"/>
        <v>566.19999999999993</v>
      </c>
    </row>
    <row r="117" spans="1:19" s="39" customFormat="1" ht="38.25" customHeight="1" x14ac:dyDescent="0.25">
      <c r="A117" s="166"/>
      <c r="B117" s="164"/>
      <c r="C117" s="67">
        <v>123</v>
      </c>
      <c r="D117" s="67"/>
      <c r="E117" s="72" t="s">
        <v>177</v>
      </c>
      <c r="F117" s="86" t="s">
        <v>411</v>
      </c>
      <c r="G117" s="78" t="s">
        <v>274</v>
      </c>
      <c r="H117" s="79" t="s">
        <v>412</v>
      </c>
      <c r="I117" s="77" t="s">
        <v>468</v>
      </c>
      <c r="J117" s="82">
        <v>2.71</v>
      </c>
      <c r="K117" s="14">
        <f>REITORIA!J117+ESAG!J117+CEAD!J117+FAED!J117+CEART!J117+CEFID!J117+CERES!J117+CESFI!J117+CAV!J117+CEAVI!J117+CEPLAN!J117+CCT!J117+CEO!J117</f>
        <v>1000</v>
      </c>
      <c r="L117" s="13">
        <f>REITORIA!K117+ESAG!K117+CEAD!K117+FAED!K117+CEART!K117+CEFID!K117+CERES!K117+CESFI!K117+CAV!K117+CEAVI!K117+CEPLAN!K117+CCT!K117+CEO!K117</f>
        <v>1000</v>
      </c>
      <c r="M117" s="37">
        <f>REITORIA!L117+ESAG!L117+CEAD!L117+FAED!L117+CEART!L117+CEFID!L117+CERES!L117+CESFI!L117+CAV!L117+CEAVI!L117+CEPLAN!L117+CCT!L117+CEO!L117</f>
        <v>1000</v>
      </c>
      <c r="N117" s="34">
        <f t="shared" si="10"/>
        <v>249.5</v>
      </c>
      <c r="O117" s="35">
        <f>REITORIA!O269+REITORIA!P269+ESAG!O269+ESAG!P269+CEAD!O269+CEAD!P269+FAED!O269+FAED!P269+CEART!O269+CEART!P269+CEFID!O269+CEFID!P269+CERES!O269+CERES!P269+CESFI!O269+CESFI!P269+CAV!O269+CAV!P269+CEAVI!O269+CEAVI!P269+CEPLAN!O269+CEPLAN!P269+CCT!O269+CCT!P269+CEO!O269+CEO!P269</f>
        <v>0</v>
      </c>
      <c r="P117" s="15">
        <f t="shared" si="11"/>
        <v>0</v>
      </c>
      <c r="Q117" s="16">
        <f t="shared" si="12"/>
        <v>2710</v>
      </c>
      <c r="R117" s="16">
        <f t="shared" si="13"/>
        <v>0</v>
      </c>
      <c r="S117" s="16">
        <f t="shared" si="9"/>
        <v>2710</v>
      </c>
    </row>
    <row r="118" spans="1:19" s="39" customFormat="1" ht="38.25" customHeight="1" x14ac:dyDescent="0.25">
      <c r="A118" s="166"/>
      <c r="B118" s="164"/>
      <c r="C118" s="67">
        <v>124</v>
      </c>
      <c r="D118" s="67"/>
      <c r="E118" s="73" t="s">
        <v>178</v>
      </c>
      <c r="F118" s="86" t="s">
        <v>413</v>
      </c>
      <c r="G118" s="78" t="s">
        <v>414</v>
      </c>
      <c r="H118" s="80" t="s">
        <v>415</v>
      </c>
      <c r="I118" s="77" t="s">
        <v>468</v>
      </c>
      <c r="J118" s="82">
        <v>129.87</v>
      </c>
      <c r="K118" s="14">
        <f>REITORIA!J118+ESAG!J118+CEAD!J118+FAED!J118+CEART!J118+CEFID!J118+CERES!J118+CESFI!J118+CAV!J118+CEAVI!J118+CEPLAN!J118+CCT!J118+CEO!J118</f>
        <v>40</v>
      </c>
      <c r="L118" s="13">
        <f>REITORIA!K118+ESAG!K118+CEAD!K118+FAED!K118+CEART!K118+CEFID!K118+CERES!K118+CESFI!K118+CAV!K118+CEAVI!K118+CEPLAN!K118+CCT!K118+CEO!K118</f>
        <v>40</v>
      </c>
      <c r="M118" s="37">
        <f>REITORIA!L118+ESAG!L118+CEAD!L118+FAED!L118+CEART!L118+CEFID!L118+CERES!L118+CESFI!L118+CAV!L118+CEAVI!L118+CEPLAN!L118+CCT!L118+CEO!L118</f>
        <v>40</v>
      </c>
      <c r="N118" s="34">
        <f t="shared" si="10"/>
        <v>9.5</v>
      </c>
      <c r="O118" s="35">
        <f>REITORIA!O270+REITORIA!P270+ESAG!O270+ESAG!P270+CEAD!O270+CEAD!P270+FAED!O270+FAED!P270+CEART!O270+CEART!P270+CEFID!O270+CEFID!P270+CERES!O270+CERES!P270+CESFI!O270+CESFI!P270+CAV!O270+CAV!P270+CEAVI!O270+CEAVI!P270+CEPLAN!O270+CEPLAN!P270+CCT!O270+CCT!P270+CEO!O270+CEO!P270</f>
        <v>0</v>
      </c>
      <c r="P118" s="15">
        <f t="shared" si="11"/>
        <v>0</v>
      </c>
      <c r="Q118" s="16">
        <f t="shared" si="12"/>
        <v>5194.8</v>
      </c>
      <c r="R118" s="16">
        <f t="shared" si="13"/>
        <v>0</v>
      </c>
      <c r="S118" s="16">
        <f t="shared" si="9"/>
        <v>5194.8</v>
      </c>
    </row>
    <row r="119" spans="1:19" s="39" customFormat="1" ht="38.25" customHeight="1" x14ac:dyDescent="0.25">
      <c r="A119" s="166"/>
      <c r="B119" s="165"/>
      <c r="C119" s="67">
        <v>125</v>
      </c>
      <c r="D119" s="67"/>
      <c r="E119" s="73" t="s">
        <v>179</v>
      </c>
      <c r="F119" s="86" t="s">
        <v>416</v>
      </c>
      <c r="G119" s="78" t="s">
        <v>403</v>
      </c>
      <c r="H119" s="80" t="s">
        <v>410</v>
      </c>
      <c r="I119" s="77" t="s">
        <v>468</v>
      </c>
      <c r="J119" s="82">
        <v>85.12</v>
      </c>
      <c r="K119" s="14">
        <f>REITORIA!J119+ESAG!J119+CEAD!J119+FAED!J119+CEART!J119+CEFID!J119+CERES!J119+CESFI!J119+CAV!J119+CEAVI!J119+CEPLAN!J119+CCT!J119+CEO!J119</f>
        <v>30</v>
      </c>
      <c r="L119" s="13">
        <f>REITORIA!K119+ESAG!K119+CEAD!K119+FAED!K119+CEART!K119+CEFID!K119+CERES!K119+CESFI!K119+CAV!K119+CEAVI!K119+CEPLAN!K119+CCT!K119+CEO!K119</f>
        <v>30</v>
      </c>
      <c r="M119" s="37">
        <f>REITORIA!L119+ESAG!L119+CEAD!L119+FAED!L119+CEART!L119+CEFID!L119+CERES!L119+CESFI!L119+CAV!L119+CEAVI!L119+CEPLAN!L119+CCT!L119+CEO!L119</f>
        <v>30</v>
      </c>
      <c r="N119" s="34">
        <f t="shared" si="10"/>
        <v>7</v>
      </c>
      <c r="O119" s="35">
        <f>REITORIA!O271+REITORIA!P271+ESAG!O271+ESAG!P271+CEAD!O271+CEAD!P271+FAED!O271+FAED!P271+CEART!O271+CEART!P271+CEFID!O271+CEFID!P271+CERES!O271+CERES!P271+CESFI!O271+CESFI!P271+CAV!O271+CAV!P271+CEAVI!O271+CEAVI!P271+CEPLAN!O271+CEPLAN!P271+CCT!O271+CCT!P271+CEO!O271+CEO!P271</f>
        <v>0</v>
      </c>
      <c r="P119" s="15">
        <f t="shared" si="11"/>
        <v>0</v>
      </c>
      <c r="Q119" s="16">
        <f t="shared" si="12"/>
        <v>2553.6000000000004</v>
      </c>
      <c r="R119" s="16">
        <f t="shared" si="13"/>
        <v>0</v>
      </c>
      <c r="S119" s="16">
        <f t="shared" si="9"/>
        <v>2553.6000000000004</v>
      </c>
    </row>
    <row r="120" spans="1:19" s="39" customFormat="1" ht="38.25" customHeight="1" x14ac:dyDescent="0.25">
      <c r="A120" s="166" t="s">
        <v>481</v>
      </c>
      <c r="B120" s="163">
        <v>15</v>
      </c>
      <c r="C120" s="67">
        <v>126</v>
      </c>
      <c r="D120" s="67"/>
      <c r="E120" s="72" t="s">
        <v>180</v>
      </c>
      <c r="F120" s="86" t="s">
        <v>417</v>
      </c>
      <c r="G120" s="78" t="s">
        <v>3</v>
      </c>
      <c r="H120" s="79" t="s">
        <v>418</v>
      </c>
      <c r="I120" s="77" t="s">
        <v>470</v>
      </c>
      <c r="J120" s="82">
        <v>14.36</v>
      </c>
      <c r="K120" s="14">
        <f>REITORIA!J120+ESAG!J120+CEAD!J120+FAED!J120+CEART!J120+CEFID!J120+CERES!J120+CESFI!J120+CAV!J120+CEAVI!J120+CEPLAN!J120+CCT!J120+CEO!J120</f>
        <v>10</v>
      </c>
      <c r="L120" s="13">
        <f>REITORIA!K120+ESAG!K120+CEAD!K120+FAED!K120+CEART!K120+CEFID!K120+CERES!K120+CESFI!K120+CAV!K120+CEAVI!K120+CEPLAN!K120+CCT!K120+CEO!K120</f>
        <v>10</v>
      </c>
      <c r="M120" s="37">
        <f>REITORIA!L120+ESAG!L120+CEAD!L120+FAED!L120+CEART!L120+CEFID!L120+CERES!L120+CESFI!L120+CAV!L120+CEAVI!L120+CEPLAN!L120+CCT!L120+CEO!L120</f>
        <v>10</v>
      </c>
      <c r="N120" s="34">
        <f t="shared" si="10"/>
        <v>2</v>
      </c>
      <c r="O120" s="35">
        <f>REITORIA!O272+REITORIA!P272+ESAG!O272+ESAG!P272+CEAD!O272+CEAD!P272+FAED!O272+FAED!P272+CEART!O272+CEART!P272+CEFID!O272+CEFID!P272+CERES!O272+CERES!P272+CESFI!O272+CESFI!P272+CAV!O272+CAV!P272+CEAVI!O272+CEAVI!P272+CEPLAN!O272+CEPLAN!P272+CCT!O272+CCT!P272+CEO!O272+CEO!P272</f>
        <v>0</v>
      </c>
      <c r="P120" s="15">
        <f t="shared" si="11"/>
        <v>0</v>
      </c>
      <c r="Q120" s="16">
        <f t="shared" si="12"/>
        <v>143.6</v>
      </c>
      <c r="R120" s="16">
        <f t="shared" si="13"/>
        <v>0</v>
      </c>
      <c r="S120" s="16">
        <f t="shared" si="9"/>
        <v>143.6</v>
      </c>
    </row>
    <row r="121" spans="1:19" s="39" customFormat="1" ht="38.25" customHeight="1" x14ac:dyDescent="0.25">
      <c r="A121" s="166"/>
      <c r="B121" s="164"/>
      <c r="C121" s="67">
        <v>127</v>
      </c>
      <c r="D121" s="67"/>
      <c r="E121" s="72" t="s">
        <v>181</v>
      </c>
      <c r="F121" s="86" t="s">
        <v>419</v>
      </c>
      <c r="G121" s="78" t="s">
        <v>3</v>
      </c>
      <c r="H121" s="79" t="s">
        <v>420</v>
      </c>
      <c r="I121" s="77" t="s">
        <v>468</v>
      </c>
      <c r="J121" s="82">
        <v>17.46</v>
      </c>
      <c r="K121" s="14">
        <f>REITORIA!J121+ESAG!J121+CEAD!J121+FAED!J121+CEART!J121+CEFID!J121+CERES!J121+CESFI!J121+CAV!J121+CEAVI!J121+CEPLAN!J121+CCT!J121+CEO!J121</f>
        <v>5</v>
      </c>
      <c r="L121" s="13">
        <f>REITORIA!K121+ESAG!K121+CEAD!K121+FAED!K121+CEART!K121+CEFID!K121+CERES!K121+CESFI!K121+CAV!K121+CEAVI!K121+CEPLAN!K121+CCT!K121+CEO!K121</f>
        <v>5</v>
      </c>
      <c r="M121" s="37">
        <f>REITORIA!L121+ESAG!L121+CEAD!L121+FAED!L121+CEART!L121+CEFID!L121+CERES!L121+CESFI!L121+CAV!L121+CEAVI!L121+CEPLAN!L121+CCT!L121+CEO!L121</f>
        <v>5</v>
      </c>
      <c r="N121" s="34">
        <f t="shared" si="10"/>
        <v>0.75</v>
      </c>
      <c r="O121" s="35">
        <f>REITORIA!O273+REITORIA!P273+ESAG!O273+ESAG!P273+CEAD!O273+CEAD!P273+FAED!O273+FAED!P273+CEART!O273+CEART!P273+CEFID!O273+CEFID!P273+CERES!O273+CERES!P273+CESFI!O273+CESFI!P273+CAV!O273+CAV!P273+CEAVI!O273+CEAVI!P273+CEPLAN!O273+CEPLAN!P273+CCT!O273+CCT!P273+CEO!O273+CEO!P273</f>
        <v>0</v>
      </c>
      <c r="P121" s="15">
        <f t="shared" si="11"/>
        <v>0</v>
      </c>
      <c r="Q121" s="16">
        <f t="shared" si="12"/>
        <v>87.300000000000011</v>
      </c>
      <c r="R121" s="16">
        <f t="shared" si="13"/>
        <v>0</v>
      </c>
      <c r="S121" s="16">
        <f t="shared" si="9"/>
        <v>87.300000000000011</v>
      </c>
    </row>
    <row r="122" spans="1:19" s="39" customFormat="1" ht="38.25" customHeight="1" x14ac:dyDescent="0.25">
      <c r="A122" s="166"/>
      <c r="B122" s="164"/>
      <c r="C122" s="67">
        <v>128</v>
      </c>
      <c r="D122" s="67"/>
      <c r="E122" s="72" t="s">
        <v>182</v>
      </c>
      <c r="F122" s="86" t="s">
        <v>419</v>
      </c>
      <c r="G122" s="78" t="s">
        <v>3</v>
      </c>
      <c r="H122" s="79" t="s">
        <v>420</v>
      </c>
      <c r="I122" s="77" t="s">
        <v>468</v>
      </c>
      <c r="J122" s="82">
        <v>16.579999999999998</v>
      </c>
      <c r="K122" s="14">
        <f>REITORIA!J122+ESAG!J122+CEAD!J122+FAED!J122+CEART!J122+CEFID!J122+CERES!J122+CESFI!J122+CAV!J122+CEAVI!J122+CEPLAN!J122+CCT!J122+CEO!J122</f>
        <v>5</v>
      </c>
      <c r="L122" s="13">
        <f>REITORIA!K122+ESAG!K122+CEAD!K122+FAED!K122+CEART!K122+CEFID!K122+CERES!K122+CESFI!K122+CAV!K122+CEAVI!K122+CEPLAN!K122+CCT!K122+CEO!K122</f>
        <v>5</v>
      </c>
      <c r="M122" s="37">
        <f>REITORIA!L122+ESAG!L122+CEAD!L122+FAED!L122+CEART!L122+CEFID!L122+CERES!L122+CESFI!L122+CAV!L122+CEAVI!L122+CEPLAN!L122+CCT!L122+CEO!L122</f>
        <v>5</v>
      </c>
      <c r="N122" s="34">
        <f t="shared" si="10"/>
        <v>0.75</v>
      </c>
      <c r="O122" s="35">
        <f>REITORIA!O274+REITORIA!P274+ESAG!O274+ESAG!P274+CEAD!O274+CEAD!P274+FAED!O274+FAED!P274+CEART!O274+CEART!P274+CEFID!O274+CEFID!P274+CERES!O274+CERES!P274+CESFI!O274+CESFI!P274+CAV!O274+CAV!P274+CEAVI!O274+CEAVI!P274+CEPLAN!O274+CEPLAN!P274+CCT!O274+CCT!P274+CEO!O274+CEO!P274</f>
        <v>0</v>
      </c>
      <c r="P122" s="15">
        <f t="shared" si="11"/>
        <v>0</v>
      </c>
      <c r="Q122" s="16">
        <f t="shared" si="12"/>
        <v>82.899999999999991</v>
      </c>
      <c r="R122" s="16">
        <f t="shared" si="13"/>
        <v>0</v>
      </c>
      <c r="S122" s="16">
        <f t="shared" si="9"/>
        <v>82.899999999999991</v>
      </c>
    </row>
    <row r="123" spans="1:19" s="39" customFormat="1" ht="38.25" customHeight="1" x14ac:dyDescent="0.25">
      <c r="A123" s="166"/>
      <c r="B123" s="164"/>
      <c r="C123" s="67">
        <v>129</v>
      </c>
      <c r="D123" s="67"/>
      <c r="E123" s="72" t="s">
        <v>183</v>
      </c>
      <c r="F123" s="86" t="s">
        <v>421</v>
      </c>
      <c r="G123" s="78" t="s">
        <v>3</v>
      </c>
      <c r="H123" s="79" t="s">
        <v>422</v>
      </c>
      <c r="I123" s="77" t="s">
        <v>471</v>
      </c>
      <c r="J123" s="82">
        <v>5.23</v>
      </c>
      <c r="K123" s="14">
        <f>REITORIA!J123+ESAG!J123+CEAD!J123+FAED!J123+CEART!J123+CEFID!J123+CERES!J123+CESFI!J123+CAV!J123+CEAVI!J123+CEPLAN!J123+CCT!J123+CEO!J123</f>
        <v>5</v>
      </c>
      <c r="L123" s="13">
        <f>REITORIA!K123+ESAG!K123+CEAD!K123+FAED!K123+CEART!K123+CEFID!K123+CERES!K123+CESFI!K123+CAV!K123+CEAVI!K123+CEPLAN!K123+CCT!K123+CEO!K123</f>
        <v>5</v>
      </c>
      <c r="M123" s="37">
        <f>REITORIA!L123+ESAG!L123+CEAD!L123+FAED!L123+CEART!L123+CEFID!L123+CERES!L123+CESFI!L123+CAV!L123+CEAVI!L123+CEPLAN!L123+CCT!L123+CEO!L123</f>
        <v>5</v>
      </c>
      <c r="N123" s="34">
        <f t="shared" si="10"/>
        <v>0.75</v>
      </c>
      <c r="O123" s="35">
        <f>REITORIA!O275+REITORIA!P275+ESAG!O275+ESAG!P275+CEAD!O275+CEAD!P275+FAED!O275+FAED!P275+CEART!O275+CEART!P275+CEFID!O275+CEFID!P275+CERES!O275+CERES!P275+CESFI!O275+CESFI!P275+CAV!O275+CAV!P275+CEAVI!O275+CEAVI!P275+CEPLAN!O275+CEPLAN!P275+CCT!O275+CCT!P275+CEO!O275+CEO!P275</f>
        <v>0</v>
      </c>
      <c r="P123" s="15">
        <f t="shared" si="11"/>
        <v>0</v>
      </c>
      <c r="Q123" s="16">
        <f t="shared" si="12"/>
        <v>26.150000000000002</v>
      </c>
      <c r="R123" s="16">
        <f t="shared" si="13"/>
        <v>0</v>
      </c>
      <c r="S123" s="16">
        <f t="shared" si="9"/>
        <v>26.150000000000002</v>
      </c>
    </row>
    <row r="124" spans="1:19" s="39" customFormat="1" ht="38.25" customHeight="1" x14ac:dyDescent="0.25">
      <c r="A124" s="166"/>
      <c r="B124" s="164"/>
      <c r="C124" s="67">
        <v>130</v>
      </c>
      <c r="D124" s="67"/>
      <c r="E124" s="72" t="s">
        <v>184</v>
      </c>
      <c r="F124" s="86" t="s">
        <v>423</v>
      </c>
      <c r="G124" s="78" t="s">
        <v>3</v>
      </c>
      <c r="H124" s="79" t="s">
        <v>422</v>
      </c>
      <c r="I124" s="77" t="s">
        <v>471</v>
      </c>
      <c r="J124" s="82">
        <v>5.79</v>
      </c>
      <c r="K124" s="14">
        <f>REITORIA!J124+ESAG!J124+CEAD!J124+FAED!J124+CEART!J124+CEFID!J124+CERES!J124+CESFI!J124+CAV!J124+CEAVI!J124+CEPLAN!J124+CCT!J124+CEO!J124</f>
        <v>10</v>
      </c>
      <c r="L124" s="13">
        <f>REITORIA!K124+ESAG!K124+CEAD!K124+FAED!K124+CEART!K124+CEFID!K124+CERES!K124+CESFI!K124+CAV!K124+CEAVI!K124+CEPLAN!K124+CCT!K124+CEO!K124</f>
        <v>10</v>
      </c>
      <c r="M124" s="37">
        <f>REITORIA!L124+ESAG!L124+CEAD!L124+FAED!L124+CEART!L124+CEFID!L124+CERES!L124+CESFI!L124+CAV!L124+CEAVI!L124+CEPLAN!L124+CCT!L124+CEO!L124</f>
        <v>10</v>
      </c>
      <c r="N124" s="34">
        <f t="shared" si="10"/>
        <v>2</v>
      </c>
      <c r="O124" s="35">
        <f>REITORIA!O276+REITORIA!P276+ESAG!O276+ESAG!P276+CEAD!O276+CEAD!P276+FAED!O276+FAED!P276+CEART!O276+CEART!P276+CEFID!O276+CEFID!P276+CERES!O276+CERES!P276+CESFI!O276+CESFI!P276+CAV!O276+CAV!P276+CEAVI!O276+CEAVI!P276+CEPLAN!O276+CEPLAN!P276+CCT!O276+CCT!P276+CEO!O276+CEO!P276</f>
        <v>0</v>
      </c>
      <c r="P124" s="15">
        <f t="shared" si="11"/>
        <v>0</v>
      </c>
      <c r="Q124" s="16">
        <f t="shared" si="12"/>
        <v>57.9</v>
      </c>
      <c r="R124" s="16">
        <f t="shared" si="13"/>
        <v>0</v>
      </c>
      <c r="S124" s="16">
        <f t="shared" si="9"/>
        <v>57.9</v>
      </c>
    </row>
    <row r="125" spans="1:19" s="39" customFormat="1" ht="38.25" customHeight="1" x14ac:dyDescent="0.25">
      <c r="A125" s="166"/>
      <c r="B125" s="164"/>
      <c r="C125" s="67">
        <v>131</v>
      </c>
      <c r="D125" s="67"/>
      <c r="E125" s="72" t="s">
        <v>185</v>
      </c>
      <c r="F125" s="86" t="s">
        <v>424</v>
      </c>
      <c r="G125" s="78" t="s">
        <v>236</v>
      </c>
      <c r="H125" s="79" t="s">
        <v>425</v>
      </c>
      <c r="I125" s="77" t="s">
        <v>468</v>
      </c>
      <c r="J125" s="82">
        <v>45.55</v>
      </c>
      <c r="K125" s="14">
        <f>REITORIA!J125+ESAG!J125+CEAD!J125+FAED!J125+CEART!J125+CEFID!J125+CERES!J125+CESFI!J125+CAV!J125+CEAVI!J125+CEPLAN!J125+CCT!J125+CEO!J125</f>
        <v>2</v>
      </c>
      <c r="L125" s="13">
        <f>REITORIA!K125+ESAG!K125+CEAD!K125+FAED!K125+CEART!K125+CEFID!K125+CERES!K125+CESFI!K125+CAV!K125+CEAVI!K125+CEPLAN!K125+CCT!K125+CEO!K125</f>
        <v>2</v>
      </c>
      <c r="M125" s="37">
        <f>REITORIA!L125+ESAG!L125+CEAD!L125+FAED!L125+CEART!L125+CEFID!L125+CERES!L125+CESFI!L125+CAV!L125+CEAVI!L125+CEPLAN!L125+CCT!L125+CEO!L125</f>
        <v>2</v>
      </c>
      <c r="N125" s="34">
        <f t="shared" si="10"/>
        <v>0</v>
      </c>
      <c r="O125" s="35">
        <f>REITORIA!O277+REITORIA!P277+ESAG!O277+ESAG!P277+CEAD!O277+CEAD!P277+FAED!O277+FAED!P277+CEART!O277+CEART!P277+CEFID!O277+CEFID!P277+CERES!O277+CERES!P277+CESFI!O277+CESFI!P277+CAV!O277+CAV!P277+CEAVI!O277+CEAVI!P277+CEPLAN!O277+CEPLAN!P277+CCT!O277+CCT!P277+CEO!O277+CEO!P277</f>
        <v>0</v>
      </c>
      <c r="P125" s="15">
        <f t="shared" si="11"/>
        <v>0</v>
      </c>
      <c r="Q125" s="16">
        <f t="shared" si="12"/>
        <v>91.1</v>
      </c>
      <c r="R125" s="16">
        <f t="shared" si="13"/>
        <v>0</v>
      </c>
      <c r="S125" s="16">
        <f t="shared" si="9"/>
        <v>91.1</v>
      </c>
    </row>
    <row r="126" spans="1:19" s="39" customFormat="1" ht="38.25" customHeight="1" x14ac:dyDescent="0.25">
      <c r="A126" s="166"/>
      <c r="B126" s="164"/>
      <c r="C126" s="67">
        <v>132</v>
      </c>
      <c r="D126" s="67"/>
      <c r="E126" s="72" t="s">
        <v>186</v>
      </c>
      <c r="F126" s="86" t="s">
        <v>426</v>
      </c>
      <c r="G126" s="78" t="s">
        <v>236</v>
      </c>
      <c r="H126" s="79" t="s">
        <v>427</v>
      </c>
      <c r="I126" s="77" t="s">
        <v>473</v>
      </c>
      <c r="J126" s="82">
        <v>38.03</v>
      </c>
      <c r="K126" s="14">
        <f>REITORIA!J126+ESAG!J126+CEAD!J126+FAED!J126+CEART!J126+CEFID!J126+CERES!J126+CESFI!J126+CAV!J126+CEAVI!J126+CEPLAN!J126+CCT!J126+CEO!J126</f>
        <v>8</v>
      </c>
      <c r="L126" s="13">
        <f>REITORIA!K126+ESAG!K126+CEAD!K126+FAED!K126+CEART!K126+CEFID!K126+CERES!K126+CESFI!K126+CAV!K126+CEAVI!K126+CEPLAN!K126+CCT!K126+CEO!K126</f>
        <v>8</v>
      </c>
      <c r="M126" s="37">
        <f>REITORIA!L126+ESAG!L126+CEAD!L126+FAED!L126+CEART!L126+CEFID!L126+CERES!L126+CESFI!L126+CAV!L126+CEAVI!L126+CEPLAN!L126+CCT!L126+CEO!L126</f>
        <v>8</v>
      </c>
      <c r="N126" s="34">
        <f t="shared" si="10"/>
        <v>1.5</v>
      </c>
      <c r="O126" s="35">
        <f>REITORIA!O278+REITORIA!P278+ESAG!O278+ESAG!P278+CEAD!O278+CEAD!P278+FAED!O278+FAED!P278+CEART!O278+CEART!P278+CEFID!O278+CEFID!P278+CERES!O278+CERES!P278+CESFI!O278+CESFI!P278+CAV!O278+CAV!P278+CEAVI!O278+CEAVI!P278+CEPLAN!O278+CEPLAN!P278+CCT!O278+CCT!P278+CEO!O278+CEO!P278</f>
        <v>0</v>
      </c>
      <c r="P126" s="15">
        <f t="shared" si="11"/>
        <v>0</v>
      </c>
      <c r="Q126" s="16">
        <f t="shared" si="12"/>
        <v>304.24</v>
      </c>
      <c r="R126" s="16">
        <f t="shared" si="13"/>
        <v>0</v>
      </c>
      <c r="S126" s="16">
        <f t="shared" si="9"/>
        <v>304.24</v>
      </c>
    </row>
    <row r="127" spans="1:19" s="39" customFormat="1" ht="38.25" customHeight="1" x14ac:dyDescent="0.25">
      <c r="A127" s="166"/>
      <c r="B127" s="164"/>
      <c r="C127" s="67">
        <v>133</v>
      </c>
      <c r="D127" s="67"/>
      <c r="E127" s="72" t="s">
        <v>187</v>
      </c>
      <c r="F127" s="86" t="s">
        <v>428</v>
      </c>
      <c r="G127" s="78" t="s">
        <v>374</v>
      </c>
      <c r="H127" s="79" t="s">
        <v>429</v>
      </c>
      <c r="I127" s="77" t="s">
        <v>474</v>
      </c>
      <c r="J127" s="82">
        <v>12.12</v>
      </c>
      <c r="K127" s="14">
        <f>REITORIA!J127+ESAG!J127+CEAD!J127+FAED!J127+CEART!J127+CEFID!J127+CERES!J127+CESFI!J127+CAV!J127+CEAVI!J127+CEPLAN!J127+CCT!J127+CEO!J127</f>
        <v>10</v>
      </c>
      <c r="L127" s="13">
        <f>REITORIA!K127+ESAG!K127+CEAD!K127+FAED!K127+CEART!K127+CEFID!K127+CERES!K127+CESFI!K127+CAV!K127+CEAVI!K127+CEPLAN!K127+CCT!K127+CEO!K127</f>
        <v>10</v>
      </c>
      <c r="M127" s="37">
        <f>REITORIA!L127+ESAG!L127+CEAD!L127+FAED!L127+CEART!L127+CEFID!L127+CERES!L127+CESFI!L127+CAV!L127+CEAVI!L127+CEPLAN!L127+CCT!L127+CEO!L127</f>
        <v>10</v>
      </c>
      <c r="N127" s="34">
        <f t="shared" si="10"/>
        <v>2</v>
      </c>
      <c r="O127" s="35">
        <f>REITORIA!O279+REITORIA!P279+ESAG!O279+ESAG!P279+CEAD!O279+CEAD!P279+FAED!O279+FAED!P279+CEART!O279+CEART!P279+CEFID!O279+CEFID!P279+CERES!O279+CERES!P279+CESFI!O279+CESFI!P279+CAV!O279+CAV!P279+CEAVI!O279+CEAVI!P279+CEPLAN!O279+CEPLAN!P279+CCT!O279+CCT!P279+CEO!O279+CEO!P279</f>
        <v>0</v>
      </c>
      <c r="P127" s="15">
        <f t="shared" si="11"/>
        <v>0</v>
      </c>
      <c r="Q127" s="16">
        <f t="shared" si="12"/>
        <v>121.19999999999999</v>
      </c>
      <c r="R127" s="16">
        <f t="shared" si="13"/>
        <v>0</v>
      </c>
      <c r="S127" s="16">
        <f t="shared" si="9"/>
        <v>121.19999999999999</v>
      </c>
    </row>
    <row r="128" spans="1:19" s="39" customFormat="1" ht="38.25" customHeight="1" x14ac:dyDescent="0.25">
      <c r="A128" s="166"/>
      <c r="B128" s="164"/>
      <c r="C128" s="67">
        <v>134</v>
      </c>
      <c r="D128" s="67"/>
      <c r="E128" s="72" t="s">
        <v>188</v>
      </c>
      <c r="F128" s="86" t="s">
        <v>430</v>
      </c>
      <c r="G128" s="78" t="s">
        <v>236</v>
      </c>
      <c r="H128" s="79" t="s">
        <v>431</v>
      </c>
      <c r="I128" s="77" t="s">
        <v>468</v>
      </c>
      <c r="J128" s="82">
        <v>14.89</v>
      </c>
      <c r="K128" s="14">
        <f>REITORIA!J128+ESAG!J128+CEAD!J128+FAED!J128+CEART!J128+CEFID!J128+CERES!J128+CESFI!J128+CAV!J128+CEAVI!J128+CEPLAN!J128+CCT!J128+CEO!J128</f>
        <v>24</v>
      </c>
      <c r="L128" s="13">
        <f>REITORIA!K128+ESAG!K128+CEAD!K128+FAED!K128+CEART!K128+CEFID!K128+CERES!K128+CESFI!K128+CAV!K128+CEAVI!K128+CEPLAN!K128+CCT!K128+CEO!K128</f>
        <v>24</v>
      </c>
      <c r="M128" s="37">
        <f>REITORIA!L128+ESAG!L128+CEAD!L128+FAED!L128+CEART!L128+CEFID!L128+CERES!L128+CESFI!L128+CAV!L128+CEAVI!L128+CEPLAN!L128+CCT!L128+CEO!L128</f>
        <v>24</v>
      </c>
      <c r="N128" s="34">
        <f t="shared" si="10"/>
        <v>5.5</v>
      </c>
      <c r="O128" s="35">
        <f>REITORIA!O280+REITORIA!P280+ESAG!O280+ESAG!P280+CEAD!O280+CEAD!P280+FAED!O280+FAED!P280+CEART!O280+CEART!P280+CEFID!O280+CEFID!P280+CERES!O280+CERES!P280+CESFI!O280+CESFI!P280+CAV!O280+CAV!P280+CEAVI!O280+CEAVI!P280+CEPLAN!O280+CEPLAN!P280+CCT!O280+CCT!P280+CEO!O280+CEO!P280</f>
        <v>0</v>
      </c>
      <c r="P128" s="15">
        <f t="shared" si="11"/>
        <v>0</v>
      </c>
      <c r="Q128" s="16">
        <f t="shared" si="12"/>
        <v>357.36</v>
      </c>
      <c r="R128" s="16">
        <f t="shared" si="13"/>
        <v>0</v>
      </c>
      <c r="S128" s="16">
        <f t="shared" si="9"/>
        <v>357.36</v>
      </c>
    </row>
    <row r="129" spans="1:19" s="39" customFormat="1" ht="38.25" customHeight="1" x14ac:dyDescent="0.25">
      <c r="A129" s="166"/>
      <c r="B129" s="164"/>
      <c r="C129" s="67">
        <v>135</v>
      </c>
      <c r="D129" s="67"/>
      <c r="E129" s="72" t="s">
        <v>189</v>
      </c>
      <c r="F129" s="86" t="s">
        <v>432</v>
      </c>
      <c r="G129" s="78" t="s">
        <v>236</v>
      </c>
      <c r="H129" s="80" t="s">
        <v>433</v>
      </c>
      <c r="I129" s="77" t="s">
        <v>468</v>
      </c>
      <c r="J129" s="82">
        <v>7.29</v>
      </c>
      <c r="K129" s="14">
        <f>REITORIA!J129+ESAG!J129+CEAD!J129+FAED!J129+CEART!J129+CEFID!J129+CERES!J129+CESFI!J129+CAV!J129+CEAVI!J129+CEPLAN!J129+CCT!J129+CEO!J129</f>
        <v>30</v>
      </c>
      <c r="L129" s="13">
        <f>REITORIA!K129+ESAG!K129+CEAD!K129+FAED!K129+CEART!K129+CEFID!K129+CERES!K129+CESFI!K129+CAV!K129+CEAVI!K129+CEPLAN!K129+CCT!K129+CEO!K129</f>
        <v>30</v>
      </c>
      <c r="M129" s="37">
        <f>REITORIA!L129+ESAG!L129+CEAD!L129+FAED!L129+CEART!L129+CEFID!L129+CERES!L129+CESFI!L129+CAV!L129+CEAVI!L129+CEPLAN!L129+CCT!L129+CEO!L129</f>
        <v>30</v>
      </c>
      <c r="N129" s="34">
        <f t="shared" si="10"/>
        <v>7</v>
      </c>
      <c r="O129" s="35">
        <f>REITORIA!O281+REITORIA!P281+ESAG!O281+ESAG!P281+CEAD!O281+CEAD!P281+FAED!O281+FAED!P281+CEART!O281+CEART!P281+CEFID!O281+CEFID!P281+CERES!O281+CERES!P281+CESFI!O281+CESFI!P281+CAV!O281+CAV!P281+CEAVI!O281+CEAVI!P281+CEPLAN!O281+CEPLAN!P281+CCT!O281+CCT!P281+CEO!O281+CEO!P281</f>
        <v>0</v>
      </c>
      <c r="P129" s="15">
        <f t="shared" si="11"/>
        <v>0</v>
      </c>
      <c r="Q129" s="16">
        <f t="shared" si="12"/>
        <v>218.7</v>
      </c>
      <c r="R129" s="16">
        <f t="shared" si="13"/>
        <v>0</v>
      </c>
      <c r="S129" s="16">
        <f t="shared" si="9"/>
        <v>218.7</v>
      </c>
    </row>
    <row r="130" spans="1:19" s="39" customFormat="1" ht="38.25" customHeight="1" x14ac:dyDescent="0.25">
      <c r="A130" s="166"/>
      <c r="B130" s="164"/>
      <c r="C130" s="67">
        <v>136</v>
      </c>
      <c r="D130" s="67"/>
      <c r="E130" s="72" t="s">
        <v>190</v>
      </c>
      <c r="F130" s="86" t="s">
        <v>434</v>
      </c>
      <c r="G130" s="78" t="s">
        <v>236</v>
      </c>
      <c r="H130" s="80" t="s">
        <v>433</v>
      </c>
      <c r="I130" s="77" t="s">
        <v>468</v>
      </c>
      <c r="J130" s="82">
        <v>11.18</v>
      </c>
      <c r="K130" s="14">
        <f>REITORIA!J130+ESAG!J130+CEAD!J130+FAED!J130+CEART!J130+CEFID!J130+CERES!J130+CESFI!J130+CAV!J130+CEAVI!J130+CEPLAN!J130+CCT!J130+CEO!J130</f>
        <v>24</v>
      </c>
      <c r="L130" s="13">
        <f>REITORIA!K130+ESAG!K130+CEAD!K130+FAED!K130+CEART!K130+CEFID!K130+CERES!K130+CESFI!K130+CAV!K130+CEAVI!K130+CEPLAN!K130+CCT!K130+CEO!K130</f>
        <v>24</v>
      </c>
      <c r="M130" s="37">
        <f>REITORIA!L130+ESAG!L130+CEAD!L130+FAED!L130+CEART!L130+CEFID!L130+CERES!L130+CESFI!L130+CAV!L130+CEAVI!L130+CEPLAN!L130+CCT!L130+CEO!L130</f>
        <v>24</v>
      </c>
      <c r="N130" s="34">
        <f t="shared" si="10"/>
        <v>5.5</v>
      </c>
      <c r="O130" s="35">
        <f>REITORIA!O282+REITORIA!P282+ESAG!O282+ESAG!P282+CEAD!O282+CEAD!P282+FAED!O282+FAED!P282+CEART!O282+CEART!P282+CEFID!O282+CEFID!P282+CERES!O282+CERES!P282+CESFI!O282+CESFI!P282+CAV!O282+CAV!P282+CEAVI!O282+CEAVI!P282+CEPLAN!O282+CEPLAN!P282+CCT!O282+CCT!P282+CEO!O282+CEO!P282</f>
        <v>0</v>
      </c>
      <c r="P130" s="15">
        <f t="shared" si="11"/>
        <v>0</v>
      </c>
      <c r="Q130" s="16">
        <f t="shared" si="12"/>
        <v>268.32</v>
      </c>
      <c r="R130" s="16">
        <f t="shared" si="13"/>
        <v>0</v>
      </c>
      <c r="S130" s="16">
        <f t="shared" si="9"/>
        <v>268.32</v>
      </c>
    </row>
    <row r="131" spans="1:19" s="39" customFormat="1" ht="38.25" customHeight="1" x14ac:dyDescent="0.25">
      <c r="A131" s="166"/>
      <c r="B131" s="164"/>
      <c r="C131" s="67">
        <v>137</v>
      </c>
      <c r="D131" s="67"/>
      <c r="E131" s="72" t="s">
        <v>191</v>
      </c>
      <c r="F131" s="86" t="s">
        <v>435</v>
      </c>
      <c r="G131" s="78" t="s">
        <v>236</v>
      </c>
      <c r="H131" s="79" t="s">
        <v>436</v>
      </c>
      <c r="I131" s="77" t="s">
        <v>475</v>
      </c>
      <c r="J131" s="82">
        <v>204.37</v>
      </c>
      <c r="K131" s="14">
        <f>REITORIA!J131+ESAG!J131+CEAD!J131+FAED!J131+CEART!J131+CEFID!J131+CERES!J131+CESFI!J131+CAV!J131+CEAVI!J131+CEPLAN!J131+CCT!J131+CEO!J131</f>
        <v>2</v>
      </c>
      <c r="L131" s="13">
        <f>REITORIA!K131+ESAG!K131+CEAD!K131+FAED!K131+CEART!K131+CEFID!K131+CERES!K131+CESFI!K131+CAV!K131+CEAVI!K131+CEPLAN!K131+CCT!K131+CEO!K131</f>
        <v>2</v>
      </c>
      <c r="M131" s="37">
        <f>REITORIA!L131+ESAG!L131+CEAD!L131+FAED!L131+CEART!L131+CEFID!L131+CERES!L131+CESFI!L131+CAV!L131+CEAVI!L131+CEPLAN!L131+CCT!L131+CEO!L131</f>
        <v>2</v>
      </c>
      <c r="N131" s="34">
        <f t="shared" si="10"/>
        <v>0</v>
      </c>
      <c r="O131" s="35">
        <f>REITORIA!O283+REITORIA!P283+ESAG!O283+ESAG!P283+CEAD!O283+CEAD!P283+FAED!O283+FAED!P283+CEART!O283+CEART!P283+CEFID!O283+CEFID!P283+CERES!O283+CERES!P283+CESFI!O283+CESFI!P283+CAV!O283+CAV!P283+CEAVI!O283+CEAVI!P283+CEPLAN!O283+CEPLAN!P283+CCT!O283+CCT!P283+CEO!O283+CEO!P283</f>
        <v>0</v>
      </c>
      <c r="P131" s="15">
        <f t="shared" si="11"/>
        <v>0</v>
      </c>
      <c r="Q131" s="16">
        <f t="shared" si="12"/>
        <v>408.74</v>
      </c>
      <c r="R131" s="16">
        <f t="shared" si="13"/>
        <v>0</v>
      </c>
      <c r="S131" s="16">
        <f t="shared" si="9"/>
        <v>408.74</v>
      </c>
    </row>
    <row r="132" spans="1:19" s="39" customFormat="1" ht="38.25" customHeight="1" x14ac:dyDescent="0.25">
      <c r="A132" s="166"/>
      <c r="B132" s="164"/>
      <c r="C132" s="67">
        <v>138</v>
      </c>
      <c r="D132" s="67"/>
      <c r="E132" s="72" t="s">
        <v>192</v>
      </c>
      <c r="F132" s="86" t="s">
        <v>437</v>
      </c>
      <c r="G132" s="78" t="s">
        <v>291</v>
      </c>
      <c r="H132" s="79" t="s">
        <v>438</v>
      </c>
      <c r="I132" s="77" t="s">
        <v>475</v>
      </c>
      <c r="J132" s="82">
        <v>119.47</v>
      </c>
      <c r="K132" s="14">
        <f>REITORIA!J132+ESAG!J132+CEAD!J132+FAED!J132+CEART!J132+CEFID!J132+CERES!J132+CESFI!J132+CAV!J132+CEAVI!J132+CEPLAN!J132+CCT!J132+CEO!J132</f>
        <v>21</v>
      </c>
      <c r="L132" s="13">
        <f>REITORIA!K132+ESAG!K132+CEAD!K132+FAED!K132+CEART!K132+CEFID!K132+CERES!K132+CESFI!K132+CAV!K132+CEAVI!K132+CEPLAN!K132+CCT!K132+CEO!K132</f>
        <v>21</v>
      </c>
      <c r="M132" s="37">
        <f>REITORIA!L132+ESAG!L132+CEAD!L132+FAED!L132+CEART!L132+CEFID!L132+CERES!L132+CESFI!L132+CAV!L132+CEAVI!L132+CEPLAN!L132+CCT!L132+CEO!L132</f>
        <v>21</v>
      </c>
      <c r="N132" s="34">
        <f t="shared" si="10"/>
        <v>4.75</v>
      </c>
      <c r="O132" s="35">
        <f>REITORIA!O284+REITORIA!P284+ESAG!O284+ESAG!P284+CEAD!O284+CEAD!P284+FAED!O284+FAED!P284+CEART!O284+CEART!P284+CEFID!O284+CEFID!P284+CERES!O284+CERES!P284+CESFI!O284+CESFI!P284+CAV!O284+CAV!P284+CEAVI!O284+CEAVI!P284+CEPLAN!O284+CEPLAN!P284+CCT!O284+CCT!P284+CEO!O284+CEO!P284</f>
        <v>0</v>
      </c>
      <c r="P132" s="15">
        <f t="shared" si="11"/>
        <v>0</v>
      </c>
      <c r="Q132" s="16">
        <f t="shared" si="12"/>
        <v>2508.87</v>
      </c>
      <c r="R132" s="16">
        <f t="shared" si="13"/>
        <v>0</v>
      </c>
      <c r="S132" s="16">
        <f t="shared" si="9"/>
        <v>2508.87</v>
      </c>
    </row>
    <row r="133" spans="1:19" s="39" customFormat="1" ht="38.25" customHeight="1" x14ac:dyDescent="0.25">
      <c r="A133" s="166"/>
      <c r="B133" s="164"/>
      <c r="C133" s="67">
        <v>139</v>
      </c>
      <c r="D133" s="67"/>
      <c r="E133" s="72" t="s">
        <v>193</v>
      </c>
      <c r="F133" s="86" t="s">
        <v>439</v>
      </c>
      <c r="G133" s="78" t="s">
        <v>236</v>
      </c>
      <c r="H133" s="79" t="s">
        <v>427</v>
      </c>
      <c r="I133" s="77" t="s">
        <v>473</v>
      </c>
      <c r="J133" s="82">
        <v>42.23</v>
      </c>
      <c r="K133" s="14">
        <f>REITORIA!J133+ESAG!J133+CEAD!J133+FAED!J133+CEART!J133+CEFID!J133+CERES!J133+CESFI!J133+CAV!J133+CEAVI!J133+CEPLAN!J133+CCT!J133+CEO!J133</f>
        <v>21</v>
      </c>
      <c r="L133" s="13">
        <f>REITORIA!K133+ESAG!K133+CEAD!K133+FAED!K133+CEART!K133+CEFID!K133+CERES!K133+CESFI!K133+CAV!K133+CEAVI!K133+CEPLAN!K133+CCT!K133+CEO!K133</f>
        <v>21</v>
      </c>
      <c r="M133" s="37">
        <f>REITORIA!L133+ESAG!L133+CEAD!L133+FAED!L133+CEART!L133+CEFID!L133+CERES!L133+CESFI!L133+CAV!L133+CEAVI!L133+CEPLAN!L133+CCT!L133+CEO!L133</f>
        <v>21</v>
      </c>
      <c r="N133" s="34">
        <f t="shared" si="10"/>
        <v>4.75</v>
      </c>
      <c r="O133" s="35">
        <f>REITORIA!O285+REITORIA!P285+ESAG!O285+ESAG!P285+CEAD!O285+CEAD!P285+FAED!O285+FAED!P285+CEART!O285+CEART!P285+CEFID!O285+CEFID!P285+CERES!O285+CERES!P285+CESFI!O285+CESFI!P285+CAV!O285+CAV!P285+CEAVI!O285+CEAVI!P285+CEPLAN!O285+CEPLAN!P285+CCT!O285+CCT!P285+CEO!O285+CEO!P285</f>
        <v>0</v>
      </c>
      <c r="P133" s="15">
        <f t="shared" si="11"/>
        <v>0</v>
      </c>
      <c r="Q133" s="16">
        <f t="shared" si="12"/>
        <v>886.82999999999993</v>
      </c>
      <c r="R133" s="16">
        <f t="shared" si="13"/>
        <v>0</v>
      </c>
      <c r="S133" s="16">
        <f t="shared" ref="S133:S154" si="14">J133*L133+R133</f>
        <v>886.82999999999993</v>
      </c>
    </row>
    <row r="134" spans="1:19" s="39" customFormat="1" ht="38.25" customHeight="1" x14ac:dyDescent="0.25">
      <c r="A134" s="166"/>
      <c r="B134" s="164"/>
      <c r="C134" s="67">
        <v>140</v>
      </c>
      <c r="D134" s="67"/>
      <c r="E134" s="72" t="s">
        <v>194</v>
      </c>
      <c r="F134" s="86" t="s">
        <v>440</v>
      </c>
      <c r="G134" s="78" t="s">
        <v>236</v>
      </c>
      <c r="H134" s="79" t="s">
        <v>441</v>
      </c>
      <c r="I134" s="77" t="s">
        <v>475</v>
      </c>
      <c r="J134" s="82">
        <v>20.39</v>
      </c>
      <c r="K134" s="14">
        <f>REITORIA!J134+ESAG!J134+CEAD!J134+FAED!J134+CEART!J134+CEFID!J134+CERES!J134+CESFI!J134+CAV!J134+CEAVI!J134+CEPLAN!J134+CCT!J134+CEO!J134</f>
        <v>21</v>
      </c>
      <c r="L134" s="13">
        <f>REITORIA!K134+ESAG!K134+CEAD!K134+FAED!K134+CEART!K134+CEFID!K134+CERES!K134+CESFI!K134+CAV!K134+CEAVI!K134+CEPLAN!K134+CCT!K134+CEO!K134</f>
        <v>21</v>
      </c>
      <c r="M134" s="37">
        <f>REITORIA!L134+ESAG!L134+CEAD!L134+FAED!L134+CEART!L134+CEFID!L134+CERES!L134+CESFI!L134+CAV!L134+CEAVI!L134+CEPLAN!L134+CCT!L134+CEO!L134</f>
        <v>21</v>
      </c>
      <c r="N134" s="34">
        <f t="shared" si="10"/>
        <v>4.75</v>
      </c>
      <c r="O134" s="35">
        <f>REITORIA!O286+REITORIA!P286+ESAG!O286+ESAG!P286+CEAD!O286+CEAD!P286+FAED!O286+FAED!P286+CEART!O286+CEART!P286+CEFID!O286+CEFID!P286+CERES!O286+CERES!P286+CESFI!O286+CESFI!P286+CAV!O286+CAV!P286+CEAVI!O286+CEAVI!P286+CEPLAN!O286+CEPLAN!P286+CCT!O286+CCT!P286+CEO!O286+CEO!P286</f>
        <v>0</v>
      </c>
      <c r="P134" s="15">
        <f t="shared" si="11"/>
        <v>0</v>
      </c>
      <c r="Q134" s="16">
        <f t="shared" si="12"/>
        <v>428.19</v>
      </c>
      <c r="R134" s="16">
        <f t="shared" si="13"/>
        <v>0</v>
      </c>
      <c r="S134" s="16">
        <f t="shared" si="14"/>
        <v>428.19</v>
      </c>
    </row>
    <row r="135" spans="1:19" s="39" customFormat="1" ht="38.25" customHeight="1" x14ac:dyDescent="0.25">
      <c r="A135" s="166"/>
      <c r="B135" s="164"/>
      <c r="C135" s="67">
        <v>141</v>
      </c>
      <c r="D135" s="67"/>
      <c r="E135" s="72" t="s">
        <v>195</v>
      </c>
      <c r="F135" s="86" t="s">
        <v>442</v>
      </c>
      <c r="G135" s="78" t="s">
        <v>236</v>
      </c>
      <c r="H135" s="79" t="s">
        <v>443</v>
      </c>
      <c r="I135" s="77" t="s">
        <v>475</v>
      </c>
      <c r="J135" s="82">
        <v>23.65</v>
      </c>
      <c r="K135" s="14">
        <f>REITORIA!J135+ESAG!J135+CEAD!J135+FAED!J135+CEART!J135+CEFID!J135+CERES!J135+CESFI!J135+CAV!J135+CEAVI!J135+CEPLAN!J135+CCT!J135+CEO!J135</f>
        <v>21</v>
      </c>
      <c r="L135" s="13">
        <f>REITORIA!K135+ESAG!K135+CEAD!K135+FAED!K135+CEART!K135+CEFID!K135+CERES!K135+CESFI!K135+CAV!K135+CEAVI!K135+CEPLAN!K135+CCT!K135+CEO!K135</f>
        <v>21</v>
      </c>
      <c r="M135" s="37">
        <f>REITORIA!L135+ESAG!L135+CEAD!L135+FAED!L135+CEART!L135+CEFID!L135+CERES!L135+CESFI!L135+CAV!L135+CEAVI!L135+CEPLAN!L135+CCT!L135+CEO!L135</f>
        <v>21</v>
      </c>
      <c r="N135" s="34">
        <f t="shared" si="10"/>
        <v>4.75</v>
      </c>
      <c r="O135" s="35">
        <f>REITORIA!O287+REITORIA!P287+ESAG!O287+ESAG!P287+CEAD!O287+CEAD!P287+FAED!O287+FAED!P287+CEART!O287+CEART!P287+CEFID!O287+CEFID!P287+CERES!O287+CERES!P287+CESFI!O287+CESFI!P287+CAV!O287+CAV!P287+CEAVI!O287+CEAVI!P287+CEPLAN!O287+CEPLAN!P287+CCT!O287+CCT!P287+CEO!O287+CEO!P287</f>
        <v>0</v>
      </c>
      <c r="P135" s="15">
        <f t="shared" si="11"/>
        <v>0</v>
      </c>
      <c r="Q135" s="16">
        <f t="shared" si="12"/>
        <v>496.65</v>
      </c>
      <c r="R135" s="16">
        <f t="shared" si="13"/>
        <v>0</v>
      </c>
      <c r="S135" s="16">
        <f t="shared" si="14"/>
        <v>496.65</v>
      </c>
    </row>
    <row r="136" spans="1:19" s="39" customFormat="1" ht="38.25" customHeight="1" x14ac:dyDescent="0.25">
      <c r="A136" s="166"/>
      <c r="B136" s="164"/>
      <c r="C136" s="67">
        <v>142</v>
      </c>
      <c r="D136" s="67"/>
      <c r="E136" s="72" t="s">
        <v>196</v>
      </c>
      <c r="F136" s="86" t="s">
        <v>444</v>
      </c>
      <c r="G136" s="78" t="s">
        <v>236</v>
      </c>
      <c r="H136" s="79" t="s">
        <v>445</v>
      </c>
      <c r="I136" s="77" t="s">
        <v>475</v>
      </c>
      <c r="J136" s="82">
        <v>23.5</v>
      </c>
      <c r="K136" s="14">
        <f>REITORIA!J136+ESAG!J136+CEAD!J136+FAED!J136+CEART!J136+CEFID!J136+CERES!J136+CESFI!J136+CAV!J136+CEAVI!J136+CEPLAN!J136+CCT!J136+CEO!J136</f>
        <v>21</v>
      </c>
      <c r="L136" s="13">
        <f>REITORIA!K136+ESAG!K136+CEAD!K136+FAED!K136+CEART!K136+CEFID!K136+CERES!K136+CESFI!K136+CAV!K136+CEAVI!K136+CEPLAN!K136+CCT!K136+CEO!K136</f>
        <v>21</v>
      </c>
      <c r="M136" s="37">
        <f>REITORIA!L136+ESAG!L136+CEAD!L136+FAED!L136+CEART!L136+CEFID!L136+CERES!L136+CESFI!L136+CAV!L136+CEAVI!L136+CEPLAN!L136+CCT!L136+CEO!L136</f>
        <v>21</v>
      </c>
      <c r="N136" s="34">
        <f t="shared" si="10"/>
        <v>4.75</v>
      </c>
      <c r="O136" s="35">
        <f>REITORIA!O288+REITORIA!P288+ESAG!O288+ESAG!P288+CEAD!O288+CEAD!P288+FAED!O288+FAED!P288+CEART!O288+CEART!P288+CEFID!O288+CEFID!P288+CERES!O288+CERES!P288+CESFI!O288+CESFI!P288+CAV!O288+CAV!P288+CEAVI!O288+CEAVI!P288+CEPLAN!O288+CEPLAN!P288+CCT!O288+CCT!P288+CEO!O288+CEO!P288</f>
        <v>0</v>
      </c>
      <c r="P136" s="15">
        <f t="shared" si="11"/>
        <v>0</v>
      </c>
      <c r="Q136" s="16">
        <f t="shared" si="12"/>
        <v>493.5</v>
      </c>
      <c r="R136" s="16">
        <f t="shared" si="13"/>
        <v>0</v>
      </c>
      <c r="S136" s="16">
        <f t="shared" si="14"/>
        <v>493.5</v>
      </c>
    </row>
    <row r="137" spans="1:19" s="39" customFormat="1" ht="38.25" customHeight="1" x14ac:dyDescent="0.25">
      <c r="A137" s="166"/>
      <c r="B137" s="164"/>
      <c r="C137" s="67">
        <v>143</v>
      </c>
      <c r="D137" s="67"/>
      <c r="E137" s="72" t="s">
        <v>197</v>
      </c>
      <c r="F137" s="86" t="s">
        <v>446</v>
      </c>
      <c r="G137" s="78" t="s">
        <v>236</v>
      </c>
      <c r="H137" s="79" t="s">
        <v>447</v>
      </c>
      <c r="I137" s="77" t="s">
        <v>472</v>
      </c>
      <c r="J137" s="82">
        <v>5.53</v>
      </c>
      <c r="K137" s="14">
        <f>REITORIA!J137+ESAG!J137+CEAD!J137+FAED!J137+CEART!J137+CEFID!J137+CERES!J137+CESFI!J137+CAV!J137+CEAVI!J137+CEPLAN!J137+CCT!J137+CEO!J137</f>
        <v>42</v>
      </c>
      <c r="L137" s="13">
        <f>REITORIA!K137+ESAG!K137+CEAD!K137+FAED!K137+CEART!K137+CEFID!K137+CERES!K137+CESFI!K137+CAV!K137+CEAVI!K137+CEPLAN!K137+CCT!K137+CEO!K137</f>
        <v>42</v>
      </c>
      <c r="M137" s="37">
        <f>REITORIA!L137+ESAG!L137+CEAD!L137+FAED!L137+CEART!L137+CEFID!L137+CERES!L137+CESFI!L137+CAV!L137+CEAVI!L137+CEPLAN!L137+CCT!L137+CEO!L137</f>
        <v>42</v>
      </c>
      <c r="N137" s="34">
        <f t="shared" si="10"/>
        <v>10</v>
      </c>
      <c r="O137" s="35">
        <f>REITORIA!O289+REITORIA!P289+ESAG!O289+ESAG!P289+CEAD!O289+CEAD!P289+FAED!O289+FAED!P289+CEART!O289+CEART!P289+CEFID!O289+CEFID!P289+CERES!O289+CERES!P289+CESFI!O289+CESFI!P289+CAV!O289+CAV!P289+CEAVI!O289+CEAVI!P289+CEPLAN!O289+CEPLAN!P289+CCT!O289+CCT!P289+CEO!O289+CEO!P289</f>
        <v>0</v>
      </c>
      <c r="P137" s="15">
        <f t="shared" si="11"/>
        <v>0</v>
      </c>
      <c r="Q137" s="16">
        <f t="shared" si="12"/>
        <v>232.26000000000002</v>
      </c>
      <c r="R137" s="16">
        <f t="shared" si="13"/>
        <v>0</v>
      </c>
      <c r="S137" s="16">
        <f t="shared" si="14"/>
        <v>232.26000000000002</v>
      </c>
    </row>
    <row r="138" spans="1:19" s="39" customFormat="1" ht="38.25" customHeight="1" x14ac:dyDescent="0.25">
      <c r="A138" s="166"/>
      <c r="B138" s="165"/>
      <c r="C138" s="67">
        <v>144</v>
      </c>
      <c r="D138" s="67"/>
      <c r="E138" s="72" t="s">
        <v>198</v>
      </c>
      <c r="F138" s="86" t="s">
        <v>448</v>
      </c>
      <c r="G138" s="78" t="s">
        <v>236</v>
      </c>
      <c r="H138" s="79" t="s">
        <v>447</v>
      </c>
      <c r="I138" s="77" t="s">
        <v>472</v>
      </c>
      <c r="J138" s="82">
        <v>7.93</v>
      </c>
      <c r="K138" s="14">
        <f>REITORIA!J138+ESAG!J138+CEAD!J138+FAED!J138+CEART!J138+CEFID!J138+CERES!J138+CESFI!J138+CAV!J138+CEAVI!J138+CEPLAN!J138+CCT!J138+CEO!J138</f>
        <v>21</v>
      </c>
      <c r="L138" s="13">
        <f>REITORIA!K138+ESAG!K138+CEAD!K138+FAED!K138+CEART!K138+CEFID!K138+CERES!K138+CESFI!K138+CAV!K138+CEAVI!K138+CEPLAN!K138+CCT!K138+CEO!K138</f>
        <v>21</v>
      </c>
      <c r="M138" s="37">
        <f>REITORIA!L138+ESAG!L138+CEAD!L138+FAED!L138+CEART!L138+CEFID!L138+CERES!L138+CESFI!L138+CAV!L138+CEAVI!L138+CEPLAN!L138+CCT!L138+CEO!L138</f>
        <v>21</v>
      </c>
      <c r="N138" s="34">
        <f t="shared" si="10"/>
        <v>4.75</v>
      </c>
      <c r="O138" s="35">
        <f>REITORIA!O290+REITORIA!P290+ESAG!O290+ESAG!P290+CEAD!O290+CEAD!P290+FAED!O290+FAED!P290+CEART!O290+CEART!P290+CEFID!O290+CEFID!P290+CERES!O290+CERES!P290+CESFI!O290+CESFI!P290+CAV!O290+CAV!P290+CEAVI!O290+CEAVI!P290+CEPLAN!O290+CEPLAN!P290+CCT!O290+CCT!P290+CEO!O290+CEO!P290</f>
        <v>0</v>
      </c>
      <c r="P138" s="15">
        <f t="shared" si="11"/>
        <v>0</v>
      </c>
      <c r="Q138" s="16">
        <f t="shared" si="12"/>
        <v>166.53</v>
      </c>
      <c r="R138" s="16">
        <f t="shared" si="13"/>
        <v>0</v>
      </c>
      <c r="S138" s="16">
        <f t="shared" si="14"/>
        <v>166.53</v>
      </c>
    </row>
    <row r="139" spans="1:19" s="39" customFormat="1" ht="38.25" customHeight="1" x14ac:dyDescent="0.25">
      <c r="A139" s="166" t="s">
        <v>481</v>
      </c>
      <c r="B139" s="163">
        <v>16</v>
      </c>
      <c r="C139" s="67">
        <v>145</v>
      </c>
      <c r="D139" s="67"/>
      <c r="E139" s="72" t="s">
        <v>199</v>
      </c>
      <c r="F139" s="86" t="s">
        <v>449</v>
      </c>
      <c r="G139" s="78" t="s">
        <v>236</v>
      </c>
      <c r="H139" s="79" t="s">
        <v>450</v>
      </c>
      <c r="I139" s="77" t="s">
        <v>468</v>
      </c>
      <c r="J139" s="82">
        <v>229.58</v>
      </c>
      <c r="K139" s="14">
        <f>REITORIA!J139+ESAG!J139+CEAD!J139+FAED!J139+CEART!J139+CEFID!J139+CERES!J139+CESFI!J139+CAV!J139+CEAVI!J139+CEPLAN!J139+CCT!J139+CEO!J139</f>
        <v>3</v>
      </c>
      <c r="L139" s="13">
        <f>REITORIA!K139+ESAG!K139+CEAD!K139+FAED!K139+CEART!K139+CEFID!K139+CERES!K139+CESFI!K139+CAV!K139+CEAVI!K139+CEPLAN!K139+CCT!K139+CEO!K139</f>
        <v>2</v>
      </c>
      <c r="M139" s="37">
        <f>REITORIA!L139+ESAG!L139+CEAD!L139+FAED!L139+CEART!L139+CEFID!L139+CERES!L139+CESFI!L139+CAV!L139+CEAVI!L139+CEPLAN!L139+CCT!L139+CEO!L139</f>
        <v>2</v>
      </c>
      <c r="N139" s="34">
        <f t="shared" si="10"/>
        <v>0.25</v>
      </c>
      <c r="O139" s="35">
        <f>REITORIA!O291+REITORIA!P291+ESAG!O291+ESAG!P291+CEAD!O291+CEAD!P291+FAED!O291+FAED!P291+CEART!O291+CEART!P291+CEFID!O291+CEFID!P291+CERES!O291+CERES!P291+CESFI!O291+CESFI!P291+CAV!O291+CAV!P291+CEAVI!O291+CEAVI!P291+CEPLAN!O291+CEPLAN!P291+CCT!O291+CCT!P291+CEO!O291+CEO!P291</f>
        <v>0</v>
      </c>
      <c r="P139" s="15">
        <f t="shared" si="11"/>
        <v>1</v>
      </c>
      <c r="Q139" s="16">
        <f t="shared" si="12"/>
        <v>688.74</v>
      </c>
      <c r="R139" s="16">
        <f t="shared" si="13"/>
        <v>0</v>
      </c>
      <c r="S139" s="16">
        <f t="shared" si="14"/>
        <v>459.16</v>
      </c>
    </row>
    <row r="140" spans="1:19" s="39" customFormat="1" ht="38.25" customHeight="1" x14ac:dyDescent="0.25">
      <c r="A140" s="166"/>
      <c r="B140" s="165"/>
      <c r="C140" s="67">
        <v>146</v>
      </c>
      <c r="D140" s="67"/>
      <c r="E140" s="72" t="s">
        <v>200</v>
      </c>
      <c r="F140" s="86" t="s">
        <v>451</v>
      </c>
      <c r="G140" s="78" t="s">
        <v>403</v>
      </c>
      <c r="H140" s="79" t="s">
        <v>452</v>
      </c>
      <c r="I140" s="77" t="s">
        <v>52</v>
      </c>
      <c r="J140" s="82">
        <v>96.02</v>
      </c>
      <c r="K140" s="14">
        <f>REITORIA!J140+ESAG!J140+CEAD!J140+FAED!J140+CEART!J140+CEFID!J140+CERES!J140+CESFI!J140+CAV!J140+CEAVI!J140+CEPLAN!J140+CCT!J140+CEO!J140</f>
        <v>5</v>
      </c>
      <c r="L140" s="13">
        <f>REITORIA!K140+ESAG!K140+CEAD!K140+FAED!K140+CEART!K140+CEFID!K140+CERES!K140+CESFI!K140+CAV!K140+CEAVI!K140+CEPLAN!K140+CCT!K140+CEO!K140</f>
        <v>2</v>
      </c>
      <c r="M140" s="37">
        <f>REITORIA!L140+ESAG!L140+CEAD!L140+FAED!L140+CEART!L140+CEFID!L140+CERES!L140+CESFI!L140+CAV!L140+CEAVI!L140+CEPLAN!L140+CCT!L140+CEO!L140</f>
        <v>2</v>
      </c>
      <c r="N140" s="34">
        <f t="shared" si="10"/>
        <v>0.75</v>
      </c>
      <c r="O140" s="35">
        <f>REITORIA!O292+REITORIA!P292+ESAG!O292+ESAG!P292+CEAD!O292+CEAD!P292+FAED!O292+FAED!P292+CEART!O292+CEART!P292+CEFID!O292+CEFID!P292+CERES!O292+CERES!P292+CESFI!O292+CESFI!P292+CAV!O292+CAV!P292+CEAVI!O292+CEAVI!P292+CEPLAN!O292+CEPLAN!P292+CCT!O292+CCT!P292+CEO!O292+CEO!P292</f>
        <v>0</v>
      </c>
      <c r="P140" s="15">
        <f t="shared" si="11"/>
        <v>3</v>
      </c>
      <c r="Q140" s="16">
        <f t="shared" si="12"/>
        <v>480.09999999999997</v>
      </c>
      <c r="R140" s="16">
        <f t="shared" si="13"/>
        <v>0</v>
      </c>
      <c r="S140" s="16">
        <f t="shared" si="14"/>
        <v>192.04</v>
      </c>
    </row>
    <row r="141" spans="1:19" s="39" customFormat="1" ht="38.25" customHeight="1" x14ac:dyDescent="0.25">
      <c r="A141" s="166" t="s">
        <v>481</v>
      </c>
      <c r="B141" s="163">
        <v>17</v>
      </c>
      <c r="C141" s="67">
        <v>147</v>
      </c>
      <c r="D141" s="67"/>
      <c r="E141" s="73" t="s">
        <v>201</v>
      </c>
      <c r="F141" s="86" t="s">
        <v>453</v>
      </c>
      <c r="G141" s="78" t="s">
        <v>3</v>
      </c>
      <c r="H141" s="80" t="s">
        <v>454</v>
      </c>
      <c r="I141" s="77" t="s">
        <v>468</v>
      </c>
      <c r="J141" s="82">
        <v>1298.31</v>
      </c>
      <c r="K141" s="14">
        <f>REITORIA!J141+ESAG!J141+CEAD!J141+FAED!J141+CEART!J141+CEFID!J141+CERES!J141+CESFI!J141+CAV!J141+CEAVI!J141+CEPLAN!J141+CCT!J141+CEO!J141</f>
        <v>5</v>
      </c>
      <c r="L141" s="13">
        <f>REITORIA!K141+ESAG!K141+CEAD!K141+FAED!K141+CEART!K141+CEFID!K141+CERES!K141+CESFI!K141+CAV!K141+CEAVI!K141+CEPLAN!K141+CCT!K141+CEO!K141</f>
        <v>5</v>
      </c>
      <c r="M141" s="37">
        <f>REITORIA!L141+ESAG!L141+CEAD!L141+FAED!L141+CEART!L141+CEFID!L141+CERES!L141+CESFI!L141+CAV!L141+CEAVI!L141+CEPLAN!L141+CCT!L141+CEO!L141</f>
        <v>5</v>
      </c>
      <c r="N141" s="34">
        <f t="shared" si="10"/>
        <v>0.75</v>
      </c>
      <c r="O141" s="35">
        <f>REITORIA!O293+REITORIA!P293+ESAG!O293+ESAG!P293+CEAD!O293+CEAD!P293+FAED!O293+FAED!P293+CEART!O293+CEART!P293+CEFID!O293+CEFID!P293+CERES!O293+CERES!P293+CESFI!O293+CESFI!P293+CAV!O293+CAV!P293+CEAVI!O293+CEAVI!P293+CEPLAN!O293+CEPLAN!P293+CCT!O293+CCT!P293+CEO!O293+CEO!P293</f>
        <v>0</v>
      </c>
      <c r="P141" s="15">
        <f t="shared" si="11"/>
        <v>0</v>
      </c>
      <c r="Q141" s="16">
        <f t="shared" si="12"/>
        <v>6491.5499999999993</v>
      </c>
      <c r="R141" s="16">
        <f t="shared" si="13"/>
        <v>0</v>
      </c>
      <c r="S141" s="16">
        <f t="shared" si="14"/>
        <v>6491.5499999999993</v>
      </c>
    </row>
    <row r="142" spans="1:19" s="39" customFormat="1" ht="38.25" customHeight="1" x14ac:dyDescent="0.25">
      <c r="A142" s="166"/>
      <c r="B142" s="164"/>
      <c r="C142" s="67">
        <v>148</v>
      </c>
      <c r="D142" s="67"/>
      <c r="E142" s="73" t="s">
        <v>202</v>
      </c>
      <c r="F142" s="86" t="s">
        <v>455</v>
      </c>
      <c r="G142" s="78" t="s">
        <v>3</v>
      </c>
      <c r="H142" s="80" t="s">
        <v>454</v>
      </c>
      <c r="I142" s="77" t="s">
        <v>476</v>
      </c>
      <c r="J142" s="82">
        <v>1073.81</v>
      </c>
      <c r="K142" s="14">
        <f>REITORIA!J142+ESAG!J142+CEAD!J142+FAED!J142+CEART!J142+CEFID!J142+CERES!J142+CESFI!J142+CAV!J142+CEAVI!J142+CEPLAN!J142+CCT!J142+CEO!J142</f>
        <v>5</v>
      </c>
      <c r="L142" s="13">
        <f>REITORIA!K142+ESAG!K142+CEAD!K142+FAED!K142+CEART!K142+CEFID!K142+CERES!K142+CESFI!K142+CAV!K142+CEAVI!K142+CEPLAN!K142+CCT!K142+CEO!K142</f>
        <v>5</v>
      </c>
      <c r="M142" s="37">
        <f>REITORIA!L142+ESAG!L142+CEAD!L142+FAED!L142+CEART!L142+CEFID!L142+CERES!L142+CESFI!L142+CAV!L142+CEAVI!L142+CEPLAN!L142+CCT!L142+CEO!L142</f>
        <v>5</v>
      </c>
      <c r="N142" s="34">
        <f t="shared" si="10"/>
        <v>0.75</v>
      </c>
      <c r="O142" s="35">
        <f>REITORIA!O294+REITORIA!P294+ESAG!O294+ESAG!P294+CEAD!O294+CEAD!P294+FAED!O294+FAED!P294+CEART!O294+CEART!P294+CEFID!O294+CEFID!P294+CERES!O294+CERES!P294+CESFI!O294+CESFI!P294+CAV!O294+CAV!P294+CEAVI!O294+CEAVI!P294+CEPLAN!O294+CEPLAN!P294+CCT!O294+CCT!P294+CEO!O294+CEO!P294</f>
        <v>0</v>
      </c>
      <c r="P142" s="15">
        <f t="shared" si="11"/>
        <v>0</v>
      </c>
      <c r="Q142" s="16">
        <f t="shared" si="12"/>
        <v>5369.0499999999993</v>
      </c>
      <c r="R142" s="16">
        <f t="shared" si="13"/>
        <v>0</v>
      </c>
      <c r="S142" s="16">
        <f t="shared" si="14"/>
        <v>5369.0499999999993</v>
      </c>
    </row>
    <row r="143" spans="1:19" s="39" customFormat="1" ht="38.25" customHeight="1" x14ac:dyDescent="0.25">
      <c r="A143" s="166"/>
      <c r="B143" s="165"/>
      <c r="C143" s="67">
        <v>149</v>
      </c>
      <c r="D143" s="67"/>
      <c r="E143" s="73" t="s">
        <v>203</v>
      </c>
      <c r="F143" s="86" t="s">
        <v>456</v>
      </c>
      <c r="G143" s="78" t="s">
        <v>3</v>
      </c>
      <c r="H143" s="80" t="s">
        <v>454</v>
      </c>
      <c r="I143" s="77" t="s">
        <v>468</v>
      </c>
      <c r="J143" s="82">
        <v>424.67</v>
      </c>
      <c r="K143" s="14">
        <f>REITORIA!J143+ESAG!J143+CEAD!J143+FAED!J143+CEART!J143+CEFID!J143+CERES!J143+CESFI!J143+CAV!J143+CEAVI!J143+CEPLAN!J143+CCT!J143+CEO!J143</f>
        <v>40</v>
      </c>
      <c r="L143" s="13">
        <f>REITORIA!K143+ESAG!K143+CEAD!K143+FAED!K143+CEART!K143+CEFID!K143+CERES!K143+CESFI!K143+CAV!K143+CEAVI!K143+CEPLAN!K143+CCT!K143+CEO!K143</f>
        <v>40</v>
      </c>
      <c r="M143" s="37">
        <f>REITORIA!L143+ESAG!L143+CEAD!L143+FAED!L143+CEART!L143+CEFID!L143+CERES!L143+CESFI!L143+CAV!L143+CEAVI!L143+CEPLAN!L143+CCT!L143+CEO!L143</f>
        <v>40</v>
      </c>
      <c r="N143" s="34">
        <f t="shared" si="10"/>
        <v>9.5</v>
      </c>
      <c r="O143" s="35">
        <f>REITORIA!O295+REITORIA!P295+ESAG!O295+ESAG!P295+CEAD!O295+CEAD!P295+FAED!O295+FAED!P295+CEART!O295+CEART!P295+CEFID!O295+CEFID!P295+CERES!O295+CERES!P295+CESFI!O295+CESFI!P295+CAV!O295+CAV!P295+CEAVI!O295+CEAVI!P295+CEPLAN!O295+CEPLAN!P295+CCT!O295+CCT!P295+CEO!O295+CEO!P295</f>
        <v>0</v>
      </c>
      <c r="P143" s="15">
        <f t="shared" si="11"/>
        <v>0</v>
      </c>
      <c r="Q143" s="16">
        <f t="shared" si="12"/>
        <v>16986.8</v>
      </c>
      <c r="R143" s="16">
        <f t="shared" si="13"/>
        <v>0</v>
      </c>
      <c r="S143" s="16">
        <f t="shared" si="14"/>
        <v>16986.8</v>
      </c>
    </row>
    <row r="144" spans="1:19" s="39" customFormat="1" ht="38.25" customHeight="1" x14ac:dyDescent="0.25">
      <c r="A144" s="166" t="s">
        <v>482</v>
      </c>
      <c r="B144" s="163">
        <v>18</v>
      </c>
      <c r="C144" s="67">
        <v>150</v>
      </c>
      <c r="D144" s="67"/>
      <c r="E144" s="73" t="s">
        <v>204</v>
      </c>
      <c r="F144" s="86" t="s">
        <v>457</v>
      </c>
      <c r="G144" s="78" t="s">
        <v>403</v>
      </c>
      <c r="H144" s="80" t="s">
        <v>433</v>
      </c>
      <c r="I144" s="77" t="s">
        <v>470</v>
      </c>
      <c r="J144" s="82">
        <v>30.6</v>
      </c>
      <c r="K144" s="14">
        <f>REITORIA!J144+ESAG!J144+CEAD!J144+FAED!J144+CEART!J144+CEFID!J144+CERES!J144+CESFI!J144+CAV!J144+CEAVI!J144+CEPLAN!J144+CCT!J144+CEO!J144</f>
        <v>15</v>
      </c>
      <c r="L144" s="13">
        <f>REITORIA!K144+ESAG!K144+CEAD!K144+FAED!K144+CEART!K144+CEFID!K144+CERES!K144+CESFI!K144+CAV!K144+CEAVI!K144+CEPLAN!K144+CCT!K144+CEO!K144</f>
        <v>15</v>
      </c>
      <c r="M144" s="37">
        <f>REITORIA!L144+ESAG!L144+CEAD!L144+FAED!L144+CEART!L144+CEFID!L144+CERES!L144+CESFI!L144+CAV!L144+CEAVI!L144+CEPLAN!L144+CCT!L144+CEO!L144</f>
        <v>15</v>
      </c>
      <c r="N144" s="34">
        <f t="shared" si="10"/>
        <v>3.25</v>
      </c>
      <c r="O144" s="35">
        <f>REITORIA!O296+REITORIA!P296+ESAG!O296+ESAG!P296+CEAD!O296+CEAD!P296+FAED!O296+FAED!P296+CEART!O296+CEART!P296+CEFID!O296+CEFID!P296+CERES!O296+CERES!P296+CESFI!O296+CESFI!P296+CAV!O296+CAV!P296+CEAVI!O296+CEAVI!P296+CEPLAN!O296+CEPLAN!P296+CCT!O296+CCT!P296+CEO!O296+CEO!P296</f>
        <v>0</v>
      </c>
      <c r="P144" s="15">
        <f t="shared" si="11"/>
        <v>0</v>
      </c>
      <c r="Q144" s="16">
        <f t="shared" si="12"/>
        <v>459</v>
      </c>
      <c r="R144" s="16">
        <f t="shared" si="13"/>
        <v>0</v>
      </c>
      <c r="S144" s="16">
        <f t="shared" si="14"/>
        <v>459</v>
      </c>
    </row>
    <row r="145" spans="1:19" s="39" customFormat="1" ht="38.25" customHeight="1" x14ac:dyDescent="0.25">
      <c r="A145" s="166"/>
      <c r="B145" s="164"/>
      <c r="C145" s="67">
        <v>151</v>
      </c>
      <c r="D145" s="67"/>
      <c r="E145" s="73" t="s">
        <v>205</v>
      </c>
      <c r="F145" s="86" t="s">
        <v>458</v>
      </c>
      <c r="G145" s="78" t="s">
        <v>3</v>
      </c>
      <c r="H145" s="80" t="s">
        <v>433</v>
      </c>
      <c r="I145" s="77" t="s">
        <v>468</v>
      </c>
      <c r="J145" s="82">
        <v>14.23</v>
      </c>
      <c r="K145" s="14">
        <f>REITORIA!J145+ESAG!J145+CEAD!J145+FAED!J145+CEART!J145+CEFID!J145+CERES!J145+CESFI!J145+CAV!J145+CEAVI!J145+CEPLAN!J145+CCT!J145+CEO!J145</f>
        <v>60</v>
      </c>
      <c r="L145" s="13">
        <f>REITORIA!K145+ESAG!K145+CEAD!K145+FAED!K145+CEART!K145+CEFID!K145+CERES!K145+CESFI!K145+CAV!K145+CEAVI!K145+CEPLAN!K145+CCT!K145+CEO!K145</f>
        <v>60</v>
      </c>
      <c r="M145" s="37">
        <f>REITORIA!L145+ESAG!L145+CEAD!L145+FAED!L145+CEART!L145+CEFID!L145+CERES!L145+CESFI!L145+CAV!L145+CEAVI!L145+CEPLAN!L145+CCT!L145+CEO!L145</f>
        <v>60</v>
      </c>
      <c r="N145" s="34">
        <f t="shared" si="10"/>
        <v>14.5</v>
      </c>
      <c r="O145" s="35">
        <f>REITORIA!O297+REITORIA!P297+ESAG!O297+ESAG!P297+CEAD!O297+CEAD!P297+FAED!O297+FAED!P297+CEART!O297+CEART!P297+CEFID!O297+CEFID!P297+CERES!O297+CERES!P297+CESFI!O297+CESFI!P297+CAV!O297+CAV!P297+CEAVI!O297+CEAVI!P297+CEPLAN!O297+CEPLAN!P297+CCT!O297+CCT!P297+CEO!O297+CEO!P297</f>
        <v>0</v>
      </c>
      <c r="P145" s="15">
        <f t="shared" si="11"/>
        <v>0</v>
      </c>
      <c r="Q145" s="16">
        <f t="shared" si="12"/>
        <v>853.80000000000007</v>
      </c>
      <c r="R145" s="16">
        <f t="shared" si="13"/>
        <v>0</v>
      </c>
      <c r="S145" s="16">
        <f t="shared" si="14"/>
        <v>853.80000000000007</v>
      </c>
    </row>
    <row r="146" spans="1:19" s="39" customFormat="1" ht="38.25" customHeight="1" x14ac:dyDescent="0.25">
      <c r="A146" s="166"/>
      <c r="B146" s="164"/>
      <c r="C146" s="67">
        <v>152</v>
      </c>
      <c r="D146" s="67"/>
      <c r="E146" s="73" t="s">
        <v>206</v>
      </c>
      <c r="F146" s="86" t="s">
        <v>459</v>
      </c>
      <c r="G146" s="78" t="s">
        <v>3</v>
      </c>
      <c r="H146" s="80" t="s">
        <v>433</v>
      </c>
      <c r="I146" s="77" t="s">
        <v>468</v>
      </c>
      <c r="J146" s="82">
        <v>4.05</v>
      </c>
      <c r="K146" s="14">
        <f>REITORIA!J146+ESAG!J146+CEAD!J146+FAED!J146+CEART!J146+CEFID!J146+CERES!J146+CESFI!J146+CAV!J146+CEAVI!J146+CEPLAN!J146+CCT!J146+CEO!J146</f>
        <v>60</v>
      </c>
      <c r="L146" s="13">
        <f>REITORIA!K146+ESAG!K146+CEAD!K146+FAED!K146+CEART!K146+CEFID!K146+CERES!K146+CESFI!K146+CAV!K146+CEAVI!K146+CEPLAN!K146+CCT!K146+CEO!K146</f>
        <v>60</v>
      </c>
      <c r="M146" s="37">
        <f>REITORIA!L146+ESAG!L146+CEAD!L146+FAED!L146+CEART!L146+CEFID!L146+CERES!L146+CESFI!L146+CAV!L146+CEAVI!L146+CEPLAN!L146+CCT!L146+CEO!L146</f>
        <v>60</v>
      </c>
      <c r="N146" s="34">
        <f t="shared" si="10"/>
        <v>14.5</v>
      </c>
      <c r="O146" s="35">
        <f>REITORIA!O298+REITORIA!P298+ESAG!O298+ESAG!P298+CEAD!O298+CEAD!P298+FAED!O298+FAED!P298+CEART!O298+CEART!P298+CEFID!O298+CEFID!P298+CERES!O298+CERES!P298+CESFI!O298+CESFI!P298+CAV!O298+CAV!P298+CEAVI!O298+CEAVI!P298+CEPLAN!O298+CEPLAN!P298+CCT!O298+CCT!P298+CEO!O298+CEO!P298</f>
        <v>0</v>
      </c>
      <c r="P146" s="15">
        <f t="shared" si="11"/>
        <v>0</v>
      </c>
      <c r="Q146" s="16">
        <f t="shared" si="12"/>
        <v>243</v>
      </c>
      <c r="R146" s="16">
        <f t="shared" si="13"/>
        <v>0</v>
      </c>
      <c r="S146" s="16">
        <f t="shared" si="14"/>
        <v>243</v>
      </c>
    </row>
    <row r="147" spans="1:19" s="39" customFormat="1" ht="38.25" customHeight="1" x14ac:dyDescent="0.25">
      <c r="A147" s="166"/>
      <c r="B147" s="164"/>
      <c r="C147" s="67">
        <v>153</v>
      </c>
      <c r="D147" s="67"/>
      <c r="E147" s="73" t="s">
        <v>207</v>
      </c>
      <c r="F147" s="86" t="s">
        <v>460</v>
      </c>
      <c r="G147" s="78" t="s">
        <v>3</v>
      </c>
      <c r="H147" s="80" t="s">
        <v>433</v>
      </c>
      <c r="I147" s="77" t="s">
        <v>468</v>
      </c>
      <c r="J147" s="82">
        <v>3.9</v>
      </c>
      <c r="K147" s="14">
        <f>REITORIA!J147+ESAG!J147+CEAD!J147+FAED!J147+CEART!J147+CEFID!J147+CERES!J147+CESFI!J147+CAV!J147+CEAVI!J147+CEPLAN!J147+CCT!J147+CEO!J147</f>
        <v>60</v>
      </c>
      <c r="L147" s="13">
        <f>REITORIA!K147+ESAG!K147+CEAD!K147+FAED!K147+CEART!K147+CEFID!K147+CERES!K147+CESFI!K147+CAV!K147+CEAVI!K147+CEPLAN!K147+CCT!K147+CEO!K147</f>
        <v>60</v>
      </c>
      <c r="M147" s="37">
        <f>REITORIA!L147+ESAG!L147+CEAD!L147+FAED!L147+CEART!L147+CEFID!L147+CERES!L147+CESFI!L147+CAV!L147+CEAVI!L147+CEPLAN!L147+CCT!L147+CEO!L147</f>
        <v>60</v>
      </c>
      <c r="N147" s="34">
        <f t="shared" si="10"/>
        <v>14.5</v>
      </c>
      <c r="O147" s="35">
        <f>REITORIA!O299+REITORIA!P299+ESAG!O299+ESAG!P299+CEAD!O299+CEAD!P299+FAED!O299+FAED!P299+CEART!O299+CEART!P299+CEFID!O299+CEFID!P299+CERES!O299+CERES!P299+CESFI!O299+CESFI!P299+CAV!O299+CAV!P299+CEAVI!O299+CEAVI!P299+CEPLAN!O299+CEPLAN!P299+CCT!O299+CCT!P299+CEO!O299+CEO!P299</f>
        <v>0</v>
      </c>
      <c r="P147" s="15">
        <f t="shared" si="11"/>
        <v>0</v>
      </c>
      <c r="Q147" s="16">
        <f t="shared" si="12"/>
        <v>234</v>
      </c>
      <c r="R147" s="16">
        <f t="shared" si="13"/>
        <v>0</v>
      </c>
      <c r="S147" s="16">
        <f t="shared" si="14"/>
        <v>234</v>
      </c>
    </row>
    <row r="148" spans="1:19" s="39" customFormat="1" ht="38.25" customHeight="1" x14ac:dyDescent="0.25">
      <c r="A148" s="166"/>
      <c r="B148" s="164"/>
      <c r="C148" s="67">
        <v>154</v>
      </c>
      <c r="D148" s="67"/>
      <c r="E148" s="73" t="s">
        <v>208</v>
      </c>
      <c r="F148" s="86" t="s">
        <v>461</v>
      </c>
      <c r="G148" s="78" t="s">
        <v>3</v>
      </c>
      <c r="H148" s="80" t="s">
        <v>433</v>
      </c>
      <c r="I148" s="77" t="s">
        <v>468</v>
      </c>
      <c r="J148" s="82">
        <v>3.27</v>
      </c>
      <c r="K148" s="14">
        <f>REITORIA!J148+ESAG!J148+CEAD!J148+FAED!J148+CEART!J148+CEFID!J148+CERES!J148+CESFI!J148+CAV!J148+CEAVI!J148+CEPLAN!J148+CCT!J148+CEO!J148</f>
        <v>60</v>
      </c>
      <c r="L148" s="13">
        <f>REITORIA!K148+ESAG!K148+CEAD!K148+FAED!K148+CEART!K148+CEFID!K148+CERES!K148+CESFI!K148+CAV!K148+CEAVI!K148+CEPLAN!K148+CCT!K148+CEO!K148</f>
        <v>60</v>
      </c>
      <c r="M148" s="37">
        <f>REITORIA!L148+ESAG!L148+CEAD!L148+FAED!L148+CEART!L148+CEFID!L148+CERES!L148+CESFI!L148+CAV!L148+CEAVI!L148+CEPLAN!L148+CCT!L148+CEO!L148</f>
        <v>60</v>
      </c>
      <c r="N148" s="34">
        <f t="shared" si="10"/>
        <v>14.5</v>
      </c>
      <c r="O148" s="35">
        <f>REITORIA!O300+REITORIA!P300+ESAG!O300+ESAG!P300+CEAD!O300+CEAD!P300+FAED!O300+FAED!P300+CEART!O300+CEART!P300+CEFID!O300+CEFID!P300+CERES!O300+CERES!P300+CESFI!O300+CESFI!P300+CAV!O300+CAV!P300+CEAVI!O300+CEAVI!P300+CEPLAN!O300+CEPLAN!P300+CCT!O300+CCT!P300+CEO!O300+CEO!P300</f>
        <v>0</v>
      </c>
      <c r="P148" s="15">
        <f t="shared" si="11"/>
        <v>0</v>
      </c>
      <c r="Q148" s="16">
        <f t="shared" si="12"/>
        <v>196.2</v>
      </c>
      <c r="R148" s="16">
        <f t="shared" si="13"/>
        <v>0</v>
      </c>
      <c r="S148" s="16">
        <f t="shared" si="14"/>
        <v>196.2</v>
      </c>
    </row>
    <row r="149" spans="1:19" s="39" customFormat="1" ht="38.25" customHeight="1" x14ac:dyDescent="0.25">
      <c r="A149" s="166"/>
      <c r="B149" s="164"/>
      <c r="C149" s="67">
        <v>155</v>
      </c>
      <c r="D149" s="67"/>
      <c r="E149" s="73" t="s">
        <v>209</v>
      </c>
      <c r="F149" s="86" t="s">
        <v>462</v>
      </c>
      <c r="G149" s="78" t="s">
        <v>3</v>
      </c>
      <c r="H149" s="80" t="s">
        <v>433</v>
      </c>
      <c r="I149" s="77" t="s">
        <v>468</v>
      </c>
      <c r="J149" s="82">
        <v>4.12</v>
      </c>
      <c r="K149" s="14">
        <f>REITORIA!J149+ESAG!J149+CEAD!J149+FAED!J149+CEART!J149+CEFID!J149+CERES!J149+CESFI!J149+CAV!J149+CEAVI!J149+CEPLAN!J149+CCT!J149+CEO!J149</f>
        <v>60</v>
      </c>
      <c r="L149" s="13">
        <f>REITORIA!K149+ESAG!K149+CEAD!K149+FAED!K149+CEART!K149+CEFID!K149+CERES!K149+CESFI!K149+CAV!K149+CEAVI!K149+CEPLAN!K149+CCT!K149+CEO!K149</f>
        <v>60</v>
      </c>
      <c r="M149" s="37">
        <f>REITORIA!L149+ESAG!L149+CEAD!L149+FAED!L149+CEART!L149+CEFID!L149+CERES!L149+CESFI!L149+CAV!L149+CEAVI!L149+CEPLAN!L149+CCT!L149+CEO!L149</f>
        <v>60</v>
      </c>
      <c r="N149" s="34">
        <f t="shared" si="10"/>
        <v>14.5</v>
      </c>
      <c r="O149" s="35">
        <f>REITORIA!O301+REITORIA!P301+ESAG!O301+ESAG!P301+CEAD!O301+CEAD!P301+FAED!O301+FAED!P301+CEART!O301+CEART!P301+CEFID!O301+CEFID!P301+CERES!O301+CERES!P301+CESFI!O301+CESFI!P301+CAV!O301+CAV!P301+CEAVI!O301+CEAVI!P301+CEPLAN!O301+CEPLAN!P301+CCT!O301+CCT!P301+CEO!O301+CEO!P301</f>
        <v>0</v>
      </c>
      <c r="P149" s="15">
        <f t="shared" si="11"/>
        <v>0</v>
      </c>
      <c r="Q149" s="16">
        <f t="shared" si="12"/>
        <v>247.20000000000002</v>
      </c>
      <c r="R149" s="16">
        <f t="shared" si="13"/>
        <v>0</v>
      </c>
      <c r="S149" s="16">
        <f t="shared" si="14"/>
        <v>247.20000000000002</v>
      </c>
    </row>
    <row r="150" spans="1:19" s="39" customFormat="1" ht="38.25" customHeight="1" x14ac:dyDescent="0.25">
      <c r="A150" s="166"/>
      <c r="B150" s="164"/>
      <c r="C150" s="67">
        <v>156</v>
      </c>
      <c r="D150" s="67"/>
      <c r="E150" s="73" t="s">
        <v>210</v>
      </c>
      <c r="F150" s="86" t="s">
        <v>463</v>
      </c>
      <c r="G150" s="78" t="s">
        <v>3</v>
      </c>
      <c r="H150" s="80" t="s">
        <v>433</v>
      </c>
      <c r="I150" s="77" t="s">
        <v>468</v>
      </c>
      <c r="J150" s="82">
        <v>5.89</v>
      </c>
      <c r="K150" s="14">
        <f>REITORIA!J150+ESAG!J150+CEAD!J150+FAED!J150+CEART!J150+CEFID!J150+CERES!J150+CESFI!J150+CAV!J150+CEAVI!J150+CEPLAN!J150+CCT!J150+CEO!J150</f>
        <v>60</v>
      </c>
      <c r="L150" s="13">
        <f>REITORIA!K150+ESAG!K150+CEAD!K150+FAED!K150+CEART!K150+CEFID!K150+CERES!K150+CESFI!K150+CAV!K150+CEAVI!K150+CEPLAN!K150+CCT!K150+CEO!K150</f>
        <v>60</v>
      </c>
      <c r="M150" s="37">
        <f>REITORIA!L150+ESAG!L150+CEAD!L150+FAED!L150+CEART!L150+CEFID!L150+CERES!L150+CESFI!L150+CAV!L150+CEAVI!L150+CEPLAN!L150+CCT!L150+CEO!L150</f>
        <v>60</v>
      </c>
      <c r="N150" s="34">
        <f t="shared" si="10"/>
        <v>14.5</v>
      </c>
      <c r="O150" s="35">
        <f>REITORIA!O302+REITORIA!P302+ESAG!O302+ESAG!P302+CEAD!O302+CEAD!P302+FAED!O302+FAED!P302+CEART!O302+CEART!P302+CEFID!O302+CEFID!P302+CERES!O302+CERES!P302+CESFI!O302+CESFI!P302+CAV!O302+CAV!P302+CEAVI!O302+CEAVI!P302+CEPLAN!O302+CEPLAN!P302+CCT!O302+CCT!P302+CEO!O302+CEO!P302</f>
        <v>0</v>
      </c>
      <c r="P150" s="15">
        <f t="shared" si="11"/>
        <v>0</v>
      </c>
      <c r="Q150" s="16">
        <f t="shared" si="12"/>
        <v>353.4</v>
      </c>
      <c r="R150" s="16">
        <f t="shared" si="13"/>
        <v>0</v>
      </c>
      <c r="S150" s="16">
        <f t="shared" si="14"/>
        <v>353.4</v>
      </c>
    </row>
    <row r="151" spans="1:19" s="39" customFormat="1" ht="38.25" customHeight="1" x14ac:dyDescent="0.25">
      <c r="A151" s="166"/>
      <c r="B151" s="164"/>
      <c r="C151" s="67">
        <v>157</v>
      </c>
      <c r="D151" s="67"/>
      <c r="E151" s="73" t="s">
        <v>211</v>
      </c>
      <c r="F151" s="86" t="s">
        <v>464</v>
      </c>
      <c r="G151" s="78" t="s">
        <v>3</v>
      </c>
      <c r="H151" s="80" t="s">
        <v>433</v>
      </c>
      <c r="I151" s="77" t="s">
        <v>468</v>
      </c>
      <c r="J151" s="82">
        <v>3.9</v>
      </c>
      <c r="K151" s="14">
        <f>REITORIA!J151+ESAG!J151+CEAD!J151+FAED!J151+CEART!J151+CEFID!J151+CERES!J151+CESFI!J151+CAV!J151+CEAVI!J151+CEPLAN!J151+CCT!J151+CEO!J151</f>
        <v>40</v>
      </c>
      <c r="L151" s="13">
        <f>REITORIA!K151+ESAG!K151+CEAD!K151+FAED!K151+CEART!K151+CEFID!K151+CERES!K151+CESFI!K151+CAV!K151+CEAVI!K151+CEPLAN!K151+CCT!K151+CEO!K151</f>
        <v>40</v>
      </c>
      <c r="M151" s="37">
        <f>REITORIA!L151+ESAG!L151+CEAD!L151+FAED!L151+CEART!L151+CEFID!L151+CERES!L151+CESFI!L151+CAV!L151+CEAVI!L151+CEPLAN!L151+CCT!L151+CEO!L151</f>
        <v>40</v>
      </c>
      <c r="N151" s="34">
        <f t="shared" si="10"/>
        <v>9.5</v>
      </c>
      <c r="O151" s="35">
        <f>REITORIA!O303+REITORIA!P303+ESAG!O303+ESAG!P303+CEAD!O303+CEAD!P303+FAED!O303+FAED!P303+CEART!O303+CEART!P303+CEFID!O303+CEFID!P303+CERES!O303+CERES!P303+CESFI!O303+CESFI!P303+CAV!O303+CAV!P303+CEAVI!O303+CEAVI!P303+CEPLAN!O303+CEPLAN!P303+CCT!O303+CCT!P303+CEO!O303+CEO!P303</f>
        <v>0</v>
      </c>
      <c r="P151" s="15">
        <f t="shared" si="11"/>
        <v>0</v>
      </c>
      <c r="Q151" s="16">
        <f t="shared" si="12"/>
        <v>156</v>
      </c>
      <c r="R151" s="16">
        <f t="shared" si="13"/>
        <v>0</v>
      </c>
      <c r="S151" s="16">
        <f t="shared" si="14"/>
        <v>156</v>
      </c>
    </row>
    <row r="152" spans="1:19" s="39" customFormat="1" ht="38.25" customHeight="1" x14ac:dyDescent="0.25">
      <c r="A152" s="166"/>
      <c r="B152" s="164"/>
      <c r="C152" s="67">
        <v>158</v>
      </c>
      <c r="D152" s="67"/>
      <c r="E152" s="73" t="s">
        <v>212</v>
      </c>
      <c r="F152" s="86" t="s">
        <v>465</v>
      </c>
      <c r="G152" s="78" t="s">
        <v>3</v>
      </c>
      <c r="H152" s="80" t="s">
        <v>433</v>
      </c>
      <c r="I152" s="77" t="s">
        <v>473</v>
      </c>
      <c r="J152" s="82">
        <v>157.9</v>
      </c>
      <c r="K152" s="14">
        <f>REITORIA!J152+ESAG!J152+CEAD!J152+FAED!J152+CEART!J152+CEFID!J152+CERES!J152+CESFI!J152+CAV!J152+CEAVI!J152+CEPLAN!J152+CCT!J152+CEO!J152</f>
        <v>30</v>
      </c>
      <c r="L152" s="13">
        <f>REITORIA!K152+ESAG!K152+CEAD!K152+FAED!K152+CEART!K152+CEFID!K152+CERES!K152+CESFI!K152+CAV!K152+CEAVI!K152+CEPLAN!K152+CCT!K152+CEO!K152</f>
        <v>30</v>
      </c>
      <c r="M152" s="37">
        <f>REITORIA!L152+ESAG!L152+CEAD!L152+FAED!L152+CEART!L152+CEFID!L152+CERES!L152+CESFI!L152+CAV!L152+CEAVI!L152+CEPLAN!L152+CCT!L152+CEO!L152</f>
        <v>30</v>
      </c>
      <c r="N152" s="34">
        <f t="shared" si="10"/>
        <v>7</v>
      </c>
      <c r="O152" s="35">
        <f>REITORIA!O304+REITORIA!P304+ESAG!O304+ESAG!P304+CEAD!O304+CEAD!P304+FAED!O304+FAED!P304+CEART!O304+CEART!P304+CEFID!O304+CEFID!P304+CERES!O304+CERES!P304+CESFI!O304+CESFI!P304+CAV!O304+CAV!P304+CEAVI!O304+CEAVI!P304+CEPLAN!O304+CEPLAN!P304+CCT!O304+CCT!P304+CEO!O304+CEO!P304</f>
        <v>0</v>
      </c>
      <c r="P152" s="15">
        <f t="shared" si="11"/>
        <v>0</v>
      </c>
      <c r="Q152" s="16">
        <f t="shared" si="12"/>
        <v>4737</v>
      </c>
      <c r="R152" s="16">
        <f t="shared" si="13"/>
        <v>0</v>
      </c>
      <c r="S152" s="16">
        <f t="shared" si="14"/>
        <v>4737</v>
      </c>
    </row>
    <row r="153" spans="1:19" s="39" customFormat="1" ht="38.25" customHeight="1" x14ac:dyDescent="0.25">
      <c r="A153" s="166"/>
      <c r="B153" s="164"/>
      <c r="C153" s="67">
        <v>159</v>
      </c>
      <c r="D153" s="67"/>
      <c r="E153" s="73" t="s">
        <v>213</v>
      </c>
      <c r="F153" s="86" t="s">
        <v>466</v>
      </c>
      <c r="G153" s="78" t="s">
        <v>3</v>
      </c>
      <c r="H153" s="80" t="s">
        <v>433</v>
      </c>
      <c r="I153" s="77" t="s">
        <v>473</v>
      </c>
      <c r="J153" s="82">
        <v>102.99</v>
      </c>
      <c r="K153" s="14">
        <f>REITORIA!J153+ESAG!J153+CEAD!J153+FAED!J153+CEART!J153+CEFID!J153+CERES!J153+CESFI!J153+CAV!J153+CEAVI!J153+CEPLAN!J153+CCT!J153+CEO!J153</f>
        <v>30</v>
      </c>
      <c r="L153" s="13">
        <f>REITORIA!K153+ESAG!K153+CEAD!K153+FAED!K153+CEART!K153+CEFID!K153+CERES!K153+CESFI!K153+CAV!K153+CEAVI!K153+CEPLAN!K153+CCT!K153+CEO!K153</f>
        <v>30</v>
      </c>
      <c r="M153" s="37">
        <f>REITORIA!L153+ESAG!L153+CEAD!L153+FAED!L153+CEART!L153+CEFID!L153+CERES!L153+CESFI!L153+CAV!L153+CEAVI!L153+CEPLAN!L153+CCT!L153+CEO!L153</f>
        <v>30</v>
      </c>
      <c r="N153" s="34">
        <f t="shared" si="10"/>
        <v>7</v>
      </c>
      <c r="O153" s="35">
        <f>REITORIA!O305+REITORIA!P305+ESAG!O305+ESAG!P305+CEAD!O305+CEAD!P305+FAED!O305+FAED!P305+CEART!O305+CEART!P305+CEFID!O305+CEFID!P305+CERES!O305+CERES!P305+CESFI!O305+CESFI!P305+CAV!O305+CAV!P305+CEAVI!O305+CEAVI!P305+CEPLAN!O305+CEPLAN!P305+CCT!O305+CCT!P305+CEO!O305+CEO!P305</f>
        <v>0</v>
      </c>
      <c r="P153" s="15">
        <f t="shared" si="11"/>
        <v>0</v>
      </c>
      <c r="Q153" s="16">
        <f t="shared" si="12"/>
        <v>3089.7</v>
      </c>
      <c r="R153" s="16">
        <f t="shared" si="13"/>
        <v>0</v>
      </c>
      <c r="S153" s="16">
        <f t="shared" si="14"/>
        <v>3089.7</v>
      </c>
    </row>
    <row r="154" spans="1:19" ht="38.25" customHeight="1" x14ac:dyDescent="0.25">
      <c r="A154" s="166"/>
      <c r="B154" s="165"/>
      <c r="C154" s="67">
        <v>160</v>
      </c>
      <c r="D154" s="67"/>
      <c r="E154" s="73" t="s">
        <v>214</v>
      </c>
      <c r="F154" s="86" t="s">
        <v>467</v>
      </c>
      <c r="G154" s="78" t="s">
        <v>340</v>
      </c>
      <c r="H154" s="80" t="s">
        <v>433</v>
      </c>
      <c r="I154" s="77" t="s">
        <v>468</v>
      </c>
      <c r="J154" s="82">
        <v>1405.14</v>
      </c>
      <c r="K154" s="14">
        <f>REITORIA!J154+ESAG!J154+CEAD!J154+FAED!J154+CEART!J154+CEFID!J154+CERES!J154+CESFI!J154+CAV!J154+CEAVI!J154+CEPLAN!J154+CCT!J154+CEO!J154</f>
        <v>5</v>
      </c>
      <c r="L154" s="13">
        <f>REITORIA!K154+ESAG!K154+CEAD!K154+FAED!K154+CEART!K154+CEFID!K154+CERES!K154+CESFI!K154+CAV!K154+CEAVI!K154+CEPLAN!K154+CCT!K154+CEO!K154</f>
        <v>5</v>
      </c>
      <c r="M154" s="37">
        <f>REITORIA!L154+ESAG!L154+CEAD!L154+FAED!L154+CEART!L154+CEFID!L154+CERES!L154+CESFI!L154+CAV!L154+CEAVI!L154+CEPLAN!L154+CCT!L154+CEO!L154</f>
        <v>5</v>
      </c>
      <c r="N154" s="34">
        <f t="shared" si="10"/>
        <v>0.75</v>
      </c>
      <c r="O154" s="35">
        <f>REITORIA!O306+REITORIA!P306+ESAG!O306+ESAG!P306+CEAD!O306+CEAD!P306+FAED!O306+FAED!P306+CEART!O306+CEART!P306+CEFID!O306+CEFID!P306+CERES!O306+CERES!P306+CESFI!O306+CESFI!P306+CAV!O306+CAV!P306+CEAVI!O306+CEAVI!P306+CEPLAN!O306+CEPLAN!P306+CCT!O306+CCT!P306+CEO!O306+CEO!P306</f>
        <v>0</v>
      </c>
      <c r="P154" s="15">
        <f t="shared" si="11"/>
        <v>0</v>
      </c>
      <c r="Q154" s="16">
        <f t="shared" si="12"/>
        <v>7025.7000000000007</v>
      </c>
      <c r="R154" s="16">
        <f t="shared" si="13"/>
        <v>0</v>
      </c>
      <c r="S154" s="16">
        <f t="shared" si="14"/>
        <v>7025.7000000000007</v>
      </c>
    </row>
    <row r="155" spans="1:19" ht="38.25" customHeight="1" thickBot="1" x14ac:dyDescent="0.3">
      <c r="I155" s="23" t="s">
        <v>5</v>
      </c>
      <c r="J155" s="91">
        <f>SUM(J4:J154)</f>
        <v>7188.99</v>
      </c>
      <c r="K155" s="23">
        <f>SUM(K4:K154)</f>
        <v>62984</v>
      </c>
      <c r="L155" s="23"/>
      <c r="M155" s="23"/>
      <c r="N155" s="23"/>
      <c r="O155" s="23"/>
      <c r="P155" s="23"/>
      <c r="Q155" s="17">
        <f>SUM(Q4:Q154)</f>
        <v>331748.43000000005</v>
      </c>
      <c r="R155" s="17">
        <f>SUM(R4:R154)</f>
        <v>0</v>
      </c>
      <c r="S155" s="17">
        <f>SUM(S4:S154)</f>
        <v>191246.13999999996</v>
      </c>
    </row>
    <row r="156" spans="1:19" ht="38.25" customHeight="1" thickTop="1" x14ac:dyDescent="0.25">
      <c r="J156" s="94"/>
      <c r="K156" s="50"/>
      <c r="L156" s="50"/>
      <c r="M156" s="50"/>
      <c r="N156" s="50"/>
      <c r="O156" s="50"/>
      <c r="P156" s="50"/>
    </row>
    <row r="157" spans="1:19" ht="29.25" customHeight="1" x14ac:dyDescent="0.25">
      <c r="J157" s="202" t="str">
        <f>E1</f>
        <v>OBJETO: AQUISIÇÃO DE MATERIAIS DE EXPEDIENTE PARA A UDESC</v>
      </c>
      <c r="K157" s="203"/>
      <c r="L157" s="203"/>
      <c r="M157" s="203"/>
      <c r="N157" s="203"/>
      <c r="O157" s="203"/>
      <c r="P157" s="203"/>
      <c r="Q157" s="203"/>
      <c r="R157" s="203"/>
      <c r="S157" s="204"/>
    </row>
    <row r="158" spans="1:19" ht="28.5" customHeight="1" x14ac:dyDescent="0.25">
      <c r="J158" s="205" t="str">
        <f>K1</f>
        <v xml:space="preserve"> VIGÊNCIA DA ATA:  02/09/2025 até 02/09/2026</v>
      </c>
      <c r="K158" s="203"/>
      <c r="L158" s="203"/>
      <c r="M158" s="203"/>
      <c r="N158" s="203"/>
      <c r="O158" s="203"/>
      <c r="P158" s="203"/>
      <c r="Q158" s="203"/>
      <c r="R158" s="203"/>
      <c r="S158" s="204"/>
    </row>
    <row r="159" spans="1:19" ht="48.75" customHeight="1" x14ac:dyDescent="0.25">
      <c r="J159" s="92" t="s">
        <v>26</v>
      </c>
      <c r="K159" s="92" t="s">
        <v>27</v>
      </c>
      <c r="L159" s="92" t="s">
        <v>28</v>
      </c>
      <c r="M159" s="93" t="s">
        <v>29</v>
      </c>
      <c r="N159" s="92" t="s">
        <v>47</v>
      </c>
      <c r="O159" s="92" t="s">
        <v>30</v>
      </c>
      <c r="P159" s="68" t="s">
        <v>31</v>
      </c>
      <c r="Q159" s="92" t="s">
        <v>32</v>
      </c>
      <c r="R159" s="92" t="s">
        <v>33</v>
      </c>
      <c r="S159" s="92" t="s">
        <v>34</v>
      </c>
    </row>
    <row r="160" spans="1:19" s="39" customFormat="1" ht="33" hidden="1" customHeight="1" x14ac:dyDescent="0.25">
      <c r="A160" s="1"/>
      <c r="B160" s="1"/>
      <c r="C160" s="1"/>
      <c r="D160" s="1"/>
      <c r="E160" s="3"/>
      <c r="F160" s="1"/>
      <c r="G160" s="1"/>
      <c r="H160" s="1"/>
      <c r="I160" s="1"/>
      <c r="J160" s="90"/>
      <c r="K160" s="88" t="s">
        <v>501</v>
      </c>
      <c r="L160" s="88" t="s">
        <v>502</v>
      </c>
      <c r="M160" s="89"/>
      <c r="N160" s="88" t="s">
        <v>503</v>
      </c>
      <c r="O160" s="88" t="s">
        <v>504</v>
      </c>
      <c r="P160" s="87"/>
      <c r="Q160" s="88" t="s">
        <v>505</v>
      </c>
      <c r="R160" s="87"/>
      <c r="S160" s="87"/>
    </row>
    <row r="161" spans="1:19" ht="38.25" customHeight="1" x14ac:dyDescent="0.25">
      <c r="J161" s="59" t="s">
        <v>500</v>
      </c>
      <c r="K161" s="44">
        <f>REITORIA!J156</f>
        <v>30906.84</v>
      </c>
      <c r="L161" s="58">
        <f>REITORIA!K156</f>
        <v>17699.399999999998</v>
      </c>
      <c r="M161" s="45">
        <f>L161/K161</f>
        <v>0.57266935086213921</v>
      </c>
      <c r="N161" s="63">
        <f>REITORIA!M156</f>
        <v>0</v>
      </c>
      <c r="O161" s="66">
        <f>REITORIA!O156+REITORIA!P156</f>
        <v>0</v>
      </c>
      <c r="P161" s="45">
        <f>O161/K161</f>
        <v>0</v>
      </c>
      <c r="Q161" s="61">
        <f>REITORIA!L156</f>
        <v>17699.399999999998</v>
      </c>
      <c r="R161" s="52">
        <f>Q161/K161</f>
        <v>0.57266935086213921</v>
      </c>
      <c r="S161" s="46">
        <f>O161+K161</f>
        <v>30906.84</v>
      </c>
    </row>
    <row r="162" spans="1:19" ht="38.25" customHeight="1" x14ac:dyDescent="0.25">
      <c r="J162" s="59" t="s">
        <v>36</v>
      </c>
      <c r="K162" s="44">
        <f>ESAG!J156</f>
        <v>11331.74</v>
      </c>
      <c r="L162" s="58">
        <f>ESAG!K156</f>
        <v>7411.279999999997</v>
      </c>
      <c r="M162" s="45">
        <f t="shared" ref="M162:M173" si="15">L162/K162</f>
        <v>0.65402841928953515</v>
      </c>
      <c r="N162" s="63">
        <f>ESAG!M156</f>
        <v>0</v>
      </c>
      <c r="O162" s="66">
        <f>ESAG!O156+ESAG!P156</f>
        <v>0</v>
      </c>
      <c r="P162" s="45">
        <f t="shared" ref="P162:P173" si="16">O162/K162</f>
        <v>0</v>
      </c>
      <c r="Q162" s="61">
        <f>ESAG!L156</f>
        <v>7411.279999999997</v>
      </c>
      <c r="R162" s="52">
        <f t="shared" ref="R162:R173" si="17">Q162/K162</f>
        <v>0.65402841928953515</v>
      </c>
      <c r="S162" s="46">
        <f t="shared" ref="S162:S173" si="18">O162+K162</f>
        <v>11331.74</v>
      </c>
    </row>
    <row r="163" spans="1:19" ht="38.25" customHeight="1" x14ac:dyDescent="0.25">
      <c r="J163" s="59" t="s">
        <v>39</v>
      </c>
      <c r="K163" s="44">
        <f>CEAD!J156</f>
        <v>7371.11</v>
      </c>
      <c r="L163" s="58">
        <f>CEAD!K156</f>
        <v>5049.8099999999995</v>
      </c>
      <c r="M163" s="45">
        <f t="shared" si="15"/>
        <v>0.68508135138398418</v>
      </c>
      <c r="N163" s="63">
        <f>CEAD!M156</f>
        <v>0</v>
      </c>
      <c r="O163" s="66">
        <f>CEAD!O156+CEAD!P156</f>
        <v>0</v>
      </c>
      <c r="P163" s="45">
        <f t="shared" si="16"/>
        <v>0</v>
      </c>
      <c r="Q163" s="61">
        <f>CEAD!L156</f>
        <v>5049.8099999999995</v>
      </c>
      <c r="R163" s="52">
        <f t="shared" si="17"/>
        <v>0.68508135138398418</v>
      </c>
      <c r="S163" s="46">
        <f t="shared" si="18"/>
        <v>7371.11</v>
      </c>
    </row>
    <row r="164" spans="1:19" ht="38.25" customHeight="1" x14ac:dyDescent="0.25">
      <c r="J164" s="59" t="s">
        <v>38</v>
      </c>
      <c r="K164" s="44">
        <f>FAED!J156</f>
        <v>27299.489999999987</v>
      </c>
      <c r="L164" s="58">
        <f>FAED!K156</f>
        <v>15996.88</v>
      </c>
      <c r="M164" s="45">
        <f t="shared" si="15"/>
        <v>0.58597724719399547</v>
      </c>
      <c r="N164" s="63">
        <f>FAED!M156</f>
        <v>0</v>
      </c>
      <c r="O164" s="66">
        <f>FAED!O156+FAED!P156</f>
        <v>0</v>
      </c>
      <c r="P164" s="45">
        <f t="shared" si="16"/>
        <v>0</v>
      </c>
      <c r="Q164" s="61">
        <f>FAED!L156</f>
        <v>15996.88</v>
      </c>
      <c r="R164" s="52">
        <f t="shared" si="17"/>
        <v>0.58597724719399547</v>
      </c>
      <c r="S164" s="46">
        <f t="shared" si="18"/>
        <v>27299.489999999987</v>
      </c>
    </row>
    <row r="165" spans="1:19" ht="38.25" customHeight="1" x14ac:dyDescent="0.25">
      <c r="J165" s="60" t="s">
        <v>37</v>
      </c>
      <c r="K165" s="44">
        <f>CEART!J156</f>
        <v>84607.17</v>
      </c>
      <c r="L165" s="58">
        <f>CEART!K156</f>
        <v>64116.399999999994</v>
      </c>
      <c r="M165" s="45">
        <f t="shared" si="15"/>
        <v>0.75781284257587145</v>
      </c>
      <c r="N165" s="63">
        <f>CEART!M156</f>
        <v>0</v>
      </c>
      <c r="O165" s="66">
        <f>CEART!O156+CEART!P156</f>
        <v>0</v>
      </c>
      <c r="P165" s="45">
        <f t="shared" si="16"/>
        <v>0</v>
      </c>
      <c r="Q165" s="61">
        <f>CEART!L156</f>
        <v>64116.399999999994</v>
      </c>
      <c r="R165" s="52">
        <f t="shared" si="17"/>
        <v>0.75781284257587145</v>
      </c>
      <c r="S165" s="46">
        <f t="shared" si="18"/>
        <v>84607.17</v>
      </c>
    </row>
    <row r="166" spans="1:19" ht="38.25" customHeight="1" x14ac:dyDescent="0.25">
      <c r="J166" s="60" t="s">
        <v>40</v>
      </c>
      <c r="K166" s="44">
        <f>CEFID!J156</f>
        <v>23024.510000000002</v>
      </c>
      <c r="L166" s="58">
        <f>CEFID!K156</f>
        <v>16086.159999999998</v>
      </c>
      <c r="M166" s="45">
        <f t="shared" si="15"/>
        <v>0.6986537389937939</v>
      </c>
      <c r="N166" s="63">
        <f>CEFID!M156</f>
        <v>0</v>
      </c>
      <c r="O166" s="66">
        <f>CEFID!O156+CEFID!P156</f>
        <v>0</v>
      </c>
      <c r="P166" s="45">
        <f t="shared" si="16"/>
        <v>0</v>
      </c>
      <c r="Q166" s="61">
        <f>CEFID!L156</f>
        <v>16086.159999999998</v>
      </c>
      <c r="R166" s="52">
        <f t="shared" si="17"/>
        <v>0.6986537389937939</v>
      </c>
      <c r="S166" s="46">
        <f t="shared" si="18"/>
        <v>23024.510000000002</v>
      </c>
    </row>
    <row r="167" spans="1:19" ht="38.25" customHeight="1" x14ac:dyDescent="0.25">
      <c r="J167" s="60" t="s">
        <v>41</v>
      </c>
      <c r="K167" s="44">
        <f>CERES!J156</f>
        <v>39329.67</v>
      </c>
      <c r="L167" s="58">
        <f>CERES!K156</f>
        <v>14198.570000000002</v>
      </c>
      <c r="M167" s="45">
        <f t="shared" si="15"/>
        <v>0.36101421649355314</v>
      </c>
      <c r="N167" s="63">
        <f>CERES!M156</f>
        <v>0</v>
      </c>
      <c r="O167" s="66">
        <f>CERES!O156+CERES!P156</f>
        <v>0</v>
      </c>
      <c r="P167" s="45">
        <f t="shared" si="16"/>
        <v>0</v>
      </c>
      <c r="Q167" s="61">
        <f>CERES!L156</f>
        <v>14198.570000000002</v>
      </c>
      <c r="R167" s="52">
        <f t="shared" si="17"/>
        <v>0.36101421649355314</v>
      </c>
      <c r="S167" s="46">
        <f t="shared" si="18"/>
        <v>39329.67</v>
      </c>
    </row>
    <row r="168" spans="1:19" ht="38.25" customHeight="1" x14ac:dyDescent="0.25">
      <c r="J168" s="59" t="s">
        <v>35</v>
      </c>
      <c r="K168" s="44">
        <f>CESFI!J156</f>
        <v>10572.279999999993</v>
      </c>
      <c r="L168" s="58">
        <f>CESFI!K156</f>
        <v>5870.03</v>
      </c>
      <c r="M168" s="45">
        <f t="shared" si="15"/>
        <v>0.55522838971347743</v>
      </c>
      <c r="N168" s="63">
        <f>CESFI!M156</f>
        <v>0</v>
      </c>
      <c r="O168" s="66">
        <f>CESFI!O156+CESFI!P156</f>
        <v>0</v>
      </c>
      <c r="P168" s="45">
        <f t="shared" si="16"/>
        <v>0</v>
      </c>
      <c r="Q168" s="61">
        <f>CESFI!L156</f>
        <v>5870.03</v>
      </c>
      <c r="R168" s="52">
        <f t="shared" si="17"/>
        <v>0.55522838971347743</v>
      </c>
      <c r="S168" s="46">
        <f t="shared" si="18"/>
        <v>10572.279999999993</v>
      </c>
    </row>
    <row r="169" spans="1:19" ht="38.25" customHeight="1" x14ac:dyDescent="0.25">
      <c r="J169" s="59" t="s">
        <v>45</v>
      </c>
      <c r="K169" s="44">
        <f>CAV!J156</f>
        <v>32437.87999999999</v>
      </c>
      <c r="L169" s="58">
        <f>CAV!K156</f>
        <v>12550.14</v>
      </c>
      <c r="M169" s="45">
        <f t="shared" si="15"/>
        <v>0.38689766408902193</v>
      </c>
      <c r="N169" s="63">
        <f>CAV!M156</f>
        <v>0</v>
      </c>
      <c r="O169" s="66">
        <f>CAV!O156+CAV!P156</f>
        <v>0</v>
      </c>
      <c r="P169" s="45">
        <f t="shared" si="16"/>
        <v>0</v>
      </c>
      <c r="Q169" s="61">
        <f>CAV!L156</f>
        <v>12550.14</v>
      </c>
      <c r="R169" s="52">
        <f t="shared" si="17"/>
        <v>0.38689766408902193</v>
      </c>
      <c r="S169" s="46">
        <f t="shared" si="18"/>
        <v>32437.87999999999</v>
      </c>
    </row>
    <row r="170" spans="1:19" ht="38.25" customHeight="1" x14ac:dyDescent="0.25">
      <c r="J170" s="59" t="s">
        <v>44</v>
      </c>
      <c r="K170" s="44">
        <f>CEAVI!J156</f>
        <v>13752.16</v>
      </c>
      <c r="L170" s="58">
        <f>CEAVI!K156</f>
        <v>4286.2700000000004</v>
      </c>
      <c r="M170" s="45">
        <f t="shared" si="15"/>
        <v>0.31167976521506441</v>
      </c>
      <c r="N170" s="63">
        <f>CEAVI!M156</f>
        <v>0</v>
      </c>
      <c r="O170" s="66">
        <f>CEAVI!O156+CEAVI!P156</f>
        <v>0</v>
      </c>
      <c r="P170" s="45">
        <f t="shared" si="16"/>
        <v>0</v>
      </c>
      <c r="Q170" s="61">
        <f>CEAVI!L156</f>
        <v>4286.2700000000004</v>
      </c>
      <c r="R170" s="52">
        <f t="shared" si="17"/>
        <v>0.31167976521506441</v>
      </c>
      <c r="S170" s="46">
        <f t="shared" si="18"/>
        <v>13752.16</v>
      </c>
    </row>
    <row r="171" spans="1:19" ht="38.25" customHeight="1" x14ac:dyDescent="0.25">
      <c r="J171" s="59" t="s">
        <v>43</v>
      </c>
      <c r="K171" s="44">
        <f>CEPLAN!J156</f>
        <v>8065.1200000000017</v>
      </c>
      <c r="L171" s="58">
        <f>CEPLAN!K156</f>
        <v>2570.8600000000006</v>
      </c>
      <c r="M171" s="45">
        <f t="shared" si="15"/>
        <v>0.31876277104370426</v>
      </c>
      <c r="N171" s="63">
        <f>CEPLAN!M156</f>
        <v>0</v>
      </c>
      <c r="O171" s="66">
        <f>CEPLAN!O156+CEPLAN!P156</f>
        <v>0</v>
      </c>
      <c r="P171" s="45">
        <f t="shared" si="16"/>
        <v>0</v>
      </c>
      <c r="Q171" s="61">
        <f>CEPLAN!L156</f>
        <v>2570.8600000000006</v>
      </c>
      <c r="R171" s="52">
        <f t="shared" si="17"/>
        <v>0.31876277104370426</v>
      </c>
      <c r="S171" s="46">
        <f t="shared" si="18"/>
        <v>8065.1200000000017</v>
      </c>
    </row>
    <row r="172" spans="1:19" ht="38.25" customHeight="1" x14ac:dyDescent="0.25">
      <c r="J172" s="60" t="s">
        <v>42</v>
      </c>
      <c r="K172" s="44">
        <f>CCT!J156</f>
        <v>32760.510000000002</v>
      </c>
      <c r="L172" s="58">
        <f>CCT!K156</f>
        <v>18917.169999999998</v>
      </c>
      <c r="M172" s="45">
        <f t="shared" si="15"/>
        <v>0.57743820227462872</v>
      </c>
      <c r="N172" s="63">
        <f>CCT!M156</f>
        <v>0</v>
      </c>
      <c r="O172" s="66">
        <f>CCT!O156+CCT!P156</f>
        <v>0</v>
      </c>
      <c r="P172" s="45">
        <f t="shared" si="16"/>
        <v>0</v>
      </c>
      <c r="Q172" s="61">
        <f>CCT!L156</f>
        <v>18917.169999999998</v>
      </c>
      <c r="R172" s="52">
        <f t="shared" si="17"/>
        <v>0.57743820227462872</v>
      </c>
      <c r="S172" s="46">
        <f t="shared" si="18"/>
        <v>32760.510000000002</v>
      </c>
    </row>
    <row r="173" spans="1:19" s="39" customFormat="1" ht="38.25" customHeight="1" x14ac:dyDescent="0.25">
      <c r="A173" s="1"/>
      <c r="B173" s="1"/>
      <c r="C173" s="1"/>
      <c r="D173" s="1"/>
      <c r="E173" s="3"/>
      <c r="F173" s="1"/>
      <c r="G173" s="1"/>
      <c r="H173" s="1"/>
      <c r="I173" s="1"/>
      <c r="J173" s="59" t="s">
        <v>46</v>
      </c>
      <c r="K173" s="44">
        <f>CEO!J156</f>
        <v>10289.949999999999</v>
      </c>
      <c r="L173" s="58">
        <f>CEO!K156</f>
        <v>6493.17</v>
      </c>
      <c r="M173" s="65">
        <f t="shared" si="15"/>
        <v>0.6310205588948441</v>
      </c>
      <c r="N173" s="63">
        <f>CEO!M156</f>
        <v>0</v>
      </c>
      <c r="O173" s="66"/>
      <c r="P173" s="65">
        <f t="shared" si="16"/>
        <v>0</v>
      </c>
      <c r="Q173" s="61">
        <f>CEO!L156</f>
        <v>6493.17</v>
      </c>
      <c r="R173" s="52">
        <f t="shared" si="17"/>
        <v>0.6310205588948441</v>
      </c>
      <c r="S173" s="54">
        <f t="shared" si="18"/>
        <v>10289.949999999999</v>
      </c>
    </row>
    <row r="174" spans="1:19" ht="38.25" customHeight="1" x14ac:dyDescent="0.25">
      <c r="J174" s="47" t="s">
        <v>5</v>
      </c>
      <c r="K174" s="48">
        <f>SUM(K161:K173)</f>
        <v>331748.42999999993</v>
      </c>
      <c r="L174" s="48">
        <f>SUM(L161:L173)</f>
        <v>191246.13999999998</v>
      </c>
      <c r="M174" s="64">
        <f t="shared" ref="M174" si="19">L174/K174</f>
        <v>0.57647941242706113</v>
      </c>
      <c r="N174" s="51">
        <f>SUM(N161:N173)</f>
        <v>0</v>
      </c>
      <c r="O174" s="49">
        <f>SUM(O161:O173)</f>
        <v>0</v>
      </c>
      <c r="P174" s="64">
        <f>O174/L174</f>
        <v>0</v>
      </c>
      <c r="Q174" s="49">
        <f>SUM(Q161:Q173)</f>
        <v>191246.13999999998</v>
      </c>
      <c r="R174" s="43">
        <f>Q174/L174</f>
        <v>1</v>
      </c>
      <c r="S174" s="53">
        <f t="shared" ref="S174" si="20">O174+K174</f>
        <v>331748.42999999993</v>
      </c>
    </row>
    <row r="175" spans="1:19" ht="21.75" customHeight="1" x14ac:dyDescent="0.25">
      <c r="J175" s="199" t="s">
        <v>594</v>
      </c>
      <c r="K175" s="200"/>
      <c r="L175" s="200"/>
      <c r="M175" s="200"/>
      <c r="N175" s="200"/>
      <c r="O175" s="200"/>
      <c r="P175" s="200"/>
      <c r="Q175" s="200"/>
      <c r="R175" s="200"/>
      <c r="S175" s="201"/>
    </row>
  </sheetData>
  <sortState xmlns:xlrd2="http://schemas.microsoft.com/office/spreadsheetml/2017/richdata2" ref="J161:S173">
    <sortCondition descending="1" ref="M161:M173"/>
  </sortState>
  <customSheetViews>
    <customSheetView guid="{621D8238-5429-498F-AC6E-560DC77BBC2F}" scale="80">
      <selection activeCell="K4" sqref="K4"/>
      <pageMargins left="0.511811024" right="0.511811024" top="0.78740157499999996" bottom="0.78740157499999996" header="0.31496062000000002" footer="0.31496062000000002"/>
      <pageSetup paperSize="9" scale="60" orientation="landscape" r:id="rId1"/>
    </customSheetView>
    <customSheetView guid="{4F310B60-E7C4-463C-82E5-32855552E117}" scale="80">
      <selection activeCell="K4" sqref="K4"/>
      <pageMargins left="0.511811024" right="0.511811024" top="0.78740157499999996" bottom="0.78740157499999996" header="0.31496062000000002" footer="0.31496062000000002"/>
      <pageSetup paperSize="9" scale="60" orientation="landscape" r:id="rId2"/>
    </customSheetView>
    <customSheetView guid="{29377F80-2479-4EEE-B758-5B51FB237957}" scale="80">
      <selection activeCell="K20" sqref="K20"/>
      <pageMargins left="0.511811024" right="0.511811024" top="0.78740157499999996" bottom="0.78740157499999996" header="0.31496062000000002" footer="0.31496062000000002"/>
      <pageSetup paperSize="9" scale="60" orientation="landscape" r:id="rId3"/>
    </customSheetView>
    <customSheetView guid="{B9C3DAFA-017A-49F7-AED8-93B14E732368}" scale="80">
      <selection activeCell="K4" sqref="K4"/>
      <pageMargins left="0.511811024" right="0.511811024" top="0.78740157499999996" bottom="0.78740157499999996" header="0.31496062000000002" footer="0.31496062000000002"/>
      <pageSetup paperSize="9" scale="60" orientation="landscape" r:id="rId4"/>
    </customSheetView>
  </customSheetViews>
  <mergeCells count="37">
    <mergeCell ref="A111:A119"/>
    <mergeCell ref="B111:B119"/>
    <mergeCell ref="A144:A154"/>
    <mergeCell ref="B144:B154"/>
    <mergeCell ref="A120:A138"/>
    <mergeCell ref="B120:B138"/>
    <mergeCell ref="A139:A140"/>
    <mergeCell ref="B139:B140"/>
    <mergeCell ref="A141:A143"/>
    <mergeCell ref="B141:B143"/>
    <mergeCell ref="A89:A90"/>
    <mergeCell ref="B89:B90"/>
    <mergeCell ref="A92:A103"/>
    <mergeCell ref="B92:B103"/>
    <mergeCell ref="A104:A110"/>
    <mergeCell ref="B104:B110"/>
    <mergeCell ref="B23:B26"/>
    <mergeCell ref="A57:A73"/>
    <mergeCell ref="B57:B73"/>
    <mergeCell ref="A74:A88"/>
    <mergeCell ref="B74:B88"/>
    <mergeCell ref="J175:S175"/>
    <mergeCell ref="J157:S157"/>
    <mergeCell ref="J158:S158"/>
    <mergeCell ref="K1:S1"/>
    <mergeCell ref="A2:S2"/>
    <mergeCell ref="A1:C1"/>
    <mergeCell ref="E1:J1"/>
    <mergeCell ref="A27:A30"/>
    <mergeCell ref="B27:B30"/>
    <mergeCell ref="A31:A56"/>
    <mergeCell ref="B31:B56"/>
    <mergeCell ref="A4:A16"/>
    <mergeCell ref="B4:B16"/>
    <mergeCell ref="A17:A22"/>
    <mergeCell ref="B17:B22"/>
    <mergeCell ref="A23:A26"/>
  </mergeCells>
  <conditionalFormatting sqref="P176:P1048576 P4:P154 P159:P174">
    <cfRule type="cellIs" dxfId="32" priority="16" operator="equal">
      <formula>"ATENÇÃO"</formula>
    </cfRule>
  </conditionalFormatting>
  <conditionalFormatting sqref="E123:E125 E8 E77 E105">
    <cfRule type="duplicateValues" dxfId="31" priority="12"/>
  </conditionalFormatting>
  <conditionalFormatting sqref="E10:E12">
    <cfRule type="duplicateValues" dxfId="30" priority="7"/>
  </conditionalFormatting>
  <conditionalFormatting sqref="E65">
    <cfRule type="duplicateValues" dxfId="29" priority="6"/>
  </conditionalFormatting>
  <conditionalFormatting sqref="E81">
    <cfRule type="duplicateValues" dxfId="28" priority="5"/>
  </conditionalFormatting>
  <conditionalFormatting sqref="E116 E126:E129">
    <cfRule type="duplicateValues" dxfId="27" priority="10"/>
  </conditionalFormatting>
  <conditionalFormatting sqref="E120:E122 E117 E115 E106">
    <cfRule type="duplicateValues" dxfId="26" priority="11"/>
  </conditionalFormatting>
  <conditionalFormatting sqref="E130:E138">
    <cfRule type="duplicateValues" dxfId="25" priority="4"/>
  </conditionalFormatting>
  <conditionalFormatting sqref="E139:E140 E9">
    <cfRule type="duplicateValues" dxfId="24" priority="8"/>
  </conditionalFormatting>
  <conditionalFormatting sqref="E143">
    <cfRule type="duplicateValues" dxfId="23" priority="3"/>
  </conditionalFormatting>
  <conditionalFormatting sqref="E144">
    <cfRule type="duplicateValues" dxfId="22" priority="2"/>
  </conditionalFormatting>
  <conditionalFormatting sqref="E145:E153 E141:E142 E118:E119">
    <cfRule type="duplicateValues" dxfId="21" priority="13"/>
  </conditionalFormatting>
  <conditionalFormatting sqref="E154">
    <cfRule type="duplicateValues" dxfId="20" priority="1"/>
  </conditionalFormatting>
  <conditionalFormatting sqref="E78:E80 E66:E76 E82:E104 E107:E114 E13:E64 E4:E7">
    <cfRule type="duplicateValues" dxfId="19" priority="9"/>
  </conditionalFormatting>
  <pageMargins left="0.511811024" right="0.511811024" top="0.78740157499999996" bottom="0.78740157499999996" header="0.31496062000000002" footer="0.31496062000000002"/>
  <pageSetup paperSize="9" scale="60" orientation="landscape"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F58ED-CC76-41DD-BD42-C085F05EB183}">
  <sheetPr>
    <tabColor rgb="FF00B0F0"/>
  </sheetPr>
  <dimension ref="A1:AR164"/>
  <sheetViews>
    <sheetView zoomScale="80" zoomScaleNormal="80" workbookViewId="0">
      <pane xSplit="5" ySplit="2" topLeftCell="N3" activePane="bottomRight" state="frozen"/>
      <selection pane="topRight" activeCell="F1" sqref="F1"/>
      <selection pane="bottomLeft" activeCell="A3" sqref="A3"/>
      <selection pane="bottomRight" activeCell="U161" sqref="U161"/>
    </sheetView>
  </sheetViews>
  <sheetFormatPr defaultColWidth="9.7109375" defaultRowHeight="15" x14ac:dyDescent="0.25"/>
  <cols>
    <col min="1" max="1" width="5.42578125" style="123" customWidth="1"/>
    <col min="2" max="2" width="14.140625" style="124" customWidth="1"/>
    <col min="3" max="3" width="51.5703125" style="124" customWidth="1"/>
    <col min="4" max="4" width="18.28515625" style="124" customWidth="1"/>
    <col min="5" max="5" width="13.140625" style="124" customWidth="1"/>
    <col min="6" max="6" width="12" style="6" customWidth="1"/>
    <col min="7" max="7" width="12.85546875" style="6" customWidth="1"/>
    <col min="8" max="8" width="12.5703125" style="6" customWidth="1"/>
    <col min="9" max="9" width="11.85546875" style="6" customWidth="1"/>
    <col min="10" max="22" width="12.5703125" style="6" customWidth="1"/>
    <col min="23" max="23" width="16" style="39" customWidth="1"/>
    <col min="24" max="24" width="17.42578125" style="39" customWidth="1"/>
    <col min="25" max="44" width="20.5703125" style="6" customWidth="1"/>
    <col min="45" max="16384" width="9.7109375" style="39"/>
  </cols>
  <sheetData>
    <row r="1" spans="1:44" ht="46.5" customHeight="1" x14ac:dyDescent="0.25">
      <c r="A1" s="224" t="s">
        <v>528</v>
      </c>
      <c r="B1" s="225"/>
      <c r="C1" s="226" t="s">
        <v>529</v>
      </c>
      <c r="D1" s="227"/>
      <c r="E1" s="227"/>
      <c r="F1" s="227"/>
      <c r="G1" s="227"/>
      <c r="H1" s="227"/>
      <c r="I1" s="227"/>
      <c r="J1" s="228" t="s">
        <v>530</v>
      </c>
      <c r="K1" s="229"/>
      <c r="L1" s="229"/>
      <c r="M1" s="229"/>
      <c r="N1" s="229"/>
      <c r="O1" s="229"/>
      <c r="P1" s="229"/>
      <c r="Q1" s="229"/>
      <c r="R1" s="229"/>
      <c r="S1" s="229"/>
      <c r="T1" s="229"/>
      <c r="U1" s="229"/>
      <c r="V1" s="229"/>
      <c r="W1" s="229"/>
      <c r="X1" s="230"/>
      <c r="Y1" s="103" t="s">
        <v>509</v>
      </c>
      <c r="Z1" s="103" t="s">
        <v>509</v>
      </c>
      <c r="AA1" s="103" t="s">
        <v>509</v>
      </c>
      <c r="AB1" s="103" t="s">
        <v>509</v>
      </c>
      <c r="AC1" s="103" t="s">
        <v>509</v>
      </c>
      <c r="AD1" s="103" t="s">
        <v>509</v>
      </c>
      <c r="AE1" s="103" t="s">
        <v>509</v>
      </c>
      <c r="AF1" s="103" t="s">
        <v>509</v>
      </c>
      <c r="AG1" s="103" t="s">
        <v>509</v>
      </c>
      <c r="AH1" s="103" t="s">
        <v>509</v>
      </c>
      <c r="AI1" s="103" t="s">
        <v>509</v>
      </c>
      <c r="AJ1" s="103" t="s">
        <v>509</v>
      </c>
      <c r="AK1" s="103" t="s">
        <v>509</v>
      </c>
      <c r="AL1" s="103" t="s">
        <v>509</v>
      </c>
      <c r="AM1" s="103" t="s">
        <v>509</v>
      </c>
      <c r="AN1" s="103" t="s">
        <v>509</v>
      </c>
      <c r="AO1" s="103" t="s">
        <v>509</v>
      </c>
      <c r="AP1" s="103" t="s">
        <v>509</v>
      </c>
      <c r="AQ1" s="103" t="s">
        <v>509</v>
      </c>
      <c r="AR1" s="103" t="s">
        <v>509</v>
      </c>
    </row>
    <row r="2" spans="1:44" ht="33.75" customHeight="1" x14ac:dyDescent="0.25">
      <c r="A2" s="238" t="s">
        <v>510</v>
      </c>
      <c r="B2" s="239"/>
      <c r="C2" s="239"/>
      <c r="D2" s="239"/>
      <c r="E2" s="239"/>
      <c r="F2" s="240"/>
      <c r="G2" s="231" t="s">
        <v>527</v>
      </c>
      <c r="H2" s="231"/>
      <c r="I2" s="231"/>
      <c r="J2" s="232" t="s">
        <v>536</v>
      </c>
      <c r="K2" s="232"/>
      <c r="L2" s="232"/>
      <c r="M2" s="233" t="s">
        <v>511</v>
      </c>
      <c r="N2" s="233"/>
      <c r="O2" s="233"/>
      <c r="P2" s="234" t="s">
        <v>512</v>
      </c>
      <c r="Q2" s="234"/>
      <c r="R2" s="234"/>
      <c r="S2" s="235" t="s">
        <v>5</v>
      </c>
      <c r="T2" s="235"/>
      <c r="U2" s="235"/>
      <c r="V2" s="235"/>
      <c r="W2" s="236" t="s">
        <v>513</v>
      </c>
      <c r="X2" s="237"/>
      <c r="Y2" s="104" t="s">
        <v>527</v>
      </c>
      <c r="Z2" s="104" t="s">
        <v>536</v>
      </c>
      <c r="AA2" s="105" t="s">
        <v>514</v>
      </c>
      <c r="AB2" s="105" t="s">
        <v>514</v>
      </c>
      <c r="AC2" s="105" t="s">
        <v>514</v>
      </c>
      <c r="AD2" s="105" t="s">
        <v>514</v>
      </c>
      <c r="AE2" s="105" t="s">
        <v>514</v>
      </c>
      <c r="AF2" s="105" t="s">
        <v>514</v>
      </c>
      <c r="AG2" s="105" t="s">
        <v>514</v>
      </c>
      <c r="AH2" s="105" t="s">
        <v>514</v>
      </c>
      <c r="AI2" s="105" t="s">
        <v>514</v>
      </c>
      <c r="AJ2" s="105" t="s">
        <v>514</v>
      </c>
      <c r="AK2" s="105" t="s">
        <v>514</v>
      </c>
      <c r="AL2" s="105" t="s">
        <v>514</v>
      </c>
      <c r="AM2" s="105" t="s">
        <v>514</v>
      </c>
      <c r="AN2" s="105" t="s">
        <v>514</v>
      </c>
      <c r="AO2" s="105" t="s">
        <v>514</v>
      </c>
      <c r="AP2" s="105" t="s">
        <v>514</v>
      </c>
      <c r="AQ2" s="105" t="s">
        <v>514</v>
      </c>
      <c r="AR2" s="105" t="s">
        <v>514</v>
      </c>
    </row>
    <row r="3" spans="1:44" s="114" customFormat="1" ht="60" x14ac:dyDescent="0.2">
      <c r="A3" s="106" t="s">
        <v>7</v>
      </c>
      <c r="B3" s="106" t="s">
        <v>8</v>
      </c>
      <c r="C3" s="106" t="s">
        <v>515</v>
      </c>
      <c r="D3" s="106" t="s">
        <v>10</v>
      </c>
      <c r="E3" s="106" t="s">
        <v>11</v>
      </c>
      <c r="F3" s="107" t="s">
        <v>516</v>
      </c>
      <c r="G3" s="108" t="s">
        <v>517</v>
      </c>
      <c r="H3" s="109" t="s">
        <v>518</v>
      </c>
      <c r="I3" s="109" t="s">
        <v>519</v>
      </c>
      <c r="J3" s="110" t="s">
        <v>517</v>
      </c>
      <c r="K3" s="110" t="s">
        <v>518</v>
      </c>
      <c r="L3" s="110" t="s">
        <v>519</v>
      </c>
      <c r="M3" s="111" t="s">
        <v>517</v>
      </c>
      <c r="N3" s="111" t="s">
        <v>518</v>
      </c>
      <c r="O3" s="111" t="s">
        <v>519</v>
      </c>
      <c r="P3" s="112" t="s">
        <v>517</v>
      </c>
      <c r="Q3" s="112" t="s">
        <v>518</v>
      </c>
      <c r="R3" s="112" t="s">
        <v>519</v>
      </c>
      <c r="S3" s="113" t="s">
        <v>517</v>
      </c>
      <c r="T3" s="113" t="s">
        <v>520</v>
      </c>
      <c r="U3" s="113" t="s">
        <v>521</v>
      </c>
      <c r="V3" s="135" t="s">
        <v>519</v>
      </c>
      <c r="W3" s="136" t="s">
        <v>522</v>
      </c>
      <c r="X3" s="36" t="s">
        <v>25</v>
      </c>
      <c r="Y3" s="95" t="s">
        <v>532</v>
      </c>
      <c r="Z3" s="95" t="s">
        <v>537</v>
      </c>
      <c r="AA3" s="69" t="s">
        <v>523</v>
      </c>
      <c r="AB3" s="69" t="s">
        <v>523</v>
      </c>
      <c r="AC3" s="69" t="s">
        <v>523</v>
      </c>
      <c r="AD3" s="69" t="s">
        <v>523</v>
      </c>
      <c r="AE3" s="69" t="s">
        <v>523</v>
      </c>
      <c r="AF3" s="69" t="s">
        <v>523</v>
      </c>
      <c r="AG3" s="69" t="s">
        <v>523</v>
      </c>
      <c r="AH3" s="69" t="s">
        <v>523</v>
      </c>
      <c r="AI3" s="69" t="s">
        <v>523</v>
      </c>
      <c r="AJ3" s="69" t="s">
        <v>523</v>
      </c>
      <c r="AK3" s="69" t="s">
        <v>523</v>
      </c>
      <c r="AL3" s="69" t="s">
        <v>523</v>
      </c>
      <c r="AM3" s="69" t="s">
        <v>523</v>
      </c>
      <c r="AN3" s="69" t="s">
        <v>523</v>
      </c>
      <c r="AO3" s="69" t="s">
        <v>523</v>
      </c>
      <c r="AP3" s="69" t="s">
        <v>523</v>
      </c>
      <c r="AQ3" s="69" t="s">
        <v>523</v>
      </c>
      <c r="AR3" s="69" t="s">
        <v>523</v>
      </c>
    </row>
    <row r="4" spans="1:44" ht="15" customHeight="1" x14ac:dyDescent="0.25">
      <c r="A4" s="67">
        <v>1</v>
      </c>
      <c r="B4" s="166" t="s">
        <v>477</v>
      </c>
      <c r="C4" s="70" t="s">
        <v>64</v>
      </c>
      <c r="D4" s="86" t="s">
        <v>215</v>
      </c>
      <c r="E4" s="133" t="s">
        <v>3</v>
      </c>
      <c r="F4" s="14">
        <v>100</v>
      </c>
      <c r="G4" s="115">
        <f t="shared" ref="G4:G67" si="0">IF(ROUNDDOWN($F4*0.5,0)&gt;$V4,$V4+H4,ROUNDDOWN($F4*0.5,0))</f>
        <v>50</v>
      </c>
      <c r="H4" s="115">
        <f>SUMIF($W$2:$AF$2,$G$2,W4:AF4)</f>
        <v>0</v>
      </c>
      <c r="I4" s="115">
        <f>G4-H4</f>
        <v>50</v>
      </c>
      <c r="J4" s="116">
        <f t="shared" ref="J4:J67" si="1">IF(ROUNDDOWN($F4*0.5,0)&gt;$V4,$V4+K4,ROUNDDOWN($F4*0.5,0))</f>
        <v>50</v>
      </c>
      <c r="K4" s="116">
        <f>SUMIF($W$2:$AF$2,$J$2,W4:AF4)</f>
        <v>0</v>
      </c>
      <c r="L4" s="116">
        <f>J4-K4</f>
        <v>50</v>
      </c>
      <c r="M4" s="117">
        <f t="shared" ref="M4:M67" si="2">IF(ROUNDDOWN($F4*0.5,0)&gt;$V4,$V4+N4,ROUNDDOWN($F4*0.5,0))</f>
        <v>50</v>
      </c>
      <c r="N4" s="117">
        <f>SUMIF($W$2:$AF$2,$M$2,W4:AF4)</f>
        <v>0</v>
      </c>
      <c r="O4" s="117">
        <f>M4-N4</f>
        <v>50</v>
      </c>
      <c r="P4" s="118">
        <f t="shared" ref="P4:P67" si="3">IF(ROUNDDOWN($F4*0.5,0)&gt;$V4,$V4+Q4,ROUNDDOWN($F4*0.5,0))</f>
        <v>50</v>
      </c>
      <c r="Q4" s="118">
        <f>SUMIF($W$2:$AF$2,$P$2,W4:AF4)</f>
        <v>0</v>
      </c>
      <c r="R4" s="118">
        <f>P4-Q4</f>
        <v>50</v>
      </c>
      <c r="S4" s="119">
        <f>F4*2</f>
        <v>200</v>
      </c>
      <c r="T4" s="119">
        <v>0</v>
      </c>
      <c r="U4" s="119">
        <f>(SUM(Y4:AR4))</f>
        <v>0</v>
      </c>
      <c r="V4" s="119">
        <f>S4-U4-T4</f>
        <v>200</v>
      </c>
      <c r="W4" s="120">
        <v>37.5</v>
      </c>
      <c r="X4" s="120">
        <f t="shared" ref="X4:X67" si="4">W4*F4</f>
        <v>3750</v>
      </c>
      <c r="Y4" s="121"/>
      <c r="Z4" s="122"/>
      <c r="AA4" s="121"/>
      <c r="AB4" s="122"/>
      <c r="AC4" s="121"/>
      <c r="AD4" s="122"/>
      <c r="AE4" s="121"/>
      <c r="AF4" s="122"/>
      <c r="AG4" s="121"/>
      <c r="AH4" s="122"/>
      <c r="AI4" s="121"/>
      <c r="AJ4" s="122"/>
      <c r="AK4" s="121"/>
      <c r="AL4" s="122"/>
      <c r="AM4" s="121"/>
      <c r="AN4" s="122"/>
      <c r="AO4" s="121"/>
      <c r="AP4" s="122"/>
      <c r="AQ4" s="121"/>
      <c r="AR4" s="122"/>
    </row>
    <row r="5" spans="1:44" ht="15" customHeight="1" x14ac:dyDescent="0.25">
      <c r="A5" s="67">
        <v>2</v>
      </c>
      <c r="B5" s="166"/>
      <c r="C5" s="71" t="s">
        <v>65</v>
      </c>
      <c r="D5" s="86" t="s">
        <v>217</v>
      </c>
      <c r="E5" s="77" t="s">
        <v>3</v>
      </c>
      <c r="F5" s="14">
        <v>416</v>
      </c>
      <c r="G5" s="115">
        <f t="shared" si="0"/>
        <v>208</v>
      </c>
      <c r="H5" s="115">
        <f t="shared" ref="H5:H68" si="5">SUMIF($W$2:$AF$2,$G$2,W5:AF5)</f>
        <v>50</v>
      </c>
      <c r="I5" s="115">
        <f t="shared" ref="I5:I68" si="6">G5-H5</f>
        <v>158</v>
      </c>
      <c r="J5" s="116">
        <f t="shared" si="1"/>
        <v>208</v>
      </c>
      <c r="K5" s="116">
        <f t="shared" ref="K5:K68" si="7">SUMIF($W$2:$AF$2,$J$2,W5:AF5)</f>
        <v>0</v>
      </c>
      <c r="L5" s="116">
        <f t="shared" ref="L5:L68" si="8">J5-K5</f>
        <v>208</v>
      </c>
      <c r="M5" s="117">
        <f t="shared" si="2"/>
        <v>208</v>
      </c>
      <c r="N5" s="117">
        <f t="shared" ref="N5:N68" si="9">SUMIF($W$2:$AF$2,$M$2,W5:AF5)</f>
        <v>0</v>
      </c>
      <c r="O5" s="117">
        <f t="shared" ref="O5:O68" si="10">M5-N5</f>
        <v>208</v>
      </c>
      <c r="P5" s="118">
        <f t="shared" si="3"/>
        <v>208</v>
      </c>
      <c r="Q5" s="118">
        <f t="shared" ref="Q5:Q68" si="11">SUMIF($W$2:$AF$2,$P$2,W5:AF5)</f>
        <v>0</v>
      </c>
      <c r="R5" s="118">
        <f t="shared" ref="R5:R68" si="12">P5-Q5</f>
        <v>208</v>
      </c>
      <c r="S5" s="119">
        <f t="shared" ref="S5:S68" si="13">F5*2</f>
        <v>832</v>
      </c>
      <c r="T5" s="119">
        <v>0</v>
      </c>
      <c r="U5" s="119">
        <f t="shared" ref="U5:U68" si="14">(SUM(Y5:AR5))</f>
        <v>50</v>
      </c>
      <c r="V5" s="119">
        <f t="shared" ref="V5:V68" si="15">S5-U5-T5</f>
        <v>782</v>
      </c>
      <c r="W5" s="120">
        <v>15.3</v>
      </c>
      <c r="X5" s="120">
        <f t="shared" si="4"/>
        <v>6364.8</v>
      </c>
      <c r="Y5" s="121">
        <v>50</v>
      </c>
      <c r="Z5" s="122"/>
      <c r="AA5" s="121"/>
      <c r="AB5" s="122"/>
      <c r="AC5" s="121"/>
      <c r="AD5" s="122"/>
      <c r="AE5" s="121"/>
      <c r="AF5" s="122"/>
      <c r="AG5" s="121"/>
      <c r="AH5" s="122"/>
      <c r="AI5" s="121"/>
      <c r="AJ5" s="122"/>
      <c r="AK5" s="121"/>
      <c r="AL5" s="122"/>
      <c r="AM5" s="121"/>
      <c r="AN5" s="122"/>
      <c r="AO5" s="121"/>
      <c r="AP5" s="122"/>
      <c r="AQ5" s="121"/>
      <c r="AR5" s="122"/>
    </row>
    <row r="6" spans="1:44" ht="15" customHeight="1" x14ac:dyDescent="0.25">
      <c r="A6" s="67">
        <v>3</v>
      </c>
      <c r="B6" s="166"/>
      <c r="C6" s="71" t="s">
        <v>66</v>
      </c>
      <c r="D6" s="86" t="s">
        <v>219</v>
      </c>
      <c r="E6" s="77" t="s">
        <v>3</v>
      </c>
      <c r="F6" s="14">
        <v>376</v>
      </c>
      <c r="G6" s="115">
        <f t="shared" si="0"/>
        <v>188</v>
      </c>
      <c r="H6" s="115">
        <f t="shared" si="5"/>
        <v>150</v>
      </c>
      <c r="I6" s="115">
        <f t="shared" si="6"/>
        <v>38</v>
      </c>
      <c r="J6" s="116">
        <f t="shared" si="1"/>
        <v>188</v>
      </c>
      <c r="K6" s="116">
        <f t="shared" si="7"/>
        <v>0</v>
      </c>
      <c r="L6" s="116">
        <f t="shared" si="8"/>
        <v>188</v>
      </c>
      <c r="M6" s="117">
        <f t="shared" si="2"/>
        <v>188</v>
      </c>
      <c r="N6" s="117">
        <f t="shared" si="9"/>
        <v>0</v>
      </c>
      <c r="O6" s="117">
        <f t="shared" si="10"/>
        <v>188</v>
      </c>
      <c r="P6" s="118">
        <f t="shared" si="3"/>
        <v>188</v>
      </c>
      <c r="Q6" s="118">
        <f t="shared" si="11"/>
        <v>0</v>
      </c>
      <c r="R6" s="118">
        <f t="shared" si="12"/>
        <v>188</v>
      </c>
      <c r="S6" s="119">
        <f t="shared" si="13"/>
        <v>752</v>
      </c>
      <c r="T6" s="119">
        <v>0</v>
      </c>
      <c r="U6" s="119">
        <f t="shared" si="14"/>
        <v>150</v>
      </c>
      <c r="V6" s="119">
        <f t="shared" si="15"/>
        <v>602</v>
      </c>
      <c r="W6" s="120">
        <v>1.1599999999999999</v>
      </c>
      <c r="X6" s="120">
        <f t="shared" si="4"/>
        <v>436.15999999999997</v>
      </c>
      <c r="Y6" s="121">
        <v>150</v>
      </c>
      <c r="Z6" s="122"/>
      <c r="AA6" s="121"/>
      <c r="AB6" s="122"/>
      <c r="AC6" s="121"/>
      <c r="AD6" s="122"/>
      <c r="AE6" s="121"/>
      <c r="AF6" s="122"/>
      <c r="AG6" s="121"/>
      <c r="AH6" s="122"/>
      <c r="AI6" s="121"/>
      <c r="AJ6" s="122"/>
      <c r="AK6" s="121"/>
      <c r="AL6" s="122"/>
      <c r="AM6" s="121"/>
      <c r="AN6" s="122"/>
      <c r="AO6" s="121"/>
      <c r="AP6" s="122"/>
      <c r="AQ6" s="121"/>
      <c r="AR6" s="122"/>
    </row>
    <row r="7" spans="1:44" ht="15" customHeight="1" x14ac:dyDescent="0.25">
      <c r="A7" s="67">
        <v>4</v>
      </c>
      <c r="B7" s="166"/>
      <c r="C7" s="71" t="s">
        <v>67</v>
      </c>
      <c r="D7" s="86" t="s">
        <v>221</v>
      </c>
      <c r="E7" s="77" t="s">
        <v>3</v>
      </c>
      <c r="F7" s="14">
        <v>50</v>
      </c>
      <c r="G7" s="115">
        <f t="shared" si="0"/>
        <v>25</v>
      </c>
      <c r="H7" s="115">
        <f t="shared" si="5"/>
        <v>0</v>
      </c>
      <c r="I7" s="115">
        <f t="shared" si="6"/>
        <v>25</v>
      </c>
      <c r="J7" s="116">
        <f t="shared" si="1"/>
        <v>25</v>
      </c>
      <c r="K7" s="116">
        <f t="shared" si="7"/>
        <v>0</v>
      </c>
      <c r="L7" s="116">
        <f t="shared" si="8"/>
        <v>25</v>
      </c>
      <c r="M7" s="117">
        <f t="shared" si="2"/>
        <v>25</v>
      </c>
      <c r="N7" s="117">
        <f t="shared" si="9"/>
        <v>0</v>
      </c>
      <c r="O7" s="117">
        <f t="shared" si="10"/>
        <v>25</v>
      </c>
      <c r="P7" s="118">
        <f t="shared" si="3"/>
        <v>25</v>
      </c>
      <c r="Q7" s="118">
        <f t="shared" si="11"/>
        <v>0</v>
      </c>
      <c r="R7" s="118">
        <f t="shared" si="12"/>
        <v>25</v>
      </c>
      <c r="S7" s="119">
        <f t="shared" si="13"/>
        <v>100</v>
      </c>
      <c r="T7" s="119">
        <v>0</v>
      </c>
      <c r="U7" s="119">
        <f t="shared" si="14"/>
        <v>0</v>
      </c>
      <c r="V7" s="119">
        <f t="shared" si="15"/>
        <v>100</v>
      </c>
      <c r="W7" s="120">
        <v>3.04</v>
      </c>
      <c r="X7" s="120">
        <f t="shared" si="4"/>
        <v>152</v>
      </c>
      <c r="Y7" s="121"/>
      <c r="Z7" s="122"/>
      <c r="AA7" s="121"/>
      <c r="AB7" s="122"/>
      <c r="AC7" s="121"/>
      <c r="AD7" s="122"/>
      <c r="AE7" s="121"/>
      <c r="AF7" s="122"/>
      <c r="AG7" s="121"/>
      <c r="AH7" s="122"/>
      <c r="AI7" s="121"/>
      <c r="AJ7" s="122"/>
      <c r="AK7" s="121"/>
      <c r="AL7" s="122"/>
      <c r="AM7" s="121"/>
      <c r="AN7" s="122"/>
      <c r="AO7" s="121"/>
      <c r="AP7" s="122"/>
      <c r="AQ7" s="121"/>
      <c r="AR7" s="122"/>
    </row>
    <row r="8" spans="1:44" ht="15" customHeight="1" x14ac:dyDescent="0.25">
      <c r="A8" s="67">
        <v>5</v>
      </c>
      <c r="B8" s="166"/>
      <c r="C8" s="72" t="s">
        <v>68</v>
      </c>
      <c r="D8" s="86" t="s">
        <v>223</v>
      </c>
      <c r="E8" s="100" t="s">
        <v>50</v>
      </c>
      <c r="F8" s="14">
        <v>35</v>
      </c>
      <c r="G8" s="115">
        <f t="shared" si="0"/>
        <v>17</v>
      </c>
      <c r="H8" s="115">
        <f t="shared" si="5"/>
        <v>10</v>
      </c>
      <c r="I8" s="115">
        <f t="shared" si="6"/>
        <v>7</v>
      </c>
      <c r="J8" s="116">
        <f t="shared" si="1"/>
        <v>17</v>
      </c>
      <c r="K8" s="116">
        <f t="shared" si="7"/>
        <v>0</v>
      </c>
      <c r="L8" s="116">
        <f t="shared" si="8"/>
        <v>17</v>
      </c>
      <c r="M8" s="117">
        <f t="shared" si="2"/>
        <v>17</v>
      </c>
      <c r="N8" s="117">
        <f t="shared" si="9"/>
        <v>0</v>
      </c>
      <c r="O8" s="117">
        <f t="shared" si="10"/>
        <v>17</v>
      </c>
      <c r="P8" s="118">
        <f t="shared" si="3"/>
        <v>17</v>
      </c>
      <c r="Q8" s="118">
        <f t="shared" si="11"/>
        <v>0</v>
      </c>
      <c r="R8" s="118">
        <f t="shared" si="12"/>
        <v>17</v>
      </c>
      <c r="S8" s="119">
        <f t="shared" si="13"/>
        <v>70</v>
      </c>
      <c r="T8" s="119">
        <v>0</v>
      </c>
      <c r="U8" s="119">
        <f t="shared" si="14"/>
        <v>10</v>
      </c>
      <c r="V8" s="119">
        <f t="shared" si="15"/>
        <v>60</v>
      </c>
      <c r="W8" s="120">
        <v>3</v>
      </c>
      <c r="X8" s="120">
        <f t="shared" si="4"/>
        <v>105</v>
      </c>
      <c r="Y8" s="121">
        <v>10</v>
      </c>
      <c r="Z8" s="122"/>
      <c r="AA8" s="121"/>
      <c r="AB8" s="122"/>
      <c r="AC8" s="121"/>
      <c r="AD8" s="122"/>
      <c r="AE8" s="121"/>
      <c r="AF8" s="122"/>
      <c r="AG8" s="121"/>
      <c r="AH8" s="122"/>
      <c r="AI8" s="121"/>
      <c r="AJ8" s="122"/>
      <c r="AK8" s="121"/>
      <c r="AL8" s="122"/>
      <c r="AM8" s="121"/>
      <c r="AN8" s="122"/>
      <c r="AO8" s="121"/>
      <c r="AP8" s="122"/>
      <c r="AQ8" s="121"/>
      <c r="AR8" s="122"/>
    </row>
    <row r="9" spans="1:44" ht="15" customHeight="1" x14ac:dyDescent="0.25">
      <c r="A9" s="67">
        <v>6</v>
      </c>
      <c r="B9" s="166"/>
      <c r="C9" s="72" t="s">
        <v>69</v>
      </c>
      <c r="D9" s="86" t="s">
        <v>225</v>
      </c>
      <c r="E9" s="100" t="s">
        <v>50</v>
      </c>
      <c r="F9" s="14">
        <v>50</v>
      </c>
      <c r="G9" s="115">
        <f t="shared" si="0"/>
        <v>25</v>
      </c>
      <c r="H9" s="115">
        <f t="shared" si="5"/>
        <v>10</v>
      </c>
      <c r="I9" s="115">
        <f t="shared" si="6"/>
        <v>15</v>
      </c>
      <c r="J9" s="116">
        <f t="shared" si="1"/>
        <v>25</v>
      </c>
      <c r="K9" s="116">
        <f t="shared" si="7"/>
        <v>0</v>
      </c>
      <c r="L9" s="116">
        <f t="shared" si="8"/>
        <v>25</v>
      </c>
      <c r="M9" s="117">
        <f t="shared" si="2"/>
        <v>25</v>
      </c>
      <c r="N9" s="117">
        <f t="shared" si="9"/>
        <v>0</v>
      </c>
      <c r="O9" s="117">
        <f t="shared" si="10"/>
        <v>25</v>
      </c>
      <c r="P9" s="118">
        <f t="shared" si="3"/>
        <v>25</v>
      </c>
      <c r="Q9" s="118">
        <f t="shared" si="11"/>
        <v>0</v>
      </c>
      <c r="R9" s="118">
        <f t="shared" si="12"/>
        <v>25</v>
      </c>
      <c r="S9" s="119">
        <f t="shared" si="13"/>
        <v>100</v>
      </c>
      <c r="T9" s="119">
        <v>0</v>
      </c>
      <c r="U9" s="119">
        <f t="shared" si="14"/>
        <v>10</v>
      </c>
      <c r="V9" s="119">
        <f t="shared" si="15"/>
        <v>90</v>
      </c>
      <c r="W9" s="120">
        <v>2.6</v>
      </c>
      <c r="X9" s="120">
        <f t="shared" si="4"/>
        <v>130</v>
      </c>
      <c r="Y9" s="121">
        <v>10</v>
      </c>
      <c r="Z9" s="122"/>
      <c r="AA9" s="121"/>
      <c r="AB9" s="122"/>
      <c r="AC9" s="121"/>
      <c r="AD9" s="122"/>
      <c r="AE9" s="121"/>
      <c r="AF9" s="122"/>
      <c r="AG9" s="121"/>
      <c r="AH9" s="122"/>
      <c r="AI9" s="121"/>
      <c r="AJ9" s="122"/>
      <c r="AK9" s="121"/>
      <c r="AL9" s="122"/>
      <c r="AM9" s="121"/>
      <c r="AN9" s="122"/>
      <c r="AO9" s="121"/>
      <c r="AP9" s="122"/>
      <c r="AQ9" s="121"/>
      <c r="AR9" s="122"/>
    </row>
    <row r="10" spans="1:44" ht="15" customHeight="1" x14ac:dyDescent="0.25">
      <c r="A10" s="67">
        <v>7</v>
      </c>
      <c r="B10" s="166"/>
      <c r="C10" s="72" t="s">
        <v>70</v>
      </c>
      <c r="D10" s="86" t="s">
        <v>227</v>
      </c>
      <c r="E10" s="100" t="s">
        <v>50</v>
      </c>
      <c r="F10" s="14">
        <v>35</v>
      </c>
      <c r="G10" s="115">
        <f t="shared" si="0"/>
        <v>17</v>
      </c>
      <c r="H10" s="115">
        <f t="shared" si="5"/>
        <v>10</v>
      </c>
      <c r="I10" s="115">
        <f t="shared" si="6"/>
        <v>7</v>
      </c>
      <c r="J10" s="116">
        <f t="shared" si="1"/>
        <v>17</v>
      </c>
      <c r="K10" s="116">
        <f t="shared" si="7"/>
        <v>0</v>
      </c>
      <c r="L10" s="116">
        <f t="shared" si="8"/>
        <v>17</v>
      </c>
      <c r="M10" s="117">
        <f t="shared" si="2"/>
        <v>17</v>
      </c>
      <c r="N10" s="117">
        <f t="shared" si="9"/>
        <v>0</v>
      </c>
      <c r="O10" s="117">
        <f t="shared" si="10"/>
        <v>17</v>
      </c>
      <c r="P10" s="118">
        <f t="shared" si="3"/>
        <v>17</v>
      </c>
      <c r="Q10" s="118">
        <f t="shared" si="11"/>
        <v>0</v>
      </c>
      <c r="R10" s="118">
        <f t="shared" si="12"/>
        <v>17</v>
      </c>
      <c r="S10" s="119">
        <f t="shared" si="13"/>
        <v>70</v>
      </c>
      <c r="T10" s="119">
        <v>0</v>
      </c>
      <c r="U10" s="119">
        <f t="shared" si="14"/>
        <v>10</v>
      </c>
      <c r="V10" s="119">
        <f t="shared" si="15"/>
        <v>60</v>
      </c>
      <c r="W10" s="120">
        <v>2</v>
      </c>
      <c r="X10" s="120">
        <f t="shared" si="4"/>
        <v>70</v>
      </c>
      <c r="Y10" s="121">
        <v>10</v>
      </c>
      <c r="Z10" s="122"/>
      <c r="AA10" s="121"/>
      <c r="AB10" s="122"/>
      <c r="AC10" s="121"/>
      <c r="AD10" s="122"/>
      <c r="AE10" s="121"/>
      <c r="AF10" s="122"/>
      <c r="AG10" s="121"/>
      <c r="AH10" s="122"/>
      <c r="AI10" s="121"/>
      <c r="AJ10" s="122"/>
      <c r="AK10" s="121"/>
      <c r="AL10" s="122"/>
      <c r="AM10" s="121"/>
      <c r="AN10" s="122"/>
      <c r="AO10" s="121"/>
      <c r="AP10" s="122"/>
      <c r="AQ10" s="121"/>
      <c r="AR10" s="122"/>
    </row>
    <row r="11" spans="1:44" ht="15" customHeight="1" x14ac:dyDescent="0.25">
      <c r="A11" s="67">
        <v>8</v>
      </c>
      <c r="B11" s="166"/>
      <c r="C11" s="72" t="s">
        <v>71</v>
      </c>
      <c r="D11" s="86" t="s">
        <v>229</v>
      </c>
      <c r="E11" s="100" t="s">
        <v>50</v>
      </c>
      <c r="F11" s="14">
        <v>20</v>
      </c>
      <c r="G11" s="115">
        <f t="shared" si="0"/>
        <v>10</v>
      </c>
      <c r="H11" s="115">
        <f t="shared" si="5"/>
        <v>0</v>
      </c>
      <c r="I11" s="115">
        <f t="shared" si="6"/>
        <v>10</v>
      </c>
      <c r="J11" s="116">
        <f t="shared" si="1"/>
        <v>10</v>
      </c>
      <c r="K11" s="116">
        <f t="shared" si="7"/>
        <v>0</v>
      </c>
      <c r="L11" s="116">
        <f t="shared" si="8"/>
        <v>10</v>
      </c>
      <c r="M11" s="117">
        <f t="shared" si="2"/>
        <v>10</v>
      </c>
      <c r="N11" s="117">
        <f t="shared" si="9"/>
        <v>0</v>
      </c>
      <c r="O11" s="117">
        <f t="shared" si="10"/>
        <v>10</v>
      </c>
      <c r="P11" s="118">
        <f t="shared" si="3"/>
        <v>10</v>
      </c>
      <c r="Q11" s="118">
        <f t="shared" si="11"/>
        <v>0</v>
      </c>
      <c r="R11" s="118">
        <f t="shared" si="12"/>
        <v>10</v>
      </c>
      <c r="S11" s="119">
        <f t="shared" si="13"/>
        <v>40</v>
      </c>
      <c r="T11" s="119">
        <v>0</v>
      </c>
      <c r="U11" s="119">
        <f t="shared" si="14"/>
        <v>0</v>
      </c>
      <c r="V11" s="119">
        <f t="shared" si="15"/>
        <v>40</v>
      </c>
      <c r="W11" s="120">
        <v>2.13</v>
      </c>
      <c r="X11" s="120">
        <f t="shared" si="4"/>
        <v>42.599999999999994</v>
      </c>
      <c r="Y11" s="121"/>
      <c r="Z11" s="122"/>
      <c r="AA11" s="121"/>
      <c r="AB11" s="122"/>
      <c r="AC11" s="121"/>
      <c r="AD11" s="122"/>
      <c r="AE11" s="121"/>
      <c r="AF11" s="122"/>
      <c r="AG11" s="121"/>
      <c r="AH11" s="122"/>
      <c r="AI11" s="121"/>
      <c r="AJ11" s="122"/>
      <c r="AK11" s="121"/>
      <c r="AL11" s="122"/>
      <c r="AM11" s="121"/>
      <c r="AN11" s="122"/>
      <c r="AO11" s="121"/>
      <c r="AP11" s="122"/>
      <c r="AQ11" s="121"/>
      <c r="AR11" s="122"/>
    </row>
    <row r="12" spans="1:44" ht="15" customHeight="1" x14ac:dyDescent="0.25">
      <c r="A12" s="67">
        <v>9</v>
      </c>
      <c r="B12" s="166"/>
      <c r="C12" s="72" t="s">
        <v>72</v>
      </c>
      <c r="D12" s="86" t="s">
        <v>231</v>
      </c>
      <c r="E12" s="100" t="s">
        <v>50</v>
      </c>
      <c r="F12" s="14">
        <v>20</v>
      </c>
      <c r="G12" s="115">
        <f t="shared" si="0"/>
        <v>10</v>
      </c>
      <c r="H12" s="115">
        <f t="shared" si="5"/>
        <v>10</v>
      </c>
      <c r="I12" s="115">
        <f t="shared" si="6"/>
        <v>0</v>
      </c>
      <c r="J12" s="116">
        <f t="shared" si="1"/>
        <v>10</v>
      </c>
      <c r="K12" s="116">
        <f t="shared" si="7"/>
        <v>0</v>
      </c>
      <c r="L12" s="116">
        <f t="shared" si="8"/>
        <v>10</v>
      </c>
      <c r="M12" s="117">
        <f t="shared" si="2"/>
        <v>10</v>
      </c>
      <c r="N12" s="117">
        <f t="shared" si="9"/>
        <v>0</v>
      </c>
      <c r="O12" s="117">
        <f t="shared" si="10"/>
        <v>10</v>
      </c>
      <c r="P12" s="118">
        <f t="shared" si="3"/>
        <v>10</v>
      </c>
      <c r="Q12" s="118">
        <f t="shared" si="11"/>
        <v>0</v>
      </c>
      <c r="R12" s="118">
        <f t="shared" si="12"/>
        <v>10</v>
      </c>
      <c r="S12" s="119">
        <f t="shared" si="13"/>
        <v>40</v>
      </c>
      <c r="T12" s="119">
        <v>0</v>
      </c>
      <c r="U12" s="119">
        <f t="shared" si="14"/>
        <v>10</v>
      </c>
      <c r="V12" s="119">
        <f t="shared" si="15"/>
        <v>30</v>
      </c>
      <c r="W12" s="120">
        <v>1.62</v>
      </c>
      <c r="X12" s="120">
        <f t="shared" si="4"/>
        <v>32.400000000000006</v>
      </c>
      <c r="Y12" s="121">
        <v>10</v>
      </c>
      <c r="Z12" s="122"/>
      <c r="AA12" s="121"/>
      <c r="AB12" s="122"/>
      <c r="AC12" s="121"/>
      <c r="AD12" s="122"/>
      <c r="AE12" s="121"/>
      <c r="AF12" s="122"/>
      <c r="AG12" s="121"/>
      <c r="AH12" s="122"/>
      <c r="AI12" s="121"/>
      <c r="AJ12" s="122"/>
      <c r="AK12" s="121"/>
      <c r="AL12" s="122"/>
      <c r="AM12" s="121"/>
      <c r="AN12" s="122"/>
      <c r="AO12" s="121"/>
      <c r="AP12" s="122"/>
      <c r="AQ12" s="121"/>
      <c r="AR12" s="122"/>
    </row>
    <row r="13" spans="1:44" ht="15" customHeight="1" x14ac:dyDescent="0.25">
      <c r="A13" s="67">
        <v>10</v>
      </c>
      <c r="B13" s="166"/>
      <c r="C13" s="72" t="s">
        <v>73</v>
      </c>
      <c r="D13" s="86" t="s">
        <v>233</v>
      </c>
      <c r="E13" s="77" t="s">
        <v>3</v>
      </c>
      <c r="F13" s="14">
        <v>137</v>
      </c>
      <c r="G13" s="115">
        <f t="shared" si="0"/>
        <v>68</v>
      </c>
      <c r="H13" s="115">
        <f t="shared" si="5"/>
        <v>65</v>
      </c>
      <c r="I13" s="115">
        <f t="shared" si="6"/>
        <v>3</v>
      </c>
      <c r="J13" s="116">
        <f t="shared" si="1"/>
        <v>68</v>
      </c>
      <c r="K13" s="116">
        <f t="shared" si="7"/>
        <v>0</v>
      </c>
      <c r="L13" s="116">
        <f t="shared" si="8"/>
        <v>68</v>
      </c>
      <c r="M13" s="117">
        <f t="shared" si="2"/>
        <v>68</v>
      </c>
      <c r="N13" s="117">
        <f t="shared" si="9"/>
        <v>0</v>
      </c>
      <c r="O13" s="117">
        <f t="shared" si="10"/>
        <v>68</v>
      </c>
      <c r="P13" s="118">
        <f t="shared" si="3"/>
        <v>68</v>
      </c>
      <c r="Q13" s="118">
        <f t="shared" si="11"/>
        <v>0</v>
      </c>
      <c r="R13" s="118">
        <f t="shared" si="12"/>
        <v>68</v>
      </c>
      <c r="S13" s="119">
        <f t="shared" si="13"/>
        <v>274</v>
      </c>
      <c r="T13" s="119">
        <v>0</v>
      </c>
      <c r="U13" s="119">
        <f t="shared" si="14"/>
        <v>65</v>
      </c>
      <c r="V13" s="119">
        <f t="shared" si="15"/>
        <v>209</v>
      </c>
      <c r="W13" s="120">
        <v>24.24</v>
      </c>
      <c r="X13" s="120">
        <f t="shared" si="4"/>
        <v>3320.8799999999997</v>
      </c>
      <c r="Y13" s="121">
        <v>65</v>
      </c>
      <c r="Z13" s="121"/>
      <c r="AA13" s="121"/>
      <c r="AB13" s="121"/>
      <c r="AC13" s="121"/>
      <c r="AD13" s="121"/>
      <c r="AE13" s="121"/>
      <c r="AF13" s="121"/>
      <c r="AG13" s="121"/>
      <c r="AH13" s="121"/>
      <c r="AI13" s="121"/>
      <c r="AJ13" s="121"/>
      <c r="AK13" s="121"/>
      <c r="AL13" s="121"/>
      <c r="AM13" s="121"/>
      <c r="AN13" s="121"/>
      <c r="AO13" s="121"/>
      <c r="AP13" s="121"/>
      <c r="AQ13" s="121"/>
      <c r="AR13" s="121"/>
    </row>
    <row r="14" spans="1:44" ht="15" customHeight="1" x14ac:dyDescent="0.25">
      <c r="A14" s="67">
        <v>11</v>
      </c>
      <c r="B14" s="166"/>
      <c r="C14" s="72" t="s">
        <v>74</v>
      </c>
      <c r="D14" s="86" t="s">
        <v>235</v>
      </c>
      <c r="E14" s="77" t="s">
        <v>236</v>
      </c>
      <c r="F14" s="14">
        <v>106</v>
      </c>
      <c r="G14" s="115">
        <f t="shared" si="0"/>
        <v>53</v>
      </c>
      <c r="H14" s="115">
        <f t="shared" si="5"/>
        <v>50</v>
      </c>
      <c r="I14" s="115">
        <f t="shared" si="6"/>
        <v>3</v>
      </c>
      <c r="J14" s="116">
        <f t="shared" si="1"/>
        <v>53</v>
      </c>
      <c r="K14" s="116">
        <f t="shared" si="7"/>
        <v>0</v>
      </c>
      <c r="L14" s="116">
        <f t="shared" si="8"/>
        <v>53</v>
      </c>
      <c r="M14" s="117">
        <f t="shared" si="2"/>
        <v>53</v>
      </c>
      <c r="N14" s="117">
        <f t="shared" si="9"/>
        <v>0</v>
      </c>
      <c r="O14" s="117">
        <f t="shared" si="10"/>
        <v>53</v>
      </c>
      <c r="P14" s="118">
        <f t="shared" si="3"/>
        <v>53</v>
      </c>
      <c r="Q14" s="118">
        <f t="shared" si="11"/>
        <v>0</v>
      </c>
      <c r="R14" s="118">
        <f t="shared" si="12"/>
        <v>53</v>
      </c>
      <c r="S14" s="119">
        <f t="shared" si="13"/>
        <v>212</v>
      </c>
      <c r="T14" s="119">
        <v>0</v>
      </c>
      <c r="U14" s="119">
        <f t="shared" si="14"/>
        <v>50</v>
      </c>
      <c r="V14" s="119">
        <f t="shared" si="15"/>
        <v>162</v>
      </c>
      <c r="W14" s="120">
        <v>10.23</v>
      </c>
      <c r="X14" s="120">
        <f t="shared" si="4"/>
        <v>1084.3800000000001</v>
      </c>
      <c r="Y14" s="121">
        <v>50</v>
      </c>
      <c r="Z14" s="121"/>
      <c r="AA14" s="121"/>
      <c r="AB14" s="121"/>
      <c r="AC14" s="121"/>
      <c r="AD14" s="121"/>
      <c r="AE14" s="121"/>
      <c r="AF14" s="121"/>
      <c r="AG14" s="121"/>
      <c r="AH14" s="121"/>
      <c r="AI14" s="121"/>
      <c r="AJ14" s="121"/>
      <c r="AK14" s="121"/>
      <c r="AL14" s="121"/>
      <c r="AM14" s="121"/>
      <c r="AN14" s="121"/>
      <c r="AO14" s="121"/>
      <c r="AP14" s="121"/>
      <c r="AQ14" s="121"/>
      <c r="AR14" s="121"/>
    </row>
    <row r="15" spans="1:44" ht="15" customHeight="1" x14ac:dyDescent="0.25">
      <c r="A15" s="67">
        <v>12</v>
      </c>
      <c r="B15" s="166"/>
      <c r="C15" s="72" t="s">
        <v>75</v>
      </c>
      <c r="D15" s="86" t="s">
        <v>238</v>
      </c>
      <c r="E15" s="100" t="s">
        <v>50</v>
      </c>
      <c r="F15" s="14">
        <v>535</v>
      </c>
      <c r="G15" s="115">
        <f t="shared" si="0"/>
        <v>267</v>
      </c>
      <c r="H15" s="115">
        <f t="shared" si="5"/>
        <v>50</v>
      </c>
      <c r="I15" s="115">
        <f t="shared" si="6"/>
        <v>217</v>
      </c>
      <c r="J15" s="116">
        <f t="shared" si="1"/>
        <v>267</v>
      </c>
      <c r="K15" s="116">
        <f t="shared" si="7"/>
        <v>0</v>
      </c>
      <c r="L15" s="116">
        <f t="shared" si="8"/>
        <v>267</v>
      </c>
      <c r="M15" s="117">
        <f t="shared" si="2"/>
        <v>267</v>
      </c>
      <c r="N15" s="117">
        <f t="shared" si="9"/>
        <v>0</v>
      </c>
      <c r="O15" s="117">
        <f t="shared" si="10"/>
        <v>267</v>
      </c>
      <c r="P15" s="118">
        <f t="shared" si="3"/>
        <v>267</v>
      </c>
      <c r="Q15" s="118">
        <f t="shared" si="11"/>
        <v>0</v>
      </c>
      <c r="R15" s="118">
        <f t="shared" si="12"/>
        <v>267</v>
      </c>
      <c r="S15" s="119">
        <f t="shared" si="13"/>
        <v>1070</v>
      </c>
      <c r="T15" s="119">
        <v>0</v>
      </c>
      <c r="U15" s="119">
        <f t="shared" si="14"/>
        <v>50</v>
      </c>
      <c r="V15" s="119">
        <f t="shared" si="15"/>
        <v>1020</v>
      </c>
      <c r="W15" s="120">
        <v>2</v>
      </c>
      <c r="X15" s="120">
        <f t="shared" si="4"/>
        <v>1070</v>
      </c>
      <c r="Y15" s="121">
        <v>50</v>
      </c>
      <c r="Z15" s="121"/>
      <c r="AA15" s="121"/>
      <c r="AB15" s="121"/>
      <c r="AC15" s="121"/>
      <c r="AD15" s="121"/>
      <c r="AE15" s="121"/>
      <c r="AF15" s="121"/>
      <c r="AG15" s="121"/>
      <c r="AH15" s="121"/>
      <c r="AI15" s="121"/>
      <c r="AJ15" s="121"/>
      <c r="AK15" s="121"/>
      <c r="AL15" s="121"/>
      <c r="AM15" s="121"/>
      <c r="AN15" s="121"/>
      <c r="AO15" s="121"/>
      <c r="AP15" s="121"/>
      <c r="AQ15" s="121"/>
      <c r="AR15" s="121"/>
    </row>
    <row r="16" spans="1:44" ht="15" customHeight="1" x14ac:dyDescent="0.25">
      <c r="A16" s="67">
        <v>13</v>
      </c>
      <c r="B16" s="166"/>
      <c r="C16" s="71" t="s">
        <v>76</v>
      </c>
      <c r="D16" s="86" t="s">
        <v>240</v>
      </c>
      <c r="E16" s="77" t="s">
        <v>241</v>
      </c>
      <c r="F16" s="14">
        <v>195</v>
      </c>
      <c r="G16" s="115">
        <f t="shared" si="0"/>
        <v>97</v>
      </c>
      <c r="H16" s="115">
        <f t="shared" si="5"/>
        <v>10</v>
      </c>
      <c r="I16" s="115">
        <f t="shared" si="6"/>
        <v>87</v>
      </c>
      <c r="J16" s="116">
        <f t="shared" si="1"/>
        <v>97</v>
      </c>
      <c r="K16" s="116">
        <f t="shared" si="7"/>
        <v>0</v>
      </c>
      <c r="L16" s="116">
        <f t="shared" si="8"/>
        <v>97</v>
      </c>
      <c r="M16" s="117">
        <f t="shared" si="2"/>
        <v>97</v>
      </c>
      <c r="N16" s="117">
        <f t="shared" si="9"/>
        <v>0</v>
      </c>
      <c r="O16" s="117">
        <f t="shared" si="10"/>
        <v>97</v>
      </c>
      <c r="P16" s="118">
        <f t="shared" si="3"/>
        <v>97</v>
      </c>
      <c r="Q16" s="118">
        <f t="shared" si="11"/>
        <v>0</v>
      </c>
      <c r="R16" s="118">
        <f t="shared" si="12"/>
        <v>97</v>
      </c>
      <c r="S16" s="119">
        <f t="shared" si="13"/>
        <v>390</v>
      </c>
      <c r="T16" s="119">
        <v>0</v>
      </c>
      <c r="U16" s="119">
        <f t="shared" si="14"/>
        <v>10</v>
      </c>
      <c r="V16" s="119">
        <f t="shared" si="15"/>
        <v>380</v>
      </c>
      <c r="W16" s="120">
        <v>20</v>
      </c>
      <c r="X16" s="120">
        <f t="shared" si="4"/>
        <v>3900</v>
      </c>
      <c r="Y16" s="121">
        <v>10</v>
      </c>
      <c r="Z16" s="121"/>
      <c r="AA16" s="121"/>
      <c r="AB16" s="121"/>
      <c r="AC16" s="121"/>
      <c r="AD16" s="121"/>
      <c r="AE16" s="121"/>
      <c r="AF16" s="121"/>
      <c r="AG16" s="121"/>
      <c r="AH16" s="121"/>
      <c r="AI16" s="121"/>
      <c r="AJ16" s="121"/>
      <c r="AK16" s="121"/>
      <c r="AL16" s="121"/>
      <c r="AM16" s="121"/>
      <c r="AN16" s="121"/>
      <c r="AO16" s="121"/>
      <c r="AP16" s="121"/>
      <c r="AQ16" s="121"/>
      <c r="AR16" s="121"/>
    </row>
    <row r="17" spans="1:44" ht="15" customHeight="1" x14ac:dyDescent="0.25">
      <c r="A17" s="67">
        <v>14</v>
      </c>
      <c r="B17" s="166" t="s">
        <v>477</v>
      </c>
      <c r="C17" s="71" t="s">
        <v>77</v>
      </c>
      <c r="D17" s="86" t="s">
        <v>243</v>
      </c>
      <c r="E17" s="77" t="s">
        <v>51</v>
      </c>
      <c r="F17" s="14">
        <v>427</v>
      </c>
      <c r="G17" s="115">
        <f t="shared" si="0"/>
        <v>213</v>
      </c>
      <c r="H17" s="115">
        <f t="shared" si="5"/>
        <v>200</v>
      </c>
      <c r="I17" s="115">
        <f t="shared" si="6"/>
        <v>13</v>
      </c>
      <c r="J17" s="116">
        <f t="shared" si="1"/>
        <v>213</v>
      </c>
      <c r="K17" s="116">
        <f t="shared" si="7"/>
        <v>0</v>
      </c>
      <c r="L17" s="116">
        <f t="shared" si="8"/>
        <v>213</v>
      </c>
      <c r="M17" s="117">
        <f t="shared" si="2"/>
        <v>213</v>
      </c>
      <c r="N17" s="117">
        <f t="shared" si="9"/>
        <v>0</v>
      </c>
      <c r="O17" s="117">
        <f t="shared" si="10"/>
        <v>213</v>
      </c>
      <c r="P17" s="118">
        <f t="shared" si="3"/>
        <v>213</v>
      </c>
      <c r="Q17" s="118">
        <f t="shared" si="11"/>
        <v>0</v>
      </c>
      <c r="R17" s="118">
        <f t="shared" si="12"/>
        <v>213</v>
      </c>
      <c r="S17" s="119">
        <f t="shared" si="13"/>
        <v>854</v>
      </c>
      <c r="T17" s="119">
        <v>0</v>
      </c>
      <c r="U17" s="119">
        <f t="shared" si="14"/>
        <v>200</v>
      </c>
      <c r="V17" s="119">
        <f t="shared" si="15"/>
        <v>654</v>
      </c>
      <c r="W17" s="120">
        <v>7.7</v>
      </c>
      <c r="X17" s="120">
        <f t="shared" si="4"/>
        <v>3287.9</v>
      </c>
      <c r="Y17" s="121">
        <v>200</v>
      </c>
      <c r="Z17" s="121"/>
      <c r="AA17" s="121"/>
      <c r="AB17" s="121"/>
      <c r="AC17" s="121"/>
      <c r="AD17" s="121"/>
      <c r="AE17" s="121"/>
      <c r="AF17" s="121"/>
      <c r="AG17" s="121"/>
      <c r="AH17" s="121"/>
      <c r="AI17" s="121"/>
      <c r="AJ17" s="121"/>
      <c r="AK17" s="121"/>
      <c r="AL17" s="121"/>
      <c r="AM17" s="121"/>
      <c r="AN17" s="121"/>
      <c r="AO17" s="121"/>
      <c r="AP17" s="121"/>
      <c r="AQ17" s="121"/>
      <c r="AR17" s="121"/>
    </row>
    <row r="18" spans="1:44" ht="15" customHeight="1" x14ac:dyDescent="0.25">
      <c r="A18" s="67">
        <v>15</v>
      </c>
      <c r="B18" s="166"/>
      <c r="C18" s="71" t="s">
        <v>78</v>
      </c>
      <c r="D18" s="86" t="s">
        <v>245</v>
      </c>
      <c r="E18" s="77" t="s">
        <v>51</v>
      </c>
      <c r="F18" s="14">
        <v>487</v>
      </c>
      <c r="G18" s="115">
        <f t="shared" si="0"/>
        <v>243</v>
      </c>
      <c r="H18" s="115">
        <f t="shared" si="5"/>
        <v>200</v>
      </c>
      <c r="I18" s="115">
        <f t="shared" si="6"/>
        <v>43</v>
      </c>
      <c r="J18" s="116">
        <f t="shared" si="1"/>
        <v>243</v>
      </c>
      <c r="K18" s="116">
        <f t="shared" si="7"/>
        <v>0</v>
      </c>
      <c r="L18" s="116">
        <f t="shared" si="8"/>
        <v>243</v>
      </c>
      <c r="M18" s="117">
        <f t="shared" si="2"/>
        <v>243</v>
      </c>
      <c r="N18" s="117">
        <f t="shared" si="9"/>
        <v>0</v>
      </c>
      <c r="O18" s="117">
        <f t="shared" si="10"/>
        <v>243</v>
      </c>
      <c r="P18" s="118">
        <f t="shared" si="3"/>
        <v>243</v>
      </c>
      <c r="Q18" s="118">
        <f t="shared" si="11"/>
        <v>0</v>
      </c>
      <c r="R18" s="118">
        <f t="shared" si="12"/>
        <v>243</v>
      </c>
      <c r="S18" s="119">
        <f t="shared" si="13"/>
        <v>974</v>
      </c>
      <c r="T18" s="119">
        <v>0</v>
      </c>
      <c r="U18" s="119">
        <f t="shared" si="14"/>
        <v>200</v>
      </c>
      <c r="V18" s="119">
        <f t="shared" si="15"/>
        <v>774</v>
      </c>
      <c r="W18" s="120">
        <v>7.7</v>
      </c>
      <c r="X18" s="120">
        <f t="shared" si="4"/>
        <v>3749.9</v>
      </c>
      <c r="Y18" s="121">
        <v>200</v>
      </c>
      <c r="Z18" s="121"/>
      <c r="AA18" s="121"/>
      <c r="AB18" s="121"/>
      <c r="AC18" s="121"/>
      <c r="AD18" s="121"/>
      <c r="AE18" s="121"/>
      <c r="AF18" s="121"/>
      <c r="AG18" s="121"/>
      <c r="AH18" s="121"/>
      <c r="AI18" s="121"/>
      <c r="AJ18" s="121"/>
      <c r="AK18" s="121"/>
      <c r="AL18" s="121"/>
      <c r="AM18" s="121"/>
      <c r="AN18" s="121"/>
      <c r="AO18" s="121"/>
      <c r="AP18" s="121"/>
      <c r="AQ18" s="121"/>
      <c r="AR18" s="121"/>
    </row>
    <row r="19" spans="1:44" ht="15" customHeight="1" x14ac:dyDescent="0.25">
      <c r="A19" s="67">
        <v>16</v>
      </c>
      <c r="B19" s="166"/>
      <c r="C19" s="71" t="s">
        <v>79</v>
      </c>
      <c r="D19" s="86" t="s">
        <v>247</v>
      </c>
      <c r="E19" s="77" t="s">
        <v>3</v>
      </c>
      <c r="F19" s="14">
        <v>145</v>
      </c>
      <c r="G19" s="115">
        <f t="shared" si="0"/>
        <v>72</v>
      </c>
      <c r="H19" s="115">
        <f t="shared" si="5"/>
        <v>72</v>
      </c>
      <c r="I19" s="115">
        <f t="shared" si="6"/>
        <v>0</v>
      </c>
      <c r="J19" s="116">
        <f t="shared" si="1"/>
        <v>72</v>
      </c>
      <c r="K19" s="116">
        <f t="shared" si="7"/>
        <v>0</v>
      </c>
      <c r="L19" s="116">
        <f t="shared" si="8"/>
        <v>72</v>
      </c>
      <c r="M19" s="117">
        <f t="shared" si="2"/>
        <v>72</v>
      </c>
      <c r="N19" s="117">
        <f t="shared" si="9"/>
        <v>0</v>
      </c>
      <c r="O19" s="117">
        <f t="shared" si="10"/>
        <v>72</v>
      </c>
      <c r="P19" s="118">
        <f t="shared" si="3"/>
        <v>72</v>
      </c>
      <c r="Q19" s="118">
        <f t="shared" si="11"/>
        <v>0</v>
      </c>
      <c r="R19" s="118">
        <f t="shared" si="12"/>
        <v>72</v>
      </c>
      <c r="S19" s="119">
        <f t="shared" si="13"/>
        <v>290</v>
      </c>
      <c r="T19" s="119">
        <v>0</v>
      </c>
      <c r="U19" s="119">
        <f t="shared" si="14"/>
        <v>72</v>
      </c>
      <c r="V19" s="119">
        <f t="shared" si="15"/>
        <v>218</v>
      </c>
      <c r="W19" s="120">
        <v>18.899999999999999</v>
      </c>
      <c r="X19" s="120">
        <f t="shared" si="4"/>
        <v>2740.5</v>
      </c>
      <c r="Y19" s="121">
        <v>72</v>
      </c>
      <c r="Z19" s="121"/>
      <c r="AA19" s="121"/>
      <c r="AB19" s="121"/>
      <c r="AC19" s="121"/>
      <c r="AD19" s="121"/>
      <c r="AE19" s="121"/>
      <c r="AF19" s="121"/>
      <c r="AG19" s="121"/>
      <c r="AH19" s="121"/>
      <c r="AI19" s="121"/>
      <c r="AJ19" s="121"/>
      <c r="AK19" s="121"/>
      <c r="AL19" s="121"/>
      <c r="AM19" s="121"/>
      <c r="AN19" s="121"/>
      <c r="AO19" s="121"/>
      <c r="AP19" s="121"/>
      <c r="AQ19" s="121"/>
      <c r="AR19" s="121"/>
    </row>
    <row r="20" spans="1:44" ht="15" customHeight="1" x14ac:dyDescent="0.25">
      <c r="A20" s="67">
        <v>17</v>
      </c>
      <c r="B20" s="166"/>
      <c r="C20" s="71" t="s">
        <v>80</v>
      </c>
      <c r="D20" s="86" t="s">
        <v>249</v>
      </c>
      <c r="E20" s="77" t="s">
        <v>250</v>
      </c>
      <c r="F20" s="14">
        <v>264</v>
      </c>
      <c r="G20" s="115">
        <f t="shared" si="0"/>
        <v>132</v>
      </c>
      <c r="H20" s="115">
        <f t="shared" si="5"/>
        <v>50</v>
      </c>
      <c r="I20" s="115">
        <f t="shared" si="6"/>
        <v>82</v>
      </c>
      <c r="J20" s="116">
        <f t="shared" si="1"/>
        <v>132</v>
      </c>
      <c r="K20" s="116">
        <f t="shared" si="7"/>
        <v>0</v>
      </c>
      <c r="L20" s="116">
        <f t="shared" si="8"/>
        <v>132</v>
      </c>
      <c r="M20" s="117">
        <f t="shared" si="2"/>
        <v>132</v>
      </c>
      <c r="N20" s="117">
        <f t="shared" si="9"/>
        <v>0</v>
      </c>
      <c r="O20" s="117">
        <f t="shared" si="10"/>
        <v>132</v>
      </c>
      <c r="P20" s="118">
        <f t="shared" si="3"/>
        <v>132</v>
      </c>
      <c r="Q20" s="118">
        <f t="shared" si="11"/>
        <v>0</v>
      </c>
      <c r="R20" s="118">
        <f t="shared" si="12"/>
        <v>132</v>
      </c>
      <c r="S20" s="119">
        <f t="shared" si="13"/>
        <v>528</v>
      </c>
      <c r="T20" s="119">
        <v>0</v>
      </c>
      <c r="U20" s="119">
        <f t="shared" si="14"/>
        <v>50</v>
      </c>
      <c r="V20" s="119">
        <f t="shared" si="15"/>
        <v>478</v>
      </c>
      <c r="W20" s="120">
        <v>16.61</v>
      </c>
      <c r="X20" s="120">
        <f t="shared" si="4"/>
        <v>4385.04</v>
      </c>
      <c r="Y20" s="121">
        <v>50</v>
      </c>
      <c r="Z20" s="121"/>
      <c r="AA20" s="121"/>
      <c r="AB20" s="121"/>
      <c r="AC20" s="121"/>
      <c r="AD20" s="121"/>
      <c r="AE20" s="121"/>
      <c r="AF20" s="121"/>
      <c r="AG20" s="121"/>
      <c r="AH20" s="121"/>
      <c r="AI20" s="121"/>
      <c r="AJ20" s="121"/>
      <c r="AK20" s="121"/>
      <c r="AL20" s="121"/>
      <c r="AM20" s="121"/>
      <c r="AN20" s="121"/>
      <c r="AO20" s="121"/>
      <c r="AP20" s="121"/>
      <c r="AQ20" s="121"/>
      <c r="AR20" s="121"/>
    </row>
    <row r="21" spans="1:44" ht="15" customHeight="1" x14ac:dyDescent="0.25">
      <c r="A21" s="67">
        <v>18</v>
      </c>
      <c r="B21" s="166"/>
      <c r="C21" s="71" t="s">
        <v>81</v>
      </c>
      <c r="D21" s="86" t="s">
        <v>252</v>
      </c>
      <c r="E21" s="77" t="s">
        <v>250</v>
      </c>
      <c r="F21" s="14">
        <v>237</v>
      </c>
      <c r="G21" s="115">
        <f t="shared" si="0"/>
        <v>118</v>
      </c>
      <c r="H21" s="115">
        <f t="shared" si="5"/>
        <v>118</v>
      </c>
      <c r="I21" s="115">
        <f t="shared" si="6"/>
        <v>0</v>
      </c>
      <c r="J21" s="116">
        <f t="shared" si="1"/>
        <v>118</v>
      </c>
      <c r="K21" s="116">
        <f t="shared" si="7"/>
        <v>0</v>
      </c>
      <c r="L21" s="116">
        <f t="shared" si="8"/>
        <v>118</v>
      </c>
      <c r="M21" s="117">
        <f t="shared" si="2"/>
        <v>118</v>
      </c>
      <c r="N21" s="117">
        <f t="shared" si="9"/>
        <v>0</v>
      </c>
      <c r="O21" s="117">
        <f t="shared" si="10"/>
        <v>118</v>
      </c>
      <c r="P21" s="118">
        <f t="shared" si="3"/>
        <v>118</v>
      </c>
      <c r="Q21" s="118">
        <f t="shared" si="11"/>
        <v>0</v>
      </c>
      <c r="R21" s="118">
        <f t="shared" si="12"/>
        <v>118</v>
      </c>
      <c r="S21" s="119">
        <f t="shared" si="13"/>
        <v>474</v>
      </c>
      <c r="T21" s="119">
        <v>0</v>
      </c>
      <c r="U21" s="119">
        <f t="shared" si="14"/>
        <v>118</v>
      </c>
      <c r="V21" s="119">
        <f t="shared" si="15"/>
        <v>356</v>
      </c>
      <c r="W21" s="120">
        <v>5.25</v>
      </c>
      <c r="X21" s="120">
        <f t="shared" si="4"/>
        <v>1244.25</v>
      </c>
      <c r="Y21" s="121">
        <v>118</v>
      </c>
      <c r="Z21" s="121"/>
      <c r="AA21" s="121"/>
      <c r="AB21" s="121"/>
      <c r="AC21" s="121"/>
      <c r="AD21" s="121"/>
      <c r="AE21" s="121"/>
      <c r="AF21" s="121"/>
      <c r="AG21" s="121"/>
      <c r="AH21" s="121"/>
      <c r="AI21" s="121"/>
      <c r="AJ21" s="121"/>
      <c r="AK21" s="121"/>
      <c r="AL21" s="121"/>
      <c r="AM21" s="121"/>
      <c r="AN21" s="121"/>
      <c r="AO21" s="121"/>
      <c r="AP21" s="121"/>
      <c r="AQ21" s="121"/>
      <c r="AR21" s="121"/>
    </row>
    <row r="22" spans="1:44" ht="15" customHeight="1" x14ac:dyDescent="0.25">
      <c r="A22" s="67">
        <v>19</v>
      </c>
      <c r="B22" s="166"/>
      <c r="C22" s="72" t="s">
        <v>82</v>
      </c>
      <c r="D22" s="86" t="s">
        <v>254</v>
      </c>
      <c r="E22" s="100" t="s">
        <v>236</v>
      </c>
      <c r="F22" s="14">
        <v>5650</v>
      </c>
      <c r="G22" s="115">
        <f t="shared" si="0"/>
        <v>2825</v>
      </c>
      <c r="H22" s="115">
        <f t="shared" si="5"/>
        <v>0</v>
      </c>
      <c r="I22" s="115">
        <f t="shared" si="6"/>
        <v>2825</v>
      </c>
      <c r="J22" s="116">
        <f t="shared" si="1"/>
        <v>2825</v>
      </c>
      <c r="K22" s="116">
        <f t="shared" si="7"/>
        <v>0</v>
      </c>
      <c r="L22" s="116">
        <f t="shared" si="8"/>
        <v>2825</v>
      </c>
      <c r="M22" s="117">
        <f t="shared" si="2"/>
        <v>2825</v>
      </c>
      <c r="N22" s="117">
        <f t="shared" si="9"/>
        <v>0</v>
      </c>
      <c r="O22" s="117">
        <f t="shared" si="10"/>
        <v>2825</v>
      </c>
      <c r="P22" s="118">
        <f t="shared" si="3"/>
        <v>2825</v>
      </c>
      <c r="Q22" s="118">
        <f t="shared" si="11"/>
        <v>0</v>
      </c>
      <c r="R22" s="118">
        <f t="shared" si="12"/>
        <v>2825</v>
      </c>
      <c r="S22" s="119">
        <f t="shared" si="13"/>
        <v>11300</v>
      </c>
      <c r="T22" s="119">
        <v>0</v>
      </c>
      <c r="U22" s="119">
        <f t="shared" si="14"/>
        <v>0</v>
      </c>
      <c r="V22" s="119">
        <f t="shared" si="15"/>
        <v>11300</v>
      </c>
      <c r="W22" s="120">
        <v>0.6</v>
      </c>
      <c r="X22" s="120">
        <f t="shared" si="4"/>
        <v>3390</v>
      </c>
      <c r="Y22" s="121"/>
      <c r="Z22" s="121"/>
      <c r="AA22" s="121"/>
      <c r="AB22" s="121"/>
      <c r="AC22" s="121"/>
      <c r="AD22" s="121"/>
      <c r="AE22" s="121"/>
      <c r="AF22" s="121"/>
      <c r="AG22" s="121"/>
      <c r="AH22" s="121"/>
      <c r="AI22" s="121"/>
      <c r="AJ22" s="121"/>
      <c r="AK22" s="121"/>
      <c r="AL22" s="121"/>
      <c r="AM22" s="121"/>
      <c r="AN22" s="121"/>
      <c r="AO22" s="121"/>
      <c r="AP22" s="121"/>
      <c r="AQ22" s="121"/>
      <c r="AR22" s="121"/>
    </row>
    <row r="23" spans="1:44" ht="15" customHeight="1" x14ac:dyDescent="0.25">
      <c r="A23" s="67">
        <v>20</v>
      </c>
      <c r="B23" s="166" t="s">
        <v>478</v>
      </c>
      <c r="C23" s="71" t="s">
        <v>533</v>
      </c>
      <c r="D23" s="86" t="s">
        <v>256</v>
      </c>
      <c r="E23" s="77" t="s">
        <v>3</v>
      </c>
      <c r="F23" s="14">
        <v>7520</v>
      </c>
      <c r="G23" s="115">
        <f t="shared" si="0"/>
        <v>3760</v>
      </c>
      <c r="H23" s="115">
        <f t="shared" si="5"/>
        <v>1500</v>
      </c>
      <c r="I23" s="115">
        <f t="shared" si="6"/>
        <v>2260</v>
      </c>
      <c r="J23" s="116">
        <f t="shared" si="1"/>
        <v>3760</v>
      </c>
      <c r="K23" s="116">
        <f t="shared" si="7"/>
        <v>500</v>
      </c>
      <c r="L23" s="116">
        <f t="shared" si="8"/>
        <v>3260</v>
      </c>
      <c r="M23" s="117">
        <f t="shared" si="2"/>
        <v>3760</v>
      </c>
      <c r="N23" s="117">
        <f t="shared" si="9"/>
        <v>0</v>
      </c>
      <c r="O23" s="117">
        <f t="shared" si="10"/>
        <v>3760</v>
      </c>
      <c r="P23" s="118">
        <f t="shared" si="3"/>
        <v>3760</v>
      </c>
      <c r="Q23" s="118">
        <f t="shared" si="11"/>
        <v>0</v>
      </c>
      <c r="R23" s="118">
        <f t="shared" si="12"/>
        <v>3760</v>
      </c>
      <c r="S23" s="119">
        <f t="shared" si="13"/>
        <v>15040</v>
      </c>
      <c r="T23" s="119">
        <v>0</v>
      </c>
      <c r="U23" s="119">
        <f t="shared" si="14"/>
        <v>2000</v>
      </c>
      <c r="V23" s="119">
        <f t="shared" si="15"/>
        <v>13040</v>
      </c>
      <c r="W23" s="137">
        <v>0.78</v>
      </c>
      <c r="X23" s="120">
        <f t="shared" si="4"/>
        <v>5865.6</v>
      </c>
      <c r="Y23" s="121">
        <v>1500</v>
      </c>
      <c r="Z23" s="121">
        <v>500</v>
      </c>
      <c r="AA23" s="121"/>
      <c r="AB23" s="121"/>
      <c r="AC23" s="121"/>
      <c r="AD23" s="121"/>
      <c r="AE23" s="121"/>
      <c r="AF23" s="121"/>
      <c r="AG23" s="121"/>
      <c r="AH23" s="121"/>
      <c r="AI23" s="121"/>
      <c r="AJ23" s="121"/>
      <c r="AK23" s="121"/>
      <c r="AL23" s="121"/>
      <c r="AM23" s="121"/>
      <c r="AN23" s="121"/>
      <c r="AO23" s="121"/>
      <c r="AP23" s="121"/>
      <c r="AQ23" s="121"/>
      <c r="AR23" s="121"/>
    </row>
    <row r="24" spans="1:44" ht="15" customHeight="1" x14ac:dyDescent="0.25">
      <c r="A24" s="67">
        <v>21</v>
      </c>
      <c r="B24" s="166"/>
      <c r="C24" s="71" t="s">
        <v>84</v>
      </c>
      <c r="D24" s="86" t="s">
        <v>256</v>
      </c>
      <c r="E24" s="77" t="s">
        <v>3</v>
      </c>
      <c r="F24" s="14">
        <v>6962</v>
      </c>
      <c r="G24" s="115">
        <f t="shared" si="0"/>
        <v>3481</v>
      </c>
      <c r="H24" s="115">
        <f t="shared" si="5"/>
        <v>1000</v>
      </c>
      <c r="I24" s="115">
        <f t="shared" si="6"/>
        <v>2481</v>
      </c>
      <c r="J24" s="116">
        <f t="shared" si="1"/>
        <v>3481</v>
      </c>
      <c r="K24" s="116">
        <f t="shared" si="7"/>
        <v>0</v>
      </c>
      <c r="L24" s="116">
        <f t="shared" si="8"/>
        <v>3481</v>
      </c>
      <c r="M24" s="117">
        <f t="shared" si="2"/>
        <v>3481</v>
      </c>
      <c r="N24" s="117">
        <f t="shared" si="9"/>
        <v>0</v>
      </c>
      <c r="O24" s="117">
        <f t="shared" si="10"/>
        <v>3481</v>
      </c>
      <c r="P24" s="118">
        <f t="shared" si="3"/>
        <v>3481</v>
      </c>
      <c r="Q24" s="118">
        <f t="shared" si="11"/>
        <v>0</v>
      </c>
      <c r="R24" s="118">
        <f t="shared" si="12"/>
        <v>3481</v>
      </c>
      <c r="S24" s="119">
        <f t="shared" si="13"/>
        <v>13924</v>
      </c>
      <c r="T24" s="119">
        <v>0</v>
      </c>
      <c r="U24" s="119">
        <f t="shared" si="14"/>
        <v>1000</v>
      </c>
      <c r="V24" s="119">
        <f t="shared" si="15"/>
        <v>12924</v>
      </c>
      <c r="W24" s="120">
        <v>0.78</v>
      </c>
      <c r="X24" s="120">
        <f t="shared" si="4"/>
        <v>5430.3600000000006</v>
      </c>
      <c r="Y24" s="121">
        <v>1000</v>
      </c>
      <c r="Z24" s="121"/>
      <c r="AA24" s="121"/>
      <c r="AB24" s="121"/>
      <c r="AC24" s="121"/>
      <c r="AD24" s="121"/>
      <c r="AE24" s="121"/>
      <c r="AF24" s="121"/>
      <c r="AG24" s="121"/>
      <c r="AH24" s="121"/>
      <c r="AI24" s="121"/>
      <c r="AJ24" s="121"/>
      <c r="AK24" s="121"/>
      <c r="AL24" s="121"/>
      <c r="AM24" s="121"/>
      <c r="AN24" s="121"/>
      <c r="AO24" s="121"/>
      <c r="AP24" s="121"/>
      <c r="AQ24" s="121"/>
      <c r="AR24" s="121"/>
    </row>
    <row r="25" spans="1:44" ht="15" customHeight="1" x14ac:dyDescent="0.25">
      <c r="A25" s="67">
        <v>22</v>
      </c>
      <c r="B25" s="166"/>
      <c r="C25" s="71" t="s">
        <v>534</v>
      </c>
      <c r="D25" s="86" t="s">
        <v>256</v>
      </c>
      <c r="E25" s="77" t="s">
        <v>3</v>
      </c>
      <c r="F25" s="14">
        <v>1622</v>
      </c>
      <c r="G25" s="115">
        <f t="shared" si="0"/>
        <v>811</v>
      </c>
      <c r="H25" s="115">
        <f t="shared" si="5"/>
        <v>500</v>
      </c>
      <c r="I25" s="115">
        <f t="shared" si="6"/>
        <v>311</v>
      </c>
      <c r="J25" s="116">
        <f t="shared" si="1"/>
        <v>811</v>
      </c>
      <c r="K25" s="116">
        <f t="shared" si="7"/>
        <v>0</v>
      </c>
      <c r="L25" s="116">
        <f t="shared" si="8"/>
        <v>811</v>
      </c>
      <c r="M25" s="117">
        <f t="shared" si="2"/>
        <v>811</v>
      </c>
      <c r="N25" s="117">
        <f t="shared" si="9"/>
        <v>0</v>
      </c>
      <c r="O25" s="117">
        <f t="shared" si="10"/>
        <v>811</v>
      </c>
      <c r="P25" s="118">
        <f t="shared" si="3"/>
        <v>811</v>
      </c>
      <c r="Q25" s="118">
        <f t="shared" si="11"/>
        <v>0</v>
      </c>
      <c r="R25" s="118">
        <f t="shared" si="12"/>
        <v>811</v>
      </c>
      <c r="S25" s="119">
        <f t="shared" si="13"/>
        <v>3244</v>
      </c>
      <c r="T25" s="119">
        <v>0</v>
      </c>
      <c r="U25" s="119">
        <f t="shared" si="14"/>
        <v>500</v>
      </c>
      <c r="V25" s="119">
        <f t="shared" si="15"/>
        <v>2744</v>
      </c>
      <c r="W25" s="120">
        <v>0.78</v>
      </c>
      <c r="X25" s="120">
        <f t="shared" si="4"/>
        <v>1265.1600000000001</v>
      </c>
      <c r="Y25" s="121">
        <v>500</v>
      </c>
      <c r="Z25" s="121"/>
      <c r="AA25" s="121"/>
      <c r="AB25" s="121"/>
      <c r="AC25" s="121"/>
      <c r="AD25" s="121"/>
      <c r="AE25" s="121"/>
      <c r="AF25" s="121"/>
      <c r="AG25" s="121"/>
      <c r="AH25" s="121"/>
      <c r="AI25" s="121"/>
      <c r="AJ25" s="121"/>
      <c r="AK25" s="121"/>
      <c r="AL25" s="121"/>
      <c r="AM25" s="121"/>
      <c r="AN25" s="121"/>
      <c r="AO25" s="121"/>
      <c r="AP25" s="121"/>
      <c r="AQ25" s="121"/>
      <c r="AR25" s="121"/>
    </row>
    <row r="26" spans="1:44" ht="15" customHeight="1" x14ac:dyDescent="0.25">
      <c r="A26" s="67">
        <v>23</v>
      </c>
      <c r="B26" s="166"/>
      <c r="C26" s="71" t="s">
        <v>86</v>
      </c>
      <c r="D26" s="86" t="s">
        <v>260</v>
      </c>
      <c r="E26" s="77" t="s">
        <v>3</v>
      </c>
      <c r="F26" s="14">
        <v>51</v>
      </c>
      <c r="G26" s="115">
        <f t="shared" si="0"/>
        <v>25</v>
      </c>
      <c r="H26" s="115">
        <f t="shared" si="5"/>
        <v>5</v>
      </c>
      <c r="I26" s="115">
        <f t="shared" si="6"/>
        <v>20</v>
      </c>
      <c r="J26" s="116">
        <f t="shared" si="1"/>
        <v>25</v>
      </c>
      <c r="K26" s="116">
        <f t="shared" si="7"/>
        <v>0</v>
      </c>
      <c r="L26" s="116">
        <f t="shared" si="8"/>
        <v>25</v>
      </c>
      <c r="M26" s="117">
        <f t="shared" si="2"/>
        <v>25</v>
      </c>
      <c r="N26" s="117">
        <f t="shared" si="9"/>
        <v>0</v>
      </c>
      <c r="O26" s="117">
        <f t="shared" si="10"/>
        <v>25</v>
      </c>
      <c r="P26" s="118">
        <f t="shared" si="3"/>
        <v>25</v>
      </c>
      <c r="Q26" s="118">
        <f t="shared" si="11"/>
        <v>0</v>
      </c>
      <c r="R26" s="118">
        <f t="shared" si="12"/>
        <v>25</v>
      </c>
      <c r="S26" s="119">
        <f t="shared" si="13"/>
        <v>102</v>
      </c>
      <c r="T26" s="119">
        <v>0</v>
      </c>
      <c r="U26" s="119">
        <f t="shared" si="14"/>
        <v>5</v>
      </c>
      <c r="V26" s="119">
        <f t="shared" si="15"/>
        <v>97</v>
      </c>
      <c r="W26" s="120">
        <v>7.92</v>
      </c>
      <c r="X26" s="120">
        <f t="shared" si="4"/>
        <v>403.92</v>
      </c>
      <c r="Y26" s="121">
        <v>5</v>
      </c>
      <c r="Z26" s="121"/>
      <c r="AA26" s="121"/>
      <c r="AB26" s="121"/>
      <c r="AC26" s="121"/>
      <c r="AD26" s="121"/>
      <c r="AE26" s="121"/>
      <c r="AF26" s="121"/>
      <c r="AG26" s="121"/>
      <c r="AH26" s="121"/>
      <c r="AI26" s="121"/>
      <c r="AJ26" s="121"/>
      <c r="AK26" s="121"/>
      <c r="AL26" s="121"/>
      <c r="AM26" s="121"/>
      <c r="AN26" s="121"/>
      <c r="AO26" s="121"/>
      <c r="AP26" s="121"/>
      <c r="AQ26" s="121"/>
      <c r="AR26" s="121"/>
    </row>
    <row r="27" spans="1:44" ht="15" customHeight="1" x14ac:dyDescent="0.25">
      <c r="A27" s="67">
        <v>24</v>
      </c>
      <c r="B27" s="166" t="s">
        <v>478</v>
      </c>
      <c r="C27" s="71" t="s">
        <v>87</v>
      </c>
      <c r="D27" s="86" t="s">
        <v>256</v>
      </c>
      <c r="E27" s="77" t="s">
        <v>3</v>
      </c>
      <c r="F27" s="14">
        <v>1542</v>
      </c>
      <c r="G27" s="115">
        <f t="shared" si="0"/>
        <v>771</v>
      </c>
      <c r="H27" s="115">
        <f t="shared" si="5"/>
        <v>100</v>
      </c>
      <c r="I27" s="115">
        <f t="shared" si="6"/>
        <v>671</v>
      </c>
      <c r="J27" s="116">
        <f t="shared" si="1"/>
        <v>771</v>
      </c>
      <c r="K27" s="116">
        <f t="shared" si="7"/>
        <v>0</v>
      </c>
      <c r="L27" s="116">
        <f t="shared" si="8"/>
        <v>771</v>
      </c>
      <c r="M27" s="117">
        <f t="shared" si="2"/>
        <v>771</v>
      </c>
      <c r="N27" s="117">
        <f t="shared" si="9"/>
        <v>0</v>
      </c>
      <c r="O27" s="117">
        <f t="shared" si="10"/>
        <v>771</v>
      </c>
      <c r="P27" s="118">
        <f t="shared" si="3"/>
        <v>771</v>
      </c>
      <c r="Q27" s="118">
        <f t="shared" si="11"/>
        <v>0</v>
      </c>
      <c r="R27" s="118">
        <f t="shared" si="12"/>
        <v>771</v>
      </c>
      <c r="S27" s="119">
        <f t="shared" si="13"/>
        <v>3084</v>
      </c>
      <c r="T27" s="119">
        <v>0</v>
      </c>
      <c r="U27" s="119">
        <f t="shared" si="14"/>
        <v>100</v>
      </c>
      <c r="V27" s="119">
        <f t="shared" si="15"/>
        <v>2984</v>
      </c>
      <c r="W27" s="120">
        <v>2.44</v>
      </c>
      <c r="X27" s="120">
        <f t="shared" si="4"/>
        <v>3762.48</v>
      </c>
      <c r="Y27" s="121">
        <v>100</v>
      </c>
      <c r="Z27" s="121"/>
      <c r="AA27" s="121"/>
      <c r="AB27" s="121"/>
      <c r="AC27" s="121"/>
      <c r="AD27" s="121"/>
      <c r="AE27" s="121"/>
      <c r="AF27" s="121"/>
      <c r="AG27" s="121"/>
      <c r="AH27" s="121"/>
      <c r="AI27" s="121"/>
      <c r="AJ27" s="121"/>
      <c r="AK27" s="121"/>
      <c r="AL27" s="121"/>
      <c r="AM27" s="121"/>
      <c r="AN27" s="121"/>
      <c r="AO27" s="121"/>
      <c r="AP27" s="121"/>
      <c r="AQ27" s="121"/>
      <c r="AR27" s="121"/>
    </row>
    <row r="28" spans="1:44" ht="15" customHeight="1" x14ac:dyDescent="0.25">
      <c r="A28" s="67">
        <v>25</v>
      </c>
      <c r="B28" s="166"/>
      <c r="C28" s="71" t="s">
        <v>88</v>
      </c>
      <c r="D28" s="86" t="s">
        <v>256</v>
      </c>
      <c r="E28" s="77" t="s">
        <v>3</v>
      </c>
      <c r="F28" s="14">
        <v>1654</v>
      </c>
      <c r="G28" s="115">
        <f t="shared" si="0"/>
        <v>827</v>
      </c>
      <c r="H28" s="115">
        <f t="shared" si="5"/>
        <v>100</v>
      </c>
      <c r="I28" s="115">
        <f t="shared" si="6"/>
        <v>727</v>
      </c>
      <c r="J28" s="116">
        <f t="shared" si="1"/>
        <v>827</v>
      </c>
      <c r="K28" s="116">
        <f t="shared" si="7"/>
        <v>0</v>
      </c>
      <c r="L28" s="116">
        <f t="shared" si="8"/>
        <v>827</v>
      </c>
      <c r="M28" s="117">
        <f t="shared" si="2"/>
        <v>827</v>
      </c>
      <c r="N28" s="117">
        <f t="shared" si="9"/>
        <v>0</v>
      </c>
      <c r="O28" s="117">
        <f t="shared" si="10"/>
        <v>827</v>
      </c>
      <c r="P28" s="118">
        <f t="shared" si="3"/>
        <v>827</v>
      </c>
      <c r="Q28" s="118">
        <f t="shared" si="11"/>
        <v>0</v>
      </c>
      <c r="R28" s="118">
        <f t="shared" si="12"/>
        <v>827</v>
      </c>
      <c r="S28" s="119">
        <f t="shared" si="13"/>
        <v>3308</v>
      </c>
      <c r="T28" s="119">
        <v>0</v>
      </c>
      <c r="U28" s="119">
        <f t="shared" si="14"/>
        <v>100</v>
      </c>
      <c r="V28" s="119">
        <f t="shared" si="15"/>
        <v>3208</v>
      </c>
      <c r="W28" s="120">
        <v>2.44</v>
      </c>
      <c r="X28" s="120">
        <f t="shared" si="4"/>
        <v>4035.7599999999998</v>
      </c>
      <c r="Y28" s="121">
        <v>100</v>
      </c>
      <c r="Z28" s="121"/>
      <c r="AA28" s="121"/>
      <c r="AB28" s="121"/>
      <c r="AC28" s="121"/>
      <c r="AD28" s="121"/>
      <c r="AE28" s="121"/>
      <c r="AF28" s="121"/>
      <c r="AG28" s="121"/>
      <c r="AH28" s="121"/>
      <c r="AI28" s="121"/>
      <c r="AJ28" s="121"/>
      <c r="AK28" s="121"/>
      <c r="AL28" s="121"/>
      <c r="AM28" s="121"/>
      <c r="AN28" s="121"/>
      <c r="AO28" s="121"/>
      <c r="AP28" s="121"/>
      <c r="AQ28" s="121"/>
      <c r="AR28" s="121"/>
    </row>
    <row r="29" spans="1:44" ht="15" customHeight="1" x14ac:dyDescent="0.25">
      <c r="A29" s="67">
        <v>26</v>
      </c>
      <c r="B29" s="166"/>
      <c r="C29" s="71" t="s">
        <v>89</v>
      </c>
      <c r="D29" s="86" t="s">
        <v>256</v>
      </c>
      <c r="E29" s="77" t="s">
        <v>3</v>
      </c>
      <c r="F29" s="14">
        <v>738</v>
      </c>
      <c r="G29" s="115">
        <f t="shared" si="0"/>
        <v>369</v>
      </c>
      <c r="H29" s="115">
        <f t="shared" si="5"/>
        <v>50</v>
      </c>
      <c r="I29" s="115">
        <f t="shared" si="6"/>
        <v>319</v>
      </c>
      <c r="J29" s="116">
        <f t="shared" si="1"/>
        <v>369</v>
      </c>
      <c r="K29" s="116">
        <f t="shared" si="7"/>
        <v>0</v>
      </c>
      <c r="L29" s="116">
        <f t="shared" si="8"/>
        <v>369</v>
      </c>
      <c r="M29" s="117">
        <f t="shared" si="2"/>
        <v>369</v>
      </c>
      <c r="N29" s="117">
        <f t="shared" si="9"/>
        <v>0</v>
      </c>
      <c r="O29" s="117">
        <f t="shared" si="10"/>
        <v>369</v>
      </c>
      <c r="P29" s="118">
        <f t="shared" si="3"/>
        <v>369</v>
      </c>
      <c r="Q29" s="118">
        <f t="shared" si="11"/>
        <v>0</v>
      </c>
      <c r="R29" s="118">
        <f t="shared" si="12"/>
        <v>369</v>
      </c>
      <c r="S29" s="119">
        <f t="shared" si="13"/>
        <v>1476</v>
      </c>
      <c r="T29" s="119">
        <v>0</v>
      </c>
      <c r="U29" s="119">
        <f t="shared" si="14"/>
        <v>50</v>
      </c>
      <c r="V29" s="119">
        <f t="shared" si="15"/>
        <v>1426</v>
      </c>
      <c r="W29" s="120">
        <v>2.44</v>
      </c>
      <c r="X29" s="120">
        <f t="shared" si="4"/>
        <v>1800.72</v>
      </c>
      <c r="Y29" s="121">
        <v>50</v>
      </c>
      <c r="Z29" s="121"/>
      <c r="AA29" s="121"/>
      <c r="AB29" s="121"/>
      <c r="AC29" s="121"/>
      <c r="AD29" s="121"/>
      <c r="AE29" s="121"/>
      <c r="AF29" s="121"/>
      <c r="AG29" s="121"/>
      <c r="AH29" s="121"/>
      <c r="AI29" s="121"/>
      <c r="AJ29" s="121"/>
      <c r="AK29" s="121"/>
      <c r="AL29" s="121"/>
      <c r="AM29" s="121"/>
      <c r="AN29" s="121"/>
      <c r="AO29" s="121"/>
      <c r="AP29" s="121"/>
      <c r="AQ29" s="121"/>
      <c r="AR29" s="121"/>
    </row>
    <row r="30" spans="1:44" ht="15" customHeight="1" x14ac:dyDescent="0.25">
      <c r="A30" s="67">
        <v>27</v>
      </c>
      <c r="B30" s="166"/>
      <c r="C30" s="71" t="s">
        <v>90</v>
      </c>
      <c r="D30" s="86" t="s">
        <v>256</v>
      </c>
      <c r="E30" s="77" t="s">
        <v>3</v>
      </c>
      <c r="F30" s="14">
        <v>982</v>
      </c>
      <c r="G30" s="115">
        <f t="shared" si="0"/>
        <v>491</v>
      </c>
      <c r="H30" s="115">
        <f t="shared" si="5"/>
        <v>50</v>
      </c>
      <c r="I30" s="115">
        <f t="shared" si="6"/>
        <v>441</v>
      </c>
      <c r="J30" s="116">
        <f t="shared" si="1"/>
        <v>491</v>
      </c>
      <c r="K30" s="116">
        <f t="shared" si="7"/>
        <v>0</v>
      </c>
      <c r="L30" s="116">
        <f t="shared" si="8"/>
        <v>491</v>
      </c>
      <c r="M30" s="117">
        <f t="shared" si="2"/>
        <v>491</v>
      </c>
      <c r="N30" s="117">
        <f t="shared" si="9"/>
        <v>0</v>
      </c>
      <c r="O30" s="117">
        <f t="shared" si="10"/>
        <v>491</v>
      </c>
      <c r="P30" s="118">
        <f t="shared" si="3"/>
        <v>491</v>
      </c>
      <c r="Q30" s="118">
        <f t="shared" si="11"/>
        <v>0</v>
      </c>
      <c r="R30" s="118">
        <f t="shared" si="12"/>
        <v>491</v>
      </c>
      <c r="S30" s="119">
        <f t="shared" si="13"/>
        <v>1964</v>
      </c>
      <c r="T30" s="119">
        <v>0</v>
      </c>
      <c r="U30" s="119">
        <f t="shared" si="14"/>
        <v>50</v>
      </c>
      <c r="V30" s="119">
        <f t="shared" si="15"/>
        <v>1914</v>
      </c>
      <c r="W30" s="120">
        <v>2.44</v>
      </c>
      <c r="X30" s="120">
        <f t="shared" si="4"/>
        <v>2396.08</v>
      </c>
      <c r="Y30" s="121">
        <v>50</v>
      </c>
      <c r="Z30" s="121"/>
      <c r="AA30" s="121"/>
      <c r="AB30" s="121"/>
      <c r="AC30" s="121"/>
      <c r="AD30" s="121"/>
      <c r="AE30" s="121"/>
      <c r="AF30" s="121"/>
      <c r="AG30" s="121"/>
      <c r="AH30" s="121"/>
      <c r="AI30" s="121"/>
      <c r="AJ30" s="121"/>
      <c r="AK30" s="121"/>
      <c r="AL30" s="121"/>
      <c r="AM30" s="121"/>
      <c r="AN30" s="121"/>
      <c r="AO30" s="121"/>
      <c r="AP30" s="121"/>
      <c r="AQ30" s="121"/>
      <c r="AR30" s="121"/>
    </row>
    <row r="31" spans="1:44" ht="15" customHeight="1" x14ac:dyDescent="0.25">
      <c r="A31" s="67">
        <v>28</v>
      </c>
      <c r="B31" s="166" t="s">
        <v>478</v>
      </c>
      <c r="C31" s="71" t="s">
        <v>91</v>
      </c>
      <c r="D31" s="86" t="s">
        <v>266</v>
      </c>
      <c r="E31" s="77" t="s">
        <v>3</v>
      </c>
      <c r="F31" s="14">
        <v>50</v>
      </c>
      <c r="G31" s="115">
        <f t="shared" si="0"/>
        <v>25</v>
      </c>
      <c r="H31" s="115">
        <f t="shared" si="5"/>
        <v>0</v>
      </c>
      <c r="I31" s="115">
        <f t="shared" si="6"/>
        <v>25</v>
      </c>
      <c r="J31" s="116">
        <f t="shared" si="1"/>
        <v>25</v>
      </c>
      <c r="K31" s="116">
        <f t="shared" si="7"/>
        <v>25</v>
      </c>
      <c r="L31" s="116">
        <f t="shared" si="8"/>
        <v>0</v>
      </c>
      <c r="M31" s="117">
        <f t="shared" si="2"/>
        <v>25</v>
      </c>
      <c r="N31" s="117">
        <f t="shared" si="9"/>
        <v>0</v>
      </c>
      <c r="O31" s="117">
        <f t="shared" si="10"/>
        <v>25</v>
      </c>
      <c r="P31" s="118">
        <f t="shared" si="3"/>
        <v>25</v>
      </c>
      <c r="Q31" s="118">
        <f t="shared" si="11"/>
        <v>0</v>
      </c>
      <c r="R31" s="118">
        <f t="shared" si="12"/>
        <v>25</v>
      </c>
      <c r="S31" s="119">
        <f t="shared" si="13"/>
        <v>100</v>
      </c>
      <c r="T31" s="119">
        <v>0</v>
      </c>
      <c r="U31" s="119">
        <f t="shared" si="14"/>
        <v>25</v>
      </c>
      <c r="V31" s="119">
        <f t="shared" si="15"/>
        <v>75</v>
      </c>
      <c r="W31" s="137">
        <v>3.19</v>
      </c>
      <c r="X31" s="120">
        <f t="shared" si="4"/>
        <v>159.5</v>
      </c>
      <c r="Y31" s="121"/>
      <c r="Z31" s="121">
        <v>25</v>
      </c>
      <c r="AA31" s="121"/>
      <c r="AB31" s="121"/>
      <c r="AC31" s="121"/>
      <c r="AD31" s="121"/>
      <c r="AE31" s="121"/>
      <c r="AF31" s="121"/>
      <c r="AG31" s="121"/>
      <c r="AH31" s="121"/>
      <c r="AI31" s="121"/>
      <c r="AJ31" s="121"/>
      <c r="AK31" s="121"/>
      <c r="AL31" s="121"/>
      <c r="AM31" s="121"/>
      <c r="AN31" s="121"/>
      <c r="AO31" s="121"/>
      <c r="AP31" s="121"/>
      <c r="AQ31" s="121"/>
      <c r="AR31" s="121"/>
    </row>
    <row r="32" spans="1:44" ht="15" customHeight="1" x14ac:dyDescent="0.25">
      <c r="A32" s="67">
        <v>29</v>
      </c>
      <c r="B32" s="166"/>
      <c r="C32" s="71" t="s">
        <v>92</v>
      </c>
      <c r="D32" s="86" t="s">
        <v>266</v>
      </c>
      <c r="E32" s="77" t="s">
        <v>3</v>
      </c>
      <c r="F32" s="14">
        <v>165</v>
      </c>
      <c r="G32" s="115">
        <f t="shared" si="0"/>
        <v>82</v>
      </c>
      <c r="H32" s="115">
        <f t="shared" si="5"/>
        <v>0</v>
      </c>
      <c r="I32" s="115">
        <f t="shared" si="6"/>
        <v>82</v>
      </c>
      <c r="J32" s="116">
        <f t="shared" si="1"/>
        <v>82</v>
      </c>
      <c r="K32" s="116">
        <f t="shared" si="7"/>
        <v>80</v>
      </c>
      <c r="L32" s="116">
        <f t="shared" si="8"/>
        <v>2</v>
      </c>
      <c r="M32" s="117">
        <f t="shared" si="2"/>
        <v>82</v>
      </c>
      <c r="N32" s="117">
        <f t="shared" si="9"/>
        <v>0</v>
      </c>
      <c r="O32" s="117">
        <f t="shared" si="10"/>
        <v>82</v>
      </c>
      <c r="P32" s="118">
        <f t="shared" si="3"/>
        <v>82</v>
      </c>
      <c r="Q32" s="118">
        <f t="shared" si="11"/>
        <v>0</v>
      </c>
      <c r="R32" s="118">
        <f t="shared" si="12"/>
        <v>82</v>
      </c>
      <c r="S32" s="119">
        <f t="shared" si="13"/>
        <v>330</v>
      </c>
      <c r="T32" s="119">
        <v>0</v>
      </c>
      <c r="U32" s="119">
        <f t="shared" si="14"/>
        <v>80</v>
      </c>
      <c r="V32" s="119">
        <f t="shared" si="15"/>
        <v>250</v>
      </c>
      <c r="W32" s="137">
        <v>3.19</v>
      </c>
      <c r="X32" s="120">
        <f t="shared" si="4"/>
        <v>526.35</v>
      </c>
      <c r="Y32" s="121"/>
      <c r="Z32" s="121">
        <v>80</v>
      </c>
      <c r="AA32" s="121"/>
      <c r="AB32" s="121"/>
      <c r="AC32" s="121"/>
      <c r="AD32" s="121"/>
      <c r="AE32" s="121"/>
      <c r="AF32" s="121"/>
      <c r="AG32" s="121"/>
      <c r="AH32" s="121"/>
      <c r="AI32" s="121"/>
      <c r="AJ32" s="121"/>
      <c r="AK32" s="121"/>
      <c r="AL32" s="121"/>
      <c r="AM32" s="121"/>
      <c r="AN32" s="121"/>
      <c r="AO32" s="121"/>
      <c r="AP32" s="121"/>
      <c r="AQ32" s="121"/>
      <c r="AR32" s="121"/>
    </row>
    <row r="33" spans="1:44" ht="15" customHeight="1" x14ac:dyDescent="0.25">
      <c r="A33" s="67">
        <v>30</v>
      </c>
      <c r="B33" s="166"/>
      <c r="C33" s="71" t="s">
        <v>93</v>
      </c>
      <c r="D33" s="86" t="s">
        <v>266</v>
      </c>
      <c r="E33" s="77" t="s">
        <v>3</v>
      </c>
      <c r="F33" s="14">
        <v>65</v>
      </c>
      <c r="G33" s="115">
        <f t="shared" si="0"/>
        <v>32</v>
      </c>
      <c r="H33" s="115">
        <f t="shared" si="5"/>
        <v>0</v>
      </c>
      <c r="I33" s="115">
        <f t="shared" si="6"/>
        <v>32</v>
      </c>
      <c r="J33" s="116">
        <f t="shared" si="1"/>
        <v>32</v>
      </c>
      <c r="K33" s="116">
        <f t="shared" si="7"/>
        <v>32</v>
      </c>
      <c r="L33" s="116">
        <f t="shared" si="8"/>
        <v>0</v>
      </c>
      <c r="M33" s="117">
        <f t="shared" si="2"/>
        <v>32</v>
      </c>
      <c r="N33" s="117">
        <f t="shared" si="9"/>
        <v>0</v>
      </c>
      <c r="O33" s="117">
        <f t="shared" si="10"/>
        <v>32</v>
      </c>
      <c r="P33" s="118">
        <f t="shared" si="3"/>
        <v>32</v>
      </c>
      <c r="Q33" s="118">
        <f t="shared" si="11"/>
        <v>0</v>
      </c>
      <c r="R33" s="118">
        <f t="shared" si="12"/>
        <v>32</v>
      </c>
      <c r="S33" s="119">
        <f t="shared" si="13"/>
        <v>130</v>
      </c>
      <c r="T33" s="119">
        <v>0</v>
      </c>
      <c r="U33" s="119">
        <f t="shared" si="14"/>
        <v>32</v>
      </c>
      <c r="V33" s="119">
        <f t="shared" si="15"/>
        <v>98</v>
      </c>
      <c r="W33" s="137">
        <v>3.19</v>
      </c>
      <c r="X33" s="120">
        <f t="shared" si="4"/>
        <v>207.35</v>
      </c>
      <c r="Y33" s="121"/>
      <c r="Z33" s="121">
        <v>32</v>
      </c>
      <c r="AA33" s="121"/>
      <c r="AB33" s="121"/>
      <c r="AC33" s="121"/>
      <c r="AD33" s="121"/>
      <c r="AE33" s="121"/>
      <c r="AF33" s="121"/>
      <c r="AG33" s="121"/>
      <c r="AH33" s="121"/>
      <c r="AI33" s="121"/>
      <c r="AJ33" s="121"/>
      <c r="AK33" s="121"/>
      <c r="AL33" s="121"/>
      <c r="AM33" s="121"/>
      <c r="AN33" s="121"/>
      <c r="AO33" s="121"/>
      <c r="AP33" s="121"/>
      <c r="AQ33" s="121"/>
      <c r="AR33" s="121"/>
    </row>
    <row r="34" spans="1:44" ht="15" customHeight="1" x14ac:dyDescent="0.25">
      <c r="A34" s="67">
        <v>31</v>
      </c>
      <c r="B34" s="166"/>
      <c r="C34" s="71" t="s">
        <v>94</v>
      </c>
      <c r="D34" s="86" t="s">
        <v>266</v>
      </c>
      <c r="E34" s="77" t="s">
        <v>3</v>
      </c>
      <c r="F34" s="14">
        <v>205</v>
      </c>
      <c r="G34" s="115">
        <f t="shared" si="0"/>
        <v>102</v>
      </c>
      <c r="H34" s="115">
        <f t="shared" si="5"/>
        <v>0</v>
      </c>
      <c r="I34" s="115">
        <f t="shared" si="6"/>
        <v>102</v>
      </c>
      <c r="J34" s="116">
        <f t="shared" si="1"/>
        <v>102</v>
      </c>
      <c r="K34" s="116">
        <f t="shared" si="7"/>
        <v>102</v>
      </c>
      <c r="L34" s="116">
        <f t="shared" si="8"/>
        <v>0</v>
      </c>
      <c r="M34" s="117">
        <f t="shared" si="2"/>
        <v>102</v>
      </c>
      <c r="N34" s="117">
        <f t="shared" si="9"/>
        <v>0</v>
      </c>
      <c r="O34" s="117">
        <f t="shared" si="10"/>
        <v>102</v>
      </c>
      <c r="P34" s="118">
        <f t="shared" si="3"/>
        <v>102</v>
      </c>
      <c r="Q34" s="118">
        <f t="shared" si="11"/>
        <v>0</v>
      </c>
      <c r="R34" s="118">
        <f t="shared" si="12"/>
        <v>102</v>
      </c>
      <c r="S34" s="119">
        <f t="shared" si="13"/>
        <v>410</v>
      </c>
      <c r="T34" s="119">
        <v>0</v>
      </c>
      <c r="U34" s="119">
        <f t="shared" si="14"/>
        <v>102</v>
      </c>
      <c r="V34" s="119">
        <f t="shared" si="15"/>
        <v>308</v>
      </c>
      <c r="W34" s="137">
        <v>3.19</v>
      </c>
      <c r="X34" s="120">
        <f t="shared" si="4"/>
        <v>653.95000000000005</v>
      </c>
      <c r="Y34" s="121"/>
      <c r="Z34" s="121">
        <v>102</v>
      </c>
      <c r="AA34" s="121"/>
      <c r="AB34" s="121"/>
      <c r="AC34" s="121"/>
      <c r="AD34" s="121"/>
      <c r="AE34" s="121"/>
      <c r="AF34" s="121"/>
      <c r="AG34" s="121"/>
      <c r="AH34" s="121"/>
      <c r="AI34" s="121"/>
      <c r="AJ34" s="121"/>
      <c r="AK34" s="121"/>
      <c r="AL34" s="121"/>
      <c r="AM34" s="121"/>
      <c r="AN34" s="121"/>
      <c r="AO34" s="121"/>
      <c r="AP34" s="121"/>
      <c r="AQ34" s="121"/>
      <c r="AR34" s="121"/>
    </row>
    <row r="35" spans="1:44" ht="15" customHeight="1" x14ac:dyDescent="0.25">
      <c r="A35" s="67">
        <v>32</v>
      </c>
      <c r="B35" s="166"/>
      <c r="C35" s="71" t="s">
        <v>95</v>
      </c>
      <c r="D35" s="86" t="s">
        <v>266</v>
      </c>
      <c r="E35" s="77" t="s">
        <v>3</v>
      </c>
      <c r="F35" s="14">
        <v>75</v>
      </c>
      <c r="G35" s="115">
        <f t="shared" si="0"/>
        <v>37</v>
      </c>
      <c r="H35" s="115">
        <f t="shared" si="5"/>
        <v>0</v>
      </c>
      <c r="I35" s="115">
        <f t="shared" si="6"/>
        <v>37</v>
      </c>
      <c r="J35" s="116">
        <f t="shared" si="1"/>
        <v>37</v>
      </c>
      <c r="K35" s="116">
        <f t="shared" si="7"/>
        <v>37</v>
      </c>
      <c r="L35" s="116">
        <f t="shared" si="8"/>
        <v>0</v>
      </c>
      <c r="M35" s="117">
        <f t="shared" si="2"/>
        <v>37</v>
      </c>
      <c r="N35" s="117">
        <f t="shared" si="9"/>
        <v>0</v>
      </c>
      <c r="O35" s="117">
        <f t="shared" si="10"/>
        <v>37</v>
      </c>
      <c r="P35" s="118">
        <f t="shared" si="3"/>
        <v>37</v>
      </c>
      <c r="Q35" s="118">
        <f t="shared" si="11"/>
        <v>0</v>
      </c>
      <c r="R35" s="118">
        <f t="shared" si="12"/>
        <v>37</v>
      </c>
      <c r="S35" s="119">
        <f t="shared" si="13"/>
        <v>150</v>
      </c>
      <c r="T35" s="119">
        <v>0</v>
      </c>
      <c r="U35" s="119">
        <f t="shared" si="14"/>
        <v>37</v>
      </c>
      <c r="V35" s="119">
        <f t="shared" si="15"/>
        <v>113</v>
      </c>
      <c r="W35" s="137">
        <v>3.19</v>
      </c>
      <c r="X35" s="120">
        <f t="shared" si="4"/>
        <v>239.25</v>
      </c>
      <c r="Y35" s="121"/>
      <c r="Z35" s="121">
        <v>37</v>
      </c>
      <c r="AA35" s="121"/>
      <c r="AB35" s="121"/>
      <c r="AC35" s="121"/>
      <c r="AD35" s="121"/>
      <c r="AE35" s="121"/>
      <c r="AF35" s="121"/>
      <c r="AG35" s="121"/>
      <c r="AH35" s="121"/>
      <c r="AI35" s="121"/>
      <c r="AJ35" s="121"/>
      <c r="AK35" s="121"/>
      <c r="AL35" s="121"/>
      <c r="AM35" s="121"/>
      <c r="AN35" s="121"/>
      <c r="AO35" s="121"/>
      <c r="AP35" s="121"/>
      <c r="AQ35" s="121"/>
      <c r="AR35" s="121"/>
    </row>
    <row r="36" spans="1:44" ht="15" customHeight="1" x14ac:dyDescent="0.25">
      <c r="A36" s="67">
        <v>33</v>
      </c>
      <c r="B36" s="166"/>
      <c r="C36" s="71" t="s">
        <v>96</v>
      </c>
      <c r="D36" s="86" t="s">
        <v>266</v>
      </c>
      <c r="E36" s="77" t="s">
        <v>3</v>
      </c>
      <c r="F36" s="14">
        <v>70</v>
      </c>
      <c r="G36" s="115">
        <f t="shared" si="0"/>
        <v>35</v>
      </c>
      <c r="H36" s="115">
        <f t="shared" si="5"/>
        <v>0</v>
      </c>
      <c r="I36" s="115">
        <f t="shared" si="6"/>
        <v>35</v>
      </c>
      <c r="J36" s="116">
        <f t="shared" si="1"/>
        <v>35</v>
      </c>
      <c r="K36" s="116">
        <f t="shared" si="7"/>
        <v>35</v>
      </c>
      <c r="L36" s="116">
        <f t="shared" si="8"/>
        <v>0</v>
      </c>
      <c r="M36" s="117">
        <f t="shared" si="2"/>
        <v>35</v>
      </c>
      <c r="N36" s="117">
        <f t="shared" si="9"/>
        <v>0</v>
      </c>
      <c r="O36" s="117">
        <f t="shared" si="10"/>
        <v>35</v>
      </c>
      <c r="P36" s="118">
        <f t="shared" si="3"/>
        <v>35</v>
      </c>
      <c r="Q36" s="118">
        <f t="shared" si="11"/>
        <v>0</v>
      </c>
      <c r="R36" s="118">
        <f t="shared" si="12"/>
        <v>35</v>
      </c>
      <c r="S36" s="119">
        <f t="shared" si="13"/>
        <v>140</v>
      </c>
      <c r="T36" s="119">
        <v>0</v>
      </c>
      <c r="U36" s="119">
        <f t="shared" si="14"/>
        <v>35</v>
      </c>
      <c r="V36" s="119">
        <f t="shared" si="15"/>
        <v>105</v>
      </c>
      <c r="W36" s="137">
        <v>3.19</v>
      </c>
      <c r="X36" s="120">
        <f t="shared" si="4"/>
        <v>223.29999999999998</v>
      </c>
      <c r="Y36" s="121"/>
      <c r="Z36" s="121">
        <v>35</v>
      </c>
      <c r="AA36" s="121"/>
      <c r="AB36" s="121"/>
      <c r="AC36" s="121"/>
      <c r="AD36" s="121"/>
      <c r="AE36" s="121"/>
      <c r="AF36" s="121"/>
      <c r="AG36" s="121"/>
      <c r="AH36" s="121"/>
      <c r="AI36" s="121"/>
      <c r="AJ36" s="121"/>
      <c r="AK36" s="121"/>
      <c r="AL36" s="121"/>
      <c r="AM36" s="121"/>
      <c r="AN36" s="121"/>
      <c r="AO36" s="121"/>
      <c r="AP36" s="121"/>
      <c r="AQ36" s="121"/>
      <c r="AR36" s="121"/>
    </row>
    <row r="37" spans="1:44" ht="15" customHeight="1" x14ac:dyDescent="0.25">
      <c r="A37" s="67">
        <v>34</v>
      </c>
      <c r="B37" s="166"/>
      <c r="C37" s="71" t="s">
        <v>97</v>
      </c>
      <c r="D37" s="86" t="s">
        <v>273</v>
      </c>
      <c r="E37" s="77" t="s">
        <v>274</v>
      </c>
      <c r="F37" s="14">
        <v>262</v>
      </c>
      <c r="G37" s="115">
        <f t="shared" si="0"/>
        <v>131</v>
      </c>
      <c r="H37" s="115">
        <f t="shared" si="5"/>
        <v>0</v>
      </c>
      <c r="I37" s="115">
        <f t="shared" si="6"/>
        <v>131</v>
      </c>
      <c r="J37" s="116">
        <f t="shared" si="1"/>
        <v>131</v>
      </c>
      <c r="K37" s="116">
        <f t="shared" si="7"/>
        <v>0</v>
      </c>
      <c r="L37" s="116">
        <f t="shared" si="8"/>
        <v>131</v>
      </c>
      <c r="M37" s="117">
        <f t="shared" si="2"/>
        <v>131</v>
      </c>
      <c r="N37" s="117">
        <f t="shared" si="9"/>
        <v>0</v>
      </c>
      <c r="O37" s="117">
        <f t="shared" si="10"/>
        <v>131</v>
      </c>
      <c r="P37" s="118">
        <f t="shared" si="3"/>
        <v>131</v>
      </c>
      <c r="Q37" s="118">
        <f t="shared" si="11"/>
        <v>0</v>
      </c>
      <c r="R37" s="118">
        <f t="shared" si="12"/>
        <v>131</v>
      </c>
      <c r="S37" s="119">
        <f t="shared" si="13"/>
        <v>524</v>
      </c>
      <c r="T37" s="119">
        <v>0</v>
      </c>
      <c r="U37" s="119">
        <f t="shared" si="14"/>
        <v>0</v>
      </c>
      <c r="V37" s="119">
        <f t="shared" si="15"/>
        <v>524</v>
      </c>
      <c r="W37" s="120">
        <v>1.07</v>
      </c>
      <c r="X37" s="120">
        <f t="shared" si="4"/>
        <v>280.34000000000003</v>
      </c>
      <c r="Y37" s="121"/>
      <c r="Z37" s="121"/>
      <c r="AA37" s="121"/>
      <c r="AB37" s="121"/>
      <c r="AC37" s="121"/>
      <c r="AD37" s="121"/>
      <c r="AE37" s="121"/>
      <c r="AF37" s="121"/>
      <c r="AG37" s="121"/>
      <c r="AH37" s="121"/>
      <c r="AI37" s="121"/>
      <c r="AJ37" s="121"/>
      <c r="AK37" s="121"/>
      <c r="AL37" s="121"/>
      <c r="AM37" s="121"/>
      <c r="AN37" s="121"/>
      <c r="AO37" s="121"/>
      <c r="AP37" s="121"/>
      <c r="AQ37" s="121"/>
      <c r="AR37" s="121"/>
    </row>
    <row r="38" spans="1:44" ht="15" customHeight="1" x14ac:dyDescent="0.25">
      <c r="A38" s="67">
        <v>35</v>
      </c>
      <c r="B38" s="166"/>
      <c r="C38" s="71" t="s">
        <v>98</v>
      </c>
      <c r="D38" s="86" t="s">
        <v>273</v>
      </c>
      <c r="E38" s="77" t="s">
        <v>274</v>
      </c>
      <c r="F38" s="14">
        <v>282</v>
      </c>
      <c r="G38" s="115">
        <f t="shared" si="0"/>
        <v>141</v>
      </c>
      <c r="H38" s="115">
        <f t="shared" si="5"/>
        <v>0</v>
      </c>
      <c r="I38" s="115">
        <f t="shared" si="6"/>
        <v>141</v>
      </c>
      <c r="J38" s="116">
        <f t="shared" si="1"/>
        <v>141</v>
      </c>
      <c r="K38" s="116">
        <f t="shared" si="7"/>
        <v>0</v>
      </c>
      <c r="L38" s="116">
        <f t="shared" si="8"/>
        <v>141</v>
      </c>
      <c r="M38" s="117">
        <f t="shared" si="2"/>
        <v>141</v>
      </c>
      <c r="N38" s="117">
        <f t="shared" si="9"/>
        <v>0</v>
      </c>
      <c r="O38" s="117">
        <f t="shared" si="10"/>
        <v>141</v>
      </c>
      <c r="P38" s="118">
        <f t="shared" si="3"/>
        <v>141</v>
      </c>
      <c r="Q38" s="118">
        <f t="shared" si="11"/>
        <v>0</v>
      </c>
      <c r="R38" s="118">
        <f t="shared" si="12"/>
        <v>141</v>
      </c>
      <c r="S38" s="119">
        <f t="shared" si="13"/>
        <v>564</v>
      </c>
      <c r="T38" s="119">
        <v>0</v>
      </c>
      <c r="U38" s="119">
        <f t="shared" si="14"/>
        <v>0</v>
      </c>
      <c r="V38" s="119">
        <f t="shared" si="15"/>
        <v>564</v>
      </c>
      <c r="W38" s="120">
        <v>1.07</v>
      </c>
      <c r="X38" s="120">
        <f t="shared" si="4"/>
        <v>301.74</v>
      </c>
      <c r="Y38" s="121"/>
      <c r="Z38" s="121"/>
      <c r="AA38" s="121"/>
      <c r="AB38" s="121"/>
      <c r="AC38" s="121"/>
      <c r="AD38" s="121"/>
      <c r="AE38" s="121"/>
      <c r="AF38" s="121"/>
      <c r="AG38" s="121"/>
      <c r="AH38" s="121"/>
      <c r="AI38" s="121"/>
      <c r="AJ38" s="121"/>
      <c r="AK38" s="121"/>
      <c r="AL38" s="121"/>
      <c r="AM38" s="121"/>
      <c r="AN38" s="121"/>
      <c r="AO38" s="121"/>
      <c r="AP38" s="121"/>
      <c r="AQ38" s="121"/>
      <c r="AR38" s="121"/>
    </row>
    <row r="39" spans="1:44" ht="15" customHeight="1" x14ac:dyDescent="0.25">
      <c r="A39" s="67">
        <v>36</v>
      </c>
      <c r="B39" s="166"/>
      <c r="C39" s="71" t="s">
        <v>99</v>
      </c>
      <c r="D39" s="86" t="s">
        <v>273</v>
      </c>
      <c r="E39" s="77" t="s">
        <v>274</v>
      </c>
      <c r="F39" s="14">
        <v>375</v>
      </c>
      <c r="G39" s="115">
        <f t="shared" si="0"/>
        <v>187</v>
      </c>
      <c r="H39" s="115">
        <f t="shared" si="5"/>
        <v>0</v>
      </c>
      <c r="I39" s="115">
        <f t="shared" si="6"/>
        <v>187</v>
      </c>
      <c r="J39" s="116">
        <f t="shared" si="1"/>
        <v>187</v>
      </c>
      <c r="K39" s="116">
        <f t="shared" si="7"/>
        <v>0</v>
      </c>
      <c r="L39" s="116">
        <f t="shared" si="8"/>
        <v>187</v>
      </c>
      <c r="M39" s="117">
        <f t="shared" si="2"/>
        <v>187</v>
      </c>
      <c r="N39" s="117">
        <f t="shared" si="9"/>
        <v>0</v>
      </c>
      <c r="O39" s="117">
        <f t="shared" si="10"/>
        <v>187</v>
      </c>
      <c r="P39" s="118">
        <f t="shared" si="3"/>
        <v>187</v>
      </c>
      <c r="Q39" s="118">
        <f t="shared" si="11"/>
        <v>0</v>
      </c>
      <c r="R39" s="118">
        <f t="shared" si="12"/>
        <v>187</v>
      </c>
      <c r="S39" s="119">
        <f t="shared" si="13"/>
        <v>750</v>
      </c>
      <c r="T39" s="119">
        <v>0</v>
      </c>
      <c r="U39" s="119">
        <f t="shared" si="14"/>
        <v>0</v>
      </c>
      <c r="V39" s="119">
        <f t="shared" si="15"/>
        <v>750</v>
      </c>
      <c r="W39" s="120">
        <v>1.07</v>
      </c>
      <c r="X39" s="120">
        <f t="shared" si="4"/>
        <v>401.25</v>
      </c>
      <c r="Y39" s="121"/>
      <c r="Z39" s="121"/>
      <c r="AA39" s="121"/>
      <c r="AB39" s="121"/>
      <c r="AC39" s="121"/>
      <c r="AD39" s="121"/>
      <c r="AE39" s="121"/>
      <c r="AF39" s="121"/>
      <c r="AG39" s="121"/>
      <c r="AH39" s="121"/>
      <c r="AI39" s="121"/>
      <c r="AJ39" s="121"/>
      <c r="AK39" s="121"/>
      <c r="AL39" s="121"/>
      <c r="AM39" s="121"/>
      <c r="AN39" s="121"/>
      <c r="AO39" s="121"/>
      <c r="AP39" s="121"/>
      <c r="AQ39" s="121"/>
      <c r="AR39" s="121"/>
    </row>
    <row r="40" spans="1:44" ht="15" customHeight="1" x14ac:dyDescent="0.25">
      <c r="A40" s="67">
        <v>37</v>
      </c>
      <c r="B40" s="166"/>
      <c r="C40" s="71" t="s">
        <v>100</v>
      </c>
      <c r="D40" s="86" t="s">
        <v>273</v>
      </c>
      <c r="E40" s="77" t="s">
        <v>3</v>
      </c>
      <c r="F40" s="14">
        <v>262</v>
      </c>
      <c r="G40" s="115">
        <f t="shared" si="0"/>
        <v>131</v>
      </c>
      <c r="H40" s="115">
        <f t="shared" si="5"/>
        <v>0</v>
      </c>
      <c r="I40" s="115">
        <f t="shared" si="6"/>
        <v>131</v>
      </c>
      <c r="J40" s="116">
        <f t="shared" si="1"/>
        <v>131</v>
      </c>
      <c r="K40" s="116">
        <f t="shared" si="7"/>
        <v>0</v>
      </c>
      <c r="L40" s="116">
        <f t="shared" si="8"/>
        <v>131</v>
      </c>
      <c r="M40" s="117">
        <f t="shared" si="2"/>
        <v>131</v>
      </c>
      <c r="N40" s="117">
        <f t="shared" si="9"/>
        <v>0</v>
      </c>
      <c r="O40" s="117">
        <f t="shared" si="10"/>
        <v>131</v>
      </c>
      <c r="P40" s="118">
        <f t="shared" si="3"/>
        <v>131</v>
      </c>
      <c r="Q40" s="118">
        <f t="shared" si="11"/>
        <v>0</v>
      </c>
      <c r="R40" s="118">
        <f t="shared" si="12"/>
        <v>131</v>
      </c>
      <c r="S40" s="119">
        <f t="shared" si="13"/>
        <v>524</v>
      </c>
      <c r="T40" s="119">
        <v>0</v>
      </c>
      <c r="U40" s="119">
        <f t="shared" si="14"/>
        <v>0</v>
      </c>
      <c r="V40" s="119">
        <f t="shared" si="15"/>
        <v>524</v>
      </c>
      <c r="W40" s="120">
        <v>1.07</v>
      </c>
      <c r="X40" s="120">
        <f t="shared" si="4"/>
        <v>280.34000000000003</v>
      </c>
      <c r="Y40" s="121"/>
      <c r="Z40" s="121"/>
      <c r="AA40" s="121"/>
      <c r="AB40" s="121"/>
      <c r="AC40" s="121"/>
      <c r="AD40" s="121"/>
      <c r="AE40" s="121"/>
      <c r="AF40" s="121"/>
      <c r="AG40" s="121"/>
      <c r="AH40" s="121"/>
      <c r="AI40" s="121"/>
      <c r="AJ40" s="121"/>
      <c r="AK40" s="121"/>
      <c r="AL40" s="121"/>
      <c r="AM40" s="121"/>
      <c r="AN40" s="121"/>
      <c r="AO40" s="121"/>
      <c r="AP40" s="121"/>
      <c r="AQ40" s="121"/>
      <c r="AR40" s="121"/>
    </row>
    <row r="41" spans="1:44" ht="15" customHeight="1" x14ac:dyDescent="0.25">
      <c r="A41" s="67">
        <v>38</v>
      </c>
      <c r="B41" s="166"/>
      <c r="C41" s="71" t="s">
        <v>101</v>
      </c>
      <c r="D41" s="86" t="s">
        <v>273</v>
      </c>
      <c r="E41" s="77" t="s">
        <v>274</v>
      </c>
      <c r="F41" s="14">
        <v>274</v>
      </c>
      <c r="G41" s="115">
        <f t="shared" si="0"/>
        <v>137</v>
      </c>
      <c r="H41" s="115">
        <f t="shared" si="5"/>
        <v>0</v>
      </c>
      <c r="I41" s="115">
        <f t="shared" si="6"/>
        <v>137</v>
      </c>
      <c r="J41" s="116">
        <f t="shared" si="1"/>
        <v>137</v>
      </c>
      <c r="K41" s="116">
        <f t="shared" si="7"/>
        <v>0</v>
      </c>
      <c r="L41" s="116">
        <f t="shared" si="8"/>
        <v>137</v>
      </c>
      <c r="M41" s="117">
        <f t="shared" si="2"/>
        <v>137</v>
      </c>
      <c r="N41" s="117">
        <f t="shared" si="9"/>
        <v>0</v>
      </c>
      <c r="O41" s="117">
        <f t="shared" si="10"/>
        <v>137</v>
      </c>
      <c r="P41" s="118">
        <f t="shared" si="3"/>
        <v>137</v>
      </c>
      <c r="Q41" s="118">
        <f t="shared" si="11"/>
        <v>0</v>
      </c>
      <c r="R41" s="118">
        <f t="shared" si="12"/>
        <v>137</v>
      </c>
      <c r="S41" s="119">
        <f t="shared" si="13"/>
        <v>548</v>
      </c>
      <c r="T41" s="119">
        <v>0</v>
      </c>
      <c r="U41" s="119">
        <f t="shared" si="14"/>
        <v>0</v>
      </c>
      <c r="V41" s="119">
        <f t="shared" si="15"/>
        <v>548</v>
      </c>
      <c r="W41" s="120">
        <v>1.07</v>
      </c>
      <c r="X41" s="120">
        <f t="shared" si="4"/>
        <v>293.18</v>
      </c>
      <c r="Y41" s="121"/>
      <c r="Z41" s="121"/>
      <c r="AA41" s="121"/>
      <c r="AB41" s="121"/>
      <c r="AC41" s="121"/>
      <c r="AD41" s="121"/>
      <c r="AE41" s="121"/>
      <c r="AF41" s="121"/>
      <c r="AG41" s="121"/>
      <c r="AH41" s="121"/>
      <c r="AI41" s="121"/>
      <c r="AJ41" s="121"/>
      <c r="AK41" s="121"/>
      <c r="AL41" s="121"/>
      <c r="AM41" s="121"/>
      <c r="AN41" s="121"/>
      <c r="AO41" s="121"/>
      <c r="AP41" s="121"/>
      <c r="AQ41" s="121"/>
      <c r="AR41" s="121"/>
    </row>
    <row r="42" spans="1:44" ht="15" customHeight="1" x14ac:dyDescent="0.25">
      <c r="A42" s="67">
        <v>39</v>
      </c>
      <c r="B42" s="166"/>
      <c r="C42" s="71" t="s">
        <v>102</v>
      </c>
      <c r="D42" s="86" t="s">
        <v>280</v>
      </c>
      <c r="E42" s="77" t="s">
        <v>274</v>
      </c>
      <c r="F42" s="14">
        <v>158</v>
      </c>
      <c r="G42" s="115">
        <f t="shared" si="0"/>
        <v>79</v>
      </c>
      <c r="H42" s="115">
        <f t="shared" si="5"/>
        <v>0</v>
      </c>
      <c r="I42" s="115">
        <f t="shared" si="6"/>
        <v>79</v>
      </c>
      <c r="J42" s="116">
        <f t="shared" si="1"/>
        <v>79</v>
      </c>
      <c r="K42" s="116">
        <f t="shared" si="7"/>
        <v>0</v>
      </c>
      <c r="L42" s="116">
        <f t="shared" si="8"/>
        <v>79</v>
      </c>
      <c r="M42" s="117">
        <f t="shared" si="2"/>
        <v>79</v>
      </c>
      <c r="N42" s="117">
        <f t="shared" si="9"/>
        <v>0</v>
      </c>
      <c r="O42" s="117">
        <f t="shared" si="10"/>
        <v>79</v>
      </c>
      <c r="P42" s="118">
        <f t="shared" si="3"/>
        <v>79</v>
      </c>
      <c r="Q42" s="118">
        <f t="shared" si="11"/>
        <v>0</v>
      </c>
      <c r="R42" s="118">
        <f t="shared" si="12"/>
        <v>79</v>
      </c>
      <c r="S42" s="119">
        <f t="shared" si="13"/>
        <v>316</v>
      </c>
      <c r="T42" s="119">
        <v>0</v>
      </c>
      <c r="U42" s="119">
        <f t="shared" si="14"/>
        <v>0</v>
      </c>
      <c r="V42" s="119">
        <f t="shared" si="15"/>
        <v>316</v>
      </c>
      <c r="W42" s="120">
        <v>1.6</v>
      </c>
      <c r="X42" s="120">
        <f t="shared" si="4"/>
        <v>252.8</v>
      </c>
      <c r="Y42" s="121"/>
      <c r="Z42" s="121"/>
      <c r="AA42" s="121"/>
      <c r="AB42" s="121"/>
      <c r="AC42" s="121"/>
      <c r="AD42" s="121"/>
      <c r="AE42" s="121"/>
      <c r="AF42" s="121"/>
      <c r="AG42" s="121"/>
      <c r="AH42" s="121"/>
      <c r="AI42" s="121"/>
      <c r="AJ42" s="121"/>
      <c r="AK42" s="121"/>
      <c r="AL42" s="121"/>
      <c r="AM42" s="121"/>
      <c r="AN42" s="121"/>
      <c r="AO42" s="121"/>
      <c r="AP42" s="121"/>
      <c r="AQ42" s="121"/>
      <c r="AR42" s="121"/>
    </row>
    <row r="43" spans="1:44" ht="15" customHeight="1" x14ac:dyDescent="0.25">
      <c r="A43" s="67">
        <v>40</v>
      </c>
      <c r="B43" s="166"/>
      <c r="C43" s="71" t="s">
        <v>103</v>
      </c>
      <c r="D43" s="86" t="s">
        <v>280</v>
      </c>
      <c r="E43" s="77" t="s">
        <v>274</v>
      </c>
      <c r="F43" s="14">
        <v>158</v>
      </c>
      <c r="G43" s="115">
        <f t="shared" si="0"/>
        <v>79</v>
      </c>
      <c r="H43" s="115">
        <f t="shared" si="5"/>
        <v>0</v>
      </c>
      <c r="I43" s="115">
        <f t="shared" si="6"/>
        <v>79</v>
      </c>
      <c r="J43" s="116">
        <f t="shared" si="1"/>
        <v>79</v>
      </c>
      <c r="K43" s="116">
        <f t="shared" si="7"/>
        <v>0</v>
      </c>
      <c r="L43" s="116">
        <f t="shared" si="8"/>
        <v>79</v>
      </c>
      <c r="M43" s="117">
        <f t="shared" si="2"/>
        <v>79</v>
      </c>
      <c r="N43" s="117">
        <f t="shared" si="9"/>
        <v>0</v>
      </c>
      <c r="O43" s="117">
        <f t="shared" si="10"/>
        <v>79</v>
      </c>
      <c r="P43" s="118">
        <f t="shared" si="3"/>
        <v>79</v>
      </c>
      <c r="Q43" s="118">
        <f t="shared" si="11"/>
        <v>0</v>
      </c>
      <c r="R43" s="118">
        <f t="shared" si="12"/>
        <v>79</v>
      </c>
      <c r="S43" s="119">
        <f t="shared" si="13"/>
        <v>316</v>
      </c>
      <c r="T43" s="119">
        <v>0</v>
      </c>
      <c r="U43" s="119">
        <f t="shared" si="14"/>
        <v>0</v>
      </c>
      <c r="V43" s="119">
        <f t="shared" si="15"/>
        <v>316</v>
      </c>
      <c r="W43" s="120">
        <v>1.6</v>
      </c>
      <c r="X43" s="120">
        <f t="shared" si="4"/>
        <v>252.8</v>
      </c>
      <c r="Y43" s="121"/>
      <c r="Z43" s="121"/>
      <c r="AA43" s="121"/>
      <c r="AB43" s="121"/>
      <c r="AC43" s="121"/>
      <c r="AD43" s="121"/>
      <c r="AE43" s="121"/>
      <c r="AF43" s="121"/>
      <c r="AG43" s="121"/>
      <c r="AH43" s="121"/>
      <c r="AI43" s="121"/>
      <c r="AJ43" s="121"/>
      <c r="AK43" s="121"/>
      <c r="AL43" s="121"/>
      <c r="AM43" s="121"/>
      <c r="AN43" s="121"/>
      <c r="AO43" s="121"/>
      <c r="AP43" s="121"/>
      <c r="AQ43" s="121"/>
      <c r="AR43" s="121"/>
    </row>
    <row r="44" spans="1:44" ht="15" customHeight="1" x14ac:dyDescent="0.25">
      <c r="A44" s="67">
        <v>41</v>
      </c>
      <c r="B44" s="166"/>
      <c r="C44" s="71" t="s">
        <v>104</v>
      </c>
      <c r="D44" s="86" t="s">
        <v>280</v>
      </c>
      <c r="E44" s="77" t="s">
        <v>274</v>
      </c>
      <c r="F44" s="14">
        <v>193</v>
      </c>
      <c r="G44" s="115">
        <f t="shared" si="0"/>
        <v>96</v>
      </c>
      <c r="H44" s="115">
        <f t="shared" si="5"/>
        <v>0</v>
      </c>
      <c r="I44" s="115">
        <f t="shared" si="6"/>
        <v>96</v>
      </c>
      <c r="J44" s="116">
        <f t="shared" si="1"/>
        <v>96</v>
      </c>
      <c r="K44" s="116">
        <f t="shared" si="7"/>
        <v>0</v>
      </c>
      <c r="L44" s="116">
        <f t="shared" si="8"/>
        <v>96</v>
      </c>
      <c r="M44" s="117">
        <f t="shared" si="2"/>
        <v>96</v>
      </c>
      <c r="N44" s="117">
        <f t="shared" si="9"/>
        <v>0</v>
      </c>
      <c r="O44" s="117">
        <f t="shared" si="10"/>
        <v>96</v>
      </c>
      <c r="P44" s="118">
        <f t="shared" si="3"/>
        <v>96</v>
      </c>
      <c r="Q44" s="118">
        <f t="shared" si="11"/>
        <v>0</v>
      </c>
      <c r="R44" s="118">
        <f t="shared" si="12"/>
        <v>96</v>
      </c>
      <c r="S44" s="119">
        <f t="shared" si="13"/>
        <v>386</v>
      </c>
      <c r="T44" s="119">
        <v>0</v>
      </c>
      <c r="U44" s="119">
        <f t="shared" si="14"/>
        <v>0</v>
      </c>
      <c r="V44" s="119">
        <f t="shared" si="15"/>
        <v>386</v>
      </c>
      <c r="W44" s="120">
        <v>1.6</v>
      </c>
      <c r="X44" s="120">
        <f t="shared" si="4"/>
        <v>308.8</v>
      </c>
      <c r="Y44" s="121"/>
      <c r="Z44" s="121"/>
      <c r="AA44" s="121"/>
      <c r="AB44" s="121"/>
      <c r="AC44" s="121"/>
      <c r="AD44" s="121"/>
      <c r="AE44" s="121"/>
      <c r="AF44" s="121"/>
      <c r="AG44" s="121"/>
      <c r="AH44" s="121"/>
      <c r="AI44" s="121"/>
      <c r="AJ44" s="121"/>
      <c r="AK44" s="121"/>
      <c r="AL44" s="121"/>
      <c r="AM44" s="121"/>
      <c r="AN44" s="121"/>
      <c r="AO44" s="121"/>
      <c r="AP44" s="121"/>
      <c r="AQ44" s="121"/>
      <c r="AR44" s="121"/>
    </row>
    <row r="45" spans="1:44" ht="15" customHeight="1" x14ac:dyDescent="0.25">
      <c r="A45" s="67">
        <v>42</v>
      </c>
      <c r="B45" s="166"/>
      <c r="C45" s="71" t="s">
        <v>105</v>
      </c>
      <c r="D45" s="86" t="s">
        <v>280</v>
      </c>
      <c r="E45" s="77" t="s">
        <v>274</v>
      </c>
      <c r="F45" s="14">
        <v>148</v>
      </c>
      <c r="G45" s="115">
        <f t="shared" si="0"/>
        <v>74</v>
      </c>
      <c r="H45" s="115">
        <f t="shared" si="5"/>
        <v>0</v>
      </c>
      <c r="I45" s="115">
        <f t="shared" si="6"/>
        <v>74</v>
      </c>
      <c r="J45" s="116">
        <f t="shared" si="1"/>
        <v>74</v>
      </c>
      <c r="K45" s="116">
        <f t="shared" si="7"/>
        <v>0</v>
      </c>
      <c r="L45" s="116">
        <f t="shared" si="8"/>
        <v>74</v>
      </c>
      <c r="M45" s="117">
        <f t="shared" si="2"/>
        <v>74</v>
      </c>
      <c r="N45" s="117">
        <f t="shared" si="9"/>
        <v>0</v>
      </c>
      <c r="O45" s="117">
        <f t="shared" si="10"/>
        <v>74</v>
      </c>
      <c r="P45" s="118">
        <f t="shared" si="3"/>
        <v>74</v>
      </c>
      <c r="Q45" s="118">
        <f t="shared" si="11"/>
        <v>0</v>
      </c>
      <c r="R45" s="118">
        <f t="shared" si="12"/>
        <v>74</v>
      </c>
      <c r="S45" s="119">
        <f t="shared" si="13"/>
        <v>296</v>
      </c>
      <c r="T45" s="119">
        <v>0</v>
      </c>
      <c r="U45" s="119">
        <f t="shared" si="14"/>
        <v>0</v>
      </c>
      <c r="V45" s="119">
        <f t="shared" si="15"/>
        <v>296</v>
      </c>
      <c r="W45" s="120">
        <v>1.6</v>
      </c>
      <c r="X45" s="120">
        <f t="shared" si="4"/>
        <v>236.8</v>
      </c>
      <c r="Y45" s="121"/>
      <c r="Z45" s="121"/>
      <c r="AA45" s="121"/>
      <c r="AB45" s="121"/>
      <c r="AC45" s="121"/>
      <c r="AD45" s="121"/>
      <c r="AE45" s="121"/>
      <c r="AF45" s="121"/>
      <c r="AG45" s="121"/>
      <c r="AH45" s="121"/>
      <c r="AI45" s="121"/>
      <c r="AJ45" s="121"/>
      <c r="AK45" s="121"/>
      <c r="AL45" s="121"/>
      <c r="AM45" s="121"/>
      <c r="AN45" s="121"/>
      <c r="AO45" s="121"/>
      <c r="AP45" s="121"/>
      <c r="AQ45" s="121"/>
      <c r="AR45" s="121"/>
    </row>
    <row r="46" spans="1:44" ht="15" customHeight="1" x14ac:dyDescent="0.25">
      <c r="A46" s="67">
        <v>43</v>
      </c>
      <c r="B46" s="166"/>
      <c r="C46" s="71" t="s">
        <v>106</v>
      </c>
      <c r="D46" s="86" t="s">
        <v>280</v>
      </c>
      <c r="E46" s="77" t="s">
        <v>274</v>
      </c>
      <c r="F46" s="14">
        <v>168</v>
      </c>
      <c r="G46" s="115">
        <f t="shared" si="0"/>
        <v>84</v>
      </c>
      <c r="H46" s="115">
        <f t="shared" si="5"/>
        <v>0</v>
      </c>
      <c r="I46" s="115">
        <f t="shared" si="6"/>
        <v>84</v>
      </c>
      <c r="J46" s="116">
        <f t="shared" si="1"/>
        <v>84</v>
      </c>
      <c r="K46" s="116">
        <f t="shared" si="7"/>
        <v>0</v>
      </c>
      <c r="L46" s="116">
        <f t="shared" si="8"/>
        <v>84</v>
      </c>
      <c r="M46" s="117">
        <f t="shared" si="2"/>
        <v>84</v>
      </c>
      <c r="N46" s="117">
        <f t="shared" si="9"/>
        <v>0</v>
      </c>
      <c r="O46" s="117">
        <f t="shared" si="10"/>
        <v>84</v>
      </c>
      <c r="P46" s="118">
        <f t="shared" si="3"/>
        <v>84</v>
      </c>
      <c r="Q46" s="118">
        <f t="shared" si="11"/>
        <v>0</v>
      </c>
      <c r="R46" s="118">
        <f t="shared" si="12"/>
        <v>84</v>
      </c>
      <c r="S46" s="119">
        <f t="shared" si="13"/>
        <v>336</v>
      </c>
      <c r="T46" s="119">
        <v>0</v>
      </c>
      <c r="U46" s="119">
        <f t="shared" si="14"/>
        <v>0</v>
      </c>
      <c r="V46" s="119">
        <f t="shared" si="15"/>
        <v>336</v>
      </c>
      <c r="W46" s="120">
        <v>1.6</v>
      </c>
      <c r="X46" s="120">
        <f t="shared" si="4"/>
        <v>268.8</v>
      </c>
      <c r="Y46" s="121"/>
      <c r="Z46" s="121"/>
      <c r="AA46" s="121"/>
      <c r="AB46" s="121"/>
      <c r="AC46" s="121"/>
      <c r="AD46" s="121"/>
      <c r="AE46" s="121"/>
      <c r="AF46" s="121"/>
      <c r="AG46" s="121"/>
      <c r="AH46" s="121"/>
      <c r="AI46" s="121"/>
      <c r="AJ46" s="121"/>
      <c r="AK46" s="121"/>
      <c r="AL46" s="121"/>
      <c r="AM46" s="121"/>
      <c r="AN46" s="121"/>
      <c r="AO46" s="121"/>
      <c r="AP46" s="121"/>
      <c r="AQ46" s="121"/>
      <c r="AR46" s="121"/>
    </row>
    <row r="47" spans="1:44" ht="15" customHeight="1" x14ac:dyDescent="0.25">
      <c r="A47" s="67">
        <v>44</v>
      </c>
      <c r="B47" s="166"/>
      <c r="C47" s="71" t="s">
        <v>107</v>
      </c>
      <c r="D47" s="86" t="s">
        <v>280</v>
      </c>
      <c r="E47" s="77" t="s">
        <v>274</v>
      </c>
      <c r="F47" s="14">
        <v>168</v>
      </c>
      <c r="G47" s="115">
        <f t="shared" si="0"/>
        <v>84</v>
      </c>
      <c r="H47" s="115">
        <f t="shared" si="5"/>
        <v>0</v>
      </c>
      <c r="I47" s="115">
        <f t="shared" si="6"/>
        <v>84</v>
      </c>
      <c r="J47" s="116">
        <f t="shared" si="1"/>
        <v>84</v>
      </c>
      <c r="K47" s="116">
        <f t="shared" si="7"/>
        <v>0</v>
      </c>
      <c r="L47" s="116">
        <f t="shared" si="8"/>
        <v>84</v>
      </c>
      <c r="M47" s="117">
        <f t="shared" si="2"/>
        <v>84</v>
      </c>
      <c r="N47" s="117">
        <f t="shared" si="9"/>
        <v>0</v>
      </c>
      <c r="O47" s="117">
        <f t="shared" si="10"/>
        <v>84</v>
      </c>
      <c r="P47" s="118">
        <f t="shared" si="3"/>
        <v>84</v>
      </c>
      <c r="Q47" s="118">
        <f t="shared" si="11"/>
        <v>0</v>
      </c>
      <c r="R47" s="118">
        <f t="shared" si="12"/>
        <v>84</v>
      </c>
      <c r="S47" s="119">
        <f t="shared" si="13"/>
        <v>336</v>
      </c>
      <c r="T47" s="119">
        <v>0</v>
      </c>
      <c r="U47" s="119">
        <f t="shared" si="14"/>
        <v>0</v>
      </c>
      <c r="V47" s="119">
        <f t="shared" si="15"/>
        <v>336</v>
      </c>
      <c r="W47" s="120">
        <v>1.6</v>
      </c>
      <c r="X47" s="120">
        <f t="shared" si="4"/>
        <v>268.8</v>
      </c>
      <c r="Y47" s="121"/>
      <c r="Z47" s="121"/>
      <c r="AA47" s="121"/>
      <c r="AB47" s="121"/>
      <c r="AC47" s="121"/>
      <c r="AD47" s="121"/>
      <c r="AE47" s="121"/>
      <c r="AF47" s="121"/>
      <c r="AG47" s="121"/>
      <c r="AH47" s="121"/>
      <c r="AI47" s="121"/>
      <c r="AJ47" s="121"/>
      <c r="AK47" s="121"/>
      <c r="AL47" s="121"/>
      <c r="AM47" s="121"/>
      <c r="AN47" s="121"/>
      <c r="AO47" s="121"/>
      <c r="AP47" s="121"/>
      <c r="AQ47" s="121"/>
      <c r="AR47" s="121"/>
    </row>
    <row r="48" spans="1:44" ht="15" customHeight="1" x14ac:dyDescent="0.25">
      <c r="A48" s="67">
        <v>45</v>
      </c>
      <c r="B48" s="166"/>
      <c r="C48" s="71" t="s">
        <v>108</v>
      </c>
      <c r="D48" s="86" t="s">
        <v>280</v>
      </c>
      <c r="E48" s="77" t="s">
        <v>274</v>
      </c>
      <c r="F48" s="14">
        <v>143</v>
      </c>
      <c r="G48" s="115">
        <f t="shared" si="0"/>
        <v>71</v>
      </c>
      <c r="H48" s="115">
        <f t="shared" si="5"/>
        <v>0</v>
      </c>
      <c r="I48" s="115">
        <f t="shared" si="6"/>
        <v>71</v>
      </c>
      <c r="J48" s="116">
        <f t="shared" si="1"/>
        <v>71</v>
      </c>
      <c r="K48" s="116">
        <f t="shared" si="7"/>
        <v>0</v>
      </c>
      <c r="L48" s="116">
        <f t="shared" si="8"/>
        <v>71</v>
      </c>
      <c r="M48" s="117">
        <f t="shared" si="2"/>
        <v>71</v>
      </c>
      <c r="N48" s="117">
        <f t="shared" si="9"/>
        <v>0</v>
      </c>
      <c r="O48" s="117">
        <f t="shared" si="10"/>
        <v>71</v>
      </c>
      <c r="P48" s="118">
        <f t="shared" si="3"/>
        <v>71</v>
      </c>
      <c r="Q48" s="118">
        <f t="shared" si="11"/>
        <v>0</v>
      </c>
      <c r="R48" s="118">
        <f t="shared" si="12"/>
        <v>71</v>
      </c>
      <c r="S48" s="119">
        <f t="shared" si="13"/>
        <v>286</v>
      </c>
      <c r="T48" s="119">
        <v>0</v>
      </c>
      <c r="U48" s="119">
        <f t="shared" si="14"/>
        <v>0</v>
      </c>
      <c r="V48" s="119">
        <f t="shared" si="15"/>
        <v>286</v>
      </c>
      <c r="W48" s="120">
        <v>1.6</v>
      </c>
      <c r="X48" s="120">
        <f t="shared" si="4"/>
        <v>228.8</v>
      </c>
      <c r="Y48" s="121"/>
      <c r="Z48" s="121"/>
      <c r="AA48" s="121"/>
      <c r="AB48" s="121"/>
      <c r="AC48" s="121"/>
      <c r="AD48" s="121"/>
      <c r="AE48" s="121"/>
      <c r="AF48" s="121"/>
      <c r="AG48" s="121"/>
      <c r="AH48" s="121"/>
      <c r="AI48" s="121"/>
      <c r="AJ48" s="121"/>
      <c r="AK48" s="121"/>
      <c r="AL48" s="121"/>
      <c r="AM48" s="121"/>
      <c r="AN48" s="121"/>
      <c r="AO48" s="121"/>
      <c r="AP48" s="121"/>
      <c r="AQ48" s="121"/>
      <c r="AR48" s="121"/>
    </row>
    <row r="49" spans="1:44" ht="15" customHeight="1" x14ac:dyDescent="0.25">
      <c r="A49" s="67">
        <v>46</v>
      </c>
      <c r="B49" s="166"/>
      <c r="C49" s="71" t="s">
        <v>109</v>
      </c>
      <c r="D49" s="86" t="s">
        <v>280</v>
      </c>
      <c r="E49" s="77" t="s">
        <v>274</v>
      </c>
      <c r="F49" s="14">
        <v>173</v>
      </c>
      <c r="G49" s="115">
        <f t="shared" si="0"/>
        <v>86</v>
      </c>
      <c r="H49" s="115">
        <f t="shared" si="5"/>
        <v>0</v>
      </c>
      <c r="I49" s="115">
        <f t="shared" si="6"/>
        <v>86</v>
      </c>
      <c r="J49" s="116">
        <f t="shared" si="1"/>
        <v>86</v>
      </c>
      <c r="K49" s="116">
        <f t="shared" si="7"/>
        <v>0</v>
      </c>
      <c r="L49" s="116">
        <f t="shared" si="8"/>
        <v>86</v>
      </c>
      <c r="M49" s="117">
        <f t="shared" si="2"/>
        <v>86</v>
      </c>
      <c r="N49" s="117">
        <f t="shared" si="9"/>
        <v>0</v>
      </c>
      <c r="O49" s="117">
        <f t="shared" si="10"/>
        <v>86</v>
      </c>
      <c r="P49" s="118">
        <f t="shared" si="3"/>
        <v>86</v>
      </c>
      <c r="Q49" s="118">
        <f t="shared" si="11"/>
        <v>0</v>
      </c>
      <c r="R49" s="118">
        <f t="shared" si="12"/>
        <v>86</v>
      </c>
      <c r="S49" s="119">
        <f t="shared" si="13"/>
        <v>346</v>
      </c>
      <c r="T49" s="119">
        <v>0</v>
      </c>
      <c r="U49" s="119">
        <f t="shared" si="14"/>
        <v>0</v>
      </c>
      <c r="V49" s="119">
        <f t="shared" si="15"/>
        <v>346</v>
      </c>
      <c r="W49" s="120">
        <v>1.6</v>
      </c>
      <c r="X49" s="120">
        <f t="shared" si="4"/>
        <v>276.8</v>
      </c>
      <c r="Y49" s="121"/>
      <c r="Z49" s="121"/>
      <c r="AA49" s="121"/>
      <c r="AB49" s="121"/>
      <c r="AC49" s="121"/>
      <c r="AD49" s="121"/>
      <c r="AE49" s="121"/>
      <c r="AF49" s="121"/>
      <c r="AG49" s="121"/>
      <c r="AH49" s="121"/>
      <c r="AI49" s="121"/>
      <c r="AJ49" s="121"/>
      <c r="AK49" s="121"/>
      <c r="AL49" s="121"/>
      <c r="AM49" s="121"/>
      <c r="AN49" s="121"/>
      <c r="AO49" s="121"/>
      <c r="AP49" s="121"/>
      <c r="AQ49" s="121"/>
      <c r="AR49" s="121"/>
    </row>
    <row r="50" spans="1:44" ht="15" customHeight="1" x14ac:dyDescent="0.25">
      <c r="A50" s="67">
        <v>47</v>
      </c>
      <c r="B50" s="166"/>
      <c r="C50" s="71" t="s">
        <v>110</v>
      </c>
      <c r="D50" s="86" t="s">
        <v>280</v>
      </c>
      <c r="E50" s="77" t="s">
        <v>274</v>
      </c>
      <c r="F50" s="14">
        <v>173</v>
      </c>
      <c r="G50" s="115">
        <f t="shared" si="0"/>
        <v>86</v>
      </c>
      <c r="H50" s="115">
        <f t="shared" si="5"/>
        <v>0</v>
      </c>
      <c r="I50" s="115">
        <f t="shared" si="6"/>
        <v>86</v>
      </c>
      <c r="J50" s="116">
        <f t="shared" si="1"/>
        <v>86</v>
      </c>
      <c r="K50" s="116">
        <f t="shared" si="7"/>
        <v>0</v>
      </c>
      <c r="L50" s="116">
        <f t="shared" si="8"/>
        <v>86</v>
      </c>
      <c r="M50" s="117">
        <f t="shared" si="2"/>
        <v>86</v>
      </c>
      <c r="N50" s="117">
        <f t="shared" si="9"/>
        <v>0</v>
      </c>
      <c r="O50" s="117">
        <f t="shared" si="10"/>
        <v>86</v>
      </c>
      <c r="P50" s="118">
        <f t="shared" si="3"/>
        <v>86</v>
      </c>
      <c r="Q50" s="118">
        <f t="shared" si="11"/>
        <v>0</v>
      </c>
      <c r="R50" s="118">
        <f t="shared" si="12"/>
        <v>86</v>
      </c>
      <c r="S50" s="119">
        <f t="shared" si="13"/>
        <v>346</v>
      </c>
      <c r="T50" s="119">
        <v>0</v>
      </c>
      <c r="U50" s="119">
        <f t="shared" si="14"/>
        <v>0</v>
      </c>
      <c r="V50" s="119">
        <f t="shared" si="15"/>
        <v>346</v>
      </c>
      <c r="W50" s="120">
        <v>1.6</v>
      </c>
      <c r="X50" s="120">
        <f t="shared" si="4"/>
        <v>276.8</v>
      </c>
      <c r="Y50" s="121"/>
      <c r="Z50" s="121"/>
      <c r="AA50" s="121"/>
      <c r="AB50" s="121"/>
      <c r="AC50" s="121"/>
      <c r="AD50" s="121"/>
      <c r="AE50" s="121"/>
      <c r="AF50" s="121"/>
      <c r="AG50" s="121"/>
      <c r="AH50" s="121"/>
      <c r="AI50" s="121"/>
      <c r="AJ50" s="121"/>
      <c r="AK50" s="121"/>
      <c r="AL50" s="121"/>
      <c r="AM50" s="121"/>
      <c r="AN50" s="121"/>
      <c r="AO50" s="121"/>
      <c r="AP50" s="121"/>
      <c r="AQ50" s="121"/>
      <c r="AR50" s="121"/>
    </row>
    <row r="51" spans="1:44" ht="15" customHeight="1" x14ac:dyDescent="0.25">
      <c r="A51" s="67">
        <v>48</v>
      </c>
      <c r="B51" s="166"/>
      <c r="C51" s="71" t="s">
        <v>111</v>
      </c>
      <c r="D51" s="86" t="s">
        <v>290</v>
      </c>
      <c r="E51" s="77" t="s">
        <v>291</v>
      </c>
      <c r="F51" s="14">
        <v>216</v>
      </c>
      <c r="G51" s="115">
        <f t="shared" si="0"/>
        <v>108</v>
      </c>
      <c r="H51" s="115">
        <f t="shared" si="5"/>
        <v>0</v>
      </c>
      <c r="I51" s="115">
        <f t="shared" si="6"/>
        <v>108</v>
      </c>
      <c r="J51" s="116">
        <f t="shared" si="1"/>
        <v>108</v>
      </c>
      <c r="K51" s="116">
        <f t="shared" si="7"/>
        <v>0</v>
      </c>
      <c r="L51" s="116">
        <f t="shared" si="8"/>
        <v>108</v>
      </c>
      <c r="M51" s="117">
        <f t="shared" si="2"/>
        <v>108</v>
      </c>
      <c r="N51" s="117">
        <f t="shared" si="9"/>
        <v>0</v>
      </c>
      <c r="O51" s="117">
        <f t="shared" si="10"/>
        <v>108</v>
      </c>
      <c r="P51" s="118">
        <f t="shared" si="3"/>
        <v>108</v>
      </c>
      <c r="Q51" s="118">
        <f t="shared" si="11"/>
        <v>0</v>
      </c>
      <c r="R51" s="118">
        <f t="shared" si="12"/>
        <v>108</v>
      </c>
      <c r="S51" s="119">
        <f t="shared" si="13"/>
        <v>432</v>
      </c>
      <c r="T51" s="119">
        <v>0</v>
      </c>
      <c r="U51" s="119">
        <f t="shared" si="14"/>
        <v>0</v>
      </c>
      <c r="V51" s="119">
        <f t="shared" si="15"/>
        <v>432</v>
      </c>
      <c r="W51" s="120">
        <v>3.1</v>
      </c>
      <c r="X51" s="120">
        <f t="shared" si="4"/>
        <v>669.6</v>
      </c>
      <c r="Y51" s="121"/>
      <c r="Z51" s="121"/>
      <c r="AA51" s="121"/>
      <c r="AB51" s="121"/>
      <c r="AC51" s="121"/>
      <c r="AD51" s="121"/>
      <c r="AE51" s="121"/>
      <c r="AF51" s="121"/>
      <c r="AG51" s="121"/>
      <c r="AH51" s="121"/>
      <c r="AI51" s="121"/>
      <c r="AJ51" s="121"/>
      <c r="AK51" s="121"/>
      <c r="AL51" s="121"/>
      <c r="AM51" s="121"/>
      <c r="AN51" s="121"/>
      <c r="AO51" s="121"/>
      <c r="AP51" s="121"/>
      <c r="AQ51" s="121"/>
      <c r="AR51" s="121"/>
    </row>
    <row r="52" spans="1:44" ht="15" customHeight="1" x14ac:dyDescent="0.25">
      <c r="A52" s="67">
        <v>49</v>
      </c>
      <c r="B52" s="166"/>
      <c r="C52" s="71" t="s">
        <v>112</v>
      </c>
      <c r="D52" s="86" t="s">
        <v>293</v>
      </c>
      <c r="E52" s="77" t="s">
        <v>3</v>
      </c>
      <c r="F52" s="14">
        <v>171</v>
      </c>
      <c r="G52" s="115">
        <f t="shared" si="0"/>
        <v>85</v>
      </c>
      <c r="H52" s="115">
        <f t="shared" si="5"/>
        <v>0</v>
      </c>
      <c r="I52" s="115">
        <f t="shared" si="6"/>
        <v>85</v>
      </c>
      <c r="J52" s="116">
        <f t="shared" si="1"/>
        <v>85</v>
      </c>
      <c r="K52" s="116">
        <f t="shared" si="7"/>
        <v>0</v>
      </c>
      <c r="L52" s="116">
        <f t="shared" si="8"/>
        <v>85</v>
      </c>
      <c r="M52" s="117">
        <f t="shared" si="2"/>
        <v>85</v>
      </c>
      <c r="N52" s="117">
        <f t="shared" si="9"/>
        <v>0</v>
      </c>
      <c r="O52" s="117">
        <f t="shared" si="10"/>
        <v>85</v>
      </c>
      <c r="P52" s="118">
        <f t="shared" si="3"/>
        <v>85</v>
      </c>
      <c r="Q52" s="118">
        <f t="shared" si="11"/>
        <v>0</v>
      </c>
      <c r="R52" s="118">
        <f t="shared" si="12"/>
        <v>85</v>
      </c>
      <c r="S52" s="119">
        <f t="shared" si="13"/>
        <v>342</v>
      </c>
      <c r="T52" s="119">
        <v>0</v>
      </c>
      <c r="U52" s="119">
        <f t="shared" si="14"/>
        <v>0</v>
      </c>
      <c r="V52" s="119">
        <f t="shared" si="15"/>
        <v>342</v>
      </c>
      <c r="W52" s="120">
        <v>2.78</v>
      </c>
      <c r="X52" s="120">
        <f t="shared" si="4"/>
        <v>475.37999999999994</v>
      </c>
      <c r="Y52" s="121"/>
      <c r="Z52" s="121"/>
      <c r="AA52" s="121"/>
      <c r="AB52" s="121"/>
      <c r="AC52" s="121"/>
      <c r="AD52" s="121"/>
      <c r="AE52" s="121"/>
      <c r="AF52" s="121"/>
      <c r="AG52" s="121"/>
      <c r="AH52" s="121"/>
      <c r="AI52" s="121"/>
      <c r="AJ52" s="121"/>
      <c r="AK52" s="121"/>
      <c r="AL52" s="121"/>
      <c r="AM52" s="121"/>
      <c r="AN52" s="121"/>
      <c r="AO52" s="121"/>
      <c r="AP52" s="121"/>
      <c r="AQ52" s="121"/>
      <c r="AR52" s="121"/>
    </row>
    <row r="53" spans="1:44" ht="15" customHeight="1" x14ac:dyDescent="0.25">
      <c r="A53" s="67">
        <v>50</v>
      </c>
      <c r="B53" s="166"/>
      <c r="C53" s="71" t="s">
        <v>113</v>
      </c>
      <c r="D53" s="86" t="s">
        <v>293</v>
      </c>
      <c r="E53" s="77" t="s">
        <v>3</v>
      </c>
      <c r="F53" s="14">
        <v>169</v>
      </c>
      <c r="G53" s="115">
        <f t="shared" si="0"/>
        <v>84</v>
      </c>
      <c r="H53" s="115">
        <f t="shared" si="5"/>
        <v>0</v>
      </c>
      <c r="I53" s="115">
        <f t="shared" si="6"/>
        <v>84</v>
      </c>
      <c r="J53" s="116">
        <f t="shared" si="1"/>
        <v>84</v>
      </c>
      <c r="K53" s="116">
        <f t="shared" si="7"/>
        <v>0</v>
      </c>
      <c r="L53" s="116">
        <f t="shared" si="8"/>
        <v>84</v>
      </c>
      <c r="M53" s="117">
        <f t="shared" si="2"/>
        <v>84</v>
      </c>
      <c r="N53" s="117">
        <f t="shared" si="9"/>
        <v>0</v>
      </c>
      <c r="O53" s="117">
        <f t="shared" si="10"/>
        <v>84</v>
      </c>
      <c r="P53" s="118">
        <f t="shared" si="3"/>
        <v>84</v>
      </c>
      <c r="Q53" s="118">
        <f t="shared" si="11"/>
        <v>0</v>
      </c>
      <c r="R53" s="118">
        <f t="shared" si="12"/>
        <v>84</v>
      </c>
      <c r="S53" s="119">
        <f t="shared" si="13"/>
        <v>338</v>
      </c>
      <c r="T53" s="119">
        <v>0</v>
      </c>
      <c r="U53" s="119">
        <f t="shared" si="14"/>
        <v>0</v>
      </c>
      <c r="V53" s="119">
        <f t="shared" si="15"/>
        <v>338</v>
      </c>
      <c r="W53" s="120">
        <v>4.1900000000000004</v>
      </c>
      <c r="X53" s="120">
        <f t="shared" si="4"/>
        <v>708.11</v>
      </c>
      <c r="Y53" s="121"/>
      <c r="Z53" s="121"/>
      <c r="AA53" s="121"/>
      <c r="AB53" s="121"/>
      <c r="AC53" s="121"/>
      <c r="AD53" s="121"/>
      <c r="AE53" s="121"/>
      <c r="AF53" s="121"/>
      <c r="AG53" s="121"/>
      <c r="AH53" s="121"/>
      <c r="AI53" s="121"/>
      <c r="AJ53" s="121"/>
      <c r="AK53" s="121"/>
      <c r="AL53" s="121"/>
      <c r="AM53" s="121"/>
      <c r="AN53" s="121"/>
      <c r="AO53" s="121"/>
      <c r="AP53" s="121"/>
      <c r="AQ53" s="121"/>
      <c r="AR53" s="121"/>
    </row>
    <row r="54" spans="1:44" ht="15" customHeight="1" x14ac:dyDescent="0.25">
      <c r="A54" s="67">
        <v>51</v>
      </c>
      <c r="B54" s="166"/>
      <c r="C54" s="71" t="s">
        <v>114</v>
      </c>
      <c r="D54" s="86" t="s">
        <v>293</v>
      </c>
      <c r="E54" s="77" t="s">
        <v>3</v>
      </c>
      <c r="F54" s="14">
        <v>160</v>
      </c>
      <c r="G54" s="115">
        <f t="shared" si="0"/>
        <v>80</v>
      </c>
      <c r="H54" s="115">
        <f t="shared" si="5"/>
        <v>0</v>
      </c>
      <c r="I54" s="115">
        <f t="shared" si="6"/>
        <v>80</v>
      </c>
      <c r="J54" s="116">
        <f t="shared" si="1"/>
        <v>80</v>
      </c>
      <c r="K54" s="116">
        <f t="shared" si="7"/>
        <v>0</v>
      </c>
      <c r="L54" s="116">
        <f t="shared" si="8"/>
        <v>80</v>
      </c>
      <c r="M54" s="117">
        <f t="shared" si="2"/>
        <v>80</v>
      </c>
      <c r="N54" s="117">
        <f t="shared" si="9"/>
        <v>0</v>
      </c>
      <c r="O54" s="117">
        <f t="shared" si="10"/>
        <v>80</v>
      </c>
      <c r="P54" s="118">
        <f t="shared" si="3"/>
        <v>80</v>
      </c>
      <c r="Q54" s="118">
        <f t="shared" si="11"/>
        <v>0</v>
      </c>
      <c r="R54" s="118">
        <f t="shared" si="12"/>
        <v>80</v>
      </c>
      <c r="S54" s="119">
        <f t="shared" si="13"/>
        <v>320</v>
      </c>
      <c r="T54" s="119">
        <v>0</v>
      </c>
      <c r="U54" s="119">
        <f t="shared" si="14"/>
        <v>0</v>
      </c>
      <c r="V54" s="119">
        <f t="shared" si="15"/>
        <v>320</v>
      </c>
      <c r="W54" s="120">
        <v>1.92</v>
      </c>
      <c r="X54" s="120">
        <f t="shared" si="4"/>
        <v>307.2</v>
      </c>
      <c r="Y54" s="121"/>
      <c r="Z54" s="121"/>
      <c r="AA54" s="121"/>
      <c r="AB54" s="121"/>
      <c r="AC54" s="121"/>
      <c r="AD54" s="121"/>
      <c r="AE54" s="121"/>
      <c r="AF54" s="121"/>
      <c r="AG54" s="121"/>
      <c r="AH54" s="121"/>
      <c r="AI54" s="121"/>
      <c r="AJ54" s="121"/>
      <c r="AK54" s="121"/>
      <c r="AL54" s="121"/>
      <c r="AM54" s="121"/>
      <c r="AN54" s="121"/>
      <c r="AO54" s="121"/>
      <c r="AP54" s="121"/>
      <c r="AQ54" s="121"/>
      <c r="AR54" s="121"/>
    </row>
    <row r="55" spans="1:44" ht="15" customHeight="1" x14ac:dyDescent="0.25">
      <c r="A55" s="67">
        <v>52</v>
      </c>
      <c r="B55" s="166"/>
      <c r="C55" s="71" t="s">
        <v>115</v>
      </c>
      <c r="D55" s="86" t="s">
        <v>297</v>
      </c>
      <c r="E55" s="77" t="s">
        <v>3</v>
      </c>
      <c r="F55" s="14">
        <v>205</v>
      </c>
      <c r="G55" s="115">
        <f t="shared" si="0"/>
        <v>102</v>
      </c>
      <c r="H55" s="115">
        <f t="shared" si="5"/>
        <v>0</v>
      </c>
      <c r="I55" s="115">
        <f t="shared" si="6"/>
        <v>102</v>
      </c>
      <c r="J55" s="116">
        <f t="shared" si="1"/>
        <v>102</v>
      </c>
      <c r="K55" s="116">
        <f t="shared" si="7"/>
        <v>0</v>
      </c>
      <c r="L55" s="116">
        <f t="shared" si="8"/>
        <v>102</v>
      </c>
      <c r="M55" s="117">
        <f t="shared" si="2"/>
        <v>102</v>
      </c>
      <c r="N55" s="117">
        <f t="shared" si="9"/>
        <v>0</v>
      </c>
      <c r="O55" s="117">
        <f t="shared" si="10"/>
        <v>102</v>
      </c>
      <c r="P55" s="118">
        <f t="shared" si="3"/>
        <v>102</v>
      </c>
      <c r="Q55" s="118">
        <f t="shared" si="11"/>
        <v>0</v>
      </c>
      <c r="R55" s="118">
        <f t="shared" si="12"/>
        <v>102</v>
      </c>
      <c r="S55" s="119">
        <f t="shared" si="13"/>
        <v>410</v>
      </c>
      <c r="T55" s="119">
        <v>0</v>
      </c>
      <c r="U55" s="119">
        <f t="shared" si="14"/>
        <v>0</v>
      </c>
      <c r="V55" s="119">
        <f t="shared" si="15"/>
        <v>410</v>
      </c>
      <c r="W55" s="120">
        <v>9.8000000000000007</v>
      </c>
      <c r="X55" s="120">
        <f t="shared" si="4"/>
        <v>2009.0000000000002</v>
      </c>
      <c r="Y55" s="121"/>
      <c r="Z55" s="121"/>
      <c r="AA55" s="121"/>
      <c r="AB55" s="121"/>
      <c r="AC55" s="121"/>
      <c r="AD55" s="121"/>
      <c r="AE55" s="121"/>
      <c r="AF55" s="121"/>
      <c r="AG55" s="121"/>
      <c r="AH55" s="121"/>
      <c r="AI55" s="121"/>
      <c r="AJ55" s="121"/>
      <c r="AK55" s="121"/>
      <c r="AL55" s="121"/>
      <c r="AM55" s="121"/>
      <c r="AN55" s="121"/>
      <c r="AO55" s="121"/>
      <c r="AP55" s="121"/>
      <c r="AQ55" s="121"/>
      <c r="AR55" s="121"/>
    </row>
    <row r="56" spans="1:44" ht="15" customHeight="1" x14ac:dyDescent="0.25">
      <c r="A56" s="67">
        <v>53</v>
      </c>
      <c r="B56" s="166"/>
      <c r="C56" s="71" t="s">
        <v>116</v>
      </c>
      <c r="D56" s="86" t="s">
        <v>299</v>
      </c>
      <c r="E56" s="77" t="s">
        <v>3</v>
      </c>
      <c r="F56" s="14">
        <v>459</v>
      </c>
      <c r="G56" s="115">
        <f t="shared" si="0"/>
        <v>229</v>
      </c>
      <c r="H56" s="115">
        <f t="shared" si="5"/>
        <v>30</v>
      </c>
      <c r="I56" s="115">
        <f t="shared" si="6"/>
        <v>199</v>
      </c>
      <c r="J56" s="116">
        <f t="shared" si="1"/>
        <v>229</v>
      </c>
      <c r="K56" s="116">
        <f t="shared" si="7"/>
        <v>0</v>
      </c>
      <c r="L56" s="116">
        <f t="shared" si="8"/>
        <v>229</v>
      </c>
      <c r="M56" s="117">
        <f t="shared" si="2"/>
        <v>229</v>
      </c>
      <c r="N56" s="117">
        <f t="shared" si="9"/>
        <v>0</v>
      </c>
      <c r="O56" s="117">
        <f t="shared" si="10"/>
        <v>229</v>
      </c>
      <c r="P56" s="118">
        <f t="shared" si="3"/>
        <v>229</v>
      </c>
      <c r="Q56" s="118">
        <f t="shared" si="11"/>
        <v>0</v>
      </c>
      <c r="R56" s="118">
        <f t="shared" si="12"/>
        <v>229</v>
      </c>
      <c r="S56" s="119">
        <f t="shared" si="13"/>
        <v>918</v>
      </c>
      <c r="T56" s="119">
        <v>0</v>
      </c>
      <c r="U56" s="119">
        <f t="shared" si="14"/>
        <v>30</v>
      </c>
      <c r="V56" s="119">
        <f t="shared" si="15"/>
        <v>888</v>
      </c>
      <c r="W56" s="120">
        <v>8.86</v>
      </c>
      <c r="X56" s="120">
        <f t="shared" si="4"/>
        <v>4066.74</v>
      </c>
      <c r="Y56" s="121">
        <v>30</v>
      </c>
      <c r="Z56" s="121"/>
      <c r="AA56" s="121"/>
      <c r="AB56" s="121"/>
      <c r="AC56" s="121"/>
      <c r="AD56" s="121"/>
      <c r="AE56" s="121"/>
      <c r="AF56" s="121"/>
      <c r="AG56" s="121"/>
      <c r="AH56" s="121"/>
      <c r="AI56" s="121"/>
      <c r="AJ56" s="121"/>
      <c r="AK56" s="121"/>
      <c r="AL56" s="121"/>
      <c r="AM56" s="121"/>
      <c r="AN56" s="121"/>
      <c r="AO56" s="121"/>
      <c r="AP56" s="121"/>
      <c r="AQ56" s="121"/>
      <c r="AR56" s="121"/>
    </row>
    <row r="57" spans="1:44" ht="15" customHeight="1" x14ac:dyDescent="0.25">
      <c r="A57" s="67">
        <v>54</v>
      </c>
      <c r="B57" s="166" t="s">
        <v>479</v>
      </c>
      <c r="C57" s="71" t="s">
        <v>117</v>
      </c>
      <c r="D57" s="86" t="s">
        <v>290</v>
      </c>
      <c r="E57" s="77" t="s">
        <v>301</v>
      </c>
      <c r="F57" s="14">
        <v>356</v>
      </c>
      <c r="G57" s="115">
        <f t="shared" si="0"/>
        <v>178</v>
      </c>
      <c r="H57" s="115">
        <f t="shared" si="5"/>
        <v>50</v>
      </c>
      <c r="I57" s="115">
        <f t="shared" si="6"/>
        <v>128</v>
      </c>
      <c r="J57" s="116">
        <f t="shared" si="1"/>
        <v>178</v>
      </c>
      <c r="K57" s="116">
        <f t="shared" si="7"/>
        <v>0</v>
      </c>
      <c r="L57" s="116">
        <f t="shared" si="8"/>
        <v>178</v>
      </c>
      <c r="M57" s="117">
        <f t="shared" si="2"/>
        <v>178</v>
      </c>
      <c r="N57" s="117">
        <f t="shared" si="9"/>
        <v>0</v>
      </c>
      <c r="O57" s="117">
        <f t="shared" si="10"/>
        <v>178</v>
      </c>
      <c r="P57" s="118">
        <f t="shared" si="3"/>
        <v>178</v>
      </c>
      <c r="Q57" s="118">
        <f t="shared" si="11"/>
        <v>0</v>
      </c>
      <c r="R57" s="118">
        <f t="shared" si="12"/>
        <v>178</v>
      </c>
      <c r="S57" s="119">
        <f t="shared" si="13"/>
        <v>712</v>
      </c>
      <c r="T57" s="119">
        <v>0</v>
      </c>
      <c r="U57" s="119">
        <f t="shared" si="14"/>
        <v>50</v>
      </c>
      <c r="V57" s="119">
        <f t="shared" si="15"/>
        <v>662</v>
      </c>
      <c r="W57" s="120">
        <v>1</v>
      </c>
      <c r="X57" s="120">
        <f t="shared" si="4"/>
        <v>356</v>
      </c>
      <c r="Y57" s="121">
        <v>50</v>
      </c>
      <c r="Z57" s="121"/>
      <c r="AA57" s="121"/>
      <c r="AB57" s="121"/>
      <c r="AC57" s="121"/>
      <c r="AD57" s="121"/>
      <c r="AE57" s="121"/>
      <c r="AF57" s="121"/>
      <c r="AG57" s="121"/>
      <c r="AH57" s="121"/>
      <c r="AI57" s="121"/>
      <c r="AJ57" s="121"/>
      <c r="AK57" s="121"/>
      <c r="AL57" s="121"/>
      <c r="AM57" s="121"/>
      <c r="AN57" s="121"/>
      <c r="AO57" s="121"/>
      <c r="AP57" s="121"/>
      <c r="AQ57" s="121"/>
      <c r="AR57" s="121"/>
    </row>
    <row r="58" spans="1:44" ht="15" customHeight="1" x14ac:dyDescent="0.25">
      <c r="A58" s="67">
        <v>55</v>
      </c>
      <c r="B58" s="166"/>
      <c r="C58" s="71" t="s">
        <v>118</v>
      </c>
      <c r="D58" s="86" t="s">
        <v>303</v>
      </c>
      <c r="E58" s="77" t="s">
        <v>3</v>
      </c>
      <c r="F58" s="14">
        <v>424</v>
      </c>
      <c r="G58" s="115">
        <f t="shared" si="0"/>
        <v>212</v>
      </c>
      <c r="H58" s="115">
        <f t="shared" si="5"/>
        <v>50</v>
      </c>
      <c r="I58" s="115">
        <f t="shared" si="6"/>
        <v>162</v>
      </c>
      <c r="J58" s="116">
        <f t="shared" si="1"/>
        <v>212</v>
      </c>
      <c r="K58" s="116">
        <f t="shared" si="7"/>
        <v>0</v>
      </c>
      <c r="L58" s="116">
        <f t="shared" si="8"/>
        <v>212</v>
      </c>
      <c r="M58" s="117">
        <f t="shared" si="2"/>
        <v>212</v>
      </c>
      <c r="N58" s="117">
        <f t="shared" si="9"/>
        <v>0</v>
      </c>
      <c r="O58" s="117">
        <f t="shared" si="10"/>
        <v>212</v>
      </c>
      <c r="P58" s="118">
        <f t="shared" si="3"/>
        <v>212</v>
      </c>
      <c r="Q58" s="118">
        <f t="shared" si="11"/>
        <v>0</v>
      </c>
      <c r="R58" s="118">
        <f t="shared" si="12"/>
        <v>212</v>
      </c>
      <c r="S58" s="119">
        <f t="shared" si="13"/>
        <v>848</v>
      </c>
      <c r="T58" s="119">
        <v>0</v>
      </c>
      <c r="U58" s="119">
        <f t="shared" si="14"/>
        <v>50</v>
      </c>
      <c r="V58" s="119">
        <f t="shared" si="15"/>
        <v>798</v>
      </c>
      <c r="W58" s="120">
        <v>1.06</v>
      </c>
      <c r="X58" s="120">
        <f t="shared" si="4"/>
        <v>449.44</v>
      </c>
      <c r="Y58" s="121">
        <v>50</v>
      </c>
      <c r="Z58" s="121"/>
      <c r="AA58" s="121"/>
      <c r="AB58" s="121"/>
      <c r="AC58" s="121"/>
      <c r="AD58" s="121"/>
      <c r="AE58" s="121"/>
      <c r="AF58" s="121"/>
      <c r="AG58" s="121"/>
      <c r="AH58" s="121"/>
      <c r="AI58" s="121"/>
      <c r="AJ58" s="121"/>
      <c r="AK58" s="121"/>
      <c r="AL58" s="121"/>
      <c r="AM58" s="121"/>
      <c r="AN58" s="121"/>
      <c r="AO58" s="121"/>
      <c r="AP58" s="121"/>
      <c r="AQ58" s="121"/>
      <c r="AR58" s="121"/>
    </row>
    <row r="59" spans="1:44" ht="15" customHeight="1" x14ac:dyDescent="0.25">
      <c r="A59" s="67">
        <v>56</v>
      </c>
      <c r="B59" s="166"/>
      <c r="C59" s="71" t="s">
        <v>119</v>
      </c>
      <c r="D59" s="86" t="s">
        <v>293</v>
      </c>
      <c r="E59" s="77" t="s">
        <v>50</v>
      </c>
      <c r="F59" s="14">
        <v>312</v>
      </c>
      <c r="G59" s="115">
        <f t="shared" si="0"/>
        <v>156</v>
      </c>
      <c r="H59" s="115">
        <f t="shared" si="5"/>
        <v>20</v>
      </c>
      <c r="I59" s="115">
        <f t="shared" si="6"/>
        <v>136</v>
      </c>
      <c r="J59" s="116">
        <f t="shared" si="1"/>
        <v>156</v>
      </c>
      <c r="K59" s="116">
        <f t="shared" si="7"/>
        <v>0</v>
      </c>
      <c r="L59" s="116">
        <f t="shared" si="8"/>
        <v>156</v>
      </c>
      <c r="M59" s="117">
        <f t="shared" si="2"/>
        <v>156</v>
      </c>
      <c r="N59" s="117">
        <f t="shared" si="9"/>
        <v>0</v>
      </c>
      <c r="O59" s="117">
        <f t="shared" si="10"/>
        <v>156</v>
      </c>
      <c r="P59" s="118">
        <f t="shared" si="3"/>
        <v>156</v>
      </c>
      <c r="Q59" s="118">
        <f t="shared" si="11"/>
        <v>0</v>
      </c>
      <c r="R59" s="118">
        <f t="shared" si="12"/>
        <v>156</v>
      </c>
      <c r="S59" s="119">
        <f t="shared" si="13"/>
        <v>624</v>
      </c>
      <c r="T59" s="119">
        <v>0</v>
      </c>
      <c r="U59" s="119">
        <f t="shared" si="14"/>
        <v>20</v>
      </c>
      <c r="V59" s="119">
        <f t="shared" si="15"/>
        <v>604</v>
      </c>
      <c r="W59" s="120">
        <v>2</v>
      </c>
      <c r="X59" s="120">
        <f t="shared" si="4"/>
        <v>624</v>
      </c>
      <c r="Y59" s="121">
        <v>20</v>
      </c>
      <c r="Z59" s="121"/>
      <c r="AA59" s="121"/>
      <c r="AB59" s="121"/>
      <c r="AC59" s="121"/>
      <c r="AD59" s="121"/>
      <c r="AE59" s="121"/>
      <c r="AF59" s="121"/>
      <c r="AG59" s="121"/>
      <c r="AH59" s="121"/>
      <c r="AI59" s="121"/>
      <c r="AJ59" s="121"/>
      <c r="AK59" s="121"/>
      <c r="AL59" s="121"/>
      <c r="AM59" s="121"/>
      <c r="AN59" s="121"/>
      <c r="AO59" s="121"/>
      <c r="AP59" s="121"/>
      <c r="AQ59" s="121"/>
      <c r="AR59" s="121"/>
    </row>
    <row r="60" spans="1:44" ht="15" customHeight="1" x14ac:dyDescent="0.25">
      <c r="A60" s="67">
        <v>57</v>
      </c>
      <c r="B60" s="166"/>
      <c r="C60" s="71" t="s">
        <v>120</v>
      </c>
      <c r="D60" s="86" t="s">
        <v>306</v>
      </c>
      <c r="E60" s="77" t="s">
        <v>236</v>
      </c>
      <c r="F60" s="14">
        <v>158</v>
      </c>
      <c r="G60" s="115">
        <f t="shared" si="0"/>
        <v>79</v>
      </c>
      <c r="H60" s="115">
        <f t="shared" si="5"/>
        <v>20</v>
      </c>
      <c r="I60" s="115">
        <f t="shared" si="6"/>
        <v>59</v>
      </c>
      <c r="J60" s="116">
        <f t="shared" si="1"/>
        <v>79</v>
      </c>
      <c r="K60" s="116">
        <f t="shared" si="7"/>
        <v>0</v>
      </c>
      <c r="L60" s="116">
        <f t="shared" si="8"/>
        <v>79</v>
      </c>
      <c r="M60" s="117">
        <f t="shared" si="2"/>
        <v>79</v>
      </c>
      <c r="N60" s="117">
        <f t="shared" si="9"/>
        <v>0</v>
      </c>
      <c r="O60" s="117">
        <f t="shared" si="10"/>
        <v>79</v>
      </c>
      <c r="P60" s="118">
        <f t="shared" si="3"/>
        <v>79</v>
      </c>
      <c r="Q60" s="118">
        <f t="shared" si="11"/>
        <v>0</v>
      </c>
      <c r="R60" s="118">
        <f t="shared" si="12"/>
        <v>79</v>
      </c>
      <c r="S60" s="119">
        <f t="shared" si="13"/>
        <v>316</v>
      </c>
      <c r="T60" s="119">
        <v>0</v>
      </c>
      <c r="U60" s="119">
        <f t="shared" si="14"/>
        <v>20</v>
      </c>
      <c r="V60" s="119">
        <f t="shared" si="15"/>
        <v>296</v>
      </c>
      <c r="W60" s="120">
        <v>1.32</v>
      </c>
      <c r="X60" s="120">
        <f t="shared" si="4"/>
        <v>208.56</v>
      </c>
      <c r="Y60" s="121">
        <v>20</v>
      </c>
      <c r="Z60" s="121"/>
      <c r="AA60" s="121"/>
      <c r="AB60" s="121"/>
      <c r="AC60" s="121"/>
      <c r="AD60" s="121"/>
      <c r="AE60" s="121"/>
      <c r="AF60" s="121"/>
      <c r="AG60" s="121"/>
      <c r="AH60" s="121"/>
      <c r="AI60" s="121"/>
      <c r="AJ60" s="121"/>
      <c r="AK60" s="121"/>
      <c r="AL60" s="121"/>
      <c r="AM60" s="121"/>
      <c r="AN60" s="121"/>
      <c r="AO60" s="121"/>
      <c r="AP60" s="121"/>
      <c r="AQ60" s="121"/>
      <c r="AR60" s="121"/>
    </row>
    <row r="61" spans="1:44" ht="15" customHeight="1" x14ac:dyDescent="0.25">
      <c r="A61" s="67">
        <v>58</v>
      </c>
      <c r="B61" s="166"/>
      <c r="C61" s="71" t="s">
        <v>121</v>
      </c>
      <c r="D61" s="86" t="s">
        <v>308</v>
      </c>
      <c r="E61" s="77" t="s">
        <v>3</v>
      </c>
      <c r="F61" s="14">
        <v>634</v>
      </c>
      <c r="G61" s="115">
        <f t="shared" si="0"/>
        <v>317</v>
      </c>
      <c r="H61" s="115">
        <f t="shared" si="5"/>
        <v>200</v>
      </c>
      <c r="I61" s="115">
        <f t="shared" si="6"/>
        <v>117</v>
      </c>
      <c r="J61" s="116">
        <f t="shared" si="1"/>
        <v>317</v>
      </c>
      <c r="K61" s="116">
        <f t="shared" si="7"/>
        <v>0</v>
      </c>
      <c r="L61" s="116">
        <f t="shared" si="8"/>
        <v>317</v>
      </c>
      <c r="M61" s="117">
        <f t="shared" si="2"/>
        <v>317</v>
      </c>
      <c r="N61" s="117">
        <f t="shared" si="9"/>
        <v>0</v>
      </c>
      <c r="O61" s="117">
        <f t="shared" si="10"/>
        <v>317</v>
      </c>
      <c r="P61" s="118">
        <f t="shared" si="3"/>
        <v>317</v>
      </c>
      <c r="Q61" s="118">
        <f t="shared" si="11"/>
        <v>0</v>
      </c>
      <c r="R61" s="118">
        <f t="shared" si="12"/>
        <v>317</v>
      </c>
      <c r="S61" s="119">
        <f t="shared" si="13"/>
        <v>1268</v>
      </c>
      <c r="T61" s="119">
        <v>0</v>
      </c>
      <c r="U61" s="119">
        <f t="shared" si="14"/>
        <v>200</v>
      </c>
      <c r="V61" s="119">
        <f t="shared" si="15"/>
        <v>1068</v>
      </c>
      <c r="W61" s="120">
        <v>0.93</v>
      </c>
      <c r="X61" s="120">
        <f t="shared" si="4"/>
        <v>589.62</v>
      </c>
      <c r="Y61" s="121">
        <v>200</v>
      </c>
      <c r="Z61" s="121"/>
      <c r="AA61" s="121"/>
      <c r="AB61" s="121"/>
      <c r="AC61" s="121"/>
      <c r="AD61" s="121"/>
      <c r="AE61" s="121"/>
      <c r="AF61" s="121"/>
      <c r="AG61" s="121"/>
      <c r="AH61" s="121"/>
      <c r="AI61" s="121"/>
      <c r="AJ61" s="121"/>
      <c r="AK61" s="121"/>
      <c r="AL61" s="121"/>
      <c r="AM61" s="121"/>
      <c r="AN61" s="121"/>
      <c r="AO61" s="121"/>
      <c r="AP61" s="121"/>
      <c r="AQ61" s="121"/>
      <c r="AR61" s="121"/>
    </row>
    <row r="62" spans="1:44" ht="15" customHeight="1" x14ac:dyDescent="0.25">
      <c r="A62" s="67">
        <v>59</v>
      </c>
      <c r="B62" s="166"/>
      <c r="C62" s="71" t="s">
        <v>122</v>
      </c>
      <c r="D62" s="86" t="s">
        <v>308</v>
      </c>
      <c r="E62" s="77" t="s">
        <v>3</v>
      </c>
      <c r="F62" s="14">
        <v>509</v>
      </c>
      <c r="G62" s="115">
        <f t="shared" si="0"/>
        <v>254</v>
      </c>
      <c r="H62" s="115">
        <f t="shared" si="5"/>
        <v>200</v>
      </c>
      <c r="I62" s="115">
        <f t="shared" si="6"/>
        <v>54</v>
      </c>
      <c r="J62" s="116">
        <f t="shared" si="1"/>
        <v>254</v>
      </c>
      <c r="K62" s="116">
        <f t="shared" si="7"/>
        <v>0</v>
      </c>
      <c r="L62" s="116">
        <f t="shared" si="8"/>
        <v>254</v>
      </c>
      <c r="M62" s="117">
        <f t="shared" si="2"/>
        <v>254</v>
      </c>
      <c r="N62" s="117">
        <f t="shared" si="9"/>
        <v>0</v>
      </c>
      <c r="O62" s="117">
        <f t="shared" si="10"/>
        <v>254</v>
      </c>
      <c r="P62" s="118">
        <f t="shared" si="3"/>
        <v>254</v>
      </c>
      <c r="Q62" s="118">
        <f t="shared" si="11"/>
        <v>0</v>
      </c>
      <c r="R62" s="118">
        <f t="shared" si="12"/>
        <v>254</v>
      </c>
      <c r="S62" s="119">
        <f t="shared" si="13"/>
        <v>1018</v>
      </c>
      <c r="T62" s="119">
        <v>0</v>
      </c>
      <c r="U62" s="119">
        <f t="shared" si="14"/>
        <v>200</v>
      </c>
      <c r="V62" s="119">
        <f t="shared" si="15"/>
        <v>818</v>
      </c>
      <c r="W62" s="120">
        <v>0.93</v>
      </c>
      <c r="X62" s="120">
        <f t="shared" si="4"/>
        <v>473.37</v>
      </c>
      <c r="Y62" s="121">
        <v>200</v>
      </c>
      <c r="Z62" s="121"/>
      <c r="AA62" s="121"/>
      <c r="AB62" s="121"/>
      <c r="AC62" s="121"/>
      <c r="AD62" s="121"/>
      <c r="AE62" s="121"/>
      <c r="AF62" s="121"/>
      <c r="AG62" s="121"/>
      <c r="AH62" s="121"/>
      <c r="AI62" s="121"/>
      <c r="AJ62" s="121"/>
      <c r="AK62" s="121"/>
      <c r="AL62" s="121"/>
      <c r="AM62" s="121"/>
      <c r="AN62" s="121"/>
      <c r="AO62" s="121"/>
      <c r="AP62" s="121"/>
      <c r="AQ62" s="121"/>
      <c r="AR62" s="121"/>
    </row>
    <row r="63" spans="1:44" ht="15" customHeight="1" x14ac:dyDescent="0.25">
      <c r="A63" s="67">
        <v>60</v>
      </c>
      <c r="B63" s="166"/>
      <c r="C63" s="71" t="s">
        <v>123</v>
      </c>
      <c r="D63" s="86" t="s">
        <v>308</v>
      </c>
      <c r="E63" s="77" t="s">
        <v>3</v>
      </c>
      <c r="F63" s="14">
        <v>427</v>
      </c>
      <c r="G63" s="115">
        <f t="shared" si="0"/>
        <v>213</v>
      </c>
      <c r="H63" s="115">
        <f t="shared" si="5"/>
        <v>200</v>
      </c>
      <c r="I63" s="115">
        <f t="shared" si="6"/>
        <v>13</v>
      </c>
      <c r="J63" s="116">
        <f t="shared" si="1"/>
        <v>213</v>
      </c>
      <c r="K63" s="116">
        <f t="shared" si="7"/>
        <v>0</v>
      </c>
      <c r="L63" s="116">
        <f t="shared" si="8"/>
        <v>213</v>
      </c>
      <c r="M63" s="117">
        <f t="shared" si="2"/>
        <v>213</v>
      </c>
      <c r="N63" s="117">
        <f t="shared" si="9"/>
        <v>0</v>
      </c>
      <c r="O63" s="117">
        <f t="shared" si="10"/>
        <v>213</v>
      </c>
      <c r="P63" s="118">
        <f t="shared" si="3"/>
        <v>213</v>
      </c>
      <c r="Q63" s="118">
        <f t="shared" si="11"/>
        <v>0</v>
      </c>
      <c r="R63" s="118">
        <f t="shared" si="12"/>
        <v>213</v>
      </c>
      <c r="S63" s="119">
        <f t="shared" si="13"/>
        <v>854</v>
      </c>
      <c r="T63" s="119">
        <v>0</v>
      </c>
      <c r="U63" s="119">
        <f t="shared" si="14"/>
        <v>200</v>
      </c>
      <c r="V63" s="119">
        <f t="shared" si="15"/>
        <v>654</v>
      </c>
      <c r="W63" s="120">
        <v>0.93</v>
      </c>
      <c r="X63" s="120">
        <f t="shared" si="4"/>
        <v>397.11</v>
      </c>
      <c r="Y63" s="121">
        <v>200</v>
      </c>
      <c r="Z63" s="121"/>
      <c r="AA63" s="121"/>
      <c r="AB63" s="121"/>
      <c r="AC63" s="121"/>
      <c r="AD63" s="121"/>
      <c r="AE63" s="121"/>
      <c r="AF63" s="121"/>
      <c r="AG63" s="121"/>
      <c r="AH63" s="121"/>
      <c r="AI63" s="121"/>
      <c r="AJ63" s="121"/>
      <c r="AK63" s="121"/>
      <c r="AL63" s="121"/>
      <c r="AM63" s="121"/>
      <c r="AN63" s="121"/>
      <c r="AO63" s="121"/>
      <c r="AP63" s="121"/>
      <c r="AQ63" s="121"/>
      <c r="AR63" s="121"/>
    </row>
    <row r="64" spans="1:44" ht="15" customHeight="1" x14ac:dyDescent="0.25">
      <c r="A64" s="67">
        <v>61</v>
      </c>
      <c r="B64" s="166"/>
      <c r="C64" s="71" t="s">
        <v>124</v>
      </c>
      <c r="D64" s="86" t="s">
        <v>312</v>
      </c>
      <c r="E64" s="77" t="s">
        <v>3</v>
      </c>
      <c r="F64" s="14">
        <v>731</v>
      </c>
      <c r="G64" s="115">
        <f t="shared" si="0"/>
        <v>365</v>
      </c>
      <c r="H64" s="115">
        <f t="shared" si="5"/>
        <v>20</v>
      </c>
      <c r="I64" s="115">
        <f t="shared" si="6"/>
        <v>345</v>
      </c>
      <c r="J64" s="116">
        <f t="shared" si="1"/>
        <v>365</v>
      </c>
      <c r="K64" s="116">
        <f t="shared" si="7"/>
        <v>0</v>
      </c>
      <c r="L64" s="116">
        <f t="shared" si="8"/>
        <v>365</v>
      </c>
      <c r="M64" s="117">
        <f t="shared" si="2"/>
        <v>365</v>
      </c>
      <c r="N64" s="117">
        <f t="shared" si="9"/>
        <v>0</v>
      </c>
      <c r="O64" s="117">
        <f t="shared" si="10"/>
        <v>365</v>
      </c>
      <c r="P64" s="118">
        <f t="shared" si="3"/>
        <v>365</v>
      </c>
      <c r="Q64" s="118">
        <f t="shared" si="11"/>
        <v>0</v>
      </c>
      <c r="R64" s="118">
        <f t="shared" si="12"/>
        <v>365</v>
      </c>
      <c r="S64" s="119">
        <f t="shared" si="13"/>
        <v>1462</v>
      </c>
      <c r="T64" s="119">
        <v>0</v>
      </c>
      <c r="U64" s="119">
        <f t="shared" si="14"/>
        <v>20</v>
      </c>
      <c r="V64" s="119">
        <f t="shared" si="15"/>
        <v>1442</v>
      </c>
      <c r="W64" s="120">
        <v>0.7</v>
      </c>
      <c r="X64" s="120">
        <f t="shared" si="4"/>
        <v>511.7</v>
      </c>
      <c r="Y64" s="121">
        <v>20</v>
      </c>
      <c r="Z64" s="121"/>
      <c r="AA64" s="121"/>
      <c r="AB64" s="121"/>
      <c r="AC64" s="121"/>
      <c r="AD64" s="121"/>
      <c r="AE64" s="121"/>
      <c r="AF64" s="121"/>
      <c r="AG64" s="121"/>
      <c r="AH64" s="121"/>
      <c r="AI64" s="121"/>
      <c r="AJ64" s="121"/>
      <c r="AK64" s="121"/>
      <c r="AL64" s="121"/>
      <c r="AM64" s="121"/>
      <c r="AN64" s="121"/>
      <c r="AO64" s="121"/>
      <c r="AP64" s="121"/>
      <c r="AQ64" s="121"/>
      <c r="AR64" s="121"/>
    </row>
    <row r="65" spans="1:44" ht="15" customHeight="1" x14ac:dyDescent="0.25">
      <c r="A65" s="67">
        <v>62</v>
      </c>
      <c r="B65" s="166"/>
      <c r="C65" s="71" t="s">
        <v>125</v>
      </c>
      <c r="D65" s="86" t="s">
        <v>314</v>
      </c>
      <c r="E65" s="77" t="s">
        <v>3</v>
      </c>
      <c r="F65" s="14">
        <v>104</v>
      </c>
      <c r="G65" s="115">
        <f t="shared" si="0"/>
        <v>52</v>
      </c>
      <c r="H65" s="115">
        <f t="shared" si="5"/>
        <v>50</v>
      </c>
      <c r="I65" s="115">
        <f t="shared" si="6"/>
        <v>2</v>
      </c>
      <c r="J65" s="116">
        <f t="shared" si="1"/>
        <v>52</v>
      </c>
      <c r="K65" s="116">
        <f t="shared" si="7"/>
        <v>0</v>
      </c>
      <c r="L65" s="116">
        <f t="shared" si="8"/>
        <v>52</v>
      </c>
      <c r="M65" s="117">
        <f t="shared" si="2"/>
        <v>52</v>
      </c>
      <c r="N65" s="117">
        <f t="shared" si="9"/>
        <v>0</v>
      </c>
      <c r="O65" s="117">
        <f t="shared" si="10"/>
        <v>52</v>
      </c>
      <c r="P65" s="118">
        <f t="shared" si="3"/>
        <v>52</v>
      </c>
      <c r="Q65" s="118">
        <f t="shared" si="11"/>
        <v>0</v>
      </c>
      <c r="R65" s="118">
        <f t="shared" si="12"/>
        <v>52</v>
      </c>
      <c r="S65" s="119">
        <f t="shared" si="13"/>
        <v>208</v>
      </c>
      <c r="T65" s="119">
        <v>0</v>
      </c>
      <c r="U65" s="119">
        <f t="shared" si="14"/>
        <v>50</v>
      </c>
      <c r="V65" s="119">
        <f t="shared" si="15"/>
        <v>158</v>
      </c>
      <c r="W65" s="120">
        <v>1.06</v>
      </c>
      <c r="X65" s="120">
        <f t="shared" si="4"/>
        <v>110.24000000000001</v>
      </c>
      <c r="Y65" s="121">
        <v>50</v>
      </c>
      <c r="Z65" s="121"/>
      <c r="AA65" s="121"/>
      <c r="AB65" s="121"/>
      <c r="AC65" s="121"/>
      <c r="AD65" s="121"/>
      <c r="AE65" s="121"/>
      <c r="AF65" s="121"/>
      <c r="AG65" s="121"/>
      <c r="AH65" s="121"/>
      <c r="AI65" s="121"/>
      <c r="AJ65" s="121"/>
      <c r="AK65" s="121"/>
      <c r="AL65" s="121"/>
      <c r="AM65" s="121"/>
      <c r="AN65" s="121"/>
      <c r="AO65" s="121"/>
      <c r="AP65" s="121"/>
      <c r="AQ65" s="121"/>
      <c r="AR65" s="121"/>
    </row>
    <row r="66" spans="1:44" ht="15" customHeight="1" x14ac:dyDescent="0.25">
      <c r="A66" s="67">
        <v>63</v>
      </c>
      <c r="B66" s="166"/>
      <c r="C66" s="71" t="s">
        <v>126</v>
      </c>
      <c r="D66" s="86" t="s">
        <v>316</v>
      </c>
      <c r="E66" s="77" t="s">
        <v>3</v>
      </c>
      <c r="F66" s="14">
        <v>325</v>
      </c>
      <c r="G66" s="115">
        <f t="shared" si="0"/>
        <v>162</v>
      </c>
      <c r="H66" s="115">
        <f t="shared" si="5"/>
        <v>150</v>
      </c>
      <c r="I66" s="115">
        <f t="shared" si="6"/>
        <v>12</v>
      </c>
      <c r="J66" s="116">
        <f t="shared" si="1"/>
        <v>162</v>
      </c>
      <c r="K66" s="116">
        <f t="shared" si="7"/>
        <v>0</v>
      </c>
      <c r="L66" s="116">
        <f t="shared" si="8"/>
        <v>162</v>
      </c>
      <c r="M66" s="117">
        <f t="shared" si="2"/>
        <v>162</v>
      </c>
      <c r="N66" s="117">
        <f t="shared" si="9"/>
        <v>0</v>
      </c>
      <c r="O66" s="117">
        <f t="shared" si="10"/>
        <v>162</v>
      </c>
      <c r="P66" s="118">
        <f t="shared" si="3"/>
        <v>162</v>
      </c>
      <c r="Q66" s="118">
        <f t="shared" si="11"/>
        <v>0</v>
      </c>
      <c r="R66" s="118">
        <f t="shared" si="12"/>
        <v>162</v>
      </c>
      <c r="S66" s="119">
        <f t="shared" si="13"/>
        <v>650</v>
      </c>
      <c r="T66" s="119">
        <v>0</v>
      </c>
      <c r="U66" s="119">
        <f t="shared" si="14"/>
        <v>150</v>
      </c>
      <c r="V66" s="119">
        <f t="shared" si="15"/>
        <v>500</v>
      </c>
      <c r="W66" s="120">
        <v>1.24</v>
      </c>
      <c r="X66" s="120">
        <f t="shared" si="4"/>
        <v>403</v>
      </c>
      <c r="Y66" s="121">
        <v>150</v>
      </c>
      <c r="Z66" s="121"/>
      <c r="AA66" s="121"/>
      <c r="AB66" s="121"/>
      <c r="AC66" s="121"/>
      <c r="AD66" s="121"/>
      <c r="AE66" s="121"/>
      <c r="AF66" s="121"/>
      <c r="AG66" s="121"/>
      <c r="AH66" s="121"/>
      <c r="AI66" s="121"/>
      <c r="AJ66" s="121"/>
      <c r="AK66" s="121"/>
      <c r="AL66" s="121"/>
      <c r="AM66" s="121"/>
      <c r="AN66" s="121"/>
      <c r="AO66" s="121"/>
      <c r="AP66" s="121"/>
      <c r="AQ66" s="121"/>
      <c r="AR66" s="121"/>
    </row>
    <row r="67" spans="1:44" ht="15" customHeight="1" x14ac:dyDescent="0.25">
      <c r="A67" s="67">
        <v>64</v>
      </c>
      <c r="B67" s="166"/>
      <c r="C67" s="71" t="s">
        <v>127</v>
      </c>
      <c r="D67" s="86" t="s">
        <v>314</v>
      </c>
      <c r="E67" s="77" t="s">
        <v>3</v>
      </c>
      <c r="F67" s="14">
        <v>122</v>
      </c>
      <c r="G67" s="115">
        <f t="shared" si="0"/>
        <v>61</v>
      </c>
      <c r="H67" s="115">
        <f t="shared" si="5"/>
        <v>50</v>
      </c>
      <c r="I67" s="115">
        <f t="shared" si="6"/>
        <v>11</v>
      </c>
      <c r="J67" s="116">
        <f t="shared" si="1"/>
        <v>61</v>
      </c>
      <c r="K67" s="116">
        <f t="shared" si="7"/>
        <v>0</v>
      </c>
      <c r="L67" s="116">
        <f t="shared" si="8"/>
        <v>61</v>
      </c>
      <c r="M67" s="117">
        <f t="shared" si="2"/>
        <v>61</v>
      </c>
      <c r="N67" s="117">
        <f t="shared" si="9"/>
        <v>0</v>
      </c>
      <c r="O67" s="117">
        <f t="shared" si="10"/>
        <v>61</v>
      </c>
      <c r="P67" s="118">
        <f t="shared" si="3"/>
        <v>61</v>
      </c>
      <c r="Q67" s="118">
        <f t="shared" si="11"/>
        <v>0</v>
      </c>
      <c r="R67" s="118">
        <f t="shared" si="12"/>
        <v>61</v>
      </c>
      <c r="S67" s="119">
        <f t="shared" si="13"/>
        <v>244</v>
      </c>
      <c r="T67" s="119">
        <v>0</v>
      </c>
      <c r="U67" s="119">
        <f t="shared" si="14"/>
        <v>50</v>
      </c>
      <c r="V67" s="119">
        <f t="shared" si="15"/>
        <v>194</v>
      </c>
      <c r="W67" s="120">
        <v>1.67</v>
      </c>
      <c r="X67" s="120">
        <f t="shared" si="4"/>
        <v>203.73999999999998</v>
      </c>
      <c r="Y67" s="121">
        <v>50</v>
      </c>
      <c r="Z67" s="121"/>
      <c r="AA67" s="121"/>
      <c r="AB67" s="121"/>
      <c r="AC67" s="121"/>
      <c r="AD67" s="121"/>
      <c r="AE67" s="121"/>
      <c r="AF67" s="121"/>
      <c r="AG67" s="121"/>
      <c r="AH67" s="121"/>
      <c r="AI67" s="121"/>
      <c r="AJ67" s="121"/>
      <c r="AK67" s="121"/>
      <c r="AL67" s="121"/>
      <c r="AM67" s="121"/>
      <c r="AN67" s="121"/>
      <c r="AO67" s="121"/>
      <c r="AP67" s="121"/>
      <c r="AQ67" s="121"/>
      <c r="AR67" s="121"/>
    </row>
    <row r="68" spans="1:44" ht="15" customHeight="1" x14ac:dyDescent="0.25">
      <c r="A68" s="67">
        <v>65</v>
      </c>
      <c r="B68" s="166"/>
      <c r="C68" s="71" t="s">
        <v>128</v>
      </c>
      <c r="D68" s="86" t="s">
        <v>297</v>
      </c>
      <c r="E68" s="77" t="s">
        <v>3</v>
      </c>
      <c r="F68" s="14">
        <v>1124</v>
      </c>
      <c r="G68" s="115">
        <f t="shared" ref="G68:G131" si="16">IF(ROUNDDOWN($F68*0.5,0)&gt;$V68,$V68+H68,ROUNDDOWN($F68*0.5,0))</f>
        <v>562</v>
      </c>
      <c r="H68" s="115">
        <f t="shared" si="5"/>
        <v>0</v>
      </c>
      <c r="I68" s="115">
        <f t="shared" si="6"/>
        <v>562</v>
      </c>
      <c r="J68" s="116">
        <f t="shared" ref="J68:J131" si="17">IF(ROUNDDOWN($F68*0.5,0)&gt;$V68,$V68+K68,ROUNDDOWN($F68*0.5,0))</f>
        <v>562</v>
      </c>
      <c r="K68" s="116">
        <f t="shared" si="7"/>
        <v>100</v>
      </c>
      <c r="L68" s="116">
        <f t="shared" si="8"/>
        <v>462</v>
      </c>
      <c r="M68" s="117">
        <f t="shared" ref="M68:M131" si="18">IF(ROUNDDOWN($F68*0.5,0)&gt;$V68,$V68+N68,ROUNDDOWN($F68*0.5,0))</f>
        <v>562</v>
      </c>
      <c r="N68" s="117">
        <f t="shared" si="9"/>
        <v>0</v>
      </c>
      <c r="O68" s="117">
        <f t="shared" si="10"/>
        <v>562</v>
      </c>
      <c r="P68" s="118">
        <f t="shared" ref="P68:P131" si="19">IF(ROUNDDOWN($F68*0.5,0)&gt;$V68,$V68+Q68,ROUNDDOWN($F68*0.5,0))</f>
        <v>562</v>
      </c>
      <c r="Q68" s="118">
        <f t="shared" si="11"/>
        <v>0</v>
      </c>
      <c r="R68" s="118">
        <f t="shared" si="12"/>
        <v>562</v>
      </c>
      <c r="S68" s="119">
        <f t="shared" si="13"/>
        <v>2248</v>
      </c>
      <c r="T68" s="119">
        <v>0</v>
      </c>
      <c r="U68" s="119">
        <f t="shared" si="14"/>
        <v>100</v>
      </c>
      <c r="V68" s="119">
        <f t="shared" si="15"/>
        <v>2148</v>
      </c>
      <c r="W68" s="137">
        <v>0.75</v>
      </c>
      <c r="X68" s="120">
        <f t="shared" ref="X68:X131" si="20">W68*F68</f>
        <v>843</v>
      </c>
      <c r="Y68" s="121"/>
      <c r="Z68" s="121">
        <v>100</v>
      </c>
      <c r="AA68" s="121"/>
      <c r="AB68" s="121"/>
      <c r="AC68" s="121"/>
      <c r="AD68" s="121"/>
      <c r="AE68" s="121"/>
      <c r="AF68" s="121"/>
      <c r="AG68" s="121"/>
      <c r="AH68" s="121"/>
      <c r="AI68" s="121"/>
      <c r="AJ68" s="121"/>
      <c r="AK68" s="121"/>
      <c r="AL68" s="121"/>
      <c r="AM68" s="121"/>
      <c r="AN68" s="121"/>
      <c r="AO68" s="121"/>
      <c r="AP68" s="121"/>
      <c r="AQ68" s="121"/>
      <c r="AR68" s="121"/>
    </row>
    <row r="69" spans="1:44" ht="15" customHeight="1" x14ac:dyDescent="0.25">
      <c r="A69" s="67">
        <v>66</v>
      </c>
      <c r="B69" s="166"/>
      <c r="C69" s="71" t="s">
        <v>129</v>
      </c>
      <c r="D69" s="86" t="s">
        <v>299</v>
      </c>
      <c r="E69" s="77" t="s">
        <v>3</v>
      </c>
      <c r="F69" s="14">
        <v>119</v>
      </c>
      <c r="G69" s="115">
        <f t="shared" si="16"/>
        <v>59</v>
      </c>
      <c r="H69" s="115">
        <f t="shared" ref="H69:H132" si="21">SUMIF($W$2:$AF$2,$G$2,W69:AF69)</f>
        <v>59</v>
      </c>
      <c r="I69" s="115">
        <f t="shared" ref="I69:I132" si="22">G69-H69</f>
        <v>0</v>
      </c>
      <c r="J69" s="116">
        <f t="shared" si="17"/>
        <v>59</v>
      </c>
      <c r="K69" s="116">
        <f t="shared" ref="K69:K132" si="23">SUMIF($W$2:$AF$2,$J$2,W69:AF69)</f>
        <v>20</v>
      </c>
      <c r="L69" s="116">
        <f t="shared" ref="L69:L132" si="24">J69-K69</f>
        <v>39</v>
      </c>
      <c r="M69" s="117">
        <f t="shared" si="18"/>
        <v>59</v>
      </c>
      <c r="N69" s="117">
        <f t="shared" ref="N69:N132" si="25">SUMIF($W$2:$AF$2,$M$2,W69:AF69)</f>
        <v>0</v>
      </c>
      <c r="O69" s="117">
        <f t="shared" ref="O69:O132" si="26">M69-N69</f>
        <v>59</v>
      </c>
      <c r="P69" s="118">
        <f t="shared" si="19"/>
        <v>59</v>
      </c>
      <c r="Q69" s="118">
        <f t="shared" ref="Q69:Q132" si="27">SUMIF($W$2:$AF$2,$P$2,W69:AF69)</f>
        <v>0</v>
      </c>
      <c r="R69" s="118">
        <f t="shared" ref="R69:R132" si="28">P69-Q69</f>
        <v>59</v>
      </c>
      <c r="S69" s="119">
        <f t="shared" ref="S69:S132" si="29">F69*2</f>
        <v>238</v>
      </c>
      <c r="T69" s="119">
        <v>0</v>
      </c>
      <c r="U69" s="119">
        <f t="shared" ref="U69:U132" si="30">(SUM(Y69:AR69))</f>
        <v>79</v>
      </c>
      <c r="V69" s="119">
        <f t="shared" ref="V69:V132" si="31">S69-U69-T69</f>
        <v>159</v>
      </c>
      <c r="W69" s="137">
        <v>5.69</v>
      </c>
      <c r="X69" s="120">
        <f t="shared" si="20"/>
        <v>677.11</v>
      </c>
      <c r="Y69" s="121">
        <v>59</v>
      </c>
      <c r="Z69" s="121">
        <v>20</v>
      </c>
      <c r="AA69" s="121"/>
      <c r="AB69" s="121"/>
      <c r="AC69" s="121"/>
      <c r="AD69" s="121"/>
      <c r="AE69" s="121"/>
      <c r="AF69" s="121"/>
      <c r="AG69" s="121"/>
      <c r="AH69" s="121"/>
      <c r="AI69" s="121"/>
      <c r="AJ69" s="121"/>
      <c r="AK69" s="121"/>
      <c r="AL69" s="121"/>
      <c r="AM69" s="121"/>
      <c r="AN69" s="121"/>
      <c r="AO69" s="121"/>
      <c r="AP69" s="121"/>
      <c r="AQ69" s="121"/>
      <c r="AR69" s="121"/>
    </row>
    <row r="70" spans="1:44" ht="15" customHeight="1" x14ac:dyDescent="0.25">
      <c r="A70" s="67">
        <v>67</v>
      </c>
      <c r="B70" s="166"/>
      <c r="C70" s="71" t="s">
        <v>130</v>
      </c>
      <c r="D70" s="86" t="s">
        <v>321</v>
      </c>
      <c r="E70" s="77" t="s">
        <v>3</v>
      </c>
      <c r="F70" s="14">
        <v>271</v>
      </c>
      <c r="G70" s="115">
        <f t="shared" si="16"/>
        <v>135</v>
      </c>
      <c r="H70" s="115">
        <f t="shared" si="21"/>
        <v>0</v>
      </c>
      <c r="I70" s="115">
        <f t="shared" si="22"/>
        <v>135</v>
      </c>
      <c r="J70" s="116">
        <f t="shared" si="17"/>
        <v>135</v>
      </c>
      <c r="K70" s="116">
        <f t="shared" si="23"/>
        <v>0</v>
      </c>
      <c r="L70" s="116">
        <f t="shared" si="24"/>
        <v>135</v>
      </c>
      <c r="M70" s="117">
        <f t="shared" si="18"/>
        <v>135</v>
      </c>
      <c r="N70" s="117">
        <f t="shared" si="25"/>
        <v>0</v>
      </c>
      <c r="O70" s="117">
        <f t="shared" si="26"/>
        <v>135</v>
      </c>
      <c r="P70" s="118">
        <f t="shared" si="19"/>
        <v>135</v>
      </c>
      <c r="Q70" s="118">
        <f t="shared" si="27"/>
        <v>0</v>
      </c>
      <c r="R70" s="118">
        <f t="shared" si="28"/>
        <v>135</v>
      </c>
      <c r="S70" s="119">
        <f t="shared" si="29"/>
        <v>542</v>
      </c>
      <c r="T70" s="119">
        <v>0</v>
      </c>
      <c r="U70" s="119">
        <f t="shared" si="30"/>
        <v>0</v>
      </c>
      <c r="V70" s="119">
        <f t="shared" si="31"/>
        <v>542</v>
      </c>
      <c r="W70" s="120">
        <v>3.04</v>
      </c>
      <c r="X70" s="120">
        <f t="shared" si="20"/>
        <v>823.84</v>
      </c>
      <c r="Y70" s="121"/>
      <c r="Z70" s="121"/>
      <c r="AA70" s="121"/>
      <c r="AB70" s="121"/>
      <c r="AC70" s="121"/>
      <c r="AD70" s="121"/>
      <c r="AE70" s="121"/>
      <c r="AF70" s="121"/>
      <c r="AG70" s="121"/>
      <c r="AH70" s="121"/>
      <c r="AI70" s="121"/>
      <c r="AJ70" s="121"/>
      <c r="AK70" s="121"/>
      <c r="AL70" s="121"/>
      <c r="AM70" s="121"/>
      <c r="AN70" s="121"/>
      <c r="AO70" s="121"/>
      <c r="AP70" s="121"/>
      <c r="AQ70" s="121"/>
      <c r="AR70" s="121"/>
    </row>
    <row r="71" spans="1:44" ht="15" customHeight="1" x14ac:dyDescent="0.25">
      <c r="A71" s="67">
        <v>68</v>
      </c>
      <c r="B71" s="166"/>
      <c r="C71" s="71" t="s">
        <v>131</v>
      </c>
      <c r="D71" s="86" t="s">
        <v>323</v>
      </c>
      <c r="E71" s="77" t="s">
        <v>3</v>
      </c>
      <c r="F71" s="14">
        <v>569</v>
      </c>
      <c r="G71" s="115">
        <f t="shared" si="16"/>
        <v>284</v>
      </c>
      <c r="H71" s="115">
        <f t="shared" si="21"/>
        <v>0</v>
      </c>
      <c r="I71" s="115">
        <f t="shared" si="22"/>
        <v>284</v>
      </c>
      <c r="J71" s="116">
        <f t="shared" si="17"/>
        <v>284</v>
      </c>
      <c r="K71" s="116">
        <f t="shared" si="23"/>
        <v>0</v>
      </c>
      <c r="L71" s="116">
        <f t="shared" si="24"/>
        <v>284</v>
      </c>
      <c r="M71" s="117">
        <f t="shared" si="18"/>
        <v>284</v>
      </c>
      <c r="N71" s="117">
        <f t="shared" si="25"/>
        <v>0</v>
      </c>
      <c r="O71" s="117">
        <f t="shared" si="26"/>
        <v>284</v>
      </c>
      <c r="P71" s="118">
        <f t="shared" si="19"/>
        <v>284</v>
      </c>
      <c r="Q71" s="118">
        <f t="shared" si="27"/>
        <v>0</v>
      </c>
      <c r="R71" s="118">
        <f t="shared" si="28"/>
        <v>284</v>
      </c>
      <c r="S71" s="119">
        <f t="shared" si="29"/>
        <v>1138</v>
      </c>
      <c r="T71" s="119">
        <v>0</v>
      </c>
      <c r="U71" s="119">
        <f t="shared" si="30"/>
        <v>0</v>
      </c>
      <c r="V71" s="119">
        <f t="shared" si="31"/>
        <v>1138</v>
      </c>
      <c r="W71" s="120">
        <v>3.66</v>
      </c>
      <c r="X71" s="120">
        <f t="shared" si="20"/>
        <v>2082.54</v>
      </c>
      <c r="Y71" s="121"/>
      <c r="Z71" s="121"/>
      <c r="AA71" s="121"/>
      <c r="AB71" s="121"/>
      <c r="AC71" s="121"/>
      <c r="AD71" s="121"/>
      <c r="AE71" s="121"/>
      <c r="AF71" s="121"/>
      <c r="AG71" s="121"/>
      <c r="AH71" s="121"/>
      <c r="AI71" s="121"/>
      <c r="AJ71" s="121"/>
      <c r="AK71" s="121"/>
      <c r="AL71" s="121"/>
      <c r="AM71" s="121"/>
      <c r="AN71" s="121"/>
      <c r="AO71" s="121"/>
      <c r="AP71" s="121"/>
      <c r="AQ71" s="121"/>
      <c r="AR71" s="121"/>
    </row>
    <row r="72" spans="1:44" ht="15" customHeight="1" x14ac:dyDescent="0.25">
      <c r="A72" s="67">
        <v>69</v>
      </c>
      <c r="B72" s="166"/>
      <c r="C72" s="71" t="s">
        <v>132</v>
      </c>
      <c r="D72" s="86" t="s">
        <v>314</v>
      </c>
      <c r="E72" s="77" t="s">
        <v>3</v>
      </c>
      <c r="F72" s="14">
        <v>1065</v>
      </c>
      <c r="G72" s="115">
        <f t="shared" si="16"/>
        <v>532</v>
      </c>
      <c r="H72" s="115">
        <f t="shared" si="21"/>
        <v>50</v>
      </c>
      <c r="I72" s="115">
        <f t="shared" si="22"/>
        <v>482</v>
      </c>
      <c r="J72" s="116">
        <f t="shared" si="17"/>
        <v>532</v>
      </c>
      <c r="K72" s="116">
        <f t="shared" si="23"/>
        <v>0</v>
      </c>
      <c r="L72" s="116">
        <f t="shared" si="24"/>
        <v>532</v>
      </c>
      <c r="M72" s="117">
        <f t="shared" si="18"/>
        <v>532</v>
      </c>
      <c r="N72" s="117">
        <f t="shared" si="25"/>
        <v>0</v>
      </c>
      <c r="O72" s="117">
        <f t="shared" si="26"/>
        <v>532</v>
      </c>
      <c r="P72" s="118">
        <f t="shared" si="19"/>
        <v>532</v>
      </c>
      <c r="Q72" s="118">
        <f t="shared" si="27"/>
        <v>0</v>
      </c>
      <c r="R72" s="118">
        <f t="shared" si="28"/>
        <v>532</v>
      </c>
      <c r="S72" s="119">
        <f t="shared" si="29"/>
        <v>2130</v>
      </c>
      <c r="T72" s="119">
        <v>0</v>
      </c>
      <c r="U72" s="119">
        <f t="shared" si="30"/>
        <v>50</v>
      </c>
      <c r="V72" s="119">
        <f t="shared" si="31"/>
        <v>2080</v>
      </c>
      <c r="W72" s="120">
        <v>0.43</v>
      </c>
      <c r="X72" s="120">
        <f t="shared" si="20"/>
        <v>457.95</v>
      </c>
      <c r="Y72" s="121">
        <v>50</v>
      </c>
      <c r="Z72" s="121"/>
      <c r="AA72" s="121"/>
      <c r="AB72" s="121"/>
      <c r="AC72" s="121"/>
      <c r="AD72" s="121"/>
      <c r="AE72" s="121"/>
      <c r="AF72" s="121"/>
      <c r="AG72" s="121"/>
      <c r="AH72" s="121"/>
      <c r="AI72" s="121"/>
      <c r="AJ72" s="121"/>
      <c r="AK72" s="121"/>
      <c r="AL72" s="121"/>
      <c r="AM72" s="121"/>
      <c r="AN72" s="121"/>
      <c r="AO72" s="121"/>
      <c r="AP72" s="121"/>
      <c r="AQ72" s="121"/>
      <c r="AR72" s="121"/>
    </row>
    <row r="73" spans="1:44" ht="15" customHeight="1" x14ac:dyDescent="0.25">
      <c r="A73" s="67">
        <v>70</v>
      </c>
      <c r="B73" s="166"/>
      <c r="C73" s="71" t="s">
        <v>133</v>
      </c>
      <c r="D73" s="86" t="s">
        <v>308</v>
      </c>
      <c r="E73" s="77" t="s">
        <v>3</v>
      </c>
      <c r="F73" s="14">
        <v>427</v>
      </c>
      <c r="G73" s="115">
        <f t="shared" si="16"/>
        <v>213</v>
      </c>
      <c r="H73" s="115">
        <f t="shared" si="21"/>
        <v>0</v>
      </c>
      <c r="I73" s="115">
        <f t="shared" si="22"/>
        <v>213</v>
      </c>
      <c r="J73" s="116">
        <f t="shared" si="17"/>
        <v>213</v>
      </c>
      <c r="K73" s="116">
        <f t="shared" si="23"/>
        <v>0</v>
      </c>
      <c r="L73" s="116">
        <f t="shared" si="24"/>
        <v>213</v>
      </c>
      <c r="M73" s="117">
        <f t="shared" si="18"/>
        <v>213</v>
      </c>
      <c r="N73" s="117">
        <f t="shared" si="25"/>
        <v>0</v>
      </c>
      <c r="O73" s="117">
        <f t="shared" si="26"/>
        <v>213</v>
      </c>
      <c r="P73" s="118">
        <f t="shared" si="19"/>
        <v>213</v>
      </c>
      <c r="Q73" s="118">
        <f t="shared" si="27"/>
        <v>0</v>
      </c>
      <c r="R73" s="118">
        <f t="shared" si="28"/>
        <v>213</v>
      </c>
      <c r="S73" s="119">
        <f t="shared" si="29"/>
        <v>854</v>
      </c>
      <c r="T73" s="119">
        <v>0</v>
      </c>
      <c r="U73" s="119">
        <f t="shared" si="30"/>
        <v>0</v>
      </c>
      <c r="V73" s="119">
        <f t="shared" si="31"/>
        <v>854</v>
      </c>
      <c r="W73" s="120">
        <v>1.75</v>
      </c>
      <c r="X73" s="120">
        <f t="shared" si="20"/>
        <v>747.25</v>
      </c>
      <c r="Y73" s="121"/>
      <c r="Z73" s="121"/>
      <c r="AA73" s="121"/>
      <c r="AB73" s="121"/>
      <c r="AC73" s="121"/>
      <c r="AD73" s="121"/>
      <c r="AE73" s="121"/>
      <c r="AF73" s="121"/>
      <c r="AG73" s="121"/>
      <c r="AH73" s="121"/>
      <c r="AI73" s="121"/>
      <c r="AJ73" s="121"/>
      <c r="AK73" s="121"/>
      <c r="AL73" s="121"/>
      <c r="AM73" s="121"/>
      <c r="AN73" s="121"/>
      <c r="AO73" s="121"/>
      <c r="AP73" s="121"/>
      <c r="AQ73" s="121"/>
      <c r="AR73" s="121"/>
    </row>
    <row r="74" spans="1:44" ht="15" customHeight="1" x14ac:dyDescent="0.25">
      <c r="A74" s="67">
        <v>80</v>
      </c>
      <c r="B74" s="166" t="s">
        <v>477</v>
      </c>
      <c r="C74" s="71" t="s">
        <v>134</v>
      </c>
      <c r="D74" s="86" t="s">
        <v>327</v>
      </c>
      <c r="E74" s="77" t="s">
        <v>3</v>
      </c>
      <c r="F74" s="14">
        <v>33</v>
      </c>
      <c r="G74" s="115">
        <f t="shared" si="16"/>
        <v>16</v>
      </c>
      <c r="H74" s="115">
        <f t="shared" si="21"/>
        <v>15</v>
      </c>
      <c r="I74" s="115">
        <f t="shared" si="22"/>
        <v>1</v>
      </c>
      <c r="J74" s="116">
        <f t="shared" si="17"/>
        <v>16</v>
      </c>
      <c r="K74" s="116">
        <f t="shared" si="23"/>
        <v>0</v>
      </c>
      <c r="L74" s="116">
        <f t="shared" si="24"/>
        <v>16</v>
      </c>
      <c r="M74" s="117">
        <f t="shared" si="18"/>
        <v>16</v>
      </c>
      <c r="N74" s="117">
        <f t="shared" si="25"/>
        <v>0</v>
      </c>
      <c r="O74" s="117">
        <f t="shared" si="26"/>
        <v>16</v>
      </c>
      <c r="P74" s="118">
        <f t="shared" si="19"/>
        <v>16</v>
      </c>
      <c r="Q74" s="118">
        <f t="shared" si="27"/>
        <v>0</v>
      </c>
      <c r="R74" s="118">
        <f t="shared" si="28"/>
        <v>16</v>
      </c>
      <c r="S74" s="119">
        <f t="shared" si="29"/>
        <v>66</v>
      </c>
      <c r="T74" s="119">
        <v>0</v>
      </c>
      <c r="U74" s="119">
        <f t="shared" si="30"/>
        <v>15</v>
      </c>
      <c r="V74" s="119">
        <f t="shared" si="31"/>
        <v>51</v>
      </c>
      <c r="W74" s="120">
        <v>14.8</v>
      </c>
      <c r="X74" s="120">
        <f t="shared" si="20"/>
        <v>488.40000000000003</v>
      </c>
      <c r="Y74" s="121">
        <v>15</v>
      </c>
      <c r="Z74" s="121"/>
      <c r="AA74" s="121"/>
      <c r="AB74" s="121"/>
      <c r="AC74" s="121"/>
      <c r="AD74" s="121"/>
      <c r="AE74" s="121"/>
      <c r="AF74" s="121"/>
      <c r="AG74" s="121"/>
      <c r="AH74" s="121"/>
      <c r="AI74" s="121"/>
      <c r="AJ74" s="121"/>
      <c r="AK74" s="121"/>
      <c r="AL74" s="121"/>
      <c r="AM74" s="121"/>
      <c r="AN74" s="121"/>
      <c r="AO74" s="121"/>
      <c r="AP74" s="121"/>
      <c r="AQ74" s="121"/>
      <c r="AR74" s="121"/>
    </row>
    <row r="75" spans="1:44" ht="15" customHeight="1" x14ac:dyDescent="0.25">
      <c r="A75" s="67">
        <v>81</v>
      </c>
      <c r="B75" s="166"/>
      <c r="C75" s="71" t="s">
        <v>135</v>
      </c>
      <c r="D75" s="86" t="s">
        <v>329</v>
      </c>
      <c r="E75" s="77" t="s">
        <v>50</v>
      </c>
      <c r="F75" s="14">
        <v>170</v>
      </c>
      <c r="G75" s="115">
        <f t="shared" si="16"/>
        <v>85</v>
      </c>
      <c r="H75" s="115">
        <f t="shared" si="21"/>
        <v>0</v>
      </c>
      <c r="I75" s="115">
        <f t="shared" si="22"/>
        <v>85</v>
      </c>
      <c r="J75" s="116">
        <f t="shared" si="17"/>
        <v>85</v>
      </c>
      <c r="K75" s="116">
        <f t="shared" si="23"/>
        <v>0</v>
      </c>
      <c r="L75" s="116">
        <f t="shared" si="24"/>
        <v>85</v>
      </c>
      <c r="M75" s="117">
        <f t="shared" si="18"/>
        <v>85</v>
      </c>
      <c r="N75" s="117">
        <f t="shared" si="25"/>
        <v>0</v>
      </c>
      <c r="O75" s="117">
        <f t="shared" si="26"/>
        <v>85</v>
      </c>
      <c r="P75" s="118">
        <f t="shared" si="19"/>
        <v>85</v>
      </c>
      <c r="Q75" s="118">
        <f t="shared" si="27"/>
        <v>0</v>
      </c>
      <c r="R75" s="118">
        <f t="shared" si="28"/>
        <v>85</v>
      </c>
      <c r="S75" s="119">
        <f t="shared" si="29"/>
        <v>340</v>
      </c>
      <c r="T75" s="119">
        <v>0</v>
      </c>
      <c r="U75" s="119">
        <f t="shared" si="30"/>
        <v>0</v>
      </c>
      <c r="V75" s="119">
        <f t="shared" si="31"/>
        <v>340</v>
      </c>
      <c r="W75" s="120">
        <v>2.54</v>
      </c>
      <c r="X75" s="120">
        <f t="shared" si="20"/>
        <v>431.8</v>
      </c>
      <c r="Y75" s="121"/>
      <c r="Z75" s="121"/>
      <c r="AA75" s="121"/>
      <c r="AB75" s="121"/>
      <c r="AC75" s="121"/>
      <c r="AD75" s="121"/>
      <c r="AE75" s="121"/>
      <c r="AF75" s="121"/>
      <c r="AG75" s="121"/>
      <c r="AH75" s="121"/>
      <c r="AI75" s="121"/>
      <c r="AJ75" s="121"/>
      <c r="AK75" s="121"/>
      <c r="AL75" s="121"/>
      <c r="AM75" s="121"/>
      <c r="AN75" s="121"/>
      <c r="AO75" s="121"/>
      <c r="AP75" s="121"/>
      <c r="AQ75" s="121"/>
      <c r="AR75" s="121"/>
    </row>
    <row r="76" spans="1:44" ht="15" customHeight="1" x14ac:dyDescent="0.25">
      <c r="A76" s="67">
        <v>82</v>
      </c>
      <c r="B76" s="166"/>
      <c r="C76" s="71" t="s">
        <v>136</v>
      </c>
      <c r="D76" s="86" t="s">
        <v>331</v>
      </c>
      <c r="E76" s="77" t="s">
        <v>50</v>
      </c>
      <c r="F76" s="14">
        <v>289</v>
      </c>
      <c r="G76" s="115">
        <f t="shared" si="16"/>
        <v>144</v>
      </c>
      <c r="H76" s="115">
        <f t="shared" si="21"/>
        <v>0</v>
      </c>
      <c r="I76" s="115">
        <f t="shared" si="22"/>
        <v>144</v>
      </c>
      <c r="J76" s="116">
        <f t="shared" si="17"/>
        <v>144</v>
      </c>
      <c r="K76" s="116">
        <f t="shared" si="23"/>
        <v>0</v>
      </c>
      <c r="L76" s="116">
        <f t="shared" si="24"/>
        <v>144</v>
      </c>
      <c r="M76" s="117">
        <f t="shared" si="18"/>
        <v>144</v>
      </c>
      <c r="N76" s="117">
        <f t="shared" si="25"/>
        <v>0</v>
      </c>
      <c r="O76" s="117">
        <f t="shared" si="26"/>
        <v>144</v>
      </c>
      <c r="P76" s="118">
        <f t="shared" si="19"/>
        <v>144</v>
      </c>
      <c r="Q76" s="118">
        <f t="shared" si="27"/>
        <v>0</v>
      </c>
      <c r="R76" s="118">
        <f t="shared" si="28"/>
        <v>144</v>
      </c>
      <c r="S76" s="119">
        <f t="shared" si="29"/>
        <v>578</v>
      </c>
      <c r="T76" s="119">
        <v>0</v>
      </c>
      <c r="U76" s="119">
        <f t="shared" si="30"/>
        <v>0</v>
      </c>
      <c r="V76" s="119">
        <f t="shared" si="31"/>
        <v>578</v>
      </c>
      <c r="W76" s="120">
        <v>4.37</v>
      </c>
      <c r="X76" s="120">
        <f t="shared" si="20"/>
        <v>1262.93</v>
      </c>
      <c r="Y76" s="121"/>
      <c r="Z76" s="121"/>
      <c r="AA76" s="121"/>
      <c r="AB76" s="121"/>
      <c r="AC76" s="121"/>
      <c r="AD76" s="121"/>
      <c r="AE76" s="121"/>
      <c r="AF76" s="121"/>
      <c r="AG76" s="121"/>
      <c r="AH76" s="121"/>
      <c r="AI76" s="121"/>
      <c r="AJ76" s="121"/>
      <c r="AK76" s="121"/>
      <c r="AL76" s="121"/>
      <c r="AM76" s="121"/>
      <c r="AN76" s="121"/>
      <c r="AO76" s="121"/>
      <c r="AP76" s="121"/>
      <c r="AQ76" s="121"/>
      <c r="AR76" s="121"/>
    </row>
    <row r="77" spans="1:44" ht="15" customHeight="1" x14ac:dyDescent="0.25">
      <c r="A77" s="67">
        <v>83</v>
      </c>
      <c r="B77" s="166"/>
      <c r="C77" s="72" t="s">
        <v>137</v>
      </c>
      <c r="D77" s="86" t="s">
        <v>333</v>
      </c>
      <c r="E77" s="100" t="s">
        <v>50</v>
      </c>
      <c r="F77" s="14">
        <v>3</v>
      </c>
      <c r="G77" s="115">
        <f t="shared" si="16"/>
        <v>1</v>
      </c>
      <c r="H77" s="115">
        <f t="shared" si="21"/>
        <v>0</v>
      </c>
      <c r="I77" s="115">
        <f t="shared" si="22"/>
        <v>1</v>
      </c>
      <c r="J77" s="116">
        <f t="shared" si="17"/>
        <v>1</v>
      </c>
      <c r="K77" s="116">
        <f t="shared" si="23"/>
        <v>0</v>
      </c>
      <c r="L77" s="116">
        <f t="shared" si="24"/>
        <v>1</v>
      </c>
      <c r="M77" s="117">
        <f t="shared" si="18"/>
        <v>1</v>
      </c>
      <c r="N77" s="117">
        <f t="shared" si="25"/>
        <v>0</v>
      </c>
      <c r="O77" s="117">
        <f t="shared" si="26"/>
        <v>1</v>
      </c>
      <c r="P77" s="118">
        <f t="shared" si="19"/>
        <v>1</v>
      </c>
      <c r="Q77" s="118">
        <f t="shared" si="27"/>
        <v>0</v>
      </c>
      <c r="R77" s="118">
        <f t="shared" si="28"/>
        <v>1</v>
      </c>
      <c r="S77" s="119">
        <f t="shared" si="29"/>
        <v>6</v>
      </c>
      <c r="T77" s="119">
        <v>0</v>
      </c>
      <c r="U77" s="119">
        <f t="shared" si="30"/>
        <v>0</v>
      </c>
      <c r="V77" s="119">
        <f t="shared" si="31"/>
        <v>6</v>
      </c>
      <c r="W77" s="120">
        <v>3</v>
      </c>
      <c r="X77" s="120">
        <f t="shared" si="20"/>
        <v>9</v>
      </c>
      <c r="Y77" s="121"/>
      <c r="Z77" s="121"/>
      <c r="AA77" s="121"/>
      <c r="AB77" s="121"/>
      <c r="AC77" s="121"/>
      <c r="AD77" s="121"/>
      <c r="AE77" s="121"/>
      <c r="AF77" s="121"/>
      <c r="AG77" s="121"/>
      <c r="AH77" s="121"/>
      <c r="AI77" s="121"/>
      <c r="AJ77" s="121"/>
      <c r="AK77" s="121"/>
      <c r="AL77" s="121"/>
      <c r="AM77" s="121"/>
      <c r="AN77" s="121"/>
      <c r="AO77" s="121"/>
      <c r="AP77" s="121"/>
      <c r="AQ77" s="121"/>
      <c r="AR77" s="121"/>
    </row>
    <row r="78" spans="1:44" ht="15" customHeight="1" x14ac:dyDescent="0.25">
      <c r="A78" s="67">
        <v>84</v>
      </c>
      <c r="B78" s="166"/>
      <c r="C78" s="71" t="s">
        <v>138</v>
      </c>
      <c r="D78" s="86" t="s">
        <v>335</v>
      </c>
      <c r="E78" s="77" t="s">
        <v>50</v>
      </c>
      <c r="F78" s="14">
        <v>240</v>
      </c>
      <c r="G78" s="115">
        <f t="shared" si="16"/>
        <v>120</v>
      </c>
      <c r="H78" s="115">
        <f t="shared" si="21"/>
        <v>0</v>
      </c>
      <c r="I78" s="115">
        <f t="shared" si="22"/>
        <v>120</v>
      </c>
      <c r="J78" s="116">
        <f t="shared" si="17"/>
        <v>120</v>
      </c>
      <c r="K78" s="116">
        <f t="shared" si="23"/>
        <v>0</v>
      </c>
      <c r="L78" s="116">
        <f t="shared" si="24"/>
        <v>120</v>
      </c>
      <c r="M78" s="117">
        <f t="shared" si="18"/>
        <v>120</v>
      </c>
      <c r="N78" s="117">
        <f t="shared" si="25"/>
        <v>0</v>
      </c>
      <c r="O78" s="117">
        <f t="shared" si="26"/>
        <v>120</v>
      </c>
      <c r="P78" s="118">
        <f t="shared" si="19"/>
        <v>120</v>
      </c>
      <c r="Q78" s="118">
        <f t="shared" si="27"/>
        <v>0</v>
      </c>
      <c r="R78" s="118">
        <f t="shared" si="28"/>
        <v>120</v>
      </c>
      <c r="S78" s="119">
        <f t="shared" si="29"/>
        <v>480</v>
      </c>
      <c r="T78" s="119">
        <v>0</v>
      </c>
      <c r="U78" s="119">
        <f t="shared" si="30"/>
        <v>0</v>
      </c>
      <c r="V78" s="119">
        <f t="shared" si="31"/>
        <v>480</v>
      </c>
      <c r="W78" s="120">
        <v>5.41</v>
      </c>
      <c r="X78" s="120">
        <f t="shared" si="20"/>
        <v>1298.4000000000001</v>
      </c>
      <c r="Y78" s="121"/>
      <c r="Z78" s="121"/>
      <c r="AA78" s="121"/>
      <c r="AB78" s="121"/>
      <c r="AC78" s="121"/>
      <c r="AD78" s="121"/>
      <c r="AE78" s="121"/>
      <c r="AF78" s="121"/>
      <c r="AG78" s="121"/>
      <c r="AH78" s="121"/>
      <c r="AI78" s="121"/>
      <c r="AJ78" s="121"/>
      <c r="AK78" s="121"/>
      <c r="AL78" s="121"/>
      <c r="AM78" s="121"/>
      <c r="AN78" s="121"/>
      <c r="AO78" s="121"/>
      <c r="AP78" s="121"/>
      <c r="AQ78" s="121"/>
      <c r="AR78" s="121"/>
    </row>
    <row r="79" spans="1:44" ht="15" customHeight="1" x14ac:dyDescent="0.25">
      <c r="A79" s="67">
        <v>85</v>
      </c>
      <c r="B79" s="166"/>
      <c r="C79" s="71" t="s">
        <v>139</v>
      </c>
      <c r="D79" s="86" t="s">
        <v>337</v>
      </c>
      <c r="E79" s="77" t="s">
        <v>3</v>
      </c>
      <c r="F79" s="14">
        <v>1622</v>
      </c>
      <c r="G79" s="115">
        <f t="shared" si="16"/>
        <v>811</v>
      </c>
      <c r="H79" s="115">
        <f t="shared" si="21"/>
        <v>300</v>
      </c>
      <c r="I79" s="115">
        <f t="shared" si="22"/>
        <v>511</v>
      </c>
      <c r="J79" s="116">
        <f t="shared" si="17"/>
        <v>811</v>
      </c>
      <c r="K79" s="116">
        <f t="shared" si="23"/>
        <v>0</v>
      </c>
      <c r="L79" s="116">
        <f t="shared" si="24"/>
        <v>811</v>
      </c>
      <c r="M79" s="117">
        <f t="shared" si="18"/>
        <v>811</v>
      </c>
      <c r="N79" s="117">
        <f t="shared" si="25"/>
        <v>0</v>
      </c>
      <c r="O79" s="117">
        <f t="shared" si="26"/>
        <v>811</v>
      </c>
      <c r="P79" s="118">
        <f t="shared" si="19"/>
        <v>811</v>
      </c>
      <c r="Q79" s="118">
        <f t="shared" si="27"/>
        <v>0</v>
      </c>
      <c r="R79" s="118">
        <f t="shared" si="28"/>
        <v>811</v>
      </c>
      <c r="S79" s="119">
        <f t="shared" si="29"/>
        <v>3244</v>
      </c>
      <c r="T79" s="119">
        <v>0</v>
      </c>
      <c r="U79" s="119">
        <f t="shared" si="30"/>
        <v>300</v>
      </c>
      <c r="V79" s="119">
        <f t="shared" si="31"/>
        <v>2944</v>
      </c>
      <c r="W79" s="120">
        <v>0.79</v>
      </c>
      <c r="X79" s="120">
        <f t="shared" si="20"/>
        <v>1281.3800000000001</v>
      </c>
      <c r="Y79" s="121">
        <v>300</v>
      </c>
      <c r="Z79" s="121"/>
      <c r="AA79" s="121"/>
      <c r="AB79" s="121"/>
      <c r="AC79" s="121"/>
      <c r="AD79" s="121"/>
      <c r="AE79" s="121"/>
      <c r="AF79" s="121"/>
      <c r="AG79" s="121"/>
      <c r="AH79" s="121"/>
      <c r="AI79" s="121"/>
      <c r="AJ79" s="121"/>
      <c r="AK79" s="121"/>
      <c r="AL79" s="121"/>
      <c r="AM79" s="121"/>
      <c r="AN79" s="121"/>
      <c r="AO79" s="121"/>
      <c r="AP79" s="121"/>
      <c r="AQ79" s="121"/>
      <c r="AR79" s="121"/>
    </row>
    <row r="80" spans="1:44" ht="15" customHeight="1" x14ac:dyDescent="0.25">
      <c r="A80" s="67">
        <v>86</v>
      </c>
      <c r="B80" s="166"/>
      <c r="C80" s="71" t="s">
        <v>140</v>
      </c>
      <c r="D80" s="86" t="s">
        <v>339</v>
      </c>
      <c r="E80" s="77" t="s">
        <v>340</v>
      </c>
      <c r="F80" s="14">
        <v>122</v>
      </c>
      <c r="G80" s="115">
        <f t="shared" si="16"/>
        <v>61</v>
      </c>
      <c r="H80" s="115">
        <f t="shared" si="21"/>
        <v>61</v>
      </c>
      <c r="I80" s="115">
        <f t="shared" si="22"/>
        <v>0</v>
      </c>
      <c r="J80" s="116">
        <f t="shared" si="17"/>
        <v>61</v>
      </c>
      <c r="K80" s="116">
        <f t="shared" si="23"/>
        <v>0</v>
      </c>
      <c r="L80" s="116">
        <f t="shared" si="24"/>
        <v>61</v>
      </c>
      <c r="M80" s="117">
        <f t="shared" si="18"/>
        <v>61</v>
      </c>
      <c r="N80" s="117">
        <f t="shared" si="25"/>
        <v>0</v>
      </c>
      <c r="O80" s="117">
        <f t="shared" si="26"/>
        <v>61</v>
      </c>
      <c r="P80" s="118">
        <f t="shared" si="19"/>
        <v>61</v>
      </c>
      <c r="Q80" s="118">
        <f t="shared" si="27"/>
        <v>0</v>
      </c>
      <c r="R80" s="118">
        <f t="shared" si="28"/>
        <v>61</v>
      </c>
      <c r="S80" s="119">
        <f t="shared" si="29"/>
        <v>244</v>
      </c>
      <c r="T80" s="119">
        <v>0</v>
      </c>
      <c r="U80" s="119">
        <f t="shared" si="30"/>
        <v>61</v>
      </c>
      <c r="V80" s="119">
        <f t="shared" si="31"/>
        <v>183</v>
      </c>
      <c r="W80" s="120">
        <v>2.04</v>
      </c>
      <c r="X80" s="120">
        <f t="shared" si="20"/>
        <v>248.88</v>
      </c>
      <c r="Y80" s="121">
        <v>61</v>
      </c>
      <c r="Z80" s="121"/>
      <c r="AA80" s="121"/>
      <c r="AB80" s="121"/>
      <c r="AC80" s="121"/>
      <c r="AD80" s="121"/>
      <c r="AE80" s="121"/>
      <c r="AF80" s="121"/>
      <c r="AG80" s="121"/>
      <c r="AH80" s="121"/>
      <c r="AI80" s="121"/>
      <c r="AJ80" s="121"/>
      <c r="AK80" s="121"/>
      <c r="AL80" s="121"/>
      <c r="AM80" s="121"/>
      <c r="AN80" s="121"/>
      <c r="AO80" s="121"/>
      <c r="AP80" s="121"/>
      <c r="AQ80" s="121"/>
      <c r="AR80" s="121"/>
    </row>
    <row r="81" spans="1:44" ht="15" customHeight="1" x14ac:dyDescent="0.25">
      <c r="A81" s="67">
        <v>87</v>
      </c>
      <c r="B81" s="166"/>
      <c r="C81" s="71" t="s">
        <v>141</v>
      </c>
      <c r="D81" s="86" t="s">
        <v>339</v>
      </c>
      <c r="E81" s="77" t="s">
        <v>340</v>
      </c>
      <c r="F81" s="14">
        <v>127</v>
      </c>
      <c r="G81" s="115">
        <f t="shared" si="16"/>
        <v>63</v>
      </c>
      <c r="H81" s="115">
        <f t="shared" si="21"/>
        <v>63</v>
      </c>
      <c r="I81" s="115">
        <f t="shared" si="22"/>
        <v>0</v>
      </c>
      <c r="J81" s="116">
        <f t="shared" si="17"/>
        <v>63</v>
      </c>
      <c r="K81" s="116">
        <f t="shared" si="23"/>
        <v>0</v>
      </c>
      <c r="L81" s="116">
        <f t="shared" si="24"/>
        <v>63</v>
      </c>
      <c r="M81" s="117">
        <f t="shared" si="18"/>
        <v>63</v>
      </c>
      <c r="N81" s="117">
        <f t="shared" si="25"/>
        <v>0</v>
      </c>
      <c r="O81" s="117">
        <f t="shared" si="26"/>
        <v>63</v>
      </c>
      <c r="P81" s="118">
        <f t="shared" si="19"/>
        <v>63</v>
      </c>
      <c r="Q81" s="118">
        <f t="shared" si="27"/>
        <v>0</v>
      </c>
      <c r="R81" s="118">
        <f t="shared" si="28"/>
        <v>63</v>
      </c>
      <c r="S81" s="119">
        <f t="shared" si="29"/>
        <v>254</v>
      </c>
      <c r="T81" s="119">
        <v>0</v>
      </c>
      <c r="U81" s="119">
        <f t="shared" si="30"/>
        <v>63</v>
      </c>
      <c r="V81" s="119">
        <f t="shared" si="31"/>
        <v>191</v>
      </c>
      <c r="W81" s="120">
        <v>1.99</v>
      </c>
      <c r="X81" s="120">
        <f t="shared" si="20"/>
        <v>252.73</v>
      </c>
      <c r="Y81" s="121">
        <v>63</v>
      </c>
      <c r="Z81" s="121"/>
      <c r="AA81" s="121"/>
      <c r="AB81" s="121"/>
      <c r="AC81" s="121"/>
      <c r="AD81" s="121"/>
      <c r="AE81" s="121"/>
      <c r="AF81" s="121"/>
      <c r="AG81" s="121"/>
      <c r="AH81" s="121"/>
      <c r="AI81" s="121"/>
      <c r="AJ81" s="121"/>
      <c r="AK81" s="121"/>
      <c r="AL81" s="121"/>
      <c r="AM81" s="121"/>
      <c r="AN81" s="121"/>
      <c r="AO81" s="121"/>
      <c r="AP81" s="121"/>
      <c r="AQ81" s="121"/>
      <c r="AR81" s="121"/>
    </row>
    <row r="82" spans="1:44" ht="15" customHeight="1" x14ac:dyDescent="0.25">
      <c r="A82" s="67">
        <v>88</v>
      </c>
      <c r="B82" s="166"/>
      <c r="C82" s="71" t="s">
        <v>142</v>
      </c>
      <c r="D82" s="86" t="s">
        <v>343</v>
      </c>
      <c r="E82" s="77" t="s">
        <v>3</v>
      </c>
      <c r="F82" s="14">
        <v>118</v>
      </c>
      <c r="G82" s="115">
        <f t="shared" si="16"/>
        <v>59</v>
      </c>
      <c r="H82" s="115">
        <f t="shared" si="21"/>
        <v>59</v>
      </c>
      <c r="I82" s="115">
        <f t="shared" si="22"/>
        <v>0</v>
      </c>
      <c r="J82" s="116">
        <f t="shared" si="17"/>
        <v>59</v>
      </c>
      <c r="K82" s="116">
        <f t="shared" si="23"/>
        <v>0</v>
      </c>
      <c r="L82" s="116">
        <f t="shared" si="24"/>
        <v>59</v>
      </c>
      <c r="M82" s="117">
        <f t="shared" si="18"/>
        <v>59</v>
      </c>
      <c r="N82" s="117">
        <f t="shared" si="25"/>
        <v>0</v>
      </c>
      <c r="O82" s="117">
        <f t="shared" si="26"/>
        <v>59</v>
      </c>
      <c r="P82" s="118">
        <f t="shared" si="19"/>
        <v>59</v>
      </c>
      <c r="Q82" s="118">
        <f t="shared" si="27"/>
        <v>0</v>
      </c>
      <c r="R82" s="118">
        <f t="shared" si="28"/>
        <v>59</v>
      </c>
      <c r="S82" s="119">
        <f t="shared" si="29"/>
        <v>236</v>
      </c>
      <c r="T82" s="119">
        <v>0</v>
      </c>
      <c r="U82" s="119">
        <f t="shared" si="30"/>
        <v>59</v>
      </c>
      <c r="V82" s="119">
        <f t="shared" si="31"/>
        <v>177</v>
      </c>
      <c r="W82" s="120">
        <v>3.12</v>
      </c>
      <c r="X82" s="120">
        <f t="shared" si="20"/>
        <v>368.16</v>
      </c>
      <c r="Y82" s="121">
        <v>59</v>
      </c>
      <c r="Z82" s="121"/>
      <c r="AA82" s="121"/>
      <c r="AB82" s="121"/>
      <c r="AC82" s="121"/>
      <c r="AD82" s="121"/>
      <c r="AE82" s="121"/>
      <c r="AF82" s="121"/>
      <c r="AG82" s="121"/>
      <c r="AH82" s="121"/>
      <c r="AI82" s="121"/>
      <c r="AJ82" s="121"/>
      <c r="AK82" s="121"/>
      <c r="AL82" s="121"/>
      <c r="AM82" s="121"/>
      <c r="AN82" s="121"/>
      <c r="AO82" s="121"/>
      <c r="AP82" s="121"/>
      <c r="AQ82" s="121"/>
      <c r="AR82" s="121"/>
    </row>
    <row r="83" spans="1:44" ht="15" customHeight="1" x14ac:dyDescent="0.25">
      <c r="A83" s="67">
        <v>89</v>
      </c>
      <c r="B83" s="166"/>
      <c r="C83" s="71" t="s">
        <v>143</v>
      </c>
      <c r="D83" s="86" t="s">
        <v>345</v>
      </c>
      <c r="E83" s="77" t="s">
        <v>3</v>
      </c>
      <c r="F83" s="14">
        <v>113</v>
      </c>
      <c r="G83" s="115">
        <f t="shared" si="16"/>
        <v>56</v>
      </c>
      <c r="H83" s="115">
        <f t="shared" si="21"/>
        <v>56</v>
      </c>
      <c r="I83" s="115">
        <f t="shared" si="22"/>
        <v>0</v>
      </c>
      <c r="J83" s="116">
        <f t="shared" si="17"/>
        <v>56</v>
      </c>
      <c r="K83" s="116">
        <f t="shared" si="23"/>
        <v>0</v>
      </c>
      <c r="L83" s="116">
        <f t="shared" si="24"/>
        <v>56</v>
      </c>
      <c r="M83" s="117">
        <f t="shared" si="18"/>
        <v>56</v>
      </c>
      <c r="N83" s="117">
        <f t="shared" si="25"/>
        <v>0</v>
      </c>
      <c r="O83" s="117">
        <f t="shared" si="26"/>
        <v>56</v>
      </c>
      <c r="P83" s="118">
        <f t="shared" si="19"/>
        <v>56</v>
      </c>
      <c r="Q83" s="118">
        <f t="shared" si="27"/>
        <v>0</v>
      </c>
      <c r="R83" s="118">
        <f t="shared" si="28"/>
        <v>56</v>
      </c>
      <c r="S83" s="119">
        <f t="shared" si="29"/>
        <v>226</v>
      </c>
      <c r="T83" s="119">
        <v>0</v>
      </c>
      <c r="U83" s="119">
        <f t="shared" si="30"/>
        <v>56</v>
      </c>
      <c r="V83" s="119">
        <f t="shared" si="31"/>
        <v>170</v>
      </c>
      <c r="W83" s="120">
        <v>3.12</v>
      </c>
      <c r="X83" s="120">
        <f t="shared" si="20"/>
        <v>352.56</v>
      </c>
      <c r="Y83" s="121">
        <v>56</v>
      </c>
      <c r="Z83" s="121"/>
      <c r="AA83" s="121"/>
      <c r="AB83" s="121"/>
      <c r="AC83" s="121"/>
      <c r="AD83" s="121"/>
      <c r="AE83" s="121"/>
      <c r="AF83" s="121"/>
      <c r="AG83" s="121"/>
      <c r="AH83" s="121"/>
      <c r="AI83" s="121"/>
      <c r="AJ83" s="121"/>
      <c r="AK83" s="121"/>
      <c r="AL83" s="121"/>
      <c r="AM83" s="121"/>
      <c r="AN83" s="121"/>
      <c r="AO83" s="121"/>
      <c r="AP83" s="121"/>
      <c r="AQ83" s="121"/>
      <c r="AR83" s="121"/>
    </row>
    <row r="84" spans="1:44" ht="15" customHeight="1" x14ac:dyDescent="0.25">
      <c r="A84" s="67">
        <v>90</v>
      </c>
      <c r="B84" s="166"/>
      <c r="C84" s="71" t="s">
        <v>144</v>
      </c>
      <c r="D84" s="86" t="s">
        <v>347</v>
      </c>
      <c r="E84" s="77" t="s">
        <v>3</v>
      </c>
      <c r="F84" s="14">
        <v>456</v>
      </c>
      <c r="G84" s="115">
        <f t="shared" si="16"/>
        <v>228</v>
      </c>
      <c r="H84" s="115">
        <f t="shared" si="21"/>
        <v>150</v>
      </c>
      <c r="I84" s="115">
        <f t="shared" si="22"/>
        <v>78</v>
      </c>
      <c r="J84" s="116">
        <f t="shared" si="17"/>
        <v>228</v>
      </c>
      <c r="K84" s="116">
        <f t="shared" si="23"/>
        <v>0</v>
      </c>
      <c r="L84" s="116">
        <f t="shared" si="24"/>
        <v>228</v>
      </c>
      <c r="M84" s="117">
        <f t="shared" si="18"/>
        <v>228</v>
      </c>
      <c r="N84" s="117">
        <f t="shared" si="25"/>
        <v>0</v>
      </c>
      <c r="O84" s="117">
        <f t="shared" si="26"/>
        <v>228</v>
      </c>
      <c r="P84" s="118">
        <f t="shared" si="19"/>
        <v>228</v>
      </c>
      <c r="Q84" s="118">
        <f t="shared" si="27"/>
        <v>0</v>
      </c>
      <c r="R84" s="118">
        <f t="shared" si="28"/>
        <v>228</v>
      </c>
      <c r="S84" s="119">
        <f t="shared" si="29"/>
        <v>912</v>
      </c>
      <c r="T84" s="119">
        <v>0</v>
      </c>
      <c r="U84" s="119">
        <f t="shared" si="30"/>
        <v>150</v>
      </c>
      <c r="V84" s="119">
        <f t="shared" si="31"/>
        <v>762</v>
      </c>
      <c r="W84" s="120">
        <v>1.2</v>
      </c>
      <c r="X84" s="120">
        <f t="shared" si="20"/>
        <v>547.19999999999993</v>
      </c>
      <c r="Y84" s="121">
        <v>150</v>
      </c>
      <c r="Z84" s="121"/>
      <c r="AA84" s="121"/>
      <c r="AB84" s="121"/>
      <c r="AC84" s="121"/>
      <c r="AD84" s="121"/>
      <c r="AE84" s="121"/>
      <c r="AF84" s="121"/>
      <c r="AG84" s="121"/>
      <c r="AH84" s="121"/>
      <c r="AI84" s="121"/>
      <c r="AJ84" s="121"/>
      <c r="AK84" s="121"/>
      <c r="AL84" s="121"/>
      <c r="AM84" s="121"/>
      <c r="AN84" s="121"/>
      <c r="AO84" s="121"/>
      <c r="AP84" s="121"/>
      <c r="AQ84" s="121"/>
      <c r="AR84" s="121"/>
    </row>
    <row r="85" spans="1:44" ht="15" customHeight="1" x14ac:dyDescent="0.25">
      <c r="A85" s="67">
        <v>91</v>
      </c>
      <c r="B85" s="166"/>
      <c r="C85" s="71" t="s">
        <v>145</v>
      </c>
      <c r="D85" s="86" t="s">
        <v>349</v>
      </c>
      <c r="E85" s="77" t="s">
        <v>3</v>
      </c>
      <c r="F85" s="14">
        <v>257</v>
      </c>
      <c r="G85" s="115">
        <f t="shared" si="16"/>
        <v>128</v>
      </c>
      <c r="H85" s="115">
        <f t="shared" si="21"/>
        <v>20</v>
      </c>
      <c r="I85" s="115">
        <f t="shared" si="22"/>
        <v>108</v>
      </c>
      <c r="J85" s="116">
        <f t="shared" si="17"/>
        <v>128</v>
      </c>
      <c r="K85" s="116">
        <f t="shared" si="23"/>
        <v>0</v>
      </c>
      <c r="L85" s="116">
        <f t="shared" si="24"/>
        <v>128</v>
      </c>
      <c r="M85" s="117">
        <f t="shared" si="18"/>
        <v>128</v>
      </c>
      <c r="N85" s="117">
        <f t="shared" si="25"/>
        <v>0</v>
      </c>
      <c r="O85" s="117">
        <f t="shared" si="26"/>
        <v>128</v>
      </c>
      <c r="P85" s="118">
        <f t="shared" si="19"/>
        <v>128</v>
      </c>
      <c r="Q85" s="118">
        <f t="shared" si="27"/>
        <v>0</v>
      </c>
      <c r="R85" s="118">
        <f t="shared" si="28"/>
        <v>128</v>
      </c>
      <c r="S85" s="119">
        <f t="shared" si="29"/>
        <v>514</v>
      </c>
      <c r="T85" s="119">
        <v>0</v>
      </c>
      <c r="U85" s="119">
        <f t="shared" si="30"/>
        <v>20</v>
      </c>
      <c r="V85" s="119">
        <f t="shared" si="31"/>
        <v>494</v>
      </c>
      <c r="W85" s="120">
        <v>1.5</v>
      </c>
      <c r="X85" s="120">
        <f t="shared" si="20"/>
        <v>385.5</v>
      </c>
      <c r="Y85" s="121">
        <v>20</v>
      </c>
      <c r="Z85" s="121"/>
      <c r="AA85" s="121"/>
      <c r="AB85" s="121"/>
      <c r="AC85" s="121"/>
      <c r="AD85" s="121"/>
      <c r="AE85" s="121"/>
      <c r="AF85" s="121"/>
      <c r="AG85" s="121"/>
      <c r="AH85" s="121"/>
      <c r="AI85" s="121"/>
      <c r="AJ85" s="121"/>
      <c r="AK85" s="121"/>
      <c r="AL85" s="121"/>
      <c r="AM85" s="121"/>
      <c r="AN85" s="121"/>
      <c r="AO85" s="121"/>
      <c r="AP85" s="121"/>
      <c r="AQ85" s="121"/>
      <c r="AR85" s="121"/>
    </row>
    <row r="86" spans="1:44" ht="15" customHeight="1" x14ac:dyDescent="0.25">
      <c r="A86" s="67">
        <v>92</v>
      </c>
      <c r="B86" s="166"/>
      <c r="C86" s="71" t="s">
        <v>146</v>
      </c>
      <c r="D86" s="86" t="s">
        <v>349</v>
      </c>
      <c r="E86" s="77" t="s">
        <v>3</v>
      </c>
      <c r="F86" s="14">
        <v>252</v>
      </c>
      <c r="G86" s="115">
        <f t="shared" si="16"/>
        <v>126</v>
      </c>
      <c r="H86" s="115">
        <f t="shared" si="21"/>
        <v>20</v>
      </c>
      <c r="I86" s="115">
        <f t="shared" si="22"/>
        <v>106</v>
      </c>
      <c r="J86" s="116">
        <f t="shared" si="17"/>
        <v>126</v>
      </c>
      <c r="K86" s="116">
        <f t="shared" si="23"/>
        <v>0</v>
      </c>
      <c r="L86" s="116">
        <f t="shared" si="24"/>
        <v>126</v>
      </c>
      <c r="M86" s="117">
        <f t="shared" si="18"/>
        <v>126</v>
      </c>
      <c r="N86" s="117">
        <f t="shared" si="25"/>
        <v>0</v>
      </c>
      <c r="O86" s="117">
        <f t="shared" si="26"/>
        <v>126</v>
      </c>
      <c r="P86" s="118">
        <f t="shared" si="19"/>
        <v>126</v>
      </c>
      <c r="Q86" s="118">
        <f t="shared" si="27"/>
        <v>0</v>
      </c>
      <c r="R86" s="118">
        <f t="shared" si="28"/>
        <v>126</v>
      </c>
      <c r="S86" s="119">
        <f t="shared" si="29"/>
        <v>504</v>
      </c>
      <c r="T86" s="119">
        <v>0</v>
      </c>
      <c r="U86" s="119">
        <f t="shared" si="30"/>
        <v>20</v>
      </c>
      <c r="V86" s="119">
        <f t="shared" si="31"/>
        <v>484</v>
      </c>
      <c r="W86" s="120">
        <v>1.5</v>
      </c>
      <c r="X86" s="120">
        <f t="shared" si="20"/>
        <v>378</v>
      </c>
      <c r="Y86" s="121">
        <v>20</v>
      </c>
      <c r="Z86" s="121"/>
      <c r="AA86" s="121"/>
      <c r="AB86" s="121"/>
      <c r="AC86" s="121"/>
      <c r="AD86" s="121"/>
      <c r="AE86" s="121"/>
      <c r="AF86" s="121"/>
      <c r="AG86" s="121"/>
      <c r="AH86" s="121"/>
      <c r="AI86" s="121"/>
      <c r="AJ86" s="121"/>
      <c r="AK86" s="121"/>
      <c r="AL86" s="121"/>
      <c r="AM86" s="121"/>
      <c r="AN86" s="121"/>
      <c r="AO86" s="121"/>
      <c r="AP86" s="121"/>
      <c r="AQ86" s="121"/>
      <c r="AR86" s="121"/>
    </row>
    <row r="87" spans="1:44" ht="15" customHeight="1" x14ac:dyDescent="0.25">
      <c r="A87" s="67">
        <v>93</v>
      </c>
      <c r="B87" s="166"/>
      <c r="C87" s="71" t="s">
        <v>147</v>
      </c>
      <c r="D87" s="86" t="s">
        <v>349</v>
      </c>
      <c r="E87" s="77" t="s">
        <v>3</v>
      </c>
      <c r="F87" s="14">
        <v>166</v>
      </c>
      <c r="G87" s="115">
        <f t="shared" si="16"/>
        <v>83</v>
      </c>
      <c r="H87" s="115">
        <f t="shared" si="21"/>
        <v>20</v>
      </c>
      <c r="I87" s="115">
        <f t="shared" si="22"/>
        <v>63</v>
      </c>
      <c r="J87" s="116">
        <f t="shared" si="17"/>
        <v>83</v>
      </c>
      <c r="K87" s="116">
        <f t="shared" si="23"/>
        <v>0</v>
      </c>
      <c r="L87" s="116">
        <f t="shared" si="24"/>
        <v>83</v>
      </c>
      <c r="M87" s="117">
        <f t="shared" si="18"/>
        <v>83</v>
      </c>
      <c r="N87" s="117">
        <f t="shared" si="25"/>
        <v>0</v>
      </c>
      <c r="O87" s="117">
        <f t="shared" si="26"/>
        <v>83</v>
      </c>
      <c r="P87" s="118">
        <f t="shared" si="19"/>
        <v>83</v>
      </c>
      <c r="Q87" s="118">
        <f t="shared" si="27"/>
        <v>0</v>
      </c>
      <c r="R87" s="118">
        <f t="shared" si="28"/>
        <v>83</v>
      </c>
      <c r="S87" s="119">
        <f t="shared" si="29"/>
        <v>332</v>
      </c>
      <c r="T87" s="119">
        <v>0</v>
      </c>
      <c r="U87" s="119">
        <f t="shared" si="30"/>
        <v>20</v>
      </c>
      <c r="V87" s="119">
        <f t="shared" si="31"/>
        <v>312</v>
      </c>
      <c r="W87" s="120">
        <v>1.5</v>
      </c>
      <c r="X87" s="120">
        <f t="shared" si="20"/>
        <v>249</v>
      </c>
      <c r="Y87" s="121">
        <v>20</v>
      </c>
      <c r="Z87" s="121"/>
      <c r="AA87" s="121"/>
      <c r="AB87" s="121"/>
      <c r="AC87" s="121"/>
      <c r="AD87" s="121"/>
      <c r="AE87" s="121"/>
      <c r="AF87" s="121"/>
      <c r="AG87" s="121"/>
      <c r="AH87" s="121"/>
      <c r="AI87" s="121"/>
      <c r="AJ87" s="121"/>
      <c r="AK87" s="121"/>
      <c r="AL87" s="121"/>
      <c r="AM87" s="121"/>
      <c r="AN87" s="121"/>
      <c r="AO87" s="121"/>
      <c r="AP87" s="121"/>
      <c r="AQ87" s="121"/>
      <c r="AR87" s="121"/>
    </row>
    <row r="88" spans="1:44" ht="15" customHeight="1" x14ac:dyDescent="0.25">
      <c r="A88" s="67">
        <v>94</v>
      </c>
      <c r="B88" s="166"/>
      <c r="C88" s="71" t="s">
        <v>148</v>
      </c>
      <c r="D88" s="86" t="s">
        <v>349</v>
      </c>
      <c r="E88" s="77" t="s">
        <v>3</v>
      </c>
      <c r="F88" s="14">
        <v>186</v>
      </c>
      <c r="G88" s="115">
        <f t="shared" si="16"/>
        <v>93</v>
      </c>
      <c r="H88" s="115">
        <f t="shared" si="21"/>
        <v>20</v>
      </c>
      <c r="I88" s="115">
        <f t="shared" si="22"/>
        <v>73</v>
      </c>
      <c r="J88" s="116">
        <f t="shared" si="17"/>
        <v>93</v>
      </c>
      <c r="K88" s="116">
        <f t="shared" si="23"/>
        <v>0</v>
      </c>
      <c r="L88" s="116">
        <f t="shared" si="24"/>
        <v>93</v>
      </c>
      <c r="M88" s="117">
        <f t="shared" si="18"/>
        <v>93</v>
      </c>
      <c r="N88" s="117">
        <f t="shared" si="25"/>
        <v>0</v>
      </c>
      <c r="O88" s="117">
        <f t="shared" si="26"/>
        <v>93</v>
      </c>
      <c r="P88" s="118">
        <f t="shared" si="19"/>
        <v>93</v>
      </c>
      <c r="Q88" s="118">
        <f t="shared" si="27"/>
        <v>0</v>
      </c>
      <c r="R88" s="118">
        <f t="shared" si="28"/>
        <v>93</v>
      </c>
      <c r="S88" s="119">
        <f t="shared" si="29"/>
        <v>372</v>
      </c>
      <c r="T88" s="119">
        <v>0</v>
      </c>
      <c r="U88" s="119">
        <f t="shared" si="30"/>
        <v>20</v>
      </c>
      <c r="V88" s="119">
        <f t="shared" si="31"/>
        <v>352</v>
      </c>
      <c r="W88" s="120">
        <v>1.5</v>
      </c>
      <c r="X88" s="120">
        <f t="shared" si="20"/>
        <v>279</v>
      </c>
      <c r="Y88" s="121">
        <v>20</v>
      </c>
      <c r="Z88" s="121"/>
      <c r="AA88" s="121"/>
      <c r="AB88" s="121"/>
      <c r="AC88" s="121"/>
      <c r="AD88" s="121"/>
      <c r="AE88" s="121"/>
      <c r="AF88" s="121"/>
      <c r="AG88" s="121"/>
      <c r="AH88" s="121"/>
      <c r="AI88" s="121"/>
      <c r="AJ88" s="121"/>
      <c r="AK88" s="121"/>
      <c r="AL88" s="121"/>
      <c r="AM88" s="121"/>
      <c r="AN88" s="121"/>
      <c r="AO88" s="121"/>
      <c r="AP88" s="121"/>
      <c r="AQ88" s="121"/>
      <c r="AR88" s="121"/>
    </row>
    <row r="89" spans="1:44" ht="15" customHeight="1" x14ac:dyDescent="0.25">
      <c r="A89" s="67">
        <v>95</v>
      </c>
      <c r="B89" s="166" t="s">
        <v>477</v>
      </c>
      <c r="C89" s="71" t="s">
        <v>149</v>
      </c>
      <c r="D89" s="86" t="s">
        <v>354</v>
      </c>
      <c r="E89" s="77" t="s">
        <v>355</v>
      </c>
      <c r="F89" s="14">
        <v>310</v>
      </c>
      <c r="G89" s="115">
        <f t="shared" si="16"/>
        <v>155</v>
      </c>
      <c r="H89" s="115">
        <f t="shared" si="21"/>
        <v>100</v>
      </c>
      <c r="I89" s="115">
        <f t="shared" si="22"/>
        <v>55</v>
      </c>
      <c r="J89" s="116">
        <f t="shared" si="17"/>
        <v>155</v>
      </c>
      <c r="K89" s="116">
        <f t="shared" si="23"/>
        <v>0</v>
      </c>
      <c r="L89" s="116">
        <f t="shared" si="24"/>
        <v>155</v>
      </c>
      <c r="M89" s="117">
        <f t="shared" si="18"/>
        <v>155</v>
      </c>
      <c r="N89" s="117">
        <f t="shared" si="25"/>
        <v>0</v>
      </c>
      <c r="O89" s="117">
        <f t="shared" si="26"/>
        <v>155</v>
      </c>
      <c r="P89" s="118">
        <f t="shared" si="19"/>
        <v>155</v>
      </c>
      <c r="Q89" s="118">
        <f t="shared" si="27"/>
        <v>0</v>
      </c>
      <c r="R89" s="118">
        <f t="shared" si="28"/>
        <v>155</v>
      </c>
      <c r="S89" s="119">
        <f t="shared" si="29"/>
        <v>620</v>
      </c>
      <c r="T89" s="119">
        <v>0</v>
      </c>
      <c r="U89" s="119">
        <f t="shared" si="30"/>
        <v>100</v>
      </c>
      <c r="V89" s="119">
        <f t="shared" si="31"/>
        <v>520</v>
      </c>
      <c r="W89" s="120">
        <v>28.92</v>
      </c>
      <c r="X89" s="120">
        <f t="shared" si="20"/>
        <v>8965.2000000000007</v>
      </c>
      <c r="Y89" s="121">
        <v>100</v>
      </c>
      <c r="Z89" s="121"/>
      <c r="AA89" s="121"/>
      <c r="AB89" s="121"/>
      <c r="AC89" s="121"/>
      <c r="AD89" s="121"/>
      <c r="AE89" s="121"/>
      <c r="AF89" s="121"/>
      <c r="AG89" s="121"/>
      <c r="AH89" s="121"/>
      <c r="AI89" s="121"/>
      <c r="AJ89" s="121"/>
      <c r="AK89" s="121"/>
      <c r="AL89" s="121"/>
      <c r="AM89" s="121"/>
      <c r="AN89" s="121"/>
      <c r="AO89" s="121"/>
      <c r="AP89" s="121"/>
      <c r="AQ89" s="121"/>
      <c r="AR89" s="121"/>
    </row>
    <row r="90" spans="1:44" ht="15" customHeight="1" x14ac:dyDescent="0.25">
      <c r="A90" s="67">
        <v>96</v>
      </c>
      <c r="B90" s="166"/>
      <c r="C90" s="71" t="s">
        <v>150</v>
      </c>
      <c r="D90" s="86" t="s">
        <v>357</v>
      </c>
      <c r="E90" s="77" t="s">
        <v>51</v>
      </c>
      <c r="F90" s="14">
        <v>343</v>
      </c>
      <c r="G90" s="115">
        <f t="shared" si="16"/>
        <v>171</v>
      </c>
      <c r="H90" s="115">
        <f t="shared" si="21"/>
        <v>0</v>
      </c>
      <c r="I90" s="115">
        <f t="shared" si="22"/>
        <v>171</v>
      </c>
      <c r="J90" s="116">
        <f t="shared" si="17"/>
        <v>171</v>
      </c>
      <c r="K90" s="116">
        <f t="shared" si="23"/>
        <v>0</v>
      </c>
      <c r="L90" s="116">
        <f t="shared" si="24"/>
        <v>171</v>
      </c>
      <c r="M90" s="117">
        <f t="shared" si="18"/>
        <v>171</v>
      </c>
      <c r="N90" s="117">
        <f t="shared" si="25"/>
        <v>0</v>
      </c>
      <c r="O90" s="117">
        <f t="shared" si="26"/>
        <v>171</v>
      </c>
      <c r="P90" s="118">
        <f t="shared" si="19"/>
        <v>171</v>
      </c>
      <c r="Q90" s="118">
        <f t="shared" si="27"/>
        <v>0</v>
      </c>
      <c r="R90" s="118">
        <f t="shared" si="28"/>
        <v>171</v>
      </c>
      <c r="S90" s="119">
        <f t="shared" si="29"/>
        <v>686</v>
      </c>
      <c r="T90" s="119">
        <v>0</v>
      </c>
      <c r="U90" s="119">
        <f t="shared" si="30"/>
        <v>0</v>
      </c>
      <c r="V90" s="119">
        <f t="shared" si="31"/>
        <v>686</v>
      </c>
      <c r="W90" s="120">
        <v>56.45</v>
      </c>
      <c r="X90" s="120">
        <f t="shared" si="20"/>
        <v>19362.350000000002</v>
      </c>
      <c r="Y90" s="121"/>
      <c r="Z90" s="121"/>
      <c r="AA90" s="121"/>
      <c r="AB90" s="121"/>
      <c r="AC90" s="121"/>
      <c r="AD90" s="121"/>
      <c r="AE90" s="121"/>
      <c r="AF90" s="121"/>
      <c r="AG90" s="121"/>
      <c r="AH90" s="121"/>
      <c r="AI90" s="121"/>
      <c r="AJ90" s="121"/>
      <c r="AK90" s="121"/>
      <c r="AL90" s="121"/>
      <c r="AM90" s="121"/>
      <c r="AN90" s="121"/>
      <c r="AO90" s="121"/>
      <c r="AP90" s="121"/>
      <c r="AQ90" s="121"/>
      <c r="AR90" s="121"/>
    </row>
    <row r="91" spans="1:44" ht="15" customHeight="1" x14ac:dyDescent="0.25">
      <c r="A91" s="67">
        <v>97</v>
      </c>
      <c r="B91" s="100" t="s">
        <v>480</v>
      </c>
      <c r="C91" s="71" t="s">
        <v>151</v>
      </c>
      <c r="D91" s="86" t="s">
        <v>359</v>
      </c>
      <c r="E91" s="77" t="s">
        <v>51</v>
      </c>
      <c r="F91" s="14">
        <v>3792</v>
      </c>
      <c r="G91" s="115">
        <f t="shared" si="16"/>
        <v>1896</v>
      </c>
      <c r="H91" s="115">
        <f t="shared" si="21"/>
        <v>0</v>
      </c>
      <c r="I91" s="115">
        <f t="shared" si="22"/>
        <v>1896</v>
      </c>
      <c r="J91" s="116">
        <f t="shared" si="17"/>
        <v>1896</v>
      </c>
      <c r="K91" s="116">
        <f t="shared" si="23"/>
        <v>0</v>
      </c>
      <c r="L91" s="116">
        <f t="shared" si="24"/>
        <v>1896</v>
      </c>
      <c r="M91" s="117">
        <f t="shared" si="18"/>
        <v>1896</v>
      </c>
      <c r="N91" s="117">
        <f t="shared" si="25"/>
        <v>0</v>
      </c>
      <c r="O91" s="117">
        <f t="shared" si="26"/>
        <v>1896</v>
      </c>
      <c r="P91" s="118">
        <f t="shared" si="19"/>
        <v>1896</v>
      </c>
      <c r="Q91" s="118">
        <f t="shared" si="27"/>
        <v>0</v>
      </c>
      <c r="R91" s="118">
        <f t="shared" si="28"/>
        <v>1896</v>
      </c>
      <c r="S91" s="119">
        <f t="shared" si="29"/>
        <v>7584</v>
      </c>
      <c r="T91" s="119">
        <v>0</v>
      </c>
      <c r="U91" s="119">
        <f t="shared" si="30"/>
        <v>0</v>
      </c>
      <c r="V91" s="119">
        <f t="shared" si="31"/>
        <v>7584</v>
      </c>
      <c r="W91" s="120">
        <v>21.5</v>
      </c>
      <c r="X91" s="120">
        <f t="shared" si="20"/>
        <v>81528</v>
      </c>
      <c r="Y91" s="121"/>
      <c r="Z91" s="121"/>
      <c r="AA91" s="121"/>
      <c r="AB91" s="121"/>
      <c r="AC91" s="121"/>
      <c r="AD91" s="121"/>
      <c r="AE91" s="121"/>
      <c r="AF91" s="121"/>
      <c r="AG91" s="121"/>
      <c r="AH91" s="121"/>
      <c r="AI91" s="121"/>
      <c r="AJ91" s="121"/>
      <c r="AK91" s="121"/>
      <c r="AL91" s="121"/>
      <c r="AM91" s="121"/>
      <c r="AN91" s="121"/>
      <c r="AO91" s="121"/>
      <c r="AP91" s="121"/>
      <c r="AQ91" s="121"/>
      <c r="AR91" s="121"/>
    </row>
    <row r="92" spans="1:44" ht="15" customHeight="1" x14ac:dyDescent="0.25">
      <c r="A92" s="67">
        <v>98</v>
      </c>
      <c r="B92" s="166" t="s">
        <v>478</v>
      </c>
      <c r="C92" s="71" t="s">
        <v>152</v>
      </c>
      <c r="D92" s="86" t="s">
        <v>361</v>
      </c>
      <c r="E92" s="77" t="s">
        <v>362</v>
      </c>
      <c r="F92" s="14">
        <v>62</v>
      </c>
      <c r="G92" s="115">
        <f t="shared" si="16"/>
        <v>31</v>
      </c>
      <c r="H92" s="115">
        <f t="shared" si="21"/>
        <v>2</v>
      </c>
      <c r="I92" s="115">
        <f t="shared" si="22"/>
        <v>29</v>
      </c>
      <c r="J92" s="116">
        <f t="shared" si="17"/>
        <v>31</v>
      </c>
      <c r="K92" s="116">
        <f t="shared" si="23"/>
        <v>0</v>
      </c>
      <c r="L92" s="116">
        <f t="shared" si="24"/>
        <v>31</v>
      </c>
      <c r="M92" s="117">
        <f t="shared" si="18"/>
        <v>31</v>
      </c>
      <c r="N92" s="117">
        <f t="shared" si="25"/>
        <v>0</v>
      </c>
      <c r="O92" s="117">
        <f t="shared" si="26"/>
        <v>31</v>
      </c>
      <c r="P92" s="118">
        <f t="shared" si="19"/>
        <v>31</v>
      </c>
      <c r="Q92" s="118">
        <f t="shared" si="27"/>
        <v>0</v>
      </c>
      <c r="R92" s="118">
        <f t="shared" si="28"/>
        <v>31</v>
      </c>
      <c r="S92" s="119">
        <f t="shared" si="29"/>
        <v>124</v>
      </c>
      <c r="T92" s="119">
        <v>0</v>
      </c>
      <c r="U92" s="119">
        <f t="shared" si="30"/>
        <v>2</v>
      </c>
      <c r="V92" s="119">
        <f t="shared" si="31"/>
        <v>122</v>
      </c>
      <c r="W92" s="120">
        <v>212.69</v>
      </c>
      <c r="X92" s="120">
        <f t="shared" si="20"/>
        <v>13186.78</v>
      </c>
      <c r="Y92" s="121">
        <v>2</v>
      </c>
      <c r="Z92" s="121"/>
      <c r="AA92" s="121"/>
      <c r="AB92" s="121"/>
      <c r="AC92" s="121"/>
      <c r="AD92" s="121"/>
      <c r="AE92" s="121"/>
      <c r="AF92" s="121"/>
      <c r="AG92" s="121"/>
      <c r="AH92" s="121"/>
      <c r="AI92" s="121"/>
      <c r="AJ92" s="121"/>
      <c r="AK92" s="121"/>
      <c r="AL92" s="121"/>
      <c r="AM92" s="121"/>
      <c r="AN92" s="121"/>
      <c r="AO92" s="121"/>
      <c r="AP92" s="121"/>
      <c r="AQ92" s="121"/>
      <c r="AR92" s="121"/>
    </row>
    <row r="93" spans="1:44" ht="15" customHeight="1" x14ac:dyDescent="0.25">
      <c r="A93" s="67">
        <v>99</v>
      </c>
      <c r="B93" s="166"/>
      <c r="C93" s="71" t="s">
        <v>153</v>
      </c>
      <c r="D93" s="86" t="s">
        <v>297</v>
      </c>
      <c r="E93" s="77" t="s">
        <v>241</v>
      </c>
      <c r="F93" s="14">
        <v>131</v>
      </c>
      <c r="G93" s="115">
        <f t="shared" si="16"/>
        <v>65</v>
      </c>
      <c r="H93" s="115">
        <f t="shared" si="21"/>
        <v>15</v>
      </c>
      <c r="I93" s="115">
        <f t="shared" si="22"/>
        <v>50</v>
      </c>
      <c r="J93" s="116">
        <f t="shared" si="17"/>
        <v>65</v>
      </c>
      <c r="K93" s="116">
        <f t="shared" si="23"/>
        <v>0</v>
      </c>
      <c r="L93" s="116">
        <f t="shared" si="24"/>
        <v>65</v>
      </c>
      <c r="M93" s="117">
        <f t="shared" si="18"/>
        <v>65</v>
      </c>
      <c r="N93" s="117">
        <f t="shared" si="25"/>
        <v>0</v>
      </c>
      <c r="O93" s="117">
        <f t="shared" si="26"/>
        <v>65</v>
      </c>
      <c r="P93" s="118">
        <f t="shared" si="19"/>
        <v>65</v>
      </c>
      <c r="Q93" s="118">
        <f t="shared" si="27"/>
        <v>0</v>
      </c>
      <c r="R93" s="118">
        <f t="shared" si="28"/>
        <v>65</v>
      </c>
      <c r="S93" s="119">
        <f t="shared" si="29"/>
        <v>262</v>
      </c>
      <c r="T93" s="119">
        <v>0</v>
      </c>
      <c r="U93" s="119">
        <f t="shared" si="30"/>
        <v>15</v>
      </c>
      <c r="V93" s="119">
        <f t="shared" si="31"/>
        <v>247</v>
      </c>
      <c r="W93" s="120">
        <v>19.16</v>
      </c>
      <c r="X93" s="120">
        <f t="shared" si="20"/>
        <v>2509.96</v>
      </c>
      <c r="Y93" s="121">
        <v>15</v>
      </c>
      <c r="Z93" s="121"/>
      <c r="AA93" s="121"/>
      <c r="AB93" s="121"/>
      <c r="AC93" s="121"/>
      <c r="AD93" s="121"/>
      <c r="AE93" s="121"/>
      <c r="AF93" s="121"/>
      <c r="AG93" s="121"/>
      <c r="AH93" s="121"/>
      <c r="AI93" s="121"/>
      <c r="AJ93" s="121"/>
      <c r="AK93" s="121"/>
      <c r="AL93" s="121"/>
      <c r="AM93" s="121"/>
      <c r="AN93" s="121"/>
      <c r="AO93" s="121"/>
      <c r="AP93" s="121"/>
      <c r="AQ93" s="121"/>
      <c r="AR93" s="121"/>
    </row>
    <row r="94" spans="1:44" ht="15" customHeight="1" x14ac:dyDescent="0.25">
      <c r="A94" s="67">
        <v>100</v>
      </c>
      <c r="B94" s="166"/>
      <c r="C94" s="71" t="s">
        <v>154</v>
      </c>
      <c r="D94" s="86" t="s">
        <v>365</v>
      </c>
      <c r="E94" s="77" t="s">
        <v>241</v>
      </c>
      <c r="F94" s="14">
        <v>38</v>
      </c>
      <c r="G94" s="115">
        <f t="shared" si="16"/>
        <v>19</v>
      </c>
      <c r="H94" s="115">
        <f t="shared" si="21"/>
        <v>0</v>
      </c>
      <c r="I94" s="115">
        <f t="shared" si="22"/>
        <v>19</v>
      </c>
      <c r="J94" s="116">
        <f t="shared" si="17"/>
        <v>19</v>
      </c>
      <c r="K94" s="116">
        <f t="shared" si="23"/>
        <v>0</v>
      </c>
      <c r="L94" s="116">
        <f t="shared" si="24"/>
        <v>19</v>
      </c>
      <c r="M94" s="117">
        <f t="shared" si="18"/>
        <v>19</v>
      </c>
      <c r="N94" s="117">
        <f t="shared" si="25"/>
        <v>0</v>
      </c>
      <c r="O94" s="117">
        <f t="shared" si="26"/>
        <v>19</v>
      </c>
      <c r="P94" s="118">
        <f t="shared" si="19"/>
        <v>19</v>
      </c>
      <c r="Q94" s="118">
        <f t="shared" si="27"/>
        <v>0</v>
      </c>
      <c r="R94" s="118">
        <f t="shared" si="28"/>
        <v>19</v>
      </c>
      <c r="S94" s="119">
        <f t="shared" si="29"/>
        <v>76</v>
      </c>
      <c r="T94" s="119">
        <v>0</v>
      </c>
      <c r="U94" s="119">
        <f t="shared" si="30"/>
        <v>0</v>
      </c>
      <c r="V94" s="119">
        <f t="shared" si="31"/>
        <v>76</v>
      </c>
      <c r="W94" s="120">
        <v>0.97</v>
      </c>
      <c r="X94" s="120">
        <f t="shared" si="20"/>
        <v>36.86</v>
      </c>
      <c r="Y94" s="121"/>
      <c r="Z94" s="121"/>
      <c r="AA94" s="121"/>
      <c r="AB94" s="121"/>
      <c r="AC94" s="121"/>
      <c r="AD94" s="121"/>
      <c r="AE94" s="121"/>
      <c r="AF94" s="121"/>
      <c r="AG94" s="121"/>
      <c r="AH94" s="121"/>
      <c r="AI94" s="121"/>
      <c r="AJ94" s="121"/>
      <c r="AK94" s="121"/>
      <c r="AL94" s="121"/>
      <c r="AM94" s="121"/>
      <c r="AN94" s="121"/>
      <c r="AO94" s="121"/>
      <c r="AP94" s="121"/>
      <c r="AQ94" s="121"/>
      <c r="AR94" s="121"/>
    </row>
    <row r="95" spans="1:44" ht="15" customHeight="1" x14ac:dyDescent="0.25">
      <c r="A95" s="67">
        <v>101</v>
      </c>
      <c r="B95" s="166"/>
      <c r="C95" s="71" t="s">
        <v>155</v>
      </c>
      <c r="D95" s="86" t="s">
        <v>367</v>
      </c>
      <c r="E95" s="77" t="s">
        <v>241</v>
      </c>
      <c r="F95" s="14">
        <v>5</v>
      </c>
      <c r="G95" s="115">
        <f t="shared" si="16"/>
        <v>2</v>
      </c>
      <c r="H95" s="115">
        <f t="shared" si="21"/>
        <v>0</v>
      </c>
      <c r="I95" s="115">
        <f t="shared" si="22"/>
        <v>2</v>
      </c>
      <c r="J95" s="116">
        <f t="shared" si="17"/>
        <v>2</v>
      </c>
      <c r="K95" s="116">
        <f t="shared" si="23"/>
        <v>0</v>
      </c>
      <c r="L95" s="116">
        <f t="shared" si="24"/>
        <v>2</v>
      </c>
      <c r="M95" s="117">
        <f t="shared" si="18"/>
        <v>2</v>
      </c>
      <c r="N95" s="117">
        <f t="shared" si="25"/>
        <v>0</v>
      </c>
      <c r="O95" s="117">
        <f t="shared" si="26"/>
        <v>2</v>
      </c>
      <c r="P95" s="118">
        <f t="shared" si="19"/>
        <v>2</v>
      </c>
      <c r="Q95" s="118">
        <f t="shared" si="27"/>
        <v>0</v>
      </c>
      <c r="R95" s="118">
        <f t="shared" si="28"/>
        <v>2</v>
      </c>
      <c r="S95" s="119">
        <f t="shared" si="29"/>
        <v>10</v>
      </c>
      <c r="T95" s="119">
        <v>0</v>
      </c>
      <c r="U95" s="119">
        <f t="shared" si="30"/>
        <v>0</v>
      </c>
      <c r="V95" s="119">
        <f t="shared" si="31"/>
        <v>10</v>
      </c>
      <c r="W95" s="120">
        <v>58.8</v>
      </c>
      <c r="X95" s="120">
        <f t="shared" si="20"/>
        <v>294</v>
      </c>
      <c r="Y95" s="121"/>
      <c r="Z95" s="121"/>
      <c r="AA95" s="121"/>
      <c r="AB95" s="121"/>
      <c r="AC95" s="121"/>
      <c r="AD95" s="121"/>
      <c r="AE95" s="121"/>
      <c r="AF95" s="121"/>
      <c r="AG95" s="121"/>
      <c r="AH95" s="121"/>
      <c r="AI95" s="121"/>
      <c r="AJ95" s="121"/>
      <c r="AK95" s="121"/>
      <c r="AL95" s="121"/>
      <c r="AM95" s="121"/>
      <c r="AN95" s="121"/>
      <c r="AO95" s="121"/>
      <c r="AP95" s="121"/>
      <c r="AQ95" s="121"/>
      <c r="AR95" s="121"/>
    </row>
    <row r="96" spans="1:44" ht="15" customHeight="1" x14ac:dyDescent="0.25">
      <c r="A96" s="67">
        <v>102</v>
      </c>
      <c r="B96" s="166"/>
      <c r="C96" s="71" t="s">
        <v>156</v>
      </c>
      <c r="D96" s="86" t="s">
        <v>369</v>
      </c>
      <c r="E96" s="77" t="s">
        <v>355</v>
      </c>
      <c r="F96" s="14">
        <v>37</v>
      </c>
      <c r="G96" s="115">
        <f t="shared" si="16"/>
        <v>18</v>
      </c>
      <c r="H96" s="115">
        <f t="shared" si="21"/>
        <v>15</v>
      </c>
      <c r="I96" s="115">
        <f t="shared" si="22"/>
        <v>3</v>
      </c>
      <c r="J96" s="116">
        <f t="shared" si="17"/>
        <v>18</v>
      </c>
      <c r="K96" s="116">
        <f t="shared" si="23"/>
        <v>0</v>
      </c>
      <c r="L96" s="116">
        <f t="shared" si="24"/>
        <v>18</v>
      </c>
      <c r="M96" s="117">
        <f t="shared" si="18"/>
        <v>18</v>
      </c>
      <c r="N96" s="117">
        <f t="shared" si="25"/>
        <v>0</v>
      </c>
      <c r="O96" s="117">
        <f t="shared" si="26"/>
        <v>18</v>
      </c>
      <c r="P96" s="118">
        <f t="shared" si="19"/>
        <v>18</v>
      </c>
      <c r="Q96" s="118">
        <f t="shared" si="27"/>
        <v>0</v>
      </c>
      <c r="R96" s="118">
        <f t="shared" si="28"/>
        <v>18</v>
      </c>
      <c r="S96" s="119">
        <f t="shared" si="29"/>
        <v>74</v>
      </c>
      <c r="T96" s="119">
        <v>0</v>
      </c>
      <c r="U96" s="119">
        <f t="shared" si="30"/>
        <v>15</v>
      </c>
      <c r="V96" s="119">
        <f t="shared" si="31"/>
        <v>59</v>
      </c>
      <c r="W96" s="120">
        <v>38.53</v>
      </c>
      <c r="X96" s="120">
        <f t="shared" si="20"/>
        <v>1425.6100000000001</v>
      </c>
      <c r="Y96" s="121">
        <v>15</v>
      </c>
      <c r="Z96" s="121"/>
      <c r="AA96" s="121"/>
      <c r="AB96" s="121"/>
      <c r="AC96" s="121"/>
      <c r="AD96" s="121"/>
      <c r="AE96" s="121"/>
      <c r="AF96" s="121"/>
      <c r="AG96" s="121"/>
      <c r="AH96" s="121"/>
      <c r="AI96" s="121"/>
      <c r="AJ96" s="121"/>
      <c r="AK96" s="121"/>
      <c r="AL96" s="121"/>
      <c r="AM96" s="121"/>
      <c r="AN96" s="121"/>
      <c r="AO96" s="121"/>
      <c r="AP96" s="121"/>
      <c r="AQ96" s="121"/>
      <c r="AR96" s="121"/>
    </row>
    <row r="97" spans="1:44" ht="15" customHeight="1" x14ac:dyDescent="0.25">
      <c r="A97" s="67">
        <v>103</v>
      </c>
      <c r="B97" s="166"/>
      <c r="C97" s="71" t="s">
        <v>157</v>
      </c>
      <c r="D97" s="86" t="s">
        <v>371</v>
      </c>
      <c r="E97" s="77" t="s">
        <v>51</v>
      </c>
      <c r="F97" s="14">
        <v>136</v>
      </c>
      <c r="G97" s="115">
        <f t="shared" si="16"/>
        <v>68</v>
      </c>
      <c r="H97" s="115">
        <f t="shared" si="21"/>
        <v>50</v>
      </c>
      <c r="I97" s="115">
        <f t="shared" si="22"/>
        <v>18</v>
      </c>
      <c r="J97" s="116">
        <f t="shared" si="17"/>
        <v>68</v>
      </c>
      <c r="K97" s="116">
        <f t="shared" si="23"/>
        <v>0</v>
      </c>
      <c r="L97" s="116">
        <f t="shared" si="24"/>
        <v>68</v>
      </c>
      <c r="M97" s="117">
        <f t="shared" si="18"/>
        <v>68</v>
      </c>
      <c r="N97" s="117">
        <f t="shared" si="25"/>
        <v>0</v>
      </c>
      <c r="O97" s="117">
        <f t="shared" si="26"/>
        <v>68</v>
      </c>
      <c r="P97" s="118">
        <f t="shared" si="19"/>
        <v>68</v>
      </c>
      <c r="Q97" s="118">
        <f t="shared" si="27"/>
        <v>0</v>
      </c>
      <c r="R97" s="118">
        <f t="shared" si="28"/>
        <v>68</v>
      </c>
      <c r="S97" s="119">
        <f t="shared" si="29"/>
        <v>272</v>
      </c>
      <c r="T97" s="119">
        <v>0</v>
      </c>
      <c r="U97" s="119">
        <f t="shared" si="30"/>
        <v>50</v>
      </c>
      <c r="V97" s="119">
        <f t="shared" si="31"/>
        <v>222</v>
      </c>
      <c r="W97" s="120">
        <v>8.84</v>
      </c>
      <c r="X97" s="120">
        <f t="shared" si="20"/>
        <v>1202.24</v>
      </c>
      <c r="Y97" s="121">
        <v>50</v>
      </c>
      <c r="Z97" s="121"/>
      <c r="AA97" s="121"/>
      <c r="AB97" s="121"/>
      <c r="AC97" s="121"/>
      <c r="AD97" s="121"/>
      <c r="AE97" s="121"/>
      <c r="AF97" s="121"/>
      <c r="AG97" s="121"/>
      <c r="AH97" s="121"/>
      <c r="AI97" s="121"/>
      <c r="AJ97" s="121"/>
      <c r="AK97" s="121"/>
      <c r="AL97" s="121"/>
      <c r="AM97" s="121"/>
      <c r="AN97" s="121"/>
      <c r="AO97" s="121"/>
      <c r="AP97" s="121"/>
      <c r="AQ97" s="121"/>
      <c r="AR97" s="121"/>
    </row>
    <row r="98" spans="1:44" ht="15" customHeight="1" x14ac:dyDescent="0.25">
      <c r="A98" s="67">
        <v>104</v>
      </c>
      <c r="B98" s="166"/>
      <c r="C98" s="71" t="s">
        <v>158</v>
      </c>
      <c r="D98" s="86" t="s">
        <v>373</v>
      </c>
      <c r="E98" s="77" t="s">
        <v>374</v>
      </c>
      <c r="F98" s="14">
        <v>66</v>
      </c>
      <c r="G98" s="115">
        <f t="shared" si="16"/>
        <v>33</v>
      </c>
      <c r="H98" s="115">
        <f t="shared" si="21"/>
        <v>5</v>
      </c>
      <c r="I98" s="115">
        <f t="shared" si="22"/>
        <v>28</v>
      </c>
      <c r="J98" s="116">
        <f t="shared" si="17"/>
        <v>33</v>
      </c>
      <c r="K98" s="116">
        <f t="shared" si="23"/>
        <v>0</v>
      </c>
      <c r="L98" s="116">
        <f t="shared" si="24"/>
        <v>33</v>
      </c>
      <c r="M98" s="117">
        <f t="shared" si="18"/>
        <v>33</v>
      </c>
      <c r="N98" s="117">
        <f t="shared" si="25"/>
        <v>0</v>
      </c>
      <c r="O98" s="117">
        <f t="shared" si="26"/>
        <v>33</v>
      </c>
      <c r="P98" s="118">
        <f t="shared" si="19"/>
        <v>33</v>
      </c>
      <c r="Q98" s="118">
        <f t="shared" si="27"/>
        <v>0</v>
      </c>
      <c r="R98" s="118">
        <f t="shared" si="28"/>
        <v>33</v>
      </c>
      <c r="S98" s="119">
        <f t="shared" si="29"/>
        <v>132</v>
      </c>
      <c r="T98" s="119">
        <v>0</v>
      </c>
      <c r="U98" s="119">
        <f t="shared" si="30"/>
        <v>5</v>
      </c>
      <c r="V98" s="119">
        <f t="shared" si="31"/>
        <v>127</v>
      </c>
      <c r="W98" s="120">
        <v>4.7300000000000004</v>
      </c>
      <c r="X98" s="120">
        <f t="shared" si="20"/>
        <v>312.18</v>
      </c>
      <c r="Y98" s="121">
        <v>5</v>
      </c>
      <c r="Z98" s="121"/>
      <c r="AA98" s="121"/>
      <c r="AB98" s="121"/>
      <c r="AC98" s="121"/>
      <c r="AD98" s="121"/>
      <c r="AE98" s="121"/>
      <c r="AF98" s="121"/>
      <c r="AG98" s="121"/>
      <c r="AH98" s="121"/>
      <c r="AI98" s="121"/>
      <c r="AJ98" s="121"/>
      <c r="AK98" s="121"/>
      <c r="AL98" s="121"/>
      <c r="AM98" s="121"/>
      <c r="AN98" s="121"/>
      <c r="AO98" s="121"/>
      <c r="AP98" s="121"/>
      <c r="AQ98" s="121"/>
      <c r="AR98" s="121"/>
    </row>
    <row r="99" spans="1:44" ht="15" customHeight="1" x14ac:dyDescent="0.25">
      <c r="A99" s="67">
        <v>105</v>
      </c>
      <c r="B99" s="166"/>
      <c r="C99" s="71" t="s">
        <v>159</v>
      </c>
      <c r="D99" s="86" t="s">
        <v>373</v>
      </c>
      <c r="E99" s="77" t="s">
        <v>374</v>
      </c>
      <c r="F99" s="14">
        <v>77</v>
      </c>
      <c r="G99" s="115">
        <f t="shared" si="16"/>
        <v>38</v>
      </c>
      <c r="H99" s="115">
        <f t="shared" si="21"/>
        <v>5</v>
      </c>
      <c r="I99" s="115">
        <f t="shared" si="22"/>
        <v>33</v>
      </c>
      <c r="J99" s="116">
        <f t="shared" si="17"/>
        <v>38</v>
      </c>
      <c r="K99" s="116">
        <f t="shared" si="23"/>
        <v>0</v>
      </c>
      <c r="L99" s="116">
        <f t="shared" si="24"/>
        <v>38</v>
      </c>
      <c r="M99" s="117">
        <f t="shared" si="18"/>
        <v>38</v>
      </c>
      <c r="N99" s="117">
        <f t="shared" si="25"/>
        <v>0</v>
      </c>
      <c r="O99" s="117">
        <f t="shared" si="26"/>
        <v>38</v>
      </c>
      <c r="P99" s="118">
        <f t="shared" si="19"/>
        <v>38</v>
      </c>
      <c r="Q99" s="118">
        <f t="shared" si="27"/>
        <v>0</v>
      </c>
      <c r="R99" s="118">
        <f t="shared" si="28"/>
        <v>38</v>
      </c>
      <c r="S99" s="119">
        <f t="shared" si="29"/>
        <v>154</v>
      </c>
      <c r="T99" s="119">
        <v>0</v>
      </c>
      <c r="U99" s="119">
        <f t="shared" si="30"/>
        <v>5</v>
      </c>
      <c r="V99" s="119">
        <f t="shared" si="31"/>
        <v>149</v>
      </c>
      <c r="W99" s="120">
        <v>4.74</v>
      </c>
      <c r="X99" s="120">
        <f t="shared" si="20"/>
        <v>364.98</v>
      </c>
      <c r="Y99" s="121">
        <v>5</v>
      </c>
      <c r="Z99" s="121"/>
      <c r="AA99" s="121"/>
      <c r="AB99" s="121"/>
      <c r="AC99" s="121"/>
      <c r="AD99" s="121"/>
      <c r="AE99" s="121"/>
      <c r="AF99" s="121"/>
      <c r="AG99" s="121"/>
      <c r="AH99" s="121"/>
      <c r="AI99" s="121"/>
      <c r="AJ99" s="121"/>
      <c r="AK99" s="121"/>
      <c r="AL99" s="121"/>
      <c r="AM99" s="121"/>
      <c r="AN99" s="121"/>
      <c r="AO99" s="121"/>
      <c r="AP99" s="121"/>
      <c r="AQ99" s="121"/>
      <c r="AR99" s="121"/>
    </row>
    <row r="100" spans="1:44" ht="15" customHeight="1" x14ac:dyDescent="0.25">
      <c r="A100" s="67">
        <v>106</v>
      </c>
      <c r="B100" s="166"/>
      <c r="C100" s="71" t="s">
        <v>160</v>
      </c>
      <c r="D100" s="86" t="s">
        <v>373</v>
      </c>
      <c r="E100" s="77" t="s">
        <v>374</v>
      </c>
      <c r="F100" s="14">
        <v>75</v>
      </c>
      <c r="G100" s="115">
        <f t="shared" si="16"/>
        <v>37</v>
      </c>
      <c r="H100" s="115">
        <f t="shared" si="21"/>
        <v>5</v>
      </c>
      <c r="I100" s="115">
        <f t="shared" si="22"/>
        <v>32</v>
      </c>
      <c r="J100" s="116">
        <f t="shared" si="17"/>
        <v>37</v>
      </c>
      <c r="K100" s="116">
        <f t="shared" si="23"/>
        <v>0</v>
      </c>
      <c r="L100" s="116">
        <f t="shared" si="24"/>
        <v>37</v>
      </c>
      <c r="M100" s="117">
        <f t="shared" si="18"/>
        <v>37</v>
      </c>
      <c r="N100" s="117">
        <f t="shared" si="25"/>
        <v>0</v>
      </c>
      <c r="O100" s="117">
        <f t="shared" si="26"/>
        <v>37</v>
      </c>
      <c r="P100" s="118">
        <f t="shared" si="19"/>
        <v>37</v>
      </c>
      <c r="Q100" s="118">
        <f t="shared" si="27"/>
        <v>0</v>
      </c>
      <c r="R100" s="118">
        <f t="shared" si="28"/>
        <v>37</v>
      </c>
      <c r="S100" s="119">
        <f t="shared" si="29"/>
        <v>150</v>
      </c>
      <c r="T100" s="119">
        <v>0</v>
      </c>
      <c r="U100" s="119">
        <f t="shared" si="30"/>
        <v>5</v>
      </c>
      <c r="V100" s="119">
        <f t="shared" si="31"/>
        <v>145</v>
      </c>
      <c r="W100" s="120">
        <v>4.7300000000000004</v>
      </c>
      <c r="X100" s="120">
        <f t="shared" si="20"/>
        <v>354.75000000000006</v>
      </c>
      <c r="Y100" s="121">
        <v>5</v>
      </c>
      <c r="Z100" s="121"/>
      <c r="AA100" s="121"/>
      <c r="AB100" s="121"/>
      <c r="AC100" s="121"/>
      <c r="AD100" s="121"/>
      <c r="AE100" s="121"/>
      <c r="AF100" s="121"/>
      <c r="AG100" s="121"/>
      <c r="AH100" s="121"/>
      <c r="AI100" s="121"/>
      <c r="AJ100" s="121"/>
      <c r="AK100" s="121"/>
      <c r="AL100" s="121"/>
      <c r="AM100" s="121"/>
      <c r="AN100" s="121"/>
      <c r="AO100" s="121"/>
      <c r="AP100" s="121"/>
      <c r="AQ100" s="121"/>
      <c r="AR100" s="121"/>
    </row>
    <row r="101" spans="1:44" ht="15" customHeight="1" x14ac:dyDescent="0.25">
      <c r="A101" s="67">
        <v>107</v>
      </c>
      <c r="B101" s="166"/>
      <c r="C101" s="71" t="s">
        <v>161</v>
      </c>
      <c r="D101" s="86" t="s">
        <v>373</v>
      </c>
      <c r="E101" s="77" t="s">
        <v>374</v>
      </c>
      <c r="F101" s="14">
        <v>76</v>
      </c>
      <c r="G101" s="115">
        <f t="shared" si="16"/>
        <v>38</v>
      </c>
      <c r="H101" s="115">
        <f t="shared" si="21"/>
        <v>5</v>
      </c>
      <c r="I101" s="115">
        <f t="shared" si="22"/>
        <v>33</v>
      </c>
      <c r="J101" s="116">
        <f t="shared" si="17"/>
        <v>38</v>
      </c>
      <c r="K101" s="116">
        <f t="shared" si="23"/>
        <v>0</v>
      </c>
      <c r="L101" s="116">
        <f t="shared" si="24"/>
        <v>38</v>
      </c>
      <c r="M101" s="117">
        <f t="shared" si="18"/>
        <v>38</v>
      </c>
      <c r="N101" s="117">
        <f t="shared" si="25"/>
        <v>0</v>
      </c>
      <c r="O101" s="117">
        <f t="shared" si="26"/>
        <v>38</v>
      </c>
      <c r="P101" s="118">
        <f t="shared" si="19"/>
        <v>38</v>
      </c>
      <c r="Q101" s="118">
        <f t="shared" si="27"/>
        <v>0</v>
      </c>
      <c r="R101" s="118">
        <f t="shared" si="28"/>
        <v>38</v>
      </c>
      <c r="S101" s="119">
        <f t="shared" si="29"/>
        <v>152</v>
      </c>
      <c r="T101" s="119">
        <v>0</v>
      </c>
      <c r="U101" s="119">
        <f t="shared" si="30"/>
        <v>5</v>
      </c>
      <c r="V101" s="119">
        <f t="shared" si="31"/>
        <v>147</v>
      </c>
      <c r="W101" s="120">
        <v>4.7300000000000004</v>
      </c>
      <c r="X101" s="120">
        <f t="shared" si="20"/>
        <v>359.48</v>
      </c>
      <c r="Y101" s="121">
        <v>5</v>
      </c>
      <c r="Z101" s="121"/>
      <c r="AA101" s="121"/>
      <c r="AB101" s="121"/>
      <c r="AC101" s="121"/>
      <c r="AD101" s="121"/>
      <c r="AE101" s="121"/>
      <c r="AF101" s="121"/>
      <c r="AG101" s="121"/>
      <c r="AH101" s="121"/>
      <c r="AI101" s="121"/>
      <c r="AJ101" s="121"/>
      <c r="AK101" s="121"/>
      <c r="AL101" s="121"/>
      <c r="AM101" s="121"/>
      <c r="AN101" s="121"/>
      <c r="AO101" s="121"/>
      <c r="AP101" s="121"/>
      <c r="AQ101" s="121"/>
      <c r="AR101" s="121"/>
    </row>
    <row r="102" spans="1:44" ht="15" customHeight="1" x14ac:dyDescent="0.25">
      <c r="A102" s="67">
        <v>108</v>
      </c>
      <c r="B102" s="166"/>
      <c r="C102" s="71" t="s">
        <v>162</v>
      </c>
      <c r="D102" s="86" t="s">
        <v>379</v>
      </c>
      <c r="E102" s="77" t="s">
        <v>380</v>
      </c>
      <c r="F102" s="14">
        <v>35</v>
      </c>
      <c r="G102" s="115">
        <f t="shared" si="16"/>
        <v>17</v>
      </c>
      <c r="H102" s="115">
        <f t="shared" si="21"/>
        <v>15</v>
      </c>
      <c r="I102" s="115">
        <f t="shared" si="22"/>
        <v>2</v>
      </c>
      <c r="J102" s="116">
        <f t="shared" si="17"/>
        <v>17</v>
      </c>
      <c r="K102" s="116">
        <f t="shared" si="23"/>
        <v>0</v>
      </c>
      <c r="L102" s="116">
        <f t="shared" si="24"/>
        <v>17</v>
      </c>
      <c r="M102" s="117">
        <f t="shared" si="18"/>
        <v>17</v>
      </c>
      <c r="N102" s="117">
        <f t="shared" si="25"/>
        <v>0</v>
      </c>
      <c r="O102" s="117">
        <f t="shared" si="26"/>
        <v>17</v>
      </c>
      <c r="P102" s="118">
        <f t="shared" si="19"/>
        <v>17</v>
      </c>
      <c r="Q102" s="118">
        <f t="shared" si="27"/>
        <v>0</v>
      </c>
      <c r="R102" s="118">
        <f t="shared" si="28"/>
        <v>17</v>
      </c>
      <c r="S102" s="119">
        <f t="shared" si="29"/>
        <v>70</v>
      </c>
      <c r="T102" s="119">
        <v>0</v>
      </c>
      <c r="U102" s="119">
        <f t="shared" si="30"/>
        <v>15</v>
      </c>
      <c r="V102" s="119">
        <f t="shared" si="31"/>
        <v>55</v>
      </c>
      <c r="W102" s="120">
        <v>25.86</v>
      </c>
      <c r="X102" s="120">
        <f t="shared" si="20"/>
        <v>905.1</v>
      </c>
      <c r="Y102" s="121">
        <v>15</v>
      </c>
      <c r="Z102" s="121"/>
      <c r="AA102" s="121"/>
      <c r="AB102" s="121"/>
      <c r="AC102" s="121"/>
      <c r="AD102" s="121"/>
      <c r="AE102" s="121"/>
      <c r="AF102" s="121"/>
      <c r="AG102" s="121"/>
      <c r="AH102" s="121"/>
      <c r="AI102" s="121"/>
      <c r="AJ102" s="121"/>
      <c r="AK102" s="121"/>
      <c r="AL102" s="121"/>
      <c r="AM102" s="121"/>
      <c r="AN102" s="121"/>
      <c r="AO102" s="121"/>
      <c r="AP102" s="121"/>
      <c r="AQ102" s="121"/>
      <c r="AR102" s="121"/>
    </row>
    <row r="103" spans="1:44" ht="15" customHeight="1" x14ac:dyDescent="0.25">
      <c r="A103" s="67">
        <v>109</v>
      </c>
      <c r="B103" s="166"/>
      <c r="C103" s="71" t="s">
        <v>163</v>
      </c>
      <c r="D103" s="86" t="s">
        <v>382</v>
      </c>
      <c r="E103" s="100" t="s">
        <v>51</v>
      </c>
      <c r="F103" s="14">
        <v>2</v>
      </c>
      <c r="G103" s="115">
        <f t="shared" si="16"/>
        <v>1</v>
      </c>
      <c r="H103" s="115">
        <f t="shared" si="21"/>
        <v>0</v>
      </c>
      <c r="I103" s="115">
        <f t="shared" si="22"/>
        <v>1</v>
      </c>
      <c r="J103" s="116">
        <f t="shared" si="17"/>
        <v>1</v>
      </c>
      <c r="K103" s="116">
        <f t="shared" si="23"/>
        <v>0</v>
      </c>
      <c r="L103" s="116">
        <f t="shared" si="24"/>
        <v>1</v>
      </c>
      <c r="M103" s="117">
        <f t="shared" si="18"/>
        <v>1</v>
      </c>
      <c r="N103" s="117">
        <f t="shared" si="25"/>
        <v>0</v>
      </c>
      <c r="O103" s="117">
        <f t="shared" si="26"/>
        <v>1</v>
      </c>
      <c r="P103" s="118">
        <f t="shared" si="19"/>
        <v>1</v>
      </c>
      <c r="Q103" s="118">
        <f t="shared" si="27"/>
        <v>0</v>
      </c>
      <c r="R103" s="118">
        <f t="shared" si="28"/>
        <v>1</v>
      </c>
      <c r="S103" s="119">
        <f t="shared" si="29"/>
        <v>4</v>
      </c>
      <c r="T103" s="119">
        <v>0</v>
      </c>
      <c r="U103" s="119">
        <f t="shared" si="30"/>
        <v>0</v>
      </c>
      <c r="V103" s="119">
        <f t="shared" si="31"/>
        <v>4</v>
      </c>
      <c r="W103" s="120">
        <v>21.34</v>
      </c>
      <c r="X103" s="120">
        <f t="shared" si="20"/>
        <v>42.68</v>
      </c>
      <c r="Y103" s="121"/>
      <c r="Z103" s="121"/>
      <c r="AA103" s="121"/>
      <c r="AB103" s="121"/>
      <c r="AC103" s="121"/>
      <c r="AD103" s="121"/>
      <c r="AE103" s="121"/>
      <c r="AF103" s="121"/>
      <c r="AG103" s="121"/>
      <c r="AH103" s="121"/>
      <c r="AI103" s="121"/>
      <c r="AJ103" s="121"/>
      <c r="AK103" s="121"/>
      <c r="AL103" s="121"/>
      <c r="AM103" s="121"/>
      <c r="AN103" s="121"/>
      <c r="AO103" s="121"/>
      <c r="AP103" s="121"/>
      <c r="AQ103" s="121"/>
      <c r="AR103" s="121"/>
    </row>
    <row r="104" spans="1:44" ht="15" customHeight="1" x14ac:dyDescent="0.25">
      <c r="A104" s="67">
        <v>110</v>
      </c>
      <c r="B104" s="166" t="s">
        <v>477</v>
      </c>
      <c r="C104" s="71" t="s">
        <v>164</v>
      </c>
      <c r="D104" s="86" t="s">
        <v>384</v>
      </c>
      <c r="E104" s="77" t="s">
        <v>3</v>
      </c>
      <c r="F104" s="14">
        <v>4396</v>
      </c>
      <c r="G104" s="115">
        <f t="shared" si="16"/>
        <v>2198</v>
      </c>
      <c r="H104" s="115">
        <f t="shared" si="21"/>
        <v>0</v>
      </c>
      <c r="I104" s="115">
        <f t="shared" si="22"/>
        <v>2198</v>
      </c>
      <c r="J104" s="116">
        <f t="shared" si="17"/>
        <v>2198</v>
      </c>
      <c r="K104" s="116">
        <f t="shared" si="23"/>
        <v>0</v>
      </c>
      <c r="L104" s="116">
        <f t="shared" si="24"/>
        <v>2198</v>
      </c>
      <c r="M104" s="117">
        <f t="shared" si="18"/>
        <v>2198</v>
      </c>
      <c r="N104" s="117">
        <f t="shared" si="25"/>
        <v>0</v>
      </c>
      <c r="O104" s="117">
        <f t="shared" si="26"/>
        <v>2198</v>
      </c>
      <c r="P104" s="118">
        <f t="shared" si="19"/>
        <v>2198</v>
      </c>
      <c r="Q104" s="118">
        <f t="shared" si="27"/>
        <v>0</v>
      </c>
      <c r="R104" s="118">
        <f t="shared" si="28"/>
        <v>2198</v>
      </c>
      <c r="S104" s="119">
        <f t="shared" si="29"/>
        <v>8792</v>
      </c>
      <c r="T104" s="119">
        <v>0</v>
      </c>
      <c r="U104" s="119">
        <f t="shared" si="30"/>
        <v>0</v>
      </c>
      <c r="V104" s="119">
        <f t="shared" si="31"/>
        <v>8792</v>
      </c>
      <c r="W104" s="120">
        <v>0.31</v>
      </c>
      <c r="X104" s="120">
        <f t="shared" si="20"/>
        <v>1362.76</v>
      </c>
      <c r="Y104" s="121"/>
      <c r="Z104" s="121"/>
      <c r="AA104" s="121"/>
      <c r="AB104" s="121"/>
      <c r="AC104" s="121"/>
      <c r="AD104" s="121"/>
      <c r="AE104" s="121"/>
      <c r="AF104" s="121"/>
      <c r="AG104" s="121"/>
      <c r="AH104" s="121"/>
      <c r="AI104" s="121"/>
      <c r="AJ104" s="121"/>
      <c r="AK104" s="121"/>
      <c r="AL104" s="121"/>
      <c r="AM104" s="121"/>
      <c r="AN104" s="121"/>
      <c r="AO104" s="121"/>
      <c r="AP104" s="121"/>
      <c r="AQ104" s="121"/>
      <c r="AR104" s="121"/>
    </row>
    <row r="105" spans="1:44" ht="15" customHeight="1" x14ac:dyDescent="0.25">
      <c r="A105" s="67">
        <v>111</v>
      </c>
      <c r="B105" s="166"/>
      <c r="C105" s="72" t="s">
        <v>165</v>
      </c>
      <c r="D105" s="86" t="s">
        <v>386</v>
      </c>
      <c r="E105" s="100" t="s">
        <v>51</v>
      </c>
      <c r="F105" s="14">
        <v>2</v>
      </c>
      <c r="G105" s="115">
        <f t="shared" si="16"/>
        <v>1</v>
      </c>
      <c r="H105" s="115">
        <f t="shared" si="21"/>
        <v>0</v>
      </c>
      <c r="I105" s="115">
        <f t="shared" si="22"/>
        <v>1</v>
      </c>
      <c r="J105" s="116">
        <f t="shared" si="17"/>
        <v>1</v>
      </c>
      <c r="K105" s="116">
        <f t="shared" si="23"/>
        <v>0</v>
      </c>
      <c r="L105" s="116">
        <f t="shared" si="24"/>
        <v>1</v>
      </c>
      <c r="M105" s="117">
        <f t="shared" si="18"/>
        <v>1</v>
      </c>
      <c r="N105" s="117">
        <f t="shared" si="25"/>
        <v>0</v>
      </c>
      <c r="O105" s="117">
        <f t="shared" si="26"/>
        <v>1</v>
      </c>
      <c r="P105" s="118">
        <f t="shared" si="19"/>
        <v>1</v>
      </c>
      <c r="Q105" s="118">
        <f t="shared" si="27"/>
        <v>0</v>
      </c>
      <c r="R105" s="118">
        <f t="shared" si="28"/>
        <v>1</v>
      </c>
      <c r="S105" s="119">
        <f t="shared" si="29"/>
        <v>4</v>
      </c>
      <c r="T105" s="119">
        <v>0</v>
      </c>
      <c r="U105" s="119">
        <f t="shared" si="30"/>
        <v>0</v>
      </c>
      <c r="V105" s="119">
        <f t="shared" si="31"/>
        <v>4</v>
      </c>
      <c r="W105" s="120">
        <v>40.18</v>
      </c>
      <c r="X105" s="120">
        <f t="shared" si="20"/>
        <v>80.36</v>
      </c>
      <c r="Y105" s="121"/>
      <c r="Z105" s="121"/>
      <c r="AA105" s="121"/>
      <c r="AB105" s="121"/>
      <c r="AC105" s="121"/>
      <c r="AD105" s="121"/>
      <c r="AE105" s="121"/>
      <c r="AF105" s="121"/>
      <c r="AG105" s="121"/>
      <c r="AH105" s="121"/>
      <c r="AI105" s="121"/>
      <c r="AJ105" s="121"/>
      <c r="AK105" s="121"/>
      <c r="AL105" s="121"/>
      <c r="AM105" s="121"/>
      <c r="AN105" s="121"/>
      <c r="AO105" s="121"/>
      <c r="AP105" s="121"/>
      <c r="AQ105" s="121"/>
      <c r="AR105" s="121"/>
    </row>
    <row r="106" spans="1:44" ht="15" customHeight="1" x14ac:dyDescent="0.25">
      <c r="A106" s="67">
        <v>112</v>
      </c>
      <c r="B106" s="166"/>
      <c r="C106" s="72" t="s">
        <v>166</v>
      </c>
      <c r="D106" s="86" t="s">
        <v>388</v>
      </c>
      <c r="E106" s="100" t="s">
        <v>51</v>
      </c>
      <c r="F106" s="14">
        <v>5</v>
      </c>
      <c r="G106" s="115">
        <f t="shared" si="16"/>
        <v>2</v>
      </c>
      <c r="H106" s="115">
        <f t="shared" si="21"/>
        <v>0</v>
      </c>
      <c r="I106" s="115">
        <f t="shared" si="22"/>
        <v>2</v>
      </c>
      <c r="J106" s="116">
        <f t="shared" si="17"/>
        <v>2</v>
      </c>
      <c r="K106" s="116">
        <f t="shared" si="23"/>
        <v>0</v>
      </c>
      <c r="L106" s="116">
        <f t="shared" si="24"/>
        <v>2</v>
      </c>
      <c r="M106" s="117">
        <f t="shared" si="18"/>
        <v>2</v>
      </c>
      <c r="N106" s="117">
        <f t="shared" si="25"/>
        <v>0</v>
      </c>
      <c r="O106" s="117">
        <f t="shared" si="26"/>
        <v>2</v>
      </c>
      <c r="P106" s="118">
        <f t="shared" si="19"/>
        <v>2</v>
      </c>
      <c r="Q106" s="118">
        <f t="shared" si="27"/>
        <v>0</v>
      </c>
      <c r="R106" s="118">
        <f t="shared" si="28"/>
        <v>2</v>
      </c>
      <c r="S106" s="119">
        <f t="shared" si="29"/>
        <v>10</v>
      </c>
      <c r="T106" s="119">
        <v>0</v>
      </c>
      <c r="U106" s="119">
        <f t="shared" si="30"/>
        <v>0</v>
      </c>
      <c r="V106" s="119">
        <f t="shared" si="31"/>
        <v>10</v>
      </c>
      <c r="W106" s="120">
        <v>40.18</v>
      </c>
      <c r="X106" s="120">
        <f t="shared" si="20"/>
        <v>200.9</v>
      </c>
      <c r="Y106" s="121"/>
      <c r="Z106" s="121"/>
      <c r="AA106" s="121"/>
      <c r="AB106" s="121"/>
      <c r="AC106" s="121"/>
      <c r="AD106" s="121"/>
      <c r="AE106" s="121"/>
      <c r="AF106" s="121"/>
      <c r="AG106" s="121"/>
      <c r="AH106" s="121"/>
      <c r="AI106" s="121"/>
      <c r="AJ106" s="121"/>
      <c r="AK106" s="121"/>
      <c r="AL106" s="121"/>
      <c r="AM106" s="121"/>
      <c r="AN106" s="121"/>
      <c r="AO106" s="121"/>
      <c r="AP106" s="121"/>
      <c r="AQ106" s="121"/>
      <c r="AR106" s="121"/>
    </row>
    <row r="107" spans="1:44" ht="15" customHeight="1" x14ac:dyDescent="0.25">
      <c r="A107" s="67">
        <v>113</v>
      </c>
      <c r="B107" s="166"/>
      <c r="C107" s="71" t="s">
        <v>167</v>
      </c>
      <c r="D107" s="86" t="s">
        <v>390</v>
      </c>
      <c r="E107" s="77" t="s">
        <v>3</v>
      </c>
      <c r="F107" s="14">
        <v>3775</v>
      </c>
      <c r="G107" s="115">
        <f t="shared" si="16"/>
        <v>1887</v>
      </c>
      <c r="H107" s="115">
        <f t="shared" si="21"/>
        <v>0</v>
      </c>
      <c r="I107" s="115">
        <f t="shared" si="22"/>
        <v>1887</v>
      </c>
      <c r="J107" s="116">
        <f t="shared" si="17"/>
        <v>1887</v>
      </c>
      <c r="K107" s="116">
        <f t="shared" si="23"/>
        <v>0</v>
      </c>
      <c r="L107" s="116">
        <f t="shared" si="24"/>
        <v>1887</v>
      </c>
      <c r="M107" s="117">
        <f t="shared" si="18"/>
        <v>1887</v>
      </c>
      <c r="N107" s="117">
        <f t="shared" si="25"/>
        <v>0</v>
      </c>
      <c r="O107" s="117">
        <f t="shared" si="26"/>
        <v>1887</v>
      </c>
      <c r="P107" s="118">
        <f t="shared" si="19"/>
        <v>1887</v>
      </c>
      <c r="Q107" s="118">
        <f t="shared" si="27"/>
        <v>0</v>
      </c>
      <c r="R107" s="118">
        <f t="shared" si="28"/>
        <v>1887</v>
      </c>
      <c r="S107" s="119">
        <f t="shared" si="29"/>
        <v>7550</v>
      </c>
      <c r="T107" s="119">
        <v>0</v>
      </c>
      <c r="U107" s="119">
        <f t="shared" si="30"/>
        <v>0</v>
      </c>
      <c r="V107" s="119">
        <f t="shared" si="31"/>
        <v>7550</v>
      </c>
      <c r="W107" s="120">
        <v>2.61</v>
      </c>
      <c r="X107" s="120">
        <f t="shared" si="20"/>
        <v>9852.75</v>
      </c>
      <c r="Y107" s="121"/>
      <c r="Z107" s="121"/>
      <c r="AA107" s="121"/>
      <c r="AB107" s="121"/>
      <c r="AC107" s="121"/>
      <c r="AD107" s="121"/>
      <c r="AE107" s="121"/>
      <c r="AF107" s="121"/>
      <c r="AG107" s="121"/>
      <c r="AH107" s="121"/>
      <c r="AI107" s="121"/>
      <c r="AJ107" s="121"/>
      <c r="AK107" s="121"/>
      <c r="AL107" s="121"/>
      <c r="AM107" s="121"/>
      <c r="AN107" s="121"/>
      <c r="AO107" s="121"/>
      <c r="AP107" s="121"/>
      <c r="AQ107" s="121"/>
      <c r="AR107" s="121"/>
    </row>
    <row r="108" spans="1:44" ht="15" customHeight="1" x14ac:dyDescent="0.25">
      <c r="A108" s="67">
        <v>114</v>
      </c>
      <c r="B108" s="166"/>
      <c r="C108" s="71" t="s">
        <v>168</v>
      </c>
      <c r="D108" s="86" t="s">
        <v>392</v>
      </c>
      <c r="E108" s="77" t="s">
        <v>236</v>
      </c>
      <c r="F108" s="14">
        <v>71</v>
      </c>
      <c r="G108" s="115">
        <f t="shared" si="16"/>
        <v>35</v>
      </c>
      <c r="H108" s="115">
        <f t="shared" si="21"/>
        <v>0</v>
      </c>
      <c r="I108" s="115">
        <f t="shared" si="22"/>
        <v>35</v>
      </c>
      <c r="J108" s="116">
        <f t="shared" si="17"/>
        <v>35</v>
      </c>
      <c r="K108" s="116">
        <f t="shared" si="23"/>
        <v>0</v>
      </c>
      <c r="L108" s="116">
        <f t="shared" si="24"/>
        <v>35</v>
      </c>
      <c r="M108" s="117">
        <f t="shared" si="18"/>
        <v>35</v>
      </c>
      <c r="N108" s="117">
        <f t="shared" si="25"/>
        <v>0</v>
      </c>
      <c r="O108" s="117">
        <f t="shared" si="26"/>
        <v>35</v>
      </c>
      <c r="P108" s="118">
        <f t="shared" si="19"/>
        <v>35</v>
      </c>
      <c r="Q108" s="118">
        <f t="shared" si="27"/>
        <v>0</v>
      </c>
      <c r="R108" s="118">
        <f t="shared" si="28"/>
        <v>35</v>
      </c>
      <c r="S108" s="119">
        <f t="shared" si="29"/>
        <v>142</v>
      </c>
      <c r="T108" s="119">
        <v>0</v>
      </c>
      <c r="U108" s="119">
        <f t="shared" si="30"/>
        <v>0</v>
      </c>
      <c r="V108" s="119">
        <f t="shared" si="31"/>
        <v>142</v>
      </c>
      <c r="W108" s="120">
        <v>63.71</v>
      </c>
      <c r="X108" s="120">
        <f t="shared" si="20"/>
        <v>4523.41</v>
      </c>
      <c r="Y108" s="121"/>
      <c r="Z108" s="121"/>
      <c r="AA108" s="121"/>
      <c r="AB108" s="121"/>
      <c r="AC108" s="121"/>
      <c r="AD108" s="121"/>
      <c r="AE108" s="121"/>
      <c r="AF108" s="121"/>
      <c r="AG108" s="121"/>
      <c r="AH108" s="121"/>
      <c r="AI108" s="121"/>
      <c r="AJ108" s="121"/>
      <c r="AK108" s="121"/>
      <c r="AL108" s="121"/>
      <c r="AM108" s="121"/>
      <c r="AN108" s="121"/>
      <c r="AO108" s="121"/>
      <c r="AP108" s="121"/>
      <c r="AQ108" s="121"/>
      <c r="AR108" s="121"/>
    </row>
    <row r="109" spans="1:44" ht="15" customHeight="1" x14ac:dyDescent="0.25">
      <c r="A109" s="67">
        <v>115</v>
      </c>
      <c r="B109" s="166"/>
      <c r="C109" s="71" t="s">
        <v>169</v>
      </c>
      <c r="D109" s="86" t="s">
        <v>394</v>
      </c>
      <c r="E109" s="77" t="s">
        <v>3</v>
      </c>
      <c r="F109" s="14">
        <v>46</v>
      </c>
      <c r="G109" s="115">
        <f t="shared" si="16"/>
        <v>23</v>
      </c>
      <c r="H109" s="115">
        <f t="shared" si="21"/>
        <v>0</v>
      </c>
      <c r="I109" s="115">
        <f t="shared" si="22"/>
        <v>23</v>
      </c>
      <c r="J109" s="116">
        <f t="shared" si="17"/>
        <v>23</v>
      </c>
      <c r="K109" s="116">
        <f t="shared" si="23"/>
        <v>0</v>
      </c>
      <c r="L109" s="116">
        <f t="shared" si="24"/>
        <v>23</v>
      </c>
      <c r="M109" s="117">
        <f t="shared" si="18"/>
        <v>23</v>
      </c>
      <c r="N109" s="117">
        <f t="shared" si="25"/>
        <v>0</v>
      </c>
      <c r="O109" s="117">
        <f t="shared" si="26"/>
        <v>23</v>
      </c>
      <c r="P109" s="118">
        <f t="shared" si="19"/>
        <v>23</v>
      </c>
      <c r="Q109" s="118">
        <f t="shared" si="27"/>
        <v>0</v>
      </c>
      <c r="R109" s="118">
        <f t="shared" si="28"/>
        <v>23</v>
      </c>
      <c r="S109" s="119">
        <f t="shared" si="29"/>
        <v>92</v>
      </c>
      <c r="T109" s="119">
        <v>0</v>
      </c>
      <c r="U109" s="119">
        <f t="shared" si="30"/>
        <v>0</v>
      </c>
      <c r="V109" s="119">
        <f t="shared" si="31"/>
        <v>92</v>
      </c>
      <c r="W109" s="120">
        <v>228.33</v>
      </c>
      <c r="X109" s="120">
        <f t="shared" si="20"/>
        <v>10503.18</v>
      </c>
      <c r="Y109" s="121"/>
      <c r="Z109" s="121"/>
      <c r="AA109" s="121"/>
      <c r="AB109" s="121"/>
      <c r="AC109" s="121"/>
      <c r="AD109" s="121"/>
      <c r="AE109" s="121"/>
      <c r="AF109" s="121"/>
      <c r="AG109" s="121"/>
      <c r="AH109" s="121"/>
      <c r="AI109" s="121"/>
      <c r="AJ109" s="121"/>
      <c r="AK109" s="121"/>
      <c r="AL109" s="121"/>
      <c r="AM109" s="121"/>
      <c r="AN109" s="121"/>
      <c r="AO109" s="121"/>
      <c r="AP109" s="121"/>
      <c r="AQ109" s="121"/>
      <c r="AR109" s="121"/>
    </row>
    <row r="110" spans="1:44" ht="15" customHeight="1" x14ac:dyDescent="0.25">
      <c r="A110" s="67">
        <v>116</v>
      </c>
      <c r="B110" s="166"/>
      <c r="C110" s="71" t="s">
        <v>170</v>
      </c>
      <c r="D110" s="86" t="s">
        <v>396</v>
      </c>
      <c r="E110" s="77" t="s">
        <v>3</v>
      </c>
      <c r="F110" s="14">
        <v>109</v>
      </c>
      <c r="G110" s="115">
        <f t="shared" si="16"/>
        <v>54</v>
      </c>
      <c r="H110" s="115">
        <f t="shared" si="21"/>
        <v>20</v>
      </c>
      <c r="I110" s="115">
        <f t="shared" si="22"/>
        <v>34</v>
      </c>
      <c r="J110" s="116">
        <f t="shared" si="17"/>
        <v>54</v>
      </c>
      <c r="K110" s="116">
        <f t="shared" si="23"/>
        <v>0</v>
      </c>
      <c r="L110" s="116">
        <f t="shared" si="24"/>
        <v>54</v>
      </c>
      <c r="M110" s="117">
        <f t="shared" si="18"/>
        <v>54</v>
      </c>
      <c r="N110" s="117">
        <f t="shared" si="25"/>
        <v>0</v>
      </c>
      <c r="O110" s="117">
        <f t="shared" si="26"/>
        <v>54</v>
      </c>
      <c r="P110" s="118">
        <f t="shared" si="19"/>
        <v>54</v>
      </c>
      <c r="Q110" s="118">
        <f t="shared" si="27"/>
        <v>0</v>
      </c>
      <c r="R110" s="118">
        <f t="shared" si="28"/>
        <v>54</v>
      </c>
      <c r="S110" s="119">
        <f t="shared" si="29"/>
        <v>218</v>
      </c>
      <c r="T110" s="119">
        <v>0</v>
      </c>
      <c r="U110" s="119">
        <f t="shared" si="30"/>
        <v>20</v>
      </c>
      <c r="V110" s="119">
        <f t="shared" si="31"/>
        <v>198</v>
      </c>
      <c r="W110" s="120">
        <v>14.6</v>
      </c>
      <c r="X110" s="120">
        <f t="shared" si="20"/>
        <v>1591.3999999999999</v>
      </c>
      <c r="Y110" s="121">
        <v>20</v>
      </c>
      <c r="Z110" s="121"/>
      <c r="AA110" s="121"/>
      <c r="AB110" s="121"/>
      <c r="AC110" s="121"/>
      <c r="AD110" s="121"/>
      <c r="AE110" s="121"/>
      <c r="AF110" s="121"/>
      <c r="AG110" s="121"/>
      <c r="AH110" s="121"/>
      <c r="AI110" s="121"/>
      <c r="AJ110" s="121"/>
      <c r="AK110" s="121"/>
      <c r="AL110" s="121"/>
      <c r="AM110" s="121"/>
      <c r="AN110" s="121"/>
      <c r="AO110" s="121"/>
      <c r="AP110" s="121"/>
      <c r="AQ110" s="121"/>
      <c r="AR110" s="121"/>
    </row>
    <row r="111" spans="1:44" ht="15" customHeight="1" x14ac:dyDescent="0.25">
      <c r="A111" s="67">
        <v>117</v>
      </c>
      <c r="B111" s="166" t="s">
        <v>481</v>
      </c>
      <c r="C111" s="73" t="s">
        <v>171</v>
      </c>
      <c r="D111" s="86" t="s">
        <v>398</v>
      </c>
      <c r="E111" s="77" t="s">
        <v>374</v>
      </c>
      <c r="F111" s="14">
        <v>97</v>
      </c>
      <c r="G111" s="115">
        <f t="shared" si="16"/>
        <v>48</v>
      </c>
      <c r="H111" s="115">
        <f t="shared" si="21"/>
        <v>0</v>
      </c>
      <c r="I111" s="115">
        <f t="shared" si="22"/>
        <v>48</v>
      </c>
      <c r="J111" s="116">
        <f t="shared" si="17"/>
        <v>48</v>
      </c>
      <c r="K111" s="116">
        <f t="shared" si="23"/>
        <v>0</v>
      </c>
      <c r="L111" s="116">
        <f t="shared" si="24"/>
        <v>48</v>
      </c>
      <c r="M111" s="117">
        <f t="shared" si="18"/>
        <v>48</v>
      </c>
      <c r="N111" s="117">
        <f t="shared" si="25"/>
        <v>0</v>
      </c>
      <c r="O111" s="117">
        <f t="shared" si="26"/>
        <v>48</v>
      </c>
      <c r="P111" s="118">
        <f t="shared" si="19"/>
        <v>48</v>
      </c>
      <c r="Q111" s="118">
        <f t="shared" si="27"/>
        <v>0</v>
      </c>
      <c r="R111" s="118">
        <f t="shared" si="28"/>
        <v>48</v>
      </c>
      <c r="S111" s="119">
        <f t="shared" si="29"/>
        <v>194</v>
      </c>
      <c r="T111" s="119">
        <v>0</v>
      </c>
      <c r="U111" s="119">
        <f t="shared" si="30"/>
        <v>0</v>
      </c>
      <c r="V111" s="119">
        <f t="shared" si="31"/>
        <v>194</v>
      </c>
      <c r="W111" s="120">
        <v>32.71</v>
      </c>
      <c r="X111" s="120">
        <f t="shared" si="20"/>
        <v>3172.87</v>
      </c>
      <c r="Y111" s="121"/>
      <c r="Z111" s="121"/>
      <c r="AA111" s="121"/>
      <c r="AB111" s="121"/>
      <c r="AC111" s="121"/>
      <c r="AD111" s="121"/>
      <c r="AE111" s="121"/>
      <c r="AF111" s="121"/>
      <c r="AG111" s="121"/>
      <c r="AH111" s="121"/>
      <c r="AI111" s="121"/>
      <c r="AJ111" s="121"/>
      <c r="AK111" s="121"/>
      <c r="AL111" s="121"/>
      <c r="AM111" s="121"/>
      <c r="AN111" s="121"/>
      <c r="AO111" s="121"/>
      <c r="AP111" s="121"/>
      <c r="AQ111" s="121"/>
      <c r="AR111" s="121"/>
    </row>
    <row r="112" spans="1:44" ht="15" customHeight="1" x14ac:dyDescent="0.25">
      <c r="A112" s="67">
        <v>118</v>
      </c>
      <c r="B112" s="166"/>
      <c r="C112" s="73" t="s">
        <v>172</v>
      </c>
      <c r="D112" s="86" t="s">
        <v>400</v>
      </c>
      <c r="E112" s="77" t="s">
        <v>374</v>
      </c>
      <c r="F112" s="14">
        <v>111</v>
      </c>
      <c r="G112" s="115">
        <f t="shared" si="16"/>
        <v>55</v>
      </c>
      <c r="H112" s="115">
        <f t="shared" si="21"/>
        <v>0</v>
      </c>
      <c r="I112" s="115">
        <f t="shared" si="22"/>
        <v>55</v>
      </c>
      <c r="J112" s="116">
        <f t="shared" si="17"/>
        <v>55</v>
      </c>
      <c r="K112" s="116">
        <f t="shared" si="23"/>
        <v>0</v>
      </c>
      <c r="L112" s="116">
        <f t="shared" si="24"/>
        <v>55</v>
      </c>
      <c r="M112" s="117">
        <f t="shared" si="18"/>
        <v>55</v>
      </c>
      <c r="N112" s="117">
        <f t="shared" si="25"/>
        <v>0</v>
      </c>
      <c r="O112" s="117">
        <f t="shared" si="26"/>
        <v>55</v>
      </c>
      <c r="P112" s="118">
        <f t="shared" si="19"/>
        <v>55</v>
      </c>
      <c r="Q112" s="118">
        <f t="shared" si="27"/>
        <v>0</v>
      </c>
      <c r="R112" s="118">
        <f t="shared" si="28"/>
        <v>55</v>
      </c>
      <c r="S112" s="119">
        <f t="shared" si="29"/>
        <v>222</v>
      </c>
      <c r="T112" s="119">
        <v>0</v>
      </c>
      <c r="U112" s="119">
        <f t="shared" si="30"/>
        <v>0</v>
      </c>
      <c r="V112" s="119">
        <f t="shared" si="31"/>
        <v>222</v>
      </c>
      <c r="W112" s="120">
        <v>21.43</v>
      </c>
      <c r="X112" s="120">
        <f t="shared" si="20"/>
        <v>2378.73</v>
      </c>
      <c r="Y112" s="121"/>
      <c r="Z112" s="121"/>
      <c r="AA112" s="121"/>
      <c r="AB112" s="121"/>
      <c r="AC112" s="121"/>
      <c r="AD112" s="121"/>
      <c r="AE112" s="121"/>
      <c r="AF112" s="121"/>
      <c r="AG112" s="121"/>
      <c r="AH112" s="121"/>
      <c r="AI112" s="121"/>
      <c r="AJ112" s="121"/>
      <c r="AK112" s="121"/>
      <c r="AL112" s="121"/>
      <c r="AM112" s="121"/>
      <c r="AN112" s="121"/>
      <c r="AO112" s="121"/>
      <c r="AP112" s="121"/>
      <c r="AQ112" s="121"/>
      <c r="AR112" s="121"/>
    </row>
    <row r="113" spans="1:44" ht="15" customHeight="1" x14ac:dyDescent="0.25">
      <c r="A113" s="67">
        <v>119</v>
      </c>
      <c r="B113" s="166"/>
      <c r="C113" s="71" t="s">
        <v>173</v>
      </c>
      <c r="D113" s="86" t="s">
        <v>402</v>
      </c>
      <c r="E113" s="77" t="s">
        <v>403</v>
      </c>
      <c r="F113" s="14">
        <v>74</v>
      </c>
      <c r="G113" s="115">
        <f t="shared" si="16"/>
        <v>37</v>
      </c>
      <c r="H113" s="115">
        <f t="shared" si="21"/>
        <v>0</v>
      </c>
      <c r="I113" s="115">
        <f t="shared" si="22"/>
        <v>37</v>
      </c>
      <c r="J113" s="116">
        <f t="shared" si="17"/>
        <v>37</v>
      </c>
      <c r="K113" s="116">
        <f t="shared" si="23"/>
        <v>0</v>
      </c>
      <c r="L113" s="116">
        <f t="shared" si="24"/>
        <v>37</v>
      </c>
      <c r="M113" s="117">
        <f t="shared" si="18"/>
        <v>37</v>
      </c>
      <c r="N113" s="117">
        <f t="shared" si="25"/>
        <v>0</v>
      </c>
      <c r="O113" s="117">
        <f t="shared" si="26"/>
        <v>37</v>
      </c>
      <c r="P113" s="118">
        <f t="shared" si="19"/>
        <v>37</v>
      </c>
      <c r="Q113" s="118">
        <f t="shared" si="27"/>
        <v>0</v>
      </c>
      <c r="R113" s="118">
        <f t="shared" si="28"/>
        <v>37</v>
      </c>
      <c r="S113" s="119">
        <f t="shared" si="29"/>
        <v>148</v>
      </c>
      <c r="T113" s="119">
        <v>0</v>
      </c>
      <c r="U113" s="119">
        <f t="shared" si="30"/>
        <v>0</v>
      </c>
      <c r="V113" s="119">
        <f t="shared" si="31"/>
        <v>148</v>
      </c>
      <c r="W113" s="120">
        <v>39.950000000000003</v>
      </c>
      <c r="X113" s="120">
        <f t="shared" si="20"/>
        <v>2956.3</v>
      </c>
      <c r="Y113" s="121"/>
      <c r="Z113" s="121"/>
      <c r="AA113" s="121"/>
      <c r="AB113" s="121"/>
      <c r="AC113" s="121"/>
      <c r="AD113" s="121"/>
      <c r="AE113" s="121"/>
      <c r="AF113" s="121"/>
      <c r="AG113" s="121"/>
      <c r="AH113" s="121"/>
      <c r="AI113" s="121"/>
      <c r="AJ113" s="121"/>
      <c r="AK113" s="121"/>
      <c r="AL113" s="121"/>
      <c r="AM113" s="121"/>
      <c r="AN113" s="121"/>
      <c r="AO113" s="121"/>
      <c r="AP113" s="121"/>
      <c r="AQ113" s="121"/>
      <c r="AR113" s="121"/>
    </row>
    <row r="114" spans="1:44" ht="15" customHeight="1" x14ac:dyDescent="0.25">
      <c r="A114" s="67">
        <v>120</v>
      </c>
      <c r="B114" s="166"/>
      <c r="C114" s="71" t="s">
        <v>174</v>
      </c>
      <c r="D114" s="86" t="s">
        <v>405</v>
      </c>
      <c r="E114" s="77" t="s">
        <v>403</v>
      </c>
      <c r="F114" s="14">
        <v>52</v>
      </c>
      <c r="G114" s="115">
        <f t="shared" si="16"/>
        <v>26</v>
      </c>
      <c r="H114" s="115">
        <f t="shared" si="21"/>
        <v>0</v>
      </c>
      <c r="I114" s="115">
        <f t="shared" si="22"/>
        <v>26</v>
      </c>
      <c r="J114" s="116">
        <f t="shared" si="17"/>
        <v>26</v>
      </c>
      <c r="K114" s="116">
        <f t="shared" si="23"/>
        <v>0</v>
      </c>
      <c r="L114" s="116">
        <f t="shared" si="24"/>
        <v>26</v>
      </c>
      <c r="M114" s="117">
        <f t="shared" si="18"/>
        <v>26</v>
      </c>
      <c r="N114" s="117">
        <f t="shared" si="25"/>
        <v>0</v>
      </c>
      <c r="O114" s="117">
        <f t="shared" si="26"/>
        <v>26</v>
      </c>
      <c r="P114" s="118">
        <f t="shared" si="19"/>
        <v>26</v>
      </c>
      <c r="Q114" s="118">
        <f t="shared" si="27"/>
        <v>0</v>
      </c>
      <c r="R114" s="118">
        <f t="shared" si="28"/>
        <v>26</v>
      </c>
      <c r="S114" s="119">
        <f t="shared" si="29"/>
        <v>104</v>
      </c>
      <c r="T114" s="119">
        <v>0</v>
      </c>
      <c r="U114" s="119">
        <f t="shared" si="30"/>
        <v>0</v>
      </c>
      <c r="V114" s="119">
        <f t="shared" si="31"/>
        <v>104</v>
      </c>
      <c r="W114" s="120">
        <v>35.130000000000003</v>
      </c>
      <c r="X114" s="120">
        <f t="shared" si="20"/>
        <v>1826.7600000000002</v>
      </c>
      <c r="Y114" s="121"/>
      <c r="Z114" s="121"/>
      <c r="AA114" s="121"/>
      <c r="AB114" s="121"/>
      <c r="AC114" s="121"/>
      <c r="AD114" s="121"/>
      <c r="AE114" s="121"/>
      <c r="AF114" s="121"/>
      <c r="AG114" s="121"/>
      <c r="AH114" s="121"/>
      <c r="AI114" s="121"/>
      <c r="AJ114" s="121"/>
      <c r="AK114" s="121"/>
      <c r="AL114" s="121"/>
      <c r="AM114" s="121"/>
      <c r="AN114" s="121"/>
      <c r="AO114" s="121"/>
      <c r="AP114" s="121"/>
      <c r="AQ114" s="121"/>
      <c r="AR114" s="121"/>
    </row>
    <row r="115" spans="1:44" ht="15" customHeight="1" x14ac:dyDescent="0.25">
      <c r="A115" s="67">
        <v>121</v>
      </c>
      <c r="B115" s="166"/>
      <c r="C115" s="72" t="s">
        <v>175</v>
      </c>
      <c r="D115" s="86" t="s">
        <v>407</v>
      </c>
      <c r="E115" s="100" t="s">
        <v>51</v>
      </c>
      <c r="F115" s="14">
        <v>6</v>
      </c>
      <c r="G115" s="115">
        <f t="shared" si="16"/>
        <v>3</v>
      </c>
      <c r="H115" s="115">
        <f t="shared" si="21"/>
        <v>0</v>
      </c>
      <c r="I115" s="115">
        <f t="shared" si="22"/>
        <v>3</v>
      </c>
      <c r="J115" s="116">
        <f t="shared" si="17"/>
        <v>3</v>
      </c>
      <c r="K115" s="116">
        <f t="shared" si="23"/>
        <v>0</v>
      </c>
      <c r="L115" s="116">
        <f t="shared" si="24"/>
        <v>3</v>
      </c>
      <c r="M115" s="117">
        <f t="shared" si="18"/>
        <v>3</v>
      </c>
      <c r="N115" s="117">
        <f t="shared" si="25"/>
        <v>0</v>
      </c>
      <c r="O115" s="117">
        <f t="shared" si="26"/>
        <v>3</v>
      </c>
      <c r="P115" s="118">
        <f t="shared" si="19"/>
        <v>3</v>
      </c>
      <c r="Q115" s="118">
        <f t="shared" si="27"/>
        <v>0</v>
      </c>
      <c r="R115" s="118">
        <f t="shared" si="28"/>
        <v>3</v>
      </c>
      <c r="S115" s="119">
        <f t="shared" si="29"/>
        <v>12</v>
      </c>
      <c r="T115" s="119">
        <v>0</v>
      </c>
      <c r="U115" s="119">
        <f t="shared" si="30"/>
        <v>0</v>
      </c>
      <c r="V115" s="119">
        <f t="shared" si="31"/>
        <v>12</v>
      </c>
      <c r="W115" s="120">
        <v>41.93</v>
      </c>
      <c r="X115" s="120">
        <f t="shared" si="20"/>
        <v>251.57999999999998</v>
      </c>
      <c r="Y115" s="121"/>
      <c r="Z115" s="121"/>
      <c r="AA115" s="121"/>
      <c r="AB115" s="121"/>
      <c r="AC115" s="121"/>
      <c r="AD115" s="121"/>
      <c r="AE115" s="121"/>
      <c r="AF115" s="121"/>
      <c r="AG115" s="121"/>
      <c r="AH115" s="121"/>
      <c r="AI115" s="121"/>
      <c r="AJ115" s="121"/>
      <c r="AK115" s="121"/>
      <c r="AL115" s="121"/>
      <c r="AM115" s="121"/>
      <c r="AN115" s="121"/>
      <c r="AO115" s="121"/>
      <c r="AP115" s="121"/>
      <c r="AQ115" s="121"/>
      <c r="AR115" s="121"/>
    </row>
    <row r="116" spans="1:44" ht="15" customHeight="1" x14ac:dyDescent="0.25">
      <c r="A116" s="67">
        <v>122</v>
      </c>
      <c r="B116" s="166"/>
      <c r="C116" s="72" t="s">
        <v>176</v>
      </c>
      <c r="D116" s="86" t="s">
        <v>409</v>
      </c>
      <c r="E116" s="100" t="s">
        <v>374</v>
      </c>
      <c r="F116" s="14">
        <v>10</v>
      </c>
      <c r="G116" s="115">
        <f t="shared" si="16"/>
        <v>5</v>
      </c>
      <c r="H116" s="115">
        <f t="shared" si="21"/>
        <v>0</v>
      </c>
      <c r="I116" s="115">
        <f t="shared" si="22"/>
        <v>5</v>
      </c>
      <c r="J116" s="116">
        <f t="shared" si="17"/>
        <v>5</v>
      </c>
      <c r="K116" s="116">
        <f t="shared" si="23"/>
        <v>0</v>
      </c>
      <c r="L116" s="116">
        <f t="shared" si="24"/>
        <v>5</v>
      </c>
      <c r="M116" s="117">
        <f t="shared" si="18"/>
        <v>5</v>
      </c>
      <c r="N116" s="117">
        <f t="shared" si="25"/>
        <v>0</v>
      </c>
      <c r="O116" s="117">
        <f t="shared" si="26"/>
        <v>5</v>
      </c>
      <c r="P116" s="118">
        <f t="shared" si="19"/>
        <v>5</v>
      </c>
      <c r="Q116" s="118">
        <f t="shared" si="27"/>
        <v>0</v>
      </c>
      <c r="R116" s="118">
        <f t="shared" si="28"/>
        <v>5</v>
      </c>
      <c r="S116" s="119">
        <f t="shared" si="29"/>
        <v>20</v>
      </c>
      <c r="T116" s="119">
        <v>0</v>
      </c>
      <c r="U116" s="119">
        <f t="shared" si="30"/>
        <v>0</v>
      </c>
      <c r="V116" s="119">
        <f t="shared" si="31"/>
        <v>20</v>
      </c>
      <c r="W116" s="120">
        <v>56.62</v>
      </c>
      <c r="X116" s="120">
        <f t="shared" si="20"/>
        <v>566.19999999999993</v>
      </c>
      <c r="Y116" s="121"/>
      <c r="Z116" s="121"/>
      <c r="AA116" s="121"/>
      <c r="AB116" s="121"/>
      <c r="AC116" s="121"/>
      <c r="AD116" s="121"/>
      <c r="AE116" s="121"/>
      <c r="AF116" s="121"/>
      <c r="AG116" s="121"/>
      <c r="AH116" s="121"/>
      <c r="AI116" s="121"/>
      <c r="AJ116" s="121"/>
      <c r="AK116" s="121"/>
      <c r="AL116" s="121"/>
      <c r="AM116" s="121"/>
      <c r="AN116" s="121"/>
      <c r="AO116" s="121"/>
      <c r="AP116" s="121"/>
      <c r="AQ116" s="121"/>
      <c r="AR116" s="121"/>
    </row>
    <row r="117" spans="1:44" ht="15" customHeight="1" x14ac:dyDescent="0.25">
      <c r="A117" s="67">
        <v>123</v>
      </c>
      <c r="B117" s="166"/>
      <c r="C117" s="72" t="s">
        <v>177</v>
      </c>
      <c r="D117" s="86" t="s">
        <v>411</v>
      </c>
      <c r="E117" s="100" t="s">
        <v>274</v>
      </c>
      <c r="F117" s="14">
        <v>1000</v>
      </c>
      <c r="G117" s="115">
        <f t="shared" si="16"/>
        <v>500</v>
      </c>
      <c r="H117" s="115">
        <f t="shared" si="21"/>
        <v>0</v>
      </c>
      <c r="I117" s="115">
        <f t="shared" si="22"/>
        <v>500</v>
      </c>
      <c r="J117" s="116">
        <f t="shared" si="17"/>
        <v>500</v>
      </c>
      <c r="K117" s="116">
        <f t="shared" si="23"/>
        <v>0</v>
      </c>
      <c r="L117" s="116">
        <f t="shared" si="24"/>
        <v>500</v>
      </c>
      <c r="M117" s="117">
        <f t="shared" si="18"/>
        <v>500</v>
      </c>
      <c r="N117" s="117">
        <f t="shared" si="25"/>
        <v>0</v>
      </c>
      <c r="O117" s="117">
        <f t="shared" si="26"/>
        <v>500</v>
      </c>
      <c r="P117" s="118">
        <f t="shared" si="19"/>
        <v>500</v>
      </c>
      <c r="Q117" s="118">
        <f t="shared" si="27"/>
        <v>0</v>
      </c>
      <c r="R117" s="118">
        <f t="shared" si="28"/>
        <v>500</v>
      </c>
      <c r="S117" s="119">
        <f t="shared" si="29"/>
        <v>2000</v>
      </c>
      <c r="T117" s="119">
        <v>0</v>
      </c>
      <c r="U117" s="119">
        <f t="shared" si="30"/>
        <v>0</v>
      </c>
      <c r="V117" s="119">
        <f t="shared" si="31"/>
        <v>2000</v>
      </c>
      <c r="W117" s="120">
        <v>2.71</v>
      </c>
      <c r="X117" s="120">
        <f t="shared" si="20"/>
        <v>2710</v>
      </c>
      <c r="Y117" s="121"/>
      <c r="Z117" s="121"/>
      <c r="AA117" s="121"/>
      <c r="AB117" s="121"/>
      <c r="AC117" s="121"/>
      <c r="AD117" s="121"/>
      <c r="AE117" s="121"/>
      <c r="AF117" s="121"/>
      <c r="AG117" s="121"/>
      <c r="AH117" s="121"/>
      <c r="AI117" s="121"/>
      <c r="AJ117" s="121"/>
      <c r="AK117" s="121"/>
      <c r="AL117" s="121"/>
      <c r="AM117" s="121"/>
      <c r="AN117" s="121"/>
      <c r="AO117" s="121"/>
      <c r="AP117" s="121"/>
      <c r="AQ117" s="121"/>
      <c r="AR117" s="121"/>
    </row>
    <row r="118" spans="1:44" ht="15" customHeight="1" x14ac:dyDescent="0.25">
      <c r="A118" s="67">
        <v>124</v>
      </c>
      <c r="B118" s="166"/>
      <c r="C118" s="73" t="s">
        <v>178</v>
      </c>
      <c r="D118" s="86" t="s">
        <v>413</v>
      </c>
      <c r="E118" s="100" t="s">
        <v>414</v>
      </c>
      <c r="F118" s="14">
        <v>40</v>
      </c>
      <c r="G118" s="115">
        <f t="shared" si="16"/>
        <v>20</v>
      </c>
      <c r="H118" s="115">
        <f t="shared" si="21"/>
        <v>0</v>
      </c>
      <c r="I118" s="115">
        <f t="shared" si="22"/>
        <v>20</v>
      </c>
      <c r="J118" s="116">
        <f t="shared" si="17"/>
        <v>20</v>
      </c>
      <c r="K118" s="116">
        <f t="shared" si="23"/>
        <v>0</v>
      </c>
      <c r="L118" s="116">
        <f t="shared" si="24"/>
        <v>20</v>
      </c>
      <c r="M118" s="117">
        <f t="shared" si="18"/>
        <v>20</v>
      </c>
      <c r="N118" s="117">
        <f t="shared" si="25"/>
        <v>0</v>
      </c>
      <c r="O118" s="117">
        <f t="shared" si="26"/>
        <v>20</v>
      </c>
      <c r="P118" s="118">
        <f t="shared" si="19"/>
        <v>20</v>
      </c>
      <c r="Q118" s="118">
        <f t="shared" si="27"/>
        <v>0</v>
      </c>
      <c r="R118" s="118">
        <f t="shared" si="28"/>
        <v>20</v>
      </c>
      <c r="S118" s="119">
        <f t="shared" si="29"/>
        <v>80</v>
      </c>
      <c r="T118" s="119">
        <v>0</v>
      </c>
      <c r="U118" s="119">
        <f t="shared" si="30"/>
        <v>0</v>
      </c>
      <c r="V118" s="119">
        <f t="shared" si="31"/>
        <v>80</v>
      </c>
      <c r="W118" s="120">
        <v>129.87</v>
      </c>
      <c r="X118" s="120">
        <f t="shared" si="20"/>
        <v>5194.8</v>
      </c>
      <c r="Y118" s="121"/>
      <c r="Z118" s="121"/>
      <c r="AA118" s="121"/>
      <c r="AB118" s="121"/>
      <c r="AC118" s="121"/>
      <c r="AD118" s="121"/>
      <c r="AE118" s="121"/>
      <c r="AF118" s="121"/>
      <c r="AG118" s="121"/>
      <c r="AH118" s="121"/>
      <c r="AI118" s="121"/>
      <c r="AJ118" s="121"/>
      <c r="AK118" s="121"/>
      <c r="AL118" s="121"/>
      <c r="AM118" s="121"/>
      <c r="AN118" s="121"/>
      <c r="AO118" s="121"/>
      <c r="AP118" s="121"/>
      <c r="AQ118" s="121"/>
      <c r="AR118" s="121"/>
    </row>
    <row r="119" spans="1:44" ht="15" customHeight="1" x14ac:dyDescent="0.25">
      <c r="A119" s="67">
        <v>125</v>
      </c>
      <c r="B119" s="166"/>
      <c r="C119" s="73" t="s">
        <v>179</v>
      </c>
      <c r="D119" s="86" t="s">
        <v>416</v>
      </c>
      <c r="E119" s="100" t="s">
        <v>403</v>
      </c>
      <c r="F119" s="14">
        <v>30</v>
      </c>
      <c r="G119" s="115">
        <f t="shared" si="16"/>
        <v>15</v>
      </c>
      <c r="H119" s="115">
        <f t="shared" si="21"/>
        <v>0</v>
      </c>
      <c r="I119" s="115">
        <f t="shared" si="22"/>
        <v>15</v>
      </c>
      <c r="J119" s="116">
        <f t="shared" si="17"/>
        <v>15</v>
      </c>
      <c r="K119" s="116">
        <f t="shared" si="23"/>
        <v>0</v>
      </c>
      <c r="L119" s="116">
        <f t="shared" si="24"/>
        <v>15</v>
      </c>
      <c r="M119" s="117">
        <f t="shared" si="18"/>
        <v>15</v>
      </c>
      <c r="N119" s="117">
        <f t="shared" si="25"/>
        <v>0</v>
      </c>
      <c r="O119" s="117">
        <f t="shared" si="26"/>
        <v>15</v>
      </c>
      <c r="P119" s="118">
        <f t="shared" si="19"/>
        <v>15</v>
      </c>
      <c r="Q119" s="118">
        <f t="shared" si="27"/>
        <v>0</v>
      </c>
      <c r="R119" s="118">
        <f t="shared" si="28"/>
        <v>15</v>
      </c>
      <c r="S119" s="119">
        <f t="shared" si="29"/>
        <v>60</v>
      </c>
      <c r="T119" s="119">
        <v>0</v>
      </c>
      <c r="U119" s="119">
        <f t="shared" si="30"/>
        <v>0</v>
      </c>
      <c r="V119" s="119">
        <f t="shared" si="31"/>
        <v>60</v>
      </c>
      <c r="W119" s="120">
        <v>85.12</v>
      </c>
      <c r="X119" s="120">
        <f t="shared" si="20"/>
        <v>2553.6000000000004</v>
      </c>
      <c r="Y119" s="121"/>
      <c r="Z119" s="121"/>
      <c r="AA119" s="121"/>
      <c r="AB119" s="121"/>
      <c r="AC119" s="121"/>
      <c r="AD119" s="121"/>
      <c r="AE119" s="121"/>
      <c r="AF119" s="121"/>
      <c r="AG119" s="121"/>
      <c r="AH119" s="121"/>
      <c r="AI119" s="121"/>
      <c r="AJ119" s="121"/>
      <c r="AK119" s="121"/>
      <c r="AL119" s="121"/>
      <c r="AM119" s="121"/>
      <c r="AN119" s="121"/>
      <c r="AO119" s="121"/>
      <c r="AP119" s="121"/>
      <c r="AQ119" s="121"/>
      <c r="AR119" s="121"/>
    </row>
    <row r="120" spans="1:44" ht="15" customHeight="1" x14ac:dyDescent="0.25">
      <c r="A120" s="67">
        <v>126</v>
      </c>
      <c r="B120" s="166" t="s">
        <v>481</v>
      </c>
      <c r="C120" s="72" t="s">
        <v>180</v>
      </c>
      <c r="D120" s="86" t="s">
        <v>417</v>
      </c>
      <c r="E120" s="100" t="s">
        <v>3</v>
      </c>
      <c r="F120" s="14">
        <v>10</v>
      </c>
      <c r="G120" s="115">
        <f t="shared" si="16"/>
        <v>5</v>
      </c>
      <c r="H120" s="115">
        <f t="shared" si="21"/>
        <v>0</v>
      </c>
      <c r="I120" s="115">
        <f t="shared" si="22"/>
        <v>5</v>
      </c>
      <c r="J120" s="116">
        <f t="shared" si="17"/>
        <v>5</v>
      </c>
      <c r="K120" s="116">
        <f t="shared" si="23"/>
        <v>0</v>
      </c>
      <c r="L120" s="116">
        <f t="shared" si="24"/>
        <v>5</v>
      </c>
      <c r="M120" s="117">
        <f t="shared" si="18"/>
        <v>5</v>
      </c>
      <c r="N120" s="117">
        <f t="shared" si="25"/>
        <v>0</v>
      </c>
      <c r="O120" s="117">
        <f t="shared" si="26"/>
        <v>5</v>
      </c>
      <c r="P120" s="118">
        <f t="shared" si="19"/>
        <v>5</v>
      </c>
      <c r="Q120" s="118">
        <f t="shared" si="27"/>
        <v>0</v>
      </c>
      <c r="R120" s="118">
        <f t="shared" si="28"/>
        <v>5</v>
      </c>
      <c r="S120" s="119">
        <f t="shared" si="29"/>
        <v>20</v>
      </c>
      <c r="T120" s="119">
        <v>0</v>
      </c>
      <c r="U120" s="119">
        <f t="shared" si="30"/>
        <v>0</v>
      </c>
      <c r="V120" s="119">
        <f t="shared" si="31"/>
        <v>20</v>
      </c>
      <c r="W120" s="120">
        <v>14.36</v>
      </c>
      <c r="X120" s="120">
        <f t="shared" si="20"/>
        <v>143.6</v>
      </c>
      <c r="Y120" s="121"/>
      <c r="Z120" s="121"/>
      <c r="AA120" s="121"/>
      <c r="AB120" s="121"/>
      <c r="AC120" s="121"/>
      <c r="AD120" s="121"/>
      <c r="AE120" s="121"/>
      <c r="AF120" s="121"/>
      <c r="AG120" s="121"/>
      <c r="AH120" s="121"/>
      <c r="AI120" s="121"/>
      <c r="AJ120" s="121"/>
      <c r="AK120" s="121"/>
      <c r="AL120" s="121"/>
      <c r="AM120" s="121"/>
      <c r="AN120" s="121"/>
      <c r="AO120" s="121"/>
      <c r="AP120" s="121"/>
      <c r="AQ120" s="121"/>
      <c r="AR120" s="121"/>
    </row>
    <row r="121" spans="1:44" ht="15" customHeight="1" x14ac:dyDescent="0.25">
      <c r="A121" s="67">
        <v>127</v>
      </c>
      <c r="B121" s="166"/>
      <c r="C121" s="72" t="s">
        <v>181</v>
      </c>
      <c r="D121" s="86" t="s">
        <v>419</v>
      </c>
      <c r="E121" s="100" t="s">
        <v>3</v>
      </c>
      <c r="F121" s="14">
        <v>5</v>
      </c>
      <c r="G121" s="115">
        <f t="shared" si="16"/>
        <v>2</v>
      </c>
      <c r="H121" s="115">
        <f t="shared" si="21"/>
        <v>0</v>
      </c>
      <c r="I121" s="115">
        <f t="shared" si="22"/>
        <v>2</v>
      </c>
      <c r="J121" s="116">
        <f t="shared" si="17"/>
        <v>2</v>
      </c>
      <c r="K121" s="116">
        <f t="shared" si="23"/>
        <v>0</v>
      </c>
      <c r="L121" s="116">
        <f t="shared" si="24"/>
        <v>2</v>
      </c>
      <c r="M121" s="117">
        <f t="shared" si="18"/>
        <v>2</v>
      </c>
      <c r="N121" s="117">
        <f t="shared" si="25"/>
        <v>0</v>
      </c>
      <c r="O121" s="117">
        <f t="shared" si="26"/>
        <v>2</v>
      </c>
      <c r="P121" s="118">
        <f t="shared" si="19"/>
        <v>2</v>
      </c>
      <c r="Q121" s="118">
        <f t="shared" si="27"/>
        <v>0</v>
      </c>
      <c r="R121" s="118">
        <f t="shared" si="28"/>
        <v>2</v>
      </c>
      <c r="S121" s="119">
        <f t="shared" si="29"/>
        <v>10</v>
      </c>
      <c r="T121" s="119">
        <v>0</v>
      </c>
      <c r="U121" s="119">
        <f t="shared" si="30"/>
        <v>0</v>
      </c>
      <c r="V121" s="119">
        <f t="shared" si="31"/>
        <v>10</v>
      </c>
      <c r="W121" s="120">
        <v>17.46</v>
      </c>
      <c r="X121" s="120">
        <f t="shared" si="20"/>
        <v>87.300000000000011</v>
      </c>
      <c r="Y121" s="121"/>
      <c r="Z121" s="121"/>
      <c r="AA121" s="121"/>
      <c r="AB121" s="121"/>
      <c r="AC121" s="121"/>
      <c r="AD121" s="121"/>
      <c r="AE121" s="121"/>
      <c r="AF121" s="121"/>
      <c r="AG121" s="121"/>
      <c r="AH121" s="121"/>
      <c r="AI121" s="121"/>
      <c r="AJ121" s="121"/>
      <c r="AK121" s="121"/>
      <c r="AL121" s="121"/>
      <c r="AM121" s="121"/>
      <c r="AN121" s="121"/>
      <c r="AO121" s="121"/>
      <c r="AP121" s="121"/>
      <c r="AQ121" s="121"/>
      <c r="AR121" s="121"/>
    </row>
    <row r="122" spans="1:44" ht="15" customHeight="1" x14ac:dyDescent="0.25">
      <c r="A122" s="67">
        <v>128</v>
      </c>
      <c r="B122" s="166"/>
      <c r="C122" s="72" t="s">
        <v>182</v>
      </c>
      <c r="D122" s="86" t="s">
        <v>419</v>
      </c>
      <c r="E122" s="100" t="s">
        <v>3</v>
      </c>
      <c r="F122" s="14">
        <v>5</v>
      </c>
      <c r="G122" s="115">
        <f t="shared" si="16"/>
        <v>2</v>
      </c>
      <c r="H122" s="115">
        <f t="shared" si="21"/>
        <v>0</v>
      </c>
      <c r="I122" s="115">
        <f t="shared" si="22"/>
        <v>2</v>
      </c>
      <c r="J122" s="116">
        <f t="shared" si="17"/>
        <v>2</v>
      </c>
      <c r="K122" s="116">
        <f t="shared" si="23"/>
        <v>0</v>
      </c>
      <c r="L122" s="116">
        <f t="shared" si="24"/>
        <v>2</v>
      </c>
      <c r="M122" s="117">
        <f t="shared" si="18"/>
        <v>2</v>
      </c>
      <c r="N122" s="117">
        <f t="shared" si="25"/>
        <v>0</v>
      </c>
      <c r="O122" s="117">
        <f t="shared" si="26"/>
        <v>2</v>
      </c>
      <c r="P122" s="118">
        <f t="shared" si="19"/>
        <v>2</v>
      </c>
      <c r="Q122" s="118">
        <f t="shared" si="27"/>
        <v>0</v>
      </c>
      <c r="R122" s="118">
        <f t="shared" si="28"/>
        <v>2</v>
      </c>
      <c r="S122" s="119">
        <f t="shared" si="29"/>
        <v>10</v>
      </c>
      <c r="T122" s="119">
        <v>0</v>
      </c>
      <c r="U122" s="119">
        <f t="shared" si="30"/>
        <v>0</v>
      </c>
      <c r="V122" s="119">
        <f t="shared" si="31"/>
        <v>10</v>
      </c>
      <c r="W122" s="120">
        <v>16.579999999999998</v>
      </c>
      <c r="X122" s="120">
        <f t="shared" si="20"/>
        <v>82.899999999999991</v>
      </c>
      <c r="Y122" s="121"/>
      <c r="Z122" s="121"/>
      <c r="AA122" s="121"/>
      <c r="AB122" s="121"/>
      <c r="AC122" s="121"/>
      <c r="AD122" s="121"/>
      <c r="AE122" s="121"/>
      <c r="AF122" s="121"/>
      <c r="AG122" s="121"/>
      <c r="AH122" s="121"/>
      <c r="AI122" s="121"/>
      <c r="AJ122" s="121"/>
      <c r="AK122" s="121"/>
      <c r="AL122" s="121"/>
      <c r="AM122" s="121"/>
      <c r="AN122" s="121"/>
      <c r="AO122" s="121"/>
      <c r="AP122" s="121"/>
      <c r="AQ122" s="121"/>
      <c r="AR122" s="121"/>
    </row>
    <row r="123" spans="1:44" ht="15" customHeight="1" x14ac:dyDescent="0.25">
      <c r="A123" s="67">
        <v>129</v>
      </c>
      <c r="B123" s="166"/>
      <c r="C123" s="72" t="s">
        <v>183</v>
      </c>
      <c r="D123" s="86" t="s">
        <v>421</v>
      </c>
      <c r="E123" s="100" t="s">
        <v>3</v>
      </c>
      <c r="F123" s="14">
        <v>5</v>
      </c>
      <c r="G123" s="115">
        <f t="shared" si="16"/>
        <v>2</v>
      </c>
      <c r="H123" s="115">
        <f t="shared" si="21"/>
        <v>0</v>
      </c>
      <c r="I123" s="115">
        <f t="shared" si="22"/>
        <v>2</v>
      </c>
      <c r="J123" s="116">
        <f t="shared" si="17"/>
        <v>2</v>
      </c>
      <c r="K123" s="116">
        <f t="shared" si="23"/>
        <v>0</v>
      </c>
      <c r="L123" s="116">
        <f t="shared" si="24"/>
        <v>2</v>
      </c>
      <c r="M123" s="117">
        <f t="shared" si="18"/>
        <v>2</v>
      </c>
      <c r="N123" s="117">
        <f t="shared" si="25"/>
        <v>0</v>
      </c>
      <c r="O123" s="117">
        <f t="shared" si="26"/>
        <v>2</v>
      </c>
      <c r="P123" s="118">
        <f t="shared" si="19"/>
        <v>2</v>
      </c>
      <c r="Q123" s="118">
        <f t="shared" si="27"/>
        <v>0</v>
      </c>
      <c r="R123" s="118">
        <f t="shared" si="28"/>
        <v>2</v>
      </c>
      <c r="S123" s="119">
        <f t="shared" si="29"/>
        <v>10</v>
      </c>
      <c r="T123" s="119">
        <v>0</v>
      </c>
      <c r="U123" s="119">
        <f t="shared" si="30"/>
        <v>0</v>
      </c>
      <c r="V123" s="119">
        <f t="shared" si="31"/>
        <v>10</v>
      </c>
      <c r="W123" s="120">
        <v>5.23</v>
      </c>
      <c r="X123" s="120">
        <f t="shared" si="20"/>
        <v>26.150000000000002</v>
      </c>
      <c r="Y123" s="121"/>
      <c r="Z123" s="121"/>
      <c r="AA123" s="121"/>
      <c r="AB123" s="121"/>
      <c r="AC123" s="121"/>
      <c r="AD123" s="121"/>
      <c r="AE123" s="121"/>
      <c r="AF123" s="121"/>
      <c r="AG123" s="121"/>
      <c r="AH123" s="121"/>
      <c r="AI123" s="121"/>
      <c r="AJ123" s="121"/>
      <c r="AK123" s="121"/>
      <c r="AL123" s="121"/>
      <c r="AM123" s="121"/>
      <c r="AN123" s="121"/>
      <c r="AO123" s="121"/>
      <c r="AP123" s="121"/>
      <c r="AQ123" s="121"/>
      <c r="AR123" s="121"/>
    </row>
    <row r="124" spans="1:44" ht="15" customHeight="1" x14ac:dyDescent="0.25">
      <c r="A124" s="67">
        <v>130</v>
      </c>
      <c r="B124" s="166"/>
      <c r="C124" s="72" t="s">
        <v>184</v>
      </c>
      <c r="D124" s="86" t="s">
        <v>423</v>
      </c>
      <c r="E124" s="100" t="s">
        <v>3</v>
      </c>
      <c r="F124" s="14">
        <v>10</v>
      </c>
      <c r="G124" s="115">
        <f t="shared" si="16"/>
        <v>5</v>
      </c>
      <c r="H124" s="115">
        <f t="shared" si="21"/>
        <v>0</v>
      </c>
      <c r="I124" s="115">
        <f t="shared" si="22"/>
        <v>5</v>
      </c>
      <c r="J124" s="116">
        <f t="shared" si="17"/>
        <v>5</v>
      </c>
      <c r="K124" s="116">
        <f t="shared" si="23"/>
        <v>0</v>
      </c>
      <c r="L124" s="116">
        <f t="shared" si="24"/>
        <v>5</v>
      </c>
      <c r="M124" s="117">
        <f t="shared" si="18"/>
        <v>5</v>
      </c>
      <c r="N124" s="117">
        <f t="shared" si="25"/>
        <v>0</v>
      </c>
      <c r="O124" s="117">
        <f t="shared" si="26"/>
        <v>5</v>
      </c>
      <c r="P124" s="118">
        <f t="shared" si="19"/>
        <v>5</v>
      </c>
      <c r="Q124" s="118">
        <f t="shared" si="27"/>
        <v>0</v>
      </c>
      <c r="R124" s="118">
        <f t="shared" si="28"/>
        <v>5</v>
      </c>
      <c r="S124" s="119">
        <f t="shared" si="29"/>
        <v>20</v>
      </c>
      <c r="T124" s="119">
        <v>0</v>
      </c>
      <c r="U124" s="119">
        <f t="shared" si="30"/>
        <v>0</v>
      </c>
      <c r="V124" s="119">
        <f t="shared" si="31"/>
        <v>20</v>
      </c>
      <c r="W124" s="120">
        <v>5.79</v>
      </c>
      <c r="X124" s="120">
        <f t="shared" si="20"/>
        <v>57.9</v>
      </c>
      <c r="Y124" s="121"/>
      <c r="Z124" s="121"/>
      <c r="AA124" s="121"/>
      <c r="AB124" s="121"/>
      <c r="AC124" s="121"/>
      <c r="AD124" s="121"/>
      <c r="AE124" s="121"/>
      <c r="AF124" s="121"/>
      <c r="AG124" s="121"/>
      <c r="AH124" s="121"/>
      <c r="AI124" s="121"/>
      <c r="AJ124" s="121"/>
      <c r="AK124" s="121"/>
      <c r="AL124" s="121"/>
      <c r="AM124" s="121"/>
      <c r="AN124" s="121"/>
      <c r="AO124" s="121"/>
      <c r="AP124" s="121"/>
      <c r="AQ124" s="121"/>
      <c r="AR124" s="121"/>
    </row>
    <row r="125" spans="1:44" ht="15" customHeight="1" x14ac:dyDescent="0.25">
      <c r="A125" s="67">
        <v>131</v>
      </c>
      <c r="B125" s="166"/>
      <c r="C125" s="72" t="s">
        <v>185</v>
      </c>
      <c r="D125" s="86" t="s">
        <v>424</v>
      </c>
      <c r="E125" s="100" t="s">
        <v>236</v>
      </c>
      <c r="F125" s="14">
        <v>2</v>
      </c>
      <c r="G125" s="115">
        <f t="shared" si="16"/>
        <v>1</v>
      </c>
      <c r="H125" s="115">
        <f t="shared" si="21"/>
        <v>0</v>
      </c>
      <c r="I125" s="115">
        <f t="shared" si="22"/>
        <v>1</v>
      </c>
      <c r="J125" s="116">
        <f t="shared" si="17"/>
        <v>1</v>
      </c>
      <c r="K125" s="116">
        <f t="shared" si="23"/>
        <v>0</v>
      </c>
      <c r="L125" s="116">
        <f t="shared" si="24"/>
        <v>1</v>
      </c>
      <c r="M125" s="117">
        <f t="shared" si="18"/>
        <v>1</v>
      </c>
      <c r="N125" s="117">
        <f t="shared" si="25"/>
        <v>0</v>
      </c>
      <c r="O125" s="117">
        <f t="shared" si="26"/>
        <v>1</v>
      </c>
      <c r="P125" s="118">
        <f t="shared" si="19"/>
        <v>1</v>
      </c>
      <c r="Q125" s="118">
        <f t="shared" si="27"/>
        <v>0</v>
      </c>
      <c r="R125" s="118">
        <f t="shared" si="28"/>
        <v>1</v>
      </c>
      <c r="S125" s="119">
        <f t="shared" si="29"/>
        <v>4</v>
      </c>
      <c r="T125" s="119">
        <v>0</v>
      </c>
      <c r="U125" s="119">
        <f t="shared" si="30"/>
        <v>0</v>
      </c>
      <c r="V125" s="119">
        <f t="shared" si="31"/>
        <v>4</v>
      </c>
      <c r="W125" s="120">
        <v>45.55</v>
      </c>
      <c r="X125" s="120">
        <f t="shared" si="20"/>
        <v>91.1</v>
      </c>
      <c r="Y125" s="121"/>
      <c r="Z125" s="121"/>
      <c r="AA125" s="121"/>
      <c r="AB125" s="121"/>
      <c r="AC125" s="121"/>
      <c r="AD125" s="121"/>
      <c r="AE125" s="121"/>
      <c r="AF125" s="121"/>
      <c r="AG125" s="121"/>
      <c r="AH125" s="121"/>
      <c r="AI125" s="121"/>
      <c r="AJ125" s="121"/>
      <c r="AK125" s="121"/>
      <c r="AL125" s="121"/>
      <c r="AM125" s="121"/>
      <c r="AN125" s="121"/>
      <c r="AO125" s="121"/>
      <c r="AP125" s="121"/>
      <c r="AQ125" s="121"/>
      <c r="AR125" s="121"/>
    </row>
    <row r="126" spans="1:44" ht="15" customHeight="1" x14ac:dyDescent="0.25">
      <c r="A126" s="67">
        <v>132</v>
      </c>
      <c r="B126" s="166"/>
      <c r="C126" s="72" t="s">
        <v>186</v>
      </c>
      <c r="D126" s="86" t="s">
        <v>426</v>
      </c>
      <c r="E126" s="100" t="s">
        <v>236</v>
      </c>
      <c r="F126" s="14">
        <v>8</v>
      </c>
      <c r="G126" s="115">
        <f t="shared" si="16"/>
        <v>4</v>
      </c>
      <c r="H126" s="115">
        <f t="shared" si="21"/>
        <v>0</v>
      </c>
      <c r="I126" s="115">
        <f t="shared" si="22"/>
        <v>4</v>
      </c>
      <c r="J126" s="116">
        <f t="shared" si="17"/>
        <v>4</v>
      </c>
      <c r="K126" s="116">
        <f t="shared" si="23"/>
        <v>0</v>
      </c>
      <c r="L126" s="116">
        <f t="shared" si="24"/>
        <v>4</v>
      </c>
      <c r="M126" s="117">
        <f t="shared" si="18"/>
        <v>4</v>
      </c>
      <c r="N126" s="117">
        <f t="shared" si="25"/>
        <v>0</v>
      </c>
      <c r="O126" s="117">
        <f t="shared" si="26"/>
        <v>4</v>
      </c>
      <c r="P126" s="118">
        <f t="shared" si="19"/>
        <v>4</v>
      </c>
      <c r="Q126" s="118">
        <f t="shared" si="27"/>
        <v>0</v>
      </c>
      <c r="R126" s="118">
        <f t="shared" si="28"/>
        <v>4</v>
      </c>
      <c r="S126" s="119">
        <f t="shared" si="29"/>
        <v>16</v>
      </c>
      <c r="T126" s="119">
        <v>0</v>
      </c>
      <c r="U126" s="119">
        <f t="shared" si="30"/>
        <v>0</v>
      </c>
      <c r="V126" s="119">
        <f t="shared" si="31"/>
        <v>16</v>
      </c>
      <c r="W126" s="120">
        <v>38.03</v>
      </c>
      <c r="X126" s="120">
        <f t="shared" si="20"/>
        <v>304.24</v>
      </c>
      <c r="Y126" s="121"/>
      <c r="Z126" s="121"/>
      <c r="AA126" s="121"/>
      <c r="AB126" s="121"/>
      <c r="AC126" s="121"/>
      <c r="AD126" s="121"/>
      <c r="AE126" s="121"/>
      <c r="AF126" s="121"/>
      <c r="AG126" s="121"/>
      <c r="AH126" s="121"/>
      <c r="AI126" s="121"/>
      <c r="AJ126" s="121"/>
      <c r="AK126" s="121"/>
      <c r="AL126" s="121"/>
      <c r="AM126" s="121"/>
      <c r="AN126" s="121"/>
      <c r="AO126" s="121"/>
      <c r="AP126" s="121"/>
      <c r="AQ126" s="121"/>
      <c r="AR126" s="121"/>
    </row>
    <row r="127" spans="1:44" ht="15" customHeight="1" x14ac:dyDescent="0.25">
      <c r="A127" s="67">
        <v>133</v>
      </c>
      <c r="B127" s="166"/>
      <c r="C127" s="72" t="s">
        <v>187</v>
      </c>
      <c r="D127" s="86" t="s">
        <v>428</v>
      </c>
      <c r="E127" s="100" t="s">
        <v>374</v>
      </c>
      <c r="F127" s="14">
        <v>10</v>
      </c>
      <c r="G127" s="115">
        <f t="shared" si="16"/>
        <v>5</v>
      </c>
      <c r="H127" s="115">
        <f t="shared" si="21"/>
        <v>0</v>
      </c>
      <c r="I127" s="115">
        <f t="shared" si="22"/>
        <v>5</v>
      </c>
      <c r="J127" s="116">
        <f t="shared" si="17"/>
        <v>5</v>
      </c>
      <c r="K127" s="116">
        <f t="shared" si="23"/>
        <v>0</v>
      </c>
      <c r="L127" s="116">
        <f t="shared" si="24"/>
        <v>5</v>
      </c>
      <c r="M127" s="117">
        <f t="shared" si="18"/>
        <v>5</v>
      </c>
      <c r="N127" s="117">
        <f t="shared" si="25"/>
        <v>0</v>
      </c>
      <c r="O127" s="117">
        <f t="shared" si="26"/>
        <v>5</v>
      </c>
      <c r="P127" s="118">
        <f t="shared" si="19"/>
        <v>5</v>
      </c>
      <c r="Q127" s="118">
        <f t="shared" si="27"/>
        <v>0</v>
      </c>
      <c r="R127" s="118">
        <f t="shared" si="28"/>
        <v>5</v>
      </c>
      <c r="S127" s="119">
        <f t="shared" si="29"/>
        <v>20</v>
      </c>
      <c r="T127" s="119">
        <v>0</v>
      </c>
      <c r="U127" s="119">
        <f t="shared" si="30"/>
        <v>0</v>
      </c>
      <c r="V127" s="119">
        <f t="shared" si="31"/>
        <v>20</v>
      </c>
      <c r="W127" s="120">
        <v>12.12</v>
      </c>
      <c r="X127" s="120">
        <f t="shared" si="20"/>
        <v>121.19999999999999</v>
      </c>
      <c r="Y127" s="121"/>
      <c r="Z127" s="121"/>
      <c r="AA127" s="121"/>
      <c r="AB127" s="121"/>
      <c r="AC127" s="121"/>
      <c r="AD127" s="121"/>
      <c r="AE127" s="121"/>
      <c r="AF127" s="121"/>
      <c r="AG127" s="121"/>
      <c r="AH127" s="121"/>
      <c r="AI127" s="121"/>
      <c r="AJ127" s="121"/>
      <c r="AK127" s="121"/>
      <c r="AL127" s="121"/>
      <c r="AM127" s="121"/>
      <c r="AN127" s="121"/>
      <c r="AO127" s="121"/>
      <c r="AP127" s="121"/>
      <c r="AQ127" s="121"/>
      <c r="AR127" s="121"/>
    </row>
    <row r="128" spans="1:44" ht="15" customHeight="1" x14ac:dyDescent="0.25">
      <c r="A128" s="67">
        <v>134</v>
      </c>
      <c r="B128" s="166"/>
      <c r="C128" s="72" t="s">
        <v>188</v>
      </c>
      <c r="D128" s="86" t="s">
        <v>430</v>
      </c>
      <c r="E128" s="100" t="s">
        <v>236</v>
      </c>
      <c r="F128" s="14">
        <v>24</v>
      </c>
      <c r="G128" s="115">
        <f t="shared" si="16"/>
        <v>12</v>
      </c>
      <c r="H128" s="115">
        <f t="shared" si="21"/>
        <v>0</v>
      </c>
      <c r="I128" s="115">
        <f t="shared" si="22"/>
        <v>12</v>
      </c>
      <c r="J128" s="116">
        <f t="shared" si="17"/>
        <v>12</v>
      </c>
      <c r="K128" s="116">
        <f t="shared" si="23"/>
        <v>0</v>
      </c>
      <c r="L128" s="116">
        <f t="shared" si="24"/>
        <v>12</v>
      </c>
      <c r="M128" s="117">
        <f t="shared" si="18"/>
        <v>12</v>
      </c>
      <c r="N128" s="117">
        <f t="shared" si="25"/>
        <v>0</v>
      </c>
      <c r="O128" s="117">
        <f t="shared" si="26"/>
        <v>12</v>
      </c>
      <c r="P128" s="118">
        <f t="shared" si="19"/>
        <v>12</v>
      </c>
      <c r="Q128" s="118">
        <f t="shared" si="27"/>
        <v>0</v>
      </c>
      <c r="R128" s="118">
        <f t="shared" si="28"/>
        <v>12</v>
      </c>
      <c r="S128" s="119">
        <f t="shared" si="29"/>
        <v>48</v>
      </c>
      <c r="T128" s="119">
        <v>0</v>
      </c>
      <c r="U128" s="119">
        <f t="shared" si="30"/>
        <v>0</v>
      </c>
      <c r="V128" s="119">
        <f t="shared" si="31"/>
        <v>48</v>
      </c>
      <c r="W128" s="120">
        <v>14.89</v>
      </c>
      <c r="X128" s="120">
        <f t="shared" si="20"/>
        <v>357.36</v>
      </c>
      <c r="Y128" s="121"/>
      <c r="Z128" s="121"/>
      <c r="AA128" s="121"/>
      <c r="AB128" s="121"/>
      <c r="AC128" s="121"/>
      <c r="AD128" s="121"/>
      <c r="AE128" s="121"/>
      <c r="AF128" s="121"/>
      <c r="AG128" s="121"/>
      <c r="AH128" s="121"/>
      <c r="AI128" s="121"/>
      <c r="AJ128" s="121"/>
      <c r="AK128" s="121"/>
      <c r="AL128" s="121"/>
      <c r="AM128" s="121"/>
      <c r="AN128" s="121"/>
      <c r="AO128" s="121"/>
      <c r="AP128" s="121"/>
      <c r="AQ128" s="121"/>
      <c r="AR128" s="121"/>
    </row>
    <row r="129" spans="1:44" ht="15" customHeight="1" x14ac:dyDescent="0.25">
      <c r="A129" s="67">
        <v>135</v>
      </c>
      <c r="B129" s="166"/>
      <c r="C129" s="72" t="s">
        <v>189</v>
      </c>
      <c r="D129" s="86" t="s">
        <v>432</v>
      </c>
      <c r="E129" s="100" t="s">
        <v>236</v>
      </c>
      <c r="F129" s="14">
        <v>30</v>
      </c>
      <c r="G129" s="115">
        <f t="shared" si="16"/>
        <v>15</v>
      </c>
      <c r="H129" s="115">
        <f t="shared" si="21"/>
        <v>0</v>
      </c>
      <c r="I129" s="115">
        <f t="shared" si="22"/>
        <v>15</v>
      </c>
      <c r="J129" s="116">
        <f t="shared" si="17"/>
        <v>15</v>
      </c>
      <c r="K129" s="116">
        <f t="shared" si="23"/>
        <v>0</v>
      </c>
      <c r="L129" s="116">
        <f t="shared" si="24"/>
        <v>15</v>
      </c>
      <c r="M129" s="117">
        <f t="shared" si="18"/>
        <v>15</v>
      </c>
      <c r="N129" s="117">
        <f t="shared" si="25"/>
        <v>0</v>
      </c>
      <c r="O129" s="117">
        <f t="shared" si="26"/>
        <v>15</v>
      </c>
      <c r="P129" s="118">
        <f t="shared" si="19"/>
        <v>15</v>
      </c>
      <c r="Q129" s="118">
        <f t="shared" si="27"/>
        <v>0</v>
      </c>
      <c r="R129" s="118">
        <f t="shared" si="28"/>
        <v>15</v>
      </c>
      <c r="S129" s="119">
        <f t="shared" si="29"/>
        <v>60</v>
      </c>
      <c r="T129" s="119">
        <v>0</v>
      </c>
      <c r="U129" s="119">
        <f t="shared" si="30"/>
        <v>0</v>
      </c>
      <c r="V129" s="119">
        <f t="shared" si="31"/>
        <v>60</v>
      </c>
      <c r="W129" s="120">
        <v>7.29</v>
      </c>
      <c r="X129" s="120">
        <f t="shared" si="20"/>
        <v>218.7</v>
      </c>
      <c r="Y129" s="121"/>
      <c r="Z129" s="121"/>
      <c r="AA129" s="121"/>
      <c r="AB129" s="121"/>
      <c r="AC129" s="121"/>
      <c r="AD129" s="121"/>
      <c r="AE129" s="121"/>
      <c r="AF129" s="121"/>
      <c r="AG129" s="121"/>
      <c r="AH129" s="121"/>
      <c r="AI129" s="121"/>
      <c r="AJ129" s="121"/>
      <c r="AK129" s="121"/>
      <c r="AL129" s="121"/>
      <c r="AM129" s="121"/>
      <c r="AN129" s="121"/>
      <c r="AO129" s="121"/>
      <c r="AP129" s="121"/>
      <c r="AQ129" s="121"/>
      <c r="AR129" s="121"/>
    </row>
    <row r="130" spans="1:44" ht="15" customHeight="1" x14ac:dyDescent="0.25">
      <c r="A130" s="67">
        <v>136</v>
      </c>
      <c r="B130" s="166"/>
      <c r="C130" s="72" t="s">
        <v>190</v>
      </c>
      <c r="D130" s="86" t="s">
        <v>434</v>
      </c>
      <c r="E130" s="100" t="s">
        <v>236</v>
      </c>
      <c r="F130" s="14">
        <v>24</v>
      </c>
      <c r="G130" s="115">
        <f t="shared" si="16"/>
        <v>12</v>
      </c>
      <c r="H130" s="115">
        <f t="shared" si="21"/>
        <v>0</v>
      </c>
      <c r="I130" s="115">
        <f t="shared" si="22"/>
        <v>12</v>
      </c>
      <c r="J130" s="116">
        <f t="shared" si="17"/>
        <v>12</v>
      </c>
      <c r="K130" s="116">
        <f t="shared" si="23"/>
        <v>0</v>
      </c>
      <c r="L130" s="116">
        <f t="shared" si="24"/>
        <v>12</v>
      </c>
      <c r="M130" s="117">
        <f t="shared" si="18"/>
        <v>12</v>
      </c>
      <c r="N130" s="117">
        <f t="shared" si="25"/>
        <v>0</v>
      </c>
      <c r="O130" s="117">
        <f t="shared" si="26"/>
        <v>12</v>
      </c>
      <c r="P130" s="118">
        <f t="shared" si="19"/>
        <v>12</v>
      </c>
      <c r="Q130" s="118">
        <f t="shared" si="27"/>
        <v>0</v>
      </c>
      <c r="R130" s="118">
        <f t="shared" si="28"/>
        <v>12</v>
      </c>
      <c r="S130" s="119">
        <f t="shared" si="29"/>
        <v>48</v>
      </c>
      <c r="T130" s="119">
        <v>0</v>
      </c>
      <c r="U130" s="119">
        <f t="shared" si="30"/>
        <v>0</v>
      </c>
      <c r="V130" s="119">
        <f t="shared" si="31"/>
        <v>48</v>
      </c>
      <c r="W130" s="120">
        <v>11.18</v>
      </c>
      <c r="X130" s="120">
        <f t="shared" si="20"/>
        <v>268.32</v>
      </c>
      <c r="Y130" s="121"/>
      <c r="Z130" s="121"/>
      <c r="AA130" s="121"/>
      <c r="AB130" s="121"/>
      <c r="AC130" s="121"/>
      <c r="AD130" s="121"/>
      <c r="AE130" s="121"/>
      <c r="AF130" s="121"/>
      <c r="AG130" s="121"/>
      <c r="AH130" s="121"/>
      <c r="AI130" s="121"/>
      <c r="AJ130" s="121"/>
      <c r="AK130" s="121"/>
      <c r="AL130" s="121"/>
      <c r="AM130" s="121"/>
      <c r="AN130" s="121"/>
      <c r="AO130" s="121"/>
      <c r="AP130" s="121"/>
      <c r="AQ130" s="121"/>
      <c r="AR130" s="121"/>
    </row>
    <row r="131" spans="1:44" ht="15" customHeight="1" x14ac:dyDescent="0.25">
      <c r="A131" s="67">
        <v>137</v>
      </c>
      <c r="B131" s="166"/>
      <c r="C131" s="72" t="s">
        <v>191</v>
      </c>
      <c r="D131" s="86" t="s">
        <v>435</v>
      </c>
      <c r="E131" s="100" t="s">
        <v>236</v>
      </c>
      <c r="F131" s="14">
        <v>2</v>
      </c>
      <c r="G131" s="115">
        <f t="shared" si="16"/>
        <v>1</v>
      </c>
      <c r="H131" s="115">
        <f t="shared" si="21"/>
        <v>0</v>
      </c>
      <c r="I131" s="115">
        <f t="shared" si="22"/>
        <v>1</v>
      </c>
      <c r="J131" s="116">
        <f t="shared" si="17"/>
        <v>1</v>
      </c>
      <c r="K131" s="116">
        <f t="shared" si="23"/>
        <v>0</v>
      </c>
      <c r="L131" s="116">
        <f t="shared" si="24"/>
        <v>1</v>
      </c>
      <c r="M131" s="117">
        <f t="shared" si="18"/>
        <v>1</v>
      </c>
      <c r="N131" s="117">
        <f t="shared" si="25"/>
        <v>0</v>
      </c>
      <c r="O131" s="117">
        <f t="shared" si="26"/>
        <v>1</v>
      </c>
      <c r="P131" s="118">
        <f t="shared" si="19"/>
        <v>1</v>
      </c>
      <c r="Q131" s="118">
        <f t="shared" si="27"/>
        <v>0</v>
      </c>
      <c r="R131" s="118">
        <f t="shared" si="28"/>
        <v>1</v>
      </c>
      <c r="S131" s="119">
        <f t="shared" si="29"/>
        <v>4</v>
      </c>
      <c r="T131" s="119">
        <v>0</v>
      </c>
      <c r="U131" s="119">
        <f t="shared" si="30"/>
        <v>0</v>
      </c>
      <c r="V131" s="119">
        <f t="shared" si="31"/>
        <v>4</v>
      </c>
      <c r="W131" s="120">
        <v>204.37</v>
      </c>
      <c r="X131" s="120">
        <f t="shared" si="20"/>
        <v>408.74</v>
      </c>
      <c r="Y131" s="121"/>
      <c r="Z131" s="121"/>
      <c r="AA131" s="121"/>
      <c r="AB131" s="121"/>
      <c r="AC131" s="121"/>
      <c r="AD131" s="121"/>
      <c r="AE131" s="121"/>
      <c r="AF131" s="121"/>
      <c r="AG131" s="121"/>
      <c r="AH131" s="121"/>
      <c r="AI131" s="121"/>
      <c r="AJ131" s="121"/>
      <c r="AK131" s="121"/>
      <c r="AL131" s="121"/>
      <c r="AM131" s="121"/>
      <c r="AN131" s="121"/>
      <c r="AO131" s="121"/>
      <c r="AP131" s="121"/>
      <c r="AQ131" s="121"/>
      <c r="AR131" s="121"/>
    </row>
    <row r="132" spans="1:44" ht="15" customHeight="1" x14ac:dyDescent="0.25">
      <c r="A132" s="67">
        <v>138</v>
      </c>
      <c r="B132" s="166"/>
      <c r="C132" s="72" t="s">
        <v>192</v>
      </c>
      <c r="D132" s="86" t="s">
        <v>437</v>
      </c>
      <c r="E132" s="100" t="s">
        <v>291</v>
      </c>
      <c r="F132" s="14">
        <v>21</v>
      </c>
      <c r="G132" s="115">
        <f t="shared" ref="G132:G153" si="32">IF(ROUNDDOWN($F132*0.5,0)&gt;$V132,$V132+H132,ROUNDDOWN($F132*0.5,0))</f>
        <v>10</v>
      </c>
      <c r="H132" s="115">
        <f t="shared" si="21"/>
        <v>0</v>
      </c>
      <c r="I132" s="115">
        <f t="shared" si="22"/>
        <v>10</v>
      </c>
      <c r="J132" s="116">
        <f t="shared" ref="J132:J153" si="33">IF(ROUNDDOWN($F132*0.5,0)&gt;$V132,$V132+K132,ROUNDDOWN($F132*0.5,0))</f>
        <v>10</v>
      </c>
      <c r="K132" s="116">
        <f t="shared" si="23"/>
        <v>0</v>
      </c>
      <c r="L132" s="116">
        <f t="shared" si="24"/>
        <v>10</v>
      </c>
      <c r="M132" s="117">
        <f t="shared" ref="M132:M153" si="34">IF(ROUNDDOWN($F132*0.5,0)&gt;$V132,$V132+N132,ROUNDDOWN($F132*0.5,0))</f>
        <v>10</v>
      </c>
      <c r="N132" s="117">
        <f t="shared" si="25"/>
        <v>0</v>
      </c>
      <c r="O132" s="117">
        <f t="shared" si="26"/>
        <v>10</v>
      </c>
      <c r="P132" s="118">
        <f t="shared" ref="P132:P153" si="35">IF(ROUNDDOWN($F132*0.5,0)&gt;$V132,$V132+Q132,ROUNDDOWN($F132*0.5,0))</f>
        <v>10</v>
      </c>
      <c r="Q132" s="118">
        <f t="shared" si="27"/>
        <v>0</v>
      </c>
      <c r="R132" s="118">
        <f t="shared" si="28"/>
        <v>10</v>
      </c>
      <c r="S132" s="119">
        <f t="shared" si="29"/>
        <v>42</v>
      </c>
      <c r="T132" s="119">
        <v>0</v>
      </c>
      <c r="U132" s="119">
        <f t="shared" si="30"/>
        <v>0</v>
      </c>
      <c r="V132" s="119">
        <f t="shared" si="31"/>
        <v>42</v>
      </c>
      <c r="W132" s="120">
        <v>119.47</v>
      </c>
      <c r="X132" s="120">
        <f t="shared" ref="X132:X153" si="36">W132*F132</f>
        <v>2508.87</v>
      </c>
      <c r="Y132" s="121"/>
      <c r="Z132" s="121"/>
      <c r="AA132" s="121"/>
      <c r="AB132" s="121"/>
      <c r="AC132" s="121"/>
      <c r="AD132" s="121"/>
      <c r="AE132" s="121"/>
      <c r="AF132" s="121"/>
      <c r="AG132" s="121"/>
      <c r="AH132" s="121"/>
      <c r="AI132" s="121"/>
      <c r="AJ132" s="121"/>
      <c r="AK132" s="121"/>
      <c r="AL132" s="121"/>
      <c r="AM132" s="121"/>
      <c r="AN132" s="121"/>
      <c r="AO132" s="121"/>
      <c r="AP132" s="121"/>
      <c r="AQ132" s="121"/>
      <c r="AR132" s="121"/>
    </row>
    <row r="133" spans="1:44" ht="15" customHeight="1" x14ac:dyDescent="0.25">
      <c r="A133" s="67">
        <v>139</v>
      </c>
      <c r="B133" s="166"/>
      <c r="C133" s="72" t="s">
        <v>193</v>
      </c>
      <c r="D133" s="86" t="s">
        <v>439</v>
      </c>
      <c r="E133" s="100" t="s">
        <v>236</v>
      </c>
      <c r="F133" s="14">
        <v>21</v>
      </c>
      <c r="G133" s="115">
        <f t="shared" si="32"/>
        <v>10</v>
      </c>
      <c r="H133" s="115">
        <f t="shared" ref="H133:H153" si="37">SUMIF($W$2:$AF$2,$G$2,W133:AF133)</f>
        <v>0</v>
      </c>
      <c r="I133" s="115">
        <f t="shared" ref="I133:I153" si="38">G133-H133</f>
        <v>10</v>
      </c>
      <c r="J133" s="116">
        <f t="shared" si="33"/>
        <v>10</v>
      </c>
      <c r="K133" s="116">
        <f t="shared" ref="K133:K153" si="39">SUMIF($W$2:$AF$2,$J$2,W133:AF133)</f>
        <v>0</v>
      </c>
      <c r="L133" s="116">
        <f t="shared" ref="L133:L153" si="40">J133-K133</f>
        <v>10</v>
      </c>
      <c r="M133" s="117">
        <f t="shared" si="34"/>
        <v>10</v>
      </c>
      <c r="N133" s="117">
        <f t="shared" ref="N133:N153" si="41">SUMIF($W$2:$AF$2,$M$2,W133:AF133)</f>
        <v>0</v>
      </c>
      <c r="O133" s="117">
        <f t="shared" ref="O133:O153" si="42">M133-N133</f>
        <v>10</v>
      </c>
      <c r="P133" s="118">
        <f t="shared" si="35"/>
        <v>10</v>
      </c>
      <c r="Q133" s="118">
        <f t="shared" ref="Q133:Q153" si="43">SUMIF($W$2:$AF$2,$P$2,W133:AF133)</f>
        <v>0</v>
      </c>
      <c r="R133" s="118">
        <f t="shared" ref="R133:R153" si="44">P133-Q133</f>
        <v>10</v>
      </c>
      <c r="S133" s="119">
        <f t="shared" ref="S133:S153" si="45">F133*2</f>
        <v>42</v>
      </c>
      <c r="T133" s="119">
        <v>0</v>
      </c>
      <c r="U133" s="119">
        <f t="shared" ref="U133:U153" si="46">(SUM(Y133:AR133))</f>
        <v>0</v>
      </c>
      <c r="V133" s="119">
        <f t="shared" ref="V133:V153" si="47">S133-U133-T133</f>
        <v>42</v>
      </c>
      <c r="W133" s="120">
        <v>42.23</v>
      </c>
      <c r="X133" s="120">
        <f t="shared" si="36"/>
        <v>886.82999999999993</v>
      </c>
      <c r="Y133" s="121"/>
      <c r="Z133" s="121"/>
      <c r="AA133" s="121"/>
      <c r="AB133" s="121"/>
      <c r="AC133" s="121"/>
      <c r="AD133" s="121"/>
      <c r="AE133" s="121"/>
      <c r="AF133" s="121"/>
      <c r="AG133" s="121"/>
      <c r="AH133" s="121"/>
      <c r="AI133" s="121"/>
      <c r="AJ133" s="121"/>
      <c r="AK133" s="121"/>
      <c r="AL133" s="121"/>
      <c r="AM133" s="121"/>
      <c r="AN133" s="121"/>
      <c r="AO133" s="121"/>
      <c r="AP133" s="121"/>
      <c r="AQ133" s="121"/>
      <c r="AR133" s="121"/>
    </row>
    <row r="134" spans="1:44" ht="15" customHeight="1" x14ac:dyDescent="0.25">
      <c r="A134" s="67">
        <v>140</v>
      </c>
      <c r="B134" s="166"/>
      <c r="C134" s="72" t="s">
        <v>194</v>
      </c>
      <c r="D134" s="86" t="s">
        <v>440</v>
      </c>
      <c r="E134" s="100" t="s">
        <v>236</v>
      </c>
      <c r="F134" s="14">
        <v>21</v>
      </c>
      <c r="G134" s="115">
        <f t="shared" si="32"/>
        <v>10</v>
      </c>
      <c r="H134" s="115">
        <f t="shared" si="37"/>
        <v>0</v>
      </c>
      <c r="I134" s="115">
        <f t="shared" si="38"/>
        <v>10</v>
      </c>
      <c r="J134" s="116">
        <f t="shared" si="33"/>
        <v>10</v>
      </c>
      <c r="K134" s="116">
        <f t="shared" si="39"/>
        <v>0</v>
      </c>
      <c r="L134" s="116">
        <f t="shared" si="40"/>
        <v>10</v>
      </c>
      <c r="M134" s="117">
        <f t="shared" si="34"/>
        <v>10</v>
      </c>
      <c r="N134" s="117">
        <f t="shared" si="41"/>
        <v>0</v>
      </c>
      <c r="O134" s="117">
        <f t="shared" si="42"/>
        <v>10</v>
      </c>
      <c r="P134" s="118">
        <f t="shared" si="35"/>
        <v>10</v>
      </c>
      <c r="Q134" s="118">
        <f t="shared" si="43"/>
        <v>0</v>
      </c>
      <c r="R134" s="118">
        <f t="shared" si="44"/>
        <v>10</v>
      </c>
      <c r="S134" s="119">
        <f t="shared" si="45"/>
        <v>42</v>
      </c>
      <c r="T134" s="119">
        <v>0</v>
      </c>
      <c r="U134" s="119">
        <f t="shared" si="46"/>
        <v>0</v>
      </c>
      <c r="V134" s="119">
        <f t="shared" si="47"/>
        <v>42</v>
      </c>
      <c r="W134" s="120">
        <v>20.39</v>
      </c>
      <c r="X134" s="120">
        <f t="shared" si="36"/>
        <v>428.19</v>
      </c>
      <c r="Y134" s="121"/>
      <c r="Z134" s="121"/>
      <c r="AA134" s="121"/>
      <c r="AB134" s="121"/>
      <c r="AC134" s="121"/>
      <c r="AD134" s="121"/>
      <c r="AE134" s="121"/>
      <c r="AF134" s="121"/>
      <c r="AG134" s="121"/>
      <c r="AH134" s="121"/>
      <c r="AI134" s="121"/>
      <c r="AJ134" s="121"/>
      <c r="AK134" s="121"/>
      <c r="AL134" s="121"/>
      <c r="AM134" s="121"/>
      <c r="AN134" s="121"/>
      <c r="AO134" s="121"/>
      <c r="AP134" s="121"/>
      <c r="AQ134" s="121"/>
      <c r="AR134" s="121"/>
    </row>
    <row r="135" spans="1:44" ht="15" customHeight="1" x14ac:dyDescent="0.25">
      <c r="A135" s="67">
        <v>141</v>
      </c>
      <c r="B135" s="166"/>
      <c r="C135" s="72" t="s">
        <v>195</v>
      </c>
      <c r="D135" s="86" t="s">
        <v>442</v>
      </c>
      <c r="E135" s="100" t="s">
        <v>236</v>
      </c>
      <c r="F135" s="14">
        <v>21</v>
      </c>
      <c r="G135" s="115">
        <f t="shared" si="32"/>
        <v>10</v>
      </c>
      <c r="H135" s="115">
        <f t="shared" si="37"/>
        <v>0</v>
      </c>
      <c r="I135" s="115">
        <f t="shared" si="38"/>
        <v>10</v>
      </c>
      <c r="J135" s="116">
        <f t="shared" si="33"/>
        <v>10</v>
      </c>
      <c r="K135" s="116">
        <f t="shared" si="39"/>
        <v>0</v>
      </c>
      <c r="L135" s="116">
        <f t="shared" si="40"/>
        <v>10</v>
      </c>
      <c r="M135" s="117">
        <f t="shared" si="34"/>
        <v>10</v>
      </c>
      <c r="N135" s="117">
        <f t="shared" si="41"/>
        <v>0</v>
      </c>
      <c r="O135" s="117">
        <f t="shared" si="42"/>
        <v>10</v>
      </c>
      <c r="P135" s="118">
        <f t="shared" si="35"/>
        <v>10</v>
      </c>
      <c r="Q135" s="118">
        <f t="shared" si="43"/>
        <v>0</v>
      </c>
      <c r="R135" s="118">
        <f t="shared" si="44"/>
        <v>10</v>
      </c>
      <c r="S135" s="119">
        <f t="shared" si="45"/>
        <v>42</v>
      </c>
      <c r="T135" s="119">
        <v>0</v>
      </c>
      <c r="U135" s="119">
        <f t="shared" si="46"/>
        <v>0</v>
      </c>
      <c r="V135" s="119">
        <f t="shared" si="47"/>
        <v>42</v>
      </c>
      <c r="W135" s="120">
        <v>23.65</v>
      </c>
      <c r="X135" s="120">
        <f t="shared" si="36"/>
        <v>496.65</v>
      </c>
      <c r="Y135" s="121"/>
      <c r="Z135" s="121"/>
      <c r="AA135" s="121"/>
      <c r="AB135" s="121"/>
      <c r="AC135" s="121"/>
      <c r="AD135" s="121"/>
      <c r="AE135" s="121"/>
      <c r="AF135" s="121"/>
      <c r="AG135" s="121"/>
      <c r="AH135" s="121"/>
      <c r="AI135" s="121"/>
      <c r="AJ135" s="121"/>
      <c r="AK135" s="121"/>
      <c r="AL135" s="121"/>
      <c r="AM135" s="121"/>
      <c r="AN135" s="121"/>
      <c r="AO135" s="121"/>
      <c r="AP135" s="121"/>
      <c r="AQ135" s="121"/>
      <c r="AR135" s="121"/>
    </row>
    <row r="136" spans="1:44" ht="15" customHeight="1" x14ac:dyDescent="0.25">
      <c r="A136" s="67">
        <v>142</v>
      </c>
      <c r="B136" s="166"/>
      <c r="C136" s="72" t="s">
        <v>196</v>
      </c>
      <c r="D136" s="86" t="s">
        <v>444</v>
      </c>
      <c r="E136" s="100" t="s">
        <v>236</v>
      </c>
      <c r="F136" s="14">
        <v>21</v>
      </c>
      <c r="G136" s="115">
        <f t="shared" si="32"/>
        <v>10</v>
      </c>
      <c r="H136" s="115">
        <f t="shared" si="37"/>
        <v>0</v>
      </c>
      <c r="I136" s="115">
        <f t="shared" si="38"/>
        <v>10</v>
      </c>
      <c r="J136" s="116">
        <f t="shared" si="33"/>
        <v>10</v>
      </c>
      <c r="K136" s="116">
        <f t="shared" si="39"/>
        <v>0</v>
      </c>
      <c r="L136" s="116">
        <f t="shared" si="40"/>
        <v>10</v>
      </c>
      <c r="M136" s="117">
        <f t="shared" si="34"/>
        <v>10</v>
      </c>
      <c r="N136" s="117">
        <f t="shared" si="41"/>
        <v>0</v>
      </c>
      <c r="O136" s="117">
        <f t="shared" si="42"/>
        <v>10</v>
      </c>
      <c r="P136" s="118">
        <f t="shared" si="35"/>
        <v>10</v>
      </c>
      <c r="Q136" s="118">
        <f t="shared" si="43"/>
        <v>0</v>
      </c>
      <c r="R136" s="118">
        <f t="shared" si="44"/>
        <v>10</v>
      </c>
      <c r="S136" s="119">
        <f t="shared" si="45"/>
        <v>42</v>
      </c>
      <c r="T136" s="119">
        <v>0</v>
      </c>
      <c r="U136" s="119">
        <f t="shared" si="46"/>
        <v>0</v>
      </c>
      <c r="V136" s="119">
        <f t="shared" si="47"/>
        <v>42</v>
      </c>
      <c r="W136" s="120">
        <v>23.5</v>
      </c>
      <c r="X136" s="120">
        <f t="shared" si="36"/>
        <v>493.5</v>
      </c>
      <c r="Y136" s="121"/>
      <c r="Z136" s="121"/>
      <c r="AA136" s="121"/>
      <c r="AB136" s="121"/>
      <c r="AC136" s="121"/>
      <c r="AD136" s="121"/>
      <c r="AE136" s="121"/>
      <c r="AF136" s="121"/>
      <c r="AG136" s="121"/>
      <c r="AH136" s="121"/>
      <c r="AI136" s="121"/>
      <c r="AJ136" s="121"/>
      <c r="AK136" s="121"/>
      <c r="AL136" s="121"/>
      <c r="AM136" s="121"/>
      <c r="AN136" s="121"/>
      <c r="AO136" s="121"/>
      <c r="AP136" s="121"/>
      <c r="AQ136" s="121"/>
      <c r="AR136" s="121"/>
    </row>
    <row r="137" spans="1:44" ht="15" customHeight="1" x14ac:dyDescent="0.25">
      <c r="A137" s="67">
        <v>143</v>
      </c>
      <c r="B137" s="166"/>
      <c r="C137" s="72" t="s">
        <v>197</v>
      </c>
      <c r="D137" s="86" t="s">
        <v>446</v>
      </c>
      <c r="E137" s="100" t="s">
        <v>236</v>
      </c>
      <c r="F137" s="14">
        <v>42</v>
      </c>
      <c r="G137" s="115">
        <f t="shared" si="32"/>
        <v>21</v>
      </c>
      <c r="H137" s="115">
        <f t="shared" si="37"/>
        <v>0</v>
      </c>
      <c r="I137" s="115">
        <f t="shared" si="38"/>
        <v>21</v>
      </c>
      <c r="J137" s="116">
        <f t="shared" si="33"/>
        <v>21</v>
      </c>
      <c r="K137" s="116">
        <f t="shared" si="39"/>
        <v>0</v>
      </c>
      <c r="L137" s="116">
        <f t="shared" si="40"/>
        <v>21</v>
      </c>
      <c r="M137" s="117">
        <f t="shared" si="34"/>
        <v>21</v>
      </c>
      <c r="N137" s="117">
        <f t="shared" si="41"/>
        <v>0</v>
      </c>
      <c r="O137" s="117">
        <f t="shared" si="42"/>
        <v>21</v>
      </c>
      <c r="P137" s="118">
        <f t="shared" si="35"/>
        <v>21</v>
      </c>
      <c r="Q137" s="118">
        <f t="shared" si="43"/>
        <v>0</v>
      </c>
      <c r="R137" s="118">
        <f t="shared" si="44"/>
        <v>21</v>
      </c>
      <c r="S137" s="119">
        <f t="shared" si="45"/>
        <v>84</v>
      </c>
      <c r="T137" s="119">
        <v>0</v>
      </c>
      <c r="U137" s="119">
        <f t="shared" si="46"/>
        <v>0</v>
      </c>
      <c r="V137" s="119">
        <f t="shared" si="47"/>
        <v>84</v>
      </c>
      <c r="W137" s="120">
        <v>5.53</v>
      </c>
      <c r="X137" s="120">
        <f t="shared" si="36"/>
        <v>232.26000000000002</v>
      </c>
      <c r="Y137" s="121"/>
      <c r="Z137" s="121"/>
      <c r="AA137" s="121"/>
      <c r="AB137" s="121"/>
      <c r="AC137" s="121"/>
      <c r="AD137" s="121"/>
      <c r="AE137" s="121"/>
      <c r="AF137" s="121"/>
      <c r="AG137" s="121"/>
      <c r="AH137" s="121"/>
      <c r="AI137" s="121"/>
      <c r="AJ137" s="121"/>
      <c r="AK137" s="121"/>
      <c r="AL137" s="121"/>
      <c r="AM137" s="121"/>
      <c r="AN137" s="121"/>
      <c r="AO137" s="121"/>
      <c r="AP137" s="121"/>
      <c r="AQ137" s="121"/>
      <c r="AR137" s="121"/>
    </row>
    <row r="138" spans="1:44" ht="15" customHeight="1" x14ac:dyDescent="0.25">
      <c r="A138" s="67">
        <v>144</v>
      </c>
      <c r="B138" s="166"/>
      <c r="C138" s="72" t="s">
        <v>198</v>
      </c>
      <c r="D138" s="86" t="s">
        <v>448</v>
      </c>
      <c r="E138" s="100" t="s">
        <v>236</v>
      </c>
      <c r="F138" s="14">
        <v>21</v>
      </c>
      <c r="G138" s="115">
        <f t="shared" si="32"/>
        <v>10</v>
      </c>
      <c r="H138" s="115">
        <f t="shared" si="37"/>
        <v>0</v>
      </c>
      <c r="I138" s="115">
        <f t="shared" si="38"/>
        <v>10</v>
      </c>
      <c r="J138" s="116">
        <f t="shared" si="33"/>
        <v>10</v>
      </c>
      <c r="K138" s="116">
        <f t="shared" si="39"/>
        <v>0</v>
      </c>
      <c r="L138" s="116">
        <f t="shared" si="40"/>
        <v>10</v>
      </c>
      <c r="M138" s="117">
        <f t="shared" si="34"/>
        <v>10</v>
      </c>
      <c r="N138" s="117">
        <f t="shared" si="41"/>
        <v>0</v>
      </c>
      <c r="O138" s="117">
        <f t="shared" si="42"/>
        <v>10</v>
      </c>
      <c r="P138" s="118">
        <f t="shared" si="35"/>
        <v>10</v>
      </c>
      <c r="Q138" s="118">
        <f t="shared" si="43"/>
        <v>0</v>
      </c>
      <c r="R138" s="118">
        <f t="shared" si="44"/>
        <v>10</v>
      </c>
      <c r="S138" s="119">
        <f t="shared" si="45"/>
        <v>42</v>
      </c>
      <c r="T138" s="119">
        <v>0</v>
      </c>
      <c r="U138" s="119">
        <f t="shared" si="46"/>
        <v>0</v>
      </c>
      <c r="V138" s="119">
        <f t="shared" si="47"/>
        <v>42</v>
      </c>
      <c r="W138" s="120">
        <v>7.93</v>
      </c>
      <c r="X138" s="120">
        <f t="shared" si="36"/>
        <v>166.53</v>
      </c>
      <c r="Y138" s="121"/>
      <c r="Z138" s="121"/>
      <c r="AA138" s="121"/>
      <c r="AB138" s="121"/>
      <c r="AC138" s="121"/>
      <c r="AD138" s="121"/>
      <c r="AE138" s="121"/>
      <c r="AF138" s="121"/>
      <c r="AG138" s="121"/>
      <c r="AH138" s="121"/>
      <c r="AI138" s="121"/>
      <c r="AJ138" s="121"/>
      <c r="AK138" s="121"/>
      <c r="AL138" s="121"/>
      <c r="AM138" s="121"/>
      <c r="AN138" s="121"/>
      <c r="AO138" s="121"/>
      <c r="AP138" s="121"/>
      <c r="AQ138" s="121"/>
      <c r="AR138" s="121"/>
    </row>
    <row r="139" spans="1:44" ht="15" customHeight="1" x14ac:dyDescent="0.25">
      <c r="A139" s="67">
        <v>145</v>
      </c>
      <c r="B139" s="166" t="s">
        <v>481</v>
      </c>
      <c r="C139" s="72" t="s">
        <v>199</v>
      </c>
      <c r="D139" s="86" t="s">
        <v>449</v>
      </c>
      <c r="E139" s="100" t="s">
        <v>236</v>
      </c>
      <c r="F139" s="14">
        <v>3</v>
      </c>
      <c r="G139" s="115">
        <f t="shared" si="32"/>
        <v>1</v>
      </c>
      <c r="H139" s="115">
        <f t="shared" si="37"/>
        <v>0</v>
      </c>
      <c r="I139" s="115">
        <f t="shared" si="38"/>
        <v>1</v>
      </c>
      <c r="J139" s="116">
        <f t="shared" si="33"/>
        <v>1</v>
      </c>
      <c r="K139" s="116">
        <f t="shared" si="39"/>
        <v>0</v>
      </c>
      <c r="L139" s="116">
        <f t="shared" si="40"/>
        <v>1</v>
      </c>
      <c r="M139" s="117">
        <f t="shared" si="34"/>
        <v>1</v>
      </c>
      <c r="N139" s="117">
        <f t="shared" si="41"/>
        <v>0</v>
      </c>
      <c r="O139" s="117">
        <f t="shared" si="42"/>
        <v>1</v>
      </c>
      <c r="P139" s="118">
        <f t="shared" si="35"/>
        <v>1</v>
      </c>
      <c r="Q139" s="118">
        <f t="shared" si="43"/>
        <v>0</v>
      </c>
      <c r="R139" s="118">
        <f t="shared" si="44"/>
        <v>1</v>
      </c>
      <c r="S139" s="119">
        <f t="shared" si="45"/>
        <v>6</v>
      </c>
      <c r="T139" s="119">
        <v>0</v>
      </c>
      <c r="U139" s="119">
        <f t="shared" si="46"/>
        <v>0</v>
      </c>
      <c r="V139" s="119">
        <f t="shared" si="47"/>
        <v>6</v>
      </c>
      <c r="W139" s="120">
        <v>229.58</v>
      </c>
      <c r="X139" s="120">
        <f t="shared" si="36"/>
        <v>688.74</v>
      </c>
      <c r="Y139" s="121"/>
      <c r="Z139" s="121"/>
      <c r="AA139" s="121"/>
      <c r="AB139" s="121"/>
      <c r="AC139" s="121"/>
      <c r="AD139" s="121"/>
      <c r="AE139" s="121"/>
      <c r="AF139" s="121"/>
      <c r="AG139" s="121"/>
      <c r="AH139" s="121"/>
      <c r="AI139" s="121"/>
      <c r="AJ139" s="121"/>
      <c r="AK139" s="121"/>
      <c r="AL139" s="121"/>
      <c r="AM139" s="121"/>
      <c r="AN139" s="121"/>
      <c r="AO139" s="121"/>
      <c r="AP139" s="121"/>
      <c r="AQ139" s="121"/>
      <c r="AR139" s="121"/>
    </row>
    <row r="140" spans="1:44" ht="15" customHeight="1" x14ac:dyDescent="0.25">
      <c r="A140" s="67">
        <v>146</v>
      </c>
      <c r="B140" s="166"/>
      <c r="C140" s="72" t="s">
        <v>200</v>
      </c>
      <c r="D140" s="86" t="s">
        <v>451</v>
      </c>
      <c r="E140" s="100" t="s">
        <v>403</v>
      </c>
      <c r="F140" s="14">
        <v>5</v>
      </c>
      <c r="G140" s="115">
        <f t="shared" si="32"/>
        <v>2</v>
      </c>
      <c r="H140" s="115">
        <f t="shared" si="37"/>
        <v>0</v>
      </c>
      <c r="I140" s="115">
        <f t="shared" si="38"/>
        <v>2</v>
      </c>
      <c r="J140" s="116">
        <f t="shared" si="33"/>
        <v>2</v>
      </c>
      <c r="K140" s="116">
        <f t="shared" si="39"/>
        <v>0</v>
      </c>
      <c r="L140" s="116">
        <f t="shared" si="40"/>
        <v>2</v>
      </c>
      <c r="M140" s="117">
        <f t="shared" si="34"/>
        <v>2</v>
      </c>
      <c r="N140" s="117">
        <f t="shared" si="41"/>
        <v>0</v>
      </c>
      <c r="O140" s="117">
        <f t="shared" si="42"/>
        <v>2</v>
      </c>
      <c r="P140" s="118">
        <f t="shared" si="35"/>
        <v>2</v>
      </c>
      <c r="Q140" s="118">
        <f t="shared" si="43"/>
        <v>0</v>
      </c>
      <c r="R140" s="118">
        <f t="shared" si="44"/>
        <v>2</v>
      </c>
      <c r="S140" s="119">
        <f t="shared" si="45"/>
        <v>10</v>
      </c>
      <c r="T140" s="119">
        <v>0</v>
      </c>
      <c r="U140" s="119">
        <f t="shared" si="46"/>
        <v>0</v>
      </c>
      <c r="V140" s="119">
        <f t="shared" si="47"/>
        <v>10</v>
      </c>
      <c r="W140" s="120">
        <v>96.02</v>
      </c>
      <c r="X140" s="120">
        <f t="shared" si="36"/>
        <v>480.09999999999997</v>
      </c>
      <c r="Y140" s="121"/>
      <c r="Z140" s="121"/>
      <c r="AA140" s="121"/>
      <c r="AB140" s="121"/>
      <c r="AC140" s="121"/>
      <c r="AD140" s="121"/>
      <c r="AE140" s="121"/>
      <c r="AF140" s="121"/>
      <c r="AG140" s="121"/>
      <c r="AH140" s="121"/>
      <c r="AI140" s="121"/>
      <c r="AJ140" s="121"/>
      <c r="AK140" s="121"/>
      <c r="AL140" s="121"/>
      <c r="AM140" s="121"/>
      <c r="AN140" s="121"/>
      <c r="AO140" s="121"/>
      <c r="AP140" s="121"/>
      <c r="AQ140" s="121"/>
      <c r="AR140" s="121"/>
    </row>
    <row r="141" spans="1:44" ht="15" customHeight="1" x14ac:dyDescent="0.25">
      <c r="A141" s="67">
        <v>147</v>
      </c>
      <c r="B141" s="166" t="s">
        <v>481</v>
      </c>
      <c r="C141" s="73" t="s">
        <v>201</v>
      </c>
      <c r="D141" s="86" t="s">
        <v>453</v>
      </c>
      <c r="E141" s="100" t="s">
        <v>3</v>
      </c>
      <c r="F141" s="14">
        <v>5</v>
      </c>
      <c r="G141" s="115">
        <f t="shared" si="32"/>
        <v>2</v>
      </c>
      <c r="H141" s="115">
        <f t="shared" si="37"/>
        <v>0</v>
      </c>
      <c r="I141" s="115">
        <f t="shared" si="38"/>
        <v>2</v>
      </c>
      <c r="J141" s="116">
        <f t="shared" si="33"/>
        <v>2</v>
      </c>
      <c r="K141" s="116">
        <f t="shared" si="39"/>
        <v>0</v>
      </c>
      <c r="L141" s="116">
        <f t="shared" si="40"/>
        <v>2</v>
      </c>
      <c r="M141" s="117">
        <f t="shared" si="34"/>
        <v>2</v>
      </c>
      <c r="N141" s="117">
        <f t="shared" si="41"/>
        <v>0</v>
      </c>
      <c r="O141" s="117">
        <f t="shared" si="42"/>
        <v>2</v>
      </c>
      <c r="P141" s="118">
        <f t="shared" si="35"/>
        <v>2</v>
      </c>
      <c r="Q141" s="118">
        <f t="shared" si="43"/>
        <v>0</v>
      </c>
      <c r="R141" s="118">
        <f t="shared" si="44"/>
        <v>2</v>
      </c>
      <c r="S141" s="119">
        <f t="shared" si="45"/>
        <v>10</v>
      </c>
      <c r="T141" s="119">
        <v>0</v>
      </c>
      <c r="U141" s="119">
        <f t="shared" si="46"/>
        <v>0</v>
      </c>
      <c r="V141" s="119">
        <f t="shared" si="47"/>
        <v>10</v>
      </c>
      <c r="W141" s="120">
        <v>1298.31</v>
      </c>
      <c r="X141" s="120">
        <f t="shared" si="36"/>
        <v>6491.5499999999993</v>
      </c>
      <c r="Y141" s="121"/>
      <c r="Z141" s="121"/>
      <c r="AA141" s="121"/>
      <c r="AB141" s="121"/>
      <c r="AC141" s="121"/>
      <c r="AD141" s="121"/>
      <c r="AE141" s="121"/>
      <c r="AF141" s="121"/>
      <c r="AG141" s="121"/>
      <c r="AH141" s="121"/>
      <c r="AI141" s="121"/>
      <c r="AJ141" s="121"/>
      <c r="AK141" s="121"/>
      <c r="AL141" s="121"/>
      <c r="AM141" s="121"/>
      <c r="AN141" s="121"/>
      <c r="AO141" s="121"/>
      <c r="AP141" s="121"/>
      <c r="AQ141" s="121"/>
      <c r="AR141" s="121"/>
    </row>
    <row r="142" spans="1:44" ht="15" customHeight="1" x14ac:dyDescent="0.25">
      <c r="A142" s="67">
        <v>148</v>
      </c>
      <c r="B142" s="166"/>
      <c r="C142" s="73" t="s">
        <v>202</v>
      </c>
      <c r="D142" s="86" t="s">
        <v>455</v>
      </c>
      <c r="E142" s="100" t="s">
        <v>3</v>
      </c>
      <c r="F142" s="14">
        <v>5</v>
      </c>
      <c r="G142" s="115">
        <f t="shared" si="32"/>
        <v>2</v>
      </c>
      <c r="H142" s="115">
        <f t="shared" si="37"/>
        <v>0</v>
      </c>
      <c r="I142" s="115">
        <f t="shared" si="38"/>
        <v>2</v>
      </c>
      <c r="J142" s="116">
        <f t="shared" si="33"/>
        <v>2</v>
      </c>
      <c r="K142" s="116">
        <f t="shared" si="39"/>
        <v>0</v>
      </c>
      <c r="L142" s="116">
        <f t="shared" si="40"/>
        <v>2</v>
      </c>
      <c r="M142" s="117">
        <f t="shared" si="34"/>
        <v>2</v>
      </c>
      <c r="N142" s="117">
        <f t="shared" si="41"/>
        <v>0</v>
      </c>
      <c r="O142" s="117">
        <f t="shared" si="42"/>
        <v>2</v>
      </c>
      <c r="P142" s="118">
        <f t="shared" si="35"/>
        <v>2</v>
      </c>
      <c r="Q142" s="118">
        <f t="shared" si="43"/>
        <v>0</v>
      </c>
      <c r="R142" s="118">
        <f t="shared" si="44"/>
        <v>2</v>
      </c>
      <c r="S142" s="119">
        <f t="shared" si="45"/>
        <v>10</v>
      </c>
      <c r="T142" s="119">
        <v>0</v>
      </c>
      <c r="U142" s="119">
        <f t="shared" si="46"/>
        <v>0</v>
      </c>
      <c r="V142" s="119">
        <f t="shared" si="47"/>
        <v>10</v>
      </c>
      <c r="W142" s="120">
        <v>1073.81</v>
      </c>
      <c r="X142" s="120">
        <f t="shared" si="36"/>
        <v>5369.0499999999993</v>
      </c>
      <c r="Y142" s="121"/>
      <c r="Z142" s="121"/>
      <c r="AA142" s="121"/>
      <c r="AB142" s="121"/>
      <c r="AC142" s="121"/>
      <c r="AD142" s="121"/>
      <c r="AE142" s="121"/>
      <c r="AF142" s="121"/>
      <c r="AG142" s="121"/>
      <c r="AH142" s="121"/>
      <c r="AI142" s="121"/>
      <c r="AJ142" s="121"/>
      <c r="AK142" s="121"/>
      <c r="AL142" s="121"/>
      <c r="AM142" s="121"/>
      <c r="AN142" s="121"/>
      <c r="AO142" s="121"/>
      <c r="AP142" s="121"/>
      <c r="AQ142" s="121"/>
      <c r="AR142" s="121"/>
    </row>
    <row r="143" spans="1:44" ht="15" customHeight="1" x14ac:dyDescent="0.25">
      <c r="A143" s="67">
        <v>149</v>
      </c>
      <c r="B143" s="166"/>
      <c r="C143" s="73" t="s">
        <v>203</v>
      </c>
      <c r="D143" s="86" t="s">
        <v>456</v>
      </c>
      <c r="E143" s="100" t="s">
        <v>3</v>
      </c>
      <c r="F143" s="14">
        <v>40</v>
      </c>
      <c r="G143" s="115">
        <f t="shared" si="32"/>
        <v>20</v>
      </c>
      <c r="H143" s="115">
        <f t="shared" si="37"/>
        <v>0</v>
      </c>
      <c r="I143" s="115">
        <f t="shared" si="38"/>
        <v>20</v>
      </c>
      <c r="J143" s="116">
        <f t="shared" si="33"/>
        <v>20</v>
      </c>
      <c r="K143" s="116">
        <f t="shared" si="39"/>
        <v>0</v>
      </c>
      <c r="L143" s="116">
        <f t="shared" si="40"/>
        <v>20</v>
      </c>
      <c r="M143" s="117">
        <f t="shared" si="34"/>
        <v>20</v>
      </c>
      <c r="N143" s="117">
        <f t="shared" si="41"/>
        <v>0</v>
      </c>
      <c r="O143" s="117">
        <f t="shared" si="42"/>
        <v>20</v>
      </c>
      <c r="P143" s="118">
        <f t="shared" si="35"/>
        <v>20</v>
      </c>
      <c r="Q143" s="118">
        <f t="shared" si="43"/>
        <v>0</v>
      </c>
      <c r="R143" s="118">
        <f t="shared" si="44"/>
        <v>20</v>
      </c>
      <c r="S143" s="119">
        <f t="shared" si="45"/>
        <v>80</v>
      </c>
      <c r="T143" s="119">
        <v>0</v>
      </c>
      <c r="U143" s="119">
        <f t="shared" si="46"/>
        <v>0</v>
      </c>
      <c r="V143" s="119">
        <f t="shared" si="47"/>
        <v>80</v>
      </c>
      <c r="W143" s="120">
        <v>424.67</v>
      </c>
      <c r="X143" s="120">
        <f t="shared" si="36"/>
        <v>16986.8</v>
      </c>
      <c r="Y143" s="121"/>
      <c r="Z143" s="121"/>
      <c r="AA143" s="121"/>
      <c r="AB143" s="121"/>
      <c r="AC143" s="121"/>
      <c r="AD143" s="121"/>
      <c r="AE143" s="121"/>
      <c r="AF143" s="121"/>
      <c r="AG143" s="121"/>
      <c r="AH143" s="121"/>
      <c r="AI143" s="121"/>
      <c r="AJ143" s="121"/>
      <c r="AK143" s="121"/>
      <c r="AL143" s="121"/>
      <c r="AM143" s="121"/>
      <c r="AN143" s="121"/>
      <c r="AO143" s="121"/>
      <c r="AP143" s="121"/>
      <c r="AQ143" s="121"/>
      <c r="AR143" s="121"/>
    </row>
    <row r="144" spans="1:44" ht="15" customHeight="1" x14ac:dyDescent="0.25">
      <c r="A144" s="67">
        <v>150</v>
      </c>
      <c r="B144" s="166" t="s">
        <v>482</v>
      </c>
      <c r="C144" s="73" t="s">
        <v>204</v>
      </c>
      <c r="D144" s="86" t="s">
        <v>457</v>
      </c>
      <c r="E144" s="100" t="s">
        <v>403</v>
      </c>
      <c r="F144" s="14">
        <v>15</v>
      </c>
      <c r="G144" s="115">
        <f t="shared" si="32"/>
        <v>7</v>
      </c>
      <c r="H144" s="115">
        <f t="shared" si="37"/>
        <v>0</v>
      </c>
      <c r="I144" s="115">
        <f t="shared" si="38"/>
        <v>7</v>
      </c>
      <c r="J144" s="116">
        <f t="shared" si="33"/>
        <v>7</v>
      </c>
      <c r="K144" s="116">
        <f t="shared" si="39"/>
        <v>0</v>
      </c>
      <c r="L144" s="116">
        <f t="shared" si="40"/>
        <v>7</v>
      </c>
      <c r="M144" s="117">
        <f t="shared" si="34"/>
        <v>7</v>
      </c>
      <c r="N144" s="117">
        <f t="shared" si="41"/>
        <v>0</v>
      </c>
      <c r="O144" s="117">
        <f t="shared" si="42"/>
        <v>7</v>
      </c>
      <c r="P144" s="118">
        <f t="shared" si="35"/>
        <v>7</v>
      </c>
      <c r="Q144" s="118">
        <f t="shared" si="43"/>
        <v>0</v>
      </c>
      <c r="R144" s="118">
        <f t="shared" si="44"/>
        <v>7</v>
      </c>
      <c r="S144" s="119">
        <f t="shared" si="45"/>
        <v>30</v>
      </c>
      <c r="T144" s="119">
        <v>0</v>
      </c>
      <c r="U144" s="119">
        <f t="shared" si="46"/>
        <v>0</v>
      </c>
      <c r="V144" s="119">
        <f t="shared" si="47"/>
        <v>30</v>
      </c>
      <c r="W144" s="120">
        <v>30.6</v>
      </c>
      <c r="X144" s="120">
        <f t="shared" si="36"/>
        <v>459</v>
      </c>
      <c r="Y144" s="121"/>
      <c r="Z144" s="121"/>
      <c r="AA144" s="121"/>
      <c r="AB144" s="121"/>
      <c r="AC144" s="121"/>
      <c r="AD144" s="121"/>
      <c r="AE144" s="121"/>
      <c r="AF144" s="121"/>
      <c r="AG144" s="121"/>
      <c r="AH144" s="121"/>
      <c r="AI144" s="121"/>
      <c r="AJ144" s="121"/>
      <c r="AK144" s="121"/>
      <c r="AL144" s="121"/>
      <c r="AM144" s="121"/>
      <c r="AN144" s="121"/>
      <c r="AO144" s="121"/>
      <c r="AP144" s="121"/>
      <c r="AQ144" s="121"/>
      <c r="AR144" s="121"/>
    </row>
    <row r="145" spans="1:44" ht="15" customHeight="1" x14ac:dyDescent="0.25">
      <c r="A145" s="67">
        <v>151</v>
      </c>
      <c r="B145" s="166"/>
      <c r="C145" s="73" t="s">
        <v>205</v>
      </c>
      <c r="D145" s="86" t="s">
        <v>458</v>
      </c>
      <c r="E145" s="100" t="s">
        <v>3</v>
      </c>
      <c r="F145" s="14">
        <v>60</v>
      </c>
      <c r="G145" s="115">
        <f t="shared" si="32"/>
        <v>30</v>
      </c>
      <c r="H145" s="115">
        <f t="shared" si="37"/>
        <v>0</v>
      </c>
      <c r="I145" s="115">
        <f t="shared" si="38"/>
        <v>30</v>
      </c>
      <c r="J145" s="116">
        <f t="shared" si="33"/>
        <v>30</v>
      </c>
      <c r="K145" s="116">
        <f t="shared" si="39"/>
        <v>0</v>
      </c>
      <c r="L145" s="116">
        <f t="shared" si="40"/>
        <v>30</v>
      </c>
      <c r="M145" s="117">
        <f t="shared" si="34"/>
        <v>30</v>
      </c>
      <c r="N145" s="117">
        <f t="shared" si="41"/>
        <v>0</v>
      </c>
      <c r="O145" s="117">
        <f t="shared" si="42"/>
        <v>30</v>
      </c>
      <c r="P145" s="118">
        <f t="shared" si="35"/>
        <v>30</v>
      </c>
      <c r="Q145" s="118">
        <f t="shared" si="43"/>
        <v>0</v>
      </c>
      <c r="R145" s="118">
        <f t="shared" si="44"/>
        <v>30</v>
      </c>
      <c r="S145" s="119">
        <f t="shared" si="45"/>
        <v>120</v>
      </c>
      <c r="T145" s="119">
        <v>0</v>
      </c>
      <c r="U145" s="119">
        <f t="shared" si="46"/>
        <v>0</v>
      </c>
      <c r="V145" s="119">
        <f t="shared" si="47"/>
        <v>120</v>
      </c>
      <c r="W145" s="120">
        <v>14.23</v>
      </c>
      <c r="X145" s="120">
        <f t="shared" si="36"/>
        <v>853.80000000000007</v>
      </c>
      <c r="Y145" s="121"/>
      <c r="Z145" s="121"/>
      <c r="AA145" s="121"/>
      <c r="AB145" s="121"/>
      <c r="AC145" s="121"/>
      <c r="AD145" s="121"/>
      <c r="AE145" s="121"/>
      <c r="AF145" s="121"/>
      <c r="AG145" s="121"/>
      <c r="AH145" s="121"/>
      <c r="AI145" s="121"/>
      <c r="AJ145" s="121"/>
      <c r="AK145" s="121"/>
      <c r="AL145" s="121"/>
      <c r="AM145" s="121"/>
      <c r="AN145" s="121"/>
      <c r="AO145" s="121"/>
      <c r="AP145" s="121"/>
      <c r="AQ145" s="121"/>
      <c r="AR145" s="121"/>
    </row>
    <row r="146" spans="1:44" ht="15" customHeight="1" x14ac:dyDescent="0.25">
      <c r="A146" s="67">
        <v>152</v>
      </c>
      <c r="B146" s="166"/>
      <c r="C146" s="73" t="s">
        <v>206</v>
      </c>
      <c r="D146" s="86" t="s">
        <v>459</v>
      </c>
      <c r="E146" s="100" t="s">
        <v>3</v>
      </c>
      <c r="F146" s="14">
        <v>60</v>
      </c>
      <c r="G146" s="115">
        <f t="shared" si="32"/>
        <v>30</v>
      </c>
      <c r="H146" s="115">
        <f t="shared" si="37"/>
        <v>0</v>
      </c>
      <c r="I146" s="115">
        <f t="shared" si="38"/>
        <v>30</v>
      </c>
      <c r="J146" s="116">
        <f t="shared" si="33"/>
        <v>30</v>
      </c>
      <c r="K146" s="116">
        <f t="shared" si="39"/>
        <v>0</v>
      </c>
      <c r="L146" s="116">
        <f t="shared" si="40"/>
        <v>30</v>
      </c>
      <c r="M146" s="117">
        <f t="shared" si="34"/>
        <v>30</v>
      </c>
      <c r="N146" s="117">
        <f t="shared" si="41"/>
        <v>0</v>
      </c>
      <c r="O146" s="117">
        <f t="shared" si="42"/>
        <v>30</v>
      </c>
      <c r="P146" s="118">
        <f t="shared" si="35"/>
        <v>30</v>
      </c>
      <c r="Q146" s="118">
        <f t="shared" si="43"/>
        <v>0</v>
      </c>
      <c r="R146" s="118">
        <f t="shared" si="44"/>
        <v>30</v>
      </c>
      <c r="S146" s="119">
        <f t="shared" si="45"/>
        <v>120</v>
      </c>
      <c r="T146" s="119">
        <v>0</v>
      </c>
      <c r="U146" s="119">
        <f t="shared" si="46"/>
        <v>0</v>
      </c>
      <c r="V146" s="119">
        <f t="shared" si="47"/>
        <v>120</v>
      </c>
      <c r="W146" s="120">
        <v>4.05</v>
      </c>
      <c r="X146" s="120">
        <f t="shared" si="36"/>
        <v>243</v>
      </c>
      <c r="Y146" s="121"/>
      <c r="Z146" s="121"/>
      <c r="AA146" s="121"/>
      <c r="AB146" s="121"/>
      <c r="AC146" s="121"/>
      <c r="AD146" s="121"/>
      <c r="AE146" s="121"/>
      <c r="AF146" s="121"/>
      <c r="AG146" s="121"/>
      <c r="AH146" s="121"/>
      <c r="AI146" s="121"/>
      <c r="AJ146" s="121"/>
      <c r="AK146" s="121"/>
      <c r="AL146" s="121"/>
      <c r="AM146" s="121"/>
      <c r="AN146" s="121"/>
      <c r="AO146" s="121"/>
      <c r="AP146" s="121"/>
      <c r="AQ146" s="121"/>
      <c r="AR146" s="121"/>
    </row>
    <row r="147" spans="1:44" ht="15" customHeight="1" x14ac:dyDescent="0.25">
      <c r="A147" s="67">
        <v>153</v>
      </c>
      <c r="B147" s="166"/>
      <c r="C147" s="73" t="s">
        <v>207</v>
      </c>
      <c r="D147" s="86" t="s">
        <v>460</v>
      </c>
      <c r="E147" s="100" t="s">
        <v>3</v>
      </c>
      <c r="F147" s="14">
        <v>60</v>
      </c>
      <c r="G147" s="115">
        <f t="shared" si="32"/>
        <v>30</v>
      </c>
      <c r="H147" s="115">
        <f t="shared" si="37"/>
        <v>0</v>
      </c>
      <c r="I147" s="115">
        <f t="shared" si="38"/>
        <v>30</v>
      </c>
      <c r="J147" s="116">
        <f t="shared" si="33"/>
        <v>30</v>
      </c>
      <c r="K147" s="116">
        <f t="shared" si="39"/>
        <v>0</v>
      </c>
      <c r="L147" s="116">
        <f t="shared" si="40"/>
        <v>30</v>
      </c>
      <c r="M147" s="117">
        <f t="shared" si="34"/>
        <v>30</v>
      </c>
      <c r="N147" s="117">
        <f t="shared" si="41"/>
        <v>0</v>
      </c>
      <c r="O147" s="117">
        <f t="shared" si="42"/>
        <v>30</v>
      </c>
      <c r="P147" s="118">
        <f t="shared" si="35"/>
        <v>30</v>
      </c>
      <c r="Q147" s="118">
        <f t="shared" si="43"/>
        <v>0</v>
      </c>
      <c r="R147" s="118">
        <f t="shared" si="44"/>
        <v>30</v>
      </c>
      <c r="S147" s="119">
        <f t="shared" si="45"/>
        <v>120</v>
      </c>
      <c r="T147" s="119">
        <v>0</v>
      </c>
      <c r="U147" s="119">
        <f t="shared" si="46"/>
        <v>0</v>
      </c>
      <c r="V147" s="119">
        <f t="shared" si="47"/>
        <v>120</v>
      </c>
      <c r="W147" s="120">
        <v>3.9</v>
      </c>
      <c r="X147" s="120">
        <f t="shared" si="36"/>
        <v>234</v>
      </c>
      <c r="Y147" s="121"/>
      <c r="Z147" s="121"/>
      <c r="AA147" s="121"/>
      <c r="AB147" s="121"/>
      <c r="AC147" s="121"/>
      <c r="AD147" s="121"/>
      <c r="AE147" s="121"/>
      <c r="AF147" s="121"/>
      <c r="AG147" s="121"/>
      <c r="AH147" s="121"/>
      <c r="AI147" s="121"/>
      <c r="AJ147" s="121"/>
      <c r="AK147" s="121"/>
      <c r="AL147" s="121"/>
      <c r="AM147" s="121"/>
      <c r="AN147" s="121"/>
      <c r="AO147" s="121"/>
      <c r="AP147" s="121"/>
      <c r="AQ147" s="121"/>
      <c r="AR147" s="121"/>
    </row>
    <row r="148" spans="1:44" ht="15" customHeight="1" x14ac:dyDescent="0.25">
      <c r="A148" s="67">
        <v>154</v>
      </c>
      <c r="B148" s="166"/>
      <c r="C148" s="73" t="s">
        <v>208</v>
      </c>
      <c r="D148" s="86" t="s">
        <v>461</v>
      </c>
      <c r="E148" s="100" t="s">
        <v>3</v>
      </c>
      <c r="F148" s="14">
        <v>60</v>
      </c>
      <c r="G148" s="115">
        <f t="shared" si="32"/>
        <v>30</v>
      </c>
      <c r="H148" s="115">
        <f t="shared" si="37"/>
        <v>0</v>
      </c>
      <c r="I148" s="115">
        <f t="shared" si="38"/>
        <v>30</v>
      </c>
      <c r="J148" s="116">
        <f t="shared" si="33"/>
        <v>30</v>
      </c>
      <c r="K148" s="116">
        <f t="shared" si="39"/>
        <v>0</v>
      </c>
      <c r="L148" s="116">
        <f t="shared" si="40"/>
        <v>30</v>
      </c>
      <c r="M148" s="117">
        <f t="shared" si="34"/>
        <v>30</v>
      </c>
      <c r="N148" s="117">
        <f t="shared" si="41"/>
        <v>0</v>
      </c>
      <c r="O148" s="117">
        <f t="shared" si="42"/>
        <v>30</v>
      </c>
      <c r="P148" s="118">
        <f t="shared" si="35"/>
        <v>30</v>
      </c>
      <c r="Q148" s="118">
        <f t="shared" si="43"/>
        <v>0</v>
      </c>
      <c r="R148" s="118">
        <f t="shared" si="44"/>
        <v>30</v>
      </c>
      <c r="S148" s="119">
        <f t="shared" si="45"/>
        <v>120</v>
      </c>
      <c r="T148" s="119">
        <v>0</v>
      </c>
      <c r="U148" s="119">
        <f t="shared" si="46"/>
        <v>0</v>
      </c>
      <c r="V148" s="119">
        <f t="shared" si="47"/>
        <v>120</v>
      </c>
      <c r="W148" s="120">
        <v>3.27</v>
      </c>
      <c r="X148" s="120">
        <f t="shared" si="36"/>
        <v>196.2</v>
      </c>
      <c r="Y148" s="121"/>
      <c r="Z148" s="121"/>
      <c r="AA148" s="121"/>
      <c r="AB148" s="121"/>
      <c r="AC148" s="121"/>
      <c r="AD148" s="121"/>
      <c r="AE148" s="121"/>
      <c r="AF148" s="121"/>
      <c r="AG148" s="121"/>
      <c r="AH148" s="121"/>
      <c r="AI148" s="121"/>
      <c r="AJ148" s="121"/>
      <c r="AK148" s="121"/>
      <c r="AL148" s="121"/>
      <c r="AM148" s="121"/>
      <c r="AN148" s="121"/>
      <c r="AO148" s="121"/>
      <c r="AP148" s="121"/>
      <c r="AQ148" s="121"/>
      <c r="AR148" s="121"/>
    </row>
    <row r="149" spans="1:44" ht="15" customHeight="1" x14ac:dyDescent="0.25">
      <c r="A149" s="67">
        <v>155</v>
      </c>
      <c r="B149" s="166"/>
      <c r="C149" s="73" t="s">
        <v>209</v>
      </c>
      <c r="D149" s="86" t="s">
        <v>462</v>
      </c>
      <c r="E149" s="100" t="s">
        <v>3</v>
      </c>
      <c r="F149" s="14">
        <v>60</v>
      </c>
      <c r="G149" s="115">
        <f t="shared" si="32"/>
        <v>30</v>
      </c>
      <c r="H149" s="115">
        <f t="shared" si="37"/>
        <v>0</v>
      </c>
      <c r="I149" s="115">
        <f t="shared" si="38"/>
        <v>30</v>
      </c>
      <c r="J149" s="116">
        <f t="shared" si="33"/>
        <v>30</v>
      </c>
      <c r="K149" s="116">
        <f t="shared" si="39"/>
        <v>0</v>
      </c>
      <c r="L149" s="116">
        <f t="shared" si="40"/>
        <v>30</v>
      </c>
      <c r="M149" s="117">
        <f t="shared" si="34"/>
        <v>30</v>
      </c>
      <c r="N149" s="117">
        <f t="shared" si="41"/>
        <v>0</v>
      </c>
      <c r="O149" s="117">
        <f t="shared" si="42"/>
        <v>30</v>
      </c>
      <c r="P149" s="118">
        <f t="shared" si="35"/>
        <v>30</v>
      </c>
      <c r="Q149" s="118">
        <f t="shared" si="43"/>
        <v>0</v>
      </c>
      <c r="R149" s="118">
        <f t="shared" si="44"/>
        <v>30</v>
      </c>
      <c r="S149" s="119">
        <f t="shared" si="45"/>
        <v>120</v>
      </c>
      <c r="T149" s="119">
        <v>0</v>
      </c>
      <c r="U149" s="119">
        <f t="shared" si="46"/>
        <v>0</v>
      </c>
      <c r="V149" s="119">
        <f t="shared" si="47"/>
        <v>120</v>
      </c>
      <c r="W149" s="120">
        <v>4.12</v>
      </c>
      <c r="X149" s="120">
        <f t="shared" si="36"/>
        <v>247.20000000000002</v>
      </c>
      <c r="Y149" s="121"/>
      <c r="Z149" s="121"/>
      <c r="AA149" s="121"/>
      <c r="AB149" s="121"/>
      <c r="AC149" s="121"/>
      <c r="AD149" s="121"/>
      <c r="AE149" s="121"/>
      <c r="AF149" s="121"/>
      <c r="AG149" s="121"/>
      <c r="AH149" s="121"/>
      <c r="AI149" s="121"/>
      <c r="AJ149" s="121"/>
      <c r="AK149" s="121"/>
      <c r="AL149" s="121"/>
      <c r="AM149" s="121"/>
      <c r="AN149" s="121"/>
      <c r="AO149" s="121"/>
      <c r="AP149" s="121"/>
      <c r="AQ149" s="121"/>
      <c r="AR149" s="121"/>
    </row>
    <row r="150" spans="1:44" ht="15" customHeight="1" x14ac:dyDescent="0.25">
      <c r="A150" s="67">
        <v>156</v>
      </c>
      <c r="B150" s="166"/>
      <c r="C150" s="73" t="s">
        <v>210</v>
      </c>
      <c r="D150" s="86" t="s">
        <v>463</v>
      </c>
      <c r="E150" s="100" t="s">
        <v>3</v>
      </c>
      <c r="F150" s="14">
        <v>60</v>
      </c>
      <c r="G150" s="115">
        <f t="shared" si="32"/>
        <v>30</v>
      </c>
      <c r="H150" s="115">
        <f t="shared" si="37"/>
        <v>0</v>
      </c>
      <c r="I150" s="115">
        <f t="shared" si="38"/>
        <v>30</v>
      </c>
      <c r="J150" s="116">
        <f t="shared" si="33"/>
        <v>30</v>
      </c>
      <c r="K150" s="116">
        <f t="shared" si="39"/>
        <v>0</v>
      </c>
      <c r="L150" s="116">
        <f t="shared" si="40"/>
        <v>30</v>
      </c>
      <c r="M150" s="117">
        <f t="shared" si="34"/>
        <v>30</v>
      </c>
      <c r="N150" s="117">
        <f t="shared" si="41"/>
        <v>0</v>
      </c>
      <c r="O150" s="117">
        <f t="shared" si="42"/>
        <v>30</v>
      </c>
      <c r="P150" s="118">
        <f t="shared" si="35"/>
        <v>30</v>
      </c>
      <c r="Q150" s="118">
        <f t="shared" si="43"/>
        <v>0</v>
      </c>
      <c r="R150" s="118">
        <f t="shared" si="44"/>
        <v>30</v>
      </c>
      <c r="S150" s="119">
        <f t="shared" si="45"/>
        <v>120</v>
      </c>
      <c r="T150" s="119">
        <v>0</v>
      </c>
      <c r="U150" s="119">
        <f t="shared" si="46"/>
        <v>0</v>
      </c>
      <c r="V150" s="119">
        <f t="shared" si="47"/>
        <v>120</v>
      </c>
      <c r="W150" s="120">
        <v>5.89</v>
      </c>
      <c r="X150" s="120">
        <f t="shared" si="36"/>
        <v>353.4</v>
      </c>
      <c r="Y150" s="121"/>
      <c r="Z150" s="121"/>
      <c r="AA150" s="121"/>
      <c r="AB150" s="121"/>
      <c r="AC150" s="121"/>
      <c r="AD150" s="121"/>
      <c r="AE150" s="121"/>
      <c r="AF150" s="121"/>
      <c r="AG150" s="121"/>
      <c r="AH150" s="121"/>
      <c r="AI150" s="121"/>
      <c r="AJ150" s="121"/>
      <c r="AK150" s="121"/>
      <c r="AL150" s="121"/>
      <c r="AM150" s="121"/>
      <c r="AN150" s="121"/>
      <c r="AO150" s="121"/>
      <c r="AP150" s="121"/>
      <c r="AQ150" s="121"/>
      <c r="AR150" s="121"/>
    </row>
    <row r="151" spans="1:44" ht="15" customHeight="1" x14ac:dyDescent="0.25">
      <c r="A151" s="67">
        <v>157</v>
      </c>
      <c r="B151" s="166"/>
      <c r="C151" s="73" t="s">
        <v>211</v>
      </c>
      <c r="D151" s="86" t="s">
        <v>464</v>
      </c>
      <c r="E151" s="100" t="s">
        <v>3</v>
      </c>
      <c r="F151" s="14">
        <v>40</v>
      </c>
      <c r="G151" s="115">
        <f t="shared" si="32"/>
        <v>20</v>
      </c>
      <c r="H151" s="115">
        <f t="shared" si="37"/>
        <v>0</v>
      </c>
      <c r="I151" s="115">
        <f t="shared" si="38"/>
        <v>20</v>
      </c>
      <c r="J151" s="116">
        <f t="shared" si="33"/>
        <v>20</v>
      </c>
      <c r="K151" s="116">
        <f t="shared" si="39"/>
        <v>0</v>
      </c>
      <c r="L151" s="116">
        <f t="shared" si="40"/>
        <v>20</v>
      </c>
      <c r="M151" s="117">
        <f t="shared" si="34"/>
        <v>20</v>
      </c>
      <c r="N151" s="117">
        <f t="shared" si="41"/>
        <v>0</v>
      </c>
      <c r="O151" s="117">
        <f t="shared" si="42"/>
        <v>20</v>
      </c>
      <c r="P151" s="118">
        <f t="shared" si="35"/>
        <v>20</v>
      </c>
      <c r="Q151" s="118">
        <f t="shared" si="43"/>
        <v>0</v>
      </c>
      <c r="R151" s="118">
        <f t="shared" si="44"/>
        <v>20</v>
      </c>
      <c r="S151" s="119">
        <f t="shared" si="45"/>
        <v>80</v>
      </c>
      <c r="T151" s="119">
        <v>0</v>
      </c>
      <c r="U151" s="119">
        <f t="shared" si="46"/>
        <v>0</v>
      </c>
      <c r="V151" s="119">
        <f t="shared" si="47"/>
        <v>80</v>
      </c>
      <c r="W151" s="120">
        <v>3.9</v>
      </c>
      <c r="X151" s="120">
        <f t="shared" si="36"/>
        <v>156</v>
      </c>
      <c r="Y151" s="121"/>
      <c r="Z151" s="121"/>
      <c r="AA151" s="121"/>
      <c r="AB151" s="121"/>
      <c r="AC151" s="121"/>
      <c r="AD151" s="121"/>
      <c r="AE151" s="121"/>
      <c r="AF151" s="121"/>
      <c r="AG151" s="121"/>
      <c r="AH151" s="121"/>
      <c r="AI151" s="121"/>
      <c r="AJ151" s="121"/>
      <c r="AK151" s="121"/>
      <c r="AL151" s="121"/>
      <c r="AM151" s="121"/>
      <c r="AN151" s="121"/>
      <c r="AO151" s="121"/>
      <c r="AP151" s="121"/>
      <c r="AQ151" s="121"/>
      <c r="AR151" s="121"/>
    </row>
    <row r="152" spans="1:44" ht="15" customHeight="1" x14ac:dyDescent="0.25">
      <c r="A152" s="67">
        <v>158</v>
      </c>
      <c r="B152" s="166"/>
      <c r="C152" s="73" t="s">
        <v>212</v>
      </c>
      <c r="D152" s="86" t="s">
        <v>465</v>
      </c>
      <c r="E152" s="100" t="s">
        <v>3</v>
      </c>
      <c r="F152" s="14">
        <v>30</v>
      </c>
      <c r="G152" s="115">
        <f t="shared" si="32"/>
        <v>15</v>
      </c>
      <c r="H152" s="115">
        <f t="shared" si="37"/>
        <v>0</v>
      </c>
      <c r="I152" s="115">
        <f t="shared" si="38"/>
        <v>15</v>
      </c>
      <c r="J152" s="116">
        <f t="shared" si="33"/>
        <v>15</v>
      </c>
      <c r="K152" s="116">
        <f t="shared" si="39"/>
        <v>0</v>
      </c>
      <c r="L152" s="116">
        <f t="shared" si="40"/>
        <v>15</v>
      </c>
      <c r="M152" s="117">
        <f t="shared" si="34"/>
        <v>15</v>
      </c>
      <c r="N152" s="117">
        <f t="shared" si="41"/>
        <v>0</v>
      </c>
      <c r="O152" s="117">
        <f t="shared" si="42"/>
        <v>15</v>
      </c>
      <c r="P152" s="118">
        <f t="shared" si="35"/>
        <v>15</v>
      </c>
      <c r="Q152" s="118">
        <f t="shared" si="43"/>
        <v>0</v>
      </c>
      <c r="R152" s="118">
        <f t="shared" si="44"/>
        <v>15</v>
      </c>
      <c r="S152" s="119">
        <f t="shared" si="45"/>
        <v>60</v>
      </c>
      <c r="T152" s="119">
        <v>0</v>
      </c>
      <c r="U152" s="119">
        <f t="shared" si="46"/>
        <v>0</v>
      </c>
      <c r="V152" s="119">
        <f t="shared" si="47"/>
        <v>60</v>
      </c>
      <c r="W152" s="120">
        <v>157.9</v>
      </c>
      <c r="X152" s="120">
        <f t="shared" si="36"/>
        <v>4737</v>
      </c>
      <c r="Y152" s="121"/>
      <c r="Z152" s="121"/>
      <c r="AA152" s="121"/>
      <c r="AB152" s="121"/>
      <c r="AC152" s="121"/>
      <c r="AD152" s="121"/>
      <c r="AE152" s="121"/>
      <c r="AF152" s="121"/>
      <c r="AG152" s="121"/>
      <c r="AH152" s="121"/>
      <c r="AI152" s="121"/>
      <c r="AJ152" s="121"/>
      <c r="AK152" s="121"/>
      <c r="AL152" s="121"/>
      <c r="AM152" s="121"/>
      <c r="AN152" s="121"/>
      <c r="AO152" s="121"/>
      <c r="AP152" s="121"/>
      <c r="AQ152" s="121"/>
      <c r="AR152" s="121"/>
    </row>
    <row r="153" spans="1:44" ht="15" customHeight="1" x14ac:dyDescent="0.25">
      <c r="A153" s="67">
        <v>159</v>
      </c>
      <c r="B153" s="166"/>
      <c r="C153" s="73" t="s">
        <v>213</v>
      </c>
      <c r="D153" s="86" t="s">
        <v>466</v>
      </c>
      <c r="E153" s="100" t="s">
        <v>3</v>
      </c>
      <c r="F153" s="14">
        <v>30</v>
      </c>
      <c r="G153" s="115">
        <f t="shared" si="32"/>
        <v>15</v>
      </c>
      <c r="H153" s="115">
        <f t="shared" si="37"/>
        <v>0</v>
      </c>
      <c r="I153" s="115">
        <f t="shared" si="38"/>
        <v>15</v>
      </c>
      <c r="J153" s="116">
        <f t="shared" si="33"/>
        <v>15</v>
      </c>
      <c r="K153" s="116">
        <f t="shared" si="39"/>
        <v>0</v>
      </c>
      <c r="L153" s="116">
        <f t="shared" si="40"/>
        <v>15</v>
      </c>
      <c r="M153" s="117">
        <f t="shared" si="34"/>
        <v>15</v>
      </c>
      <c r="N153" s="117">
        <f t="shared" si="41"/>
        <v>0</v>
      </c>
      <c r="O153" s="117">
        <f t="shared" si="42"/>
        <v>15</v>
      </c>
      <c r="P153" s="118">
        <f t="shared" si="35"/>
        <v>15</v>
      </c>
      <c r="Q153" s="118">
        <f t="shared" si="43"/>
        <v>0</v>
      </c>
      <c r="R153" s="118">
        <f t="shared" si="44"/>
        <v>15</v>
      </c>
      <c r="S153" s="119">
        <f t="shared" si="45"/>
        <v>60</v>
      </c>
      <c r="T153" s="119">
        <v>0</v>
      </c>
      <c r="U153" s="119">
        <f t="shared" si="46"/>
        <v>0</v>
      </c>
      <c r="V153" s="119">
        <f t="shared" si="47"/>
        <v>60</v>
      </c>
      <c r="W153" s="120">
        <v>102.99</v>
      </c>
      <c r="X153" s="120">
        <f t="shared" si="36"/>
        <v>3089.7</v>
      </c>
      <c r="Y153" s="121"/>
      <c r="Z153" s="121"/>
      <c r="AA153" s="121"/>
      <c r="AB153" s="121"/>
      <c r="AC153" s="121"/>
      <c r="AD153" s="121"/>
      <c r="AE153" s="121"/>
      <c r="AF153" s="121"/>
      <c r="AG153" s="121"/>
      <c r="AH153" s="121"/>
      <c r="AI153" s="121"/>
      <c r="AJ153" s="121"/>
      <c r="AK153" s="121"/>
      <c r="AL153" s="121"/>
      <c r="AM153" s="121"/>
      <c r="AN153" s="121"/>
      <c r="AO153" s="121"/>
      <c r="AP153" s="121"/>
      <c r="AQ153" s="121"/>
      <c r="AR153" s="121"/>
    </row>
    <row r="154" spans="1:44" ht="15" customHeight="1" x14ac:dyDescent="0.25">
      <c r="A154" s="77">
        <v>160</v>
      </c>
      <c r="B154" s="166"/>
      <c r="C154" s="73" t="s">
        <v>214</v>
      </c>
      <c r="D154" s="86" t="s">
        <v>467</v>
      </c>
      <c r="E154" s="100" t="s">
        <v>340</v>
      </c>
      <c r="F154" s="14">
        <v>5</v>
      </c>
      <c r="G154" s="115">
        <f t="shared" ref="G154" si="48">IF(ROUNDDOWN($F154*0.5,0)&gt;$V154,$V154+H154,ROUNDDOWN($F154*0.5,0))</f>
        <v>2</v>
      </c>
      <c r="H154" s="115">
        <f t="shared" ref="H154" si="49">SUMIF($W$2:$AF$2,$G$2,W154:AF154)</f>
        <v>0</v>
      </c>
      <c r="I154" s="115">
        <f t="shared" ref="I154" si="50">G154-H154</f>
        <v>2</v>
      </c>
      <c r="J154" s="116">
        <f t="shared" ref="J154" si="51">IF(ROUNDDOWN($F154*0.5,0)&gt;$V154,$V154+K154,ROUNDDOWN($F154*0.5,0))</f>
        <v>2</v>
      </c>
      <c r="K154" s="116">
        <f t="shared" ref="K154" si="52">SUMIF($W$2:$AF$2,$J$2,W154:AF154)</f>
        <v>0</v>
      </c>
      <c r="L154" s="116">
        <f t="shared" ref="L154" si="53">J154-K154</f>
        <v>2</v>
      </c>
      <c r="M154" s="117">
        <f t="shared" ref="M154" si="54">IF(ROUNDDOWN($F154*0.5,0)&gt;$V154,$V154+N154,ROUNDDOWN($F154*0.5,0))</f>
        <v>2</v>
      </c>
      <c r="N154" s="117">
        <f t="shared" ref="N154" si="55">SUMIF($W$2:$AF$2,$M$2,W154:AF154)</f>
        <v>0</v>
      </c>
      <c r="O154" s="117">
        <f t="shared" ref="O154" si="56">M154-N154</f>
        <v>2</v>
      </c>
      <c r="P154" s="118">
        <f t="shared" ref="P154" si="57">IF(ROUNDDOWN($F154*0.5,0)&gt;$V154,$V154+Q154,ROUNDDOWN($F154*0.5,0))</f>
        <v>2</v>
      </c>
      <c r="Q154" s="118">
        <f t="shared" ref="Q154" si="58">SUMIF($W$2:$AF$2,$P$2,W154:AF154)</f>
        <v>0</v>
      </c>
      <c r="R154" s="118">
        <f t="shared" ref="R154" si="59">P154-Q154</f>
        <v>2</v>
      </c>
      <c r="S154" s="119">
        <f t="shared" ref="S154" si="60">F154*2</f>
        <v>10</v>
      </c>
      <c r="T154" s="119">
        <v>0</v>
      </c>
      <c r="U154" s="119">
        <f t="shared" ref="U154" si="61">(SUM(Y154:AR154))</f>
        <v>0</v>
      </c>
      <c r="V154" s="119">
        <f t="shared" ref="V154" si="62">S154-U154-T154</f>
        <v>10</v>
      </c>
      <c r="W154" s="120">
        <v>1405.14</v>
      </c>
      <c r="X154" s="120">
        <f t="shared" ref="X154" si="63">W154*F154</f>
        <v>7025.7000000000007</v>
      </c>
      <c r="Y154" s="121"/>
      <c r="Z154" s="121"/>
      <c r="AA154" s="121"/>
      <c r="AB154" s="121"/>
      <c r="AC154" s="121"/>
      <c r="AD154" s="121"/>
      <c r="AE154" s="121"/>
      <c r="AF154" s="121"/>
      <c r="AG154" s="121"/>
      <c r="AH154" s="121"/>
      <c r="AI154" s="121"/>
      <c r="AJ154" s="121"/>
      <c r="AK154" s="121"/>
      <c r="AL154" s="121"/>
      <c r="AM154" s="121"/>
      <c r="AN154" s="121"/>
      <c r="AO154" s="121"/>
      <c r="AP154" s="121"/>
      <c r="AQ154" s="121"/>
      <c r="AR154" s="121"/>
    </row>
    <row r="155" spans="1:44" x14ac:dyDescent="0.25">
      <c r="W155" s="125"/>
      <c r="X155" s="125">
        <f>SUM(X4:X154)</f>
        <v>331748.43000000005</v>
      </c>
      <c r="Y155" s="126">
        <f t="shared" ref="Y155:AR155" si="64">SUMPRODUCT($W$4:$W$154,Y4:Y154)</f>
        <v>20874.500000000011</v>
      </c>
      <c r="Z155" s="126">
        <f t="shared" si="64"/>
        <v>1570.89</v>
      </c>
      <c r="AA155" s="126">
        <f t="shared" si="64"/>
        <v>0</v>
      </c>
      <c r="AB155" s="126">
        <f t="shared" si="64"/>
        <v>0</v>
      </c>
      <c r="AC155" s="126">
        <f t="shared" si="64"/>
        <v>0</v>
      </c>
      <c r="AD155" s="126">
        <f t="shared" si="64"/>
        <v>0</v>
      </c>
      <c r="AE155" s="126">
        <f t="shared" si="64"/>
        <v>0</v>
      </c>
      <c r="AF155" s="126">
        <f t="shared" si="64"/>
        <v>0</v>
      </c>
      <c r="AG155" s="126">
        <f t="shared" si="64"/>
        <v>0</v>
      </c>
      <c r="AH155" s="126">
        <f t="shared" si="64"/>
        <v>0</v>
      </c>
      <c r="AI155" s="126">
        <f t="shared" si="64"/>
        <v>0</v>
      </c>
      <c r="AJ155" s="126">
        <f t="shared" si="64"/>
        <v>0</v>
      </c>
      <c r="AK155" s="126">
        <f t="shared" si="64"/>
        <v>0</v>
      </c>
      <c r="AL155" s="126">
        <f t="shared" si="64"/>
        <v>0</v>
      </c>
      <c r="AM155" s="126">
        <f t="shared" si="64"/>
        <v>0</v>
      </c>
      <c r="AN155" s="126">
        <f t="shared" si="64"/>
        <v>0</v>
      </c>
      <c r="AO155" s="126">
        <f t="shared" si="64"/>
        <v>0</v>
      </c>
      <c r="AP155" s="126">
        <f t="shared" si="64"/>
        <v>0</v>
      </c>
      <c r="AQ155" s="126">
        <f t="shared" si="64"/>
        <v>0</v>
      </c>
      <c r="AR155" s="126">
        <f t="shared" si="64"/>
        <v>0</v>
      </c>
    </row>
    <row r="158" spans="1:44" x14ac:dyDescent="0.25">
      <c r="C158" s="219" t="str">
        <f>A1</f>
        <v>PE 1131/2025 SRP - (SGPE DE ORIGEM: 19881/2025)</v>
      </c>
      <c r="D158" s="219"/>
      <c r="E158" s="219"/>
      <c r="F158" s="219"/>
    </row>
    <row r="159" spans="1:44" x14ac:dyDescent="0.25">
      <c r="C159" s="219" t="str">
        <f>C1</f>
        <v>OBJETO: AQUISIÇÃO DE MATERIAIS DE EXPEDIENTE PARA A UDESC</v>
      </c>
      <c r="D159" s="219"/>
      <c r="E159" s="219"/>
      <c r="F159" s="219"/>
    </row>
    <row r="160" spans="1:44" x14ac:dyDescent="0.25">
      <c r="C160" s="219" t="str">
        <f>J1</f>
        <v xml:space="preserve"> VIGÊNCIA DA ATA:  02/09/2025 até 02/09/2026</v>
      </c>
      <c r="D160" s="219"/>
      <c r="E160" s="219"/>
      <c r="F160" s="219"/>
    </row>
    <row r="161" spans="3:6" x14ac:dyDescent="0.25">
      <c r="C161" s="127" t="s">
        <v>524</v>
      </c>
      <c r="D161" s="128"/>
      <c r="E161" s="220">
        <f>X155</f>
        <v>331748.43000000005</v>
      </c>
      <c r="F161" s="221"/>
    </row>
    <row r="162" spans="3:6" x14ac:dyDescent="0.25">
      <c r="C162" s="129" t="s">
        <v>525</v>
      </c>
      <c r="D162" s="130"/>
      <c r="E162" s="222">
        <f>SUM(Y155:AR155)</f>
        <v>22445.39000000001</v>
      </c>
      <c r="F162" s="223"/>
    </row>
    <row r="163" spans="3:6" x14ac:dyDescent="0.25">
      <c r="C163" s="134" t="s">
        <v>526</v>
      </c>
      <c r="D163" s="131"/>
      <c r="E163" s="131"/>
      <c r="F163" s="132">
        <f>E162/E161</f>
        <v>6.7657863520258432E-2</v>
      </c>
    </row>
    <row r="164" spans="3:6" x14ac:dyDescent="0.25">
      <c r="C164" s="216" t="s">
        <v>531</v>
      </c>
      <c r="D164" s="217"/>
      <c r="E164" s="217"/>
      <c r="F164" s="218"/>
    </row>
  </sheetData>
  <autoFilter ref="A3:AS155" xr:uid="{692F58ED-CC76-41DD-BD42-C085F05EB183}"/>
  <mergeCells count="31">
    <mergeCell ref="A1:B1"/>
    <mergeCell ref="C1:I1"/>
    <mergeCell ref="J1:X1"/>
    <mergeCell ref="G2:I2"/>
    <mergeCell ref="J2:L2"/>
    <mergeCell ref="M2:O2"/>
    <mergeCell ref="P2:R2"/>
    <mergeCell ref="S2:V2"/>
    <mergeCell ref="W2:X2"/>
    <mergeCell ref="A2:F2"/>
    <mergeCell ref="C164:F164"/>
    <mergeCell ref="B120:B138"/>
    <mergeCell ref="B139:B140"/>
    <mergeCell ref="B27:B30"/>
    <mergeCell ref="B31:B56"/>
    <mergeCell ref="C158:F158"/>
    <mergeCell ref="C159:F159"/>
    <mergeCell ref="C160:F160"/>
    <mergeCell ref="E161:F161"/>
    <mergeCell ref="E162:F162"/>
    <mergeCell ref="B57:B73"/>
    <mergeCell ref="B74:B88"/>
    <mergeCell ref="B89:B90"/>
    <mergeCell ref="B4:B16"/>
    <mergeCell ref="B17:B22"/>
    <mergeCell ref="B23:B26"/>
    <mergeCell ref="B144:B154"/>
    <mergeCell ref="B141:B143"/>
    <mergeCell ref="B92:B103"/>
    <mergeCell ref="B104:B110"/>
    <mergeCell ref="B111:B119"/>
  </mergeCells>
  <conditionalFormatting sqref="I4:I154">
    <cfRule type="cellIs" dxfId="18" priority="14" operator="lessThan">
      <formula>0</formula>
    </cfRule>
    <cfRule type="cellIs" dxfId="17" priority="15" operator="lessThan">
      <formula>0</formula>
    </cfRule>
  </conditionalFormatting>
  <conditionalFormatting sqref="Y4:AR154">
    <cfRule type="cellIs" dxfId="16" priority="16" operator="greaterThan">
      <formula>10</formula>
    </cfRule>
    <cfRule type="cellIs" dxfId="15" priority="17" operator="greaterThan">
      <formula>0</formula>
    </cfRule>
    <cfRule type="cellIs" dxfId="14" priority="19" stopIfTrue="1" operator="greaterThan">
      <formula>0</formula>
    </cfRule>
    <cfRule type="cellIs" dxfId="13" priority="20" stopIfTrue="1" operator="greaterThan">
      <formula>0</formula>
    </cfRule>
  </conditionalFormatting>
  <conditionalFormatting sqref="C123:C125 C8 C77 C105">
    <cfRule type="duplicateValues" dxfId="12" priority="12"/>
  </conditionalFormatting>
  <conditionalFormatting sqref="C10:C12">
    <cfRule type="duplicateValues" dxfId="11" priority="7"/>
  </conditionalFormatting>
  <conditionalFormatting sqref="C65">
    <cfRule type="duplicateValues" dxfId="10" priority="6"/>
  </conditionalFormatting>
  <conditionalFormatting sqref="C81">
    <cfRule type="duplicateValues" dxfId="9" priority="5"/>
  </conditionalFormatting>
  <conditionalFormatting sqref="C116 C126:C129">
    <cfRule type="duplicateValues" dxfId="8" priority="10"/>
  </conditionalFormatting>
  <conditionalFormatting sqref="C120:C122 C117 C115 C106">
    <cfRule type="duplicateValues" dxfId="7" priority="11"/>
  </conditionalFormatting>
  <conditionalFormatting sqref="C130:C138">
    <cfRule type="duplicateValues" dxfId="6" priority="4"/>
  </conditionalFormatting>
  <conditionalFormatting sqref="C139:C140 C9">
    <cfRule type="duplicateValues" dxfId="5" priority="8"/>
  </conditionalFormatting>
  <conditionalFormatting sqref="C143">
    <cfRule type="duplicateValues" dxfId="4" priority="3"/>
  </conditionalFormatting>
  <conditionalFormatting sqref="C144">
    <cfRule type="duplicateValues" dxfId="3" priority="2"/>
  </conditionalFormatting>
  <conditionalFormatting sqref="C145:C153 C141:C142 C118:C119">
    <cfRule type="duplicateValues" dxfId="2" priority="13"/>
  </conditionalFormatting>
  <conditionalFormatting sqref="C154">
    <cfRule type="duplicateValues" dxfId="1" priority="1"/>
  </conditionalFormatting>
  <conditionalFormatting sqref="C78:C80 C66:C76 C82:C104 C107:C114 C13:C64 C4:C7">
    <cfRule type="duplicateValues" dxfId="0" priority="9"/>
  </conditionalFormatting>
  <pageMargins left="0.511811024" right="0.511811024" top="0.78740157499999996" bottom="0.78740157499999996" header="0.31496062000000002" footer="0.3149606200000000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2D02B-AD10-495F-BE31-44BE7F380943}">
  <dimension ref="A1:AY161"/>
  <sheetViews>
    <sheetView zoomScale="70" zoomScaleNormal="70" workbookViewId="0">
      <selection activeCell="X12" sqref="X12"/>
    </sheetView>
  </sheetViews>
  <sheetFormatPr defaultColWidth="11.85546875" defaultRowHeight="24.75" customHeight="1" x14ac:dyDescent="0.25"/>
  <cols>
    <col min="1" max="1" width="14.5703125" style="1" customWidth="1"/>
    <col min="2" max="2" width="8" style="1" customWidth="1"/>
    <col min="3" max="3" width="9.85546875" style="1" customWidth="1"/>
    <col min="4" max="4" width="25.85546875" style="3" customWidth="1"/>
    <col min="5" max="5" width="18" style="1" customWidth="1"/>
    <col min="6" max="6" width="15.85546875" style="1" customWidth="1"/>
    <col min="7" max="7" width="14.42578125" style="1" customWidth="1"/>
    <col min="8" max="8" width="16.28515625" style="1" customWidth="1"/>
    <col min="9" max="9" width="15.140625" style="3" customWidth="1"/>
    <col min="10" max="17" width="10" style="4" customWidth="1"/>
    <col min="18" max="18" width="10" style="12" customWidth="1"/>
    <col min="19" max="19" width="10" style="5" customWidth="1"/>
    <col min="20" max="31" width="15" style="6" customWidth="1"/>
    <col min="32" max="51" width="15" style="39" customWidth="1"/>
    <col min="52" max="16384" width="11.85546875" style="39"/>
  </cols>
  <sheetData>
    <row r="1" spans="1:51" ht="47.1" customHeight="1" x14ac:dyDescent="0.25">
      <c r="A1" s="190" t="s">
        <v>54</v>
      </c>
      <c r="B1" s="191"/>
      <c r="C1" s="192"/>
      <c r="D1" s="169" t="s">
        <v>56</v>
      </c>
      <c r="E1" s="170"/>
      <c r="F1" s="170"/>
      <c r="G1" s="170"/>
      <c r="H1" s="170"/>
      <c r="I1" s="171"/>
      <c r="J1" s="189" t="s">
        <v>63</v>
      </c>
      <c r="K1" s="189"/>
      <c r="L1" s="189"/>
      <c r="M1" s="189"/>
      <c r="N1" s="189"/>
      <c r="O1" s="189"/>
      <c r="P1" s="189"/>
      <c r="Q1" s="189"/>
      <c r="R1" s="189"/>
      <c r="S1" s="189"/>
      <c r="T1" s="195" t="s">
        <v>541</v>
      </c>
      <c r="U1" s="195" t="s">
        <v>542</v>
      </c>
      <c r="V1" s="195" t="s">
        <v>543</v>
      </c>
      <c r="W1" s="195" t="s">
        <v>544</v>
      </c>
      <c r="X1" s="195" t="s">
        <v>545</v>
      </c>
      <c r="Y1" s="167" t="s">
        <v>53</v>
      </c>
      <c r="Z1" s="167" t="s">
        <v>53</v>
      </c>
      <c r="AA1" s="167" t="s">
        <v>53</v>
      </c>
      <c r="AB1" s="167" t="s">
        <v>53</v>
      </c>
      <c r="AC1" s="167" t="s">
        <v>53</v>
      </c>
      <c r="AD1" s="167" t="s">
        <v>53</v>
      </c>
      <c r="AE1" s="167" t="s">
        <v>53</v>
      </c>
      <c r="AF1" s="167" t="s">
        <v>53</v>
      </c>
      <c r="AG1" s="167" t="s">
        <v>53</v>
      </c>
      <c r="AH1" s="167" t="s">
        <v>53</v>
      </c>
      <c r="AI1" s="167" t="s">
        <v>53</v>
      </c>
      <c r="AJ1" s="167" t="s">
        <v>53</v>
      </c>
      <c r="AK1" s="167" t="s">
        <v>53</v>
      </c>
      <c r="AL1" s="167" t="s">
        <v>53</v>
      </c>
      <c r="AM1" s="167" t="s">
        <v>53</v>
      </c>
      <c r="AN1" s="167" t="s">
        <v>53</v>
      </c>
      <c r="AO1" s="167" t="s">
        <v>53</v>
      </c>
      <c r="AP1" s="167" t="s">
        <v>53</v>
      </c>
      <c r="AQ1" s="167" t="s">
        <v>53</v>
      </c>
      <c r="AR1" s="167" t="s">
        <v>53</v>
      </c>
      <c r="AS1" s="167" t="s">
        <v>53</v>
      </c>
      <c r="AT1" s="167" t="s">
        <v>53</v>
      </c>
      <c r="AU1" s="167" t="s">
        <v>53</v>
      </c>
      <c r="AV1" s="167" t="s">
        <v>53</v>
      </c>
      <c r="AW1" s="167" t="s">
        <v>53</v>
      </c>
      <c r="AX1" s="167" t="s">
        <v>53</v>
      </c>
      <c r="AY1" s="167" t="s">
        <v>53</v>
      </c>
    </row>
    <row r="2" spans="1:51" ht="23.25" customHeight="1" x14ac:dyDescent="0.25">
      <c r="A2" s="169" t="s">
        <v>490</v>
      </c>
      <c r="B2" s="170"/>
      <c r="C2" s="170"/>
      <c r="D2" s="170"/>
      <c r="E2" s="170"/>
      <c r="F2" s="170"/>
      <c r="G2" s="170"/>
      <c r="H2" s="170"/>
      <c r="I2" s="171"/>
      <c r="J2" s="172" t="s">
        <v>55</v>
      </c>
      <c r="K2" s="173"/>
      <c r="L2" s="173"/>
      <c r="M2" s="173"/>
      <c r="N2" s="173"/>
      <c r="O2" s="173"/>
      <c r="P2" s="173"/>
      <c r="Q2" s="173"/>
      <c r="R2" s="173"/>
      <c r="S2" s="174"/>
      <c r="T2" s="196"/>
      <c r="U2" s="196"/>
      <c r="V2" s="196"/>
      <c r="W2" s="196"/>
      <c r="X2" s="196"/>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row>
    <row r="3" spans="1:51" s="3" customFormat="1" ht="51" customHeight="1" x14ac:dyDescent="0.2">
      <c r="A3" s="7" t="s">
        <v>483</v>
      </c>
      <c r="B3" s="7" t="s">
        <v>2</v>
      </c>
      <c r="C3" s="7" t="s">
        <v>7</v>
      </c>
      <c r="D3" s="8" t="s">
        <v>9</v>
      </c>
      <c r="E3" s="8" t="s">
        <v>10</v>
      </c>
      <c r="F3" s="8" t="s">
        <v>11</v>
      </c>
      <c r="G3" s="8" t="s">
        <v>4</v>
      </c>
      <c r="H3" s="8" t="s">
        <v>12</v>
      </c>
      <c r="I3" s="9" t="s">
        <v>6</v>
      </c>
      <c r="J3" s="24" t="s">
        <v>62</v>
      </c>
      <c r="K3" s="24" t="s">
        <v>13</v>
      </c>
      <c r="L3" s="24" t="s">
        <v>14</v>
      </c>
      <c r="M3" s="24" t="s">
        <v>61</v>
      </c>
      <c r="N3" s="24" t="s">
        <v>15</v>
      </c>
      <c r="O3" s="24" t="s">
        <v>16</v>
      </c>
      <c r="P3" s="24" t="s">
        <v>17</v>
      </c>
      <c r="Q3" s="24" t="s">
        <v>18</v>
      </c>
      <c r="R3" s="31" t="s">
        <v>0</v>
      </c>
      <c r="S3" s="32" t="s">
        <v>1</v>
      </c>
      <c r="T3" s="141">
        <v>45911</v>
      </c>
      <c r="U3" s="141">
        <v>45911</v>
      </c>
      <c r="V3" s="141">
        <v>45939</v>
      </c>
      <c r="W3" s="141">
        <v>45939</v>
      </c>
      <c r="X3" s="141">
        <v>45939</v>
      </c>
      <c r="Y3" s="69" t="s">
        <v>48</v>
      </c>
      <c r="Z3" s="69" t="s">
        <v>48</v>
      </c>
      <c r="AA3" s="69" t="s">
        <v>48</v>
      </c>
      <c r="AB3" s="69" t="s">
        <v>48</v>
      </c>
      <c r="AC3" s="69" t="s">
        <v>48</v>
      </c>
      <c r="AD3" s="69" t="s">
        <v>48</v>
      </c>
      <c r="AE3" s="69" t="s">
        <v>48</v>
      </c>
      <c r="AF3" s="69" t="s">
        <v>48</v>
      </c>
      <c r="AG3" s="69" t="s">
        <v>48</v>
      </c>
      <c r="AH3" s="69" t="s">
        <v>48</v>
      </c>
      <c r="AI3" s="69" t="s">
        <v>48</v>
      </c>
      <c r="AJ3" s="69" t="s">
        <v>48</v>
      </c>
      <c r="AK3" s="69" t="s">
        <v>48</v>
      </c>
      <c r="AL3" s="69" t="s">
        <v>48</v>
      </c>
      <c r="AM3" s="69" t="s">
        <v>48</v>
      </c>
      <c r="AN3" s="69" t="s">
        <v>48</v>
      </c>
      <c r="AO3" s="69" t="s">
        <v>48</v>
      </c>
      <c r="AP3" s="69" t="s">
        <v>48</v>
      </c>
      <c r="AQ3" s="69" t="s">
        <v>48</v>
      </c>
      <c r="AR3" s="69" t="s">
        <v>48</v>
      </c>
      <c r="AS3" s="69" t="s">
        <v>48</v>
      </c>
      <c r="AT3" s="69" t="s">
        <v>48</v>
      </c>
      <c r="AU3" s="69" t="s">
        <v>48</v>
      </c>
      <c r="AV3" s="69" t="s">
        <v>48</v>
      </c>
      <c r="AW3" s="69" t="s">
        <v>48</v>
      </c>
      <c r="AX3" s="69" t="s">
        <v>48</v>
      </c>
      <c r="AY3" s="69" t="s">
        <v>48</v>
      </c>
    </row>
    <row r="4" spans="1:51" ht="24.75" customHeight="1" x14ac:dyDescent="0.25">
      <c r="A4" s="166" t="s">
        <v>477</v>
      </c>
      <c r="B4" s="163">
        <v>1</v>
      </c>
      <c r="C4" s="67">
        <v>1</v>
      </c>
      <c r="D4" s="70" t="s">
        <v>64</v>
      </c>
      <c r="E4" s="86" t="s">
        <v>215</v>
      </c>
      <c r="F4" s="74" t="s">
        <v>3</v>
      </c>
      <c r="G4" s="76" t="s">
        <v>216</v>
      </c>
      <c r="H4" s="81" t="s">
        <v>468</v>
      </c>
      <c r="I4" s="82">
        <v>37.5</v>
      </c>
      <c r="J4" s="84">
        <v>0</v>
      </c>
      <c r="K4" s="28">
        <f t="shared" ref="K4:K35" si="0">IF(SUM(T4:AY4)&gt;J4+M4,J4+M4,SUM(T4:AY4))</f>
        <v>0</v>
      </c>
      <c r="L4" s="28">
        <f>(SUM(T4:AY4))</f>
        <v>0</v>
      </c>
      <c r="M4" s="29"/>
      <c r="N4" s="30">
        <f>ROUND(IF(J4*0.25-0.5&lt;0,0,J4*0.25-0.5),0)-Q4-O4</f>
        <v>0</v>
      </c>
      <c r="O4" s="29"/>
      <c r="P4" s="29"/>
      <c r="Q4" s="29"/>
      <c r="R4" s="42">
        <f t="shared" ref="R4:R35" si="1">J4-SUM(T4:AY4)+M4</f>
        <v>0</v>
      </c>
      <c r="S4" s="20" t="str">
        <f>IF(R4&lt;0,"ATENÇÃO","OK")</f>
        <v>OK</v>
      </c>
      <c r="T4" s="142"/>
      <c r="U4" s="142"/>
      <c r="V4" s="146"/>
      <c r="W4" s="146"/>
      <c r="X4" s="146"/>
      <c r="Y4" s="41"/>
      <c r="Z4" s="41"/>
      <c r="AA4" s="40"/>
      <c r="AB4" s="40"/>
      <c r="AC4" s="40"/>
      <c r="AD4" s="40"/>
      <c r="AE4" s="38"/>
      <c r="AF4" s="38"/>
      <c r="AG4" s="38"/>
      <c r="AH4" s="38"/>
      <c r="AI4" s="38"/>
      <c r="AJ4" s="38"/>
      <c r="AK4" s="38"/>
      <c r="AL4" s="38"/>
      <c r="AM4" s="38"/>
      <c r="AN4" s="38"/>
      <c r="AO4" s="38"/>
      <c r="AP4" s="38"/>
      <c r="AQ4" s="38"/>
      <c r="AR4" s="38"/>
      <c r="AS4" s="38"/>
      <c r="AT4" s="38"/>
      <c r="AU4" s="38"/>
      <c r="AV4" s="38"/>
      <c r="AW4" s="38"/>
      <c r="AX4" s="38"/>
      <c r="AY4" s="38"/>
    </row>
    <row r="5" spans="1:51" ht="24.75" customHeight="1" x14ac:dyDescent="0.25">
      <c r="A5" s="166"/>
      <c r="B5" s="164"/>
      <c r="C5" s="67">
        <v>2</v>
      </c>
      <c r="D5" s="71" t="s">
        <v>65</v>
      </c>
      <c r="E5" s="86" t="s">
        <v>217</v>
      </c>
      <c r="F5" s="77" t="s">
        <v>3</v>
      </c>
      <c r="G5" s="75" t="s">
        <v>218</v>
      </c>
      <c r="H5" s="81" t="s">
        <v>468</v>
      </c>
      <c r="I5" s="82">
        <v>15.3</v>
      </c>
      <c r="J5" s="85">
        <v>60</v>
      </c>
      <c r="K5" s="28">
        <f t="shared" si="0"/>
        <v>0</v>
      </c>
      <c r="L5" s="28">
        <f t="shared" ref="L5:L35" si="2">(SUM(T5:AY5))</f>
        <v>0</v>
      </c>
      <c r="M5" s="29"/>
      <c r="N5" s="30">
        <f t="shared" ref="N5:N154" si="3">ROUND(IF(J5*0.25-0.5&lt;0,0,J5*0.25-0.5),0)-Q5-O5</f>
        <v>15</v>
      </c>
      <c r="O5" s="29"/>
      <c r="P5" s="29"/>
      <c r="Q5" s="29"/>
      <c r="R5" s="42">
        <f t="shared" si="1"/>
        <v>60</v>
      </c>
      <c r="S5" s="20" t="str">
        <f t="shared" ref="S5:S68" si="4">IF(R5&lt;0,"ATENÇÃO","OK")</f>
        <v>OK</v>
      </c>
      <c r="T5" s="142"/>
      <c r="U5" s="142"/>
      <c r="V5" s="146"/>
      <c r="W5" s="146"/>
      <c r="X5" s="146"/>
      <c r="Y5" s="41"/>
      <c r="Z5" s="41"/>
      <c r="AA5" s="40"/>
      <c r="AB5" s="40"/>
      <c r="AC5" s="40"/>
      <c r="AD5" s="40"/>
      <c r="AE5" s="38"/>
      <c r="AF5" s="38"/>
      <c r="AG5" s="38"/>
      <c r="AH5" s="38"/>
      <c r="AI5" s="38"/>
      <c r="AJ5" s="38"/>
      <c r="AK5" s="38"/>
      <c r="AL5" s="38"/>
      <c r="AM5" s="38"/>
      <c r="AN5" s="38"/>
      <c r="AO5" s="38"/>
      <c r="AP5" s="38"/>
      <c r="AQ5" s="38"/>
      <c r="AR5" s="38"/>
      <c r="AS5" s="38"/>
      <c r="AT5" s="38"/>
      <c r="AU5" s="38"/>
      <c r="AV5" s="38"/>
      <c r="AW5" s="38"/>
      <c r="AX5" s="38"/>
      <c r="AY5" s="38"/>
    </row>
    <row r="6" spans="1:51" ht="24.75" customHeight="1" x14ac:dyDescent="0.25">
      <c r="A6" s="166"/>
      <c r="B6" s="164"/>
      <c r="C6" s="67">
        <v>3</v>
      </c>
      <c r="D6" s="71" t="s">
        <v>66</v>
      </c>
      <c r="E6" s="86" t="s">
        <v>219</v>
      </c>
      <c r="F6" s="77" t="s">
        <v>3</v>
      </c>
      <c r="G6" s="75" t="s">
        <v>220</v>
      </c>
      <c r="H6" s="81" t="s">
        <v>468</v>
      </c>
      <c r="I6" s="82">
        <v>1.1599999999999999</v>
      </c>
      <c r="J6" s="85">
        <v>0</v>
      </c>
      <c r="K6" s="28">
        <f t="shared" si="0"/>
        <v>0</v>
      </c>
      <c r="L6" s="28">
        <f t="shared" si="2"/>
        <v>0</v>
      </c>
      <c r="M6" s="29"/>
      <c r="N6" s="30">
        <f t="shared" si="3"/>
        <v>0</v>
      </c>
      <c r="O6" s="29"/>
      <c r="P6" s="29"/>
      <c r="Q6" s="29"/>
      <c r="R6" s="42">
        <f t="shared" si="1"/>
        <v>0</v>
      </c>
      <c r="S6" s="20" t="str">
        <f t="shared" si="4"/>
        <v>OK</v>
      </c>
      <c r="T6" s="142"/>
      <c r="U6" s="142"/>
      <c r="V6" s="146"/>
      <c r="W6" s="146"/>
      <c r="X6" s="146"/>
      <c r="Y6" s="41"/>
      <c r="Z6" s="41"/>
      <c r="AA6" s="40"/>
      <c r="AB6" s="40"/>
      <c r="AC6" s="40"/>
      <c r="AD6" s="40"/>
      <c r="AE6" s="38"/>
      <c r="AF6" s="38"/>
      <c r="AG6" s="38"/>
      <c r="AH6" s="38"/>
      <c r="AI6" s="38"/>
      <c r="AJ6" s="38"/>
      <c r="AK6" s="38"/>
      <c r="AL6" s="38"/>
      <c r="AM6" s="38"/>
      <c r="AN6" s="38"/>
      <c r="AO6" s="38"/>
      <c r="AP6" s="38"/>
      <c r="AQ6" s="38"/>
      <c r="AR6" s="38"/>
      <c r="AS6" s="38"/>
      <c r="AT6" s="38"/>
      <c r="AU6" s="38"/>
      <c r="AV6" s="38"/>
      <c r="AW6" s="38"/>
      <c r="AX6" s="38"/>
      <c r="AY6" s="38"/>
    </row>
    <row r="7" spans="1:51" ht="24.75" customHeight="1" x14ac:dyDescent="0.25">
      <c r="A7" s="166"/>
      <c r="B7" s="164"/>
      <c r="C7" s="67">
        <v>4</v>
      </c>
      <c r="D7" s="71" t="s">
        <v>67</v>
      </c>
      <c r="E7" s="86" t="s">
        <v>221</v>
      </c>
      <c r="F7" s="77" t="s">
        <v>3</v>
      </c>
      <c r="G7" s="75" t="s">
        <v>222</v>
      </c>
      <c r="H7" s="75" t="s">
        <v>468</v>
      </c>
      <c r="I7" s="82">
        <v>3.04</v>
      </c>
      <c r="J7" s="85">
        <v>3</v>
      </c>
      <c r="K7" s="28">
        <f t="shared" si="0"/>
        <v>3</v>
      </c>
      <c r="L7" s="28">
        <f t="shared" si="2"/>
        <v>3</v>
      </c>
      <c r="M7" s="29"/>
      <c r="N7" s="30">
        <f t="shared" si="3"/>
        <v>0</v>
      </c>
      <c r="O7" s="29"/>
      <c r="P7" s="29"/>
      <c r="Q7" s="29"/>
      <c r="R7" s="42">
        <f t="shared" si="1"/>
        <v>0</v>
      </c>
      <c r="S7" s="20" t="str">
        <f t="shared" si="4"/>
        <v>OK</v>
      </c>
      <c r="T7" s="145">
        <v>3</v>
      </c>
      <c r="U7" s="142"/>
      <c r="V7" s="146"/>
      <c r="W7" s="146"/>
      <c r="X7" s="146"/>
      <c r="Y7" s="41"/>
      <c r="Z7" s="41"/>
      <c r="AA7" s="40"/>
      <c r="AB7" s="40"/>
      <c r="AC7" s="40"/>
      <c r="AD7" s="40"/>
      <c r="AE7" s="38"/>
      <c r="AF7" s="38"/>
      <c r="AG7" s="38"/>
      <c r="AH7" s="38"/>
      <c r="AI7" s="38"/>
      <c r="AJ7" s="38"/>
      <c r="AK7" s="38"/>
      <c r="AL7" s="38"/>
      <c r="AM7" s="38"/>
      <c r="AN7" s="38"/>
      <c r="AO7" s="38"/>
      <c r="AP7" s="38"/>
      <c r="AQ7" s="38"/>
      <c r="AR7" s="38"/>
      <c r="AS7" s="38"/>
      <c r="AT7" s="38"/>
      <c r="AU7" s="38"/>
      <c r="AV7" s="38"/>
      <c r="AW7" s="38"/>
      <c r="AX7" s="38"/>
      <c r="AY7" s="38"/>
    </row>
    <row r="8" spans="1:51" ht="24.75" customHeight="1" x14ac:dyDescent="0.25">
      <c r="A8" s="166"/>
      <c r="B8" s="164"/>
      <c r="C8" s="67">
        <v>5</v>
      </c>
      <c r="D8" s="72" t="s">
        <v>68</v>
      </c>
      <c r="E8" s="86" t="s">
        <v>223</v>
      </c>
      <c r="F8" s="78" t="s">
        <v>50</v>
      </c>
      <c r="G8" s="79" t="s">
        <v>224</v>
      </c>
      <c r="H8" s="77" t="s">
        <v>468</v>
      </c>
      <c r="I8" s="82">
        <v>3</v>
      </c>
      <c r="J8" s="85">
        <v>0</v>
      </c>
      <c r="K8" s="28">
        <f t="shared" si="0"/>
        <v>0</v>
      </c>
      <c r="L8" s="28">
        <f t="shared" si="2"/>
        <v>0</v>
      </c>
      <c r="M8" s="29"/>
      <c r="N8" s="30">
        <f t="shared" si="3"/>
        <v>0</v>
      </c>
      <c r="O8" s="29"/>
      <c r="P8" s="29"/>
      <c r="Q8" s="29"/>
      <c r="R8" s="42">
        <f t="shared" si="1"/>
        <v>0</v>
      </c>
      <c r="S8" s="20" t="str">
        <f t="shared" si="4"/>
        <v>OK</v>
      </c>
      <c r="T8" s="142"/>
      <c r="U8" s="142"/>
      <c r="V8" s="146"/>
      <c r="W8" s="146"/>
      <c r="X8" s="146"/>
      <c r="Y8" s="41"/>
      <c r="Z8" s="41"/>
      <c r="AA8" s="40"/>
      <c r="AB8" s="40"/>
      <c r="AC8" s="40"/>
      <c r="AD8" s="40"/>
      <c r="AE8" s="38"/>
      <c r="AF8" s="38"/>
      <c r="AG8" s="38"/>
      <c r="AH8" s="38"/>
      <c r="AI8" s="38"/>
      <c r="AJ8" s="38"/>
      <c r="AK8" s="38"/>
      <c r="AL8" s="38"/>
      <c r="AM8" s="38"/>
      <c r="AN8" s="38"/>
      <c r="AO8" s="38"/>
      <c r="AP8" s="38"/>
      <c r="AQ8" s="38"/>
      <c r="AR8" s="38"/>
      <c r="AS8" s="38"/>
      <c r="AT8" s="38"/>
      <c r="AU8" s="38"/>
      <c r="AV8" s="38"/>
      <c r="AW8" s="38"/>
      <c r="AX8" s="38"/>
      <c r="AY8" s="38"/>
    </row>
    <row r="9" spans="1:51" ht="24.75" customHeight="1" x14ac:dyDescent="0.25">
      <c r="A9" s="166"/>
      <c r="B9" s="164"/>
      <c r="C9" s="67">
        <v>6</v>
      </c>
      <c r="D9" s="72" t="s">
        <v>69</v>
      </c>
      <c r="E9" s="86" t="s">
        <v>225</v>
      </c>
      <c r="F9" s="78" t="s">
        <v>50</v>
      </c>
      <c r="G9" s="79" t="s">
        <v>226</v>
      </c>
      <c r="H9" s="77" t="s">
        <v>52</v>
      </c>
      <c r="I9" s="82">
        <v>2.6</v>
      </c>
      <c r="J9" s="85">
        <v>0</v>
      </c>
      <c r="K9" s="28">
        <f t="shared" si="0"/>
        <v>0</v>
      </c>
      <c r="L9" s="28">
        <f t="shared" si="2"/>
        <v>0</v>
      </c>
      <c r="M9" s="29"/>
      <c r="N9" s="30">
        <f t="shared" si="3"/>
        <v>0</v>
      </c>
      <c r="O9" s="29"/>
      <c r="P9" s="29"/>
      <c r="Q9" s="29"/>
      <c r="R9" s="42">
        <f t="shared" si="1"/>
        <v>0</v>
      </c>
      <c r="S9" s="20" t="str">
        <f t="shared" si="4"/>
        <v>OK</v>
      </c>
      <c r="T9" s="142"/>
      <c r="U9" s="142"/>
      <c r="V9" s="146"/>
      <c r="W9" s="146"/>
      <c r="X9" s="146"/>
      <c r="Y9" s="41"/>
      <c r="Z9" s="41"/>
      <c r="AA9" s="40"/>
      <c r="AB9" s="40"/>
      <c r="AC9" s="40"/>
      <c r="AD9" s="40"/>
      <c r="AE9" s="38"/>
      <c r="AF9" s="38"/>
      <c r="AG9" s="38"/>
      <c r="AH9" s="38"/>
      <c r="AI9" s="38"/>
      <c r="AJ9" s="38"/>
      <c r="AK9" s="38"/>
      <c r="AL9" s="38"/>
      <c r="AM9" s="38"/>
      <c r="AN9" s="38"/>
      <c r="AO9" s="38"/>
      <c r="AP9" s="38"/>
      <c r="AQ9" s="38"/>
      <c r="AR9" s="38"/>
      <c r="AS9" s="38"/>
      <c r="AT9" s="38"/>
      <c r="AU9" s="38"/>
      <c r="AV9" s="38"/>
      <c r="AW9" s="38"/>
      <c r="AX9" s="38"/>
      <c r="AY9" s="38"/>
    </row>
    <row r="10" spans="1:51" ht="24.75" customHeight="1" x14ac:dyDescent="0.25">
      <c r="A10" s="166"/>
      <c r="B10" s="164"/>
      <c r="C10" s="67">
        <v>7</v>
      </c>
      <c r="D10" s="72" t="s">
        <v>70</v>
      </c>
      <c r="E10" s="86" t="s">
        <v>227</v>
      </c>
      <c r="F10" s="78" t="s">
        <v>50</v>
      </c>
      <c r="G10" s="79" t="s">
        <v>228</v>
      </c>
      <c r="H10" s="79" t="s">
        <v>468</v>
      </c>
      <c r="I10" s="82">
        <v>2</v>
      </c>
      <c r="J10" s="85">
        <v>0</v>
      </c>
      <c r="K10" s="28">
        <f t="shared" si="0"/>
        <v>0</v>
      </c>
      <c r="L10" s="28">
        <f t="shared" si="2"/>
        <v>0</v>
      </c>
      <c r="M10" s="29"/>
      <c r="N10" s="30">
        <f t="shared" si="3"/>
        <v>0</v>
      </c>
      <c r="O10" s="29"/>
      <c r="P10" s="29"/>
      <c r="Q10" s="29"/>
      <c r="R10" s="42">
        <f t="shared" si="1"/>
        <v>0</v>
      </c>
      <c r="S10" s="20" t="str">
        <f t="shared" si="4"/>
        <v>OK</v>
      </c>
      <c r="T10" s="142"/>
      <c r="U10" s="142"/>
      <c r="V10" s="146"/>
      <c r="W10" s="146"/>
      <c r="X10" s="146"/>
      <c r="Y10" s="41"/>
      <c r="Z10" s="41"/>
      <c r="AA10" s="40"/>
      <c r="AB10" s="40"/>
      <c r="AC10" s="40"/>
      <c r="AD10" s="40"/>
      <c r="AE10" s="38"/>
      <c r="AF10" s="38"/>
      <c r="AG10" s="38"/>
      <c r="AH10" s="38"/>
      <c r="AI10" s="38"/>
      <c r="AJ10" s="38"/>
      <c r="AK10" s="38"/>
      <c r="AL10" s="38"/>
      <c r="AM10" s="38"/>
      <c r="AN10" s="38"/>
      <c r="AO10" s="38"/>
      <c r="AP10" s="38"/>
      <c r="AQ10" s="38"/>
      <c r="AR10" s="38"/>
      <c r="AS10" s="38"/>
      <c r="AT10" s="38"/>
      <c r="AU10" s="38"/>
      <c r="AV10" s="38"/>
      <c r="AW10" s="38"/>
      <c r="AX10" s="38"/>
      <c r="AY10" s="38"/>
    </row>
    <row r="11" spans="1:51" ht="24.75" customHeight="1" x14ac:dyDescent="0.25">
      <c r="A11" s="166"/>
      <c r="B11" s="164"/>
      <c r="C11" s="67">
        <v>8</v>
      </c>
      <c r="D11" s="72" t="s">
        <v>71</v>
      </c>
      <c r="E11" s="86" t="s">
        <v>229</v>
      </c>
      <c r="F11" s="78" t="s">
        <v>50</v>
      </c>
      <c r="G11" s="79" t="s">
        <v>230</v>
      </c>
      <c r="H11" s="79" t="s">
        <v>468</v>
      </c>
      <c r="I11" s="82">
        <v>2.13</v>
      </c>
      <c r="J11" s="85">
        <v>0</v>
      </c>
      <c r="K11" s="28">
        <f t="shared" si="0"/>
        <v>0</v>
      </c>
      <c r="L11" s="28">
        <f t="shared" si="2"/>
        <v>0</v>
      </c>
      <c r="M11" s="29"/>
      <c r="N11" s="30">
        <f t="shared" si="3"/>
        <v>0</v>
      </c>
      <c r="O11" s="29"/>
      <c r="P11" s="29"/>
      <c r="Q11" s="29"/>
      <c r="R11" s="42">
        <f t="shared" si="1"/>
        <v>0</v>
      </c>
      <c r="S11" s="20" t="str">
        <f t="shared" si="4"/>
        <v>OK</v>
      </c>
      <c r="T11" s="142"/>
      <c r="U11" s="142"/>
      <c r="V11" s="146"/>
      <c r="W11" s="146"/>
      <c r="X11" s="146"/>
      <c r="Y11" s="41"/>
      <c r="Z11" s="41"/>
      <c r="AA11" s="40"/>
      <c r="AB11" s="40"/>
      <c r="AC11" s="40"/>
      <c r="AD11" s="40"/>
      <c r="AE11" s="38"/>
      <c r="AF11" s="38"/>
      <c r="AG11" s="38"/>
      <c r="AH11" s="38"/>
      <c r="AI11" s="38"/>
      <c r="AJ11" s="38"/>
      <c r="AK11" s="38"/>
      <c r="AL11" s="38"/>
      <c r="AM11" s="38"/>
      <c r="AN11" s="38"/>
      <c r="AO11" s="38"/>
      <c r="AP11" s="38"/>
      <c r="AQ11" s="38"/>
      <c r="AR11" s="38"/>
      <c r="AS11" s="38"/>
      <c r="AT11" s="38"/>
      <c r="AU11" s="38"/>
      <c r="AV11" s="38"/>
      <c r="AW11" s="38"/>
      <c r="AX11" s="38"/>
      <c r="AY11" s="38"/>
    </row>
    <row r="12" spans="1:51" ht="24.75" customHeight="1" x14ac:dyDescent="0.25">
      <c r="A12" s="166"/>
      <c r="B12" s="164"/>
      <c r="C12" s="67">
        <v>9</v>
      </c>
      <c r="D12" s="72" t="s">
        <v>72</v>
      </c>
      <c r="E12" s="86" t="s">
        <v>231</v>
      </c>
      <c r="F12" s="78" t="s">
        <v>50</v>
      </c>
      <c r="G12" s="79" t="s">
        <v>232</v>
      </c>
      <c r="H12" s="79" t="s">
        <v>468</v>
      </c>
      <c r="I12" s="82">
        <v>1.62</v>
      </c>
      <c r="J12" s="85">
        <v>0</v>
      </c>
      <c r="K12" s="28">
        <f t="shared" si="0"/>
        <v>0</v>
      </c>
      <c r="L12" s="28">
        <f t="shared" si="2"/>
        <v>0</v>
      </c>
      <c r="M12" s="29"/>
      <c r="N12" s="30">
        <f t="shared" si="3"/>
        <v>0</v>
      </c>
      <c r="O12" s="29"/>
      <c r="P12" s="29"/>
      <c r="Q12" s="29"/>
      <c r="R12" s="42">
        <f t="shared" si="1"/>
        <v>0</v>
      </c>
      <c r="S12" s="20" t="str">
        <f t="shared" si="4"/>
        <v>OK</v>
      </c>
      <c r="T12" s="142"/>
      <c r="U12" s="142"/>
      <c r="V12" s="146"/>
      <c r="W12" s="146"/>
      <c r="X12" s="146"/>
      <c r="Y12" s="41"/>
      <c r="Z12" s="41"/>
      <c r="AA12" s="40"/>
      <c r="AB12" s="40"/>
      <c r="AC12" s="40"/>
      <c r="AD12" s="40"/>
      <c r="AE12" s="38"/>
      <c r="AF12" s="38"/>
      <c r="AG12" s="38"/>
      <c r="AH12" s="38"/>
      <c r="AI12" s="38"/>
      <c r="AJ12" s="38"/>
      <c r="AK12" s="38"/>
      <c r="AL12" s="38"/>
      <c r="AM12" s="38"/>
      <c r="AN12" s="38"/>
      <c r="AO12" s="38"/>
      <c r="AP12" s="38"/>
      <c r="AQ12" s="38"/>
      <c r="AR12" s="38"/>
      <c r="AS12" s="38"/>
      <c r="AT12" s="38"/>
      <c r="AU12" s="38"/>
      <c r="AV12" s="38"/>
      <c r="AW12" s="38"/>
      <c r="AX12" s="38"/>
      <c r="AY12" s="38"/>
    </row>
    <row r="13" spans="1:51" ht="24.75" customHeight="1" x14ac:dyDescent="0.25">
      <c r="A13" s="166"/>
      <c r="B13" s="164"/>
      <c r="C13" s="67">
        <v>10</v>
      </c>
      <c r="D13" s="72" t="s">
        <v>73</v>
      </c>
      <c r="E13" s="86" t="s">
        <v>233</v>
      </c>
      <c r="F13" s="80" t="s">
        <v>3</v>
      </c>
      <c r="G13" s="76" t="s">
        <v>234</v>
      </c>
      <c r="H13" s="77" t="s">
        <v>468</v>
      </c>
      <c r="I13" s="82">
        <v>24.24</v>
      </c>
      <c r="J13" s="85">
        <v>0</v>
      </c>
      <c r="K13" s="28">
        <f t="shared" si="0"/>
        <v>0</v>
      </c>
      <c r="L13" s="28">
        <f t="shared" si="2"/>
        <v>0</v>
      </c>
      <c r="M13" s="29"/>
      <c r="N13" s="30">
        <f t="shared" si="3"/>
        <v>0</v>
      </c>
      <c r="O13" s="29"/>
      <c r="P13" s="29"/>
      <c r="Q13" s="29"/>
      <c r="R13" s="42">
        <f t="shared" si="1"/>
        <v>0</v>
      </c>
      <c r="S13" s="20" t="str">
        <f t="shared" si="4"/>
        <v>OK</v>
      </c>
      <c r="T13" s="142"/>
      <c r="U13" s="142"/>
      <c r="V13" s="146"/>
      <c r="W13" s="146"/>
      <c r="X13" s="146"/>
      <c r="Y13" s="41"/>
      <c r="Z13" s="41"/>
      <c r="AA13" s="40"/>
      <c r="AB13" s="40"/>
      <c r="AC13" s="40"/>
      <c r="AD13" s="40"/>
      <c r="AE13" s="38"/>
      <c r="AF13" s="38"/>
      <c r="AG13" s="38"/>
      <c r="AH13" s="38"/>
      <c r="AI13" s="38"/>
      <c r="AJ13" s="38"/>
      <c r="AK13" s="38"/>
      <c r="AL13" s="38"/>
      <c r="AM13" s="38"/>
      <c r="AN13" s="38"/>
      <c r="AO13" s="38"/>
      <c r="AP13" s="38"/>
      <c r="AQ13" s="38"/>
      <c r="AR13" s="38"/>
      <c r="AS13" s="38"/>
      <c r="AT13" s="38"/>
      <c r="AU13" s="38"/>
      <c r="AV13" s="38"/>
      <c r="AW13" s="38"/>
      <c r="AX13" s="38"/>
      <c r="AY13" s="38"/>
    </row>
    <row r="14" spans="1:51" ht="24.75" customHeight="1" x14ac:dyDescent="0.25">
      <c r="A14" s="166"/>
      <c r="B14" s="164"/>
      <c r="C14" s="67">
        <v>11</v>
      </c>
      <c r="D14" s="72" t="s">
        <v>74</v>
      </c>
      <c r="E14" s="86" t="s">
        <v>235</v>
      </c>
      <c r="F14" s="80" t="s">
        <v>236</v>
      </c>
      <c r="G14" s="76" t="s">
        <v>237</v>
      </c>
      <c r="H14" s="77" t="s">
        <v>468</v>
      </c>
      <c r="I14" s="82">
        <v>10.23</v>
      </c>
      <c r="J14" s="85">
        <v>0</v>
      </c>
      <c r="K14" s="28">
        <f t="shared" si="0"/>
        <v>0</v>
      </c>
      <c r="L14" s="28">
        <f t="shared" si="2"/>
        <v>0</v>
      </c>
      <c r="M14" s="29"/>
      <c r="N14" s="30">
        <f t="shared" si="3"/>
        <v>0</v>
      </c>
      <c r="O14" s="29"/>
      <c r="P14" s="29"/>
      <c r="Q14" s="29"/>
      <c r="R14" s="42">
        <f t="shared" si="1"/>
        <v>0</v>
      </c>
      <c r="S14" s="20" t="str">
        <f t="shared" si="4"/>
        <v>OK</v>
      </c>
      <c r="T14" s="142"/>
      <c r="U14" s="142"/>
      <c r="V14" s="146"/>
      <c r="W14" s="146"/>
      <c r="X14" s="146"/>
      <c r="Y14" s="41"/>
      <c r="Z14" s="41"/>
      <c r="AA14" s="40"/>
      <c r="AB14" s="40"/>
      <c r="AC14" s="40"/>
      <c r="AD14" s="40"/>
      <c r="AE14" s="38"/>
      <c r="AF14" s="38"/>
      <c r="AG14" s="38"/>
      <c r="AH14" s="38"/>
      <c r="AI14" s="38"/>
      <c r="AJ14" s="38"/>
      <c r="AK14" s="38"/>
      <c r="AL14" s="38"/>
      <c r="AM14" s="38"/>
      <c r="AN14" s="38"/>
      <c r="AO14" s="38"/>
      <c r="AP14" s="38"/>
      <c r="AQ14" s="38"/>
      <c r="AR14" s="38"/>
      <c r="AS14" s="38"/>
      <c r="AT14" s="38"/>
      <c r="AU14" s="38"/>
      <c r="AV14" s="38"/>
      <c r="AW14" s="38"/>
      <c r="AX14" s="38"/>
      <c r="AY14" s="38"/>
    </row>
    <row r="15" spans="1:51" ht="24.75" customHeight="1" x14ac:dyDescent="0.25">
      <c r="A15" s="166"/>
      <c r="B15" s="164"/>
      <c r="C15" s="67">
        <v>12</v>
      </c>
      <c r="D15" s="72" t="s">
        <v>75</v>
      </c>
      <c r="E15" s="86" t="s">
        <v>238</v>
      </c>
      <c r="F15" s="78" t="s">
        <v>50</v>
      </c>
      <c r="G15" s="79" t="s">
        <v>239</v>
      </c>
      <c r="H15" s="77" t="s">
        <v>468</v>
      </c>
      <c r="I15" s="82">
        <v>2</v>
      </c>
      <c r="J15" s="85">
        <v>0</v>
      </c>
      <c r="K15" s="28">
        <f t="shared" si="0"/>
        <v>0</v>
      </c>
      <c r="L15" s="28">
        <f t="shared" si="2"/>
        <v>0</v>
      </c>
      <c r="M15" s="29"/>
      <c r="N15" s="30">
        <f t="shared" si="3"/>
        <v>0</v>
      </c>
      <c r="O15" s="29"/>
      <c r="P15" s="29"/>
      <c r="Q15" s="29"/>
      <c r="R15" s="42">
        <f t="shared" si="1"/>
        <v>0</v>
      </c>
      <c r="S15" s="20" t="str">
        <f t="shared" si="4"/>
        <v>OK</v>
      </c>
      <c r="T15" s="142"/>
      <c r="U15" s="142"/>
      <c r="V15" s="146"/>
      <c r="W15" s="146"/>
      <c r="X15" s="146"/>
      <c r="Y15" s="41"/>
      <c r="Z15" s="41"/>
      <c r="AA15" s="40"/>
      <c r="AB15" s="40"/>
      <c r="AC15" s="40"/>
      <c r="AD15" s="40"/>
      <c r="AE15" s="38"/>
      <c r="AF15" s="38"/>
      <c r="AG15" s="38"/>
      <c r="AH15" s="38"/>
      <c r="AI15" s="38"/>
      <c r="AJ15" s="38"/>
      <c r="AK15" s="38"/>
      <c r="AL15" s="38"/>
      <c r="AM15" s="38"/>
      <c r="AN15" s="38"/>
      <c r="AO15" s="38"/>
      <c r="AP15" s="38"/>
      <c r="AQ15" s="38"/>
      <c r="AR15" s="38"/>
      <c r="AS15" s="38"/>
      <c r="AT15" s="38"/>
      <c r="AU15" s="38"/>
      <c r="AV15" s="38"/>
      <c r="AW15" s="38"/>
      <c r="AX15" s="38"/>
      <c r="AY15" s="38"/>
    </row>
    <row r="16" spans="1:51" ht="24.75" customHeight="1" x14ac:dyDescent="0.25">
      <c r="A16" s="166"/>
      <c r="B16" s="165"/>
      <c r="C16" s="67">
        <v>13</v>
      </c>
      <c r="D16" s="71" t="s">
        <v>76</v>
      </c>
      <c r="E16" s="86" t="s">
        <v>240</v>
      </c>
      <c r="F16" s="77" t="s">
        <v>241</v>
      </c>
      <c r="G16" s="75" t="s">
        <v>242</v>
      </c>
      <c r="H16" s="81" t="s">
        <v>469</v>
      </c>
      <c r="I16" s="82">
        <v>20</v>
      </c>
      <c r="J16" s="85">
        <v>5</v>
      </c>
      <c r="K16" s="28">
        <f t="shared" si="0"/>
        <v>3</v>
      </c>
      <c r="L16" s="28">
        <f t="shared" si="2"/>
        <v>3</v>
      </c>
      <c r="M16" s="29"/>
      <c r="N16" s="30">
        <f t="shared" si="3"/>
        <v>1</v>
      </c>
      <c r="O16" s="29"/>
      <c r="P16" s="29"/>
      <c r="Q16" s="29"/>
      <c r="R16" s="42">
        <f t="shared" si="1"/>
        <v>2</v>
      </c>
      <c r="S16" s="20" t="str">
        <f t="shared" si="4"/>
        <v>OK</v>
      </c>
      <c r="T16" s="145">
        <v>3</v>
      </c>
      <c r="U16" s="142"/>
      <c r="V16" s="146"/>
      <c r="W16" s="146"/>
      <c r="X16" s="146"/>
      <c r="Y16" s="41"/>
      <c r="Z16" s="41"/>
      <c r="AA16" s="40"/>
      <c r="AB16" s="40"/>
      <c r="AC16" s="40"/>
      <c r="AD16" s="40"/>
      <c r="AE16" s="38"/>
      <c r="AF16" s="38"/>
      <c r="AG16" s="38"/>
      <c r="AH16" s="38"/>
      <c r="AI16" s="38"/>
      <c r="AJ16" s="38"/>
      <c r="AK16" s="38"/>
      <c r="AL16" s="38"/>
      <c r="AM16" s="38"/>
      <c r="AN16" s="38"/>
      <c r="AO16" s="38"/>
      <c r="AP16" s="38"/>
      <c r="AQ16" s="38"/>
      <c r="AR16" s="38"/>
      <c r="AS16" s="38"/>
      <c r="AT16" s="38"/>
      <c r="AU16" s="38"/>
      <c r="AV16" s="38"/>
      <c r="AW16" s="38"/>
      <c r="AX16" s="38"/>
      <c r="AY16" s="38"/>
    </row>
    <row r="17" spans="1:51" ht="24.75" customHeight="1" x14ac:dyDescent="0.25">
      <c r="A17" s="166" t="s">
        <v>477</v>
      </c>
      <c r="B17" s="163">
        <v>2</v>
      </c>
      <c r="C17" s="67">
        <v>14</v>
      </c>
      <c r="D17" s="71" t="s">
        <v>77</v>
      </c>
      <c r="E17" s="86" t="s">
        <v>243</v>
      </c>
      <c r="F17" s="77" t="s">
        <v>51</v>
      </c>
      <c r="G17" s="75" t="s">
        <v>244</v>
      </c>
      <c r="H17" s="81" t="s">
        <v>468</v>
      </c>
      <c r="I17" s="82">
        <v>7.7</v>
      </c>
      <c r="J17" s="85">
        <v>50</v>
      </c>
      <c r="K17" s="28">
        <f t="shared" si="0"/>
        <v>50</v>
      </c>
      <c r="L17" s="28">
        <f t="shared" si="2"/>
        <v>50</v>
      </c>
      <c r="M17" s="29"/>
      <c r="N17" s="30">
        <f t="shared" si="3"/>
        <v>12</v>
      </c>
      <c r="O17" s="29"/>
      <c r="P17" s="29"/>
      <c r="Q17" s="29"/>
      <c r="R17" s="42">
        <f t="shared" si="1"/>
        <v>0</v>
      </c>
      <c r="S17" s="20" t="str">
        <f t="shared" si="4"/>
        <v>OK</v>
      </c>
      <c r="T17" s="145">
        <v>50</v>
      </c>
      <c r="U17" s="142"/>
      <c r="V17" s="146"/>
      <c r="W17" s="146"/>
      <c r="X17" s="146"/>
      <c r="Y17" s="41"/>
      <c r="Z17" s="41"/>
      <c r="AA17" s="40"/>
      <c r="AB17" s="40"/>
      <c r="AC17" s="40"/>
      <c r="AD17" s="40"/>
      <c r="AE17" s="38"/>
      <c r="AF17" s="38"/>
      <c r="AG17" s="38"/>
      <c r="AH17" s="38"/>
      <c r="AI17" s="38"/>
      <c r="AJ17" s="38"/>
      <c r="AK17" s="38"/>
      <c r="AL17" s="38"/>
      <c r="AM17" s="38"/>
      <c r="AN17" s="38"/>
      <c r="AO17" s="38"/>
      <c r="AP17" s="38"/>
      <c r="AQ17" s="38"/>
      <c r="AR17" s="38"/>
      <c r="AS17" s="38"/>
      <c r="AT17" s="38"/>
      <c r="AU17" s="38"/>
      <c r="AV17" s="38"/>
      <c r="AW17" s="38"/>
      <c r="AX17" s="38"/>
      <c r="AY17" s="38"/>
    </row>
    <row r="18" spans="1:51" ht="24.75" customHeight="1" x14ac:dyDescent="0.25">
      <c r="A18" s="166"/>
      <c r="B18" s="164"/>
      <c r="C18" s="67">
        <v>15</v>
      </c>
      <c r="D18" s="71" t="s">
        <v>78</v>
      </c>
      <c r="E18" s="86" t="s">
        <v>245</v>
      </c>
      <c r="F18" s="77" t="s">
        <v>51</v>
      </c>
      <c r="G18" s="75" t="s">
        <v>246</v>
      </c>
      <c r="H18" s="81" t="s">
        <v>468</v>
      </c>
      <c r="I18" s="82">
        <v>7.7</v>
      </c>
      <c r="J18" s="85">
        <v>60</v>
      </c>
      <c r="K18" s="28">
        <f t="shared" si="0"/>
        <v>60</v>
      </c>
      <c r="L18" s="28">
        <f t="shared" si="2"/>
        <v>60</v>
      </c>
      <c r="M18" s="29"/>
      <c r="N18" s="30">
        <f t="shared" si="3"/>
        <v>15</v>
      </c>
      <c r="O18" s="29"/>
      <c r="P18" s="29"/>
      <c r="Q18" s="29"/>
      <c r="R18" s="42">
        <f t="shared" si="1"/>
        <v>0</v>
      </c>
      <c r="S18" s="20" t="str">
        <f t="shared" si="4"/>
        <v>OK</v>
      </c>
      <c r="T18" s="145">
        <v>60</v>
      </c>
      <c r="U18" s="142"/>
      <c r="V18" s="146"/>
      <c r="W18" s="146"/>
      <c r="X18" s="146"/>
      <c r="Y18" s="41"/>
      <c r="Z18" s="41"/>
      <c r="AA18" s="40"/>
      <c r="AB18" s="40"/>
      <c r="AC18" s="40"/>
      <c r="AD18" s="40"/>
      <c r="AE18" s="38"/>
      <c r="AF18" s="38"/>
      <c r="AG18" s="38"/>
      <c r="AH18" s="38"/>
      <c r="AI18" s="38"/>
      <c r="AJ18" s="38"/>
      <c r="AK18" s="38"/>
      <c r="AL18" s="38"/>
      <c r="AM18" s="38"/>
      <c r="AN18" s="38"/>
      <c r="AO18" s="38"/>
      <c r="AP18" s="38"/>
      <c r="AQ18" s="38"/>
      <c r="AR18" s="38"/>
      <c r="AS18" s="38"/>
      <c r="AT18" s="38"/>
      <c r="AU18" s="38"/>
      <c r="AV18" s="38"/>
      <c r="AW18" s="38"/>
      <c r="AX18" s="38"/>
      <c r="AY18" s="38"/>
    </row>
    <row r="19" spans="1:51" ht="24.75" customHeight="1" x14ac:dyDescent="0.25">
      <c r="A19" s="166"/>
      <c r="B19" s="164"/>
      <c r="C19" s="67">
        <v>16</v>
      </c>
      <c r="D19" s="71" t="s">
        <v>79</v>
      </c>
      <c r="E19" s="86" t="s">
        <v>247</v>
      </c>
      <c r="F19" s="77" t="s">
        <v>3</v>
      </c>
      <c r="G19" s="75" t="s">
        <v>248</v>
      </c>
      <c r="H19" s="81" t="s">
        <v>468</v>
      </c>
      <c r="I19" s="82">
        <v>18.899999999999999</v>
      </c>
      <c r="J19" s="85">
        <v>0</v>
      </c>
      <c r="K19" s="28">
        <f t="shared" si="0"/>
        <v>0</v>
      </c>
      <c r="L19" s="28">
        <f t="shared" si="2"/>
        <v>0</v>
      </c>
      <c r="M19" s="29"/>
      <c r="N19" s="30">
        <f t="shared" si="3"/>
        <v>0</v>
      </c>
      <c r="O19" s="29"/>
      <c r="P19" s="29"/>
      <c r="Q19" s="29"/>
      <c r="R19" s="42">
        <f t="shared" si="1"/>
        <v>0</v>
      </c>
      <c r="S19" s="20" t="str">
        <f t="shared" si="4"/>
        <v>OK</v>
      </c>
      <c r="T19" s="142"/>
      <c r="U19" s="142"/>
      <c r="V19" s="146"/>
      <c r="W19" s="146"/>
      <c r="X19" s="146"/>
      <c r="Y19" s="41"/>
      <c r="Z19" s="41"/>
      <c r="AA19" s="40"/>
      <c r="AB19" s="40"/>
      <c r="AC19" s="40"/>
      <c r="AD19" s="40"/>
      <c r="AE19" s="38"/>
      <c r="AF19" s="38"/>
      <c r="AG19" s="38"/>
      <c r="AH19" s="38"/>
      <c r="AI19" s="38"/>
      <c r="AJ19" s="38"/>
      <c r="AK19" s="38"/>
      <c r="AL19" s="38"/>
      <c r="AM19" s="38"/>
      <c r="AN19" s="38"/>
      <c r="AO19" s="38"/>
      <c r="AP19" s="38"/>
      <c r="AQ19" s="38"/>
      <c r="AR19" s="38"/>
      <c r="AS19" s="38"/>
      <c r="AT19" s="38"/>
      <c r="AU19" s="38"/>
      <c r="AV19" s="38"/>
      <c r="AW19" s="38"/>
      <c r="AX19" s="38"/>
      <c r="AY19" s="38"/>
    </row>
    <row r="20" spans="1:51" ht="24.75" customHeight="1" x14ac:dyDescent="0.25">
      <c r="A20" s="166"/>
      <c r="B20" s="164"/>
      <c r="C20" s="67">
        <v>17</v>
      </c>
      <c r="D20" s="71" t="s">
        <v>80</v>
      </c>
      <c r="E20" s="86" t="s">
        <v>249</v>
      </c>
      <c r="F20" s="77" t="s">
        <v>250</v>
      </c>
      <c r="G20" s="75" t="s">
        <v>251</v>
      </c>
      <c r="H20" s="81" t="s">
        <v>468</v>
      </c>
      <c r="I20" s="82">
        <v>16.61</v>
      </c>
      <c r="J20" s="85">
        <v>4</v>
      </c>
      <c r="K20" s="28">
        <f t="shared" si="0"/>
        <v>4</v>
      </c>
      <c r="L20" s="28">
        <f t="shared" si="2"/>
        <v>4</v>
      </c>
      <c r="M20" s="29"/>
      <c r="N20" s="30">
        <f t="shared" si="3"/>
        <v>1</v>
      </c>
      <c r="O20" s="29"/>
      <c r="P20" s="29"/>
      <c r="Q20" s="29"/>
      <c r="R20" s="42">
        <f t="shared" si="1"/>
        <v>0</v>
      </c>
      <c r="S20" s="20" t="str">
        <f t="shared" si="4"/>
        <v>OK</v>
      </c>
      <c r="T20" s="145">
        <v>4</v>
      </c>
      <c r="U20" s="142"/>
      <c r="V20" s="146"/>
      <c r="W20" s="146"/>
      <c r="X20" s="146"/>
      <c r="Y20" s="41"/>
      <c r="Z20" s="41"/>
      <c r="AA20" s="40"/>
      <c r="AB20" s="40"/>
      <c r="AC20" s="40"/>
      <c r="AD20" s="40"/>
      <c r="AE20" s="38"/>
      <c r="AF20" s="38"/>
      <c r="AG20" s="38"/>
      <c r="AH20" s="38"/>
      <c r="AI20" s="38"/>
      <c r="AJ20" s="38"/>
      <c r="AK20" s="38"/>
      <c r="AL20" s="38"/>
      <c r="AM20" s="38"/>
      <c r="AN20" s="38"/>
      <c r="AO20" s="38"/>
      <c r="AP20" s="38"/>
      <c r="AQ20" s="38"/>
      <c r="AR20" s="38"/>
      <c r="AS20" s="38"/>
      <c r="AT20" s="38"/>
      <c r="AU20" s="38"/>
      <c r="AV20" s="38"/>
      <c r="AW20" s="38"/>
      <c r="AX20" s="38"/>
      <c r="AY20" s="38"/>
    </row>
    <row r="21" spans="1:51" ht="24.75" customHeight="1" x14ac:dyDescent="0.25">
      <c r="A21" s="166"/>
      <c r="B21" s="164"/>
      <c r="C21" s="67">
        <v>18</v>
      </c>
      <c r="D21" s="71" t="s">
        <v>81</v>
      </c>
      <c r="E21" s="86" t="s">
        <v>252</v>
      </c>
      <c r="F21" s="77" t="s">
        <v>250</v>
      </c>
      <c r="G21" s="75" t="s">
        <v>253</v>
      </c>
      <c r="H21" s="81" t="s">
        <v>468</v>
      </c>
      <c r="I21" s="82">
        <v>5.25</v>
      </c>
      <c r="J21" s="85">
        <v>0</v>
      </c>
      <c r="K21" s="28">
        <f t="shared" si="0"/>
        <v>0</v>
      </c>
      <c r="L21" s="28">
        <f t="shared" si="2"/>
        <v>0</v>
      </c>
      <c r="M21" s="29"/>
      <c r="N21" s="30">
        <f t="shared" si="3"/>
        <v>0</v>
      </c>
      <c r="O21" s="29"/>
      <c r="P21" s="29"/>
      <c r="Q21" s="29"/>
      <c r="R21" s="42">
        <f t="shared" si="1"/>
        <v>0</v>
      </c>
      <c r="S21" s="20" t="str">
        <f t="shared" si="4"/>
        <v>OK</v>
      </c>
      <c r="T21" s="142"/>
      <c r="U21" s="142"/>
      <c r="V21" s="146"/>
      <c r="W21" s="146"/>
      <c r="X21" s="146"/>
      <c r="Y21" s="41"/>
      <c r="Z21" s="41"/>
      <c r="AA21" s="40"/>
      <c r="AB21" s="40"/>
      <c r="AC21" s="40"/>
      <c r="AD21" s="40"/>
      <c r="AE21" s="38"/>
      <c r="AF21" s="38"/>
      <c r="AG21" s="38"/>
      <c r="AH21" s="38"/>
      <c r="AI21" s="38"/>
      <c r="AJ21" s="38"/>
      <c r="AK21" s="38"/>
      <c r="AL21" s="38"/>
      <c r="AM21" s="38"/>
      <c r="AN21" s="38"/>
      <c r="AO21" s="38"/>
      <c r="AP21" s="38"/>
      <c r="AQ21" s="38"/>
      <c r="AR21" s="38"/>
      <c r="AS21" s="38"/>
      <c r="AT21" s="38"/>
      <c r="AU21" s="38"/>
      <c r="AV21" s="38"/>
      <c r="AW21" s="38"/>
      <c r="AX21" s="38"/>
      <c r="AY21" s="38"/>
    </row>
    <row r="22" spans="1:51" ht="24.75" customHeight="1" x14ac:dyDescent="0.25">
      <c r="A22" s="166"/>
      <c r="B22" s="165"/>
      <c r="C22" s="67">
        <v>19</v>
      </c>
      <c r="D22" s="72" t="s">
        <v>82</v>
      </c>
      <c r="E22" s="86" t="s">
        <v>254</v>
      </c>
      <c r="F22" s="78" t="s">
        <v>236</v>
      </c>
      <c r="G22" s="79" t="s">
        <v>255</v>
      </c>
      <c r="H22" s="77" t="s">
        <v>468</v>
      </c>
      <c r="I22" s="82">
        <v>0.6</v>
      </c>
      <c r="J22" s="85">
        <v>500</v>
      </c>
      <c r="K22" s="28">
        <f t="shared" si="0"/>
        <v>500</v>
      </c>
      <c r="L22" s="28">
        <f t="shared" si="2"/>
        <v>500</v>
      </c>
      <c r="M22" s="29"/>
      <c r="N22" s="30">
        <f t="shared" si="3"/>
        <v>125</v>
      </c>
      <c r="O22" s="29"/>
      <c r="P22" s="29"/>
      <c r="Q22" s="29"/>
      <c r="R22" s="42">
        <f t="shared" si="1"/>
        <v>0</v>
      </c>
      <c r="S22" s="20" t="str">
        <f t="shared" si="4"/>
        <v>OK</v>
      </c>
      <c r="T22" s="145">
        <v>500</v>
      </c>
      <c r="U22" s="142"/>
      <c r="V22" s="146"/>
      <c r="W22" s="146"/>
      <c r="X22" s="146"/>
      <c r="Y22" s="41"/>
      <c r="Z22" s="40"/>
      <c r="AA22" s="40"/>
      <c r="AB22" s="40"/>
      <c r="AC22" s="40"/>
      <c r="AD22" s="40"/>
      <c r="AE22" s="38"/>
      <c r="AF22" s="38"/>
      <c r="AG22" s="38"/>
      <c r="AH22" s="38"/>
      <c r="AI22" s="38"/>
      <c r="AJ22" s="38"/>
      <c r="AK22" s="38"/>
      <c r="AL22" s="38"/>
      <c r="AM22" s="38"/>
      <c r="AN22" s="38"/>
      <c r="AO22" s="38"/>
      <c r="AP22" s="38"/>
      <c r="AQ22" s="38"/>
      <c r="AR22" s="38"/>
      <c r="AS22" s="38"/>
      <c r="AT22" s="38"/>
      <c r="AU22" s="38"/>
      <c r="AV22" s="38"/>
      <c r="AW22" s="38"/>
      <c r="AX22" s="38"/>
      <c r="AY22" s="38"/>
    </row>
    <row r="23" spans="1:51" ht="24.75" customHeight="1" x14ac:dyDescent="0.25">
      <c r="A23" s="166" t="s">
        <v>478</v>
      </c>
      <c r="B23" s="163">
        <v>3</v>
      </c>
      <c r="C23" s="67">
        <v>20</v>
      </c>
      <c r="D23" s="71" t="s">
        <v>83</v>
      </c>
      <c r="E23" s="86" t="s">
        <v>256</v>
      </c>
      <c r="F23" s="77" t="s">
        <v>3</v>
      </c>
      <c r="G23" s="75" t="s">
        <v>257</v>
      </c>
      <c r="H23" s="81" t="s">
        <v>468</v>
      </c>
      <c r="I23" s="82">
        <v>0.78</v>
      </c>
      <c r="J23" s="85">
        <v>150</v>
      </c>
      <c r="K23" s="28">
        <f t="shared" si="0"/>
        <v>150</v>
      </c>
      <c r="L23" s="28">
        <f t="shared" si="2"/>
        <v>150</v>
      </c>
      <c r="M23" s="29"/>
      <c r="N23" s="30">
        <f t="shared" si="3"/>
        <v>37</v>
      </c>
      <c r="O23" s="29"/>
      <c r="P23" s="29"/>
      <c r="Q23" s="29"/>
      <c r="R23" s="42">
        <f t="shared" si="1"/>
        <v>0</v>
      </c>
      <c r="S23" s="20" t="str">
        <f t="shared" si="4"/>
        <v>OK</v>
      </c>
      <c r="T23" s="142"/>
      <c r="U23" s="145">
        <v>150</v>
      </c>
      <c r="V23" s="146"/>
      <c r="W23" s="146"/>
      <c r="X23" s="146"/>
      <c r="Y23" s="41"/>
      <c r="Z23" s="41"/>
      <c r="AA23" s="40"/>
      <c r="AB23" s="40"/>
      <c r="AC23" s="40"/>
      <c r="AD23" s="40"/>
      <c r="AE23" s="38"/>
      <c r="AF23" s="38"/>
      <c r="AG23" s="38"/>
      <c r="AH23" s="38"/>
      <c r="AI23" s="38"/>
      <c r="AJ23" s="38"/>
      <c r="AK23" s="38"/>
      <c r="AL23" s="38"/>
      <c r="AM23" s="38"/>
      <c r="AN23" s="38"/>
      <c r="AO23" s="38"/>
      <c r="AP23" s="38"/>
      <c r="AQ23" s="38"/>
      <c r="AR23" s="38"/>
      <c r="AS23" s="38"/>
      <c r="AT23" s="38"/>
      <c r="AU23" s="38"/>
      <c r="AV23" s="38"/>
      <c r="AW23" s="38"/>
      <c r="AX23" s="38"/>
      <c r="AY23" s="38"/>
    </row>
    <row r="24" spans="1:51" ht="24.75" customHeight="1" x14ac:dyDescent="0.25">
      <c r="A24" s="166"/>
      <c r="B24" s="164"/>
      <c r="C24" s="67">
        <v>21</v>
      </c>
      <c r="D24" s="71" t="s">
        <v>84</v>
      </c>
      <c r="E24" s="86" t="s">
        <v>256</v>
      </c>
      <c r="F24" s="77" t="s">
        <v>3</v>
      </c>
      <c r="G24" s="75" t="s">
        <v>258</v>
      </c>
      <c r="H24" s="81" t="s">
        <v>468</v>
      </c>
      <c r="I24" s="82">
        <v>0.78</v>
      </c>
      <c r="J24" s="85">
        <v>150</v>
      </c>
      <c r="K24" s="28">
        <f t="shared" si="0"/>
        <v>150</v>
      </c>
      <c r="L24" s="28">
        <f t="shared" si="2"/>
        <v>150</v>
      </c>
      <c r="M24" s="29"/>
      <c r="N24" s="30">
        <f t="shared" si="3"/>
        <v>37</v>
      </c>
      <c r="O24" s="29"/>
      <c r="P24" s="29"/>
      <c r="Q24" s="29"/>
      <c r="R24" s="42">
        <f t="shared" si="1"/>
        <v>0</v>
      </c>
      <c r="S24" s="20" t="str">
        <f t="shared" si="4"/>
        <v>OK</v>
      </c>
      <c r="T24" s="142"/>
      <c r="U24" s="145">
        <v>150</v>
      </c>
      <c r="V24" s="146"/>
      <c r="W24" s="146"/>
      <c r="X24" s="146"/>
      <c r="Y24" s="41"/>
      <c r="Z24" s="41"/>
      <c r="AA24" s="40"/>
      <c r="AB24" s="40"/>
      <c r="AC24" s="40"/>
      <c r="AD24" s="40"/>
      <c r="AE24" s="38"/>
      <c r="AF24" s="38"/>
      <c r="AG24" s="38"/>
      <c r="AH24" s="38"/>
      <c r="AI24" s="38"/>
      <c r="AJ24" s="38"/>
      <c r="AK24" s="38"/>
      <c r="AL24" s="38"/>
      <c r="AM24" s="38"/>
      <c r="AN24" s="38"/>
      <c r="AO24" s="38"/>
      <c r="AP24" s="38"/>
      <c r="AQ24" s="38"/>
      <c r="AR24" s="38"/>
      <c r="AS24" s="38"/>
      <c r="AT24" s="38"/>
      <c r="AU24" s="38"/>
      <c r="AV24" s="38"/>
      <c r="AW24" s="38"/>
      <c r="AX24" s="38"/>
      <c r="AY24" s="38"/>
    </row>
    <row r="25" spans="1:51" ht="24.75" customHeight="1" x14ac:dyDescent="0.25">
      <c r="A25" s="166"/>
      <c r="B25" s="164"/>
      <c r="C25" s="67">
        <v>22</v>
      </c>
      <c r="D25" s="71" t="s">
        <v>85</v>
      </c>
      <c r="E25" s="86" t="s">
        <v>256</v>
      </c>
      <c r="F25" s="77" t="s">
        <v>3</v>
      </c>
      <c r="G25" s="75" t="s">
        <v>259</v>
      </c>
      <c r="H25" s="81" t="s">
        <v>468</v>
      </c>
      <c r="I25" s="82">
        <v>0.78</v>
      </c>
      <c r="J25" s="85">
        <v>50</v>
      </c>
      <c r="K25" s="28">
        <f t="shared" si="0"/>
        <v>50</v>
      </c>
      <c r="L25" s="28">
        <f t="shared" si="2"/>
        <v>50</v>
      </c>
      <c r="M25" s="29"/>
      <c r="N25" s="30">
        <f t="shared" si="3"/>
        <v>12</v>
      </c>
      <c r="O25" s="29"/>
      <c r="P25" s="29"/>
      <c r="Q25" s="29"/>
      <c r="R25" s="42">
        <f t="shared" si="1"/>
        <v>0</v>
      </c>
      <c r="S25" s="20" t="str">
        <f t="shared" si="4"/>
        <v>OK</v>
      </c>
      <c r="T25" s="142"/>
      <c r="U25" s="145">
        <v>50</v>
      </c>
      <c r="V25" s="146"/>
      <c r="W25" s="146"/>
      <c r="X25" s="146"/>
      <c r="Y25" s="41"/>
      <c r="Z25" s="41"/>
      <c r="AA25" s="40"/>
      <c r="AB25" s="40"/>
      <c r="AC25" s="40"/>
      <c r="AD25" s="40"/>
      <c r="AE25" s="38"/>
      <c r="AF25" s="38"/>
      <c r="AG25" s="38"/>
      <c r="AH25" s="38"/>
      <c r="AI25" s="38"/>
      <c r="AJ25" s="38"/>
      <c r="AK25" s="38"/>
      <c r="AL25" s="38"/>
      <c r="AM25" s="38"/>
      <c r="AN25" s="38"/>
      <c r="AO25" s="38"/>
      <c r="AP25" s="38"/>
      <c r="AQ25" s="38"/>
      <c r="AR25" s="38"/>
      <c r="AS25" s="38"/>
      <c r="AT25" s="38"/>
      <c r="AU25" s="38"/>
      <c r="AV25" s="38"/>
      <c r="AW25" s="38"/>
      <c r="AX25" s="38"/>
      <c r="AY25" s="38"/>
    </row>
    <row r="26" spans="1:51" ht="24.75" customHeight="1" x14ac:dyDescent="0.25">
      <c r="A26" s="166"/>
      <c r="B26" s="165"/>
      <c r="C26" s="67">
        <v>23</v>
      </c>
      <c r="D26" s="71" t="s">
        <v>86</v>
      </c>
      <c r="E26" s="86" t="s">
        <v>260</v>
      </c>
      <c r="F26" s="77" t="s">
        <v>3</v>
      </c>
      <c r="G26" s="75" t="s">
        <v>261</v>
      </c>
      <c r="H26" s="81" t="s">
        <v>468</v>
      </c>
      <c r="I26" s="82">
        <v>7.92</v>
      </c>
      <c r="J26" s="85">
        <v>0</v>
      </c>
      <c r="K26" s="28">
        <f t="shared" si="0"/>
        <v>0</v>
      </c>
      <c r="L26" s="28">
        <f t="shared" si="2"/>
        <v>0</v>
      </c>
      <c r="M26" s="29"/>
      <c r="N26" s="30">
        <f t="shared" si="3"/>
        <v>0</v>
      </c>
      <c r="O26" s="29"/>
      <c r="P26" s="29"/>
      <c r="Q26" s="29"/>
      <c r="R26" s="42">
        <f t="shared" si="1"/>
        <v>0</v>
      </c>
      <c r="S26" s="20" t="str">
        <f t="shared" si="4"/>
        <v>OK</v>
      </c>
      <c r="T26" s="142"/>
      <c r="U26" s="142"/>
      <c r="V26" s="146"/>
      <c r="W26" s="146"/>
      <c r="X26" s="146"/>
      <c r="Y26" s="41"/>
      <c r="Z26" s="41"/>
      <c r="AA26" s="40"/>
      <c r="AB26" s="40"/>
      <c r="AC26" s="40"/>
      <c r="AD26" s="40"/>
      <c r="AE26" s="38"/>
      <c r="AF26" s="38"/>
      <c r="AG26" s="38"/>
      <c r="AH26" s="38"/>
      <c r="AI26" s="38"/>
      <c r="AJ26" s="38"/>
      <c r="AK26" s="38"/>
      <c r="AL26" s="38"/>
      <c r="AM26" s="38"/>
      <c r="AN26" s="38"/>
      <c r="AO26" s="38"/>
      <c r="AP26" s="38"/>
      <c r="AQ26" s="38"/>
      <c r="AR26" s="38"/>
      <c r="AS26" s="38"/>
      <c r="AT26" s="38"/>
      <c r="AU26" s="38"/>
      <c r="AV26" s="38"/>
      <c r="AW26" s="38"/>
      <c r="AX26" s="38"/>
      <c r="AY26" s="38"/>
    </row>
    <row r="27" spans="1:51" ht="24.75" customHeight="1" x14ac:dyDescent="0.25">
      <c r="A27" s="166" t="s">
        <v>478</v>
      </c>
      <c r="B27" s="163">
        <v>4</v>
      </c>
      <c r="C27" s="67">
        <v>24</v>
      </c>
      <c r="D27" s="71" t="s">
        <v>87</v>
      </c>
      <c r="E27" s="86" t="s">
        <v>256</v>
      </c>
      <c r="F27" s="77" t="s">
        <v>3</v>
      </c>
      <c r="G27" s="75" t="s">
        <v>262</v>
      </c>
      <c r="H27" s="81" t="s">
        <v>468</v>
      </c>
      <c r="I27" s="82">
        <v>2.44</v>
      </c>
      <c r="J27" s="85">
        <v>96</v>
      </c>
      <c r="K27" s="28">
        <f t="shared" si="0"/>
        <v>96</v>
      </c>
      <c r="L27" s="28">
        <f t="shared" si="2"/>
        <v>96</v>
      </c>
      <c r="M27" s="29"/>
      <c r="N27" s="30">
        <f t="shared" si="3"/>
        <v>24</v>
      </c>
      <c r="O27" s="29"/>
      <c r="P27" s="29"/>
      <c r="Q27" s="29"/>
      <c r="R27" s="42">
        <f t="shared" si="1"/>
        <v>0</v>
      </c>
      <c r="S27" s="20" t="str">
        <f t="shared" si="4"/>
        <v>OK</v>
      </c>
      <c r="T27" s="142"/>
      <c r="U27" s="145">
        <v>48</v>
      </c>
      <c r="V27" s="146"/>
      <c r="W27" s="146"/>
      <c r="X27" s="145">
        <v>48</v>
      </c>
      <c r="Y27" s="41"/>
      <c r="Z27" s="41"/>
      <c r="AA27" s="40"/>
      <c r="AB27" s="40"/>
      <c r="AC27" s="40"/>
      <c r="AD27" s="40"/>
      <c r="AE27" s="38"/>
      <c r="AF27" s="38"/>
      <c r="AG27" s="38"/>
      <c r="AH27" s="38"/>
      <c r="AI27" s="38"/>
      <c r="AJ27" s="38"/>
      <c r="AK27" s="38"/>
      <c r="AL27" s="38"/>
      <c r="AM27" s="38"/>
      <c r="AN27" s="38"/>
      <c r="AO27" s="38"/>
      <c r="AP27" s="38"/>
      <c r="AQ27" s="38"/>
      <c r="AR27" s="38"/>
      <c r="AS27" s="38"/>
      <c r="AT27" s="38"/>
      <c r="AU27" s="38"/>
      <c r="AV27" s="38"/>
      <c r="AW27" s="38"/>
      <c r="AX27" s="38"/>
      <c r="AY27" s="38"/>
    </row>
    <row r="28" spans="1:51" ht="24.75" customHeight="1" x14ac:dyDescent="0.25">
      <c r="A28" s="166"/>
      <c r="B28" s="164"/>
      <c r="C28" s="67">
        <v>25</v>
      </c>
      <c r="D28" s="71" t="s">
        <v>88</v>
      </c>
      <c r="E28" s="86" t="s">
        <v>256</v>
      </c>
      <c r="F28" s="77" t="s">
        <v>3</v>
      </c>
      <c r="G28" s="75" t="s">
        <v>263</v>
      </c>
      <c r="H28" s="81" t="s">
        <v>468</v>
      </c>
      <c r="I28" s="82">
        <v>2.44</v>
      </c>
      <c r="J28" s="85">
        <v>96</v>
      </c>
      <c r="K28" s="28">
        <f t="shared" si="0"/>
        <v>96</v>
      </c>
      <c r="L28" s="28">
        <f t="shared" si="2"/>
        <v>96</v>
      </c>
      <c r="M28" s="29"/>
      <c r="N28" s="30">
        <f t="shared" si="3"/>
        <v>24</v>
      </c>
      <c r="O28" s="29"/>
      <c r="P28" s="29"/>
      <c r="Q28" s="29"/>
      <c r="R28" s="42">
        <f t="shared" si="1"/>
        <v>0</v>
      </c>
      <c r="S28" s="20" t="str">
        <f t="shared" si="4"/>
        <v>OK</v>
      </c>
      <c r="T28" s="142"/>
      <c r="U28" s="145">
        <v>60</v>
      </c>
      <c r="V28" s="146"/>
      <c r="W28" s="146"/>
      <c r="X28" s="145">
        <v>36</v>
      </c>
      <c r="Y28" s="41"/>
      <c r="Z28" s="41"/>
      <c r="AA28" s="40"/>
      <c r="AB28" s="40"/>
      <c r="AC28" s="40"/>
      <c r="AD28" s="40"/>
      <c r="AE28" s="38"/>
      <c r="AF28" s="38"/>
      <c r="AG28" s="38"/>
      <c r="AH28" s="38"/>
      <c r="AI28" s="38"/>
      <c r="AJ28" s="38"/>
      <c r="AK28" s="38"/>
      <c r="AL28" s="38"/>
      <c r="AM28" s="38"/>
      <c r="AN28" s="38"/>
      <c r="AO28" s="38"/>
      <c r="AP28" s="38"/>
      <c r="AQ28" s="38"/>
      <c r="AR28" s="38"/>
      <c r="AS28" s="38"/>
      <c r="AT28" s="38"/>
      <c r="AU28" s="38"/>
      <c r="AV28" s="38"/>
      <c r="AW28" s="38"/>
      <c r="AX28" s="38"/>
      <c r="AY28" s="38"/>
    </row>
    <row r="29" spans="1:51" ht="24.75" customHeight="1" x14ac:dyDescent="0.25">
      <c r="A29" s="166"/>
      <c r="B29" s="164"/>
      <c r="C29" s="67">
        <v>26</v>
      </c>
      <c r="D29" s="71" t="s">
        <v>89</v>
      </c>
      <c r="E29" s="86" t="s">
        <v>256</v>
      </c>
      <c r="F29" s="77" t="s">
        <v>3</v>
      </c>
      <c r="G29" s="75" t="s">
        <v>264</v>
      </c>
      <c r="H29" s="81" t="s">
        <v>468</v>
      </c>
      <c r="I29" s="82">
        <v>2.44</v>
      </c>
      <c r="J29" s="85">
        <v>96</v>
      </c>
      <c r="K29" s="28">
        <f t="shared" si="0"/>
        <v>96</v>
      </c>
      <c r="L29" s="28">
        <f t="shared" si="2"/>
        <v>96</v>
      </c>
      <c r="M29" s="29"/>
      <c r="N29" s="30">
        <f t="shared" si="3"/>
        <v>24</v>
      </c>
      <c r="O29" s="29"/>
      <c r="P29" s="29"/>
      <c r="Q29" s="29"/>
      <c r="R29" s="42">
        <f t="shared" si="1"/>
        <v>0</v>
      </c>
      <c r="S29" s="20" t="str">
        <f t="shared" si="4"/>
        <v>OK</v>
      </c>
      <c r="T29" s="142"/>
      <c r="U29" s="145">
        <v>36</v>
      </c>
      <c r="V29" s="146"/>
      <c r="W29" s="146"/>
      <c r="X29" s="145">
        <v>60</v>
      </c>
      <c r="Y29" s="41"/>
      <c r="Z29" s="41"/>
      <c r="AA29" s="40"/>
      <c r="AB29" s="40"/>
      <c r="AC29" s="40"/>
      <c r="AD29" s="40"/>
      <c r="AE29" s="38"/>
      <c r="AF29" s="38"/>
      <c r="AG29" s="38"/>
      <c r="AH29" s="38"/>
      <c r="AI29" s="38"/>
      <c r="AJ29" s="38"/>
      <c r="AK29" s="38"/>
      <c r="AL29" s="38"/>
      <c r="AM29" s="38"/>
      <c r="AN29" s="38"/>
      <c r="AO29" s="38"/>
      <c r="AP29" s="38"/>
      <c r="AQ29" s="38"/>
      <c r="AR29" s="38"/>
      <c r="AS29" s="38"/>
      <c r="AT29" s="38"/>
      <c r="AU29" s="38"/>
      <c r="AV29" s="38"/>
      <c r="AW29" s="38"/>
      <c r="AX29" s="38"/>
      <c r="AY29" s="38"/>
    </row>
    <row r="30" spans="1:51" ht="24.75" customHeight="1" x14ac:dyDescent="0.25">
      <c r="A30" s="166"/>
      <c r="B30" s="165"/>
      <c r="C30" s="67">
        <v>27</v>
      </c>
      <c r="D30" s="71" t="s">
        <v>90</v>
      </c>
      <c r="E30" s="86" t="s">
        <v>256</v>
      </c>
      <c r="F30" s="77" t="s">
        <v>3</v>
      </c>
      <c r="G30" s="75" t="s">
        <v>265</v>
      </c>
      <c r="H30" s="81" t="s">
        <v>468</v>
      </c>
      <c r="I30" s="82">
        <v>2.44</v>
      </c>
      <c r="J30" s="85">
        <v>96</v>
      </c>
      <c r="K30" s="28">
        <f t="shared" si="0"/>
        <v>96</v>
      </c>
      <c r="L30" s="28">
        <f t="shared" si="2"/>
        <v>96</v>
      </c>
      <c r="M30" s="29"/>
      <c r="N30" s="30">
        <f t="shared" si="3"/>
        <v>24</v>
      </c>
      <c r="O30" s="29"/>
      <c r="P30" s="29"/>
      <c r="Q30" s="29"/>
      <c r="R30" s="42">
        <f t="shared" si="1"/>
        <v>0</v>
      </c>
      <c r="S30" s="20" t="str">
        <f t="shared" si="4"/>
        <v>OK</v>
      </c>
      <c r="T30" s="142"/>
      <c r="U30" s="145">
        <v>36</v>
      </c>
      <c r="V30" s="146"/>
      <c r="W30" s="146"/>
      <c r="X30" s="145">
        <v>60</v>
      </c>
      <c r="Y30" s="41"/>
      <c r="Z30" s="41"/>
      <c r="AA30" s="40"/>
      <c r="AB30" s="40"/>
      <c r="AC30" s="40"/>
      <c r="AD30" s="40"/>
      <c r="AE30" s="38"/>
      <c r="AF30" s="38"/>
      <c r="AG30" s="38"/>
      <c r="AH30" s="38"/>
      <c r="AI30" s="38"/>
      <c r="AJ30" s="38"/>
      <c r="AK30" s="38"/>
      <c r="AL30" s="38"/>
      <c r="AM30" s="38"/>
      <c r="AN30" s="38"/>
      <c r="AO30" s="38"/>
      <c r="AP30" s="38"/>
      <c r="AQ30" s="38"/>
      <c r="AR30" s="38"/>
      <c r="AS30" s="38"/>
      <c r="AT30" s="38"/>
      <c r="AU30" s="38"/>
      <c r="AV30" s="38"/>
      <c r="AW30" s="38"/>
      <c r="AX30" s="38"/>
      <c r="AY30" s="38"/>
    </row>
    <row r="31" spans="1:51" ht="24.75" customHeight="1" x14ac:dyDescent="0.25">
      <c r="A31" s="166" t="s">
        <v>478</v>
      </c>
      <c r="B31" s="163">
        <v>5</v>
      </c>
      <c r="C31" s="67">
        <v>28</v>
      </c>
      <c r="D31" s="71" t="s">
        <v>91</v>
      </c>
      <c r="E31" s="86" t="s">
        <v>266</v>
      </c>
      <c r="F31" s="77" t="s">
        <v>3</v>
      </c>
      <c r="G31" s="75" t="s">
        <v>267</v>
      </c>
      <c r="H31" s="81" t="s">
        <v>468</v>
      </c>
      <c r="I31" s="82">
        <v>3.19</v>
      </c>
      <c r="J31" s="85">
        <v>0</v>
      </c>
      <c r="K31" s="28">
        <f t="shared" si="0"/>
        <v>0</v>
      </c>
      <c r="L31" s="28">
        <f t="shared" si="2"/>
        <v>0</v>
      </c>
      <c r="M31" s="29"/>
      <c r="N31" s="30">
        <f t="shared" si="3"/>
        <v>0</v>
      </c>
      <c r="O31" s="29"/>
      <c r="P31" s="29"/>
      <c r="Q31" s="29"/>
      <c r="R31" s="42">
        <f t="shared" si="1"/>
        <v>0</v>
      </c>
      <c r="S31" s="20" t="str">
        <f t="shared" si="4"/>
        <v>OK</v>
      </c>
      <c r="T31" s="142"/>
      <c r="U31" s="142"/>
      <c r="V31" s="146"/>
      <c r="W31" s="146"/>
      <c r="X31" s="146"/>
      <c r="Y31" s="41"/>
      <c r="Z31" s="41"/>
      <c r="AA31" s="40"/>
      <c r="AB31" s="40"/>
      <c r="AC31" s="40"/>
      <c r="AD31" s="40"/>
      <c r="AE31" s="38"/>
      <c r="AF31" s="38"/>
      <c r="AG31" s="38"/>
      <c r="AH31" s="38"/>
      <c r="AI31" s="38"/>
      <c r="AJ31" s="38"/>
      <c r="AK31" s="38"/>
      <c r="AL31" s="38"/>
      <c r="AM31" s="38"/>
      <c r="AN31" s="38"/>
      <c r="AO31" s="38"/>
      <c r="AP31" s="38"/>
      <c r="AQ31" s="38"/>
      <c r="AR31" s="38"/>
      <c r="AS31" s="38"/>
      <c r="AT31" s="38"/>
      <c r="AU31" s="38"/>
      <c r="AV31" s="38"/>
      <c r="AW31" s="38"/>
      <c r="AX31" s="38"/>
      <c r="AY31" s="38"/>
    </row>
    <row r="32" spans="1:51" ht="24.75" customHeight="1" x14ac:dyDescent="0.25">
      <c r="A32" s="166"/>
      <c r="B32" s="164"/>
      <c r="C32" s="67">
        <v>29</v>
      </c>
      <c r="D32" s="71" t="s">
        <v>92</v>
      </c>
      <c r="E32" s="86" t="s">
        <v>266</v>
      </c>
      <c r="F32" s="77" t="s">
        <v>3</v>
      </c>
      <c r="G32" s="75" t="s">
        <v>268</v>
      </c>
      <c r="H32" s="81" t="s">
        <v>468</v>
      </c>
      <c r="I32" s="82">
        <v>3.19</v>
      </c>
      <c r="J32" s="85">
        <v>0</v>
      </c>
      <c r="K32" s="28">
        <f t="shared" si="0"/>
        <v>0</v>
      </c>
      <c r="L32" s="28">
        <f t="shared" si="2"/>
        <v>0</v>
      </c>
      <c r="M32" s="29"/>
      <c r="N32" s="30">
        <f t="shared" si="3"/>
        <v>0</v>
      </c>
      <c r="O32" s="29"/>
      <c r="P32" s="29"/>
      <c r="Q32" s="29"/>
      <c r="R32" s="42">
        <f t="shared" si="1"/>
        <v>0</v>
      </c>
      <c r="S32" s="20" t="str">
        <f t="shared" si="4"/>
        <v>OK</v>
      </c>
      <c r="T32" s="142"/>
      <c r="U32" s="142"/>
      <c r="V32" s="146"/>
      <c r="W32" s="146"/>
      <c r="X32" s="146"/>
      <c r="Y32" s="41"/>
      <c r="Z32" s="41"/>
      <c r="AA32" s="40"/>
      <c r="AB32" s="40"/>
      <c r="AC32" s="40"/>
      <c r="AD32" s="40"/>
      <c r="AE32" s="38"/>
      <c r="AF32" s="38"/>
      <c r="AG32" s="38"/>
      <c r="AH32" s="38"/>
      <c r="AI32" s="38"/>
      <c r="AJ32" s="38"/>
      <c r="AK32" s="38"/>
      <c r="AL32" s="38"/>
      <c r="AM32" s="38"/>
      <c r="AN32" s="38"/>
      <c r="AO32" s="38"/>
      <c r="AP32" s="38"/>
      <c r="AQ32" s="38"/>
      <c r="AR32" s="38"/>
      <c r="AS32" s="38"/>
      <c r="AT32" s="38"/>
      <c r="AU32" s="38"/>
      <c r="AV32" s="38"/>
      <c r="AW32" s="38"/>
      <c r="AX32" s="38"/>
      <c r="AY32" s="38"/>
    </row>
    <row r="33" spans="1:51" ht="24.75" customHeight="1" x14ac:dyDescent="0.25">
      <c r="A33" s="166"/>
      <c r="B33" s="164"/>
      <c r="C33" s="67">
        <v>30</v>
      </c>
      <c r="D33" s="71" t="s">
        <v>93</v>
      </c>
      <c r="E33" s="86" t="s">
        <v>266</v>
      </c>
      <c r="F33" s="77" t="s">
        <v>3</v>
      </c>
      <c r="G33" s="75" t="s">
        <v>269</v>
      </c>
      <c r="H33" s="81" t="s">
        <v>468</v>
      </c>
      <c r="I33" s="82">
        <v>3.19</v>
      </c>
      <c r="J33" s="85">
        <v>0</v>
      </c>
      <c r="K33" s="28">
        <f t="shared" si="0"/>
        <v>0</v>
      </c>
      <c r="L33" s="28">
        <f t="shared" si="2"/>
        <v>0</v>
      </c>
      <c r="M33" s="29"/>
      <c r="N33" s="30">
        <f t="shared" si="3"/>
        <v>0</v>
      </c>
      <c r="O33" s="29"/>
      <c r="P33" s="29"/>
      <c r="Q33" s="29"/>
      <c r="R33" s="42">
        <f t="shared" si="1"/>
        <v>0</v>
      </c>
      <c r="S33" s="20" t="str">
        <f t="shared" si="4"/>
        <v>OK</v>
      </c>
      <c r="T33" s="142"/>
      <c r="U33" s="142"/>
      <c r="V33" s="146"/>
      <c r="W33" s="146"/>
      <c r="X33" s="146"/>
      <c r="Y33" s="41"/>
      <c r="Z33" s="41"/>
      <c r="AA33" s="40"/>
      <c r="AB33" s="40"/>
      <c r="AC33" s="40"/>
      <c r="AD33" s="40"/>
      <c r="AE33" s="38"/>
      <c r="AF33" s="38"/>
      <c r="AG33" s="38"/>
      <c r="AH33" s="38"/>
      <c r="AI33" s="38"/>
      <c r="AJ33" s="38"/>
      <c r="AK33" s="38"/>
      <c r="AL33" s="38"/>
      <c r="AM33" s="38"/>
      <c r="AN33" s="38"/>
      <c r="AO33" s="38"/>
      <c r="AP33" s="38"/>
      <c r="AQ33" s="38"/>
      <c r="AR33" s="38"/>
      <c r="AS33" s="38"/>
      <c r="AT33" s="38"/>
      <c r="AU33" s="38"/>
      <c r="AV33" s="38"/>
      <c r="AW33" s="38"/>
      <c r="AX33" s="38"/>
      <c r="AY33" s="38"/>
    </row>
    <row r="34" spans="1:51" ht="24.75" customHeight="1" x14ac:dyDescent="0.25">
      <c r="A34" s="166"/>
      <c r="B34" s="164"/>
      <c r="C34" s="67">
        <v>31</v>
      </c>
      <c r="D34" s="71" t="s">
        <v>94</v>
      </c>
      <c r="E34" s="86" t="s">
        <v>266</v>
      </c>
      <c r="F34" s="77" t="s">
        <v>3</v>
      </c>
      <c r="G34" s="75" t="s">
        <v>270</v>
      </c>
      <c r="H34" s="81" t="s">
        <v>468</v>
      </c>
      <c r="I34" s="82">
        <v>3.19</v>
      </c>
      <c r="J34" s="85">
        <v>0</v>
      </c>
      <c r="K34" s="28">
        <f t="shared" si="0"/>
        <v>0</v>
      </c>
      <c r="L34" s="28">
        <f t="shared" si="2"/>
        <v>0</v>
      </c>
      <c r="M34" s="29"/>
      <c r="N34" s="30">
        <f t="shared" si="3"/>
        <v>0</v>
      </c>
      <c r="O34" s="29"/>
      <c r="P34" s="29"/>
      <c r="Q34" s="29"/>
      <c r="R34" s="42">
        <f t="shared" si="1"/>
        <v>0</v>
      </c>
      <c r="S34" s="20" t="str">
        <f t="shared" si="4"/>
        <v>OK</v>
      </c>
      <c r="T34" s="142"/>
      <c r="U34" s="142"/>
      <c r="V34" s="146"/>
      <c r="W34" s="146"/>
      <c r="X34" s="146"/>
      <c r="Y34" s="41"/>
      <c r="Z34" s="41"/>
      <c r="AA34" s="40"/>
      <c r="AB34" s="40"/>
      <c r="AC34" s="40"/>
      <c r="AD34" s="40"/>
      <c r="AE34" s="38"/>
      <c r="AF34" s="38"/>
      <c r="AG34" s="38"/>
      <c r="AH34" s="38"/>
      <c r="AI34" s="38"/>
      <c r="AJ34" s="38"/>
      <c r="AK34" s="38"/>
      <c r="AL34" s="38"/>
      <c r="AM34" s="38"/>
      <c r="AN34" s="38"/>
      <c r="AO34" s="38"/>
      <c r="AP34" s="38"/>
      <c r="AQ34" s="38"/>
      <c r="AR34" s="38"/>
      <c r="AS34" s="38"/>
      <c r="AT34" s="38"/>
      <c r="AU34" s="38"/>
      <c r="AV34" s="38"/>
      <c r="AW34" s="38"/>
      <c r="AX34" s="38"/>
      <c r="AY34" s="38"/>
    </row>
    <row r="35" spans="1:51" ht="24.75" customHeight="1" x14ac:dyDescent="0.25">
      <c r="A35" s="166"/>
      <c r="B35" s="164"/>
      <c r="C35" s="67">
        <v>32</v>
      </c>
      <c r="D35" s="71" t="s">
        <v>95</v>
      </c>
      <c r="E35" s="86" t="s">
        <v>266</v>
      </c>
      <c r="F35" s="77" t="s">
        <v>3</v>
      </c>
      <c r="G35" s="75" t="s">
        <v>271</v>
      </c>
      <c r="H35" s="81" t="s">
        <v>468</v>
      </c>
      <c r="I35" s="82">
        <v>3.19</v>
      </c>
      <c r="J35" s="85">
        <v>0</v>
      </c>
      <c r="K35" s="28">
        <f t="shared" si="0"/>
        <v>0</v>
      </c>
      <c r="L35" s="28">
        <f t="shared" si="2"/>
        <v>0</v>
      </c>
      <c r="M35" s="29"/>
      <c r="N35" s="30">
        <f t="shared" si="3"/>
        <v>0</v>
      </c>
      <c r="O35" s="29"/>
      <c r="P35" s="29"/>
      <c r="Q35" s="29"/>
      <c r="R35" s="42">
        <f t="shared" si="1"/>
        <v>0</v>
      </c>
      <c r="S35" s="20" t="str">
        <f t="shared" si="4"/>
        <v>OK</v>
      </c>
      <c r="T35" s="142"/>
      <c r="U35" s="142"/>
      <c r="V35" s="146"/>
      <c r="W35" s="146"/>
      <c r="X35" s="146"/>
      <c r="Y35" s="41"/>
      <c r="Z35" s="41"/>
      <c r="AA35" s="40"/>
      <c r="AB35" s="40"/>
      <c r="AC35" s="40"/>
      <c r="AD35" s="40"/>
      <c r="AE35" s="38"/>
      <c r="AF35" s="38"/>
      <c r="AG35" s="38"/>
      <c r="AH35" s="38"/>
      <c r="AI35" s="38"/>
      <c r="AJ35" s="38"/>
      <c r="AK35" s="38"/>
      <c r="AL35" s="38"/>
      <c r="AM35" s="38"/>
      <c r="AN35" s="38"/>
      <c r="AO35" s="38"/>
      <c r="AP35" s="38"/>
      <c r="AQ35" s="38"/>
      <c r="AR35" s="38"/>
      <c r="AS35" s="38"/>
      <c r="AT35" s="38"/>
      <c r="AU35" s="38"/>
      <c r="AV35" s="38"/>
      <c r="AW35" s="38"/>
      <c r="AX35" s="38"/>
      <c r="AY35" s="38"/>
    </row>
    <row r="36" spans="1:51" ht="24.75" customHeight="1" x14ac:dyDescent="0.25">
      <c r="A36" s="166"/>
      <c r="B36" s="164"/>
      <c r="C36" s="67">
        <v>33</v>
      </c>
      <c r="D36" s="71" t="s">
        <v>96</v>
      </c>
      <c r="E36" s="86" t="s">
        <v>266</v>
      </c>
      <c r="F36" s="77" t="s">
        <v>3</v>
      </c>
      <c r="G36" s="75" t="s">
        <v>272</v>
      </c>
      <c r="H36" s="81" t="s">
        <v>468</v>
      </c>
      <c r="I36" s="82">
        <v>3.19</v>
      </c>
      <c r="J36" s="85">
        <v>0</v>
      </c>
      <c r="K36" s="28">
        <f t="shared" ref="K36:K154" si="5">IF(SUM(T36:AY36)&gt;J36+M36,J36+M36,SUM(T36:AY36))</f>
        <v>0</v>
      </c>
      <c r="L36" s="28">
        <f t="shared" ref="L36:L154" si="6">(SUM(T36:AY36))</f>
        <v>0</v>
      </c>
      <c r="M36" s="29"/>
      <c r="N36" s="30">
        <f t="shared" si="3"/>
        <v>0</v>
      </c>
      <c r="O36" s="29"/>
      <c r="P36" s="29"/>
      <c r="Q36" s="29"/>
      <c r="R36" s="42">
        <f t="shared" ref="R36:R154" si="7">J36-SUM(T36:AY36)+M36</f>
        <v>0</v>
      </c>
      <c r="S36" s="20" t="str">
        <f t="shared" si="4"/>
        <v>OK</v>
      </c>
      <c r="T36" s="142"/>
      <c r="U36" s="142"/>
      <c r="V36" s="146"/>
      <c r="W36" s="146"/>
      <c r="X36" s="146"/>
      <c r="Y36" s="41"/>
      <c r="Z36" s="41"/>
      <c r="AA36" s="40"/>
      <c r="AB36" s="40"/>
      <c r="AC36" s="40"/>
      <c r="AD36" s="40"/>
      <c r="AE36" s="38"/>
      <c r="AF36" s="38"/>
      <c r="AG36" s="38"/>
      <c r="AH36" s="38"/>
      <c r="AI36" s="38"/>
      <c r="AJ36" s="38"/>
      <c r="AK36" s="38"/>
      <c r="AL36" s="38"/>
      <c r="AM36" s="38"/>
      <c r="AN36" s="38"/>
      <c r="AO36" s="38"/>
      <c r="AP36" s="38"/>
      <c r="AQ36" s="38"/>
      <c r="AR36" s="38"/>
      <c r="AS36" s="38"/>
      <c r="AT36" s="38"/>
      <c r="AU36" s="38"/>
      <c r="AV36" s="38"/>
      <c r="AW36" s="38"/>
      <c r="AX36" s="38"/>
      <c r="AY36" s="38"/>
    </row>
    <row r="37" spans="1:51" ht="24.75" customHeight="1" x14ac:dyDescent="0.25">
      <c r="A37" s="166"/>
      <c r="B37" s="164"/>
      <c r="C37" s="67">
        <v>34</v>
      </c>
      <c r="D37" s="71" t="s">
        <v>97</v>
      </c>
      <c r="E37" s="86" t="s">
        <v>273</v>
      </c>
      <c r="F37" s="77" t="s">
        <v>274</v>
      </c>
      <c r="G37" s="75" t="s">
        <v>275</v>
      </c>
      <c r="H37" s="81" t="s">
        <v>468</v>
      </c>
      <c r="I37" s="82">
        <v>1.07</v>
      </c>
      <c r="J37" s="85">
        <v>0</v>
      </c>
      <c r="K37" s="28">
        <f t="shared" si="5"/>
        <v>0</v>
      </c>
      <c r="L37" s="28">
        <f t="shared" si="6"/>
        <v>0</v>
      </c>
      <c r="M37" s="29"/>
      <c r="N37" s="30">
        <f t="shared" si="3"/>
        <v>0</v>
      </c>
      <c r="O37" s="29"/>
      <c r="P37" s="29"/>
      <c r="Q37" s="29"/>
      <c r="R37" s="42">
        <f t="shared" si="7"/>
        <v>0</v>
      </c>
      <c r="S37" s="20" t="str">
        <f t="shared" si="4"/>
        <v>OK</v>
      </c>
      <c r="T37" s="142"/>
      <c r="U37" s="142"/>
      <c r="V37" s="146"/>
      <c r="W37" s="146"/>
      <c r="X37" s="146"/>
      <c r="Y37" s="41"/>
      <c r="Z37" s="41"/>
      <c r="AA37" s="40"/>
      <c r="AB37" s="40"/>
      <c r="AC37" s="40"/>
      <c r="AD37" s="40"/>
      <c r="AE37" s="38"/>
      <c r="AF37" s="38"/>
      <c r="AG37" s="38"/>
      <c r="AH37" s="38"/>
      <c r="AI37" s="38"/>
      <c r="AJ37" s="38"/>
      <c r="AK37" s="38"/>
      <c r="AL37" s="38"/>
      <c r="AM37" s="38"/>
      <c r="AN37" s="38"/>
      <c r="AO37" s="38"/>
      <c r="AP37" s="38"/>
      <c r="AQ37" s="38"/>
      <c r="AR37" s="38"/>
      <c r="AS37" s="38"/>
      <c r="AT37" s="38"/>
      <c r="AU37" s="38"/>
      <c r="AV37" s="38"/>
      <c r="AW37" s="38"/>
      <c r="AX37" s="38"/>
      <c r="AY37" s="38"/>
    </row>
    <row r="38" spans="1:51" ht="24.75" customHeight="1" x14ac:dyDescent="0.25">
      <c r="A38" s="166"/>
      <c r="B38" s="164"/>
      <c r="C38" s="67">
        <v>35</v>
      </c>
      <c r="D38" s="71" t="s">
        <v>98</v>
      </c>
      <c r="E38" s="86" t="s">
        <v>273</v>
      </c>
      <c r="F38" s="77" t="s">
        <v>274</v>
      </c>
      <c r="G38" s="75" t="s">
        <v>276</v>
      </c>
      <c r="H38" s="81" t="s">
        <v>468</v>
      </c>
      <c r="I38" s="82">
        <v>1.07</v>
      </c>
      <c r="J38" s="85">
        <v>0</v>
      </c>
      <c r="K38" s="28">
        <f t="shared" si="5"/>
        <v>0</v>
      </c>
      <c r="L38" s="28">
        <f t="shared" si="6"/>
        <v>0</v>
      </c>
      <c r="M38" s="29"/>
      <c r="N38" s="30">
        <f t="shared" si="3"/>
        <v>0</v>
      </c>
      <c r="O38" s="29"/>
      <c r="P38" s="29"/>
      <c r="Q38" s="29"/>
      <c r="R38" s="42">
        <f t="shared" si="7"/>
        <v>0</v>
      </c>
      <c r="S38" s="20" t="str">
        <f t="shared" si="4"/>
        <v>OK</v>
      </c>
      <c r="T38" s="142"/>
      <c r="U38" s="142"/>
      <c r="V38" s="146"/>
      <c r="W38" s="146"/>
      <c r="X38" s="146"/>
      <c r="Y38" s="41"/>
      <c r="Z38" s="41"/>
      <c r="AA38" s="40"/>
      <c r="AB38" s="40"/>
      <c r="AC38" s="40"/>
      <c r="AD38" s="40"/>
      <c r="AE38" s="38"/>
      <c r="AF38" s="38"/>
      <c r="AG38" s="38"/>
      <c r="AH38" s="38"/>
      <c r="AI38" s="38"/>
      <c r="AJ38" s="38"/>
      <c r="AK38" s="38"/>
      <c r="AL38" s="38"/>
      <c r="AM38" s="38"/>
      <c r="AN38" s="38"/>
      <c r="AO38" s="38"/>
      <c r="AP38" s="38"/>
      <c r="AQ38" s="38"/>
      <c r="AR38" s="38"/>
      <c r="AS38" s="38"/>
      <c r="AT38" s="38"/>
      <c r="AU38" s="38"/>
      <c r="AV38" s="38"/>
      <c r="AW38" s="38"/>
      <c r="AX38" s="38"/>
      <c r="AY38" s="38"/>
    </row>
    <row r="39" spans="1:51" ht="24.75" customHeight="1" x14ac:dyDescent="0.25">
      <c r="A39" s="166"/>
      <c r="B39" s="164"/>
      <c r="C39" s="67">
        <v>36</v>
      </c>
      <c r="D39" s="71" t="s">
        <v>99</v>
      </c>
      <c r="E39" s="86" t="s">
        <v>273</v>
      </c>
      <c r="F39" s="77" t="s">
        <v>274</v>
      </c>
      <c r="G39" s="75" t="s">
        <v>277</v>
      </c>
      <c r="H39" s="81" t="s">
        <v>468</v>
      </c>
      <c r="I39" s="82">
        <v>1.07</v>
      </c>
      <c r="J39" s="85">
        <v>0</v>
      </c>
      <c r="K39" s="28">
        <f t="shared" si="5"/>
        <v>0</v>
      </c>
      <c r="L39" s="28">
        <f t="shared" si="6"/>
        <v>0</v>
      </c>
      <c r="M39" s="29"/>
      <c r="N39" s="30">
        <f t="shared" si="3"/>
        <v>0</v>
      </c>
      <c r="O39" s="29"/>
      <c r="P39" s="29"/>
      <c r="Q39" s="29"/>
      <c r="R39" s="42">
        <f t="shared" si="7"/>
        <v>0</v>
      </c>
      <c r="S39" s="20" t="str">
        <f t="shared" si="4"/>
        <v>OK</v>
      </c>
      <c r="T39" s="142"/>
      <c r="U39" s="142"/>
      <c r="V39" s="146"/>
      <c r="W39" s="146"/>
      <c r="X39" s="146"/>
      <c r="Y39" s="41"/>
      <c r="Z39" s="41"/>
      <c r="AA39" s="40"/>
      <c r="AB39" s="40"/>
      <c r="AC39" s="40"/>
      <c r="AD39" s="40"/>
      <c r="AE39" s="38"/>
      <c r="AF39" s="38"/>
      <c r="AG39" s="38"/>
      <c r="AH39" s="38"/>
      <c r="AI39" s="38"/>
      <c r="AJ39" s="38"/>
      <c r="AK39" s="38"/>
      <c r="AL39" s="38"/>
      <c r="AM39" s="38"/>
      <c r="AN39" s="38"/>
      <c r="AO39" s="38"/>
      <c r="AP39" s="38"/>
      <c r="AQ39" s="38"/>
      <c r="AR39" s="38"/>
      <c r="AS39" s="38"/>
      <c r="AT39" s="38"/>
      <c r="AU39" s="38"/>
      <c r="AV39" s="38"/>
      <c r="AW39" s="38"/>
      <c r="AX39" s="38"/>
      <c r="AY39" s="38"/>
    </row>
    <row r="40" spans="1:51" ht="24.75" customHeight="1" x14ac:dyDescent="0.25">
      <c r="A40" s="166"/>
      <c r="B40" s="164"/>
      <c r="C40" s="67">
        <v>37</v>
      </c>
      <c r="D40" s="71" t="s">
        <v>100</v>
      </c>
      <c r="E40" s="86" t="s">
        <v>273</v>
      </c>
      <c r="F40" s="77" t="s">
        <v>3</v>
      </c>
      <c r="G40" s="75" t="s">
        <v>278</v>
      </c>
      <c r="H40" s="81" t="s">
        <v>468</v>
      </c>
      <c r="I40" s="82">
        <v>1.07</v>
      </c>
      <c r="J40" s="85">
        <v>0</v>
      </c>
      <c r="K40" s="28">
        <f t="shared" si="5"/>
        <v>0</v>
      </c>
      <c r="L40" s="28">
        <f t="shared" si="6"/>
        <v>0</v>
      </c>
      <c r="M40" s="29"/>
      <c r="N40" s="30">
        <f t="shared" si="3"/>
        <v>0</v>
      </c>
      <c r="O40" s="29"/>
      <c r="P40" s="29"/>
      <c r="Q40" s="29"/>
      <c r="R40" s="42">
        <f t="shared" si="7"/>
        <v>0</v>
      </c>
      <c r="S40" s="20" t="str">
        <f t="shared" si="4"/>
        <v>OK</v>
      </c>
      <c r="T40" s="142"/>
      <c r="U40" s="142"/>
      <c r="V40" s="146"/>
      <c r="W40" s="146"/>
      <c r="X40" s="146"/>
      <c r="Y40" s="41"/>
      <c r="Z40" s="41"/>
      <c r="AA40" s="40"/>
      <c r="AB40" s="40"/>
      <c r="AC40" s="40"/>
      <c r="AD40" s="40"/>
      <c r="AE40" s="38"/>
      <c r="AF40" s="38"/>
      <c r="AG40" s="38"/>
      <c r="AH40" s="38"/>
      <c r="AI40" s="38"/>
      <c r="AJ40" s="38"/>
      <c r="AK40" s="38"/>
      <c r="AL40" s="38"/>
      <c r="AM40" s="38"/>
      <c r="AN40" s="38"/>
      <c r="AO40" s="38"/>
      <c r="AP40" s="38"/>
      <c r="AQ40" s="38"/>
      <c r="AR40" s="38"/>
      <c r="AS40" s="38"/>
      <c r="AT40" s="38"/>
      <c r="AU40" s="38"/>
      <c r="AV40" s="38"/>
      <c r="AW40" s="38"/>
      <c r="AX40" s="38"/>
      <c r="AY40" s="38"/>
    </row>
    <row r="41" spans="1:51" ht="24.75" customHeight="1" x14ac:dyDescent="0.25">
      <c r="A41" s="166"/>
      <c r="B41" s="164"/>
      <c r="C41" s="67">
        <v>38</v>
      </c>
      <c r="D41" s="71" t="s">
        <v>101</v>
      </c>
      <c r="E41" s="86" t="s">
        <v>273</v>
      </c>
      <c r="F41" s="77" t="s">
        <v>274</v>
      </c>
      <c r="G41" s="75" t="s">
        <v>279</v>
      </c>
      <c r="H41" s="81" t="s">
        <v>468</v>
      </c>
      <c r="I41" s="82">
        <v>1.07</v>
      </c>
      <c r="J41" s="85">
        <v>0</v>
      </c>
      <c r="K41" s="28">
        <f t="shared" si="5"/>
        <v>0</v>
      </c>
      <c r="L41" s="28">
        <f t="shared" si="6"/>
        <v>0</v>
      </c>
      <c r="M41" s="29"/>
      <c r="N41" s="30">
        <f t="shared" si="3"/>
        <v>0</v>
      </c>
      <c r="O41" s="29"/>
      <c r="P41" s="29"/>
      <c r="Q41" s="29"/>
      <c r="R41" s="42">
        <f t="shared" si="7"/>
        <v>0</v>
      </c>
      <c r="S41" s="20" t="str">
        <f t="shared" si="4"/>
        <v>OK</v>
      </c>
      <c r="T41" s="142"/>
      <c r="U41" s="142"/>
      <c r="V41" s="146"/>
      <c r="W41" s="146"/>
      <c r="X41" s="146"/>
      <c r="Y41" s="41"/>
      <c r="Z41" s="41"/>
      <c r="AA41" s="40"/>
      <c r="AB41" s="40"/>
      <c r="AC41" s="40"/>
      <c r="AD41" s="40"/>
      <c r="AE41" s="38"/>
      <c r="AF41" s="38"/>
      <c r="AG41" s="38"/>
      <c r="AH41" s="38"/>
      <c r="AI41" s="38"/>
      <c r="AJ41" s="38"/>
      <c r="AK41" s="38"/>
      <c r="AL41" s="38"/>
      <c r="AM41" s="38"/>
      <c r="AN41" s="38"/>
      <c r="AO41" s="38"/>
      <c r="AP41" s="38"/>
      <c r="AQ41" s="38"/>
      <c r="AR41" s="38"/>
      <c r="AS41" s="38"/>
      <c r="AT41" s="38"/>
      <c r="AU41" s="38"/>
      <c r="AV41" s="38"/>
      <c r="AW41" s="38"/>
      <c r="AX41" s="38"/>
      <c r="AY41" s="38"/>
    </row>
    <row r="42" spans="1:51" ht="24.75" customHeight="1" x14ac:dyDescent="0.25">
      <c r="A42" s="166"/>
      <c r="B42" s="164"/>
      <c r="C42" s="67">
        <v>39</v>
      </c>
      <c r="D42" s="71" t="s">
        <v>102</v>
      </c>
      <c r="E42" s="86" t="s">
        <v>280</v>
      </c>
      <c r="F42" s="77" t="s">
        <v>274</v>
      </c>
      <c r="G42" s="75" t="s">
        <v>281</v>
      </c>
      <c r="H42" s="81" t="s">
        <v>468</v>
      </c>
      <c r="I42" s="82">
        <v>1.6</v>
      </c>
      <c r="J42" s="85">
        <v>0</v>
      </c>
      <c r="K42" s="28">
        <f t="shared" si="5"/>
        <v>0</v>
      </c>
      <c r="L42" s="28">
        <f t="shared" si="6"/>
        <v>0</v>
      </c>
      <c r="M42" s="29"/>
      <c r="N42" s="30">
        <f t="shared" si="3"/>
        <v>0</v>
      </c>
      <c r="O42" s="29"/>
      <c r="P42" s="29"/>
      <c r="Q42" s="29"/>
      <c r="R42" s="42">
        <f t="shared" si="7"/>
        <v>0</v>
      </c>
      <c r="S42" s="20" t="str">
        <f t="shared" si="4"/>
        <v>OK</v>
      </c>
      <c r="T42" s="142"/>
      <c r="U42" s="142"/>
      <c r="V42" s="146"/>
      <c r="W42" s="146"/>
      <c r="X42" s="146"/>
      <c r="Y42" s="41"/>
      <c r="Z42" s="41"/>
      <c r="AA42" s="40"/>
      <c r="AB42" s="40"/>
      <c r="AC42" s="40"/>
      <c r="AD42" s="40"/>
      <c r="AE42" s="38"/>
      <c r="AF42" s="38"/>
      <c r="AG42" s="38"/>
      <c r="AH42" s="38"/>
      <c r="AI42" s="38"/>
      <c r="AJ42" s="38"/>
      <c r="AK42" s="38"/>
      <c r="AL42" s="38"/>
      <c r="AM42" s="38"/>
      <c r="AN42" s="38"/>
      <c r="AO42" s="38"/>
      <c r="AP42" s="38"/>
      <c r="AQ42" s="38"/>
      <c r="AR42" s="38"/>
      <c r="AS42" s="38"/>
      <c r="AT42" s="38"/>
      <c r="AU42" s="38"/>
      <c r="AV42" s="38"/>
      <c r="AW42" s="38"/>
      <c r="AX42" s="38"/>
      <c r="AY42" s="38"/>
    </row>
    <row r="43" spans="1:51" ht="24.75" customHeight="1" x14ac:dyDescent="0.25">
      <c r="A43" s="166"/>
      <c r="B43" s="164"/>
      <c r="C43" s="67">
        <v>40</v>
      </c>
      <c r="D43" s="71" t="s">
        <v>103</v>
      </c>
      <c r="E43" s="86" t="s">
        <v>280</v>
      </c>
      <c r="F43" s="77" t="s">
        <v>274</v>
      </c>
      <c r="G43" s="75" t="s">
        <v>282</v>
      </c>
      <c r="H43" s="81" t="s">
        <v>468</v>
      </c>
      <c r="I43" s="82">
        <v>1.6</v>
      </c>
      <c r="J43" s="85">
        <v>0</v>
      </c>
      <c r="K43" s="28">
        <f t="shared" si="5"/>
        <v>0</v>
      </c>
      <c r="L43" s="28">
        <f t="shared" si="6"/>
        <v>0</v>
      </c>
      <c r="M43" s="29"/>
      <c r="N43" s="30">
        <f t="shared" si="3"/>
        <v>0</v>
      </c>
      <c r="O43" s="29"/>
      <c r="P43" s="29"/>
      <c r="Q43" s="29"/>
      <c r="R43" s="42">
        <f t="shared" si="7"/>
        <v>0</v>
      </c>
      <c r="S43" s="20" t="str">
        <f t="shared" si="4"/>
        <v>OK</v>
      </c>
      <c r="T43" s="142"/>
      <c r="U43" s="142"/>
      <c r="V43" s="146"/>
      <c r="W43" s="146"/>
      <c r="X43" s="146"/>
      <c r="Y43" s="41"/>
      <c r="Z43" s="41"/>
      <c r="AA43" s="40"/>
      <c r="AB43" s="40"/>
      <c r="AC43" s="40"/>
      <c r="AD43" s="40"/>
      <c r="AE43" s="38"/>
      <c r="AF43" s="38"/>
      <c r="AG43" s="38"/>
      <c r="AH43" s="38"/>
      <c r="AI43" s="38"/>
      <c r="AJ43" s="38"/>
      <c r="AK43" s="38"/>
      <c r="AL43" s="38"/>
      <c r="AM43" s="38"/>
      <c r="AN43" s="38"/>
      <c r="AO43" s="38"/>
      <c r="AP43" s="38"/>
      <c r="AQ43" s="38"/>
      <c r="AR43" s="38"/>
      <c r="AS43" s="38"/>
      <c r="AT43" s="38"/>
      <c r="AU43" s="38"/>
      <c r="AV43" s="38"/>
      <c r="AW43" s="38"/>
      <c r="AX43" s="38"/>
      <c r="AY43" s="38"/>
    </row>
    <row r="44" spans="1:51" ht="24.75" customHeight="1" x14ac:dyDescent="0.25">
      <c r="A44" s="166"/>
      <c r="B44" s="164"/>
      <c r="C44" s="67">
        <v>41</v>
      </c>
      <c r="D44" s="71" t="s">
        <v>104</v>
      </c>
      <c r="E44" s="86" t="s">
        <v>280</v>
      </c>
      <c r="F44" s="77" t="s">
        <v>274</v>
      </c>
      <c r="G44" s="75" t="s">
        <v>283</v>
      </c>
      <c r="H44" s="81" t="s">
        <v>468</v>
      </c>
      <c r="I44" s="82">
        <v>1.6</v>
      </c>
      <c r="J44" s="85">
        <v>0</v>
      </c>
      <c r="K44" s="28">
        <f t="shared" si="5"/>
        <v>0</v>
      </c>
      <c r="L44" s="28">
        <f t="shared" si="6"/>
        <v>0</v>
      </c>
      <c r="M44" s="29"/>
      <c r="N44" s="30">
        <f t="shared" si="3"/>
        <v>0</v>
      </c>
      <c r="O44" s="29"/>
      <c r="P44" s="29"/>
      <c r="Q44" s="29"/>
      <c r="R44" s="42">
        <f t="shared" si="7"/>
        <v>0</v>
      </c>
      <c r="S44" s="20" t="str">
        <f t="shared" si="4"/>
        <v>OK</v>
      </c>
      <c r="T44" s="142"/>
      <c r="U44" s="142"/>
      <c r="V44" s="146"/>
      <c r="W44" s="146"/>
      <c r="X44" s="146"/>
      <c r="Y44" s="41"/>
      <c r="Z44" s="41"/>
      <c r="AA44" s="40"/>
      <c r="AB44" s="40"/>
      <c r="AC44" s="40"/>
      <c r="AD44" s="40"/>
      <c r="AE44" s="38"/>
      <c r="AF44" s="38"/>
      <c r="AG44" s="38"/>
      <c r="AH44" s="38"/>
      <c r="AI44" s="38"/>
      <c r="AJ44" s="38"/>
      <c r="AK44" s="38"/>
      <c r="AL44" s="38"/>
      <c r="AM44" s="38"/>
      <c r="AN44" s="38"/>
      <c r="AO44" s="38"/>
      <c r="AP44" s="38"/>
      <c r="AQ44" s="38"/>
      <c r="AR44" s="38"/>
      <c r="AS44" s="38"/>
      <c r="AT44" s="38"/>
      <c r="AU44" s="38"/>
      <c r="AV44" s="38"/>
      <c r="AW44" s="38"/>
      <c r="AX44" s="38"/>
      <c r="AY44" s="38"/>
    </row>
    <row r="45" spans="1:51" ht="24.75" customHeight="1" x14ac:dyDescent="0.25">
      <c r="A45" s="166"/>
      <c r="B45" s="164"/>
      <c r="C45" s="67">
        <v>42</v>
      </c>
      <c r="D45" s="71" t="s">
        <v>105</v>
      </c>
      <c r="E45" s="86" t="s">
        <v>280</v>
      </c>
      <c r="F45" s="77" t="s">
        <v>274</v>
      </c>
      <c r="G45" s="75" t="s">
        <v>284</v>
      </c>
      <c r="H45" s="81" t="s">
        <v>468</v>
      </c>
      <c r="I45" s="82">
        <v>1.6</v>
      </c>
      <c r="J45" s="85">
        <v>0</v>
      </c>
      <c r="K45" s="28">
        <f t="shared" si="5"/>
        <v>0</v>
      </c>
      <c r="L45" s="28">
        <f t="shared" si="6"/>
        <v>0</v>
      </c>
      <c r="M45" s="29"/>
      <c r="N45" s="30">
        <f t="shared" si="3"/>
        <v>0</v>
      </c>
      <c r="O45" s="29"/>
      <c r="P45" s="29"/>
      <c r="Q45" s="29"/>
      <c r="R45" s="42">
        <f t="shared" si="7"/>
        <v>0</v>
      </c>
      <c r="S45" s="20" t="str">
        <f t="shared" si="4"/>
        <v>OK</v>
      </c>
      <c r="T45" s="142"/>
      <c r="U45" s="142"/>
      <c r="V45" s="146"/>
      <c r="W45" s="146"/>
      <c r="X45" s="146"/>
      <c r="Y45" s="41"/>
      <c r="Z45" s="41"/>
      <c r="AA45" s="40"/>
      <c r="AB45" s="40"/>
      <c r="AC45" s="40"/>
      <c r="AD45" s="40"/>
      <c r="AE45" s="38"/>
      <c r="AF45" s="38"/>
      <c r="AG45" s="38"/>
      <c r="AH45" s="38"/>
      <c r="AI45" s="38"/>
      <c r="AJ45" s="38"/>
      <c r="AK45" s="38"/>
      <c r="AL45" s="38"/>
      <c r="AM45" s="38"/>
      <c r="AN45" s="38"/>
      <c r="AO45" s="38"/>
      <c r="AP45" s="38"/>
      <c r="AQ45" s="38"/>
      <c r="AR45" s="38"/>
      <c r="AS45" s="38"/>
      <c r="AT45" s="38"/>
      <c r="AU45" s="38"/>
      <c r="AV45" s="38"/>
      <c r="AW45" s="38"/>
      <c r="AX45" s="38"/>
      <c r="AY45" s="38"/>
    </row>
    <row r="46" spans="1:51" ht="24.75" customHeight="1" x14ac:dyDescent="0.25">
      <c r="A46" s="166"/>
      <c r="B46" s="164"/>
      <c r="C46" s="67">
        <v>43</v>
      </c>
      <c r="D46" s="71" t="s">
        <v>106</v>
      </c>
      <c r="E46" s="86" t="s">
        <v>280</v>
      </c>
      <c r="F46" s="77" t="s">
        <v>274</v>
      </c>
      <c r="G46" s="75" t="s">
        <v>285</v>
      </c>
      <c r="H46" s="81" t="s">
        <v>468</v>
      </c>
      <c r="I46" s="82">
        <v>1.6</v>
      </c>
      <c r="J46" s="85">
        <v>0</v>
      </c>
      <c r="K46" s="28">
        <f t="shared" si="5"/>
        <v>0</v>
      </c>
      <c r="L46" s="28">
        <f t="shared" si="6"/>
        <v>0</v>
      </c>
      <c r="M46" s="29"/>
      <c r="N46" s="30">
        <f t="shared" si="3"/>
        <v>0</v>
      </c>
      <c r="O46" s="29"/>
      <c r="P46" s="29"/>
      <c r="Q46" s="29"/>
      <c r="R46" s="42">
        <f t="shared" si="7"/>
        <v>0</v>
      </c>
      <c r="S46" s="20" t="str">
        <f t="shared" si="4"/>
        <v>OK</v>
      </c>
      <c r="T46" s="142"/>
      <c r="U46" s="142"/>
      <c r="V46" s="146"/>
      <c r="W46" s="146"/>
      <c r="X46" s="146"/>
      <c r="Y46" s="41"/>
      <c r="Z46" s="41"/>
      <c r="AA46" s="40"/>
      <c r="AB46" s="40"/>
      <c r="AC46" s="40"/>
      <c r="AD46" s="40"/>
      <c r="AE46" s="38"/>
      <c r="AF46" s="38"/>
      <c r="AG46" s="38"/>
      <c r="AH46" s="38"/>
      <c r="AI46" s="38"/>
      <c r="AJ46" s="38"/>
      <c r="AK46" s="38"/>
      <c r="AL46" s="38"/>
      <c r="AM46" s="38"/>
      <c r="AN46" s="38"/>
      <c r="AO46" s="38"/>
      <c r="AP46" s="38"/>
      <c r="AQ46" s="38"/>
      <c r="AR46" s="38"/>
      <c r="AS46" s="38"/>
      <c r="AT46" s="38"/>
      <c r="AU46" s="38"/>
      <c r="AV46" s="38"/>
      <c r="AW46" s="38"/>
      <c r="AX46" s="38"/>
      <c r="AY46" s="38"/>
    </row>
    <row r="47" spans="1:51" ht="24.75" customHeight="1" x14ac:dyDescent="0.25">
      <c r="A47" s="166"/>
      <c r="B47" s="164"/>
      <c r="C47" s="67">
        <v>44</v>
      </c>
      <c r="D47" s="71" t="s">
        <v>107</v>
      </c>
      <c r="E47" s="86" t="s">
        <v>280</v>
      </c>
      <c r="F47" s="77" t="s">
        <v>274</v>
      </c>
      <c r="G47" s="75" t="s">
        <v>286</v>
      </c>
      <c r="H47" s="81" t="s">
        <v>468</v>
      </c>
      <c r="I47" s="82">
        <v>1.6</v>
      </c>
      <c r="J47" s="85">
        <v>0</v>
      </c>
      <c r="K47" s="28">
        <f t="shared" si="5"/>
        <v>0</v>
      </c>
      <c r="L47" s="28">
        <f t="shared" si="6"/>
        <v>0</v>
      </c>
      <c r="M47" s="29"/>
      <c r="N47" s="30">
        <f t="shared" si="3"/>
        <v>0</v>
      </c>
      <c r="O47" s="29"/>
      <c r="P47" s="29"/>
      <c r="Q47" s="29"/>
      <c r="R47" s="42">
        <f t="shared" si="7"/>
        <v>0</v>
      </c>
      <c r="S47" s="20" t="str">
        <f t="shared" si="4"/>
        <v>OK</v>
      </c>
      <c r="T47" s="142"/>
      <c r="U47" s="142"/>
      <c r="V47" s="146"/>
      <c r="W47" s="146"/>
      <c r="X47" s="146"/>
      <c r="Y47" s="41"/>
      <c r="Z47" s="41"/>
      <c r="AA47" s="40"/>
      <c r="AB47" s="40"/>
      <c r="AC47" s="40"/>
      <c r="AD47" s="40"/>
      <c r="AE47" s="38"/>
      <c r="AF47" s="38"/>
      <c r="AG47" s="38"/>
      <c r="AH47" s="38"/>
      <c r="AI47" s="38"/>
      <c r="AJ47" s="38"/>
      <c r="AK47" s="38"/>
      <c r="AL47" s="38"/>
      <c r="AM47" s="38"/>
      <c r="AN47" s="38"/>
      <c r="AO47" s="38"/>
      <c r="AP47" s="38"/>
      <c r="AQ47" s="38"/>
      <c r="AR47" s="38"/>
      <c r="AS47" s="38"/>
      <c r="AT47" s="38"/>
      <c r="AU47" s="38"/>
      <c r="AV47" s="38"/>
      <c r="AW47" s="38"/>
      <c r="AX47" s="38"/>
      <c r="AY47" s="38"/>
    </row>
    <row r="48" spans="1:51" ht="24.75" customHeight="1" x14ac:dyDescent="0.25">
      <c r="A48" s="166"/>
      <c r="B48" s="164"/>
      <c r="C48" s="67">
        <v>45</v>
      </c>
      <c r="D48" s="71" t="s">
        <v>108</v>
      </c>
      <c r="E48" s="86" t="s">
        <v>280</v>
      </c>
      <c r="F48" s="77" t="s">
        <v>274</v>
      </c>
      <c r="G48" s="75" t="s">
        <v>287</v>
      </c>
      <c r="H48" s="81" t="s">
        <v>468</v>
      </c>
      <c r="I48" s="82">
        <v>1.6</v>
      </c>
      <c r="J48" s="85">
        <v>0</v>
      </c>
      <c r="K48" s="28">
        <f t="shared" si="5"/>
        <v>0</v>
      </c>
      <c r="L48" s="28">
        <f t="shared" si="6"/>
        <v>0</v>
      </c>
      <c r="M48" s="29"/>
      <c r="N48" s="30">
        <f t="shared" si="3"/>
        <v>0</v>
      </c>
      <c r="O48" s="29"/>
      <c r="P48" s="29"/>
      <c r="Q48" s="29"/>
      <c r="R48" s="42">
        <f t="shared" si="7"/>
        <v>0</v>
      </c>
      <c r="S48" s="20" t="str">
        <f t="shared" si="4"/>
        <v>OK</v>
      </c>
      <c r="T48" s="142"/>
      <c r="U48" s="142"/>
      <c r="V48" s="146"/>
      <c r="W48" s="146"/>
      <c r="X48" s="146"/>
      <c r="Y48" s="41"/>
      <c r="Z48" s="41"/>
      <c r="AA48" s="40"/>
      <c r="AB48" s="40"/>
      <c r="AC48" s="40"/>
      <c r="AD48" s="40"/>
      <c r="AE48" s="38"/>
      <c r="AF48" s="38"/>
      <c r="AG48" s="38"/>
      <c r="AH48" s="38"/>
      <c r="AI48" s="38"/>
      <c r="AJ48" s="38"/>
      <c r="AK48" s="38"/>
      <c r="AL48" s="38"/>
      <c r="AM48" s="38"/>
      <c r="AN48" s="38"/>
      <c r="AO48" s="38"/>
      <c r="AP48" s="38"/>
      <c r="AQ48" s="38"/>
      <c r="AR48" s="38"/>
      <c r="AS48" s="38"/>
      <c r="AT48" s="38"/>
      <c r="AU48" s="38"/>
      <c r="AV48" s="38"/>
      <c r="AW48" s="38"/>
      <c r="AX48" s="38"/>
      <c r="AY48" s="38"/>
    </row>
    <row r="49" spans="1:51" ht="24.75" customHeight="1" x14ac:dyDescent="0.25">
      <c r="A49" s="166"/>
      <c r="B49" s="164"/>
      <c r="C49" s="67">
        <v>46</v>
      </c>
      <c r="D49" s="71" t="s">
        <v>109</v>
      </c>
      <c r="E49" s="86" t="s">
        <v>280</v>
      </c>
      <c r="F49" s="77" t="s">
        <v>274</v>
      </c>
      <c r="G49" s="75" t="s">
        <v>288</v>
      </c>
      <c r="H49" s="81" t="s">
        <v>468</v>
      </c>
      <c r="I49" s="82">
        <v>1.6</v>
      </c>
      <c r="J49" s="85">
        <v>0</v>
      </c>
      <c r="K49" s="28">
        <f t="shared" si="5"/>
        <v>0</v>
      </c>
      <c r="L49" s="28">
        <f t="shared" si="6"/>
        <v>0</v>
      </c>
      <c r="M49" s="29"/>
      <c r="N49" s="30">
        <f t="shared" si="3"/>
        <v>0</v>
      </c>
      <c r="O49" s="29"/>
      <c r="P49" s="29"/>
      <c r="Q49" s="29"/>
      <c r="R49" s="42">
        <f t="shared" si="7"/>
        <v>0</v>
      </c>
      <c r="S49" s="20" t="str">
        <f t="shared" si="4"/>
        <v>OK</v>
      </c>
      <c r="T49" s="142"/>
      <c r="U49" s="142"/>
      <c r="V49" s="146"/>
      <c r="W49" s="146"/>
      <c r="X49" s="146"/>
      <c r="Y49" s="41"/>
      <c r="Z49" s="41"/>
      <c r="AA49" s="40"/>
      <c r="AB49" s="40"/>
      <c r="AC49" s="40"/>
      <c r="AD49" s="40"/>
      <c r="AE49" s="38"/>
      <c r="AF49" s="38"/>
      <c r="AG49" s="38"/>
      <c r="AH49" s="38"/>
      <c r="AI49" s="38"/>
      <c r="AJ49" s="38"/>
      <c r="AK49" s="38"/>
      <c r="AL49" s="38"/>
      <c r="AM49" s="38"/>
      <c r="AN49" s="38"/>
      <c r="AO49" s="38"/>
      <c r="AP49" s="38"/>
      <c r="AQ49" s="38"/>
      <c r="AR49" s="38"/>
      <c r="AS49" s="38"/>
      <c r="AT49" s="38"/>
      <c r="AU49" s="38"/>
      <c r="AV49" s="38"/>
      <c r="AW49" s="38"/>
      <c r="AX49" s="38"/>
      <c r="AY49" s="38"/>
    </row>
    <row r="50" spans="1:51" ht="24.75" customHeight="1" x14ac:dyDescent="0.25">
      <c r="A50" s="166"/>
      <c r="B50" s="164"/>
      <c r="C50" s="67">
        <v>47</v>
      </c>
      <c r="D50" s="71" t="s">
        <v>110</v>
      </c>
      <c r="E50" s="86" t="s">
        <v>280</v>
      </c>
      <c r="F50" s="77" t="s">
        <v>274</v>
      </c>
      <c r="G50" s="75" t="s">
        <v>289</v>
      </c>
      <c r="H50" s="81" t="s">
        <v>468</v>
      </c>
      <c r="I50" s="82">
        <v>1.6</v>
      </c>
      <c r="J50" s="85">
        <v>0</v>
      </c>
      <c r="K50" s="28">
        <f t="shared" si="5"/>
        <v>0</v>
      </c>
      <c r="L50" s="28">
        <f t="shared" si="6"/>
        <v>0</v>
      </c>
      <c r="M50" s="29"/>
      <c r="N50" s="30">
        <f t="shared" si="3"/>
        <v>0</v>
      </c>
      <c r="O50" s="29"/>
      <c r="P50" s="29"/>
      <c r="Q50" s="29"/>
      <c r="R50" s="42">
        <f t="shared" si="7"/>
        <v>0</v>
      </c>
      <c r="S50" s="20" t="str">
        <f t="shared" si="4"/>
        <v>OK</v>
      </c>
      <c r="T50" s="142"/>
      <c r="U50" s="142"/>
      <c r="V50" s="146"/>
      <c r="W50" s="146"/>
      <c r="X50" s="146"/>
      <c r="Y50" s="41"/>
      <c r="Z50" s="41"/>
      <c r="AA50" s="40"/>
      <c r="AB50" s="40"/>
      <c r="AC50" s="40"/>
      <c r="AD50" s="40"/>
      <c r="AE50" s="38"/>
      <c r="AF50" s="38"/>
      <c r="AG50" s="38"/>
      <c r="AH50" s="38"/>
      <c r="AI50" s="38"/>
      <c r="AJ50" s="38"/>
      <c r="AK50" s="38"/>
      <c r="AL50" s="38"/>
      <c r="AM50" s="38"/>
      <c r="AN50" s="38"/>
      <c r="AO50" s="38"/>
      <c r="AP50" s="38"/>
      <c r="AQ50" s="38"/>
      <c r="AR50" s="38"/>
      <c r="AS50" s="38"/>
      <c r="AT50" s="38"/>
      <c r="AU50" s="38"/>
      <c r="AV50" s="38"/>
      <c r="AW50" s="38"/>
      <c r="AX50" s="38"/>
      <c r="AY50" s="38"/>
    </row>
    <row r="51" spans="1:51" ht="24.75" customHeight="1" x14ac:dyDescent="0.25">
      <c r="A51" s="166"/>
      <c r="B51" s="164"/>
      <c r="C51" s="67">
        <v>48</v>
      </c>
      <c r="D51" s="71" t="s">
        <v>111</v>
      </c>
      <c r="E51" s="86" t="s">
        <v>290</v>
      </c>
      <c r="F51" s="77" t="s">
        <v>291</v>
      </c>
      <c r="G51" s="75" t="s">
        <v>292</v>
      </c>
      <c r="H51" s="81" t="s">
        <v>470</v>
      </c>
      <c r="I51" s="82">
        <v>3.1</v>
      </c>
      <c r="J51" s="85">
        <v>0</v>
      </c>
      <c r="K51" s="28">
        <f t="shared" si="5"/>
        <v>0</v>
      </c>
      <c r="L51" s="28">
        <f t="shared" si="6"/>
        <v>0</v>
      </c>
      <c r="M51" s="29"/>
      <c r="N51" s="30">
        <f t="shared" si="3"/>
        <v>0</v>
      </c>
      <c r="O51" s="29"/>
      <c r="P51" s="29"/>
      <c r="Q51" s="29"/>
      <c r="R51" s="42">
        <f t="shared" si="7"/>
        <v>0</v>
      </c>
      <c r="S51" s="20" t="str">
        <f t="shared" si="4"/>
        <v>OK</v>
      </c>
      <c r="T51" s="142"/>
      <c r="U51" s="142"/>
      <c r="V51" s="146"/>
      <c r="W51" s="146"/>
      <c r="X51" s="146"/>
      <c r="Y51" s="41"/>
      <c r="Z51" s="41"/>
      <c r="AA51" s="40"/>
      <c r="AB51" s="40"/>
      <c r="AC51" s="40"/>
      <c r="AD51" s="40"/>
      <c r="AE51" s="38"/>
      <c r="AF51" s="38"/>
      <c r="AG51" s="38"/>
      <c r="AH51" s="38"/>
      <c r="AI51" s="38"/>
      <c r="AJ51" s="38"/>
      <c r="AK51" s="38"/>
      <c r="AL51" s="38"/>
      <c r="AM51" s="38"/>
      <c r="AN51" s="38"/>
      <c r="AO51" s="38"/>
      <c r="AP51" s="38"/>
      <c r="AQ51" s="38"/>
      <c r="AR51" s="38"/>
      <c r="AS51" s="38"/>
      <c r="AT51" s="38"/>
      <c r="AU51" s="38"/>
      <c r="AV51" s="38"/>
      <c r="AW51" s="38"/>
      <c r="AX51" s="38"/>
      <c r="AY51" s="38"/>
    </row>
    <row r="52" spans="1:51" ht="24.75" customHeight="1" x14ac:dyDescent="0.25">
      <c r="A52" s="166"/>
      <c r="B52" s="164"/>
      <c r="C52" s="67">
        <v>49</v>
      </c>
      <c r="D52" s="71" t="s">
        <v>112</v>
      </c>
      <c r="E52" s="86" t="s">
        <v>293</v>
      </c>
      <c r="F52" s="77" t="s">
        <v>3</v>
      </c>
      <c r="G52" s="75" t="s">
        <v>294</v>
      </c>
      <c r="H52" s="81" t="s">
        <v>470</v>
      </c>
      <c r="I52" s="82">
        <v>2.78</v>
      </c>
      <c r="J52" s="85">
        <v>0</v>
      </c>
      <c r="K52" s="28">
        <f t="shared" si="5"/>
        <v>0</v>
      </c>
      <c r="L52" s="28">
        <f t="shared" si="6"/>
        <v>0</v>
      </c>
      <c r="M52" s="29"/>
      <c r="N52" s="30">
        <f t="shared" si="3"/>
        <v>0</v>
      </c>
      <c r="O52" s="29"/>
      <c r="P52" s="29"/>
      <c r="Q52" s="29"/>
      <c r="R52" s="42">
        <f t="shared" si="7"/>
        <v>0</v>
      </c>
      <c r="S52" s="20" t="str">
        <f t="shared" si="4"/>
        <v>OK</v>
      </c>
      <c r="T52" s="142"/>
      <c r="U52" s="142"/>
      <c r="V52" s="146"/>
      <c r="W52" s="146"/>
      <c r="X52" s="146"/>
      <c r="Y52" s="41"/>
      <c r="Z52" s="41"/>
      <c r="AA52" s="40"/>
      <c r="AB52" s="40"/>
      <c r="AC52" s="40"/>
      <c r="AD52" s="40"/>
      <c r="AE52" s="38"/>
      <c r="AF52" s="38"/>
      <c r="AG52" s="38"/>
      <c r="AH52" s="38"/>
      <c r="AI52" s="38"/>
      <c r="AJ52" s="38"/>
      <c r="AK52" s="38"/>
      <c r="AL52" s="38"/>
      <c r="AM52" s="38"/>
      <c r="AN52" s="38"/>
      <c r="AO52" s="38"/>
      <c r="AP52" s="38"/>
      <c r="AQ52" s="38"/>
      <c r="AR52" s="38"/>
      <c r="AS52" s="38"/>
      <c r="AT52" s="38"/>
      <c r="AU52" s="38"/>
      <c r="AV52" s="38"/>
      <c r="AW52" s="38"/>
      <c r="AX52" s="38"/>
      <c r="AY52" s="38"/>
    </row>
    <row r="53" spans="1:51" ht="24.75" customHeight="1" x14ac:dyDescent="0.25">
      <c r="A53" s="166"/>
      <c r="B53" s="164"/>
      <c r="C53" s="67">
        <v>50</v>
      </c>
      <c r="D53" s="71" t="s">
        <v>113</v>
      </c>
      <c r="E53" s="86" t="s">
        <v>293</v>
      </c>
      <c r="F53" s="77" t="s">
        <v>3</v>
      </c>
      <c r="G53" s="75" t="s">
        <v>295</v>
      </c>
      <c r="H53" s="81" t="s">
        <v>470</v>
      </c>
      <c r="I53" s="82">
        <v>4.1900000000000004</v>
      </c>
      <c r="J53" s="85">
        <v>0</v>
      </c>
      <c r="K53" s="28">
        <f t="shared" si="5"/>
        <v>0</v>
      </c>
      <c r="L53" s="28">
        <f t="shared" si="6"/>
        <v>0</v>
      </c>
      <c r="M53" s="29"/>
      <c r="N53" s="30">
        <f t="shared" si="3"/>
        <v>0</v>
      </c>
      <c r="O53" s="29"/>
      <c r="P53" s="29"/>
      <c r="Q53" s="29"/>
      <c r="R53" s="42">
        <f t="shared" si="7"/>
        <v>0</v>
      </c>
      <c r="S53" s="20" t="str">
        <f t="shared" si="4"/>
        <v>OK</v>
      </c>
      <c r="T53" s="142"/>
      <c r="U53" s="142"/>
      <c r="V53" s="146"/>
      <c r="W53" s="146"/>
      <c r="X53" s="146"/>
      <c r="Y53" s="41"/>
      <c r="Z53" s="41"/>
      <c r="AA53" s="40"/>
      <c r="AB53" s="40"/>
      <c r="AC53" s="40"/>
      <c r="AD53" s="40"/>
      <c r="AE53" s="38"/>
      <c r="AF53" s="38"/>
      <c r="AG53" s="38"/>
      <c r="AH53" s="38"/>
      <c r="AI53" s="38"/>
      <c r="AJ53" s="38"/>
      <c r="AK53" s="38"/>
      <c r="AL53" s="38"/>
      <c r="AM53" s="38"/>
      <c r="AN53" s="38"/>
      <c r="AO53" s="38"/>
      <c r="AP53" s="38"/>
      <c r="AQ53" s="38"/>
      <c r="AR53" s="38"/>
      <c r="AS53" s="38"/>
      <c r="AT53" s="38"/>
      <c r="AU53" s="38"/>
      <c r="AV53" s="38"/>
      <c r="AW53" s="38"/>
      <c r="AX53" s="38"/>
      <c r="AY53" s="38"/>
    </row>
    <row r="54" spans="1:51" ht="24.75" customHeight="1" x14ac:dyDescent="0.25">
      <c r="A54" s="166"/>
      <c r="B54" s="164"/>
      <c r="C54" s="67">
        <v>51</v>
      </c>
      <c r="D54" s="71" t="s">
        <v>114</v>
      </c>
      <c r="E54" s="86" t="s">
        <v>293</v>
      </c>
      <c r="F54" s="77" t="s">
        <v>3</v>
      </c>
      <c r="G54" s="75" t="s">
        <v>296</v>
      </c>
      <c r="H54" s="81" t="s">
        <v>470</v>
      </c>
      <c r="I54" s="82">
        <v>1.92</v>
      </c>
      <c r="J54" s="85">
        <v>0</v>
      </c>
      <c r="K54" s="28">
        <f t="shared" si="5"/>
        <v>0</v>
      </c>
      <c r="L54" s="28">
        <f t="shared" si="6"/>
        <v>0</v>
      </c>
      <c r="M54" s="29"/>
      <c r="N54" s="30">
        <f t="shared" si="3"/>
        <v>0</v>
      </c>
      <c r="O54" s="29"/>
      <c r="P54" s="29"/>
      <c r="Q54" s="29"/>
      <c r="R54" s="42">
        <f t="shared" si="7"/>
        <v>0</v>
      </c>
      <c r="S54" s="20" t="str">
        <f t="shared" si="4"/>
        <v>OK</v>
      </c>
      <c r="T54" s="142"/>
      <c r="U54" s="142"/>
      <c r="V54" s="146"/>
      <c r="W54" s="146"/>
      <c r="X54" s="146"/>
      <c r="Y54" s="41"/>
      <c r="Z54" s="41"/>
      <c r="AA54" s="40"/>
      <c r="AB54" s="40"/>
      <c r="AC54" s="40"/>
      <c r="AD54" s="40"/>
      <c r="AE54" s="38"/>
      <c r="AF54" s="38"/>
      <c r="AG54" s="38"/>
      <c r="AH54" s="38"/>
      <c r="AI54" s="38"/>
      <c r="AJ54" s="38"/>
      <c r="AK54" s="38"/>
      <c r="AL54" s="38"/>
      <c r="AM54" s="38"/>
      <c r="AN54" s="38"/>
      <c r="AO54" s="38"/>
      <c r="AP54" s="38"/>
      <c r="AQ54" s="38"/>
      <c r="AR54" s="38"/>
      <c r="AS54" s="38"/>
      <c r="AT54" s="38"/>
      <c r="AU54" s="38"/>
      <c r="AV54" s="38"/>
      <c r="AW54" s="38"/>
      <c r="AX54" s="38"/>
      <c r="AY54" s="38"/>
    </row>
    <row r="55" spans="1:51" ht="24.75" customHeight="1" x14ac:dyDescent="0.25">
      <c r="A55" s="166"/>
      <c r="B55" s="164"/>
      <c r="C55" s="67">
        <v>52</v>
      </c>
      <c r="D55" s="71" t="s">
        <v>115</v>
      </c>
      <c r="E55" s="86" t="s">
        <v>297</v>
      </c>
      <c r="F55" s="77" t="s">
        <v>3</v>
      </c>
      <c r="G55" s="75" t="s">
        <v>298</v>
      </c>
      <c r="H55" s="81" t="s">
        <v>468</v>
      </c>
      <c r="I55" s="82">
        <v>9.8000000000000007</v>
      </c>
      <c r="J55" s="85">
        <v>0</v>
      </c>
      <c r="K55" s="28">
        <f t="shared" si="5"/>
        <v>0</v>
      </c>
      <c r="L55" s="28">
        <f t="shared" si="6"/>
        <v>0</v>
      </c>
      <c r="M55" s="29"/>
      <c r="N55" s="30">
        <f t="shared" si="3"/>
        <v>0</v>
      </c>
      <c r="O55" s="29"/>
      <c r="P55" s="29"/>
      <c r="Q55" s="29"/>
      <c r="R55" s="42">
        <f t="shared" si="7"/>
        <v>0</v>
      </c>
      <c r="S55" s="20" t="str">
        <f t="shared" si="4"/>
        <v>OK</v>
      </c>
      <c r="T55" s="142"/>
      <c r="U55" s="142"/>
      <c r="V55" s="146"/>
      <c r="W55" s="146"/>
      <c r="X55" s="146"/>
      <c r="Y55" s="41"/>
      <c r="Z55" s="41"/>
      <c r="AA55" s="40"/>
      <c r="AB55" s="40"/>
      <c r="AC55" s="40"/>
      <c r="AD55" s="40"/>
      <c r="AE55" s="38"/>
      <c r="AF55" s="38"/>
      <c r="AG55" s="38"/>
      <c r="AH55" s="38"/>
      <c r="AI55" s="38"/>
      <c r="AJ55" s="38"/>
      <c r="AK55" s="38"/>
      <c r="AL55" s="38"/>
      <c r="AM55" s="38"/>
      <c r="AN55" s="38"/>
      <c r="AO55" s="38"/>
      <c r="AP55" s="38"/>
      <c r="AQ55" s="38"/>
      <c r="AR55" s="38"/>
      <c r="AS55" s="38"/>
      <c r="AT55" s="38"/>
      <c r="AU55" s="38"/>
      <c r="AV55" s="38"/>
      <c r="AW55" s="38"/>
      <c r="AX55" s="38"/>
      <c r="AY55" s="38"/>
    </row>
    <row r="56" spans="1:51" ht="24.75" customHeight="1" x14ac:dyDescent="0.25">
      <c r="A56" s="166"/>
      <c r="B56" s="165"/>
      <c r="C56" s="67">
        <v>53</v>
      </c>
      <c r="D56" s="71" t="s">
        <v>116</v>
      </c>
      <c r="E56" s="86" t="s">
        <v>299</v>
      </c>
      <c r="F56" s="77" t="s">
        <v>3</v>
      </c>
      <c r="G56" s="75" t="s">
        <v>300</v>
      </c>
      <c r="H56" s="81" t="s">
        <v>468</v>
      </c>
      <c r="I56" s="82">
        <v>8.86</v>
      </c>
      <c r="J56" s="85">
        <v>0</v>
      </c>
      <c r="K56" s="28">
        <f t="shared" si="5"/>
        <v>0</v>
      </c>
      <c r="L56" s="28">
        <f t="shared" si="6"/>
        <v>0</v>
      </c>
      <c r="M56" s="29"/>
      <c r="N56" s="30">
        <f t="shared" si="3"/>
        <v>0</v>
      </c>
      <c r="O56" s="29"/>
      <c r="P56" s="29"/>
      <c r="Q56" s="29"/>
      <c r="R56" s="42">
        <f t="shared" si="7"/>
        <v>0</v>
      </c>
      <c r="S56" s="20" t="str">
        <f t="shared" si="4"/>
        <v>OK</v>
      </c>
      <c r="T56" s="142"/>
      <c r="U56" s="142"/>
      <c r="V56" s="146"/>
      <c r="W56" s="146"/>
      <c r="X56" s="146"/>
      <c r="Y56" s="41"/>
      <c r="Z56" s="41"/>
      <c r="AA56" s="40"/>
      <c r="AB56" s="40"/>
      <c r="AC56" s="40"/>
      <c r="AD56" s="40"/>
      <c r="AE56" s="38"/>
      <c r="AF56" s="38"/>
      <c r="AG56" s="38"/>
      <c r="AH56" s="38"/>
      <c r="AI56" s="38"/>
      <c r="AJ56" s="38"/>
      <c r="AK56" s="38"/>
      <c r="AL56" s="38"/>
      <c r="AM56" s="38"/>
      <c r="AN56" s="38"/>
      <c r="AO56" s="38"/>
      <c r="AP56" s="38"/>
      <c r="AQ56" s="38"/>
      <c r="AR56" s="38"/>
      <c r="AS56" s="38"/>
      <c r="AT56" s="38"/>
      <c r="AU56" s="38"/>
      <c r="AV56" s="38"/>
      <c r="AW56" s="38"/>
      <c r="AX56" s="38"/>
      <c r="AY56" s="38"/>
    </row>
    <row r="57" spans="1:51" ht="24.75" customHeight="1" x14ac:dyDescent="0.25">
      <c r="A57" s="166" t="s">
        <v>479</v>
      </c>
      <c r="B57" s="163">
        <v>6</v>
      </c>
      <c r="C57" s="67">
        <v>54</v>
      </c>
      <c r="D57" s="71" t="s">
        <v>117</v>
      </c>
      <c r="E57" s="86" t="s">
        <v>290</v>
      </c>
      <c r="F57" s="77" t="s">
        <v>301</v>
      </c>
      <c r="G57" s="75" t="s">
        <v>302</v>
      </c>
      <c r="H57" s="81" t="s">
        <v>468</v>
      </c>
      <c r="I57" s="82">
        <v>1</v>
      </c>
      <c r="J57" s="85">
        <v>12</v>
      </c>
      <c r="K57" s="28">
        <f t="shared" si="5"/>
        <v>0</v>
      </c>
      <c r="L57" s="28">
        <f t="shared" si="6"/>
        <v>0</v>
      </c>
      <c r="M57" s="29"/>
      <c r="N57" s="30">
        <f t="shared" si="3"/>
        <v>3</v>
      </c>
      <c r="O57" s="29"/>
      <c r="P57" s="29"/>
      <c r="Q57" s="29"/>
      <c r="R57" s="42">
        <f t="shared" si="7"/>
        <v>12</v>
      </c>
      <c r="S57" s="20" t="str">
        <f t="shared" si="4"/>
        <v>OK</v>
      </c>
      <c r="T57" s="142"/>
      <c r="U57" s="142"/>
      <c r="V57" s="146"/>
      <c r="W57" s="146"/>
      <c r="X57" s="146"/>
      <c r="Y57" s="41"/>
      <c r="Z57" s="41"/>
      <c r="AA57" s="40"/>
      <c r="AB57" s="40"/>
      <c r="AC57" s="40"/>
      <c r="AD57" s="40"/>
      <c r="AE57" s="38"/>
      <c r="AF57" s="38"/>
      <c r="AG57" s="38"/>
      <c r="AH57" s="38"/>
      <c r="AI57" s="38"/>
      <c r="AJ57" s="38"/>
      <c r="AK57" s="38"/>
      <c r="AL57" s="38"/>
      <c r="AM57" s="38"/>
      <c r="AN57" s="38"/>
      <c r="AO57" s="38"/>
      <c r="AP57" s="38"/>
      <c r="AQ57" s="38"/>
      <c r="AR57" s="38"/>
      <c r="AS57" s="38"/>
      <c r="AT57" s="38"/>
      <c r="AU57" s="38"/>
      <c r="AV57" s="38"/>
      <c r="AW57" s="38"/>
      <c r="AX57" s="38"/>
      <c r="AY57" s="38"/>
    </row>
    <row r="58" spans="1:51" ht="24.75" customHeight="1" x14ac:dyDescent="0.25">
      <c r="A58" s="166"/>
      <c r="B58" s="164"/>
      <c r="C58" s="67">
        <v>55</v>
      </c>
      <c r="D58" s="71" t="s">
        <v>118</v>
      </c>
      <c r="E58" s="86" t="s">
        <v>303</v>
      </c>
      <c r="F58" s="77" t="s">
        <v>3</v>
      </c>
      <c r="G58" s="75" t="s">
        <v>304</v>
      </c>
      <c r="H58" s="81" t="s">
        <v>468</v>
      </c>
      <c r="I58" s="82">
        <v>1.06</v>
      </c>
      <c r="J58" s="85">
        <v>15</v>
      </c>
      <c r="K58" s="28">
        <f t="shared" si="5"/>
        <v>0</v>
      </c>
      <c r="L58" s="28">
        <f t="shared" si="6"/>
        <v>0</v>
      </c>
      <c r="M58" s="29"/>
      <c r="N58" s="30">
        <f t="shared" si="3"/>
        <v>3</v>
      </c>
      <c r="O58" s="29"/>
      <c r="P58" s="29"/>
      <c r="Q58" s="29"/>
      <c r="R58" s="42">
        <f t="shared" si="7"/>
        <v>15</v>
      </c>
      <c r="S58" s="20" t="str">
        <f t="shared" si="4"/>
        <v>OK</v>
      </c>
      <c r="T58" s="142"/>
      <c r="U58" s="142"/>
      <c r="V58" s="146"/>
      <c r="W58" s="146"/>
      <c r="X58" s="146"/>
      <c r="Y58" s="41"/>
      <c r="Z58" s="41"/>
      <c r="AA58" s="40"/>
      <c r="AB58" s="40"/>
      <c r="AC58" s="40"/>
      <c r="AD58" s="40"/>
      <c r="AE58" s="38"/>
      <c r="AF58" s="38"/>
      <c r="AG58" s="38"/>
      <c r="AH58" s="38"/>
      <c r="AI58" s="38"/>
      <c r="AJ58" s="38"/>
      <c r="AK58" s="38"/>
      <c r="AL58" s="38"/>
      <c r="AM58" s="38"/>
      <c r="AN58" s="38"/>
      <c r="AO58" s="38"/>
      <c r="AP58" s="38"/>
      <c r="AQ58" s="38"/>
      <c r="AR58" s="38"/>
      <c r="AS58" s="38"/>
      <c r="AT58" s="38"/>
      <c r="AU58" s="38"/>
      <c r="AV58" s="38"/>
      <c r="AW58" s="38"/>
      <c r="AX58" s="38"/>
      <c r="AY58" s="38"/>
    </row>
    <row r="59" spans="1:51" ht="24.75" customHeight="1" x14ac:dyDescent="0.25">
      <c r="A59" s="166"/>
      <c r="B59" s="164"/>
      <c r="C59" s="67">
        <v>56</v>
      </c>
      <c r="D59" s="71" t="s">
        <v>119</v>
      </c>
      <c r="E59" s="86" t="s">
        <v>293</v>
      </c>
      <c r="F59" s="77" t="s">
        <v>50</v>
      </c>
      <c r="G59" s="75" t="s">
        <v>305</v>
      </c>
      <c r="H59" s="81" t="s">
        <v>468</v>
      </c>
      <c r="I59" s="82">
        <v>2</v>
      </c>
      <c r="J59" s="85">
        <v>7</v>
      </c>
      <c r="K59" s="28">
        <f t="shared" si="5"/>
        <v>7</v>
      </c>
      <c r="L59" s="28">
        <f t="shared" si="6"/>
        <v>7</v>
      </c>
      <c r="M59" s="29"/>
      <c r="N59" s="30">
        <f t="shared" si="3"/>
        <v>1</v>
      </c>
      <c r="O59" s="29"/>
      <c r="P59" s="29"/>
      <c r="Q59" s="29"/>
      <c r="R59" s="42">
        <f t="shared" si="7"/>
        <v>0</v>
      </c>
      <c r="S59" s="20" t="str">
        <f t="shared" si="4"/>
        <v>OK</v>
      </c>
      <c r="T59" s="142"/>
      <c r="U59" s="145">
        <v>7</v>
      </c>
      <c r="V59" s="146"/>
      <c r="W59" s="146"/>
      <c r="X59" s="146"/>
      <c r="Y59" s="41"/>
      <c r="Z59" s="41"/>
      <c r="AA59" s="40"/>
      <c r="AB59" s="40"/>
      <c r="AC59" s="40"/>
      <c r="AD59" s="40"/>
      <c r="AE59" s="38"/>
      <c r="AF59" s="38"/>
      <c r="AG59" s="38"/>
      <c r="AH59" s="38"/>
      <c r="AI59" s="38"/>
      <c r="AJ59" s="38"/>
      <c r="AK59" s="38"/>
      <c r="AL59" s="38"/>
      <c r="AM59" s="38"/>
      <c r="AN59" s="38"/>
      <c r="AO59" s="38"/>
      <c r="AP59" s="38"/>
      <c r="AQ59" s="38"/>
      <c r="AR59" s="38"/>
      <c r="AS59" s="38"/>
      <c r="AT59" s="38"/>
      <c r="AU59" s="38"/>
      <c r="AV59" s="38"/>
      <c r="AW59" s="38"/>
      <c r="AX59" s="38"/>
      <c r="AY59" s="38"/>
    </row>
    <row r="60" spans="1:51" ht="24.75" customHeight="1" x14ac:dyDescent="0.25">
      <c r="A60" s="166"/>
      <c r="B60" s="164"/>
      <c r="C60" s="67">
        <v>57</v>
      </c>
      <c r="D60" s="71" t="s">
        <v>120</v>
      </c>
      <c r="E60" s="86" t="s">
        <v>306</v>
      </c>
      <c r="F60" s="77" t="s">
        <v>236</v>
      </c>
      <c r="G60" s="75" t="s">
        <v>307</v>
      </c>
      <c r="H60" s="81" t="s">
        <v>468</v>
      </c>
      <c r="I60" s="82">
        <v>1.32</v>
      </c>
      <c r="J60" s="85">
        <v>0</v>
      </c>
      <c r="K60" s="28">
        <f t="shared" si="5"/>
        <v>0</v>
      </c>
      <c r="L60" s="28">
        <f t="shared" si="6"/>
        <v>0</v>
      </c>
      <c r="M60" s="29"/>
      <c r="N60" s="30">
        <f t="shared" si="3"/>
        <v>0</v>
      </c>
      <c r="O60" s="29"/>
      <c r="P60" s="29"/>
      <c r="Q60" s="29"/>
      <c r="R60" s="42">
        <f t="shared" si="7"/>
        <v>0</v>
      </c>
      <c r="S60" s="20" t="str">
        <f t="shared" si="4"/>
        <v>OK</v>
      </c>
      <c r="T60" s="142"/>
      <c r="U60" s="142"/>
      <c r="V60" s="146"/>
      <c r="W60" s="146"/>
      <c r="X60" s="146"/>
      <c r="Y60" s="41"/>
      <c r="Z60" s="41"/>
      <c r="AA60" s="40"/>
      <c r="AB60" s="40"/>
      <c r="AC60" s="40"/>
      <c r="AD60" s="40"/>
      <c r="AE60" s="38"/>
      <c r="AF60" s="38"/>
      <c r="AG60" s="38"/>
      <c r="AH60" s="38"/>
      <c r="AI60" s="38"/>
      <c r="AJ60" s="38"/>
      <c r="AK60" s="38"/>
      <c r="AL60" s="38"/>
      <c r="AM60" s="38"/>
      <c r="AN60" s="38"/>
      <c r="AO60" s="38"/>
      <c r="AP60" s="38"/>
      <c r="AQ60" s="38"/>
      <c r="AR60" s="38"/>
      <c r="AS60" s="38"/>
      <c r="AT60" s="38"/>
      <c r="AU60" s="38"/>
      <c r="AV60" s="38"/>
      <c r="AW60" s="38"/>
      <c r="AX60" s="38"/>
      <c r="AY60" s="38"/>
    </row>
    <row r="61" spans="1:51" ht="24.75" customHeight="1" x14ac:dyDescent="0.25">
      <c r="A61" s="166"/>
      <c r="B61" s="164"/>
      <c r="C61" s="67">
        <v>58</v>
      </c>
      <c r="D61" s="71" t="s">
        <v>121</v>
      </c>
      <c r="E61" s="86" t="s">
        <v>308</v>
      </c>
      <c r="F61" s="77" t="s">
        <v>3</v>
      </c>
      <c r="G61" s="75" t="s">
        <v>309</v>
      </c>
      <c r="H61" s="81" t="s">
        <v>468</v>
      </c>
      <c r="I61" s="82">
        <v>0.93</v>
      </c>
      <c r="J61" s="85">
        <v>20</v>
      </c>
      <c r="K61" s="28">
        <f t="shared" si="5"/>
        <v>20</v>
      </c>
      <c r="L61" s="28">
        <f t="shared" si="6"/>
        <v>20</v>
      </c>
      <c r="M61" s="29"/>
      <c r="N61" s="30">
        <f t="shared" si="3"/>
        <v>5</v>
      </c>
      <c r="O61" s="29"/>
      <c r="P61" s="29"/>
      <c r="Q61" s="29"/>
      <c r="R61" s="42">
        <f t="shared" si="7"/>
        <v>0</v>
      </c>
      <c r="S61" s="20" t="str">
        <f t="shared" si="4"/>
        <v>OK</v>
      </c>
      <c r="T61" s="142"/>
      <c r="U61" s="145">
        <v>20</v>
      </c>
      <c r="V61" s="146"/>
      <c r="W61" s="146"/>
      <c r="X61" s="146"/>
      <c r="Y61" s="41"/>
      <c r="Z61" s="41"/>
      <c r="AA61" s="40"/>
      <c r="AB61" s="40"/>
      <c r="AC61" s="40"/>
      <c r="AD61" s="40"/>
      <c r="AE61" s="38"/>
      <c r="AF61" s="38"/>
      <c r="AG61" s="38"/>
      <c r="AH61" s="38"/>
      <c r="AI61" s="38"/>
      <c r="AJ61" s="38"/>
      <c r="AK61" s="38"/>
      <c r="AL61" s="38"/>
      <c r="AM61" s="38"/>
      <c r="AN61" s="38"/>
      <c r="AO61" s="38"/>
      <c r="AP61" s="38"/>
      <c r="AQ61" s="38"/>
      <c r="AR61" s="38"/>
      <c r="AS61" s="38"/>
      <c r="AT61" s="38"/>
      <c r="AU61" s="38"/>
      <c r="AV61" s="38"/>
      <c r="AW61" s="38"/>
      <c r="AX61" s="38"/>
      <c r="AY61" s="38"/>
    </row>
    <row r="62" spans="1:51" ht="24.75" customHeight="1" x14ac:dyDescent="0.25">
      <c r="A62" s="166"/>
      <c r="B62" s="164"/>
      <c r="C62" s="67">
        <v>59</v>
      </c>
      <c r="D62" s="71" t="s">
        <v>122</v>
      </c>
      <c r="E62" s="86" t="s">
        <v>308</v>
      </c>
      <c r="F62" s="77" t="s">
        <v>3</v>
      </c>
      <c r="G62" s="75" t="s">
        <v>310</v>
      </c>
      <c r="H62" s="81" t="s">
        <v>468</v>
      </c>
      <c r="I62" s="82">
        <v>0.93</v>
      </c>
      <c r="J62" s="85">
        <v>0</v>
      </c>
      <c r="K62" s="28">
        <f t="shared" si="5"/>
        <v>0</v>
      </c>
      <c r="L62" s="28">
        <f t="shared" si="6"/>
        <v>0</v>
      </c>
      <c r="M62" s="29"/>
      <c r="N62" s="30">
        <f t="shared" si="3"/>
        <v>0</v>
      </c>
      <c r="O62" s="29"/>
      <c r="P62" s="29"/>
      <c r="Q62" s="29"/>
      <c r="R62" s="42">
        <f t="shared" si="7"/>
        <v>0</v>
      </c>
      <c r="S62" s="20" t="str">
        <f t="shared" si="4"/>
        <v>OK</v>
      </c>
      <c r="T62" s="142"/>
      <c r="U62" s="142"/>
      <c r="V62" s="146"/>
      <c r="W62" s="146"/>
      <c r="X62" s="146"/>
      <c r="Y62" s="41"/>
      <c r="Z62" s="41"/>
      <c r="AA62" s="40"/>
      <c r="AB62" s="40"/>
      <c r="AC62" s="40"/>
      <c r="AD62" s="40"/>
      <c r="AE62" s="38"/>
      <c r="AF62" s="38"/>
      <c r="AG62" s="38"/>
      <c r="AH62" s="38"/>
      <c r="AI62" s="38"/>
      <c r="AJ62" s="38"/>
      <c r="AK62" s="38"/>
      <c r="AL62" s="38"/>
      <c r="AM62" s="38"/>
      <c r="AN62" s="38"/>
      <c r="AO62" s="38"/>
      <c r="AP62" s="38"/>
      <c r="AQ62" s="38"/>
      <c r="AR62" s="38"/>
      <c r="AS62" s="38"/>
      <c r="AT62" s="38"/>
      <c r="AU62" s="38"/>
      <c r="AV62" s="38"/>
      <c r="AW62" s="38"/>
      <c r="AX62" s="38"/>
      <c r="AY62" s="38"/>
    </row>
    <row r="63" spans="1:51" ht="24.75" customHeight="1" x14ac:dyDescent="0.25">
      <c r="A63" s="166"/>
      <c r="B63" s="164"/>
      <c r="C63" s="67">
        <v>60</v>
      </c>
      <c r="D63" s="71" t="s">
        <v>123</v>
      </c>
      <c r="E63" s="86" t="s">
        <v>308</v>
      </c>
      <c r="F63" s="77" t="s">
        <v>3</v>
      </c>
      <c r="G63" s="75" t="s">
        <v>311</v>
      </c>
      <c r="H63" s="81" t="s">
        <v>468</v>
      </c>
      <c r="I63" s="82">
        <v>0.93</v>
      </c>
      <c r="J63" s="85">
        <v>10</v>
      </c>
      <c r="K63" s="28">
        <f t="shared" si="5"/>
        <v>10</v>
      </c>
      <c r="L63" s="28">
        <f t="shared" si="6"/>
        <v>10</v>
      </c>
      <c r="M63" s="29"/>
      <c r="N63" s="30">
        <f t="shared" si="3"/>
        <v>2</v>
      </c>
      <c r="O63" s="29"/>
      <c r="P63" s="29"/>
      <c r="Q63" s="29"/>
      <c r="R63" s="42">
        <f t="shared" si="7"/>
        <v>0</v>
      </c>
      <c r="S63" s="20" t="str">
        <f t="shared" si="4"/>
        <v>OK</v>
      </c>
      <c r="T63" s="142"/>
      <c r="U63" s="145">
        <v>10</v>
      </c>
      <c r="V63" s="146"/>
      <c r="W63" s="146"/>
      <c r="X63" s="146"/>
      <c r="Y63" s="41"/>
      <c r="Z63" s="41"/>
      <c r="AA63" s="40"/>
      <c r="AB63" s="40"/>
      <c r="AC63" s="40"/>
      <c r="AD63" s="40"/>
      <c r="AE63" s="38"/>
      <c r="AF63" s="38"/>
      <c r="AG63" s="38"/>
      <c r="AH63" s="38"/>
      <c r="AI63" s="38"/>
      <c r="AJ63" s="38"/>
      <c r="AK63" s="38"/>
      <c r="AL63" s="38"/>
      <c r="AM63" s="38"/>
      <c r="AN63" s="38"/>
      <c r="AO63" s="38"/>
      <c r="AP63" s="38"/>
      <c r="AQ63" s="38"/>
      <c r="AR63" s="38"/>
      <c r="AS63" s="38"/>
      <c r="AT63" s="38"/>
      <c r="AU63" s="38"/>
      <c r="AV63" s="38"/>
      <c r="AW63" s="38"/>
      <c r="AX63" s="38"/>
      <c r="AY63" s="38"/>
    </row>
    <row r="64" spans="1:51" ht="24.75" customHeight="1" x14ac:dyDescent="0.25">
      <c r="A64" s="166"/>
      <c r="B64" s="164"/>
      <c r="C64" s="67">
        <v>61</v>
      </c>
      <c r="D64" s="71" t="s">
        <v>124</v>
      </c>
      <c r="E64" s="86" t="s">
        <v>312</v>
      </c>
      <c r="F64" s="77" t="s">
        <v>3</v>
      </c>
      <c r="G64" s="75" t="s">
        <v>313</v>
      </c>
      <c r="H64" s="81" t="s">
        <v>468</v>
      </c>
      <c r="I64" s="82">
        <v>0.7</v>
      </c>
      <c r="J64" s="85">
        <v>0</v>
      </c>
      <c r="K64" s="28">
        <f t="shared" si="5"/>
        <v>0</v>
      </c>
      <c r="L64" s="28">
        <f t="shared" si="6"/>
        <v>0</v>
      </c>
      <c r="M64" s="29"/>
      <c r="N64" s="30">
        <f t="shared" si="3"/>
        <v>0</v>
      </c>
      <c r="O64" s="29"/>
      <c r="P64" s="29"/>
      <c r="Q64" s="29"/>
      <c r="R64" s="42">
        <f t="shared" si="7"/>
        <v>0</v>
      </c>
      <c r="S64" s="20" t="str">
        <f t="shared" si="4"/>
        <v>OK</v>
      </c>
      <c r="T64" s="142"/>
      <c r="U64" s="142"/>
      <c r="V64" s="146"/>
      <c r="W64" s="146"/>
      <c r="X64" s="146"/>
      <c r="Y64" s="41"/>
      <c r="Z64" s="41"/>
      <c r="AA64" s="40"/>
      <c r="AB64" s="40"/>
      <c r="AC64" s="40"/>
      <c r="AD64" s="40"/>
      <c r="AE64" s="38"/>
      <c r="AF64" s="38"/>
      <c r="AG64" s="38"/>
      <c r="AH64" s="38"/>
      <c r="AI64" s="38"/>
      <c r="AJ64" s="38"/>
      <c r="AK64" s="38"/>
      <c r="AL64" s="38"/>
      <c r="AM64" s="38"/>
      <c r="AN64" s="38"/>
      <c r="AO64" s="38"/>
      <c r="AP64" s="38"/>
      <c r="AQ64" s="38"/>
      <c r="AR64" s="38"/>
      <c r="AS64" s="38"/>
      <c r="AT64" s="38"/>
      <c r="AU64" s="38"/>
      <c r="AV64" s="38"/>
      <c r="AW64" s="38"/>
      <c r="AX64" s="38"/>
      <c r="AY64" s="38"/>
    </row>
    <row r="65" spans="1:51" ht="24.75" customHeight="1" x14ac:dyDescent="0.25">
      <c r="A65" s="166"/>
      <c r="B65" s="164"/>
      <c r="C65" s="67">
        <v>62</v>
      </c>
      <c r="D65" s="71" t="s">
        <v>125</v>
      </c>
      <c r="E65" s="86" t="s">
        <v>314</v>
      </c>
      <c r="F65" s="77" t="s">
        <v>3</v>
      </c>
      <c r="G65" s="75" t="s">
        <v>315</v>
      </c>
      <c r="H65" s="81" t="s">
        <v>468</v>
      </c>
      <c r="I65" s="82">
        <v>1.06</v>
      </c>
      <c r="J65" s="85">
        <v>0</v>
      </c>
      <c r="K65" s="28">
        <f t="shared" si="5"/>
        <v>0</v>
      </c>
      <c r="L65" s="28">
        <f t="shared" si="6"/>
        <v>0</v>
      </c>
      <c r="M65" s="29"/>
      <c r="N65" s="30">
        <f t="shared" si="3"/>
        <v>0</v>
      </c>
      <c r="O65" s="29"/>
      <c r="P65" s="29"/>
      <c r="Q65" s="29"/>
      <c r="R65" s="42">
        <f t="shared" si="7"/>
        <v>0</v>
      </c>
      <c r="S65" s="20" t="str">
        <f t="shared" si="4"/>
        <v>OK</v>
      </c>
      <c r="T65" s="142"/>
      <c r="U65" s="142"/>
      <c r="V65" s="146"/>
      <c r="W65" s="146"/>
      <c r="X65" s="146"/>
      <c r="Y65" s="41"/>
      <c r="Z65" s="41"/>
      <c r="AA65" s="40"/>
      <c r="AB65" s="40"/>
      <c r="AC65" s="40"/>
      <c r="AD65" s="40"/>
      <c r="AE65" s="38"/>
      <c r="AF65" s="38"/>
      <c r="AG65" s="38"/>
      <c r="AH65" s="38"/>
      <c r="AI65" s="38"/>
      <c r="AJ65" s="38"/>
      <c r="AK65" s="38"/>
      <c r="AL65" s="38"/>
      <c r="AM65" s="38"/>
      <c r="AN65" s="38"/>
      <c r="AO65" s="38"/>
      <c r="AP65" s="38"/>
      <c r="AQ65" s="38"/>
      <c r="AR65" s="38"/>
      <c r="AS65" s="38"/>
      <c r="AT65" s="38"/>
      <c r="AU65" s="38"/>
      <c r="AV65" s="38"/>
      <c r="AW65" s="38"/>
      <c r="AX65" s="38"/>
      <c r="AY65" s="38"/>
    </row>
    <row r="66" spans="1:51" ht="24.75" customHeight="1" x14ac:dyDescent="0.25">
      <c r="A66" s="166"/>
      <c r="B66" s="164"/>
      <c r="C66" s="67">
        <v>63</v>
      </c>
      <c r="D66" s="71" t="s">
        <v>126</v>
      </c>
      <c r="E66" s="86" t="s">
        <v>316</v>
      </c>
      <c r="F66" s="77" t="s">
        <v>3</v>
      </c>
      <c r="G66" s="75" t="s">
        <v>317</v>
      </c>
      <c r="H66" s="81" t="s">
        <v>468</v>
      </c>
      <c r="I66" s="82">
        <v>1.24</v>
      </c>
      <c r="J66" s="85">
        <v>0</v>
      </c>
      <c r="K66" s="28">
        <f t="shared" si="5"/>
        <v>0</v>
      </c>
      <c r="L66" s="28">
        <f t="shared" si="6"/>
        <v>0</v>
      </c>
      <c r="M66" s="29"/>
      <c r="N66" s="30">
        <f t="shared" si="3"/>
        <v>0</v>
      </c>
      <c r="O66" s="29"/>
      <c r="P66" s="29"/>
      <c r="Q66" s="29"/>
      <c r="R66" s="42">
        <f t="shared" si="7"/>
        <v>0</v>
      </c>
      <c r="S66" s="20" t="str">
        <f t="shared" si="4"/>
        <v>OK</v>
      </c>
      <c r="T66" s="142"/>
      <c r="U66" s="142"/>
      <c r="V66" s="146"/>
      <c r="W66" s="146"/>
      <c r="X66" s="146"/>
      <c r="Y66" s="41"/>
      <c r="Z66" s="41"/>
      <c r="AA66" s="40"/>
      <c r="AB66" s="40"/>
      <c r="AC66" s="40"/>
      <c r="AD66" s="40"/>
      <c r="AE66" s="38"/>
      <c r="AF66" s="38"/>
      <c r="AG66" s="38"/>
      <c r="AH66" s="38"/>
      <c r="AI66" s="38"/>
      <c r="AJ66" s="38"/>
      <c r="AK66" s="38"/>
      <c r="AL66" s="38"/>
      <c r="AM66" s="38"/>
      <c r="AN66" s="38"/>
      <c r="AO66" s="38"/>
      <c r="AP66" s="38"/>
      <c r="AQ66" s="38"/>
      <c r="AR66" s="38"/>
      <c r="AS66" s="38"/>
      <c r="AT66" s="38"/>
      <c r="AU66" s="38"/>
      <c r="AV66" s="38"/>
      <c r="AW66" s="38"/>
      <c r="AX66" s="38"/>
      <c r="AY66" s="38"/>
    </row>
    <row r="67" spans="1:51" ht="24.75" customHeight="1" x14ac:dyDescent="0.25">
      <c r="A67" s="166"/>
      <c r="B67" s="164"/>
      <c r="C67" s="67">
        <v>64</v>
      </c>
      <c r="D67" s="71" t="s">
        <v>127</v>
      </c>
      <c r="E67" s="86" t="s">
        <v>314</v>
      </c>
      <c r="F67" s="77" t="s">
        <v>3</v>
      </c>
      <c r="G67" s="75" t="s">
        <v>318</v>
      </c>
      <c r="H67" s="81" t="s">
        <v>468</v>
      </c>
      <c r="I67" s="82">
        <v>1.67</v>
      </c>
      <c r="J67" s="85">
        <v>0</v>
      </c>
      <c r="K67" s="28">
        <f t="shared" si="5"/>
        <v>0</v>
      </c>
      <c r="L67" s="28">
        <f t="shared" si="6"/>
        <v>0</v>
      </c>
      <c r="M67" s="29"/>
      <c r="N67" s="30">
        <f t="shared" si="3"/>
        <v>0</v>
      </c>
      <c r="O67" s="29"/>
      <c r="P67" s="29"/>
      <c r="Q67" s="29"/>
      <c r="R67" s="42">
        <f t="shared" si="7"/>
        <v>0</v>
      </c>
      <c r="S67" s="20" t="str">
        <f t="shared" si="4"/>
        <v>OK</v>
      </c>
      <c r="T67" s="142"/>
      <c r="U67" s="142"/>
      <c r="V67" s="146"/>
      <c r="W67" s="146"/>
      <c r="X67" s="146"/>
      <c r="Y67" s="41"/>
      <c r="Z67" s="41"/>
      <c r="AA67" s="40"/>
      <c r="AB67" s="40"/>
      <c r="AC67" s="40"/>
      <c r="AD67" s="40"/>
      <c r="AE67" s="38"/>
      <c r="AF67" s="38"/>
      <c r="AG67" s="38"/>
      <c r="AH67" s="38"/>
      <c r="AI67" s="38"/>
      <c r="AJ67" s="38"/>
      <c r="AK67" s="38"/>
      <c r="AL67" s="38"/>
      <c r="AM67" s="38"/>
      <c r="AN67" s="38"/>
      <c r="AO67" s="38"/>
      <c r="AP67" s="38"/>
      <c r="AQ67" s="38"/>
      <c r="AR67" s="38"/>
      <c r="AS67" s="38"/>
      <c r="AT67" s="38"/>
      <c r="AU67" s="38"/>
      <c r="AV67" s="38"/>
      <c r="AW67" s="38"/>
      <c r="AX67" s="38"/>
      <c r="AY67" s="38"/>
    </row>
    <row r="68" spans="1:51" ht="24.75" customHeight="1" x14ac:dyDescent="0.25">
      <c r="A68" s="166"/>
      <c r="B68" s="164"/>
      <c r="C68" s="67">
        <v>65</v>
      </c>
      <c r="D68" s="71" t="s">
        <v>128</v>
      </c>
      <c r="E68" s="86" t="s">
        <v>297</v>
      </c>
      <c r="F68" s="77" t="s">
        <v>3</v>
      </c>
      <c r="G68" s="75" t="s">
        <v>319</v>
      </c>
      <c r="H68" s="81" t="s">
        <v>468</v>
      </c>
      <c r="I68" s="82">
        <v>0.75</v>
      </c>
      <c r="J68" s="85">
        <v>20</v>
      </c>
      <c r="K68" s="28">
        <f t="shared" si="5"/>
        <v>20</v>
      </c>
      <c r="L68" s="28">
        <f t="shared" si="6"/>
        <v>20</v>
      </c>
      <c r="M68" s="29"/>
      <c r="N68" s="30">
        <f t="shared" si="3"/>
        <v>5</v>
      </c>
      <c r="O68" s="29"/>
      <c r="P68" s="29"/>
      <c r="Q68" s="29"/>
      <c r="R68" s="42">
        <f t="shared" si="7"/>
        <v>0</v>
      </c>
      <c r="S68" s="20" t="str">
        <f t="shared" si="4"/>
        <v>OK</v>
      </c>
      <c r="T68" s="142"/>
      <c r="U68" s="142"/>
      <c r="V68" s="146"/>
      <c r="W68" s="146"/>
      <c r="X68" s="145">
        <v>20</v>
      </c>
      <c r="Y68" s="41"/>
      <c r="Z68" s="41"/>
      <c r="AA68" s="40"/>
      <c r="AB68" s="40"/>
      <c r="AC68" s="40"/>
      <c r="AD68" s="40"/>
      <c r="AE68" s="38"/>
      <c r="AF68" s="38"/>
      <c r="AG68" s="38"/>
      <c r="AH68" s="38"/>
      <c r="AI68" s="38"/>
      <c r="AJ68" s="38"/>
      <c r="AK68" s="38"/>
      <c r="AL68" s="38"/>
      <c r="AM68" s="38"/>
      <c r="AN68" s="38"/>
      <c r="AO68" s="38"/>
      <c r="AP68" s="38"/>
      <c r="AQ68" s="38"/>
      <c r="AR68" s="38"/>
      <c r="AS68" s="38"/>
      <c r="AT68" s="38"/>
      <c r="AU68" s="38"/>
      <c r="AV68" s="38"/>
      <c r="AW68" s="38"/>
      <c r="AX68" s="38"/>
      <c r="AY68" s="38"/>
    </row>
    <row r="69" spans="1:51" ht="24.75" customHeight="1" x14ac:dyDescent="0.25">
      <c r="A69" s="166"/>
      <c r="B69" s="164"/>
      <c r="C69" s="67">
        <v>66</v>
      </c>
      <c r="D69" s="71" t="s">
        <v>129</v>
      </c>
      <c r="E69" s="86" t="s">
        <v>299</v>
      </c>
      <c r="F69" s="77" t="s">
        <v>3</v>
      </c>
      <c r="G69" s="75" t="s">
        <v>320</v>
      </c>
      <c r="H69" s="81" t="s">
        <v>468</v>
      </c>
      <c r="I69" s="82">
        <v>5.69</v>
      </c>
      <c r="J69" s="85">
        <v>0</v>
      </c>
      <c r="K69" s="28">
        <f t="shared" si="5"/>
        <v>0</v>
      </c>
      <c r="L69" s="28">
        <f t="shared" si="6"/>
        <v>0</v>
      </c>
      <c r="M69" s="29"/>
      <c r="N69" s="30">
        <f t="shared" si="3"/>
        <v>0</v>
      </c>
      <c r="O69" s="29"/>
      <c r="P69" s="29"/>
      <c r="Q69" s="29"/>
      <c r="R69" s="42">
        <f t="shared" si="7"/>
        <v>0</v>
      </c>
      <c r="S69" s="20" t="str">
        <f t="shared" ref="S69:S154" si="8">IF(R69&lt;0,"ATENÇÃO","OK")</f>
        <v>OK</v>
      </c>
      <c r="T69" s="142"/>
      <c r="U69" s="142"/>
      <c r="V69" s="146"/>
      <c r="W69" s="146"/>
      <c r="X69" s="146"/>
      <c r="Y69" s="41"/>
      <c r="Z69" s="41"/>
      <c r="AA69" s="40"/>
      <c r="AB69" s="40"/>
      <c r="AC69" s="40"/>
      <c r="AD69" s="40"/>
      <c r="AE69" s="38"/>
      <c r="AF69" s="38"/>
      <c r="AG69" s="38"/>
      <c r="AH69" s="38"/>
      <c r="AI69" s="38"/>
      <c r="AJ69" s="38"/>
      <c r="AK69" s="38"/>
      <c r="AL69" s="38"/>
      <c r="AM69" s="38"/>
      <c r="AN69" s="38"/>
      <c r="AO69" s="38"/>
      <c r="AP69" s="38"/>
      <c r="AQ69" s="38"/>
      <c r="AR69" s="38"/>
      <c r="AS69" s="38"/>
      <c r="AT69" s="38"/>
      <c r="AU69" s="38"/>
      <c r="AV69" s="38"/>
      <c r="AW69" s="38"/>
      <c r="AX69" s="38"/>
      <c r="AY69" s="38"/>
    </row>
    <row r="70" spans="1:51" ht="24.75" customHeight="1" x14ac:dyDescent="0.25">
      <c r="A70" s="166"/>
      <c r="B70" s="164"/>
      <c r="C70" s="67">
        <v>67</v>
      </c>
      <c r="D70" s="71" t="s">
        <v>130</v>
      </c>
      <c r="E70" s="86" t="s">
        <v>321</v>
      </c>
      <c r="F70" s="77" t="s">
        <v>3</v>
      </c>
      <c r="G70" s="75" t="s">
        <v>322</v>
      </c>
      <c r="H70" s="81" t="s">
        <v>468</v>
      </c>
      <c r="I70" s="82">
        <v>3.04</v>
      </c>
      <c r="J70" s="85">
        <v>0</v>
      </c>
      <c r="K70" s="28">
        <f t="shared" si="5"/>
        <v>0</v>
      </c>
      <c r="L70" s="28">
        <f t="shared" si="6"/>
        <v>0</v>
      </c>
      <c r="M70" s="29"/>
      <c r="N70" s="30">
        <f t="shared" si="3"/>
        <v>0</v>
      </c>
      <c r="O70" s="29"/>
      <c r="P70" s="29"/>
      <c r="Q70" s="29"/>
      <c r="R70" s="42">
        <f t="shared" si="7"/>
        <v>0</v>
      </c>
      <c r="S70" s="20" t="str">
        <f t="shared" si="8"/>
        <v>OK</v>
      </c>
      <c r="T70" s="142"/>
      <c r="U70" s="142"/>
      <c r="V70" s="146"/>
      <c r="W70" s="146"/>
      <c r="X70" s="146"/>
      <c r="Y70" s="41"/>
      <c r="Z70" s="41"/>
      <c r="AA70" s="40"/>
      <c r="AB70" s="40"/>
      <c r="AC70" s="40"/>
      <c r="AD70" s="40"/>
      <c r="AE70" s="38"/>
      <c r="AF70" s="38"/>
      <c r="AG70" s="38"/>
      <c r="AH70" s="38"/>
      <c r="AI70" s="38"/>
      <c r="AJ70" s="38"/>
      <c r="AK70" s="38"/>
      <c r="AL70" s="38"/>
      <c r="AM70" s="38"/>
      <c r="AN70" s="38"/>
      <c r="AO70" s="38"/>
      <c r="AP70" s="38"/>
      <c r="AQ70" s="38"/>
      <c r="AR70" s="38"/>
      <c r="AS70" s="38"/>
      <c r="AT70" s="38"/>
      <c r="AU70" s="38"/>
      <c r="AV70" s="38"/>
      <c r="AW70" s="38"/>
      <c r="AX70" s="38"/>
      <c r="AY70" s="38"/>
    </row>
    <row r="71" spans="1:51" ht="24.75" customHeight="1" x14ac:dyDescent="0.25">
      <c r="A71" s="166"/>
      <c r="B71" s="164"/>
      <c r="C71" s="67">
        <v>68</v>
      </c>
      <c r="D71" s="71" t="s">
        <v>131</v>
      </c>
      <c r="E71" s="86" t="s">
        <v>323</v>
      </c>
      <c r="F71" s="77" t="s">
        <v>3</v>
      </c>
      <c r="G71" s="75" t="s">
        <v>324</v>
      </c>
      <c r="H71" s="81" t="s">
        <v>468</v>
      </c>
      <c r="I71" s="82">
        <v>3.66</v>
      </c>
      <c r="J71" s="85">
        <v>0</v>
      </c>
      <c r="K71" s="28">
        <f t="shared" si="5"/>
        <v>0</v>
      </c>
      <c r="L71" s="28">
        <f t="shared" si="6"/>
        <v>0</v>
      </c>
      <c r="M71" s="29"/>
      <c r="N71" s="30">
        <f t="shared" si="3"/>
        <v>0</v>
      </c>
      <c r="O71" s="29"/>
      <c r="P71" s="29"/>
      <c r="Q71" s="29"/>
      <c r="R71" s="42">
        <f t="shared" si="7"/>
        <v>0</v>
      </c>
      <c r="S71" s="20" t="str">
        <f t="shared" si="8"/>
        <v>OK</v>
      </c>
      <c r="T71" s="142"/>
      <c r="U71" s="142"/>
      <c r="V71" s="146"/>
      <c r="W71" s="146"/>
      <c r="X71" s="146"/>
      <c r="Y71" s="41"/>
      <c r="Z71" s="41"/>
      <c r="AA71" s="40"/>
      <c r="AB71" s="40"/>
      <c r="AC71" s="40"/>
      <c r="AD71" s="40"/>
      <c r="AE71" s="38"/>
      <c r="AF71" s="38"/>
      <c r="AG71" s="38"/>
      <c r="AH71" s="38"/>
      <c r="AI71" s="38"/>
      <c r="AJ71" s="38"/>
      <c r="AK71" s="38"/>
      <c r="AL71" s="38"/>
      <c r="AM71" s="38"/>
      <c r="AN71" s="38"/>
      <c r="AO71" s="38"/>
      <c r="AP71" s="38"/>
      <c r="AQ71" s="38"/>
      <c r="AR71" s="38"/>
      <c r="AS71" s="38"/>
      <c r="AT71" s="38"/>
      <c r="AU71" s="38"/>
      <c r="AV71" s="38"/>
      <c r="AW71" s="38"/>
      <c r="AX71" s="38"/>
      <c r="AY71" s="38"/>
    </row>
    <row r="72" spans="1:51" ht="24.75" customHeight="1" x14ac:dyDescent="0.25">
      <c r="A72" s="166"/>
      <c r="B72" s="164"/>
      <c r="C72" s="67">
        <v>69</v>
      </c>
      <c r="D72" s="71" t="s">
        <v>132</v>
      </c>
      <c r="E72" s="86" t="s">
        <v>314</v>
      </c>
      <c r="F72" s="77" t="s">
        <v>3</v>
      </c>
      <c r="G72" s="75" t="s">
        <v>325</v>
      </c>
      <c r="H72" s="81" t="s">
        <v>468</v>
      </c>
      <c r="I72" s="82">
        <v>0.43</v>
      </c>
      <c r="J72" s="85">
        <v>0</v>
      </c>
      <c r="K72" s="28">
        <f t="shared" si="5"/>
        <v>0</v>
      </c>
      <c r="L72" s="28">
        <f t="shared" si="6"/>
        <v>0</v>
      </c>
      <c r="M72" s="29"/>
      <c r="N72" s="30">
        <f t="shared" si="3"/>
        <v>0</v>
      </c>
      <c r="O72" s="29"/>
      <c r="P72" s="29"/>
      <c r="Q72" s="29"/>
      <c r="R72" s="42">
        <f t="shared" si="7"/>
        <v>0</v>
      </c>
      <c r="S72" s="20" t="str">
        <f t="shared" si="8"/>
        <v>OK</v>
      </c>
      <c r="T72" s="142"/>
      <c r="U72" s="142"/>
      <c r="V72" s="146"/>
      <c r="W72" s="146"/>
      <c r="X72" s="146"/>
      <c r="Y72" s="41"/>
      <c r="Z72" s="41"/>
      <c r="AA72" s="40"/>
      <c r="AB72" s="40"/>
      <c r="AC72" s="40"/>
      <c r="AD72" s="40"/>
      <c r="AE72" s="38"/>
      <c r="AF72" s="38"/>
      <c r="AG72" s="38"/>
      <c r="AH72" s="38"/>
      <c r="AI72" s="38"/>
      <c r="AJ72" s="38"/>
      <c r="AK72" s="38"/>
      <c r="AL72" s="38"/>
      <c r="AM72" s="38"/>
      <c r="AN72" s="38"/>
      <c r="AO72" s="38"/>
      <c r="AP72" s="38"/>
      <c r="AQ72" s="38"/>
      <c r="AR72" s="38"/>
      <c r="AS72" s="38"/>
      <c r="AT72" s="38"/>
      <c r="AU72" s="38"/>
      <c r="AV72" s="38"/>
      <c r="AW72" s="38"/>
      <c r="AX72" s="38"/>
      <c r="AY72" s="38"/>
    </row>
    <row r="73" spans="1:51" ht="24.75" customHeight="1" x14ac:dyDescent="0.25">
      <c r="A73" s="166"/>
      <c r="B73" s="165"/>
      <c r="C73" s="67">
        <v>70</v>
      </c>
      <c r="D73" s="71" t="s">
        <v>133</v>
      </c>
      <c r="E73" s="86" t="s">
        <v>308</v>
      </c>
      <c r="F73" s="77" t="s">
        <v>3</v>
      </c>
      <c r="G73" s="75" t="s">
        <v>326</v>
      </c>
      <c r="H73" s="81" t="s">
        <v>468</v>
      </c>
      <c r="I73" s="82">
        <v>1.75</v>
      </c>
      <c r="J73" s="85">
        <v>0</v>
      </c>
      <c r="K73" s="28">
        <f t="shared" si="5"/>
        <v>0</v>
      </c>
      <c r="L73" s="28">
        <f t="shared" si="6"/>
        <v>0</v>
      </c>
      <c r="M73" s="29"/>
      <c r="N73" s="30">
        <f t="shared" si="3"/>
        <v>0</v>
      </c>
      <c r="O73" s="29"/>
      <c r="P73" s="29"/>
      <c r="Q73" s="29"/>
      <c r="R73" s="42">
        <f t="shared" si="7"/>
        <v>0</v>
      </c>
      <c r="S73" s="20" t="str">
        <f t="shared" si="8"/>
        <v>OK</v>
      </c>
      <c r="T73" s="142"/>
      <c r="U73" s="142"/>
      <c r="V73" s="146"/>
      <c r="W73" s="146"/>
      <c r="X73" s="146"/>
      <c r="Y73" s="41"/>
      <c r="Z73" s="41"/>
      <c r="AA73" s="40"/>
      <c r="AB73" s="40"/>
      <c r="AC73" s="40"/>
      <c r="AD73" s="40"/>
      <c r="AE73" s="38"/>
      <c r="AF73" s="38"/>
      <c r="AG73" s="38"/>
      <c r="AH73" s="38"/>
      <c r="AI73" s="38"/>
      <c r="AJ73" s="38"/>
      <c r="AK73" s="38"/>
      <c r="AL73" s="38"/>
      <c r="AM73" s="38"/>
      <c r="AN73" s="38"/>
      <c r="AO73" s="38"/>
      <c r="AP73" s="38"/>
      <c r="AQ73" s="38"/>
      <c r="AR73" s="38"/>
      <c r="AS73" s="38"/>
      <c r="AT73" s="38"/>
      <c r="AU73" s="38"/>
      <c r="AV73" s="38"/>
      <c r="AW73" s="38"/>
      <c r="AX73" s="38"/>
      <c r="AY73" s="38"/>
    </row>
    <row r="74" spans="1:51" ht="24.75" customHeight="1" x14ac:dyDescent="0.25">
      <c r="A74" s="166" t="s">
        <v>477</v>
      </c>
      <c r="B74" s="163">
        <v>9</v>
      </c>
      <c r="C74" s="67">
        <v>80</v>
      </c>
      <c r="D74" s="71" t="s">
        <v>134</v>
      </c>
      <c r="E74" s="86" t="s">
        <v>327</v>
      </c>
      <c r="F74" s="77" t="s">
        <v>3</v>
      </c>
      <c r="G74" s="75" t="s">
        <v>328</v>
      </c>
      <c r="H74" s="81" t="s">
        <v>468</v>
      </c>
      <c r="I74" s="82">
        <v>14.8</v>
      </c>
      <c r="J74" s="85">
        <v>3</v>
      </c>
      <c r="K74" s="28">
        <f t="shared" si="5"/>
        <v>3</v>
      </c>
      <c r="L74" s="28">
        <f t="shared" si="6"/>
        <v>3</v>
      </c>
      <c r="M74" s="29"/>
      <c r="N74" s="30">
        <f t="shared" si="3"/>
        <v>0</v>
      </c>
      <c r="O74" s="29"/>
      <c r="P74" s="29"/>
      <c r="Q74" s="29"/>
      <c r="R74" s="42">
        <f t="shared" si="7"/>
        <v>0</v>
      </c>
      <c r="S74" s="20" t="str">
        <f t="shared" si="8"/>
        <v>OK</v>
      </c>
      <c r="T74" s="142"/>
      <c r="U74" s="142"/>
      <c r="V74" s="145">
        <v>3</v>
      </c>
      <c r="W74" s="146"/>
      <c r="X74" s="146"/>
      <c r="Y74" s="41"/>
      <c r="Z74" s="41"/>
      <c r="AA74" s="40"/>
      <c r="AB74" s="40"/>
      <c r="AC74" s="40"/>
      <c r="AD74" s="40"/>
      <c r="AE74" s="38"/>
      <c r="AF74" s="38"/>
      <c r="AG74" s="38"/>
      <c r="AH74" s="38"/>
      <c r="AI74" s="38"/>
      <c r="AJ74" s="38"/>
      <c r="AK74" s="38"/>
      <c r="AL74" s="38"/>
      <c r="AM74" s="38"/>
      <c r="AN74" s="38"/>
      <c r="AO74" s="38"/>
      <c r="AP74" s="38"/>
      <c r="AQ74" s="38"/>
      <c r="AR74" s="38"/>
      <c r="AS74" s="38"/>
      <c r="AT74" s="38"/>
      <c r="AU74" s="38"/>
      <c r="AV74" s="38"/>
      <c r="AW74" s="38"/>
      <c r="AX74" s="38"/>
      <c r="AY74" s="38"/>
    </row>
    <row r="75" spans="1:51" ht="24.75" customHeight="1" x14ac:dyDescent="0.25">
      <c r="A75" s="166"/>
      <c r="B75" s="164"/>
      <c r="C75" s="67">
        <v>81</v>
      </c>
      <c r="D75" s="71" t="s">
        <v>135</v>
      </c>
      <c r="E75" s="86" t="s">
        <v>329</v>
      </c>
      <c r="F75" s="77" t="s">
        <v>50</v>
      </c>
      <c r="G75" s="75" t="s">
        <v>330</v>
      </c>
      <c r="H75" s="81" t="s">
        <v>468</v>
      </c>
      <c r="I75" s="82">
        <v>2.54</v>
      </c>
      <c r="J75" s="85">
        <v>3</v>
      </c>
      <c r="K75" s="28">
        <f t="shared" si="5"/>
        <v>3</v>
      </c>
      <c r="L75" s="28">
        <f t="shared" si="6"/>
        <v>3</v>
      </c>
      <c r="M75" s="29"/>
      <c r="N75" s="30">
        <f t="shared" si="3"/>
        <v>0</v>
      </c>
      <c r="O75" s="29"/>
      <c r="P75" s="29"/>
      <c r="Q75" s="29"/>
      <c r="R75" s="42">
        <f t="shared" si="7"/>
        <v>0</v>
      </c>
      <c r="S75" s="20" t="str">
        <f t="shared" si="8"/>
        <v>OK</v>
      </c>
      <c r="T75" s="142"/>
      <c r="U75" s="142"/>
      <c r="V75" s="145">
        <v>3</v>
      </c>
      <c r="W75" s="146"/>
      <c r="X75" s="146"/>
      <c r="Y75" s="41"/>
      <c r="Z75" s="41"/>
      <c r="AA75" s="40"/>
      <c r="AB75" s="40"/>
      <c r="AC75" s="40"/>
      <c r="AD75" s="40"/>
      <c r="AE75" s="38"/>
      <c r="AF75" s="38"/>
      <c r="AG75" s="38"/>
      <c r="AH75" s="38"/>
      <c r="AI75" s="38"/>
      <c r="AJ75" s="38"/>
      <c r="AK75" s="38"/>
      <c r="AL75" s="38"/>
      <c r="AM75" s="38"/>
      <c r="AN75" s="38"/>
      <c r="AO75" s="38"/>
      <c r="AP75" s="38"/>
      <c r="AQ75" s="38"/>
      <c r="AR75" s="38"/>
      <c r="AS75" s="38"/>
      <c r="AT75" s="38"/>
      <c r="AU75" s="38"/>
      <c r="AV75" s="38"/>
      <c r="AW75" s="38"/>
      <c r="AX75" s="38"/>
      <c r="AY75" s="38"/>
    </row>
    <row r="76" spans="1:51" ht="24.75" customHeight="1" x14ac:dyDescent="0.25">
      <c r="A76" s="166"/>
      <c r="B76" s="164"/>
      <c r="C76" s="67">
        <v>82</v>
      </c>
      <c r="D76" s="71" t="s">
        <v>136</v>
      </c>
      <c r="E76" s="86" t="s">
        <v>331</v>
      </c>
      <c r="F76" s="77" t="s">
        <v>50</v>
      </c>
      <c r="G76" s="75" t="s">
        <v>332</v>
      </c>
      <c r="H76" s="81" t="s">
        <v>468</v>
      </c>
      <c r="I76" s="82">
        <v>4.37</v>
      </c>
      <c r="J76" s="85">
        <v>0</v>
      </c>
      <c r="K76" s="28">
        <f t="shared" si="5"/>
        <v>0</v>
      </c>
      <c r="L76" s="28">
        <f t="shared" si="6"/>
        <v>0</v>
      </c>
      <c r="M76" s="29"/>
      <c r="N76" s="30">
        <f t="shared" si="3"/>
        <v>0</v>
      </c>
      <c r="O76" s="29"/>
      <c r="P76" s="29"/>
      <c r="Q76" s="29"/>
      <c r="R76" s="42">
        <f t="shared" si="7"/>
        <v>0</v>
      </c>
      <c r="S76" s="20" t="str">
        <f t="shared" si="8"/>
        <v>OK</v>
      </c>
      <c r="T76" s="142"/>
      <c r="U76" s="142"/>
      <c r="V76" s="146"/>
      <c r="W76" s="146"/>
      <c r="X76" s="146"/>
      <c r="Y76" s="41"/>
      <c r="Z76" s="41"/>
      <c r="AA76" s="40"/>
      <c r="AB76" s="40"/>
      <c r="AC76" s="40"/>
      <c r="AD76" s="40"/>
      <c r="AE76" s="38"/>
      <c r="AF76" s="38"/>
      <c r="AG76" s="38"/>
      <c r="AH76" s="38"/>
      <c r="AI76" s="38"/>
      <c r="AJ76" s="38"/>
      <c r="AK76" s="38"/>
      <c r="AL76" s="38"/>
      <c r="AM76" s="38"/>
      <c r="AN76" s="38"/>
      <c r="AO76" s="38"/>
      <c r="AP76" s="38"/>
      <c r="AQ76" s="38"/>
      <c r="AR76" s="38"/>
      <c r="AS76" s="38"/>
      <c r="AT76" s="38"/>
      <c r="AU76" s="38"/>
      <c r="AV76" s="38"/>
      <c r="AW76" s="38"/>
      <c r="AX76" s="38"/>
      <c r="AY76" s="38"/>
    </row>
    <row r="77" spans="1:51" ht="24.75" customHeight="1" x14ac:dyDescent="0.25">
      <c r="A77" s="166"/>
      <c r="B77" s="164"/>
      <c r="C77" s="67">
        <v>83</v>
      </c>
      <c r="D77" s="72" t="s">
        <v>137</v>
      </c>
      <c r="E77" s="86" t="s">
        <v>333</v>
      </c>
      <c r="F77" s="78" t="s">
        <v>50</v>
      </c>
      <c r="G77" s="79" t="s">
        <v>334</v>
      </c>
      <c r="H77" s="77" t="s">
        <v>468</v>
      </c>
      <c r="I77" s="82">
        <v>3</v>
      </c>
      <c r="J77" s="85">
        <v>0</v>
      </c>
      <c r="K77" s="28">
        <f t="shared" si="5"/>
        <v>0</v>
      </c>
      <c r="L77" s="28">
        <f t="shared" si="6"/>
        <v>0</v>
      </c>
      <c r="M77" s="29"/>
      <c r="N77" s="30">
        <f t="shared" si="3"/>
        <v>0</v>
      </c>
      <c r="O77" s="29"/>
      <c r="P77" s="29"/>
      <c r="Q77" s="29"/>
      <c r="R77" s="42">
        <f t="shared" si="7"/>
        <v>0</v>
      </c>
      <c r="S77" s="20" t="str">
        <f t="shared" si="8"/>
        <v>OK</v>
      </c>
      <c r="T77" s="142"/>
      <c r="U77" s="142"/>
      <c r="V77" s="146"/>
      <c r="W77" s="146"/>
      <c r="X77" s="146"/>
      <c r="Y77" s="41"/>
      <c r="Z77" s="41"/>
      <c r="AA77" s="40"/>
      <c r="AB77" s="40"/>
      <c r="AC77" s="40"/>
      <c r="AD77" s="40"/>
      <c r="AE77" s="38"/>
      <c r="AF77" s="38"/>
      <c r="AG77" s="38"/>
      <c r="AH77" s="38"/>
      <c r="AI77" s="38"/>
      <c r="AJ77" s="38"/>
      <c r="AK77" s="38"/>
      <c r="AL77" s="38"/>
      <c r="AM77" s="38"/>
      <c r="AN77" s="38"/>
      <c r="AO77" s="38"/>
      <c r="AP77" s="38"/>
      <c r="AQ77" s="38"/>
      <c r="AR77" s="38"/>
      <c r="AS77" s="38"/>
      <c r="AT77" s="38"/>
      <c r="AU77" s="38"/>
      <c r="AV77" s="38"/>
      <c r="AW77" s="38"/>
      <c r="AX77" s="38"/>
      <c r="AY77" s="38"/>
    </row>
    <row r="78" spans="1:51" ht="24.75" customHeight="1" x14ac:dyDescent="0.25">
      <c r="A78" s="166"/>
      <c r="B78" s="164"/>
      <c r="C78" s="67">
        <v>84</v>
      </c>
      <c r="D78" s="71" t="s">
        <v>138</v>
      </c>
      <c r="E78" s="86" t="s">
        <v>335</v>
      </c>
      <c r="F78" s="77" t="s">
        <v>50</v>
      </c>
      <c r="G78" s="75" t="s">
        <v>336</v>
      </c>
      <c r="H78" s="81" t="s">
        <v>468</v>
      </c>
      <c r="I78" s="82">
        <v>5.41</v>
      </c>
      <c r="J78" s="85">
        <v>4</v>
      </c>
      <c r="K78" s="28">
        <f t="shared" si="5"/>
        <v>4</v>
      </c>
      <c r="L78" s="28">
        <f t="shared" si="6"/>
        <v>4</v>
      </c>
      <c r="M78" s="29"/>
      <c r="N78" s="30">
        <f t="shared" si="3"/>
        <v>1</v>
      </c>
      <c r="O78" s="29"/>
      <c r="P78" s="29"/>
      <c r="Q78" s="29"/>
      <c r="R78" s="42">
        <f t="shared" si="7"/>
        <v>0</v>
      </c>
      <c r="S78" s="20" t="str">
        <f t="shared" si="8"/>
        <v>OK</v>
      </c>
      <c r="T78" s="145">
        <v>4</v>
      </c>
      <c r="U78" s="142"/>
      <c r="V78" s="146"/>
      <c r="W78" s="146"/>
      <c r="X78" s="146"/>
      <c r="Y78" s="41"/>
      <c r="Z78" s="41"/>
      <c r="AA78" s="40"/>
      <c r="AB78" s="40"/>
      <c r="AC78" s="40"/>
      <c r="AD78" s="40"/>
      <c r="AE78" s="38"/>
      <c r="AF78" s="38"/>
      <c r="AG78" s="38"/>
      <c r="AH78" s="38"/>
      <c r="AI78" s="38"/>
      <c r="AJ78" s="38"/>
      <c r="AK78" s="38"/>
      <c r="AL78" s="38"/>
      <c r="AM78" s="38"/>
      <c r="AN78" s="38"/>
      <c r="AO78" s="38"/>
      <c r="AP78" s="38"/>
      <c r="AQ78" s="38"/>
      <c r="AR78" s="38"/>
      <c r="AS78" s="38"/>
      <c r="AT78" s="38"/>
      <c r="AU78" s="38"/>
      <c r="AV78" s="38"/>
      <c r="AW78" s="38"/>
      <c r="AX78" s="38"/>
      <c r="AY78" s="38"/>
    </row>
    <row r="79" spans="1:51" ht="24.75" customHeight="1" x14ac:dyDescent="0.25">
      <c r="A79" s="166"/>
      <c r="B79" s="164"/>
      <c r="C79" s="67">
        <v>85</v>
      </c>
      <c r="D79" s="71" t="s">
        <v>139</v>
      </c>
      <c r="E79" s="86" t="s">
        <v>337</v>
      </c>
      <c r="F79" s="77" t="s">
        <v>3</v>
      </c>
      <c r="G79" s="75" t="s">
        <v>338</v>
      </c>
      <c r="H79" s="81" t="s">
        <v>468</v>
      </c>
      <c r="I79" s="82">
        <v>0.79</v>
      </c>
      <c r="J79" s="85">
        <v>10</v>
      </c>
      <c r="K79" s="28">
        <f t="shared" si="5"/>
        <v>10</v>
      </c>
      <c r="L79" s="28">
        <f t="shared" si="6"/>
        <v>10</v>
      </c>
      <c r="M79" s="29"/>
      <c r="N79" s="30">
        <f t="shared" si="3"/>
        <v>2</v>
      </c>
      <c r="O79" s="29"/>
      <c r="P79" s="29"/>
      <c r="Q79" s="29"/>
      <c r="R79" s="42">
        <f t="shared" si="7"/>
        <v>0</v>
      </c>
      <c r="S79" s="20" t="str">
        <f t="shared" si="8"/>
        <v>OK</v>
      </c>
      <c r="T79" s="145">
        <v>10</v>
      </c>
      <c r="U79" s="142"/>
      <c r="V79" s="146"/>
      <c r="W79" s="146"/>
      <c r="X79" s="146"/>
      <c r="Y79" s="41"/>
      <c r="Z79" s="41"/>
      <c r="AA79" s="40"/>
      <c r="AB79" s="40"/>
      <c r="AC79" s="40"/>
      <c r="AD79" s="40"/>
      <c r="AE79" s="38"/>
      <c r="AF79" s="38"/>
      <c r="AG79" s="38"/>
      <c r="AH79" s="38"/>
      <c r="AI79" s="38"/>
      <c r="AJ79" s="38"/>
      <c r="AK79" s="38"/>
      <c r="AL79" s="38"/>
      <c r="AM79" s="38"/>
      <c r="AN79" s="38"/>
      <c r="AO79" s="38"/>
      <c r="AP79" s="38"/>
      <c r="AQ79" s="38"/>
      <c r="AR79" s="38"/>
      <c r="AS79" s="38"/>
      <c r="AT79" s="38"/>
      <c r="AU79" s="38"/>
      <c r="AV79" s="38"/>
      <c r="AW79" s="38"/>
      <c r="AX79" s="38"/>
      <c r="AY79" s="38"/>
    </row>
    <row r="80" spans="1:51" ht="24.75" customHeight="1" x14ac:dyDescent="0.25">
      <c r="A80" s="166"/>
      <c r="B80" s="164"/>
      <c r="C80" s="67">
        <v>86</v>
      </c>
      <c r="D80" s="71" t="s">
        <v>140</v>
      </c>
      <c r="E80" s="86" t="s">
        <v>339</v>
      </c>
      <c r="F80" s="77" t="s">
        <v>340</v>
      </c>
      <c r="G80" s="75" t="s">
        <v>341</v>
      </c>
      <c r="H80" s="81" t="s">
        <v>468</v>
      </c>
      <c r="I80" s="82">
        <v>2.04</v>
      </c>
      <c r="J80" s="85">
        <v>4</v>
      </c>
      <c r="K80" s="28">
        <f t="shared" si="5"/>
        <v>4</v>
      </c>
      <c r="L80" s="28">
        <f t="shared" si="6"/>
        <v>4</v>
      </c>
      <c r="M80" s="29"/>
      <c r="N80" s="30">
        <f t="shared" si="3"/>
        <v>1</v>
      </c>
      <c r="O80" s="29"/>
      <c r="P80" s="29"/>
      <c r="Q80" s="29"/>
      <c r="R80" s="42">
        <f t="shared" si="7"/>
        <v>0</v>
      </c>
      <c r="S80" s="20" t="str">
        <f t="shared" si="8"/>
        <v>OK</v>
      </c>
      <c r="T80" s="145">
        <v>4</v>
      </c>
      <c r="U80" s="142"/>
      <c r="V80" s="146"/>
      <c r="W80" s="146"/>
      <c r="X80" s="146"/>
      <c r="Y80" s="41"/>
      <c r="Z80" s="41"/>
      <c r="AA80" s="40"/>
      <c r="AB80" s="40"/>
      <c r="AC80" s="40"/>
      <c r="AD80" s="40"/>
      <c r="AE80" s="38"/>
      <c r="AF80" s="38"/>
      <c r="AG80" s="38"/>
      <c r="AH80" s="38"/>
      <c r="AI80" s="38"/>
      <c r="AJ80" s="38"/>
      <c r="AK80" s="38"/>
      <c r="AL80" s="38"/>
      <c r="AM80" s="38"/>
      <c r="AN80" s="38"/>
      <c r="AO80" s="38"/>
      <c r="AP80" s="38"/>
      <c r="AQ80" s="38"/>
      <c r="AR80" s="38"/>
      <c r="AS80" s="38"/>
      <c r="AT80" s="38"/>
      <c r="AU80" s="38"/>
      <c r="AV80" s="38"/>
      <c r="AW80" s="38"/>
      <c r="AX80" s="38"/>
      <c r="AY80" s="38"/>
    </row>
    <row r="81" spans="1:51" ht="24.75" customHeight="1" x14ac:dyDescent="0.25">
      <c r="A81" s="166"/>
      <c r="B81" s="164"/>
      <c r="C81" s="67">
        <v>87</v>
      </c>
      <c r="D81" s="71" t="s">
        <v>141</v>
      </c>
      <c r="E81" s="86" t="s">
        <v>339</v>
      </c>
      <c r="F81" s="77" t="s">
        <v>340</v>
      </c>
      <c r="G81" s="75" t="s">
        <v>342</v>
      </c>
      <c r="H81" s="81" t="s">
        <v>468</v>
      </c>
      <c r="I81" s="82">
        <v>1.99</v>
      </c>
      <c r="J81" s="85">
        <v>4</v>
      </c>
      <c r="K81" s="28">
        <f t="shared" si="5"/>
        <v>4</v>
      </c>
      <c r="L81" s="28">
        <f t="shared" si="6"/>
        <v>4</v>
      </c>
      <c r="M81" s="29"/>
      <c r="N81" s="30">
        <f t="shared" si="3"/>
        <v>1</v>
      </c>
      <c r="O81" s="29"/>
      <c r="P81" s="29"/>
      <c r="Q81" s="29"/>
      <c r="R81" s="42">
        <f t="shared" si="7"/>
        <v>0</v>
      </c>
      <c r="S81" s="20" t="str">
        <f t="shared" si="8"/>
        <v>OK</v>
      </c>
      <c r="T81" s="145">
        <v>4</v>
      </c>
      <c r="U81" s="142"/>
      <c r="V81" s="146"/>
      <c r="W81" s="146"/>
      <c r="X81" s="146"/>
      <c r="Y81" s="41"/>
      <c r="Z81" s="41"/>
      <c r="AA81" s="40"/>
      <c r="AB81" s="40"/>
      <c r="AC81" s="40"/>
      <c r="AD81" s="40"/>
      <c r="AE81" s="38"/>
      <c r="AF81" s="38"/>
      <c r="AG81" s="38"/>
      <c r="AH81" s="38"/>
      <c r="AI81" s="38"/>
      <c r="AJ81" s="38"/>
      <c r="AK81" s="38"/>
      <c r="AL81" s="38"/>
      <c r="AM81" s="38"/>
      <c r="AN81" s="38"/>
      <c r="AO81" s="38"/>
      <c r="AP81" s="38"/>
      <c r="AQ81" s="38"/>
      <c r="AR81" s="38"/>
      <c r="AS81" s="38"/>
      <c r="AT81" s="38"/>
      <c r="AU81" s="38"/>
      <c r="AV81" s="38"/>
      <c r="AW81" s="38"/>
      <c r="AX81" s="38"/>
      <c r="AY81" s="38"/>
    </row>
    <row r="82" spans="1:51" ht="24.75" customHeight="1" x14ac:dyDescent="0.25">
      <c r="A82" s="166"/>
      <c r="B82" s="164"/>
      <c r="C82" s="67">
        <v>88</v>
      </c>
      <c r="D82" s="71" t="s">
        <v>142</v>
      </c>
      <c r="E82" s="86" t="s">
        <v>343</v>
      </c>
      <c r="F82" s="77" t="s">
        <v>3</v>
      </c>
      <c r="G82" s="75" t="s">
        <v>344</v>
      </c>
      <c r="H82" s="81" t="s">
        <v>468</v>
      </c>
      <c r="I82" s="82">
        <v>3.12</v>
      </c>
      <c r="J82" s="85">
        <v>5</v>
      </c>
      <c r="K82" s="28">
        <f t="shared" si="5"/>
        <v>5</v>
      </c>
      <c r="L82" s="28">
        <f t="shared" si="6"/>
        <v>5</v>
      </c>
      <c r="M82" s="29"/>
      <c r="N82" s="30">
        <f t="shared" si="3"/>
        <v>1</v>
      </c>
      <c r="O82" s="29"/>
      <c r="P82" s="29"/>
      <c r="Q82" s="29"/>
      <c r="R82" s="42">
        <f t="shared" si="7"/>
        <v>0</v>
      </c>
      <c r="S82" s="20" t="str">
        <f t="shared" si="8"/>
        <v>OK</v>
      </c>
      <c r="T82" s="145">
        <v>5</v>
      </c>
      <c r="U82" s="142"/>
      <c r="V82" s="146"/>
      <c r="W82" s="146"/>
      <c r="X82" s="146"/>
      <c r="Y82" s="41"/>
      <c r="Z82" s="41"/>
      <c r="AA82" s="40"/>
      <c r="AB82" s="40"/>
      <c r="AC82" s="40"/>
      <c r="AD82" s="40"/>
      <c r="AE82" s="38"/>
      <c r="AF82" s="38"/>
      <c r="AG82" s="38"/>
      <c r="AH82" s="38"/>
      <c r="AI82" s="38"/>
      <c r="AJ82" s="38"/>
      <c r="AK82" s="38"/>
      <c r="AL82" s="38"/>
      <c r="AM82" s="38"/>
      <c r="AN82" s="38"/>
      <c r="AO82" s="38"/>
      <c r="AP82" s="38"/>
      <c r="AQ82" s="38"/>
      <c r="AR82" s="38"/>
      <c r="AS82" s="38"/>
      <c r="AT82" s="38"/>
      <c r="AU82" s="38"/>
      <c r="AV82" s="38"/>
      <c r="AW82" s="38"/>
      <c r="AX82" s="38"/>
      <c r="AY82" s="38"/>
    </row>
    <row r="83" spans="1:51" ht="24.75" customHeight="1" x14ac:dyDescent="0.25">
      <c r="A83" s="166"/>
      <c r="B83" s="164"/>
      <c r="C83" s="67">
        <v>89</v>
      </c>
      <c r="D83" s="71" t="s">
        <v>143</v>
      </c>
      <c r="E83" s="86" t="s">
        <v>345</v>
      </c>
      <c r="F83" s="77" t="s">
        <v>3</v>
      </c>
      <c r="G83" s="75" t="s">
        <v>346</v>
      </c>
      <c r="H83" s="81" t="s">
        <v>468</v>
      </c>
      <c r="I83" s="82">
        <v>3.12</v>
      </c>
      <c r="J83" s="85">
        <v>5</v>
      </c>
      <c r="K83" s="28">
        <f t="shared" si="5"/>
        <v>5</v>
      </c>
      <c r="L83" s="28">
        <f t="shared" si="6"/>
        <v>5</v>
      </c>
      <c r="M83" s="29"/>
      <c r="N83" s="30">
        <f t="shared" si="3"/>
        <v>1</v>
      </c>
      <c r="O83" s="29"/>
      <c r="P83" s="29"/>
      <c r="Q83" s="29"/>
      <c r="R83" s="42">
        <f t="shared" si="7"/>
        <v>0</v>
      </c>
      <c r="S83" s="20" t="str">
        <f t="shared" si="8"/>
        <v>OK</v>
      </c>
      <c r="T83" s="145">
        <v>5</v>
      </c>
      <c r="U83" s="142"/>
      <c r="V83" s="146"/>
      <c r="W83" s="146"/>
      <c r="X83" s="146"/>
      <c r="Y83" s="41"/>
      <c r="Z83" s="41"/>
      <c r="AA83" s="40"/>
      <c r="AB83" s="40"/>
      <c r="AC83" s="40"/>
      <c r="AD83" s="40"/>
      <c r="AE83" s="38"/>
      <c r="AF83" s="38"/>
      <c r="AG83" s="38"/>
      <c r="AH83" s="38"/>
      <c r="AI83" s="38"/>
      <c r="AJ83" s="38"/>
      <c r="AK83" s="38"/>
      <c r="AL83" s="38"/>
      <c r="AM83" s="38"/>
      <c r="AN83" s="38"/>
      <c r="AO83" s="38"/>
      <c r="AP83" s="38"/>
      <c r="AQ83" s="38"/>
      <c r="AR83" s="38"/>
      <c r="AS83" s="38"/>
      <c r="AT83" s="38"/>
      <c r="AU83" s="38"/>
      <c r="AV83" s="38"/>
      <c r="AW83" s="38"/>
      <c r="AX83" s="38"/>
      <c r="AY83" s="38"/>
    </row>
    <row r="84" spans="1:51" ht="24.75" customHeight="1" x14ac:dyDescent="0.25">
      <c r="A84" s="166"/>
      <c r="B84" s="164"/>
      <c r="C84" s="67">
        <v>90</v>
      </c>
      <c r="D84" s="71" t="s">
        <v>144</v>
      </c>
      <c r="E84" s="86" t="s">
        <v>347</v>
      </c>
      <c r="F84" s="77" t="s">
        <v>3</v>
      </c>
      <c r="G84" s="75" t="s">
        <v>348</v>
      </c>
      <c r="H84" s="81" t="s">
        <v>468</v>
      </c>
      <c r="I84" s="82">
        <v>1.2</v>
      </c>
      <c r="J84" s="85">
        <v>15</v>
      </c>
      <c r="K84" s="28">
        <f t="shared" si="5"/>
        <v>15</v>
      </c>
      <c r="L84" s="28">
        <f t="shared" si="6"/>
        <v>15</v>
      </c>
      <c r="M84" s="29"/>
      <c r="N84" s="30">
        <f t="shared" si="3"/>
        <v>3</v>
      </c>
      <c r="O84" s="29"/>
      <c r="P84" s="29"/>
      <c r="Q84" s="29"/>
      <c r="R84" s="42">
        <f t="shared" si="7"/>
        <v>0</v>
      </c>
      <c r="S84" s="20" t="str">
        <f t="shared" si="8"/>
        <v>OK</v>
      </c>
      <c r="T84" s="145">
        <v>15</v>
      </c>
      <c r="U84" s="142"/>
      <c r="V84" s="146"/>
      <c r="W84" s="146"/>
      <c r="X84" s="146"/>
      <c r="Y84" s="41"/>
      <c r="Z84" s="41"/>
      <c r="AA84" s="40"/>
      <c r="AB84" s="40"/>
      <c r="AC84" s="40"/>
      <c r="AD84" s="40"/>
      <c r="AE84" s="38"/>
      <c r="AF84" s="38"/>
      <c r="AG84" s="38"/>
      <c r="AH84" s="38"/>
      <c r="AI84" s="38"/>
      <c r="AJ84" s="38"/>
      <c r="AK84" s="38"/>
      <c r="AL84" s="38"/>
      <c r="AM84" s="38"/>
      <c r="AN84" s="38"/>
      <c r="AO84" s="38"/>
      <c r="AP84" s="38"/>
      <c r="AQ84" s="38"/>
      <c r="AR84" s="38"/>
      <c r="AS84" s="38"/>
      <c r="AT84" s="38"/>
      <c r="AU84" s="38"/>
      <c r="AV84" s="38"/>
      <c r="AW84" s="38"/>
      <c r="AX84" s="38"/>
      <c r="AY84" s="38"/>
    </row>
    <row r="85" spans="1:51" ht="24.75" customHeight="1" x14ac:dyDescent="0.25">
      <c r="A85" s="166"/>
      <c r="B85" s="164"/>
      <c r="C85" s="67">
        <v>91</v>
      </c>
      <c r="D85" s="71" t="s">
        <v>145</v>
      </c>
      <c r="E85" s="86" t="s">
        <v>349</v>
      </c>
      <c r="F85" s="77" t="s">
        <v>3</v>
      </c>
      <c r="G85" s="75" t="s">
        <v>350</v>
      </c>
      <c r="H85" s="81" t="s">
        <v>468</v>
      </c>
      <c r="I85" s="82">
        <v>1.5</v>
      </c>
      <c r="J85" s="85">
        <v>24</v>
      </c>
      <c r="K85" s="28">
        <f t="shared" si="5"/>
        <v>24</v>
      </c>
      <c r="L85" s="28">
        <f t="shared" si="6"/>
        <v>24</v>
      </c>
      <c r="M85" s="29"/>
      <c r="N85" s="30">
        <f t="shared" si="3"/>
        <v>6</v>
      </c>
      <c r="O85" s="29"/>
      <c r="P85" s="29"/>
      <c r="Q85" s="29"/>
      <c r="R85" s="42">
        <f t="shared" si="7"/>
        <v>0</v>
      </c>
      <c r="S85" s="20" t="str">
        <f t="shared" si="8"/>
        <v>OK</v>
      </c>
      <c r="T85" s="145">
        <v>24</v>
      </c>
      <c r="U85" s="142"/>
      <c r="V85" s="146"/>
      <c r="W85" s="146"/>
      <c r="X85" s="146"/>
      <c r="Y85" s="41"/>
      <c r="Z85" s="41"/>
      <c r="AA85" s="40"/>
      <c r="AB85" s="40"/>
      <c r="AC85" s="40"/>
      <c r="AD85" s="40"/>
      <c r="AE85" s="38"/>
      <c r="AF85" s="38"/>
      <c r="AG85" s="38"/>
      <c r="AH85" s="38"/>
      <c r="AI85" s="38"/>
      <c r="AJ85" s="38"/>
      <c r="AK85" s="38"/>
      <c r="AL85" s="38"/>
      <c r="AM85" s="38"/>
      <c r="AN85" s="38"/>
      <c r="AO85" s="38"/>
      <c r="AP85" s="38"/>
      <c r="AQ85" s="38"/>
      <c r="AR85" s="38"/>
      <c r="AS85" s="38"/>
      <c r="AT85" s="38"/>
      <c r="AU85" s="38"/>
      <c r="AV85" s="38"/>
      <c r="AW85" s="38"/>
      <c r="AX85" s="38"/>
      <c r="AY85" s="38"/>
    </row>
    <row r="86" spans="1:51" ht="24.75" customHeight="1" x14ac:dyDescent="0.25">
      <c r="A86" s="166"/>
      <c r="B86" s="164"/>
      <c r="C86" s="67">
        <v>92</v>
      </c>
      <c r="D86" s="71" t="s">
        <v>146</v>
      </c>
      <c r="E86" s="86" t="s">
        <v>349</v>
      </c>
      <c r="F86" s="77" t="s">
        <v>3</v>
      </c>
      <c r="G86" s="75" t="s">
        <v>351</v>
      </c>
      <c r="H86" s="81" t="s">
        <v>468</v>
      </c>
      <c r="I86" s="82">
        <v>1.5</v>
      </c>
      <c r="J86" s="85">
        <v>24</v>
      </c>
      <c r="K86" s="28">
        <f t="shared" si="5"/>
        <v>24</v>
      </c>
      <c r="L86" s="28">
        <f t="shared" si="6"/>
        <v>24</v>
      </c>
      <c r="M86" s="29"/>
      <c r="N86" s="30">
        <f t="shared" si="3"/>
        <v>6</v>
      </c>
      <c r="O86" s="29"/>
      <c r="P86" s="29"/>
      <c r="Q86" s="29"/>
      <c r="R86" s="42">
        <f t="shared" si="7"/>
        <v>0</v>
      </c>
      <c r="S86" s="20" t="str">
        <f t="shared" si="8"/>
        <v>OK</v>
      </c>
      <c r="T86" s="145">
        <v>24</v>
      </c>
      <c r="U86" s="142"/>
      <c r="V86" s="146"/>
      <c r="W86" s="146"/>
      <c r="X86" s="146"/>
      <c r="Y86" s="41"/>
      <c r="Z86" s="41"/>
      <c r="AA86" s="40"/>
      <c r="AB86" s="40"/>
      <c r="AC86" s="40"/>
      <c r="AD86" s="40"/>
      <c r="AE86" s="38"/>
      <c r="AF86" s="38"/>
      <c r="AG86" s="38"/>
      <c r="AH86" s="38"/>
      <c r="AI86" s="38"/>
      <c r="AJ86" s="38"/>
      <c r="AK86" s="38"/>
      <c r="AL86" s="38"/>
      <c r="AM86" s="38"/>
      <c r="AN86" s="38"/>
      <c r="AO86" s="38"/>
      <c r="AP86" s="38"/>
      <c r="AQ86" s="38"/>
      <c r="AR86" s="38"/>
      <c r="AS86" s="38"/>
      <c r="AT86" s="38"/>
      <c r="AU86" s="38"/>
      <c r="AV86" s="38"/>
      <c r="AW86" s="38"/>
      <c r="AX86" s="38"/>
      <c r="AY86" s="38"/>
    </row>
    <row r="87" spans="1:51" ht="24.75" customHeight="1" x14ac:dyDescent="0.25">
      <c r="A87" s="166"/>
      <c r="B87" s="164"/>
      <c r="C87" s="67">
        <v>93</v>
      </c>
      <c r="D87" s="71" t="s">
        <v>147</v>
      </c>
      <c r="E87" s="86" t="s">
        <v>349</v>
      </c>
      <c r="F87" s="77" t="s">
        <v>3</v>
      </c>
      <c r="G87" s="75" t="s">
        <v>352</v>
      </c>
      <c r="H87" s="81" t="s">
        <v>468</v>
      </c>
      <c r="I87" s="82">
        <v>1.5</v>
      </c>
      <c r="J87" s="85">
        <v>12</v>
      </c>
      <c r="K87" s="28">
        <f t="shared" si="5"/>
        <v>12</v>
      </c>
      <c r="L87" s="28">
        <f t="shared" si="6"/>
        <v>12</v>
      </c>
      <c r="M87" s="29"/>
      <c r="N87" s="30">
        <f t="shared" si="3"/>
        <v>3</v>
      </c>
      <c r="O87" s="29"/>
      <c r="P87" s="29"/>
      <c r="Q87" s="29"/>
      <c r="R87" s="42">
        <f t="shared" si="7"/>
        <v>0</v>
      </c>
      <c r="S87" s="20" t="str">
        <f t="shared" si="8"/>
        <v>OK</v>
      </c>
      <c r="T87" s="145">
        <v>12</v>
      </c>
      <c r="U87" s="142"/>
      <c r="V87" s="146"/>
      <c r="W87" s="146"/>
      <c r="X87" s="146"/>
      <c r="Y87" s="41"/>
      <c r="Z87" s="41"/>
      <c r="AA87" s="40"/>
      <c r="AB87" s="40"/>
      <c r="AC87" s="40"/>
      <c r="AD87" s="40"/>
      <c r="AE87" s="38"/>
      <c r="AF87" s="38"/>
      <c r="AG87" s="38"/>
      <c r="AH87" s="38"/>
      <c r="AI87" s="38"/>
      <c r="AJ87" s="38"/>
      <c r="AK87" s="38"/>
      <c r="AL87" s="38"/>
      <c r="AM87" s="38"/>
      <c r="AN87" s="38"/>
      <c r="AO87" s="38"/>
      <c r="AP87" s="38"/>
      <c r="AQ87" s="38"/>
      <c r="AR87" s="38"/>
      <c r="AS87" s="38"/>
      <c r="AT87" s="38"/>
      <c r="AU87" s="38"/>
      <c r="AV87" s="38"/>
      <c r="AW87" s="38"/>
      <c r="AX87" s="38"/>
      <c r="AY87" s="38"/>
    </row>
    <row r="88" spans="1:51" ht="24.75" customHeight="1" x14ac:dyDescent="0.25">
      <c r="A88" s="166"/>
      <c r="B88" s="165"/>
      <c r="C88" s="67">
        <v>94</v>
      </c>
      <c r="D88" s="71" t="s">
        <v>148</v>
      </c>
      <c r="E88" s="86" t="s">
        <v>349</v>
      </c>
      <c r="F88" s="77" t="s">
        <v>3</v>
      </c>
      <c r="G88" s="75" t="s">
        <v>353</v>
      </c>
      <c r="H88" s="81" t="s">
        <v>468</v>
      </c>
      <c r="I88" s="82">
        <v>1.5</v>
      </c>
      <c r="J88" s="85">
        <v>12</v>
      </c>
      <c r="K88" s="28">
        <f t="shared" si="5"/>
        <v>12</v>
      </c>
      <c r="L88" s="28">
        <f t="shared" si="6"/>
        <v>12</v>
      </c>
      <c r="M88" s="29"/>
      <c r="N88" s="30">
        <f t="shared" si="3"/>
        <v>3</v>
      </c>
      <c r="O88" s="29"/>
      <c r="P88" s="29"/>
      <c r="Q88" s="29"/>
      <c r="R88" s="42">
        <f t="shared" si="7"/>
        <v>0</v>
      </c>
      <c r="S88" s="20" t="str">
        <f t="shared" si="8"/>
        <v>OK</v>
      </c>
      <c r="T88" s="145">
        <v>12</v>
      </c>
      <c r="U88" s="142"/>
      <c r="V88" s="146"/>
      <c r="W88" s="146"/>
      <c r="X88" s="146"/>
      <c r="Y88" s="41"/>
      <c r="Z88" s="41"/>
      <c r="AA88" s="40"/>
      <c r="AB88" s="40"/>
      <c r="AC88" s="40"/>
      <c r="AD88" s="40"/>
      <c r="AE88" s="38"/>
      <c r="AF88" s="38"/>
      <c r="AG88" s="38"/>
      <c r="AH88" s="38"/>
      <c r="AI88" s="38"/>
      <c r="AJ88" s="38"/>
      <c r="AK88" s="38"/>
      <c r="AL88" s="38"/>
      <c r="AM88" s="38"/>
      <c r="AN88" s="38"/>
      <c r="AO88" s="38"/>
      <c r="AP88" s="38"/>
      <c r="AQ88" s="38"/>
      <c r="AR88" s="38"/>
      <c r="AS88" s="38"/>
      <c r="AT88" s="38"/>
      <c r="AU88" s="38"/>
      <c r="AV88" s="38"/>
      <c r="AW88" s="38"/>
      <c r="AX88" s="38"/>
      <c r="AY88" s="38"/>
    </row>
    <row r="89" spans="1:51" ht="24.75" customHeight="1" x14ac:dyDescent="0.25">
      <c r="A89" s="166" t="s">
        <v>477</v>
      </c>
      <c r="B89" s="163">
        <v>10</v>
      </c>
      <c r="C89" s="67">
        <v>95</v>
      </c>
      <c r="D89" s="71" t="s">
        <v>149</v>
      </c>
      <c r="E89" s="86" t="s">
        <v>354</v>
      </c>
      <c r="F89" s="77" t="s">
        <v>355</v>
      </c>
      <c r="G89" s="75" t="s">
        <v>356</v>
      </c>
      <c r="H89" s="81" t="s">
        <v>468</v>
      </c>
      <c r="I89" s="82">
        <v>28.92</v>
      </c>
      <c r="J89" s="85">
        <v>10</v>
      </c>
      <c r="K89" s="28">
        <f t="shared" si="5"/>
        <v>10</v>
      </c>
      <c r="L89" s="28">
        <f t="shared" si="6"/>
        <v>10</v>
      </c>
      <c r="M89" s="29"/>
      <c r="N89" s="30">
        <f t="shared" si="3"/>
        <v>2</v>
      </c>
      <c r="O89" s="29"/>
      <c r="P89" s="29"/>
      <c r="Q89" s="29"/>
      <c r="R89" s="42">
        <f t="shared" si="7"/>
        <v>0</v>
      </c>
      <c r="S89" s="20" t="str">
        <f t="shared" si="8"/>
        <v>OK</v>
      </c>
      <c r="T89" s="142"/>
      <c r="U89" s="142"/>
      <c r="V89" s="145">
        <v>10</v>
      </c>
      <c r="W89" s="146"/>
      <c r="X89" s="146"/>
      <c r="Y89" s="41"/>
      <c r="Z89" s="41"/>
      <c r="AA89" s="40"/>
      <c r="AB89" s="40"/>
      <c r="AC89" s="40"/>
      <c r="AD89" s="40"/>
      <c r="AE89" s="38"/>
      <c r="AF89" s="38"/>
      <c r="AG89" s="38"/>
      <c r="AH89" s="38"/>
      <c r="AI89" s="38"/>
      <c r="AJ89" s="38"/>
      <c r="AK89" s="38"/>
      <c r="AL89" s="38"/>
      <c r="AM89" s="38"/>
      <c r="AN89" s="38"/>
      <c r="AO89" s="38"/>
      <c r="AP89" s="38"/>
      <c r="AQ89" s="38"/>
      <c r="AR89" s="38"/>
      <c r="AS89" s="38"/>
      <c r="AT89" s="38"/>
      <c r="AU89" s="38"/>
      <c r="AV89" s="38"/>
      <c r="AW89" s="38"/>
      <c r="AX89" s="38"/>
      <c r="AY89" s="38"/>
    </row>
    <row r="90" spans="1:51" ht="24.75" customHeight="1" x14ac:dyDescent="0.25">
      <c r="A90" s="166"/>
      <c r="B90" s="165"/>
      <c r="C90" s="67">
        <v>96</v>
      </c>
      <c r="D90" s="71" t="s">
        <v>150</v>
      </c>
      <c r="E90" s="86" t="s">
        <v>357</v>
      </c>
      <c r="F90" s="77" t="s">
        <v>51</v>
      </c>
      <c r="G90" s="75" t="s">
        <v>358</v>
      </c>
      <c r="H90" s="81" t="s">
        <v>468</v>
      </c>
      <c r="I90" s="82">
        <v>56.45</v>
      </c>
      <c r="J90" s="85">
        <v>30</v>
      </c>
      <c r="K90" s="28">
        <f t="shared" si="5"/>
        <v>0</v>
      </c>
      <c r="L90" s="28">
        <f t="shared" si="6"/>
        <v>0</v>
      </c>
      <c r="M90" s="29"/>
      <c r="N90" s="30">
        <f t="shared" si="3"/>
        <v>7</v>
      </c>
      <c r="O90" s="29"/>
      <c r="P90" s="29"/>
      <c r="Q90" s="29"/>
      <c r="R90" s="42">
        <f t="shared" si="7"/>
        <v>30</v>
      </c>
      <c r="S90" s="20" t="str">
        <f t="shared" si="8"/>
        <v>OK</v>
      </c>
      <c r="T90" s="142"/>
      <c r="U90" s="142"/>
      <c r="V90" s="146"/>
      <c r="W90" s="146"/>
      <c r="X90" s="146"/>
      <c r="Y90" s="41"/>
      <c r="Z90" s="41"/>
      <c r="AA90" s="40"/>
      <c r="AB90" s="40"/>
      <c r="AC90" s="40"/>
      <c r="AD90" s="40"/>
      <c r="AE90" s="38"/>
      <c r="AF90" s="38"/>
      <c r="AG90" s="38"/>
      <c r="AH90" s="38"/>
      <c r="AI90" s="38"/>
      <c r="AJ90" s="38"/>
      <c r="AK90" s="38"/>
      <c r="AL90" s="38"/>
      <c r="AM90" s="38"/>
      <c r="AN90" s="38"/>
      <c r="AO90" s="38"/>
      <c r="AP90" s="38"/>
      <c r="AQ90" s="38"/>
      <c r="AR90" s="38"/>
      <c r="AS90" s="38"/>
      <c r="AT90" s="38"/>
      <c r="AU90" s="38"/>
      <c r="AV90" s="38"/>
      <c r="AW90" s="38"/>
      <c r="AX90" s="38"/>
      <c r="AY90" s="38"/>
    </row>
    <row r="91" spans="1:51" ht="24.75" customHeight="1" x14ac:dyDescent="0.25">
      <c r="A91" s="78" t="s">
        <v>480</v>
      </c>
      <c r="B91" s="67">
        <v>11</v>
      </c>
      <c r="C91" s="67">
        <v>97</v>
      </c>
      <c r="D91" s="71" t="s">
        <v>151</v>
      </c>
      <c r="E91" s="86" t="s">
        <v>359</v>
      </c>
      <c r="F91" s="77" t="s">
        <v>51</v>
      </c>
      <c r="G91" s="75" t="s">
        <v>360</v>
      </c>
      <c r="H91" s="81" t="s">
        <v>468</v>
      </c>
      <c r="I91" s="82">
        <v>21.5</v>
      </c>
      <c r="J91" s="85">
        <v>150</v>
      </c>
      <c r="K91" s="28">
        <f t="shared" si="5"/>
        <v>100</v>
      </c>
      <c r="L91" s="28">
        <f t="shared" si="6"/>
        <v>100</v>
      </c>
      <c r="M91" s="29"/>
      <c r="N91" s="30">
        <f t="shared" si="3"/>
        <v>37</v>
      </c>
      <c r="O91" s="29"/>
      <c r="P91" s="29"/>
      <c r="Q91" s="29"/>
      <c r="R91" s="42">
        <f t="shared" si="7"/>
        <v>50</v>
      </c>
      <c r="S91" s="20" t="str">
        <f t="shared" si="8"/>
        <v>OK</v>
      </c>
      <c r="T91" s="142"/>
      <c r="U91" s="142"/>
      <c r="V91" s="146"/>
      <c r="W91" s="145">
        <v>100</v>
      </c>
      <c r="X91" s="146"/>
      <c r="Y91" s="41"/>
      <c r="Z91" s="41"/>
      <c r="AA91" s="40"/>
      <c r="AB91" s="40"/>
      <c r="AC91" s="40"/>
      <c r="AD91" s="40"/>
      <c r="AE91" s="38"/>
      <c r="AF91" s="38"/>
      <c r="AG91" s="38"/>
      <c r="AH91" s="38"/>
      <c r="AI91" s="38"/>
      <c r="AJ91" s="38"/>
      <c r="AK91" s="38"/>
      <c r="AL91" s="38"/>
      <c r="AM91" s="38"/>
      <c r="AN91" s="38"/>
      <c r="AO91" s="38"/>
      <c r="AP91" s="38"/>
      <c r="AQ91" s="38"/>
      <c r="AR91" s="38"/>
      <c r="AS91" s="38"/>
      <c r="AT91" s="38"/>
      <c r="AU91" s="38"/>
      <c r="AV91" s="38"/>
      <c r="AW91" s="38"/>
      <c r="AX91" s="38"/>
      <c r="AY91" s="38"/>
    </row>
    <row r="92" spans="1:51" ht="24.75" customHeight="1" x14ac:dyDescent="0.25">
      <c r="A92" s="166" t="s">
        <v>478</v>
      </c>
      <c r="B92" s="163">
        <v>12</v>
      </c>
      <c r="C92" s="67">
        <v>98</v>
      </c>
      <c r="D92" s="71" t="s">
        <v>152</v>
      </c>
      <c r="E92" s="86" t="s">
        <v>361</v>
      </c>
      <c r="F92" s="77" t="s">
        <v>362</v>
      </c>
      <c r="G92" s="75" t="s">
        <v>363</v>
      </c>
      <c r="H92" s="81" t="s">
        <v>471</v>
      </c>
      <c r="I92" s="82">
        <v>212.69</v>
      </c>
      <c r="J92" s="85">
        <v>1</v>
      </c>
      <c r="K92" s="28">
        <f t="shared" si="5"/>
        <v>1</v>
      </c>
      <c r="L92" s="28">
        <f t="shared" si="6"/>
        <v>1</v>
      </c>
      <c r="M92" s="29"/>
      <c r="N92" s="30">
        <f t="shared" si="3"/>
        <v>0</v>
      </c>
      <c r="O92" s="29"/>
      <c r="P92" s="29"/>
      <c r="Q92" s="29"/>
      <c r="R92" s="42">
        <f t="shared" si="7"/>
        <v>0</v>
      </c>
      <c r="S92" s="20" t="str">
        <f t="shared" si="8"/>
        <v>OK</v>
      </c>
      <c r="T92" s="142"/>
      <c r="U92" s="142"/>
      <c r="V92" s="146"/>
      <c r="W92" s="146"/>
      <c r="X92" s="145">
        <v>1</v>
      </c>
      <c r="Y92" s="41"/>
      <c r="Z92" s="41"/>
      <c r="AA92" s="40"/>
      <c r="AB92" s="40"/>
      <c r="AC92" s="40"/>
      <c r="AD92" s="40"/>
      <c r="AE92" s="38"/>
      <c r="AF92" s="38"/>
      <c r="AG92" s="38"/>
      <c r="AH92" s="38"/>
      <c r="AI92" s="38"/>
      <c r="AJ92" s="38"/>
      <c r="AK92" s="38"/>
      <c r="AL92" s="38"/>
      <c r="AM92" s="38"/>
      <c r="AN92" s="38"/>
      <c r="AO92" s="38"/>
      <c r="AP92" s="38"/>
      <c r="AQ92" s="38"/>
      <c r="AR92" s="38"/>
      <c r="AS92" s="38"/>
      <c r="AT92" s="38"/>
      <c r="AU92" s="38"/>
      <c r="AV92" s="38"/>
      <c r="AW92" s="38"/>
      <c r="AX92" s="38"/>
      <c r="AY92" s="38"/>
    </row>
    <row r="93" spans="1:51" ht="24.75" customHeight="1" x14ac:dyDescent="0.25">
      <c r="A93" s="166"/>
      <c r="B93" s="164"/>
      <c r="C93" s="67">
        <v>99</v>
      </c>
      <c r="D93" s="71" t="s">
        <v>153</v>
      </c>
      <c r="E93" s="86" t="s">
        <v>297</v>
      </c>
      <c r="F93" s="77" t="s">
        <v>241</v>
      </c>
      <c r="G93" s="75" t="s">
        <v>364</v>
      </c>
      <c r="H93" s="81" t="s">
        <v>468</v>
      </c>
      <c r="I93" s="82">
        <v>19.16</v>
      </c>
      <c r="J93" s="85">
        <v>5</v>
      </c>
      <c r="K93" s="28">
        <f t="shared" si="5"/>
        <v>0</v>
      </c>
      <c r="L93" s="28">
        <f t="shared" si="6"/>
        <v>0</v>
      </c>
      <c r="M93" s="29"/>
      <c r="N93" s="30">
        <f t="shared" si="3"/>
        <v>1</v>
      </c>
      <c r="O93" s="29"/>
      <c r="P93" s="29"/>
      <c r="Q93" s="29"/>
      <c r="R93" s="42">
        <f t="shared" si="7"/>
        <v>5</v>
      </c>
      <c r="S93" s="20" t="str">
        <f t="shared" si="8"/>
        <v>OK</v>
      </c>
      <c r="T93" s="142"/>
      <c r="U93" s="142"/>
      <c r="V93" s="146"/>
      <c r="W93" s="146"/>
      <c r="X93" s="146"/>
      <c r="Y93" s="41"/>
      <c r="Z93" s="41"/>
      <c r="AA93" s="40"/>
      <c r="AB93" s="40"/>
      <c r="AC93" s="40"/>
      <c r="AD93" s="40"/>
      <c r="AE93" s="38"/>
      <c r="AF93" s="38"/>
      <c r="AG93" s="38"/>
      <c r="AH93" s="38"/>
      <c r="AI93" s="38"/>
      <c r="AJ93" s="38"/>
      <c r="AK93" s="38"/>
      <c r="AL93" s="38"/>
      <c r="AM93" s="38"/>
      <c r="AN93" s="38"/>
      <c r="AO93" s="38"/>
      <c r="AP93" s="38"/>
      <c r="AQ93" s="38"/>
      <c r="AR93" s="38"/>
      <c r="AS93" s="38"/>
      <c r="AT93" s="38"/>
      <c r="AU93" s="38"/>
      <c r="AV93" s="38"/>
      <c r="AW93" s="38"/>
      <c r="AX93" s="38"/>
      <c r="AY93" s="38"/>
    </row>
    <row r="94" spans="1:51" ht="24.75" customHeight="1" x14ac:dyDescent="0.25">
      <c r="A94" s="166"/>
      <c r="B94" s="164"/>
      <c r="C94" s="67">
        <v>100</v>
      </c>
      <c r="D94" s="71" t="s">
        <v>154</v>
      </c>
      <c r="E94" s="86" t="s">
        <v>365</v>
      </c>
      <c r="F94" s="77" t="s">
        <v>241</v>
      </c>
      <c r="G94" s="75" t="s">
        <v>366</v>
      </c>
      <c r="H94" s="81" t="s">
        <v>468</v>
      </c>
      <c r="I94" s="82">
        <v>0.97</v>
      </c>
      <c r="J94" s="85">
        <v>0</v>
      </c>
      <c r="K94" s="28">
        <f t="shared" si="5"/>
        <v>0</v>
      </c>
      <c r="L94" s="28">
        <f t="shared" si="6"/>
        <v>0</v>
      </c>
      <c r="M94" s="29"/>
      <c r="N94" s="30">
        <f t="shared" si="3"/>
        <v>0</v>
      </c>
      <c r="O94" s="29"/>
      <c r="P94" s="29"/>
      <c r="Q94" s="29"/>
      <c r="R94" s="42">
        <f t="shared" si="7"/>
        <v>0</v>
      </c>
      <c r="S94" s="20" t="str">
        <f t="shared" si="8"/>
        <v>OK</v>
      </c>
      <c r="T94" s="142"/>
      <c r="U94" s="142"/>
      <c r="V94" s="146"/>
      <c r="W94" s="146"/>
      <c r="X94" s="146"/>
      <c r="Y94" s="41"/>
      <c r="Z94" s="41"/>
      <c r="AA94" s="40"/>
      <c r="AB94" s="40"/>
      <c r="AC94" s="40"/>
      <c r="AD94" s="40"/>
      <c r="AE94" s="38"/>
      <c r="AF94" s="38"/>
      <c r="AG94" s="38"/>
      <c r="AH94" s="38"/>
      <c r="AI94" s="38"/>
      <c r="AJ94" s="38"/>
      <c r="AK94" s="38"/>
      <c r="AL94" s="38"/>
      <c r="AM94" s="38"/>
      <c r="AN94" s="38"/>
      <c r="AO94" s="38"/>
      <c r="AP94" s="38"/>
      <c r="AQ94" s="38"/>
      <c r="AR94" s="38"/>
      <c r="AS94" s="38"/>
      <c r="AT94" s="38"/>
      <c r="AU94" s="38"/>
      <c r="AV94" s="38"/>
      <c r="AW94" s="38"/>
      <c r="AX94" s="38"/>
      <c r="AY94" s="38"/>
    </row>
    <row r="95" spans="1:51" ht="24.75" customHeight="1" x14ac:dyDescent="0.25">
      <c r="A95" s="166"/>
      <c r="B95" s="164"/>
      <c r="C95" s="67">
        <v>101</v>
      </c>
      <c r="D95" s="71" t="s">
        <v>155</v>
      </c>
      <c r="E95" s="86" t="s">
        <v>367</v>
      </c>
      <c r="F95" s="77" t="s">
        <v>241</v>
      </c>
      <c r="G95" s="75" t="s">
        <v>368</v>
      </c>
      <c r="H95" s="81" t="s">
        <v>468</v>
      </c>
      <c r="I95" s="82">
        <v>58.8</v>
      </c>
      <c r="J95" s="85">
        <v>0</v>
      </c>
      <c r="K95" s="28">
        <f t="shared" si="5"/>
        <v>0</v>
      </c>
      <c r="L95" s="28">
        <f t="shared" si="6"/>
        <v>0</v>
      </c>
      <c r="M95" s="29"/>
      <c r="N95" s="30">
        <f t="shared" si="3"/>
        <v>0</v>
      </c>
      <c r="O95" s="29"/>
      <c r="P95" s="29"/>
      <c r="Q95" s="29"/>
      <c r="R95" s="42">
        <f t="shared" si="7"/>
        <v>0</v>
      </c>
      <c r="S95" s="20" t="str">
        <f t="shared" si="8"/>
        <v>OK</v>
      </c>
      <c r="T95" s="142"/>
      <c r="U95" s="142"/>
      <c r="V95" s="146"/>
      <c r="W95" s="146"/>
      <c r="X95" s="146"/>
      <c r="Y95" s="41"/>
      <c r="Z95" s="41"/>
      <c r="AA95" s="40"/>
      <c r="AB95" s="40"/>
      <c r="AC95" s="40"/>
      <c r="AD95" s="40"/>
      <c r="AE95" s="38"/>
      <c r="AF95" s="38"/>
      <c r="AG95" s="38"/>
      <c r="AH95" s="38"/>
      <c r="AI95" s="38"/>
      <c r="AJ95" s="38"/>
      <c r="AK95" s="38"/>
      <c r="AL95" s="38"/>
      <c r="AM95" s="38"/>
      <c r="AN95" s="38"/>
      <c r="AO95" s="38"/>
      <c r="AP95" s="38"/>
      <c r="AQ95" s="38"/>
      <c r="AR95" s="38"/>
      <c r="AS95" s="38"/>
      <c r="AT95" s="38"/>
      <c r="AU95" s="38"/>
      <c r="AV95" s="38"/>
      <c r="AW95" s="38"/>
      <c r="AX95" s="38"/>
      <c r="AY95" s="38"/>
    </row>
    <row r="96" spans="1:51" ht="24.75" customHeight="1" x14ac:dyDescent="0.25">
      <c r="A96" s="166"/>
      <c r="B96" s="164"/>
      <c r="C96" s="67">
        <v>102</v>
      </c>
      <c r="D96" s="71" t="s">
        <v>156</v>
      </c>
      <c r="E96" s="86" t="s">
        <v>369</v>
      </c>
      <c r="F96" s="77" t="s">
        <v>355</v>
      </c>
      <c r="G96" s="75" t="s">
        <v>370</v>
      </c>
      <c r="H96" s="81" t="s">
        <v>468</v>
      </c>
      <c r="I96" s="82">
        <v>38.53</v>
      </c>
      <c r="J96" s="85">
        <v>4</v>
      </c>
      <c r="K96" s="28">
        <f t="shared" si="5"/>
        <v>4</v>
      </c>
      <c r="L96" s="28">
        <f t="shared" si="6"/>
        <v>4</v>
      </c>
      <c r="M96" s="29"/>
      <c r="N96" s="30">
        <f t="shared" si="3"/>
        <v>1</v>
      </c>
      <c r="O96" s="29"/>
      <c r="P96" s="29"/>
      <c r="Q96" s="29"/>
      <c r="R96" s="42">
        <f t="shared" si="7"/>
        <v>0</v>
      </c>
      <c r="S96" s="20" t="str">
        <f t="shared" si="8"/>
        <v>OK</v>
      </c>
      <c r="T96" s="142"/>
      <c r="U96" s="142"/>
      <c r="V96" s="146"/>
      <c r="W96" s="146"/>
      <c r="X96" s="145">
        <v>4</v>
      </c>
      <c r="Y96" s="41"/>
      <c r="Z96" s="41"/>
      <c r="AA96" s="40"/>
      <c r="AB96" s="40"/>
      <c r="AC96" s="40"/>
      <c r="AD96" s="40"/>
      <c r="AE96" s="38"/>
      <c r="AF96" s="38"/>
      <c r="AG96" s="38"/>
      <c r="AH96" s="38"/>
      <c r="AI96" s="38"/>
      <c r="AJ96" s="38"/>
      <c r="AK96" s="38"/>
      <c r="AL96" s="38"/>
      <c r="AM96" s="38"/>
      <c r="AN96" s="38"/>
      <c r="AO96" s="38"/>
      <c r="AP96" s="38"/>
      <c r="AQ96" s="38"/>
      <c r="AR96" s="38"/>
      <c r="AS96" s="38"/>
      <c r="AT96" s="38"/>
      <c r="AU96" s="38"/>
      <c r="AV96" s="38"/>
      <c r="AW96" s="38"/>
      <c r="AX96" s="38"/>
      <c r="AY96" s="38"/>
    </row>
    <row r="97" spans="1:51" ht="24.75" customHeight="1" x14ac:dyDescent="0.25">
      <c r="A97" s="166"/>
      <c r="B97" s="164"/>
      <c r="C97" s="67">
        <v>103</v>
      </c>
      <c r="D97" s="71" t="s">
        <v>157</v>
      </c>
      <c r="E97" s="86" t="s">
        <v>371</v>
      </c>
      <c r="F97" s="77" t="s">
        <v>51</v>
      </c>
      <c r="G97" s="75" t="s">
        <v>372</v>
      </c>
      <c r="H97" s="77" t="s">
        <v>468</v>
      </c>
      <c r="I97" s="82">
        <v>8.84</v>
      </c>
      <c r="J97" s="85">
        <v>5</v>
      </c>
      <c r="K97" s="28">
        <f t="shared" si="5"/>
        <v>5</v>
      </c>
      <c r="L97" s="28">
        <f t="shared" si="6"/>
        <v>5</v>
      </c>
      <c r="M97" s="29"/>
      <c r="N97" s="30">
        <f t="shared" si="3"/>
        <v>1</v>
      </c>
      <c r="O97" s="29"/>
      <c r="P97" s="29"/>
      <c r="Q97" s="29"/>
      <c r="R97" s="42">
        <f t="shared" si="7"/>
        <v>0</v>
      </c>
      <c r="S97" s="20" t="str">
        <f t="shared" si="8"/>
        <v>OK</v>
      </c>
      <c r="T97" s="142"/>
      <c r="U97" s="142"/>
      <c r="V97" s="146"/>
      <c r="W97" s="146"/>
      <c r="X97" s="145">
        <v>5</v>
      </c>
      <c r="Y97" s="41"/>
      <c r="Z97" s="41"/>
      <c r="AA97" s="40"/>
      <c r="AB97" s="40"/>
      <c r="AC97" s="40"/>
      <c r="AD97" s="40"/>
      <c r="AE97" s="38"/>
      <c r="AF97" s="38"/>
      <c r="AG97" s="38"/>
      <c r="AH97" s="38"/>
      <c r="AI97" s="38"/>
      <c r="AJ97" s="38"/>
      <c r="AK97" s="38"/>
      <c r="AL97" s="38"/>
      <c r="AM97" s="38"/>
      <c r="AN97" s="38"/>
      <c r="AO97" s="38"/>
      <c r="AP97" s="38"/>
      <c r="AQ97" s="38"/>
      <c r="AR97" s="38"/>
      <c r="AS97" s="38"/>
      <c r="AT97" s="38"/>
      <c r="AU97" s="38"/>
      <c r="AV97" s="38"/>
      <c r="AW97" s="38"/>
      <c r="AX97" s="38"/>
      <c r="AY97" s="38"/>
    </row>
    <row r="98" spans="1:51" ht="24.75" customHeight="1" x14ac:dyDescent="0.25">
      <c r="A98" s="166"/>
      <c r="B98" s="164"/>
      <c r="C98" s="67">
        <v>104</v>
      </c>
      <c r="D98" s="71" t="s">
        <v>158</v>
      </c>
      <c r="E98" s="86" t="s">
        <v>373</v>
      </c>
      <c r="F98" s="77" t="s">
        <v>374</v>
      </c>
      <c r="G98" s="75" t="s">
        <v>375</v>
      </c>
      <c r="H98" s="77" t="s">
        <v>468</v>
      </c>
      <c r="I98" s="82">
        <v>4.7300000000000004</v>
      </c>
      <c r="J98" s="85">
        <v>5</v>
      </c>
      <c r="K98" s="28">
        <f t="shared" si="5"/>
        <v>5</v>
      </c>
      <c r="L98" s="28">
        <f t="shared" si="6"/>
        <v>5</v>
      </c>
      <c r="M98" s="29"/>
      <c r="N98" s="30">
        <f t="shared" si="3"/>
        <v>1</v>
      </c>
      <c r="O98" s="29"/>
      <c r="P98" s="29"/>
      <c r="Q98" s="29"/>
      <c r="R98" s="42">
        <f t="shared" si="7"/>
        <v>0</v>
      </c>
      <c r="S98" s="20" t="str">
        <f t="shared" si="8"/>
        <v>OK</v>
      </c>
      <c r="T98" s="142"/>
      <c r="U98" s="142"/>
      <c r="V98" s="146"/>
      <c r="W98" s="146"/>
      <c r="X98" s="145">
        <v>5</v>
      </c>
      <c r="Y98" s="41"/>
      <c r="Z98" s="41"/>
      <c r="AA98" s="40"/>
      <c r="AB98" s="40"/>
      <c r="AC98" s="40"/>
      <c r="AD98" s="40"/>
      <c r="AE98" s="38"/>
      <c r="AF98" s="38"/>
      <c r="AG98" s="38"/>
      <c r="AH98" s="38"/>
      <c r="AI98" s="38"/>
      <c r="AJ98" s="38"/>
      <c r="AK98" s="38"/>
      <c r="AL98" s="38"/>
      <c r="AM98" s="38"/>
      <c r="AN98" s="38"/>
      <c r="AO98" s="38"/>
      <c r="AP98" s="38"/>
      <c r="AQ98" s="38"/>
      <c r="AR98" s="38"/>
      <c r="AS98" s="38"/>
      <c r="AT98" s="38"/>
      <c r="AU98" s="38"/>
      <c r="AV98" s="38"/>
      <c r="AW98" s="38"/>
      <c r="AX98" s="38"/>
      <c r="AY98" s="38"/>
    </row>
    <row r="99" spans="1:51" ht="24.75" customHeight="1" x14ac:dyDescent="0.25">
      <c r="A99" s="166"/>
      <c r="B99" s="164"/>
      <c r="C99" s="67">
        <v>105</v>
      </c>
      <c r="D99" s="71" t="s">
        <v>159</v>
      </c>
      <c r="E99" s="86" t="s">
        <v>373</v>
      </c>
      <c r="F99" s="77" t="s">
        <v>374</v>
      </c>
      <c r="G99" s="75" t="s">
        <v>376</v>
      </c>
      <c r="H99" s="77" t="s">
        <v>468</v>
      </c>
      <c r="I99" s="82">
        <v>4.74</v>
      </c>
      <c r="J99" s="85">
        <v>8</v>
      </c>
      <c r="K99" s="28">
        <f t="shared" si="5"/>
        <v>8</v>
      </c>
      <c r="L99" s="28">
        <f t="shared" si="6"/>
        <v>8</v>
      </c>
      <c r="M99" s="29"/>
      <c r="N99" s="30">
        <f t="shared" si="3"/>
        <v>2</v>
      </c>
      <c r="O99" s="29"/>
      <c r="P99" s="29"/>
      <c r="Q99" s="29"/>
      <c r="R99" s="42">
        <f t="shared" si="7"/>
        <v>0</v>
      </c>
      <c r="S99" s="20" t="str">
        <f t="shared" si="8"/>
        <v>OK</v>
      </c>
      <c r="T99" s="142"/>
      <c r="U99" s="142"/>
      <c r="V99" s="146"/>
      <c r="W99" s="146"/>
      <c r="X99" s="145">
        <v>8</v>
      </c>
      <c r="Y99" s="41"/>
      <c r="Z99" s="41"/>
      <c r="AA99" s="40"/>
      <c r="AB99" s="40"/>
      <c r="AC99" s="40"/>
      <c r="AD99" s="40"/>
      <c r="AE99" s="38"/>
      <c r="AF99" s="38"/>
      <c r="AG99" s="38"/>
      <c r="AH99" s="38"/>
      <c r="AI99" s="38"/>
      <c r="AJ99" s="38"/>
      <c r="AK99" s="38"/>
      <c r="AL99" s="38"/>
      <c r="AM99" s="38"/>
      <c r="AN99" s="38"/>
      <c r="AO99" s="38"/>
      <c r="AP99" s="38"/>
      <c r="AQ99" s="38"/>
      <c r="AR99" s="38"/>
      <c r="AS99" s="38"/>
      <c r="AT99" s="38"/>
      <c r="AU99" s="38"/>
      <c r="AV99" s="38"/>
      <c r="AW99" s="38"/>
      <c r="AX99" s="38"/>
      <c r="AY99" s="38"/>
    </row>
    <row r="100" spans="1:51" ht="24.75" customHeight="1" x14ac:dyDescent="0.25">
      <c r="A100" s="166"/>
      <c r="B100" s="164"/>
      <c r="C100" s="67">
        <v>106</v>
      </c>
      <c r="D100" s="71" t="s">
        <v>160</v>
      </c>
      <c r="E100" s="86" t="s">
        <v>373</v>
      </c>
      <c r="F100" s="77" t="s">
        <v>374</v>
      </c>
      <c r="G100" s="75" t="s">
        <v>377</v>
      </c>
      <c r="H100" s="77" t="s">
        <v>468</v>
      </c>
      <c r="I100" s="82">
        <v>4.7300000000000004</v>
      </c>
      <c r="J100" s="85">
        <v>5</v>
      </c>
      <c r="K100" s="28">
        <f t="shared" si="5"/>
        <v>5</v>
      </c>
      <c r="L100" s="28">
        <f t="shared" si="6"/>
        <v>5</v>
      </c>
      <c r="M100" s="29"/>
      <c r="N100" s="30">
        <f t="shared" si="3"/>
        <v>1</v>
      </c>
      <c r="O100" s="29"/>
      <c r="P100" s="29"/>
      <c r="Q100" s="29"/>
      <c r="R100" s="42">
        <f t="shared" si="7"/>
        <v>0</v>
      </c>
      <c r="S100" s="20" t="str">
        <f t="shared" si="8"/>
        <v>OK</v>
      </c>
      <c r="T100" s="142"/>
      <c r="U100" s="142"/>
      <c r="V100" s="146"/>
      <c r="W100" s="146"/>
      <c r="X100" s="145">
        <v>5</v>
      </c>
      <c r="Y100" s="41"/>
      <c r="Z100" s="41"/>
      <c r="AA100" s="40"/>
      <c r="AB100" s="40"/>
      <c r="AC100" s="40"/>
      <c r="AD100" s="40"/>
      <c r="AE100" s="38"/>
      <c r="AF100" s="38"/>
      <c r="AG100" s="38"/>
      <c r="AH100" s="38"/>
      <c r="AI100" s="38"/>
      <c r="AJ100" s="38"/>
      <c r="AK100" s="38"/>
      <c r="AL100" s="38"/>
      <c r="AM100" s="38"/>
      <c r="AN100" s="38"/>
      <c r="AO100" s="38"/>
      <c r="AP100" s="38"/>
      <c r="AQ100" s="38"/>
      <c r="AR100" s="38"/>
      <c r="AS100" s="38"/>
      <c r="AT100" s="38"/>
      <c r="AU100" s="38"/>
      <c r="AV100" s="38"/>
      <c r="AW100" s="38"/>
      <c r="AX100" s="38"/>
      <c r="AY100" s="38"/>
    </row>
    <row r="101" spans="1:51" ht="24.75" customHeight="1" x14ac:dyDescent="0.25">
      <c r="A101" s="166"/>
      <c r="B101" s="164"/>
      <c r="C101" s="67">
        <v>107</v>
      </c>
      <c r="D101" s="71" t="s">
        <v>161</v>
      </c>
      <c r="E101" s="86" t="s">
        <v>373</v>
      </c>
      <c r="F101" s="77" t="s">
        <v>374</v>
      </c>
      <c r="G101" s="75" t="s">
        <v>378</v>
      </c>
      <c r="H101" s="77" t="s">
        <v>468</v>
      </c>
      <c r="I101" s="82">
        <v>4.7300000000000004</v>
      </c>
      <c r="J101" s="85">
        <v>5</v>
      </c>
      <c r="K101" s="28">
        <f t="shared" si="5"/>
        <v>5</v>
      </c>
      <c r="L101" s="28">
        <f t="shared" si="6"/>
        <v>5</v>
      </c>
      <c r="M101" s="29"/>
      <c r="N101" s="30">
        <f t="shared" si="3"/>
        <v>1</v>
      </c>
      <c r="O101" s="29"/>
      <c r="P101" s="29"/>
      <c r="Q101" s="29"/>
      <c r="R101" s="42">
        <f t="shared" si="7"/>
        <v>0</v>
      </c>
      <c r="S101" s="20" t="str">
        <f t="shared" si="8"/>
        <v>OK</v>
      </c>
      <c r="T101" s="142"/>
      <c r="U101" s="142"/>
      <c r="V101" s="146"/>
      <c r="W101" s="146"/>
      <c r="X101" s="145">
        <v>5</v>
      </c>
      <c r="Y101" s="41"/>
      <c r="Z101" s="41"/>
      <c r="AA101" s="40"/>
      <c r="AB101" s="40"/>
      <c r="AC101" s="40"/>
      <c r="AD101" s="40"/>
      <c r="AE101" s="38"/>
      <c r="AF101" s="38"/>
      <c r="AG101" s="38"/>
      <c r="AH101" s="38"/>
      <c r="AI101" s="38"/>
      <c r="AJ101" s="38"/>
      <c r="AK101" s="38"/>
      <c r="AL101" s="38"/>
      <c r="AM101" s="38"/>
      <c r="AN101" s="38"/>
      <c r="AO101" s="38"/>
      <c r="AP101" s="38"/>
      <c r="AQ101" s="38"/>
      <c r="AR101" s="38"/>
      <c r="AS101" s="38"/>
      <c r="AT101" s="38"/>
      <c r="AU101" s="38"/>
      <c r="AV101" s="38"/>
      <c r="AW101" s="38"/>
      <c r="AX101" s="38"/>
      <c r="AY101" s="38"/>
    </row>
    <row r="102" spans="1:51" ht="24.75" customHeight="1" x14ac:dyDescent="0.25">
      <c r="A102" s="166"/>
      <c r="B102" s="164"/>
      <c r="C102" s="67">
        <v>108</v>
      </c>
      <c r="D102" s="71" t="s">
        <v>162</v>
      </c>
      <c r="E102" s="86" t="s">
        <v>379</v>
      </c>
      <c r="F102" s="77" t="s">
        <v>380</v>
      </c>
      <c r="G102" s="75" t="s">
        <v>381</v>
      </c>
      <c r="H102" s="77" t="s">
        <v>468</v>
      </c>
      <c r="I102" s="82">
        <v>25.86</v>
      </c>
      <c r="J102" s="85">
        <v>3</v>
      </c>
      <c r="K102" s="28">
        <f t="shared" si="5"/>
        <v>3</v>
      </c>
      <c r="L102" s="28">
        <f t="shared" si="6"/>
        <v>3</v>
      </c>
      <c r="M102" s="29"/>
      <c r="N102" s="30">
        <f t="shared" si="3"/>
        <v>0</v>
      </c>
      <c r="O102" s="29"/>
      <c r="P102" s="29"/>
      <c r="Q102" s="29"/>
      <c r="R102" s="42">
        <f t="shared" si="7"/>
        <v>0</v>
      </c>
      <c r="S102" s="20" t="str">
        <f t="shared" si="8"/>
        <v>OK</v>
      </c>
      <c r="T102" s="142"/>
      <c r="U102" s="142"/>
      <c r="V102" s="146"/>
      <c r="W102" s="146"/>
      <c r="X102" s="145">
        <v>3</v>
      </c>
      <c r="Y102" s="41"/>
      <c r="Z102" s="41"/>
      <c r="AA102" s="40"/>
      <c r="AB102" s="40"/>
      <c r="AC102" s="40"/>
      <c r="AD102" s="40"/>
      <c r="AE102" s="38"/>
      <c r="AF102" s="38"/>
      <c r="AG102" s="38"/>
      <c r="AH102" s="38"/>
      <c r="AI102" s="38"/>
      <c r="AJ102" s="38"/>
      <c r="AK102" s="38"/>
      <c r="AL102" s="38"/>
      <c r="AM102" s="38"/>
      <c r="AN102" s="38"/>
      <c r="AO102" s="38"/>
      <c r="AP102" s="38"/>
      <c r="AQ102" s="38"/>
      <c r="AR102" s="38"/>
      <c r="AS102" s="38"/>
      <c r="AT102" s="38"/>
      <c r="AU102" s="38"/>
      <c r="AV102" s="38"/>
      <c r="AW102" s="38"/>
      <c r="AX102" s="38"/>
      <c r="AY102" s="38"/>
    </row>
    <row r="103" spans="1:51" ht="24.75" customHeight="1" x14ac:dyDescent="0.25">
      <c r="A103" s="166"/>
      <c r="B103" s="165"/>
      <c r="C103" s="67">
        <v>109</v>
      </c>
      <c r="D103" s="71" t="s">
        <v>163</v>
      </c>
      <c r="E103" s="86" t="s">
        <v>382</v>
      </c>
      <c r="F103" s="78" t="s">
        <v>51</v>
      </c>
      <c r="G103" s="79" t="s">
        <v>383</v>
      </c>
      <c r="H103" s="77" t="s">
        <v>471</v>
      </c>
      <c r="I103" s="82">
        <v>21.34</v>
      </c>
      <c r="J103" s="85">
        <v>0</v>
      </c>
      <c r="K103" s="28">
        <f t="shared" si="5"/>
        <v>0</v>
      </c>
      <c r="L103" s="28">
        <f t="shared" si="6"/>
        <v>0</v>
      </c>
      <c r="M103" s="29"/>
      <c r="N103" s="30">
        <f t="shared" si="3"/>
        <v>0</v>
      </c>
      <c r="O103" s="29"/>
      <c r="P103" s="29"/>
      <c r="Q103" s="29"/>
      <c r="R103" s="42">
        <f t="shared" si="7"/>
        <v>0</v>
      </c>
      <c r="S103" s="20" t="str">
        <f t="shared" si="8"/>
        <v>OK</v>
      </c>
      <c r="T103" s="142"/>
      <c r="U103" s="142"/>
      <c r="V103" s="146"/>
      <c r="W103" s="146"/>
      <c r="X103" s="146"/>
      <c r="Y103" s="41"/>
      <c r="Z103" s="41"/>
      <c r="AA103" s="40"/>
      <c r="AB103" s="40"/>
      <c r="AC103" s="40"/>
      <c r="AD103" s="40"/>
      <c r="AE103" s="38"/>
      <c r="AF103" s="38"/>
      <c r="AG103" s="38"/>
      <c r="AH103" s="38"/>
      <c r="AI103" s="38"/>
      <c r="AJ103" s="38"/>
      <c r="AK103" s="38"/>
      <c r="AL103" s="38"/>
      <c r="AM103" s="38"/>
      <c r="AN103" s="38"/>
      <c r="AO103" s="38"/>
      <c r="AP103" s="38"/>
      <c r="AQ103" s="38"/>
      <c r="AR103" s="38"/>
      <c r="AS103" s="38"/>
      <c r="AT103" s="38"/>
      <c r="AU103" s="38"/>
      <c r="AV103" s="38"/>
      <c r="AW103" s="38"/>
      <c r="AX103" s="38"/>
      <c r="AY103" s="38"/>
    </row>
    <row r="104" spans="1:51" ht="24.75" customHeight="1" x14ac:dyDescent="0.25">
      <c r="A104" s="166" t="s">
        <v>477</v>
      </c>
      <c r="B104" s="163">
        <v>13</v>
      </c>
      <c r="C104" s="67">
        <v>110</v>
      </c>
      <c r="D104" s="71" t="s">
        <v>164</v>
      </c>
      <c r="E104" s="86" t="s">
        <v>384</v>
      </c>
      <c r="F104" s="77" t="s">
        <v>3</v>
      </c>
      <c r="G104" s="75" t="s">
        <v>385</v>
      </c>
      <c r="H104" s="81" t="s">
        <v>468</v>
      </c>
      <c r="I104" s="82">
        <v>0.31</v>
      </c>
      <c r="J104" s="85">
        <v>200</v>
      </c>
      <c r="K104" s="28">
        <f t="shared" si="5"/>
        <v>200</v>
      </c>
      <c r="L104" s="28">
        <f t="shared" si="6"/>
        <v>200</v>
      </c>
      <c r="M104" s="29"/>
      <c r="N104" s="30">
        <f t="shared" si="3"/>
        <v>50</v>
      </c>
      <c r="O104" s="29"/>
      <c r="P104" s="29"/>
      <c r="Q104" s="29"/>
      <c r="R104" s="42">
        <f t="shared" si="7"/>
        <v>0</v>
      </c>
      <c r="S104" s="20" t="str">
        <f t="shared" si="8"/>
        <v>OK</v>
      </c>
      <c r="T104" s="142"/>
      <c r="U104" s="142"/>
      <c r="V104" s="145">
        <v>200</v>
      </c>
      <c r="W104" s="146"/>
      <c r="X104" s="146"/>
      <c r="Y104" s="41"/>
      <c r="Z104" s="41"/>
      <c r="AA104" s="40"/>
      <c r="AB104" s="40"/>
      <c r="AC104" s="40"/>
      <c r="AD104" s="40"/>
      <c r="AE104" s="38"/>
      <c r="AF104" s="38"/>
      <c r="AG104" s="38"/>
      <c r="AH104" s="38"/>
      <c r="AI104" s="38"/>
      <c r="AJ104" s="38"/>
      <c r="AK104" s="38"/>
      <c r="AL104" s="38"/>
      <c r="AM104" s="38"/>
      <c r="AN104" s="38"/>
      <c r="AO104" s="38"/>
      <c r="AP104" s="38"/>
      <c r="AQ104" s="38"/>
      <c r="AR104" s="38"/>
      <c r="AS104" s="38"/>
      <c r="AT104" s="38"/>
      <c r="AU104" s="38"/>
      <c r="AV104" s="38"/>
      <c r="AW104" s="38"/>
      <c r="AX104" s="38"/>
      <c r="AY104" s="38"/>
    </row>
    <row r="105" spans="1:51" ht="24.75" customHeight="1" x14ac:dyDescent="0.25">
      <c r="A105" s="166"/>
      <c r="B105" s="164"/>
      <c r="C105" s="67">
        <v>111</v>
      </c>
      <c r="D105" s="72" t="s">
        <v>165</v>
      </c>
      <c r="E105" s="86" t="s">
        <v>386</v>
      </c>
      <c r="F105" s="78" t="s">
        <v>51</v>
      </c>
      <c r="G105" s="79" t="s">
        <v>387</v>
      </c>
      <c r="H105" s="77" t="s">
        <v>468</v>
      </c>
      <c r="I105" s="82">
        <v>40.18</v>
      </c>
      <c r="J105" s="85">
        <v>0</v>
      </c>
      <c r="K105" s="28">
        <f t="shared" si="5"/>
        <v>0</v>
      </c>
      <c r="L105" s="28">
        <f t="shared" si="6"/>
        <v>0</v>
      </c>
      <c r="M105" s="29"/>
      <c r="N105" s="30">
        <f t="shared" si="3"/>
        <v>0</v>
      </c>
      <c r="O105" s="29"/>
      <c r="P105" s="29"/>
      <c r="Q105" s="29"/>
      <c r="R105" s="42">
        <f t="shared" si="7"/>
        <v>0</v>
      </c>
      <c r="S105" s="20" t="str">
        <f t="shared" si="8"/>
        <v>OK</v>
      </c>
      <c r="T105" s="142"/>
      <c r="U105" s="142"/>
      <c r="V105" s="146"/>
      <c r="W105" s="146"/>
      <c r="X105" s="146"/>
      <c r="Y105" s="41"/>
      <c r="Z105" s="41"/>
      <c r="AA105" s="40"/>
      <c r="AB105" s="40"/>
      <c r="AC105" s="40"/>
      <c r="AD105" s="40"/>
      <c r="AE105" s="38"/>
      <c r="AF105" s="38"/>
      <c r="AG105" s="38"/>
      <c r="AH105" s="38"/>
      <c r="AI105" s="38"/>
      <c r="AJ105" s="38"/>
      <c r="AK105" s="38"/>
      <c r="AL105" s="38"/>
      <c r="AM105" s="38"/>
      <c r="AN105" s="38"/>
      <c r="AO105" s="38"/>
      <c r="AP105" s="38"/>
      <c r="AQ105" s="38"/>
      <c r="AR105" s="38"/>
      <c r="AS105" s="38"/>
      <c r="AT105" s="38"/>
      <c r="AU105" s="38"/>
      <c r="AV105" s="38"/>
      <c r="AW105" s="38"/>
      <c r="AX105" s="38"/>
      <c r="AY105" s="38"/>
    </row>
    <row r="106" spans="1:51" ht="24.75" customHeight="1" x14ac:dyDescent="0.25">
      <c r="A106" s="166"/>
      <c r="B106" s="164"/>
      <c r="C106" s="67">
        <v>112</v>
      </c>
      <c r="D106" s="72" t="s">
        <v>166</v>
      </c>
      <c r="E106" s="86" t="s">
        <v>388</v>
      </c>
      <c r="F106" s="78" t="s">
        <v>51</v>
      </c>
      <c r="G106" s="79" t="s">
        <v>389</v>
      </c>
      <c r="H106" s="77" t="s">
        <v>471</v>
      </c>
      <c r="I106" s="82">
        <v>40.18</v>
      </c>
      <c r="J106" s="85">
        <v>0</v>
      </c>
      <c r="K106" s="28">
        <f t="shared" si="5"/>
        <v>0</v>
      </c>
      <c r="L106" s="28">
        <f t="shared" si="6"/>
        <v>0</v>
      </c>
      <c r="M106" s="29"/>
      <c r="N106" s="30">
        <f t="shared" si="3"/>
        <v>0</v>
      </c>
      <c r="O106" s="29"/>
      <c r="P106" s="29"/>
      <c r="Q106" s="29"/>
      <c r="R106" s="42">
        <f t="shared" si="7"/>
        <v>0</v>
      </c>
      <c r="S106" s="20" t="str">
        <f t="shared" si="8"/>
        <v>OK</v>
      </c>
      <c r="T106" s="142"/>
      <c r="U106" s="142"/>
      <c r="V106" s="146"/>
      <c r="W106" s="146"/>
      <c r="X106" s="146"/>
      <c r="Y106" s="41"/>
      <c r="Z106" s="41"/>
      <c r="AA106" s="40"/>
      <c r="AB106" s="40"/>
      <c r="AC106" s="40"/>
      <c r="AD106" s="40"/>
      <c r="AE106" s="38"/>
      <c r="AF106" s="38"/>
      <c r="AG106" s="38"/>
      <c r="AH106" s="38"/>
      <c r="AI106" s="38"/>
      <c r="AJ106" s="38"/>
      <c r="AK106" s="38"/>
      <c r="AL106" s="38"/>
      <c r="AM106" s="38"/>
      <c r="AN106" s="38"/>
      <c r="AO106" s="38"/>
      <c r="AP106" s="38"/>
      <c r="AQ106" s="38"/>
      <c r="AR106" s="38"/>
      <c r="AS106" s="38"/>
      <c r="AT106" s="38"/>
      <c r="AU106" s="38"/>
      <c r="AV106" s="38"/>
      <c r="AW106" s="38"/>
      <c r="AX106" s="38"/>
      <c r="AY106" s="38"/>
    </row>
    <row r="107" spans="1:51" ht="24.75" customHeight="1" x14ac:dyDescent="0.25">
      <c r="A107" s="166"/>
      <c r="B107" s="164"/>
      <c r="C107" s="67">
        <v>113</v>
      </c>
      <c r="D107" s="71" t="s">
        <v>167</v>
      </c>
      <c r="E107" s="86" t="s">
        <v>390</v>
      </c>
      <c r="F107" s="77" t="s">
        <v>3</v>
      </c>
      <c r="G107" s="75" t="s">
        <v>391</v>
      </c>
      <c r="H107" s="81" t="s">
        <v>472</v>
      </c>
      <c r="I107" s="82">
        <v>2.61</v>
      </c>
      <c r="J107" s="85">
        <v>200</v>
      </c>
      <c r="K107" s="28">
        <f t="shared" si="5"/>
        <v>200</v>
      </c>
      <c r="L107" s="28">
        <f t="shared" si="6"/>
        <v>200</v>
      </c>
      <c r="M107" s="29"/>
      <c r="N107" s="30">
        <f t="shared" si="3"/>
        <v>50</v>
      </c>
      <c r="O107" s="29"/>
      <c r="P107" s="29"/>
      <c r="Q107" s="29"/>
      <c r="R107" s="42">
        <f t="shared" si="7"/>
        <v>0</v>
      </c>
      <c r="S107" s="20" t="str">
        <f t="shared" si="8"/>
        <v>OK</v>
      </c>
      <c r="T107" s="142"/>
      <c r="U107" s="142"/>
      <c r="V107" s="145">
        <v>200</v>
      </c>
      <c r="W107" s="146"/>
      <c r="X107" s="146"/>
      <c r="Y107" s="41"/>
      <c r="Z107" s="41"/>
      <c r="AA107" s="40"/>
      <c r="AB107" s="40"/>
      <c r="AC107" s="40"/>
      <c r="AD107" s="40"/>
      <c r="AE107" s="38"/>
      <c r="AF107" s="38"/>
      <c r="AG107" s="38"/>
      <c r="AH107" s="38"/>
      <c r="AI107" s="38"/>
      <c r="AJ107" s="38"/>
      <c r="AK107" s="38"/>
      <c r="AL107" s="38"/>
      <c r="AM107" s="38"/>
      <c r="AN107" s="38"/>
      <c r="AO107" s="38"/>
      <c r="AP107" s="38"/>
      <c r="AQ107" s="38"/>
      <c r="AR107" s="38"/>
      <c r="AS107" s="38"/>
      <c r="AT107" s="38"/>
      <c r="AU107" s="38"/>
      <c r="AV107" s="38"/>
      <c r="AW107" s="38"/>
      <c r="AX107" s="38"/>
      <c r="AY107" s="38"/>
    </row>
    <row r="108" spans="1:51" ht="24.75" customHeight="1" x14ac:dyDescent="0.25">
      <c r="A108" s="166"/>
      <c r="B108" s="164"/>
      <c r="C108" s="67">
        <v>114</v>
      </c>
      <c r="D108" s="71" t="s">
        <v>168</v>
      </c>
      <c r="E108" s="86" t="s">
        <v>392</v>
      </c>
      <c r="F108" s="77" t="s">
        <v>236</v>
      </c>
      <c r="G108" s="75" t="s">
        <v>393</v>
      </c>
      <c r="H108" s="77" t="s">
        <v>468</v>
      </c>
      <c r="I108" s="82">
        <v>63.71</v>
      </c>
      <c r="J108" s="85">
        <v>0</v>
      </c>
      <c r="K108" s="28">
        <f t="shared" si="5"/>
        <v>0</v>
      </c>
      <c r="L108" s="28">
        <f t="shared" si="6"/>
        <v>0</v>
      </c>
      <c r="M108" s="29"/>
      <c r="N108" s="30">
        <f t="shared" si="3"/>
        <v>0</v>
      </c>
      <c r="O108" s="29"/>
      <c r="P108" s="29"/>
      <c r="Q108" s="29"/>
      <c r="R108" s="42">
        <f t="shared" si="7"/>
        <v>0</v>
      </c>
      <c r="S108" s="20" t="str">
        <f t="shared" si="8"/>
        <v>OK</v>
      </c>
      <c r="T108" s="142"/>
      <c r="U108" s="142"/>
      <c r="V108" s="146"/>
      <c r="W108" s="146"/>
      <c r="X108" s="146"/>
      <c r="Y108" s="41"/>
      <c r="Z108" s="41"/>
      <c r="AA108" s="40"/>
      <c r="AB108" s="40"/>
      <c r="AC108" s="40"/>
      <c r="AD108" s="40"/>
      <c r="AE108" s="38"/>
      <c r="AF108" s="38"/>
      <c r="AG108" s="38"/>
      <c r="AH108" s="38"/>
      <c r="AI108" s="38"/>
      <c r="AJ108" s="38"/>
      <c r="AK108" s="38"/>
      <c r="AL108" s="38"/>
      <c r="AM108" s="38"/>
      <c r="AN108" s="38"/>
      <c r="AO108" s="38"/>
      <c r="AP108" s="38"/>
      <c r="AQ108" s="38"/>
      <c r="AR108" s="38"/>
      <c r="AS108" s="38"/>
      <c r="AT108" s="38"/>
      <c r="AU108" s="38"/>
      <c r="AV108" s="38"/>
      <c r="AW108" s="38"/>
      <c r="AX108" s="38"/>
      <c r="AY108" s="38"/>
    </row>
    <row r="109" spans="1:51" ht="24.75" customHeight="1" x14ac:dyDescent="0.25">
      <c r="A109" s="166"/>
      <c r="B109" s="164"/>
      <c r="C109" s="67">
        <v>115</v>
      </c>
      <c r="D109" s="71" t="s">
        <v>169</v>
      </c>
      <c r="E109" s="86" t="s">
        <v>394</v>
      </c>
      <c r="F109" s="77" t="s">
        <v>3</v>
      </c>
      <c r="G109" s="75" t="s">
        <v>395</v>
      </c>
      <c r="H109" s="75" t="s">
        <v>468</v>
      </c>
      <c r="I109" s="82">
        <v>228.33</v>
      </c>
      <c r="J109" s="85">
        <v>4</v>
      </c>
      <c r="K109" s="28">
        <f t="shared" si="5"/>
        <v>4</v>
      </c>
      <c r="L109" s="28">
        <f t="shared" si="6"/>
        <v>4</v>
      </c>
      <c r="M109" s="29"/>
      <c r="N109" s="30">
        <f t="shared" si="3"/>
        <v>1</v>
      </c>
      <c r="O109" s="29"/>
      <c r="P109" s="29"/>
      <c r="Q109" s="29"/>
      <c r="R109" s="42">
        <f t="shared" si="7"/>
        <v>0</v>
      </c>
      <c r="S109" s="20" t="str">
        <f t="shared" si="8"/>
        <v>OK</v>
      </c>
      <c r="T109" s="142"/>
      <c r="U109" s="142"/>
      <c r="V109" s="145">
        <v>4</v>
      </c>
      <c r="W109" s="146"/>
      <c r="X109" s="146"/>
      <c r="Y109" s="41"/>
      <c r="Z109" s="41"/>
      <c r="AA109" s="40"/>
      <c r="AB109" s="40"/>
      <c r="AC109" s="40"/>
      <c r="AD109" s="40"/>
      <c r="AE109" s="38"/>
      <c r="AF109" s="38"/>
      <c r="AG109" s="38"/>
      <c r="AH109" s="38"/>
      <c r="AI109" s="38"/>
      <c r="AJ109" s="38"/>
      <c r="AK109" s="38"/>
      <c r="AL109" s="38"/>
      <c r="AM109" s="38"/>
      <c r="AN109" s="38"/>
      <c r="AO109" s="38"/>
      <c r="AP109" s="38"/>
      <c r="AQ109" s="38"/>
      <c r="AR109" s="38"/>
      <c r="AS109" s="38"/>
      <c r="AT109" s="38"/>
      <c r="AU109" s="38"/>
      <c r="AV109" s="38"/>
      <c r="AW109" s="38"/>
      <c r="AX109" s="38"/>
      <c r="AY109" s="38"/>
    </row>
    <row r="110" spans="1:51" ht="24.75" customHeight="1" x14ac:dyDescent="0.25">
      <c r="A110" s="166"/>
      <c r="B110" s="165"/>
      <c r="C110" s="67">
        <v>116</v>
      </c>
      <c r="D110" s="71" t="s">
        <v>170</v>
      </c>
      <c r="E110" s="86" t="s">
        <v>396</v>
      </c>
      <c r="F110" s="77" t="s">
        <v>3</v>
      </c>
      <c r="G110" s="75" t="s">
        <v>397</v>
      </c>
      <c r="H110" s="75" t="s">
        <v>468</v>
      </c>
      <c r="I110" s="82">
        <v>14.6</v>
      </c>
      <c r="J110" s="85">
        <v>5</v>
      </c>
      <c r="K110" s="28">
        <f t="shared" si="5"/>
        <v>5</v>
      </c>
      <c r="L110" s="28">
        <f t="shared" si="6"/>
        <v>5</v>
      </c>
      <c r="M110" s="29"/>
      <c r="N110" s="30">
        <f t="shared" si="3"/>
        <v>1</v>
      </c>
      <c r="O110" s="29"/>
      <c r="P110" s="29"/>
      <c r="Q110" s="29"/>
      <c r="R110" s="42">
        <f t="shared" si="7"/>
        <v>0</v>
      </c>
      <c r="S110" s="20" t="str">
        <f t="shared" si="8"/>
        <v>OK</v>
      </c>
      <c r="T110" s="142"/>
      <c r="U110" s="142"/>
      <c r="V110" s="145">
        <v>5</v>
      </c>
      <c r="W110" s="146"/>
      <c r="X110" s="146"/>
      <c r="Y110" s="41"/>
      <c r="Z110" s="41"/>
      <c r="AA110" s="40"/>
      <c r="AB110" s="40"/>
      <c r="AC110" s="40"/>
      <c r="AD110" s="40"/>
      <c r="AE110" s="38"/>
      <c r="AF110" s="38"/>
      <c r="AG110" s="38"/>
      <c r="AH110" s="38"/>
      <c r="AI110" s="38"/>
      <c r="AJ110" s="38"/>
      <c r="AK110" s="38"/>
      <c r="AL110" s="38"/>
      <c r="AM110" s="38"/>
      <c r="AN110" s="38"/>
      <c r="AO110" s="38"/>
      <c r="AP110" s="38"/>
      <c r="AQ110" s="38"/>
      <c r="AR110" s="38"/>
      <c r="AS110" s="38"/>
      <c r="AT110" s="38"/>
      <c r="AU110" s="38"/>
      <c r="AV110" s="38"/>
      <c r="AW110" s="38"/>
      <c r="AX110" s="38"/>
      <c r="AY110" s="38"/>
    </row>
    <row r="111" spans="1:51" ht="24.75" customHeight="1" x14ac:dyDescent="0.25">
      <c r="A111" s="166" t="s">
        <v>481</v>
      </c>
      <c r="B111" s="163">
        <v>14</v>
      </c>
      <c r="C111" s="67">
        <v>117</v>
      </c>
      <c r="D111" s="73" t="s">
        <v>171</v>
      </c>
      <c r="E111" s="86" t="s">
        <v>398</v>
      </c>
      <c r="F111" s="77" t="s">
        <v>374</v>
      </c>
      <c r="G111" s="75" t="s">
        <v>399</v>
      </c>
      <c r="H111" s="77" t="s">
        <v>468</v>
      </c>
      <c r="I111" s="82">
        <v>32.71</v>
      </c>
      <c r="J111" s="85">
        <v>0</v>
      </c>
      <c r="K111" s="28">
        <f t="shared" si="5"/>
        <v>0</v>
      </c>
      <c r="L111" s="28">
        <f t="shared" si="6"/>
        <v>0</v>
      </c>
      <c r="M111" s="29"/>
      <c r="N111" s="30">
        <f t="shared" si="3"/>
        <v>0</v>
      </c>
      <c r="O111" s="29"/>
      <c r="P111" s="29"/>
      <c r="Q111" s="29"/>
      <c r="R111" s="42">
        <f t="shared" si="7"/>
        <v>0</v>
      </c>
      <c r="S111" s="20" t="str">
        <f t="shared" si="8"/>
        <v>OK</v>
      </c>
      <c r="T111" s="142"/>
      <c r="U111" s="142"/>
      <c r="V111" s="146"/>
      <c r="W111" s="146"/>
      <c r="X111" s="146"/>
      <c r="Y111" s="41"/>
      <c r="Z111" s="41"/>
      <c r="AA111" s="40"/>
      <c r="AB111" s="40"/>
      <c r="AC111" s="40"/>
      <c r="AD111" s="40"/>
      <c r="AE111" s="38"/>
      <c r="AF111" s="38"/>
      <c r="AG111" s="38"/>
      <c r="AH111" s="38"/>
      <c r="AI111" s="38"/>
      <c r="AJ111" s="38"/>
      <c r="AK111" s="38"/>
      <c r="AL111" s="38"/>
      <c r="AM111" s="38"/>
      <c r="AN111" s="38"/>
      <c r="AO111" s="38"/>
      <c r="AP111" s="38"/>
      <c r="AQ111" s="38"/>
      <c r="AR111" s="38"/>
      <c r="AS111" s="38"/>
      <c r="AT111" s="38"/>
      <c r="AU111" s="38"/>
      <c r="AV111" s="38"/>
      <c r="AW111" s="38"/>
      <c r="AX111" s="38"/>
      <c r="AY111" s="38"/>
    </row>
    <row r="112" spans="1:51" ht="24.75" customHeight="1" x14ac:dyDescent="0.25">
      <c r="A112" s="166"/>
      <c r="B112" s="164"/>
      <c r="C112" s="67">
        <v>118</v>
      </c>
      <c r="D112" s="73" t="s">
        <v>172</v>
      </c>
      <c r="E112" s="86" t="s">
        <v>400</v>
      </c>
      <c r="F112" s="77" t="s">
        <v>374</v>
      </c>
      <c r="G112" s="75" t="s">
        <v>401</v>
      </c>
      <c r="H112" s="77" t="s">
        <v>468</v>
      </c>
      <c r="I112" s="83">
        <v>21.43</v>
      </c>
      <c r="J112" s="85">
        <v>0</v>
      </c>
      <c r="K112" s="28">
        <f t="shared" si="5"/>
        <v>0</v>
      </c>
      <c r="L112" s="28">
        <f t="shared" si="6"/>
        <v>0</v>
      </c>
      <c r="M112" s="29"/>
      <c r="N112" s="30">
        <f t="shared" si="3"/>
        <v>0</v>
      </c>
      <c r="O112" s="29"/>
      <c r="P112" s="29"/>
      <c r="Q112" s="29"/>
      <c r="R112" s="42">
        <f t="shared" si="7"/>
        <v>0</v>
      </c>
      <c r="S112" s="20" t="str">
        <f t="shared" si="8"/>
        <v>OK</v>
      </c>
      <c r="T112" s="142"/>
      <c r="U112" s="142"/>
      <c r="V112" s="146"/>
      <c r="W112" s="146"/>
      <c r="X112" s="146"/>
      <c r="Y112" s="41"/>
      <c r="Z112" s="41"/>
      <c r="AA112" s="40"/>
      <c r="AB112" s="40"/>
      <c r="AC112" s="40"/>
      <c r="AD112" s="40"/>
      <c r="AE112" s="38"/>
      <c r="AF112" s="38"/>
      <c r="AG112" s="38"/>
      <c r="AH112" s="38"/>
      <c r="AI112" s="38"/>
      <c r="AJ112" s="38"/>
      <c r="AK112" s="38"/>
      <c r="AL112" s="38"/>
      <c r="AM112" s="38"/>
      <c r="AN112" s="38"/>
      <c r="AO112" s="38"/>
      <c r="AP112" s="38"/>
      <c r="AQ112" s="38"/>
      <c r="AR112" s="38"/>
      <c r="AS112" s="38"/>
      <c r="AT112" s="38"/>
      <c r="AU112" s="38"/>
      <c r="AV112" s="38"/>
      <c r="AW112" s="38"/>
      <c r="AX112" s="38"/>
      <c r="AY112" s="38"/>
    </row>
    <row r="113" spans="1:51" ht="24.75" customHeight="1" x14ac:dyDescent="0.25">
      <c r="A113" s="166"/>
      <c r="B113" s="164"/>
      <c r="C113" s="67">
        <v>119</v>
      </c>
      <c r="D113" s="71" t="s">
        <v>173</v>
      </c>
      <c r="E113" s="86" t="s">
        <v>402</v>
      </c>
      <c r="F113" s="77" t="s">
        <v>403</v>
      </c>
      <c r="G113" s="75" t="s">
        <v>404</v>
      </c>
      <c r="H113" s="77" t="s">
        <v>468</v>
      </c>
      <c r="I113" s="82">
        <v>39.950000000000003</v>
      </c>
      <c r="J113" s="85">
        <v>0</v>
      </c>
      <c r="K113" s="28">
        <f t="shared" si="5"/>
        <v>0</v>
      </c>
      <c r="L113" s="28">
        <f t="shared" si="6"/>
        <v>0</v>
      </c>
      <c r="M113" s="29"/>
      <c r="N113" s="30">
        <f t="shared" si="3"/>
        <v>0</v>
      </c>
      <c r="O113" s="29"/>
      <c r="P113" s="29"/>
      <c r="Q113" s="29"/>
      <c r="R113" s="42">
        <f t="shared" si="7"/>
        <v>0</v>
      </c>
      <c r="S113" s="20" t="str">
        <f t="shared" si="8"/>
        <v>OK</v>
      </c>
      <c r="T113" s="142"/>
      <c r="U113" s="142"/>
      <c r="V113" s="146"/>
      <c r="W113" s="146"/>
      <c r="X113" s="146"/>
      <c r="Y113" s="41"/>
      <c r="Z113" s="41"/>
      <c r="AA113" s="40"/>
      <c r="AB113" s="40"/>
      <c r="AC113" s="40"/>
      <c r="AD113" s="40"/>
      <c r="AE113" s="38"/>
      <c r="AF113" s="38"/>
      <c r="AG113" s="38"/>
      <c r="AH113" s="38"/>
      <c r="AI113" s="38"/>
      <c r="AJ113" s="38"/>
      <c r="AK113" s="38"/>
      <c r="AL113" s="38"/>
      <c r="AM113" s="38"/>
      <c r="AN113" s="38"/>
      <c r="AO113" s="38"/>
      <c r="AP113" s="38"/>
      <c r="AQ113" s="38"/>
      <c r="AR113" s="38"/>
      <c r="AS113" s="38"/>
      <c r="AT113" s="38"/>
      <c r="AU113" s="38"/>
      <c r="AV113" s="38"/>
      <c r="AW113" s="38"/>
      <c r="AX113" s="38"/>
      <c r="AY113" s="38"/>
    </row>
    <row r="114" spans="1:51" ht="24.75" customHeight="1" x14ac:dyDescent="0.25">
      <c r="A114" s="166"/>
      <c r="B114" s="164"/>
      <c r="C114" s="67">
        <v>120</v>
      </c>
      <c r="D114" s="71" t="s">
        <v>174</v>
      </c>
      <c r="E114" s="86" t="s">
        <v>405</v>
      </c>
      <c r="F114" s="77" t="s">
        <v>403</v>
      </c>
      <c r="G114" s="75" t="s">
        <v>406</v>
      </c>
      <c r="H114" s="77" t="s">
        <v>468</v>
      </c>
      <c r="I114" s="82">
        <v>35.130000000000003</v>
      </c>
      <c r="J114" s="85">
        <v>2</v>
      </c>
      <c r="K114" s="28">
        <f t="shared" si="5"/>
        <v>0</v>
      </c>
      <c r="L114" s="28">
        <f t="shared" si="6"/>
        <v>0</v>
      </c>
      <c r="M114" s="29"/>
      <c r="N114" s="30">
        <f t="shared" si="3"/>
        <v>0</v>
      </c>
      <c r="O114" s="29"/>
      <c r="P114" s="29"/>
      <c r="Q114" s="29"/>
      <c r="R114" s="42">
        <f t="shared" si="7"/>
        <v>2</v>
      </c>
      <c r="S114" s="20" t="str">
        <f t="shared" si="8"/>
        <v>OK</v>
      </c>
      <c r="T114" s="142"/>
      <c r="U114" s="142"/>
      <c r="V114" s="146"/>
      <c r="W114" s="146"/>
      <c r="X114" s="146"/>
      <c r="Y114" s="41"/>
      <c r="Z114" s="41"/>
      <c r="AA114" s="40"/>
      <c r="AB114" s="40"/>
      <c r="AC114" s="40"/>
      <c r="AD114" s="40"/>
      <c r="AE114" s="38"/>
      <c r="AF114" s="38"/>
      <c r="AG114" s="38"/>
      <c r="AH114" s="38"/>
      <c r="AI114" s="38"/>
      <c r="AJ114" s="38"/>
      <c r="AK114" s="38"/>
      <c r="AL114" s="38"/>
      <c r="AM114" s="38"/>
      <c r="AN114" s="38"/>
      <c r="AO114" s="38"/>
      <c r="AP114" s="38"/>
      <c r="AQ114" s="38"/>
      <c r="AR114" s="38"/>
      <c r="AS114" s="38"/>
      <c r="AT114" s="38"/>
      <c r="AU114" s="38"/>
      <c r="AV114" s="38"/>
      <c r="AW114" s="38"/>
      <c r="AX114" s="38"/>
      <c r="AY114" s="38"/>
    </row>
    <row r="115" spans="1:51" ht="24.75" customHeight="1" x14ac:dyDescent="0.25">
      <c r="A115" s="166"/>
      <c r="B115" s="164"/>
      <c r="C115" s="67">
        <v>121</v>
      </c>
      <c r="D115" s="72" t="s">
        <v>175</v>
      </c>
      <c r="E115" s="86" t="s">
        <v>407</v>
      </c>
      <c r="F115" s="78" t="s">
        <v>51</v>
      </c>
      <c r="G115" s="79" t="s">
        <v>408</v>
      </c>
      <c r="H115" s="77" t="s">
        <v>468</v>
      </c>
      <c r="I115" s="82">
        <v>41.93</v>
      </c>
      <c r="J115" s="85">
        <v>0</v>
      </c>
      <c r="K115" s="28">
        <f t="shared" si="5"/>
        <v>0</v>
      </c>
      <c r="L115" s="28">
        <f t="shared" si="6"/>
        <v>0</v>
      </c>
      <c r="M115" s="29"/>
      <c r="N115" s="30">
        <f t="shared" si="3"/>
        <v>0</v>
      </c>
      <c r="O115" s="29"/>
      <c r="P115" s="29"/>
      <c r="Q115" s="29"/>
      <c r="R115" s="42">
        <f t="shared" si="7"/>
        <v>0</v>
      </c>
      <c r="S115" s="20" t="str">
        <f t="shared" si="8"/>
        <v>OK</v>
      </c>
      <c r="T115" s="142"/>
      <c r="U115" s="142"/>
      <c r="V115" s="146"/>
      <c r="W115" s="146"/>
      <c r="X115" s="146"/>
      <c r="Y115" s="41"/>
      <c r="Z115" s="41"/>
      <c r="AA115" s="40"/>
      <c r="AB115" s="40"/>
      <c r="AC115" s="40"/>
      <c r="AD115" s="40"/>
      <c r="AE115" s="38"/>
      <c r="AF115" s="38"/>
      <c r="AG115" s="38"/>
      <c r="AH115" s="38"/>
      <c r="AI115" s="38"/>
      <c r="AJ115" s="38"/>
      <c r="AK115" s="38"/>
      <c r="AL115" s="38"/>
      <c r="AM115" s="38"/>
      <c r="AN115" s="38"/>
      <c r="AO115" s="38"/>
      <c r="AP115" s="38"/>
      <c r="AQ115" s="38"/>
      <c r="AR115" s="38"/>
      <c r="AS115" s="38"/>
      <c r="AT115" s="38"/>
      <c r="AU115" s="38"/>
      <c r="AV115" s="38"/>
      <c r="AW115" s="38"/>
      <c r="AX115" s="38"/>
      <c r="AY115" s="38"/>
    </row>
    <row r="116" spans="1:51" ht="24.75" customHeight="1" x14ac:dyDescent="0.25">
      <c r="A116" s="166"/>
      <c r="B116" s="164"/>
      <c r="C116" s="67">
        <v>122</v>
      </c>
      <c r="D116" s="72" t="s">
        <v>176</v>
      </c>
      <c r="E116" s="86" t="s">
        <v>409</v>
      </c>
      <c r="F116" s="78" t="s">
        <v>374</v>
      </c>
      <c r="G116" s="79" t="s">
        <v>410</v>
      </c>
      <c r="H116" s="77" t="s">
        <v>468</v>
      </c>
      <c r="I116" s="82">
        <v>56.62</v>
      </c>
      <c r="J116" s="85">
        <v>0</v>
      </c>
      <c r="K116" s="28">
        <f t="shared" si="5"/>
        <v>0</v>
      </c>
      <c r="L116" s="28">
        <f t="shared" si="6"/>
        <v>0</v>
      </c>
      <c r="M116" s="29"/>
      <c r="N116" s="30">
        <f t="shared" si="3"/>
        <v>0</v>
      </c>
      <c r="O116" s="29"/>
      <c r="P116" s="29"/>
      <c r="Q116" s="29"/>
      <c r="R116" s="42">
        <f t="shared" si="7"/>
        <v>0</v>
      </c>
      <c r="S116" s="20" t="str">
        <f t="shared" si="8"/>
        <v>OK</v>
      </c>
      <c r="T116" s="142"/>
      <c r="U116" s="142"/>
      <c r="V116" s="146"/>
      <c r="W116" s="146"/>
      <c r="X116" s="146"/>
      <c r="Y116" s="41"/>
      <c r="Z116" s="41"/>
      <c r="AA116" s="40"/>
      <c r="AB116" s="40"/>
      <c r="AC116" s="40"/>
      <c r="AD116" s="40"/>
      <c r="AE116" s="38"/>
      <c r="AF116" s="38"/>
      <c r="AG116" s="38"/>
      <c r="AH116" s="38"/>
      <c r="AI116" s="38"/>
      <c r="AJ116" s="38"/>
      <c r="AK116" s="38"/>
      <c r="AL116" s="38"/>
      <c r="AM116" s="38"/>
      <c r="AN116" s="38"/>
      <c r="AO116" s="38"/>
      <c r="AP116" s="38"/>
      <c r="AQ116" s="38"/>
      <c r="AR116" s="38"/>
      <c r="AS116" s="38"/>
      <c r="AT116" s="38"/>
      <c r="AU116" s="38"/>
      <c r="AV116" s="38"/>
      <c r="AW116" s="38"/>
      <c r="AX116" s="38"/>
      <c r="AY116" s="38"/>
    </row>
    <row r="117" spans="1:51" ht="24.75" customHeight="1" x14ac:dyDescent="0.25">
      <c r="A117" s="166"/>
      <c r="B117" s="164"/>
      <c r="C117" s="67">
        <v>123</v>
      </c>
      <c r="D117" s="72" t="s">
        <v>177</v>
      </c>
      <c r="E117" s="86" t="s">
        <v>411</v>
      </c>
      <c r="F117" s="78" t="s">
        <v>274</v>
      </c>
      <c r="G117" s="79" t="s">
        <v>412</v>
      </c>
      <c r="H117" s="77" t="s">
        <v>468</v>
      </c>
      <c r="I117" s="82">
        <v>2.71</v>
      </c>
      <c r="J117" s="85">
        <v>0</v>
      </c>
      <c r="K117" s="28">
        <f t="shared" si="5"/>
        <v>0</v>
      </c>
      <c r="L117" s="28">
        <f t="shared" si="6"/>
        <v>0</v>
      </c>
      <c r="M117" s="29"/>
      <c r="N117" s="30">
        <f t="shared" si="3"/>
        <v>0</v>
      </c>
      <c r="O117" s="29"/>
      <c r="P117" s="29"/>
      <c r="Q117" s="29"/>
      <c r="R117" s="42">
        <f t="shared" si="7"/>
        <v>0</v>
      </c>
      <c r="S117" s="20" t="str">
        <f t="shared" si="8"/>
        <v>OK</v>
      </c>
      <c r="T117" s="142"/>
      <c r="U117" s="142"/>
      <c r="V117" s="146"/>
      <c r="W117" s="146"/>
      <c r="X117" s="146"/>
      <c r="Y117" s="41"/>
      <c r="Z117" s="41"/>
      <c r="AA117" s="40"/>
      <c r="AB117" s="40"/>
      <c r="AC117" s="40"/>
      <c r="AD117" s="40"/>
      <c r="AE117" s="38"/>
      <c r="AF117" s="38"/>
      <c r="AG117" s="38"/>
      <c r="AH117" s="38"/>
      <c r="AI117" s="38"/>
      <c r="AJ117" s="38"/>
      <c r="AK117" s="38"/>
      <c r="AL117" s="38"/>
      <c r="AM117" s="38"/>
      <c r="AN117" s="38"/>
      <c r="AO117" s="38"/>
      <c r="AP117" s="38"/>
      <c r="AQ117" s="38"/>
      <c r="AR117" s="38"/>
      <c r="AS117" s="38"/>
      <c r="AT117" s="38"/>
      <c r="AU117" s="38"/>
      <c r="AV117" s="38"/>
      <c r="AW117" s="38"/>
      <c r="AX117" s="38"/>
      <c r="AY117" s="38"/>
    </row>
    <row r="118" spans="1:51" ht="24.75" customHeight="1" x14ac:dyDescent="0.25">
      <c r="A118" s="166"/>
      <c r="B118" s="164"/>
      <c r="C118" s="67">
        <v>124</v>
      </c>
      <c r="D118" s="73" t="s">
        <v>178</v>
      </c>
      <c r="E118" s="86" t="s">
        <v>413</v>
      </c>
      <c r="F118" s="78" t="s">
        <v>414</v>
      </c>
      <c r="G118" s="80" t="s">
        <v>415</v>
      </c>
      <c r="H118" s="77" t="s">
        <v>468</v>
      </c>
      <c r="I118" s="82">
        <v>129.87</v>
      </c>
      <c r="J118" s="85">
        <v>0</v>
      </c>
      <c r="K118" s="28">
        <f t="shared" si="5"/>
        <v>0</v>
      </c>
      <c r="L118" s="28">
        <f t="shared" si="6"/>
        <v>0</v>
      </c>
      <c r="M118" s="29"/>
      <c r="N118" s="30">
        <f t="shared" si="3"/>
        <v>0</v>
      </c>
      <c r="O118" s="29"/>
      <c r="P118" s="29"/>
      <c r="Q118" s="29"/>
      <c r="R118" s="42">
        <f t="shared" si="7"/>
        <v>0</v>
      </c>
      <c r="S118" s="20" t="str">
        <f t="shared" si="8"/>
        <v>OK</v>
      </c>
      <c r="T118" s="142"/>
      <c r="U118" s="142"/>
      <c r="V118" s="146"/>
      <c r="W118" s="146"/>
      <c r="X118" s="146"/>
      <c r="Y118" s="41"/>
      <c r="Z118" s="41"/>
      <c r="AA118" s="40"/>
      <c r="AB118" s="40"/>
      <c r="AC118" s="40"/>
      <c r="AD118" s="40"/>
      <c r="AE118" s="38"/>
      <c r="AF118" s="38"/>
      <c r="AG118" s="38"/>
      <c r="AH118" s="38"/>
      <c r="AI118" s="38"/>
      <c r="AJ118" s="38"/>
      <c r="AK118" s="38"/>
      <c r="AL118" s="38"/>
      <c r="AM118" s="38"/>
      <c r="AN118" s="38"/>
      <c r="AO118" s="38"/>
      <c r="AP118" s="38"/>
      <c r="AQ118" s="38"/>
      <c r="AR118" s="38"/>
      <c r="AS118" s="38"/>
      <c r="AT118" s="38"/>
      <c r="AU118" s="38"/>
      <c r="AV118" s="38"/>
      <c r="AW118" s="38"/>
      <c r="AX118" s="38"/>
      <c r="AY118" s="38"/>
    </row>
    <row r="119" spans="1:51" ht="24.75" customHeight="1" x14ac:dyDescent="0.25">
      <c r="A119" s="166"/>
      <c r="B119" s="165"/>
      <c r="C119" s="67">
        <v>125</v>
      </c>
      <c r="D119" s="73" t="s">
        <v>179</v>
      </c>
      <c r="E119" s="86" t="s">
        <v>416</v>
      </c>
      <c r="F119" s="78" t="s">
        <v>403</v>
      </c>
      <c r="G119" s="80" t="s">
        <v>410</v>
      </c>
      <c r="H119" s="77" t="s">
        <v>468</v>
      </c>
      <c r="I119" s="82">
        <v>85.12</v>
      </c>
      <c r="J119" s="85">
        <v>0</v>
      </c>
      <c r="K119" s="28">
        <f t="shared" si="5"/>
        <v>0</v>
      </c>
      <c r="L119" s="28">
        <f t="shared" si="6"/>
        <v>0</v>
      </c>
      <c r="M119" s="29"/>
      <c r="N119" s="30">
        <f t="shared" si="3"/>
        <v>0</v>
      </c>
      <c r="O119" s="29"/>
      <c r="P119" s="29"/>
      <c r="Q119" s="29"/>
      <c r="R119" s="42">
        <f t="shared" si="7"/>
        <v>0</v>
      </c>
      <c r="S119" s="20" t="str">
        <f t="shared" si="8"/>
        <v>OK</v>
      </c>
      <c r="T119" s="142"/>
      <c r="U119" s="142"/>
      <c r="V119" s="146"/>
      <c r="W119" s="146"/>
      <c r="X119" s="146"/>
      <c r="Y119" s="41"/>
      <c r="Z119" s="41"/>
      <c r="AA119" s="40"/>
      <c r="AB119" s="40"/>
      <c r="AC119" s="40"/>
      <c r="AD119" s="40"/>
      <c r="AE119" s="38"/>
      <c r="AF119" s="38"/>
      <c r="AG119" s="38"/>
      <c r="AH119" s="38"/>
      <c r="AI119" s="38"/>
      <c r="AJ119" s="38"/>
      <c r="AK119" s="38"/>
      <c r="AL119" s="38"/>
      <c r="AM119" s="38"/>
      <c r="AN119" s="38"/>
      <c r="AO119" s="38"/>
      <c r="AP119" s="38"/>
      <c r="AQ119" s="38"/>
      <c r="AR119" s="38"/>
      <c r="AS119" s="38"/>
      <c r="AT119" s="38"/>
      <c r="AU119" s="38"/>
      <c r="AV119" s="38"/>
      <c r="AW119" s="38"/>
      <c r="AX119" s="38"/>
      <c r="AY119" s="38"/>
    </row>
    <row r="120" spans="1:51" ht="24.75" customHeight="1" x14ac:dyDescent="0.25">
      <c r="A120" s="166" t="s">
        <v>481</v>
      </c>
      <c r="B120" s="163">
        <v>15</v>
      </c>
      <c r="C120" s="67">
        <v>126</v>
      </c>
      <c r="D120" s="72" t="s">
        <v>180</v>
      </c>
      <c r="E120" s="86" t="s">
        <v>417</v>
      </c>
      <c r="F120" s="78" t="s">
        <v>3</v>
      </c>
      <c r="G120" s="79" t="s">
        <v>418</v>
      </c>
      <c r="H120" s="77" t="s">
        <v>470</v>
      </c>
      <c r="I120" s="82">
        <v>14.36</v>
      </c>
      <c r="J120" s="85">
        <v>0</v>
      </c>
      <c r="K120" s="28">
        <f t="shared" si="5"/>
        <v>0</v>
      </c>
      <c r="L120" s="28">
        <f t="shared" si="6"/>
        <v>0</v>
      </c>
      <c r="M120" s="29"/>
      <c r="N120" s="30">
        <f t="shared" si="3"/>
        <v>0</v>
      </c>
      <c r="O120" s="29"/>
      <c r="P120" s="29"/>
      <c r="Q120" s="29"/>
      <c r="R120" s="42">
        <f t="shared" si="7"/>
        <v>0</v>
      </c>
      <c r="S120" s="20" t="str">
        <f t="shared" si="8"/>
        <v>OK</v>
      </c>
      <c r="T120" s="142"/>
      <c r="U120" s="142"/>
      <c r="V120" s="146"/>
      <c r="W120" s="146"/>
      <c r="X120" s="146"/>
      <c r="Y120" s="41"/>
      <c r="Z120" s="41"/>
      <c r="AA120" s="40"/>
      <c r="AB120" s="40"/>
      <c r="AC120" s="40"/>
      <c r="AD120" s="40"/>
      <c r="AE120" s="38"/>
      <c r="AF120" s="38"/>
      <c r="AG120" s="38"/>
      <c r="AH120" s="38"/>
      <c r="AI120" s="38"/>
      <c r="AJ120" s="38"/>
      <c r="AK120" s="38"/>
      <c r="AL120" s="38"/>
      <c r="AM120" s="38"/>
      <c r="AN120" s="38"/>
      <c r="AO120" s="38"/>
      <c r="AP120" s="38"/>
      <c r="AQ120" s="38"/>
      <c r="AR120" s="38"/>
      <c r="AS120" s="38"/>
      <c r="AT120" s="38"/>
      <c r="AU120" s="38"/>
      <c r="AV120" s="38"/>
      <c r="AW120" s="38"/>
      <c r="AX120" s="38"/>
      <c r="AY120" s="38"/>
    </row>
    <row r="121" spans="1:51" ht="24.75" customHeight="1" x14ac:dyDescent="0.25">
      <c r="A121" s="166"/>
      <c r="B121" s="164"/>
      <c r="C121" s="67">
        <v>127</v>
      </c>
      <c r="D121" s="72" t="s">
        <v>181</v>
      </c>
      <c r="E121" s="86" t="s">
        <v>419</v>
      </c>
      <c r="F121" s="78" t="s">
        <v>3</v>
      </c>
      <c r="G121" s="79" t="s">
        <v>420</v>
      </c>
      <c r="H121" s="77" t="s">
        <v>468</v>
      </c>
      <c r="I121" s="82">
        <v>17.46</v>
      </c>
      <c r="J121" s="85">
        <v>0</v>
      </c>
      <c r="K121" s="28">
        <f t="shared" si="5"/>
        <v>0</v>
      </c>
      <c r="L121" s="28">
        <f t="shared" si="6"/>
        <v>0</v>
      </c>
      <c r="M121" s="29"/>
      <c r="N121" s="30">
        <f t="shared" si="3"/>
        <v>0</v>
      </c>
      <c r="O121" s="29"/>
      <c r="P121" s="29"/>
      <c r="Q121" s="29"/>
      <c r="R121" s="42">
        <f t="shared" si="7"/>
        <v>0</v>
      </c>
      <c r="S121" s="20" t="str">
        <f t="shared" si="8"/>
        <v>OK</v>
      </c>
      <c r="T121" s="142"/>
      <c r="U121" s="142"/>
      <c r="V121" s="146"/>
      <c r="W121" s="146"/>
      <c r="X121" s="146"/>
      <c r="Y121" s="41"/>
      <c r="Z121" s="41"/>
      <c r="AA121" s="40"/>
      <c r="AB121" s="40"/>
      <c r="AC121" s="40"/>
      <c r="AD121" s="40"/>
      <c r="AE121" s="38"/>
      <c r="AF121" s="38"/>
      <c r="AG121" s="38"/>
      <c r="AH121" s="38"/>
      <c r="AI121" s="38"/>
      <c r="AJ121" s="38"/>
      <c r="AK121" s="38"/>
      <c r="AL121" s="38"/>
      <c r="AM121" s="38"/>
      <c r="AN121" s="38"/>
      <c r="AO121" s="38"/>
      <c r="AP121" s="38"/>
      <c r="AQ121" s="38"/>
      <c r="AR121" s="38"/>
      <c r="AS121" s="38"/>
      <c r="AT121" s="38"/>
      <c r="AU121" s="38"/>
      <c r="AV121" s="38"/>
      <c r="AW121" s="38"/>
      <c r="AX121" s="38"/>
      <c r="AY121" s="38"/>
    </row>
    <row r="122" spans="1:51" ht="24.75" customHeight="1" x14ac:dyDescent="0.25">
      <c r="A122" s="166"/>
      <c r="B122" s="164"/>
      <c r="C122" s="67">
        <v>128</v>
      </c>
      <c r="D122" s="72" t="s">
        <v>182</v>
      </c>
      <c r="E122" s="86" t="s">
        <v>419</v>
      </c>
      <c r="F122" s="78" t="s">
        <v>3</v>
      </c>
      <c r="G122" s="79" t="s">
        <v>420</v>
      </c>
      <c r="H122" s="77" t="s">
        <v>468</v>
      </c>
      <c r="I122" s="82">
        <v>16.579999999999998</v>
      </c>
      <c r="J122" s="85">
        <v>0</v>
      </c>
      <c r="K122" s="28">
        <f t="shared" si="5"/>
        <v>0</v>
      </c>
      <c r="L122" s="28">
        <f t="shared" si="6"/>
        <v>0</v>
      </c>
      <c r="M122" s="29"/>
      <c r="N122" s="30">
        <f t="shared" si="3"/>
        <v>0</v>
      </c>
      <c r="O122" s="29"/>
      <c r="P122" s="29"/>
      <c r="Q122" s="29"/>
      <c r="R122" s="42">
        <f t="shared" si="7"/>
        <v>0</v>
      </c>
      <c r="S122" s="20" t="str">
        <f t="shared" si="8"/>
        <v>OK</v>
      </c>
      <c r="T122" s="142"/>
      <c r="U122" s="142"/>
      <c r="V122" s="146"/>
      <c r="W122" s="146"/>
      <c r="X122" s="146"/>
      <c r="Y122" s="41"/>
      <c r="Z122" s="41"/>
      <c r="AA122" s="40"/>
      <c r="AB122" s="40"/>
      <c r="AC122" s="40"/>
      <c r="AD122" s="40"/>
      <c r="AE122" s="38"/>
      <c r="AF122" s="38"/>
      <c r="AG122" s="38"/>
      <c r="AH122" s="38"/>
      <c r="AI122" s="38"/>
      <c r="AJ122" s="38"/>
      <c r="AK122" s="38"/>
      <c r="AL122" s="38"/>
      <c r="AM122" s="38"/>
      <c r="AN122" s="38"/>
      <c r="AO122" s="38"/>
      <c r="AP122" s="38"/>
      <c r="AQ122" s="38"/>
      <c r="AR122" s="38"/>
      <c r="AS122" s="38"/>
      <c r="AT122" s="38"/>
      <c r="AU122" s="38"/>
      <c r="AV122" s="38"/>
      <c r="AW122" s="38"/>
      <c r="AX122" s="38"/>
      <c r="AY122" s="38"/>
    </row>
    <row r="123" spans="1:51" ht="24.75" customHeight="1" x14ac:dyDescent="0.25">
      <c r="A123" s="166"/>
      <c r="B123" s="164"/>
      <c r="C123" s="67">
        <v>129</v>
      </c>
      <c r="D123" s="72" t="s">
        <v>183</v>
      </c>
      <c r="E123" s="86" t="s">
        <v>421</v>
      </c>
      <c r="F123" s="78" t="s">
        <v>3</v>
      </c>
      <c r="G123" s="79" t="s">
        <v>422</v>
      </c>
      <c r="H123" s="77" t="s">
        <v>471</v>
      </c>
      <c r="I123" s="82">
        <v>5.23</v>
      </c>
      <c r="J123" s="85">
        <v>0</v>
      </c>
      <c r="K123" s="28">
        <f t="shared" si="5"/>
        <v>0</v>
      </c>
      <c r="L123" s="28">
        <f t="shared" si="6"/>
        <v>0</v>
      </c>
      <c r="M123" s="29"/>
      <c r="N123" s="30">
        <f t="shared" si="3"/>
        <v>0</v>
      </c>
      <c r="O123" s="29"/>
      <c r="P123" s="29"/>
      <c r="Q123" s="29"/>
      <c r="R123" s="42">
        <f t="shared" si="7"/>
        <v>0</v>
      </c>
      <c r="S123" s="20" t="str">
        <f t="shared" si="8"/>
        <v>OK</v>
      </c>
      <c r="T123" s="142"/>
      <c r="U123" s="142"/>
      <c r="V123" s="146"/>
      <c r="W123" s="146"/>
      <c r="X123" s="146"/>
      <c r="Y123" s="41"/>
      <c r="Z123" s="41"/>
      <c r="AA123" s="40"/>
      <c r="AB123" s="40"/>
      <c r="AC123" s="40"/>
      <c r="AD123" s="40"/>
      <c r="AE123" s="38"/>
      <c r="AF123" s="38"/>
      <c r="AG123" s="38"/>
      <c r="AH123" s="38"/>
      <c r="AI123" s="38"/>
      <c r="AJ123" s="38"/>
      <c r="AK123" s="38"/>
      <c r="AL123" s="38"/>
      <c r="AM123" s="38"/>
      <c r="AN123" s="38"/>
      <c r="AO123" s="38"/>
      <c r="AP123" s="38"/>
      <c r="AQ123" s="38"/>
      <c r="AR123" s="38"/>
      <c r="AS123" s="38"/>
      <c r="AT123" s="38"/>
      <c r="AU123" s="38"/>
      <c r="AV123" s="38"/>
      <c r="AW123" s="38"/>
      <c r="AX123" s="38"/>
      <c r="AY123" s="38"/>
    </row>
    <row r="124" spans="1:51" ht="24.75" customHeight="1" x14ac:dyDescent="0.25">
      <c r="A124" s="166"/>
      <c r="B124" s="164"/>
      <c r="C124" s="67">
        <v>130</v>
      </c>
      <c r="D124" s="72" t="s">
        <v>184</v>
      </c>
      <c r="E124" s="86" t="s">
        <v>423</v>
      </c>
      <c r="F124" s="78" t="s">
        <v>3</v>
      </c>
      <c r="G124" s="79" t="s">
        <v>422</v>
      </c>
      <c r="H124" s="77" t="s">
        <v>471</v>
      </c>
      <c r="I124" s="82">
        <v>5.79</v>
      </c>
      <c r="J124" s="85">
        <v>0</v>
      </c>
      <c r="K124" s="28">
        <f t="shared" si="5"/>
        <v>0</v>
      </c>
      <c r="L124" s="28">
        <f t="shared" si="6"/>
        <v>0</v>
      </c>
      <c r="M124" s="29"/>
      <c r="N124" s="30">
        <f t="shared" si="3"/>
        <v>0</v>
      </c>
      <c r="O124" s="29"/>
      <c r="P124" s="29"/>
      <c r="Q124" s="29"/>
      <c r="R124" s="42">
        <f t="shared" si="7"/>
        <v>0</v>
      </c>
      <c r="S124" s="20" t="str">
        <f t="shared" si="8"/>
        <v>OK</v>
      </c>
      <c r="T124" s="142"/>
      <c r="U124" s="142"/>
      <c r="V124" s="146"/>
      <c r="W124" s="146"/>
      <c r="X124" s="146"/>
      <c r="Y124" s="41"/>
      <c r="Z124" s="41"/>
      <c r="AA124" s="40"/>
      <c r="AB124" s="40"/>
      <c r="AC124" s="40"/>
      <c r="AD124" s="40"/>
      <c r="AE124" s="38"/>
      <c r="AF124" s="38"/>
      <c r="AG124" s="38"/>
      <c r="AH124" s="38"/>
      <c r="AI124" s="38"/>
      <c r="AJ124" s="38"/>
      <c r="AK124" s="38"/>
      <c r="AL124" s="38"/>
      <c r="AM124" s="38"/>
      <c r="AN124" s="38"/>
      <c r="AO124" s="38"/>
      <c r="AP124" s="38"/>
      <c r="AQ124" s="38"/>
      <c r="AR124" s="38"/>
      <c r="AS124" s="38"/>
      <c r="AT124" s="38"/>
      <c r="AU124" s="38"/>
      <c r="AV124" s="38"/>
      <c r="AW124" s="38"/>
      <c r="AX124" s="38"/>
      <c r="AY124" s="38"/>
    </row>
    <row r="125" spans="1:51" ht="24.75" customHeight="1" x14ac:dyDescent="0.25">
      <c r="A125" s="166"/>
      <c r="B125" s="164"/>
      <c r="C125" s="67">
        <v>131</v>
      </c>
      <c r="D125" s="72" t="s">
        <v>185</v>
      </c>
      <c r="E125" s="86" t="s">
        <v>424</v>
      </c>
      <c r="F125" s="78" t="s">
        <v>236</v>
      </c>
      <c r="G125" s="79" t="s">
        <v>425</v>
      </c>
      <c r="H125" s="77" t="s">
        <v>468</v>
      </c>
      <c r="I125" s="82">
        <v>45.55</v>
      </c>
      <c r="J125" s="85">
        <v>0</v>
      </c>
      <c r="K125" s="28">
        <f t="shared" si="5"/>
        <v>0</v>
      </c>
      <c r="L125" s="28">
        <f t="shared" si="6"/>
        <v>0</v>
      </c>
      <c r="M125" s="29"/>
      <c r="N125" s="30">
        <f t="shared" si="3"/>
        <v>0</v>
      </c>
      <c r="O125" s="29"/>
      <c r="P125" s="29"/>
      <c r="Q125" s="29"/>
      <c r="R125" s="42">
        <f t="shared" si="7"/>
        <v>0</v>
      </c>
      <c r="S125" s="20" t="str">
        <f t="shared" si="8"/>
        <v>OK</v>
      </c>
      <c r="T125" s="142"/>
      <c r="U125" s="142"/>
      <c r="V125" s="146"/>
      <c r="W125" s="146"/>
      <c r="X125" s="146"/>
      <c r="Y125" s="41"/>
      <c r="Z125" s="41"/>
      <c r="AA125" s="40"/>
      <c r="AB125" s="40"/>
      <c r="AC125" s="40"/>
      <c r="AD125" s="40"/>
      <c r="AE125" s="38"/>
      <c r="AF125" s="38"/>
      <c r="AG125" s="38"/>
      <c r="AH125" s="38"/>
      <c r="AI125" s="38"/>
      <c r="AJ125" s="38"/>
      <c r="AK125" s="38"/>
      <c r="AL125" s="38"/>
      <c r="AM125" s="38"/>
      <c r="AN125" s="38"/>
      <c r="AO125" s="38"/>
      <c r="AP125" s="38"/>
      <c r="AQ125" s="38"/>
      <c r="AR125" s="38"/>
      <c r="AS125" s="38"/>
      <c r="AT125" s="38"/>
      <c r="AU125" s="38"/>
      <c r="AV125" s="38"/>
      <c r="AW125" s="38"/>
      <c r="AX125" s="38"/>
      <c r="AY125" s="38"/>
    </row>
    <row r="126" spans="1:51" ht="24.75" customHeight="1" x14ac:dyDescent="0.25">
      <c r="A126" s="166"/>
      <c r="B126" s="164"/>
      <c r="C126" s="67">
        <v>132</v>
      </c>
      <c r="D126" s="72" t="s">
        <v>186</v>
      </c>
      <c r="E126" s="86" t="s">
        <v>426</v>
      </c>
      <c r="F126" s="78" t="s">
        <v>236</v>
      </c>
      <c r="G126" s="79" t="s">
        <v>427</v>
      </c>
      <c r="H126" s="77" t="s">
        <v>473</v>
      </c>
      <c r="I126" s="82">
        <v>38.03</v>
      </c>
      <c r="J126" s="85">
        <v>0</v>
      </c>
      <c r="K126" s="28">
        <f t="shared" si="5"/>
        <v>0</v>
      </c>
      <c r="L126" s="28">
        <f t="shared" si="6"/>
        <v>0</v>
      </c>
      <c r="M126" s="29"/>
      <c r="N126" s="30">
        <f t="shared" si="3"/>
        <v>0</v>
      </c>
      <c r="O126" s="29"/>
      <c r="P126" s="29"/>
      <c r="Q126" s="29"/>
      <c r="R126" s="42">
        <f t="shared" si="7"/>
        <v>0</v>
      </c>
      <c r="S126" s="20" t="str">
        <f t="shared" si="8"/>
        <v>OK</v>
      </c>
      <c r="T126" s="142"/>
      <c r="U126" s="142"/>
      <c r="V126" s="146"/>
      <c r="W126" s="146"/>
      <c r="X126" s="146"/>
      <c r="Y126" s="41"/>
      <c r="Z126" s="41"/>
      <c r="AA126" s="40"/>
      <c r="AB126" s="40"/>
      <c r="AC126" s="40"/>
      <c r="AD126" s="40"/>
      <c r="AE126" s="38"/>
      <c r="AF126" s="38"/>
      <c r="AG126" s="38"/>
      <c r="AH126" s="38"/>
      <c r="AI126" s="38"/>
      <c r="AJ126" s="38"/>
      <c r="AK126" s="38"/>
      <c r="AL126" s="38"/>
      <c r="AM126" s="38"/>
      <c r="AN126" s="38"/>
      <c r="AO126" s="38"/>
      <c r="AP126" s="38"/>
      <c r="AQ126" s="38"/>
      <c r="AR126" s="38"/>
      <c r="AS126" s="38"/>
      <c r="AT126" s="38"/>
      <c r="AU126" s="38"/>
      <c r="AV126" s="38"/>
      <c r="AW126" s="38"/>
      <c r="AX126" s="38"/>
      <c r="AY126" s="38"/>
    </row>
    <row r="127" spans="1:51" ht="24.75" customHeight="1" x14ac:dyDescent="0.25">
      <c r="A127" s="166"/>
      <c r="B127" s="164"/>
      <c r="C127" s="67">
        <v>133</v>
      </c>
      <c r="D127" s="72" t="s">
        <v>187</v>
      </c>
      <c r="E127" s="86" t="s">
        <v>428</v>
      </c>
      <c r="F127" s="78" t="s">
        <v>374</v>
      </c>
      <c r="G127" s="79" t="s">
        <v>429</v>
      </c>
      <c r="H127" s="77" t="s">
        <v>474</v>
      </c>
      <c r="I127" s="82">
        <v>12.12</v>
      </c>
      <c r="J127" s="85">
        <v>0</v>
      </c>
      <c r="K127" s="28">
        <f t="shared" si="5"/>
        <v>0</v>
      </c>
      <c r="L127" s="28">
        <f t="shared" si="6"/>
        <v>0</v>
      </c>
      <c r="M127" s="29"/>
      <c r="N127" s="30">
        <f t="shared" si="3"/>
        <v>0</v>
      </c>
      <c r="O127" s="29"/>
      <c r="P127" s="29"/>
      <c r="Q127" s="29"/>
      <c r="R127" s="42">
        <f t="shared" si="7"/>
        <v>0</v>
      </c>
      <c r="S127" s="20" t="str">
        <f t="shared" si="8"/>
        <v>OK</v>
      </c>
      <c r="T127" s="142"/>
      <c r="U127" s="142"/>
      <c r="V127" s="146"/>
      <c r="W127" s="146"/>
      <c r="X127" s="146"/>
      <c r="Y127" s="41"/>
      <c r="Z127" s="41"/>
      <c r="AA127" s="40"/>
      <c r="AB127" s="40"/>
      <c r="AC127" s="40"/>
      <c r="AD127" s="40"/>
      <c r="AE127" s="38"/>
      <c r="AF127" s="38"/>
      <c r="AG127" s="38"/>
      <c r="AH127" s="38"/>
      <c r="AI127" s="38"/>
      <c r="AJ127" s="38"/>
      <c r="AK127" s="38"/>
      <c r="AL127" s="38"/>
      <c r="AM127" s="38"/>
      <c r="AN127" s="38"/>
      <c r="AO127" s="38"/>
      <c r="AP127" s="38"/>
      <c r="AQ127" s="38"/>
      <c r="AR127" s="38"/>
      <c r="AS127" s="38"/>
      <c r="AT127" s="38"/>
      <c r="AU127" s="38"/>
      <c r="AV127" s="38"/>
      <c r="AW127" s="38"/>
      <c r="AX127" s="38"/>
      <c r="AY127" s="38"/>
    </row>
    <row r="128" spans="1:51" ht="24.75" customHeight="1" x14ac:dyDescent="0.25">
      <c r="A128" s="166"/>
      <c r="B128" s="164"/>
      <c r="C128" s="67">
        <v>134</v>
      </c>
      <c r="D128" s="72" t="s">
        <v>188</v>
      </c>
      <c r="E128" s="86" t="s">
        <v>430</v>
      </c>
      <c r="F128" s="78" t="s">
        <v>236</v>
      </c>
      <c r="G128" s="79" t="s">
        <v>431</v>
      </c>
      <c r="H128" s="77" t="s">
        <v>468</v>
      </c>
      <c r="I128" s="82">
        <v>14.89</v>
      </c>
      <c r="J128" s="85">
        <v>0</v>
      </c>
      <c r="K128" s="28">
        <f t="shared" si="5"/>
        <v>0</v>
      </c>
      <c r="L128" s="28">
        <f t="shared" si="6"/>
        <v>0</v>
      </c>
      <c r="M128" s="29"/>
      <c r="N128" s="30">
        <f t="shared" si="3"/>
        <v>0</v>
      </c>
      <c r="O128" s="29"/>
      <c r="P128" s="29"/>
      <c r="Q128" s="29"/>
      <c r="R128" s="42">
        <f t="shared" si="7"/>
        <v>0</v>
      </c>
      <c r="S128" s="20" t="str">
        <f t="shared" si="8"/>
        <v>OK</v>
      </c>
      <c r="T128" s="142"/>
      <c r="U128" s="142"/>
      <c r="V128" s="146"/>
      <c r="W128" s="146"/>
      <c r="X128" s="146"/>
      <c r="Y128" s="41"/>
      <c r="Z128" s="41"/>
      <c r="AA128" s="40"/>
      <c r="AB128" s="40"/>
      <c r="AC128" s="40"/>
      <c r="AD128" s="40"/>
      <c r="AE128" s="38"/>
      <c r="AF128" s="38"/>
      <c r="AG128" s="38"/>
      <c r="AH128" s="38"/>
      <c r="AI128" s="38"/>
      <c r="AJ128" s="38"/>
      <c r="AK128" s="38"/>
      <c r="AL128" s="38"/>
      <c r="AM128" s="38"/>
      <c r="AN128" s="38"/>
      <c r="AO128" s="38"/>
      <c r="AP128" s="38"/>
      <c r="AQ128" s="38"/>
      <c r="AR128" s="38"/>
      <c r="AS128" s="38"/>
      <c r="AT128" s="38"/>
      <c r="AU128" s="38"/>
      <c r="AV128" s="38"/>
      <c r="AW128" s="38"/>
      <c r="AX128" s="38"/>
      <c r="AY128" s="38"/>
    </row>
    <row r="129" spans="1:51" ht="24.75" customHeight="1" x14ac:dyDescent="0.25">
      <c r="A129" s="166"/>
      <c r="B129" s="164"/>
      <c r="C129" s="67">
        <v>135</v>
      </c>
      <c r="D129" s="72" t="s">
        <v>189</v>
      </c>
      <c r="E129" s="86" t="s">
        <v>432</v>
      </c>
      <c r="F129" s="78" t="s">
        <v>236</v>
      </c>
      <c r="G129" s="80" t="s">
        <v>433</v>
      </c>
      <c r="H129" s="77" t="s">
        <v>468</v>
      </c>
      <c r="I129" s="82">
        <v>7.29</v>
      </c>
      <c r="J129" s="85">
        <v>0</v>
      </c>
      <c r="K129" s="28">
        <f t="shared" si="5"/>
        <v>0</v>
      </c>
      <c r="L129" s="28">
        <f t="shared" si="6"/>
        <v>0</v>
      </c>
      <c r="M129" s="29"/>
      <c r="N129" s="30">
        <f t="shared" si="3"/>
        <v>0</v>
      </c>
      <c r="O129" s="29"/>
      <c r="P129" s="29"/>
      <c r="Q129" s="29"/>
      <c r="R129" s="42">
        <f t="shared" si="7"/>
        <v>0</v>
      </c>
      <c r="S129" s="20" t="str">
        <f t="shared" si="8"/>
        <v>OK</v>
      </c>
      <c r="T129" s="142"/>
      <c r="U129" s="142"/>
      <c r="V129" s="146"/>
      <c r="W129" s="146"/>
      <c r="X129" s="146"/>
      <c r="Y129" s="41"/>
      <c r="Z129" s="41"/>
      <c r="AA129" s="40"/>
      <c r="AB129" s="40"/>
      <c r="AC129" s="40"/>
      <c r="AD129" s="40"/>
      <c r="AE129" s="38"/>
      <c r="AF129" s="38"/>
      <c r="AG129" s="38"/>
      <c r="AH129" s="38"/>
      <c r="AI129" s="38"/>
      <c r="AJ129" s="38"/>
      <c r="AK129" s="38"/>
      <c r="AL129" s="38"/>
      <c r="AM129" s="38"/>
      <c r="AN129" s="38"/>
      <c r="AO129" s="38"/>
      <c r="AP129" s="38"/>
      <c r="AQ129" s="38"/>
      <c r="AR129" s="38"/>
      <c r="AS129" s="38"/>
      <c r="AT129" s="38"/>
      <c r="AU129" s="38"/>
      <c r="AV129" s="38"/>
      <c r="AW129" s="38"/>
      <c r="AX129" s="38"/>
      <c r="AY129" s="38"/>
    </row>
    <row r="130" spans="1:51" ht="24.75" customHeight="1" x14ac:dyDescent="0.25">
      <c r="A130" s="166"/>
      <c r="B130" s="164"/>
      <c r="C130" s="67">
        <v>136</v>
      </c>
      <c r="D130" s="72" t="s">
        <v>190</v>
      </c>
      <c r="E130" s="86" t="s">
        <v>434</v>
      </c>
      <c r="F130" s="78" t="s">
        <v>236</v>
      </c>
      <c r="G130" s="80" t="s">
        <v>433</v>
      </c>
      <c r="H130" s="77" t="s">
        <v>468</v>
      </c>
      <c r="I130" s="82">
        <v>11.18</v>
      </c>
      <c r="J130" s="85">
        <v>0</v>
      </c>
      <c r="K130" s="28">
        <f t="shared" si="5"/>
        <v>0</v>
      </c>
      <c r="L130" s="28">
        <f t="shared" si="6"/>
        <v>0</v>
      </c>
      <c r="M130" s="29"/>
      <c r="N130" s="30">
        <f t="shared" si="3"/>
        <v>0</v>
      </c>
      <c r="O130" s="29"/>
      <c r="P130" s="29"/>
      <c r="Q130" s="29"/>
      <c r="R130" s="42">
        <f t="shared" si="7"/>
        <v>0</v>
      </c>
      <c r="S130" s="20" t="str">
        <f t="shared" si="8"/>
        <v>OK</v>
      </c>
      <c r="T130" s="142"/>
      <c r="U130" s="142"/>
      <c r="V130" s="146"/>
      <c r="W130" s="146"/>
      <c r="X130" s="146"/>
      <c r="Y130" s="41"/>
      <c r="Z130" s="41"/>
      <c r="AA130" s="40"/>
      <c r="AB130" s="40"/>
      <c r="AC130" s="40"/>
      <c r="AD130" s="40"/>
      <c r="AE130" s="38"/>
      <c r="AF130" s="38"/>
      <c r="AG130" s="38"/>
      <c r="AH130" s="38"/>
      <c r="AI130" s="38"/>
      <c r="AJ130" s="38"/>
      <c r="AK130" s="38"/>
      <c r="AL130" s="38"/>
      <c r="AM130" s="38"/>
      <c r="AN130" s="38"/>
      <c r="AO130" s="38"/>
      <c r="AP130" s="38"/>
      <c r="AQ130" s="38"/>
      <c r="AR130" s="38"/>
      <c r="AS130" s="38"/>
      <c r="AT130" s="38"/>
      <c r="AU130" s="38"/>
      <c r="AV130" s="38"/>
      <c r="AW130" s="38"/>
      <c r="AX130" s="38"/>
      <c r="AY130" s="38"/>
    </row>
    <row r="131" spans="1:51" ht="24.75" customHeight="1" x14ac:dyDescent="0.25">
      <c r="A131" s="166"/>
      <c r="B131" s="164"/>
      <c r="C131" s="67">
        <v>137</v>
      </c>
      <c r="D131" s="72" t="s">
        <v>191</v>
      </c>
      <c r="E131" s="86" t="s">
        <v>435</v>
      </c>
      <c r="F131" s="78" t="s">
        <v>236</v>
      </c>
      <c r="G131" s="79" t="s">
        <v>436</v>
      </c>
      <c r="H131" s="77" t="s">
        <v>475</v>
      </c>
      <c r="I131" s="82">
        <v>204.37</v>
      </c>
      <c r="J131" s="85">
        <v>0</v>
      </c>
      <c r="K131" s="28">
        <f t="shared" si="5"/>
        <v>0</v>
      </c>
      <c r="L131" s="28">
        <f t="shared" si="6"/>
        <v>0</v>
      </c>
      <c r="M131" s="29"/>
      <c r="N131" s="30">
        <f t="shared" si="3"/>
        <v>0</v>
      </c>
      <c r="O131" s="29"/>
      <c r="P131" s="29"/>
      <c r="Q131" s="29"/>
      <c r="R131" s="42">
        <f t="shared" si="7"/>
        <v>0</v>
      </c>
      <c r="S131" s="20" t="str">
        <f t="shared" si="8"/>
        <v>OK</v>
      </c>
      <c r="T131" s="142"/>
      <c r="U131" s="142"/>
      <c r="V131" s="146"/>
      <c r="W131" s="146"/>
      <c r="X131" s="146"/>
      <c r="Y131" s="41"/>
      <c r="Z131" s="41"/>
      <c r="AA131" s="40"/>
      <c r="AB131" s="40"/>
      <c r="AC131" s="40"/>
      <c r="AD131" s="40"/>
      <c r="AE131" s="38"/>
      <c r="AF131" s="38"/>
      <c r="AG131" s="38"/>
      <c r="AH131" s="38"/>
      <c r="AI131" s="38"/>
      <c r="AJ131" s="38"/>
      <c r="AK131" s="38"/>
      <c r="AL131" s="38"/>
      <c r="AM131" s="38"/>
      <c r="AN131" s="38"/>
      <c r="AO131" s="38"/>
      <c r="AP131" s="38"/>
      <c r="AQ131" s="38"/>
      <c r="AR131" s="38"/>
      <c r="AS131" s="38"/>
      <c r="AT131" s="38"/>
      <c r="AU131" s="38"/>
      <c r="AV131" s="38"/>
      <c r="AW131" s="38"/>
      <c r="AX131" s="38"/>
      <c r="AY131" s="38"/>
    </row>
    <row r="132" spans="1:51" ht="24.75" customHeight="1" x14ac:dyDescent="0.25">
      <c r="A132" s="166"/>
      <c r="B132" s="164"/>
      <c r="C132" s="67">
        <v>138</v>
      </c>
      <c r="D132" s="72" t="s">
        <v>192</v>
      </c>
      <c r="E132" s="86" t="s">
        <v>437</v>
      </c>
      <c r="F132" s="78" t="s">
        <v>291</v>
      </c>
      <c r="G132" s="79" t="s">
        <v>438</v>
      </c>
      <c r="H132" s="77" t="s">
        <v>475</v>
      </c>
      <c r="I132" s="82">
        <v>119.47</v>
      </c>
      <c r="J132" s="85">
        <v>0</v>
      </c>
      <c r="K132" s="28">
        <f t="shared" si="5"/>
        <v>0</v>
      </c>
      <c r="L132" s="28">
        <f t="shared" si="6"/>
        <v>0</v>
      </c>
      <c r="M132" s="29"/>
      <c r="N132" s="30">
        <f t="shared" si="3"/>
        <v>0</v>
      </c>
      <c r="O132" s="29"/>
      <c r="P132" s="29"/>
      <c r="Q132" s="29"/>
      <c r="R132" s="42">
        <f t="shared" si="7"/>
        <v>0</v>
      </c>
      <c r="S132" s="20" t="str">
        <f t="shared" si="8"/>
        <v>OK</v>
      </c>
      <c r="T132" s="142"/>
      <c r="U132" s="142"/>
      <c r="V132" s="146"/>
      <c r="W132" s="146"/>
      <c r="X132" s="146"/>
      <c r="Y132" s="41"/>
      <c r="Z132" s="41"/>
      <c r="AA132" s="40"/>
      <c r="AB132" s="40"/>
      <c r="AC132" s="40"/>
      <c r="AD132" s="40"/>
      <c r="AE132" s="38"/>
      <c r="AF132" s="38"/>
      <c r="AG132" s="38"/>
      <c r="AH132" s="38"/>
      <c r="AI132" s="38"/>
      <c r="AJ132" s="38"/>
      <c r="AK132" s="38"/>
      <c r="AL132" s="38"/>
      <c r="AM132" s="38"/>
      <c r="AN132" s="38"/>
      <c r="AO132" s="38"/>
      <c r="AP132" s="38"/>
      <c r="AQ132" s="38"/>
      <c r="AR132" s="38"/>
      <c r="AS132" s="38"/>
      <c r="AT132" s="38"/>
      <c r="AU132" s="38"/>
      <c r="AV132" s="38"/>
      <c r="AW132" s="38"/>
      <c r="AX132" s="38"/>
      <c r="AY132" s="38"/>
    </row>
    <row r="133" spans="1:51" ht="24.75" customHeight="1" x14ac:dyDescent="0.25">
      <c r="A133" s="166"/>
      <c r="B133" s="164"/>
      <c r="C133" s="67">
        <v>139</v>
      </c>
      <c r="D133" s="72" t="s">
        <v>193</v>
      </c>
      <c r="E133" s="86" t="s">
        <v>439</v>
      </c>
      <c r="F133" s="78" t="s">
        <v>236</v>
      </c>
      <c r="G133" s="79" t="s">
        <v>427</v>
      </c>
      <c r="H133" s="77" t="s">
        <v>473</v>
      </c>
      <c r="I133" s="82">
        <v>42.23</v>
      </c>
      <c r="J133" s="85">
        <v>0</v>
      </c>
      <c r="K133" s="28">
        <f t="shared" si="5"/>
        <v>0</v>
      </c>
      <c r="L133" s="28">
        <f t="shared" si="6"/>
        <v>0</v>
      </c>
      <c r="M133" s="29"/>
      <c r="N133" s="30">
        <f t="shared" si="3"/>
        <v>0</v>
      </c>
      <c r="O133" s="29"/>
      <c r="P133" s="29"/>
      <c r="Q133" s="29"/>
      <c r="R133" s="42">
        <f t="shared" si="7"/>
        <v>0</v>
      </c>
      <c r="S133" s="20" t="str">
        <f t="shared" si="8"/>
        <v>OK</v>
      </c>
      <c r="T133" s="142"/>
      <c r="U133" s="142"/>
      <c r="V133" s="146"/>
      <c r="W133" s="146"/>
      <c r="X133" s="146"/>
      <c r="Y133" s="41"/>
      <c r="Z133" s="41"/>
      <c r="AA133" s="40"/>
      <c r="AB133" s="40"/>
      <c r="AC133" s="40"/>
      <c r="AD133" s="40"/>
      <c r="AE133" s="38"/>
      <c r="AF133" s="38"/>
      <c r="AG133" s="38"/>
      <c r="AH133" s="38"/>
      <c r="AI133" s="38"/>
      <c r="AJ133" s="38"/>
      <c r="AK133" s="38"/>
      <c r="AL133" s="38"/>
      <c r="AM133" s="38"/>
      <c r="AN133" s="38"/>
      <c r="AO133" s="38"/>
      <c r="AP133" s="38"/>
      <c r="AQ133" s="38"/>
      <c r="AR133" s="38"/>
      <c r="AS133" s="38"/>
      <c r="AT133" s="38"/>
      <c r="AU133" s="38"/>
      <c r="AV133" s="38"/>
      <c r="AW133" s="38"/>
      <c r="AX133" s="38"/>
      <c r="AY133" s="38"/>
    </row>
    <row r="134" spans="1:51" ht="24.75" customHeight="1" x14ac:dyDescent="0.25">
      <c r="A134" s="166"/>
      <c r="B134" s="164"/>
      <c r="C134" s="67">
        <v>140</v>
      </c>
      <c r="D134" s="72" t="s">
        <v>194</v>
      </c>
      <c r="E134" s="86" t="s">
        <v>440</v>
      </c>
      <c r="F134" s="78" t="s">
        <v>236</v>
      </c>
      <c r="G134" s="79" t="s">
        <v>441</v>
      </c>
      <c r="H134" s="77" t="s">
        <v>475</v>
      </c>
      <c r="I134" s="82">
        <v>20.39</v>
      </c>
      <c r="J134" s="85">
        <v>0</v>
      </c>
      <c r="K134" s="28">
        <f t="shared" si="5"/>
        <v>0</v>
      </c>
      <c r="L134" s="28">
        <f t="shared" si="6"/>
        <v>0</v>
      </c>
      <c r="M134" s="29"/>
      <c r="N134" s="30">
        <f t="shared" si="3"/>
        <v>0</v>
      </c>
      <c r="O134" s="29"/>
      <c r="P134" s="29"/>
      <c r="Q134" s="29"/>
      <c r="R134" s="42">
        <f t="shared" si="7"/>
        <v>0</v>
      </c>
      <c r="S134" s="20" t="str">
        <f t="shared" si="8"/>
        <v>OK</v>
      </c>
      <c r="T134" s="142"/>
      <c r="U134" s="142"/>
      <c r="V134" s="146"/>
      <c r="W134" s="146"/>
      <c r="X134" s="146"/>
      <c r="Y134" s="41"/>
      <c r="Z134" s="41"/>
      <c r="AA134" s="40"/>
      <c r="AB134" s="40"/>
      <c r="AC134" s="40"/>
      <c r="AD134" s="40"/>
      <c r="AE134" s="38"/>
      <c r="AF134" s="38"/>
      <c r="AG134" s="38"/>
      <c r="AH134" s="38"/>
      <c r="AI134" s="38"/>
      <c r="AJ134" s="38"/>
      <c r="AK134" s="38"/>
      <c r="AL134" s="38"/>
      <c r="AM134" s="38"/>
      <c r="AN134" s="38"/>
      <c r="AO134" s="38"/>
      <c r="AP134" s="38"/>
      <c r="AQ134" s="38"/>
      <c r="AR134" s="38"/>
      <c r="AS134" s="38"/>
      <c r="AT134" s="38"/>
      <c r="AU134" s="38"/>
      <c r="AV134" s="38"/>
      <c r="AW134" s="38"/>
      <c r="AX134" s="38"/>
      <c r="AY134" s="38"/>
    </row>
    <row r="135" spans="1:51" ht="24.75" customHeight="1" x14ac:dyDescent="0.25">
      <c r="A135" s="166"/>
      <c r="B135" s="164"/>
      <c r="C135" s="67">
        <v>141</v>
      </c>
      <c r="D135" s="72" t="s">
        <v>195</v>
      </c>
      <c r="E135" s="86" t="s">
        <v>442</v>
      </c>
      <c r="F135" s="78" t="s">
        <v>236</v>
      </c>
      <c r="G135" s="79" t="s">
        <v>443</v>
      </c>
      <c r="H135" s="77" t="s">
        <v>475</v>
      </c>
      <c r="I135" s="82">
        <v>23.65</v>
      </c>
      <c r="J135" s="85">
        <v>0</v>
      </c>
      <c r="K135" s="28">
        <f t="shared" si="5"/>
        <v>0</v>
      </c>
      <c r="L135" s="28">
        <f t="shared" si="6"/>
        <v>0</v>
      </c>
      <c r="M135" s="29"/>
      <c r="N135" s="30">
        <f t="shared" si="3"/>
        <v>0</v>
      </c>
      <c r="O135" s="29"/>
      <c r="P135" s="29"/>
      <c r="Q135" s="29"/>
      <c r="R135" s="42">
        <f t="shared" si="7"/>
        <v>0</v>
      </c>
      <c r="S135" s="20" t="str">
        <f t="shared" si="8"/>
        <v>OK</v>
      </c>
      <c r="T135" s="142"/>
      <c r="U135" s="142"/>
      <c r="V135" s="146"/>
      <c r="W135" s="146"/>
      <c r="X135" s="146"/>
      <c r="Y135" s="41"/>
      <c r="Z135" s="41"/>
      <c r="AA135" s="40"/>
      <c r="AB135" s="40"/>
      <c r="AC135" s="40"/>
      <c r="AD135" s="40"/>
      <c r="AE135" s="38"/>
      <c r="AF135" s="38"/>
      <c r="AG135" s="38"/>
      <c r="AH135" s="38"/>
      <c r="AI135" s="38"/>
      <c r="AJ135" s="38"/>
      <c r="AK135" s="38"/>
      <c r="AL135" s="38"/>
      <c r="AM135" s="38"/>
      <c r="AN135" s="38"/>
      <c r="AO135" s="38"/>
      <c r="AP135" s="38"/>
      <c r="AQ135" s="38"/>
      <c r="AR135" s="38"/>
      <c r="AS135" s="38"/>
      <c r="AT135" s="38"/>
      <c r="AU135" s="38"/>
      <c r="AV135" s="38"/>
      <c r="AW135" s="38"/>
      <c r="AX135" s="38"/>
      <c r="AY135" s="38"/>
    </row>
    <row r="136" spans="1:51" ht="24.75" customHeight="1" x14ac:dyDescent="0.25">
      <c r="A136" s="166"/>
      <c r="B136" s="164"/>
      <c r="C136" s="67">
        <v>142</v>
      </c>
      <c r="D136" s="72" t="s">
        <v>196</v>
      </c>
      <c r="E136" s="86" t="s">
        <v>444</v>
      </c>
      <c r="F136" s="78" t="s">
        <v>236</v>
      </c>
      <c r="G136" s="79" t="s">
        <v>445</v>
      </c>
      <c r="H136" s="77" t="s">
        <v>475</v>
      </c>
      <c r="I136" s="82">
        <v>23.5</v>
      </c>
      <c r="J136" s="85">
        <v>0</v>
      </c>
      <c r="K136" s="28">
        <f t="shared" si="5"/>
        <v>0</v>
      </c>
      <c r="L136" s="28">
        <f t="shared" si="6"/>
        <v>0</v>
      </c>
      <c r="M136" s="29"/>
      <c r="N136" s="30">
        <f t="shared" si="3"/>
        <v>0</v>
      </c>
      <c r="O136" s="29"/>
      <c r="P136" s="29"/>
      <c r="Q136" s="29"/>
      <c r="R136" s="42">
        <f t="shared" si="7"/>
        <v>0</v>
      </c>
      <c r="S136" s="20" t="str">
        <f t="shared" si="8"/>
        <v>OK</v>
      </c>
      <c r="T136" s="142"/>
      <c r="U136" s="142"/>
      <c r="V136" s="146"/>
      <c r="W136" s="146"/>
      <c r="X136" s="146"/>
      <c r="Y136" s="41"/>
      <c r="Z136" s="41"/>
      <c r="AA136" s="40"/>
      <c r="AB136" s="40"/>
      <c r="AC136" s="40"/>
      <c r="AD136" s="40"/>
      <c r="AE136" s="38"/>
      <c r="AF136" s="38"/>
      <c r="AG136" s="38"/>
      <c r="AH136" s="38"/>
      <c r="AI136" s="38"/>
      <c r="AJ136" s="38"/>
      <c r="AK136" s="38"/>
      <c r="AL136" s="38"/>
      <c r="AM136" s="38"/>
      <c r="AN136" s="38"/>
      <c r="AO136" s="38"/>
      <c r="AP136" s="38"/>
      <c r="AQ136" s="38"/>
      <c r="AR136" s="38"/>
      <c r="AS136" s="38"/>
      <c r="AT136" s="38"/>
      <c r="AU136" s="38"/>
      <c r="AV136" s="38"/>
      <c r="AW136" s="38"/>
      <c r="AX136" s="38"/>
      <c r="AY136" s="38"/>
    </row>
    <row r="137" spans="1:51" ht="24.75" customHeight="1" x14ac:dyDescent="0.25">
      <c r="A137" s="166"/>
      <c r="B137" s="164"/>
      <c r="C137" s="67">
        <v>143</v>
      </c>
      <c r="D137" s="72" t="s">
        <v>197</v>
      </c>
      <c r="E137" s="86" t="s">
        <v>446</v>
      </c>
      <c r="F137" s="78" t="s">
        <v>236</v>
      </c>
      <c r="G137" s="79" t="s">
        <v>447</v>
      </c>
      <c r="H137" s="77" t="s">
        <v>472</v>
      </c>
      <c r="I137" s="82">
        <v>5.53</v>
      </c>
      <c r="J137" s="85">
        <v>0</v>
      </c>
      <c r="K137" s="28">
        <f t="shared" si="5"/>
        <v>0</v>
      </c>
      <c r="L137" s="28">
        <f t="shared" si="6"/>
        <v>0</v>
      </c>
      <c r="M137" s="29"/>
      <c r="N137" s="30">
        <f t="shared" si="3"/>
        <v>0</v>
      </c>
      <c r="O137" s="29"/>
      <c r="P137" s="29"/>
      <c r="Q137" s="29"/>
      <c r="R137" s="42">
        <f t="shared" si="7"/>
        <v>0</v>
      </c>
      <c r="S137" s="20" t="str">
        <f t="shared" si="8"/>
        <v>OK</v>
      </c>
      <c r="T137" s="142"/>
      <c r="U137" s="142"/>
      <c r="V137" s="146"/>
      <c r="W137" s="146"/>
      <c r="X137" s="146"/>
      <c r="Y137" s="41"/>
      <c r="Z137" s="41"/>
      <c r="AA137" s="40"/>
      <c r="AB137" s="40"/>
      <c r="AC137" s="40"/>
      <c r="AD137" s="40"/>
      <c r="AE137" s="38"/>
      <c r="AF137" s="38"/>
      <c r="AG137" s="38"/>
      <c r="AH137" s="38"/>
      <c r="AI137" s="38"/>
      <c r="AJ137" s="38"/>
      <c r="AK137" s="38"/>
      <c r="AL137" s="38"/>
      <c r="AM137" s="38"/>
      <c r="AN137" s="38"/>
      <c r="AO137" s="38"/>
      <c r="AP137" s="38"/>
      <c r="AQ137" s="38"/>
      <c r="AR137" s="38"/>
      <c r="AS137" s="38"/>
      <c r="AT137" s="38"/>
      <c r="AU137" s="38"/>
      <c r="AV137" s="38"/>
      <c r="AW137" s="38"/>
      <c r="AX137" s="38"/>
      <c r="AY137" s="38"/>
    </row>
    <row r="138" spans="1:51" ht="24.75" customHeight="1" x14ac:dyDescent="0.25">
      <c r="A138" s="166"/>
      <c r="B138" s="165"/>
      <c r="C138" s="67">
        <v>144</v>
      </c>
      <c r="D138" s="72" t="s">
        <v>198</v>
      </c>
      <c r="E138" s="86" t="s">
        <v>448</v>
      </c>
      <c r="F138" s="78" t="s">
        <v>236</v>
      </c>
      <c r="G138" s="79" t="s">
        <v>447</v>
      </c>
      <c r="H138" s="77" t="s">
        <v>472</v>
      </c>
      <c r="I138" s="82">
        <v>7.93</v>
      </c>
      <c r="J138" s="85">
        <v>0</v>
      </c>
      <c r="K138" s="28">
        <f t="shared" si="5"/>
        <v>0</v>
      </c>
      <c r="L138" s="28">
        <f t="shared" si="6"/>
        <v>0</v>
      </c>
      <c r="M138" s="29"/>
      <c r="N138" s="30">
        <f t="shared" si="3"/>
        <v>0</v>
      </c>
      <c r="O138" s="29"/>
      <c r="P138" s="29"/>
      <c r="Q138" s="29"/>
      <c r="R138" s="42">
        <f t="shared" si="7"/>
        <v>0</v>
      </c>
      <c r="S138" s="20" t="str">
        <f t="shared" si="8"/>
        <v>OK</v>
      </c>
      <c r="T138" s="142"/>
      <c r="U138" s="142"/>
      <c r="V138" s="146"/>
      <c r="W138" s="146"/>
      <c r="X138" s="146"/>
      <c r="Y138" s="41"/>
      <c r="Z138" s="41"/>
      <c r="AA138" s="40"/>
      <c r="AB138" s="40"/>
      <c r="AC138" s="40"/>
      <c r="AD138" s="40"/>
      <c r="AE138" s="38"/>
      <c r="AF138" s="38"/>
      <c r="AG138" s="38"/>
      <c r="AH138" s="38"/>
      <c r="AI138" s="38"/>
      <c r="AJ138" s="38"/>
      <c r="AK138" s="38"/>
      <c r="AL138" s="38"/>
      <c r="AM138" s="38"/>
      <c r="AN138" s="38"/>
      <c r="AO138" s="38"/>
      <c r="AP138" s="38"/>
      <c r="AQ138" s="38"/>
      <c r="AR138" s="38"/>
      <c r="AS138" s="38"/>
      <c r="AT138" s="38"/>
      <c r="AU138" s="38"/>
      <c r="AV138" s="38"/>
      <c r="AW138" s="38"/>
      <c r="AX138" s="38"/>
      <c r="AY138" s="38"/>
    </row>
    <row r="139" spans="1:51" ht="24.75" customHeight="1" x14ac:dyDescent="0.25">
      <c r="A139" s="166" t="s">
        <v>481</v>
      </c>
      <c r="B139" s="163">
        <v>16</v>
      </c>
      <c r="C139" s="67">
        <v>145</v>
      </c>
      <c r="D139" s="72" t="s">
        <v>199</v>
      </c>
      <c r="E139" s="86" t="s">
        <v>449</v>
      </c>
      <c r="F139" s="78" t="s">
        <v>236</v>
      </c>
      <c r="G139" s="79" t="s">
        <v>450</v>
      </c>
      <c r="H139" s="77" t="s">
        <v>468</v>
      </c>
      <c r="I139" s="82">
        <v>229.58</v>
      </c>
      <c r="J139" s="85">
        <v>0</v>
      </c>
      <c r="K139" s="28">
        <f t="shared" si="5"/>
        <v>0</v>
      </c>
      <c r="L139" s="28">
        <f t="shared" si="6"/>
        <v>0</v>
      </c>
      <c r="M139" s="29"/>
      <c r="N139" s="30">
        <f t="shared" si="3"/>
        <v>0</v>
      </c>
      <c r="O139" s="29"/>
      <c r="P139" s="29"/>
      <c r="Q139" s="29"/>
      <c r="R139" s="42">
        <f t="shared" si="7"/>
        <v>0</v>
      </c>
      <c r="S139" s="20" t="str">
        <f t="shared" si="8"/>
        <v>OK</v>
      </c>
      <c r="T139" s="142"/>
      <c r="U139" s="142"/>
      <c r="V139" s="146"/>
      <c r="W139" s="146"/>
      <c r="X139" s="146"/>
      <c r="Y139" s="41"/>
      <c r="Z139" s="41"/>
      <c r="AA139" s="40"/>
      <c r="AB139" s="40"/>
      <c r="AC139" s="40"/>
      <c r="AD139" s="40"/>
      <c r="AE139" s="38"/>
      <c r="AF139" s="38"/>
      <c r="AG139" s="38"/>
      <c r="AH139" s="38"/>
      <c r="AI139" s="38"/>
      <c r="AJ139" s="38"/>
      <c r="AK139" s="38"/>
      <c r="AL139" s="38"/>
      <c r="AM139" s="38"/>
      <c r="AN139" s="38"/>
      <c r="AO139" s="38"/>
      <c r="AP139" s="38"/>
      <c r="AQ139" s="38"/>
      <c r="AR139" s="38"/>
      <c r="AS139" s="38"/>
      <c r="AT139" s="38"/>
      <c r="AU139" s="38"/>
      <c r="AV139" s="38"/>
      <c r="AW139" s="38"/>
      <c r="AX139" s="38"/>
      <c r="AY139" s="38"/>
    </row>
    <row r="140" spans="1:51" ht="24.75" customHeight="1" x14ac:dyDescent="0.25">
      <c r="A140" s="166"/>
      <c r="B140" s="165"/>
      <c r="C140" s="67">
        <v>146</v>
      </c>
      <c r="D140" s="72" t="s">
        <v>200</v>
      </c>
      <c r="E140" s="86" t="s">
        <v>451</v>
      </c>
      <c r="F140" s="78" t="s">
        <v>403</v>
      </c>
      <c r="G140" s="79" t="s">
        <v>452</v>
      </c>
      <c r="H140" s="77" t="s">
        <v>52</v>
      </c>
      <c r="I140" s="82">
        <v>96.02</v>
      </c>
      <c r="J140" s="85">
        <v>0</v>
      </c>
      <c r="K140" s="28">
        <f t="shared" si="5"/>
        <v>0</v>
      </c>
      <c r="L140" s="28">
        <f t="shared" si="6"/>
        <v>0</v>
      </c>
      <c r="M140" s="29"/>
      <c r="N140" s="30">
        <f t="shared" si="3"/>
        <v>0</v>
      </c>
      <c r="O140" s="29"/>
      <c r="P140" s="29"/>
      <c r="Q140" s="29"/>
      <c r="R140" s="42">
        <f t="shared" si="7"/>
        <v>0</v>
      </c>
      <c r="S140" s="20" t="str">
        <f t="shared" si="8"/>
        <v>OK</v>
      </c>
      <c r="T140" s="142"/>
      <c r="U140" s="142"/>
      <c r="V140" s="146"/>
      <c r="W140" s="146"/>
      <c r="X140" s="146"/>
      <c r="Y140" s="41"/>
      <c r="Z140" s="41"/>
      <c r="AA140" s="40"/>
      <c r="AB140" s="40"/>
      <c r="AC140" s="40"/>
      <c r="AD140" s="40"/>
      <c r="AE140" s="38"/>
      <c r="AF140" s="38"/>
      <c r="AG140" s="38"/>
      <c r="AH140" s="38"/>
      <c r="AI140" s="38"/>
      <c r="AJ140" s="38"/>
      <c r="AK140" s="38"/>
      <c r="AL140" s="38"/>
      <c r="AM140" s="38"/>
      <c r="AN140" s="38"/>
      <c r="AO140" s="38"/>
      <c r="AP140" s="38"/>
      <c r="AQ140" s="38"/>
      <c r="AR140" s="38"/>
      <c r="AS140" s="38"/>
      <c r="AT140" s="38"/>
      <c r="AU140" s="38"/>
      <c r="AV140" s="38"/>
      <c r="AW140" s="38"/>
      <c r="AX140" s="38"/>
      <c r="AY140" s="38"/>
    </row>
    <row r="141" spans="1:51" ht="24.75" customHeight="1" x14ac:dyDescent="0.25">
      <c r="A141" s="166" t="s">
        <v>481</v>
      </c>
      <c r="B141" s="163">
        <v>17</v>
      </c>
      <c r="C141" s="67">
        <v>147</v>
      </c>
      <c r="D141" s="73" t="s">
        <v>201</v>
      </c>
      <c r="E141" s="86" t="s">
        <v>453</v>
      </c>
      <c r="F141" s="78" t="s">
        <v>3</v>
      </c>
      <c r="G141" s="80" t="s">
        <v>454</v>
      </c>
      <c r="H141" s="77" t="s">
        <v>468</v>
      </c>
      <c r="I141" s="82">
        <v>1298.31</v>
      </c>
      <c r="J141" s="85">
        <v>0</v>
      </c>
      <c r="K141" s="28">
        <f t="shared" si="5"/>
        <v>0</v>
      </c>
      <c r="L141" s="28">
        <f t="shared" si="6"/>
        <v>0</v>
      </c>
      <c r="M141" s="29"/>
      <c r="N141" s="30">
        <f t="shared" si="3"/>
        <v>0</v>
      </c>
      <c r="O141" s="29"/>
      <c r="P141" s="29"/>
      <c r="Q141" s="29"/>
      <c r="R141" s="42">
        <f t="shared" si="7"/>
        <v>0</v>
      </c>
      <c r="S141" s="20" t="str">
        <f t="shared" si="8"/>
        <v>OK</v>
      </c>
      <c r="T141" s="142"/>
      <c r="U141" s="142"/>
      <c r="V141" s="146"/>
      <c r="W141" s="146"/>
      <c r="X141" s="146"/>
      <c r="Y141" s="41"/>
      <c r="Z141" s="41"/>
      <c r="AA141" s="40"/>
      <c r="AB141" s="40"/>
      <c r="AC141" s="40"/>
      <c r="AD141" s="40"/>
      <c r="AE141" s="38"/>
      <c r="AF141" s="38"/>
      <c r="AG141" s="38"/>
      <c r="AH141" s="38"/>
      <c r="AI141" s="38"/>
      <c r="AJ141" s="38"/>
      <c r="AK141" s="38"/>
      <c r="AL141" s="38"/>
      <c r="AM141" s="38"/>
      <c r="AN141" s="38"/>
      <c r="AO141" s="38"/>
      <c r="AP141" s="38"/>
      <c r="AQ141" s="38"/>
      <c r="AR141" s="38"/>
      <c r="AS141" s="38"/>
      <c r="AT141" s="38"/>
      <c r="AU141" s="38"/>
      <c r="AV141" s="38"/>
      <c r="AW141" s="38"/>
      <c r="AX141" s="38"/>
      <c r="AY141" s="38"/>
    </row>
    <row r="142" spans="1:51" ht="24.75" customHeight="1" x14ac:dyDescent="0.25">
      <c r="A142" s="166"/>
      <c r="B142" s="164"/>
      <c r="C142" s="67">
        <v>148</v>
      </c>
      <c r="D142" s="73" t="s">
        <v>202</v>
      </c>
      <c r="E142" s="86" t="s">
        <v>455</v>
      </c>
      <c r="F142" s="78" t="s">
        <v>3</v>
      </c>
      <c r="G142" s="80" t="s">
        <v>454</v>
      </c>
      <c r="H142" s="77" t="s">
        <v>476</v>
      </c>
      <c r="I142" s="82">
        <v>1073.81</v>
      </c>
      <c r="J142" s="85">
        <v>0</v>
      </c>
      <c r="K142" s="28">
        <f t="shared" si="5"/>
        <v>0</v>
      </c>
      <c r="L142" s="28">
        <f t="shared" si="6"/>
        <v>0</v>
      </c>
      <c r="M142" s="29"/>
      <c r="N142" s="30">
        <f t="shared" si="3"/>
        <v>0</v>
      </c>
      <c r="O142" s="29"/>
      <c r="P142" s="29"/>
      <c r="Q142" s="29"/>
      <c r="R142" s="42">
        <f t="shared" si="7"/>
        <v>0</v>
      </c>
      <c r="S142" s="20" t="str">
        <f t="shared" si="8"/>
        <v>OK</v>
      </c>
      <c r="T142" s="142"/>
      <c r="U142" s="142"/>
      <c r="V142" s="146"/>
      <c r="W142" s="146"/>
      <c r="X142" s="146"/>
      <c r="Y142" s="41"/>
      <c r="Z142" s="41"/>
      <c r="AA142" s="40"/>
      <c r="AB142" s="40"/>
      <c r="AC142" s="40"/>
      <c r="AD142" s="40"/>
      <c r="AE142" s="38"/>
      <c r="AF142" s="38"/>
      <c r="AG142" s="38"/>
      <c r="AH142" s="38"/>
      <c r="AI142" s="38"/>
      <c r="AJ142" s="38"/>
      <c r="AK142" s="38"/>
      <c r="AL142" s="38"/>
      <c r="AM142" s="38"/>
      <c r="AN142" s="38"/>
      <c r="AO142" s="38"/>
      <c r="AP142" s="38"/>
      <c r="AQ142" s="38"/>
      <c r="AR142" s="38"/>
      <c r="AS142" s="38"/>
      <c r="AT142" s="38"/>
      <c r="AU142" s="38"/>
      <c r="AV142" s="38"/>
      <c r="AW142" s="38"/>
      <c r="AX142" s="38"/>
      <c r="AY142" s="38"/>
    </row>
    <row r="143" spans="1:51" ht="24.75" customHeight="1" x14ac:dyDescent="0.25">
      <c r="A143" s="166"/>
      <c r="B143" s="165"/>
      <c r="C143" s="67">
        <v>149</v>
      </c>
      <c r="D143" s="73" t="s">
        <v>203</v>
      </c>
      <c r="E143" s="86" t="s">
        <v>456</v>
      </c>
      <c r="F143" s="78" t="s">
        <v>3</v>
      </c>
      <c r="G143" s="80" t="s">
        <v>454</v>
      </c>
      <c r="H143" s="77" t="s">
        <v>468</v>
      </c>
      <c r="I143" s="82">
        <v>424.67</v>
      </c>
      <c r="J143" s="85">
        <v>0</v>
      </c>
      <c r="K143" s="28">
        <f t="shared" si="5"/>
        <v>0</v>
      </c>
      <c r="L143" s="28">
        <f t="shared" si="6"/>
        <v>0</v>
      </c>
      <c r="M143" s="29"/>
      <c r="N143" s="30">
        <f t="shared" si="3"/>
        <v>0</v>
      </c>
      <c r="O143" s="29"/>
      <c r="P143" s="29"/>
      <c r="Q143" s="29"/>
      <c r="R143" s="42">
        <f t="shared" si="7"/>
        <v>0</v>
      </c>
      <c r="S143" s="20" t="str">
        <f t="shared" si="8"/>
        <v>OK</v>
      </c>
      <c r="T143" s="142"/>
      <c r="U143" s="142"/>
      <c r="V143" s="146"/>
      <c r="W143" s="146"/>
      <c r="X143" s="146"/>
      <c r="Y143" s="41"/>
      <c r="Z143" s="41"/>
      <c r="AA143" s="40"/>
      <c r="AB143" s="40"/>
      <c r="AC143" s="40"/>
      <c r="AD143" s="40"/>
      <c r="AE143" s="38"/>
      <c r="AF143" s="38"/>
      <c r="AG143" s="38"/>
      <c r="AH143" s="38"/>
      <c r="AI143" s="38"/>
      <c r="AJ143" s="38"/>
      <c r="AK143" s="38"/>
      <c r="AL143" s="38"/>
      <c r="AM143" s="38"/>
      <c r="AN143" s="38"/>
      <c r="AO143" s="38"/>
      <c r="AP143" s="38"/>
      <c r="AQ143" s="38"/>
      <c r="AR143" s="38"/>
      <c r="AS143" s="38"/>
      <c r="AT143" s="38"/>
      <c r="AU143" s="38"/>
      <c r="AV143" s="38"/>
      <c r="AW143" s="38"/>
      <c r="AX143" s="38"/>
      <c r="AY143" s="38"/>
    </row>
    <row r="144" spans="1:51" ht="24.75" customHeight="1" x14ac:dyDescent="0.25">
      <c r="A144" s="166" t="s">
        <v>482</v>
      </c>
      <c r="B144" s="163">
        <v>18</v>
      </c>
      <c r="C144" s="67">
        <v>150</v>
      </c>
      <c r="D144" s="73" t="s">
        <v>204</v>
      </c>
      <c r="E144" s="86" t="s">
        <v>457</v>
      </c>
      <c r="F144" s="78" t="s">
        <v>403</v>
      </c>
      <c r="G144" s="80" t="s">
        <v>433</v>
      </c>
      <c r="H144" s="77" t="s">
        <v>470</v>
      </c>
      <c r="I144" s="82">
        <v>30.6</v>
      </c>
      <c r="J144" s="85">
        <v>0</v>
      </c>
      <c r="K144" s="28">
        <f t="shared" si="5"/>
        <v>0</v>
      </c>
      <c r="L144" s="28">
        <f t="shared" si="6"/>
        <v>0</v>
      </c>
      <c r="M144" s="29"/>
      <c r="N144" s="30">
        <f t="shared" si="3"/>
        <v>0</v>
      </c>
      <c r="O144" s="29"/>
      <c r="P144" s="29"/>
      <c r="Q144" s="29"/>
      <c r="R144" s="42">
        <f t="shared" si="7"/>
        <v>0</v>
      </c>
      <c r="S144" s="20" t="str">
        <f t="shared" si="8"/>
        <v>OK</v>
      </c>
      <c r="T144" s="142"/>
      <c r="U144" s="142"/>
      <c r="V144" s="146"/>
      <c r="W144" s="146"/>
      <c r="X144" s="146"/>
      <c r="Y144" s="41"/>
      <c r="Z144" s="41"/>
      <c r="AA144" s="40"/>
      <c r="AB144" s="40"/>
      <c r="AC144" s="40"/>
      <c r="AD144" s="40"/>
      <c r="AE144" s="38"/>
      <c r="AF144" s="38"/>
      <c r="AG144" s="38"/>
      <c r="AH144" s="38"/>
      <c r="AI144" s="38"/>
      <c r="AJ144" s="38"/>
      <c r="AK144" s="38"/>
      <c r="AL144" s="38"/>
      <c r="AM144" s="38"/>
      <c r="AN144" s="38"/>
      <c r="AO144" s="38"/>
      <c r="AP144" s="38"/>
      <c r="AQ144" s="38"/>
      <c r="AR144" s="38"/>
      <c r="AS144" s="38"/>
      <c r="AT144" s="38"/>
      <c r="AU144" s="38"/>
      <c r="AV144" s="38"/>
      <c r="AW144" s="38"/>
      <c r="AX144" s="38"/>
      <c r="AY144" s="38"/>
    </row>
    <row r="145" spans="1:51" ht="24.75" customHeight="1" x14ac:dyDescent="0.25">
      <c r="A145" s="166"/>
      <c r="B145" s="164"/>
      <c r="C145" s="67">
        <v>151</v>
      </c>
      <c r="D145" s="73" t="s">
        <v>205</v>
      </c>
      <c r="E145" s="86" t="s">
        <v>458</v>
      </c>
      <c r="F145" s="78" t="s">
        <v>3</v>
      </c>
      <c r="G145" s="80" t="s">
        <v>433</v>
      </c>
      <c r="H145" s="77" t="s">
        <v>468</v>
      </c>
      <c r="I145" s="82">
        <v>14.23</v>
      </c>
      <c r="J145" s="85">
        <v>0</v>
      </c>
      <c r="K145" s="28">
        <f t="shared" si="5"/>
        <v>0</v>
      </c>
      <c r="L145" s="28">
        <f t="shared" si="6"/>
        <v>0</v>
      </c>
      <c r="M145" s="29"/>
      <c r="N145" s="30">
        <f t="shared" si="3"/>
        <v>0</v>
      </c>
      <c r="O145" s="29"/>
      <c r="P145" s="29"/>
      <c r="Q145" s="29"/>
      <c r="R145" s="42">
        <f t="shared" si="7"/>
        <v>0</v>
      </c>
      <c r="S145" s="20" t="str">
        <f t="shared" si="8"/>
        <v>OK</v>
      </c>
      <c r="T145" s="142"/>
      <c r="U145" s="142"/>
      <c r="V145" s="146"/>
      <c r="W145" s="146"/>
      <c r="X145" s="146"/>
      <c r="Y145" s="41"/>
      <c r="Z145" s="41"/>
      <c r="AA145" s="40"/>
      <c r="AB145" s="40"/>
      <c r="AC145" s="40"/>
      <c r="AD145" s="40"/>
      <c r="AE145" s="38"/>
      <c r="AF145" s="38"/>
      <c r="AG145" s="38"/>
      <c r="AH145" s="38"/>
      <c r="AI145" s="38"/>
      <c r="AJ145" s="38"/>
      <c r="AK145" s="38"/>
      <c r="AL145" s="38"/>
      <c r="AM145" s="38"/>
      <c r="AN145" s="38"/>
      <c r="AO145" s="38"/>
      <c r="AP145" s="38"/>
      <c r="AQ145" s="38"/>
      <c r="AR145" s="38"/>
      <c r="AS145" s="38"/>
      <c r="AT145" s="38"/>
      <c r="AU145" s="38"/>
      <c r="AV145" s="38"/>
      <c r="AW145" s="38"/>
      <c r="AX145" s="38"/>
      <c r="AY145" s="38"/>
    </row>
    <row r="146" spans="1:51" ht="24.75" customHeight="1" x14ac:dyDescent="0.25">
      <c r="A146" s="166"/>
      <c r="B146" s="164"/>
      <c r="C146" s="67">
        <v>152</v>
      </c>
      <c r="D146" s="73" t="s">
        <v>206</v>
      </c>
      <c r="E146" s="86" t="s">
        <v>459</v>
      </c>
      <c r="F146" s="78" t="s">
        <v>3</v>
      </c>
      <c r="G146" s="80" t="s">
        <v>433</v>
      </c>
      <c r="H146" s="77" t="s">
        <v>468</v>
      </c>
      <c r="I146" s="82">
        <v>4.05</v>
      </c>
      <c r="J146" s="85">
        <v>0</v>
      </c>
      <c r="K146" s="28">
        <f t="shared" si="5"/>
        <v>0</v>
      </c>
      <c r="L146" s="28">
        <f t="shared" si="6"/>
        <v>0</v>
      </c>
      <c r="M146" s="29"/>
      <c r="N146" s="30">
        <f t="shared" si="3"/>
        <v>0</v>
      </c>
      <c r="O146" s="29"/>
      <c r="P146" s="29"/>
      <c r="Q146" s="29"/>
      <c r="R146" s="42">
        <f t="shared" si="7"/>
        <v>0</v>
      </c>
      <c r="S146" s="20" t="str">
        <f t="shared" si="8"/>
        <v>OK</v>
      </c>
      <c r="T146" s="142"/>
      <c r="U146" s="142"/>
      <c r="V146" s="146"/>
      <c r="W146" s="146"/>
      <c r="X146" s="146"/>
      <c r="Y146" s="41"/>
      <c r="Z146" s="41"/>
      <c r="AA146" s="40"/>
      <c r="AB146" s="40"/>
      <c r="AC146" s="40"/>
      <c r="AD146" s="40"/>
      <c r="AE146" s="38"/>
      <c r="AF146" s="38"/>
      <c r="AG146" s="38"/>
      <c r="AH146" s="38"/>
      <c r="AI146" s="38"/>
      <c r="AJ146" s="38"/>
      <c r="AK146" s="38"/>
      <c r="AL146" s="38"/>
      <c r="AM146" s="38"/>
      <c r="AN146" s="38"/>
      <c r="AO146" s="38"/>
      <c r="AP146" s="38"/>
      <c r="AQ146" s="38"/>
      <c r="AR146" s="38"/>
      <c r="AS146" s="38"/>
      <c r="AT146" s="38"/>
      <c r="AU146" s="38"/>
      <c r="AV146" s="38"/>
      <c r="AW146" s="38"/>
      <c r="AX146" s="38"/>
      <c r="AY146" s="38"/>
    </row>
    <row r="147" spans="1:51" ht="24.75" customHeight="1" x14ac:dyDescent="0.25">
      <c r="A147" s="166"/>
      <c r="B147" s="164"/>
      <c r="C147" s="67">
        <v>153</v>
      </c>
      <c r="D147" s="73" t="s">
        <v>207</v>
      </c>
      <c r="E147" s="86" t="s">
        <v>460</v>
      </c>
      <c r="F147" s="78" t="s">
        <v>3</v>
      </c>
      <c r="G147" s="80" t="s">
        <v>433</v>
      </c>
      <c r="H147" s="77" t="s">
        <v>468</v>
      </c>
      <c r="I147" s="82">
        <v>3.9</v>
      </c>
      <c r="J147" s="85">
        <v>0</v>
      </c>
      <c r="K147" s="28">
        <f t="shared" si="5"/>
        <v>0</v>
      </c>
      <c r="L147" s="28">
        <f t="shared" si="6"/>
        <v>0</v>
      </c>
      <c r="M147" s="29"/>
      <c r="N147" s="30">
        <f t="shared" si="3"/>
        <v>0</v>
      </c>
      <c r="O147" s="29"/>
      <c r="P147" s="29"/>
      <c r="Q147" s="29"/>
      <c r="R147" s="42">
        <f t="shared" si="7"/>
        <v>0</v>
      </c>
      <c r="S147" s="20" t="str">
        <f t="shared" si="8"/>
        <v>OK</v>
      </c>
      <c r="T147" s="142"/>
      <c r="U147" s="142"/>
      <c r="V147" s="146"/>
      <c r="W147" s="146"/>
      <c r="X147" s="146"/>
      <c r="Y147" s="41"/>
      <c r="Z147" s="41"/>
      <c r="AA147" s="40"/>
      <c r="AB147" s="40"/>
      <c r="AC147" s="40"/>
      <c r="AD147" s="40"/>
      <c r="AE147" s="38"/>
      <c r="AF147" s="38"/>
      <c r="AG147" s="38"/>
      <c r="AH147" s="38"/>
      <c r="AI147" s="38"/>
      <c r="AJ147" s="38"/>
      <c r="AK147" s="38"/>
      <c r="AL147" s="38"/>
      <c r="AM147" s="38"/>
      <c r="AN147" s="38"/>
      <c r="AO147" s="38"/>
      <c r="AP147" s="38"/>
      <c r="AQ147" s="38"/>
      <c r="AR147" s="38"/>
      <c r="AS147" s="38"/>
      <c r="AT147" s="38"/>
      <c r="AU147" s="38"/>
      <c r="AV147" s="38"/>
      <c r="AW147" s="38"/>
      <c r="AX147" s="38"/>
      <c r="AY147" s="38"/>
    </row>
    <row r="148" spans="1:51" ht="24.75" customHeight="1" x14ac:dyDescent="0.25">
      <c r="A148" s="166"/>
      <c r="B148" s="164"/>
      <c r="C148" s="67">
        <v>154</v>
      </c>
      <c r="D148" s="73" t="s">
        <v>208</v>
      </c>
      <c r="E148" s="86" t="s">
        <v>461</v>
      </c>
      <c r="F148" s="78" t="s">
        <v>3</v>
      </c>
      <c r="G148" s="80" t="s">
        <v>433</v>
      </c>
      <c r="H148" s="77" t="s">
        <v>468</v>
      </c>
      <c r="I148" s="82">
        <v>3.27</v>
      </c>
      <c r="J148" s="85">
        <v>0</v>
      </c>
      <c r="K148" s="28">
        <f t="shared" si="5"/>
        <v>0</v>
      </c>
      <c r="L148" s="28">
        <f t="shared" si="6"/>
        <v>0</v>
      </c>
      <c r="M148" s="29"/>
      <c r="N148" s="30">
        <f t="shared" si="3"/>
        <v>0</v>
      </c>
      <c r="O148" s="29"/>
      <c r="P148" s="29"/>
      <c r="Q148" s="29"/>
      <c r="R148" s="42">
        <f t="shared" si="7"/>
        <v>0</v>
      </c>
      <c r="S148" s="20" t="str">
        <f t="shared" si="8"/>
        <v>OK</v>
      </c>
      <c r="T148" s="142"/>
      <c r="U148" s="142"/>
      <c r="V148" s="146"/>
      <c r="W148" s="146"/>
      <c r="X148" s="146"/>
      <c r="Y148" s="41"/>
      <c r="Z148" s="41"/>
      <c r="AA148" s="40"/>
      <c r="AB148" s="40"/>
      <c r="AC148" s="40"/>
      <c r="AD148" s="40"/>
      <c r="AE148" s="38"/>
      <c r="AF148" s="38"/>
      <c r="AG148" s="38"/>
      <c r="AH148" s="38"/>
      <c r="AI148" s="38"/>
      <c r="AJ148" s="38"/>
      <c r="AK148" s="38"/>
      <c r="AL148" s="38"/>
      <c r="AM148" s="38"/>
      <c r="AN148" s="38"/>
      <c r="AO148" s="38"/>
      <c r="AP148" s="38"/>
      <c r="AQ148" s="38"/>
      <c r="AR148" s="38"/>
      <c r="AS148" s="38"/>
      <c r="AT148" s="38"/>
      <c r="AU148" s="38"/>
      <c r="AV148" s="38"/>
      <c r="AW148" s="38"/>
      <c r="AX148" s="38"/>
      <c r="AY148" s="38"/>
    </row>
    <row r="149" spans="1:51" ht="24.75" customHeight="1" x14ac:dyDescent="0.25">
      <c r="A149" s="166"/>
      <c r="B149" s="164"/>
      <c r="C149" s="67">
        <v>155</v>
      </c>
      <c r="D149" s="73" t="s">
        <v>209</v>
      </c>
      <c r="E149" s="86" t="s">
        <v>462</v>
      </c>
      <c r="F149" s="78" t="s">
        <v>3</v>
      </c>
      <c r="G149" s="80" t="s">
        <v>433</v>
      </c>
      <c r="H149" s="77" t="s">
        <v>468</v>
      </c>
      <c r="I149" s="82">
        <v>4.12</v>
      </c>
      <c r="J149" s="85">
        <v>0</v>
      </c>
      <c r="K149" s="28">
        <f t="shared" si="5"/>
        <v>0</v>
      </c>
      <c r="L149" s="28">
        <f t="shared" si="6"/>
        <v>0</v>
      </c>
      <c r="M149" s="29"/>
      <c r="N149" s="30">
        <f t="shared" si="3"/>
        <v>0</v>
      </c>
      <c r="O149" s="29"/>
      <c r="P149" s="29"/>
      <c r="Q149" s="29"/>
      <c r="R149" s="42">
        <f t="shared" si="7"/>
        <v>0</v>
      </c>
      <c r="S149" s="20" t="str">
        <f t="shared" si="8"/>
        <v>OK</v>
      </c>
      <c r="T149" s="142"/>
      <c r="U149" s="142"/>
      <c r="V149" s="146"/>
      <c r="W149" s="146"/>
      <c r="X149" s="146"/>
      <c r="Y149" s="41"/>
      <c r="Z149" s="41"/>
      <c r="AA149" s="40"/>
      <c r="AB149" s="40"/>
      <c r="AC149" s="40"/>
      <c r="AD149" s="40"/>
      <c r="AE149" s="38"/>
      <c r="AF149" s="38"/>
      <c r="AG149" s="38"/>
      <c r="AH149" s="38"/>
      <c r="AI149" s="38"/>
      <c r="AJ149" s="38"/>
      <c r="AK149" s="38"/>
      <c r="AL149" s="38"/>
      <c r="AM149" s="38"/>
      <c r="AN149" s="38"/>
      <c r="AO149" s="38"/>
      <c r="AP149" s="38"/>
      <c r="AQ149" s="38"/>
      <c r="AR149" s="38"/>
      <c r="AS149" s="38"/>
      <c r="AT149" s="38"/>
      <c r="AU149" s="38"/>
      <c r="AV149" s="38"/>
      <c r="AW149" s="38"/>
      <c r="AX149" s="38"/>
      <c r="AY149" s="38"/>
    </row>
    <row r="150" spans="1:51" ht="24.75" customHeight="1" x14ac:dyDescent="0.25">
      <c r="A150" s="166"/>
      <c r="B150" s="164"/>
      <c r="C150" s="67">
        <v>156</v>
      </c>
      <c r="D150" s="73" t="s">
        <v>210</v>
      </c>
      <c r="E150" s="86" t="s">
        <v>463</v>
      </c>
      <c r="F150" s="78" t="s">
        <v>3</v>
      </c>
      <c r="G150" s="80" t="s">
        <v>433</v>
      </c>
      <c r="H150" s="77" t="s">
        <v>468</v>
      </c>
      <c r="I150" s="82">
        <v>5.89</v>
      </c>
      <c r="J150" s="85">
        <v>0</v>
      </c>
      <c r="K150" s="28">
        <f t="shared" si="5"/>
        <v>0</v>
      </c>
      <c r="L150" s="28">
        <f t="shared" si="6"/>
        <v>0</v>
      </c>
      <c r="M150" s="29"/>
      <c r="N150" s="30">
        <f t="shared" si="3"/>
        <v>0</v>
      </c>
      <c r="O150" s="29"/>
      <c r="P150" s="29"/>
      <c r="Q150" s="29"/>
      <c r="R150" s="42">
        <f t="shared" si="7"/>
        <v>0</v>
      </c>
      <c r="S150" s="20" t="str">
        <f t="shared" si="8"/>
        <v>OK</v>
      </c>
      <c r="T150" s="142"/>
      <c r="U150" s="142"/>
      <c r="V150" s="146"/>
      <c r="W150" s="146"/>
      <c r="X150" s="146"/>
      <c r="Y150" s="41"/>
      <c r="Z150" s="41"/>
      <c r="AA150" s="40"/>
      <c r="AB150" s="40"/>
      <c r="AC150" s="40"/>
      <c r="AD150" s="40"/>
      <c r="AE150" s="38"/>
      <c r="AF150" s="38"/>
      <c r="AG150" s="38"/>
      <c r="AH150" s="38"/>
      <c r="AI150" s="38"/>
      <c r="AJ150" s="38"/>
      <c r="AK150" s="38"/>
      <c r="AL150" s="38"/>
      <c r="AM150" s="38"/>
      <c r="AN150" s="38"/>
      <c r="AO150" s="38"/>
      <c r="AP150" s="38"/>
      <c r="AQ150" s="38"/>
      <c r="AR150" s="38"/>
      <c r="AS150" s="38"/>
      <c r="AT150" s="38"/>
      <c r="AU150" s="38"/>
      <c r="AV150" s="38"/>
      <c r="AW150" s="38"/>
      <c r="AX150" s="38"/>
      <c r="AY150" s="38"/>
    </row>
    <row r="151" spans="1:51" ht="24.75" customHeight="1" x14ac:dyDescent="0.25">
      <c r="A151" s="166"/>
      <c r="B151" s="164"/>
      <c r="C151" s="67">
        <v>157</v>
      </c>
      <c r="D151" s="73" t="s">
        <v>211</v>
      </c>
      <c r="E151" s="86" t="s">
        <v>464</v>
      </c>
      <c r="F151" s="78" t="s">
        <v>3</v>
      </c>
      <c r="G151" s="80" t="s">
        <v>433</v>
      </c>
      <c r="H151" s="77" t="s">
        <v>468</v>
      </c>
      <c r="I151" s="82">
        <v>3.9</v>
      </c>
      <c r="J151" s="85">
        <v>0</v>
      </c>
      <c r="K151" s="28">
        <f t="shared" si="5"/>
        <v>0</v>
      </c>
      <c r="L151" s="28">
        <f t="shared" si="6"/>
        <v>0</v>
      </c>
      <c r="M151" s="29"/>
      <c r="N151" s="30">
        <f t="shared" si="3"/>
        <v>0</v>
      </c>
      <c r="O151" s="29"/>
      <c r="P151" s="29"/>
      <c r="Q151" s="29"/>
      <c r="R151" s="42">
        <f t="shared" si="7"/>
        <v>0</v>
      </c>
      <c r="S151" s="20" t="str">
        <f t="shared" si="8"/>
        <v>OK</v>
      </c>
      <c r="T151" s="142"/>
      <c r="U151" s="142"/>
      <c r="V151" s="146"/>
      <c r="W151" s="146"/>
      <c r="X151" s="146"/>
      <c r="Y151" s="41"/>
      <c r="Z151" s="41"/>
      <c r="AA151" s="40"/>
      <c r="AB151" s="40"/>
      <c r="AC151" s="40"/>
      <c r="AD151" s="40"/>
      <c r="AE151" s="38"/>
      <c r="AF151" s="38"/>
      <c r="AG151" s="38"/>
      <c r="AH151" s="38"/>
      <c r="AI151" s="38"/>
      <c r="AJ151" s="38"/>
      <c r="AK151" s="38"/>
      <c r="AL151" s="38"/>
      <c r="AM151" s="38"/>
      <c r="AN151" s="38"/>
      <c r="AO151" s="38"/>
      <c r="AP151" s="38"/>
      <c r="AQ151" s="38"/>
      <c r="AR151" s="38"/>
      <c r="AS151" s="38"/>
      <c r="AT151" s="38"/>
      <c r="AU151" s="38"/>
      <c r="AV151" s="38"/>
      <c r="AW151" s="38"/>
      <c r="AX151" s="38"/>
      <c r="AY151" s="38"/>
    </row>
    <row r="152" spans="1:51" ht="24.75" customHeight="1" x14ac:dyDescent="0.25">
      <c r="A152" s="166"/>
      <c r="B152" s="164"/>
      <c r="C152" s="67">
        <v>158</v>
      </c>
      <c r="D152" s="73" t="s">
        <v>212</v>
      </c>
      <c r="E152" s="86" t="s">
        <v>465</v>
      </c>
      <c r="F152" s="78" t="s">
        <v>3</v>
      </c>
      <c r="G152" s="80" t="s">
        <v>433</v>
      </c>
      <c r="H152" s="77" t="s">
        <v>473</v>
      </c>
      <c r="I152" s="82">
        <v>157.9</v>
      </c>
      <c r="J152" s="85">
        <v>0</v>
      </c>
      <c r="K152" s="28">
        <f t="shared" si="5"/>
        <v>0</v>
      </c>
      <c r="L152" s="28">
        <f t="shared" si="6"/>
        <v>0</v>
      </c>
      <c r="M152" s="29"/>
      <c r="N152" s="30">
        <f t="shared" si="3"/>
        <v>0</v>
      </c>
      <c r="O152" s="29"/>
      <c r="P152" s="29"/>
      <c r="Q152" s="29"/>
      <c r="R152" s="42">
        <f t="shared" si="7"/>
        <v>0</v>
      </c>
      <c r="S152" s="20" t="str">
        <f t="shared" si="8"/>
        <v>OK</v>
      </c>
      <c r="T152" s="142"/>
      <c r="U152" s="142"/>
      <c r="V152" s="146"/>
      <c r="W152" s="146"/>
      <c r="X152" s="146"/>
      <c r="Y152" s="41"/>
      <c r="Z152" s="41"/>
      <c r="AA152" s="40"/>
      <c r="AB152" s="40"/>
      <c r="AC152" s="40"/>
      <c r="AD152" s="40"/>
      <c r="AE152" s="38"/>
      <c r="AF152" s="38"/>
      <c r="AG152" s="38"/>
      <c r="AH152" s="38"/>
      <c r="AI152" s="38"/>
      <c r="AJ152" s="38"/>
      <c r="AK152" s="38"/>
      <c r="AL152" s="38"/>
      <c r="AM152" s="38"/>
      <c r="AN152" s="38"/>
      <c r="AO152" s="38"/>
      <c r="AP152" s="38"/>
      <c r="AQ152" s="38"/>
      <c r="AR152" s="38"/>
      <c r="AS152" s="38"/>
      <c r="AT152" s="38"/>
      <c r="AU152" s="38"/>
      <c r="AV152" s="38"/>
      <c r="AW152" s="38"/>
      <c r="AX152" s="38"/>
      <c r="AY152" s="38"/>
    </row>
    <row r="153" spans="1:51" ht="24.75" customHeight="1" x14ac:dyDescent="0.25">
      <c r="A153" s="166"/>
      <c r="B153" s="164"/>
      <c r="C153" s="67">
        <v>159</v>
      </c>
      <c r="D153" s="73" t="s">
        <v>213</v>
      </c>
      <c r="E153" s="86" t="s">
        <v>466</v>
      </c>
      <c r="F153" s="78" t="s">
        <v>3</v>
      </c>
      <c r="G153" s="80" t="s">
        <v>433</v>
      </c>
      <c r="H153" s="77" t="s">
        <v>473</v>
      </c>
      <c r="I153" s="82">
        <v>102.99</v>
      </c>
      <c r="J153" s="85">
        <v>0</v>
      </c>
      <c r="K153" s="28">
        <f t="shared" si="5"/>
        <v>0</v>
      </c>
      <c r="L153" s="28">
        <f t="shared" si="6"/>
        <v>0</v>
      </c>
      <c r="M153" s="29"/>
      <c r="N153" s="30">
        <f t="shared" si="3"/>
        <v>0</v>
      </c>
      <c r="O153" s="29"/>
      <c r="P153" s="29"/>
      <c r="Q153" s="29"/>
      <c r="R153" s="42">
        <f t="shared" si="7"/>
        <v>0</v>
      </c>
      <c r="S153" s="20" t="str">
        <f t="shared" si="8"/>
        <v>OK</v>
      </c>
      <c r="T153" s="142"/>
      <c r="U153" s="142"/>
      <c r="V153" s="146"/>
      <c r="W153" s="146"/>
      <c r="X153" s="146"/>
      <c r="Y153" s="41"/>
      <c r="Z153" s="41"/>
      <c r="AA153" s="40"/>
      <c r="AB153" s="40"/>
      <c r="AC153" s="40"/>
      <c r="AD153" s="40"/>
      <c r="AE153" s="38"/>
      <c r="AF153" s="38"/>
      <c r="AG153" s="38"/>
      <c r="AH153" s="38"/>
      <c r="AI153" s="38"/>
      <c r="AJ153" s="38"/>
      <c r="AK153" s="38"/>
      <c r="AL153" s="38"/>
      <c r="AM153" s="38"/>
      <c r="AN153" s="38"/>
      <c r="AO153" s="38"/>
      <c r="AP153" s="38"/>
      <c r="AQ153" s="38"/>
      <c r="AR153" s="38"/>
      <c r="AS153" s="38"/>
      <c r="AT153" s="38"/>
      <c r="AU153" s="38"/>
      <c r="AV153" s="38"/>
      <c r="AW153" s="38"/>
      <c r="AX153" s="38"/>
      <c r="AY153" s="38"/>
    </row>
    <row r="154" spans="1:51" ht="24.75" customHeight="1" x14ac:dyDescent="0.25">
      <c r="A154" s="166"/>
      <c r="B154" s="165"/>
      <c r="C154" s="67">
        <v>160</v>
      </c>
      <c r="D154" s="73" t="s">
        <v>214</v>
      </c>
      <c r="E154" s="86" t="s">
        <v>467</v>
      </c>
      <c r="F154" s="78" t="s">
        <v>340</v>
      </c>
      <c r="G154" s="80" t="s">
        <v>433</v>
      </c>
      <c r="H154" s="77" t="s">
        <v>468</v>
      </c>
      <c r="I154" s="82">
        <v>1405.14</v>
      </c>
      <c r="J154" s="85">
        <v>0</v>
      </c>
      <c r="K154" s="28">
        <f t="shared" si="5"/>
        <v>0</v>
      </c>
      <c r="L154" s="28">
        <f t="shared" si="6"/>
        <v>0</v>
      </c>
      <c r="M154" s="29"/>
      <c r="N154" s="30">
        <f t="shared" si="3"/>
        <v>0</v>
      </c>
      <c r="O154" s="29"/>
      <c r="P154" s="29"/>
      <c r="Q154" s="29"/>
      <c r="R154" s="42">
        <f t="shared" si="7"/>
        <v>0</v>
      </c>
      <c r="S154" s="20" t="str">
        <f t="shared" si="8"/>
        <v>OK</v>
      </c>
      <c r="T154" s="142"/>
      <c r="U154" s="142"/>
      <c r="V154" s="146"/>
      <c r="W154" s="146"/>
      <c r="X154" s="146"/>
      <c r="Y154" s="41"/>
      <c r="Z154" s="41"/>
      <c r="AA154" s="40"/>
      <c r="AB154" s="40"/>
      <c r="AC154" s="40"/>
      <c r="AD154" s="40"/>
      <c r="AE154" s="38"/>
      <c r="AF154" s="38"/>
      <c r="AG154" s="38"/>
      <c r="AH154" s="38"/>
      <c r="AI154" s="38"/>
      <c r="AJ154" s="38"/>
      <c r="AK154" s="38"/>
      <c r="AL154" s="38"/>
      <c r="AM154" s="38"/>
      <c r="AN154" s="38"/>
      <c r="AO154" s="38"/>
      <c r="AP154" s="38"/>
      <c r="AQ154" s="38"/>
      <c r="AR154" s="38"/>
      <c r="AS154" s="38"/>
      <c r="AT154" s="38"/>
      <c r="AU154" s="38"/>
      <c r="AV154" s="38"/>
      <c r="AW154" s="38"/>
      <c r="AX154" s="38"/>
      <c r="AY154" s="38"/>
    </row>
    <row r="155" spans="1:51" ht="16.5" customHeight="1" x14ac:dyDescent="0.25">
      <c r="I155" s="57"/>
      <c r="J155" s="55">
        <f t="shared" ref="J155:R155" si="9">SUM(J4:J154)</f>
        <v>2267</v>
      </c>
      <c r="K155" s="55">
        <f t="shared" si="9"/>
        <v>2091</v>
      </c>
      <c r="L155" s="55">
        <f t="shared" si="9"/>
        <v>2091</v>
      </c>
      <c r="M155" s="55">
        <f t="shared" si="9"/>
        <v>0</v>
      </c>
      <c r="N155" s="55">
        <f t="shared" si="9"/>
        <v>554</v>
      </c>
      <c r="O155" s="55">
        <f t="shared" si="9"/>
        <v>0</v>
      </c>
      <c r="P155" s="55">
        <f t="shared" si="9"/>
        <v>0</v>
      </c>
      <c r="Q155" s="55">
        <f t="shared" si="9"/>
        <v>0</v>
      </c>
      <c r="R155" s="56">
        <f t="shared" si="9"/>
        <v>176</v>
      </c>
      <c r="T155" s="148">
        <f>SUMPRODUCT($I$4:$I$154,T4:T154)</f>
        <v>1485.42</v>
      </c>
      <c r="U155" s="148">
        <f t="shared" ref="U155:AA155" si="10">SUMPRODUCT($I$4:$I$154,U4:U154)</f>
        <v>754.1</v>
      </c>
      <c r="V155" s="148">
        <f t="shared" si="10"/>
        <v>1911.54</v>
      </c>
      <c r="W155" s="148">
        <f t="shared" si="10"/>
        <v>2150</v>
      </c>
      <c r="X155" s="148">
        <f t="shared" si="10"/>
        <v>1110.22</v>
      </c>
      <c r="Y155" s="148">
        <f t="shared" si="10"/>
        <v>0</v>
      </c>
      <c r="Z155" s="148">
        <f t="shared" si="10"/>
        <v>0</v>
      </c>
      <c r="AA155" s="148">
        <f t="shared" si="10"/>
        <v>0</v>
      </c>
      <c r="AB155" s="22">
        <f t="shared" ref="AB155:AY155" si="11">SUMPRODUCT($I$4:$I$154,AB4:AB154)</f>
        <v>0</v>
      </c>
      <c r="AC155" s="22">
        <f t="shared" si="11"/>
        <v>0</v>
      </c>
      <c r="AD155" s="22">
        <f t="shared" si="11"/>
        <v>0</v>
      </c>
      <c r="AE155" s="22">
        <f t="shared" si="11"/>
        <v>0</v>
      </c>
      <c r="AF155" s="22">
        <f t="shared" si="11"/>
        <v>0</v>
      </c>
      <c r="AG155" s="22">
        <f t="shared" si="11"/>
        <v>0</v>
      </c>
      <c r="AH155" s="22">
        <f t="shared" si="11"/>
        <v>0</v>
      </c>
      <c r="AI155" s="22">
        <f t="shared" si="11"/>
        <v>0</v>
      </c>
      <c r="AJ155" s="22">
        <f t="shared" si="11"/>
        <v>0</v>
      </c>
      <c r="AK155" s="22">
        <f t="shared" si="11"/>
        <v>0</v>
      </c>
      <c r="AL155" s="22">
        <f t="shared" si="11"/>
        <v>0</v>
      </c>
      <c r="AM155" s="22">
        <f t="shared" si="11"/>
        <v>0</v>
      </c>
      <c r="AN155" s="22">
        <f t="shared" si="11"/>
        <v>0</v>
      </c>
      <c r="AO155" s="22">
        <f t="shared" si="11"/>
        <v>0</v>
      </c>
      <c r="AP155" s="22">
        <f t="shared" si="11"/>
        <v>0</v>
      </c>
      <c r="AQ155" s="22">
        <f t="shared" si="11"/>
        <v>0</v>
      </c>
      <c r="AR155" s="22">
        <f t="shared" si="11"/>
        <v>0</v>
      </c>
      <c r="AS155" s="22">
        <f t="shared" si="11"/>
        <v>0</v>
      </c>
      <c r="AT155" s="22">
        <f t="shared" si="11"/>
        <v>0</v>
      </c>
      <c r="AU155" s="22">
        <f t="shared" si="11"/>
        <v>0</v>
      </c>
      <c r="AV155" s="22">
        <f t="shared" si="11"/>
        <v>0</v>
      </c>
      <c r="AW155" s="22">
        <f t="shared" si="11"/>
        <v>0</v>
      </c>
      <c r="AX155" s="22">
        <f t="shared" si="11"/>
        <v>0</v>
      </c>
      <c r="AY155" s="22">
        <f t="shared" si="11"/>
        <v>0</v>
      </c>
    </row>
    <row r="156" spans="1:51" ht="20.25" customHeight="1" x14ac:dyDescent="0.25">
      <c r="J156" s="62">
        <f t="shared" ref="J156:Q156" si="12">SUMPRODUCT($I$4:$I$154,J4:J154)</f>
        <v>11331.74</v>
      </c>
      <c r="K156" s="62">
        <f t="shared" si="12"/>
        <v>7411.279999999997</v>
      </c>
      <c r="L156" s="62">
        <f t="shared" si="12"/>
        <v>7411.279999999997</v>
      </c>
      <c r="M156" s="62">
        <f t="shared" si="12"/>
        <v>0</v>
      </c>
      <c r="N156" s="62">
        <f t="shared" si="12"/>
        <v>2644.25</v>
      </c>
      <c r="O156" s="62">
        <f t="shared" si="12"/>
        <v>0</v>
      </c>
      <c r="P156" s="62">
        <f t="shared" si="12"/>
        <v>0</v>
      </c>
      <c r="Q156" s="62">
        <f t="shared" si="12"/>
        <v>0</v>
      </c>
      <c r="T156" s="149"/>
      <c r="U156" s="149"/>
      <c r="V156" s="149"/>
      <c r="W156" s="149"/>
      <c r="X156" s="149"/>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row>
    <row r="157" spans="1:51" ht="20.25" customHeight="1" thickBot="1" x14ac:dyDescent="0.3">
      <c r="J157" s="62"/>
      <c r="M157" s="33"/>
      <c r="N157" s="33"/>
      <c r="O157" s="33"/>
      <c r="P157" s="33"/>
      <c r="Q157" s="33"/>
      <c r="T157" s="149"/>
      <c r="U157" s="149"/>
      <c r="V157" s="149"/>
      <c r="W157" s="149"/>
      <c r="X157" s="149"/>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row>
    <row r="158" spans="1:51" ht="17.25" customHeight="1" x14ac:dyDescent="0.25">
      <c r="A158" s="39"/>
      <c r="B158" s="177" t="s">
        <v>60</v>
      </c>
      <c r="C158" s="178"/>
      <c r="D158" s="178"/>
      <c r="E158" s="178"/>
      <c r="F158" s="178"/>
      <c r="G158" s="178"/>
      <c r="H158" s="178"/>
      <c r="I158" s="178"/>
      <c r="J158" s="179"/>
      <c r="K158" s="33"/>
      <c r="L158" s="33"/>
      <c r="M158" s="33"/>
      <c r="N158" s="33"/>
      <c r="O158" s="33"/>
      <c r="P158" s="33"/>
      <c r="Q158" s="33"/>
      <c r="T158" s="149"/>
      <c r="U158" s="149"/>
      <c r="V158" s="149"/>
      <c r="W158" s="149"/>
      <c r="X158" s="149"/>
    </row>
    <row r="159" spans="1:51" ht="16.5" customHeight="1" x14ac:dyDescent="0.25">
      <c r="A159" s="39"/>
      <c r="B159" s="180" t="s">
        <v>58</v>
      </c>
      <c r="C159" s="181"/>
      <c r="D159" s="181"/>
      <c r="E159" s="181"/>
      <c r="F159" s="181"/>
      <c r="G159" s="181"/>
      <c r="H159" s="181"/>
      <c r="I159" s="181"/>
      <c r="J159" s="182"/>
      <c r="Q159" s="27"/>
      <c r="T159" s="149"/>
      <c r="U159" s="149"/>
      <c r="V159" s="149"/>
      <c r="W159" s="149"/>
      <c r="X159" s="149"/>
    </row>
    <row r="160" spans="1:51" ht="15.75" customHeight="1" x14ac:dyDescent="0.25">
      <c r="A160" s="39"/>
      <c r="B160" s="183" t="s">
        <v>59</v>
      </c>
      <c r="C160" s="184"/>
      <c r="D160" s="184"/>
      <c r="E160" s="184"/>
      <c r="F160" s="184"/>
      <c r="G160" s="184"/>
      <c r="H160" s="184"/>
      <c r="I160" s="184"/>
      <c r="J160" s="185"/>
      <c r="Q160" s="27"/>
      <c r="T160" s="149"/>
      <c r="U160" s="149"/>
      <c r="V160" s="149"/>
      <c r="W160" s="149"/>
      <c r="X160" s="149"/>
    </row>
    <row r="161" spans="1:24" ht="18.75" customHeight="1" thickBot="1" x14ac:dyDescent="0.3">
      <c r="A161" s="39"/>
      <c r="B161" s="186" t="s">
        <v>57</v>
      </c>
      <c r="C161" s="187"/>
      <c r="D161" s="187"/>
      <c r="E161" s="187"/>
      <c r="F161" s="187"/>
      <c r="G161" s="187"/>
      <c r="H161" s="187"/>
      <c r="I161" s="187"/>
      <c r="J161" s="188"/>
      <c r="T161" s="149"/>
      <c r="U161" s="149"/>
      <c r="V161" s="149"/>
      <c r="W161" s="149"/>
      <c r="X161" s="149"/>
    </row>
  </sheetData>
  <autoFilter ref="A3:AY3" xr:uid="{00000000-0001-0000-0000-000000000000}"/>
  <mergeCells count="71">
    <mergeCell ref="B161:J161"/>
    <mergeCell ref="A120:A138"/>
    <mergeCell ref="B120:B138"/>
    <mergeCell ref="A139:A140"/>
    <mergeCell ref="B139:B140"/>
    <mergeCell ref="A141:A143"/>
    <mergeCell ref="B141:B143"/>
    <mergeCell ref="A144:A154"/>
    <mergeCell ref="B144:B154"/>
    <mergeCell ref="B158:J158"/>
    <mergeCell ref="B159:J159"/>
    <mergeCell ref="B160:J160"/>
    <mergeCell ref="A92:A103"/>
    <mergeCell ref="B92:B103"/>
    <mergeCell ref="A104:A110"/>
    <mergeCell ref="B104:B110"/>
    <mergeCell ref="A111:A119"/>
    <mergeCell ref="B111:B119"/>
    <mergeCell ref="A74:A88"/>
    <mergeCell ref="B74:B88"/>
    <mergeCell ref="A89:A90"/>
    <mergeCell ref="B89:B90"/>
    <mergeCell ref="A27:A30"/>
    <mergeCell ref="B27:B30"/>
    <mergeCell ref="A31:A56"/>
    <mergeCell ref="B31:B56"/>
    <mergeCell ref="A57:A73"/>
    <mergeCell ref="B57:B73"/>
    <mergeCell ref="A4:A16"/>
    <mergeCell ref="B4:B16"/>
    <mergeCell ref="A17:A22"/>
    <mergeCell ref="B17:B22"/>
    <mergeCell ref="A23:A26"/>
    <mergeCell ref="B23:B26"/>
    <mergeCell ref="AU1:AU2"/>
    <mergeCell ref="AV1:AV2"/>
    <mergeCell ref="AW1:AW2"/>
    <mergeCell ref="AX1:AX2"/>
    <mergeCell ref="AY1:AY2"/>
    <mergeCell ref="AH1:AH2"/>
    <mergeCell ref="W1:W2"/>
    <mergeCell ref="X1:X2"/>
    <mergeCell ref="Y1:Y2"/>
    <mergeCell ref="Z1:Z2"/>
    <mergeCell ref="AA1:AA2"/>
    <mergeCell ref="AC1:AC2"/>
    <mergeCell ref="AD1:AD2"/>
    <mergeCell ref="AE1:AE2"/>
    <mergeCell ref="AF1:AF2"/>
    <mergeCell ref="AG1:AG2"/>
    <mergeCell ref="AB1:AB2"/>
    <mergeCell ref="AR1:AR2"/>
    <mergeCell ref="AS1:AS2"/>
    <mergeCell ref="AT1:AT2"/>
    <mergeCell ref="AI1:AI2"/>
    <mergeCell ref="AJ1:AJ2"/>
    <mergeCell ref="AK1:AK2"/>
    <mergeCell ref="AL1:AL2"/>
    <mergeCell ref="AM1:AM2"/>
    <mergeCell ref="AN1:AN2"/>
    <mergeCell ref="AO1:AO2"/>
    <mergeCell ref="AP1:AP2"/>
    <mergeCell ref="AQ1:AQ2"/>
    <mergeCell ref="V1:V2"/>
    <mergeCell ref="A2:I2"/>
    <mergeCell ref="J2:S2"/>
    <mergeCell ref="A1:C1"/>
    <mergeCell ref="D1:I1"/>
    <mergeCell ref="J1:S1"/>
    <mergeCell ref="T1:T2"/>
    <mergeCell ref="U1:U2"/>
  </mergeCells>
  <conditionalFormatting sqref="S1 S3:S1048576">
    <cfRule type="cellIs" dxfId="236" priority="17" operator="equal">
      <formula>"ATENÇÃO"</formula>
    </cfRule>
  </conditionalFormatting>
  <conditionalFormatting sqref="Y4:AY154">
    <cfRule type="cellIs" dxfId="235" priority="16" operator="greaterThan">
      <formula>0</formula>
    </cfRule>
  </conditionalFormatting>
  <conditionalFormatting sqref="R4:R154">
    <cfRule type="cellIs" dxfId="234" priority="15" operator="lessThan">
      <formula>0</formula>
    </cfRule>
  </conditionalFormatting>
  <conditionalFormatting sqref="S4:S154">
    <cfRule type="containsText" dxfId="233" priority="14" operator="containsText" text="ATENÇÃO">
      <formula>NOT(ISERROR(SEARCH("ATENÇÃO",S4)))</formula>
    </cfRule>
  </conditionalFormatting>
  <conditionalFormatting sqref="D123:D125 D8 D77 D105">
    <cfRule type="duplicateValues" dxfId="232" priority="12"/>
  </conditionalFormatting>
  <conditionalFormatting sqref="D10:D12">
    <cfRule type="duplicateValues" dxfId="231" priority="7"/>
  </conditionalFormatting>
  <conditionalFormatting sqref="D65">
    <cfRule type="duplicateValues" dxfId="230" priority="6"/>
  </conditionalFormatting>
  <conditionalFormatting sqref="D81">
    <cfRule type="duplicateValues" dxfId="229" priority="5"/>
  </conditionalFormatting>
  <conditionalFormatting sqref="D116 D126:D129">
    <cfRule type="duplicateValues" dxfId="228" priority="10"/>
  </conditionalFormatting>
  <conditionalFormatting sqref="D120:D122 D117 D115 D106">
    <cfRule type="duplicateValues" dxfId="227" priority="11"/>
  </conditionalFormatting>
  <conditionalFormatting sqref="D130:D138">
    <cfRule type="duplicateValues" dxfId="226" priority="4"/>
  </conditionalFormatting>
  <conditionalFormatting sqref="D139:D140 D9">
    <cfRule type="duplicateValues" dxfId="225" priority="8"/>
  </conditionalFormatting>
  <conditionalFormatting sqref="D143">
    <cfRule type="duplicateValues" dxfId="224" priority="3"/>
  </conditionalFormatting>
  <conditionalFormatting sqref="D144">
    <cfRule type="duplicateValues" dxfId="223" priority="2"/>
  </conditionalFormatting>
  <conditionalFormatting sqref="D145:D153 D141:D142 D118:D119">
    <cfRule type="duplicateValues" dxfId="222" priority="13"/>
  </conditionalFormatting>
  <conditionalFormatting sqref="D154">
    <cfRule type="duplicateValues" dxfId="221" priority="1"/>
  </conditionalFormatting>
  <conditionalFormatting sqref="D78:D80 D66:D76 D82:D104 D107:D114 D13:D64 D4:D7">
    <cfRule type="duplicateValues" dxfId="220" priority="9"/>
  </conditionalFormatting>
  <pageMargins left="0.511811024" right="0.511811024" top="0.78740157499999996" bottom="0.78740157499999996" header="0.31496062000000002" footer="0.31496062000000002"/>
  <pageSetup paperSize="9" scale="60" orientation="landscape" r:id="rId1"/>
  <colBreaks count="1" manualBreakCount="1">
    <brk id="23"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016AC-7F2F-41FE-855E-1EF2E9E5DA93}">
  <dimension ref="A1:AY161"/>
  <sheetViews>
    <sheetView zoomScale="70" zoomScaleNormal="70" workbookViewId="0">
      <selection activeCell="N28" sqref="N28"/>
    </sheetView>
  </sheetViews>
  <sheetFormatPr defaultColWidth="11.85546875" defaultRowHeight="24.75" customHeight="1" x14ac:dyDescent="0.25"/>
  <cols>
    <col min="1" max="1" width="13.28515625" style="1" customWidth="1"/>
    <col min="2" max="2" width="8" style="1" customWidth="1"/>
    <col min="3" max="3" width="9.85546875" style="1" customWidth="1"/>
    <col min="4" max="4" width="25.140625" style="3" customWidth="1"/>
    <col min="5" max="5" width="18" style="1" customWidth="1"/>
    <col min="6" max="6" width="13.42578125" style="1" customWidth="1"/>
    <col min="7" max="7" width="14.42578125" style="1" customWidth="1"/>
    <col min="8" max="8" width="16.28515625" style="1" customWidth="1"/>
    <col min="9" max="9" width="15.140625" style="3" customWidth="1"/>
    <col min="10" max="10" width="14.7109375" style="4" bestFit="1" customWidth="1"/>
    <col min="11" max="12" width="11.85546875" style="4"/>
    <col min="13" max="13" width="13.7109375" style="4" customWidth="1"/>
    <col min="14" max="14" width="13.28515625" style="4" customWidth="1"/>
    <col min="15" max="17" width="11.85546875" style="4"/>
    <col min="18" max="18" width="11.85546875" style="12"/>
    <col min="19" max="19" width="11.85546875" style="5"/>
    <col min="20" max="31" width="15" style="6" customWidth="1"/>
    <col min="32" max="51" width="15" style="39" customWidth="1"/>
    <col min="52" max="16384" width="11.85546875" style="39"/>
  </cols>
  <sheetData>
    <row r="1" spans="1:51" ht="47.1" customHeight="1" x14ac:dyDescent="0.25">
      <c r="A1" s="190" t="s">
        <v>54</v>
      </c>
      <c r="B1" s="191"/>
      <c r="C1" s="192"/>
      <c r="D1" s="169" t="s">
        <v>56</v>
      </c>
      <c r="E1" s="170"/>
      <c r="F1" s="170"/>
      <c r="G1" s="170"/>
      <c r="H1" s="170"/>
      <c r="I1" s="171"/>
      <c r="J1" s="189" t="s">
        <v>63</v>
      </c>
      <c r="K1" s="189"/>
      <c r="L1" s="189"/>
      <c r="M1" s="189"/>
      <c r="N1" s="189"/>
      <c r="O1" s="189"/>
      <c r="P1" s="189"/>
      <c r="Q1" s="189"/>
      <c r="R1" s="189"/>
      <c r="S1" s="189"/>
      <c r="T1" s="195" t="s">
        <v>551</v>
      </c>
      <c r="U1" s="195" t="s">
        <v>552</v>
      </c>
      <c r="V1" s="195" t="s">
        <v>553</v>
      </c>
      <c r="W1" s="195" t="s">
        <v>554</v>
      </c>
      <c r="X1" s="167" t="s">
        <v>53</v>
      </c>
      <c r="Y1" s="167" t="s">
        <v>53</v>
      </c>
      <c r="Z1" s="167" t="s">
        <v>53</v>
      </c>
      <c r="AA1" s="167" t="s">
        <v>53</v>
      </c>
      <c r="AB1" s="167" t="s">
        <v>53</v>
      </c>
      <c r="AC1" s="167" t="s">
        <v>53</v>
      </c>
      <c r="AD1" s="167" t="s">
        <v>53</v>
      </c>
      <c r="AE1" s="167" t="s">
        <v>53</v>
      </c>
      <c r="AF1" s="167" t="s">
        <v>53</v>
      </c>
      <c r="AG1" s="167" t="s">
        <v>53</v>
      </c>
      <c r="AH1" s="167" t="s">
        <v>53</v>
      </c>
      <c r="AI1" s="167" t="s">
        <v>53</v>
      </c>
      <c r="AJ1" s="167" t="s">
        <v>53</v>
      </c>
      <c r="AK1" s="167" t="s">
        <v>53</v>
      </c>
      <c r="AL1" s="167" t="s">
        <v>53</v>
      </c>
      <c r="AM1" s="167" t="s">
        <v>53</v>
      </c>
      <c r="AN1" s="167" t="s">
        <v>53</v>
      </c>
      <c r="AO1" s="167" t="s">
        <v>53</v>
      </c>
      <c r="AP1" s="167" t="s">
        <v>53</v>
      </c>
      <c r="AQ1" s="167" t="s">
        <v>53</v>
      </c>
      <c r="AR1" s="167" t="s">
        <v>53</v>
      </c>
      <c r="AS1" s="167" t="s">
        <v>53</v>
      </c>
      <c r="AT1" s="167" t="s">
        <v>53</v>
      </c>
      <c r="AU1" s="167" t="s">
        <v>53</v>
      </c>
      <c r="AV1" s="167" t="s">
        <v>53</v>
      </c>
      <c r="AW1" s="167" t="s">
        <v>53</v>
      </c>
      <c r="AX1" s="167" t="s">
        <v>53</v>
      </c>
      <c r="AY1" s="167" t="s">
        <v>53</v>
      </c>
    </row>
    <row r="2" spans="1:51" ht="23.25" customHeight="1" x14ac:dyDescent="0.25">
      <c r="A2" s="169" t="s">
        <v>491</v>
      </c>
      <c r="B2" s="170"/>
      <c r="C2" s="170"/>
      <c r="D2" s="170"/>
      <c r="E2" s="170"/>
      <c r="F2" s="170"/>
      <c r="G2" s="170"/>
      <c r="H2" s="170"/>
      <c r="I2" s="171"/>
      <c r="J2" s="172" t="s">
        <v>55</v>
      </c>
      <c r="K2" s="173"/>
      <c r="L2" s="173"/>
      <c r="M2" s="173"/>
      <c r="N2" s="173"/>
      <c r="O2" s="173"/>
      <c r="P2" s="173"/>
      <c r="Q2" s="173"/>
      <c r="R2" s="173"/>
      <c r="S2" s="174"/>
      <c r="T2" s="196"/>
      <c r="U2" s="196"/>
      <c r="V2" s="196"/>
      <c r="W2" s="196"/>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row>
    <row r="3" spans="1:51" s="3" customFormat="1" ht="51" customHeight="1" x14ac:dyDescent="0.2">
      <c r="A3" s="7" t="s">
        <v>483</v>
      </c>
      <c r="B3" s="7" t="s">
        <v>2</v>
      </c>
      <c r="C3" s="7" t="s">
        <v>7</v>
      </c>
      <c r="D3" s="8" t="s">
        <v>9</v>
      </c>
      <c r="E3" s="8" t="s">
        <v>10</v>
      </c>
      <c r="F3" s="8" t="s">
        <v>11</v>
      </c>
      <c r="G3" s="8" t="s">
        <v>4</v>
      </c>
      <c r="H3" s="8" t="s">
        <v>12</v>
      </c>
      <c r="I3" s="9" t="s">
        <v>6</v>
      </c>
      <c r="J3" s="24" t="s">
        <v>62</v>
      </c>
      <c r="K3" s="24" t="s">
        <v>13</v>
      </c>
      <c r="L3" s="24" t="s">
        <v>14</v>
      </c>
      <c r="M3" s="24" t="s">
        <v>61</v>
      </c>
      <c r="N3" s="24" t="s">
        <v>15</v>
      </c>
      <c r="O3" s="24" t="s">
        <v>16</v>
      </c>
      <c r="P3" s="24" t="s">
        <v>17</v>
      </c>
      <c r="Q3" s="24" t="s">
        <v>18</v>
      </c>
      <c r="R3" s="31" t="s">
        <v>0</v>
      </c>
      <c r="S3" s="32" t="s">
        <v>1</v>
      </c>
      <c r="T3" s="141">
        <v>45922</v>
      </c>
      <c r="U3" s="141">
        <v>45929</v>
      </c>
      <c r="V3" s="141">
        <v>45987</v>
      </c>
      <c r="W3" s="141">
        <v>45989</v>
      </c>
      <c r="X3" s="69" t="s">
        <v>48</v>
      </c>
      <c r="Y3" s="69" t="s">
        <v>48</v>
      </c>
      <c r="Z3" s="69" t="s">
        <v>48</v>
      </c>
      <c r="AA3" s="69" t="s">
        <v>48</v>
      </c>
      <c r="AB3" s="69" t="s">
        <v>48</v>
      </c>
      <c r="AC3" s="69" t="s">
        <v>48</v>
      </c>
      <c r="AD3" s="69" t="s">
        <v>48</v>
      </c>
      <c r="AE3" s="69" t="s">
        <v>48</v>
      </c>
      <c r="AF3" s="69" t="s">
        <v>48</v>
      </c>
      <c r="AG3" s="69" t="s">
        <v>48</v>
      </c>
      <c r="AH3" s="69" t="s">
        <v>48</v>
      </c>
      <c r="AI3" s="69" t="s">
        <v>48</v>
      </c>
      <c r="AJ3" s="69" t="s">
        <v>48</v>
      </c>
      <c r="AK3" s="69" t="s">
        <v>48</v>
      </c>
      <c r="AL3" s="69" t="s">
        <v>48</v>
      </c>
      <c r="AM3" s="69" t="s">
        <v>48</v>
      </c>
      <c r="AN3" s="69" t="s">
        <v>48</v>
      </c>
      <c r="AO3" s="69" t="s">
        <v>48</v>
      </c>
      <c r="AP3" s="69" t="s">
        <v>48</v>
      </c>
      <c r="AQ3" s="69" t="s">
        <v>48</v>
      </c>
      <c r="AR3" s="69" t="s">
        <v>48</v>
      </c>
      <c r="AS3" s="69" t="s">
        <v>48</v>
      </c>
      <c r="AT3" s="69" t="s">
        <v>48</v>
      </c>
      <c r="AU3" s="69" t="s">
        <v>48</v>
      </c>
      <c r="AV3" s="69" t="s">
        <v>48</v>
      </c>
      <c r="AW3" s="69" t="s">
        <v>48</v>
      </c>
      <c r="AX3" s="69" t="s">
        <v>48</v>
      </c>
      <c r="AY3" s="69" t="s">
        <v>48</v>
      </c>
    </row>
    <row r="4" spans="1:51" ht="24.75" customHeight="1" x14ac:dyDescent="0.25">
      <c r="A4" s="166" t="s">
        <v>477</v>
      </c>
      <c r="B4" s="163">
        <v>1</v>
      </c>
      <c r="C4" s="67">
        <v>1</v>
      </c>
      <c r="D4" s="70" t="s">
        <v>64</v>
      </c>
      <c r="E4" s="86" t="s">
        <v>215</v>
      </c>
      <c r="F4" s="74" t="s">
        <v>3</v>
      </c>
      <c r="G4" s="76" t="s">
        <v>216</v>
      </c>
      <c r="H4" s="81" t="s">
        <v>468</v>
      </c>
      <c r="I4" s="82">
        <v>37.5</v>
      </c>
      <c r="J4" s="84">
        <v>0</v>
      </c>
      <c r="K4" s="28">
        <f t="shared" ref="K4:K35" si="0">IF(SUM(T4:AY4)&gt;J4+M4,J4+M4,SUM(T4:AY4))</f>
        <v>0</v>
      </c>
      <c r="L4" s="28">
        <f t="shared" ref="L4:L35" si="1">(SUM(T4:AY4))</f>
        <v>0</v>
      </c>
      <c r="M4" s="29"/>
      <c r="N4" s="30">
        <f>ROUND(IF(J4*0.25-0.5&lt;0,0,J4*0.25-0.5),0)-Q4-O4</f>
        <v>0</v>
      </c>
      <c r="O4" s="29"/>
      <c r="P4" s="29"/>
      <c r="Q4" s="29"/>
      <c r="R4" s="42">
        <f t="shared" ref="R4:R35" si="2">J4-SUM(T4:AY4)+M4</f>
        <v>0</v>
      </c>
      <c r="S4" s="20" t="str">
        <f>IF(R4&lt;0,"ATENÇÃO","OK")</f>
        <v>OK</v>
      </c>
      <c r="T4" s="142"/>
      <c r="U4" s="143"/>
      <c r="V4" s="143"/>
      <c r="W4" s="143"/>
      <c r="X4" s="41"/>
      <c r="Y4" s="41"/>
      <c r="Z4" s="41"/>
      <c r="AA4" s="40"/>
      <c r="AB4" s="40"/>
      <c r="AC4" s="40"/>
      <c r="AD4" s="40"/>
      <c r="AE4" s="38"/>
      <c r="AF4" s="38"/>
      <c r="AG4" s="38"/>
      <c r="AH4" s="38"/>
      <c r="AI4" s="38"/>
      <c r="AJ4" s="38"/>
      <c r="AK4" s="38"/>
      <c r="AL4" s="38"/>
      <c r="AM4" s="38"/>
      <c r="AN4" s="38"/>
      <c r="AO4" s="38"/>
      <c r="AP4" s="38"/>
      <c r="AQ4" s="38"/>
      <c r="AR4" s="38"/>
      <c r="AS4" s="38"/>
      <c r="AT4" s="38"/>
      <c r="AU4" s="38"/>
      <c r="AV4" s="38"/>
      <c r="AW4" s="38"/>
      <c r="AX4" s="38"/>
      <c r="AY4" s="38"/>
    </row>
    <row r="5" spans="1:51" ht="24.75" customHeight="1" x14ac:dyDescent="0.25">
      <c r="A5" s="166"/>
      <c r="B5" s="164"/>
      <c r="C5" s="67">
        <v>2</v>
      </c>
      <c r="D5" s="71" t="s">
        <v>65</v>
      </c>
      <c r="E5" s="86" t="s">
        <v>217</v>
      </c>
      <c r="F5" s="77" t="s">
        <v>3</v>
      </c>
      <c r="G5" s="75" t="s">
        <v>218</v>
      </c>
      <c r="H5" s="81" t="s">
        <v>468</v>
      </c>
      <c r="I5" s="82">
        <v>15.3</v>
      </c>
      <c r="J5" s="85">
        <v>0</v>
      </c>
      <c r="K5" s="28">
        <f t="shared" si="0"/>
        <v>0</v>
      </c>
      <c r="L5" s="28">
        <f t="shared" si="1"/>
        <v>0</v>
      </c>
      <c r="M5" s="29"/>
      <c r="N5" s="30">
        <f t="shared" ref="N5:N154" si="3">ROUND(IF(J5*0.25-0.5&lt;0,0,J5*0.25-0.5),0)-Q5-O5</f>
        <v>0</v>
      </c>
      <c r="O5" s="29"/>
      <c r="P5" s="29"/>
      <c r="Q5" s="29"/>
      <c r="R5" s="42">
        <f t="shared" si="2"/>
        <v>0</v>
      </c>
      <c r="S5" s="20" t="str">
        <f t="shared" ref="S5:S68" si="4">IF(R5&lt;0,"ATENÇÃO","OK")</f>
        <v>OK</v>
      </c>
      <c r="T5" s="142"/>
      <c r="U5" s="143"/>
      <c r="V5" s="143"/>
      <c r="W5" s="143"/>
      <c r="X5" s="41"/>
      <c r="Y5" s="41"/>
      <c r="Z5" s="41"/>
      <c r="AA5" s="40"/>
      <c r="AB5" s="40"/>
      <c r="AC5" s="40"/>
      <c r="AD5" s="40"/>
      <c r="AE5" s="38"/>
      <c r="AF5" s="38"/>
      <c r="AG5" s="38"/>
      <c r="AH5" s="38"/>
      <c r="AI5" s="38"/>
      <c r="AJ5" s="38"/>
      <c r="AK5" s="38"/>
      <c r="AL5" s="38"/>
      <c r="AM5" s="38"/>
      <c r="AN5" s="38"/>
      <c r="AO5" s="38"/>
      <c r="AP5" s="38"/>
      <c r="AQ5" s="38"/>
      <c r="AR5" s="38"/>
      <c r="AS5" s="38"/>
      <c r="AT5" s="38"/>
      <c r="AU5" s="38"/>
      <c r="AV5" s="38"/>
      <c r="AW5" s="38"/>
      <c r="AX5" s="38"/>
      <c r="AY5" s="38"/>
    </row>
    <row r="6" spans="1:51" ht="24.75" customHeight="1" x14ac:dyDescent="0.25">
      <c r="A6" s="166"/>
      <c r="B6" s="164"/>
      <c r="C6" s="67">
        <v>3</v>
      </c>
      <c r="D6" s="71" t="s">
        <v>66</v>
      </c>
      <c r="E6" s="86" t="s">
        <v>219</v>
      </c>
      <c r="F6" s="77" t="s">
        <v>3</v>
      </c>
      <c r="G6" s="75" t="s">
        <v>220</v>
      </c>
      <c r="H6" s="81" t="s">
        <v>468</v>
      </c>
      <c r="I6" s="82">
        <v>1.1599999999999999</v>
      </c>
      <c r="J6" s="85">
        <v>6</v>
      </c>
      <c r="K6" s="28">
        <f t="shared" si="0"/>
        <v>0</v>
      </c>
      <c r="L6" s="28">
        <f t="shared" si="1"/>
        <v>0</v>
      </c>
      <c r="M6" s="29"/>
      <c r="N6" s="30">
        <f t="shared" si="3"/>
        <v>1</v>
      </c>
      <c r="O6" s="29"/>
      <c r="P6" s="29"/>
      <c r="Q6" s="29"/>
      <c r="R6" s="42">
        <f t="shared" si="2"/>
        <v>6</v>
      </c>
      <c r="S6" s="20" t="str">
        <f t="shared" si="4"/>
        <v>OK</v>
      </c>
      <c r="T6" s="142"/>
      <c r="U6" s="142"/>
      <c r="V6" s="143"/>
      <c r="W6" s="143"/>
      <c r="X6" s="41"/>
      <c r="Y6" s="41"/>
      <c r="Z6" s="41"/>
      <c r="AA6" s="40"/>
      <c r="AB6" s="40"/>
      <c r="AC6" s="40"/>
      <c r="AD6" s="40"/>
      <c r="AE6" s="38"/>
      <c r="AF6" s="38"/>
      <c r="AG6" s="38"/>
      <c r="AH6" s="38"/>
      <c r="AI6" s="38"/>
      <c r="AJ6" s="38"/>
      <c r="AK6" s="38"/>
      <c r="AL6" s="38"/>
      <c r="AM6" s="38"/>
      <c r="AN6" s="38"/>
      <c r="AO6" s="38"/>
      <c r="AP6" s="38"/>
      <c r="AQ6" s="38"/>
      <c r="AR6" s="38"/>
      <c r="AS6" s="38"/>
      <c r="AT6" s="38"/>
      <c r="AU6" s="38"/>
      <c r="AV6" s="38"/>
      <c r="AW6" s="38"/>
      <c r="AX6" s="38"/>
      <c r="AY6" s="38"/>
    </row>
    <row r="7" spans="1:51" ht="24.75" customHeight="1" x14ac:dyDescent="0.25">
      <c r="A7" s="166"/>
      <c r="B7" s="164"/>
      <c r="C7" s="67">
        <v>4</v>
      </c>
      <c r="D7" s="71" t="s">
        <v>67</v>
      </c>
      <c r="E7" s="86" t="s">
        <v>221</v>
      </c>
      <c r="F7" s="77" t="s">
        <v>3</v>
      </c>
      <c r="G7" s="75" t="s">
        <v>222</v>
      </c>
      <c r="H7" s="75" t="s">
        <v>468</v>
      </c>
      <c r="I7" s="82">
        <v>3.04</v>
      </c>
      <c r="J7" s="85">
        <v>0</v>
      </c>
      <c r="K7" s="28">
        <f t="shared" si="0"/>
        <v>0</v>
      </c>
      <c r="L7" s="28">
        <f t="shared" si="1"/>
        <v>0</v>
      </c>
      <c r="M7" s="29"/>
      <c r="N7" s="30">
        <f t="shared" si="3"/>
        <v>0</v>
      </c>
      <c r="O7" s="29"/>
      <c r="P7" s="29"/>
      <c r="Q7" s="29"/>
      <c r="R7" s="42">
        <f t="shared" si="2"/>
        <v>0</v>
      </c>
      <c r="S7" s="20" t="str">
        <f t="shared" si="4"/>
        <v>OK</v>
      </c>
      <c r="T7" s="142"/>
      <c r="U7" s="143"/>
      <c r="V7" s="143"/>
      <c r="W7" s="143"/>
      <c r="X7" s="41"/>
      <c r="Y7" s="41"/>
      <c r="Z7" s="41"/>
      <c r="AA7" s="40"/>
      <c r="AB7" s="40"/>
      <c r="AC7" s="40"/>
      <c r="AD7" s="40"/>
      <c r="AE7" s="38"/>
      <c r="AF7" s="38"/>
      <c r="AG7" s="38"/>
      <c r="AH7" s="38"/>
      <c r="AI7" s="38"/>
      <c r="AJ7" s="38"/>
      <c r="AK7" s="38"/>
      <c r="AL7" s="38"/>
      <c r="AM7" s="38"/>
      <c r="AN7" s="38"/>
      <c r="AO7" s="38"/>
      <c r="AP7" s="38"/>
      <c r="AQ7" s="38"/>
      <c r="AR7" s="38"/>
      <c r="AS7" s="38"/>
      <c r="AT7" s="38"/>
      <c r="AU7" s="38"/>
      <c r="AV7" s="38"/>
      <c r="AW7" s="38"/>
      <c r="AX7" s="38"/>
      <c r="AY7" s="38"/>
    </row>
    <row r="8" spans="1:51" ht="24.75" customHeight="1" x14ac:dyDescent="0.25">
      <c r="A8" s="166"/>
      <c r="B8" s="164"/>
      <c r="C8" s="67">
        <v>5</v>
      </c>
      <c r="D8" s="72" t="s">
        <v>68</v>
      </c>
      <c r="E8" s="86" t="s">
        <v>223</v>
      </c>
      <c r="F8" s="78" t="s">
        <v>50</v>
      </c>
      <c r="G8" s="79" t="s">
        <v>224</v>
      </c>
      <c r="H8" s="77" t="s">
        <v>468</v>
      </c>
      <c r="I8" s="82">
        <v>3</v>
      </c>
      <c r="J8" s="85">
        <v>0</v>
      </c>
      <c r="K8" s="28">
        <f t="shared" si="0"/>
        <v>0</v>
      </c>
      <c r="L8" s="28">
        <f t="shared" si="1"/>
        <v>0</v>
      </c>
      <c r="M8" s="29"/>
      <c r="N8" s="30">
        <f t="shared" si="3"/>
        <v>0</v>
      </c>
      <c r="O8" s="29"/>
      <c r="P8" s="29"/>
      <c r="Q8" s="29"/>
      <c r="R8" s="42">
        <f t="shared" si="2"/>
        <v>0</v>
      </c>
      <c r="S8" s="20" t="str">
        <f t="shared" si="4"/>
        <v>OK</v>
      </c>
      <c r="T8" s="142"/>
      <c r="U8" s="142"/>
      <c r="V8" s="143"/>
      <c r="W8" s="143"/>
      <c r="X8" s="41"/>
      <c r="Y8" s="41"/>
      <c r="Z8" s="41"/>
      <c r="AA8" s="40"/>
      <c r="AB8" s="40"/>
      <c r="AC8" s="40"/>
      <c r="AD8" s="40"/>
      <c r="AE8" s="38"/>
      <c r="AF8" s="38"/>
      <c r="AG8" s="38"/>
      <c r="AH8" s="38"/>
      <c r="AI8" s="38"/>
      <c r="AJ8" s="38"/>
      <c r="AK8" s="38"/>
      <c r="AL8" s="38"/>
      <c r="AM8" s="38"/>
      <c r="AN8" s="38"/>
      <c r="AO8" s="38"/>
      <c r="AP8" s="38"/>
      <c r="AQ8" s="38"/>
      <c r="AR8" s="38"/>
      <c r="AS8" s="38"/>
      <c r="AT8" s="38"/>
      <c r="AU8" s="38"/>
      <c r="AV8" s="38"/>
      <c r="AW8" s="38"/>
      <c r="AX8" s="38"/>
      <c r="AY8" s="38"/>
    </row>
    <row r="9" spans="1:51" ht="24.75" customHeight="1" x14ac:dyDescent="0.25">
      <c r="A9" s="166"/>
      <c r="B9" s="164"/>
      <c r="C9" s="67">
        <v>6</v>
      </c>
      <c r="D9" s="72" t="s">
        <v>69</v>
      </c>
      <c r="E9" s="86" t="s">
        <v>225</v>
      </c>
      <c r="F9" s="78" t="s">
        <v>50</v>
      </c>
      <c r="G9" s="79" t="s">
        <v>226</v>
      </c>
      <c r="H9" s="77" t="s">
        <v>52</v>
      </c>
      <c r="I9" s="82">
        <v>2.6</v>
      </c>
      <c r="J9" s="85">
        <v>0</v>
      </c>
      <c r="K9" s="28">
        <f t="shared" si="0"/>
        <v>0</v>
      </c>
      <c r="L9" s="28">
        <f t="shared" si="1"/>
        <v>0</v>
      </c>
      <c r="M9" s="29"/>
      <c r="N9" s="30">
        <f t="shared" si="3"/>
        <v>0</v>
      </c>
      <c r="O9" s="29"/>
      <c r="P9" s="29"/>
      <c r="Q9" s="29"/>
      <c r="R9" s="42">
        <f t="shared" si="2"/>
        <v>0</v>
      </c>
      <c r="S9" s="20" t="str">
        <f t="shared" si="4"/>
        <v>OK</v>
      </c>
      <c r="T9" s="142"/>
      <c r="U9" s="143"/>
      <c r="V9" s="143"/>
      <c r="W9" s="143"/>
      <c r="X9" s="41"/>
      <c r="Y9" s="41"/>
      <c r="Z9" s="41"/>
      <c r="AA9" s="40"/>
      <c r="AB9" s="40"/>
      <c r="AC9" s="40"/>
      <c r="AD9" s="40"/>
      <c r="AE9" s="38"/>
      <c r="AF9" s="38"/>
      <c r="AG9" s="38"/>
      <c r="AH9" s="38"/>
      <c r="AI9" s="38"/>
      <c r="AJ9" s="38"/>
      <c r="AK9" s="38"/>
      <c r="AL9" s="38"/>
      <c r="AM9" s="38"/>
      <c r="AN9" s="38"/>
      <c r="AO9" s="38"/>
      <c r="AP9" s="38"/>
      <c r="AQ9" s="38"/>
      <c r="AR9" s="38"/>
      <c r="AS9" s="38"/>
      <c r="AT9" s="38"/>
      <c r="AU9" s="38"/>
      <c r="AV9" s="38"/>
      <c r="AW9" s="38"/>
      <c r="AX9" s="38"/>
      <c r="AY9" s="38"/>
    </row>
    <row r="10" spans="1:51" ht="24.75" customHeight="1" x14ac:dyDescent="0.25">
      <c r="A10" s="166"/>
      <c r="B10" s="164"/>
      <c r="C10" s="67">
        <v>7</v>
      </c>
      <c r="D10" s="72" t="s">
        <v>70</v>
      </c>
      <c r="E10" s="86" t="s">
        <v>227</v>
      </c>
      <c r="F10" s="78" t="s">
        <v>50</v>
      </c>
      <c r="G10" s="79" t="s">
        <v>228</v>
      </c>
      <c r="H10" s="79" t="s">
        <v>468</v>
      </c>
      <c r="I10" s="82">
        <v>2</v>
      </c>
      <c r="J10" s="85">
        <v>0</v>
      </c>
      <c r="K10" s="28">
        <f t="shared" si="0"/>
        <v>0</v>
      </c>
      <c r="L10" s="28">
        <f t="shared" si="1"/>
        <v>0</v>
      </c>
      <c r="M10" s="29"/>
      <c r="N10" s="30">
        <f t="shared" si="3"/>
        <v>0</v>
      </c>
      <c r="O10" s="29"/>
      <c r="P10" s="29"/>
      <c r="Q10" s="29"/>
      <c r="R10" s="42">
        <f t="shared" si="2"/>
        <v>0</v>
      </c>
      <c r="S10" s="20" t="str">
        <f t="shared" si="4"/>
        <v>OK</v>
      </c>
      <c r="T10" s="142"/>
      <c r="U10" s="143"/>
      <c r="V10" s="143"/>
      <c r="W10" s="143"/>
      <c r="X10" s="41"/>
      <c r="Y10" s="41"/>
      <c r="Z10" s="41"/>
      <c r="AA10" s="40"/>
      <c r="AB10" s="40"/>
      <c r="AC10" s="40"/>
      <c r="AD10" s="40"/>
      <c r="AE10" s="38"/>
      <c r="AF10" s="38"/>
      <c r="AG10" s="38"/>
      <c r="AH10" s="38"/>
      <c r="AI10" s="38"/>
      <c r="AJ10" s="38"/>
      <c r="AK10" s="38"/>
      <c r="AL10" s="38"/>
      <c r="AM10" s="38"/>
      <c r="AN10" s="38"/>
      <c r="AO10" s="38"/>
      <c r="AP10" s="38"/>
      <c r="AQ10" s="38"/>
      <c r="AR10" s="38"/>
      <c r="AS10" s="38"/>
      <c r="AT10" s="38"/>
      <c r="AU10" s="38"/>
      <c r="AV10" s="38"/>
      <c r="AW10" s="38"/>
      <c r="AX10" s="38"/>
      <c r="AY10" s="38"/>
    </row>
    <row r="11" spans="1:51" ht="24.75" customHeight="1" x14ac:dyDescent="0.25">
      <c r="A11" s="166"/>
      <c r="B11" s="164"/>
      <c r="C11" s="67">
        <v>8</v>
      </c>
      <c r="D11" s="72" t="s">
        <v>71</v>
      </c>
      <c r="E11" s="86" t="s">
        <v>229</v>
      </c>
      <c r="F11" s="78" t="s">
        <v>50</v>
      </c>
      <c r="G11" s="79" t="s">
        <v>230</v>
      </c>
      <c r="H11" s="79" t="s">
        <v>468</v>
      </c>
      <c r="I11" s="82">
        <v>2.13</v>
      </c>
      <c r="J11" s="85">
        <v>0</v>
      </c>
      <c r="K11" s="28">
        <f t="shared" si="0"/>
        <v>0</v>
      </c>
      <c r="L11" s="28">
        <f t="shared" si="1"/>
        <v>0</v>
      </c>
      <c r="M11" s="29"/>
      <c r="N11" s="30">
        <f t="shared" si="3"/>
        <v>0</v>
      </c>
      <c r="O11" s="29"/>
      <c r="P11" s="29"/>
      <c r="Q11" s="29"/>
      <c r="R11" s="42">
        <f t="shared" si="2"/>
        <v>0</v>
      </c>
      <c r="S11" s="20" t="str">
        <f t="shared" si="4"/>
        <v>OK</v>
      </c>
      <c r="T11" s="142"/>
      <c r="U11" s="143"/>
      <c r="V11" s="143"/>
      <c r="W11" s="143"/>
      <c r="X11" s="41"/>
      <c r="Y11" s="41"/>
      <c r="Z11" s="41"/>
      <c r="AA11" s="40"/>
      <c r="AB11" s="40"/>
      <c r="AC11" s="40"/>
      <c r="AD11" s="40"/>
      <c r="AE11" s="38"/>
      <c r="AF11" s="38"/>
      <c r="AG11" s="38"/>
      <c r="AH11" s="38"/>
      <c r="AI11" s="38"/>
      <c r="AJ11" s="38"/>
      <c r="AK11" s="38"/>
      <c r="AL11" s="38"/>
      <c r="AM11" s="38"/>
      <c r="AN11" s="38"/>
      <c r="AO11" s="38"/>
      <c r="AP11" s="38"/>
      <c r="AQ11" s="38"/>
      <c r="AR11" s="38"/>
      <c r="AS11" s="38"/>
      <c r="AT11" s="38"/>
      <c r="AU11" s="38"/>
      <c r="AV11" s="38"/>
      <c r="AW11" s="38"/>
      <c r="AX11" s="38"/>
      <c r="AY11" s="38"/>
    </row>
    <row r="12" spans="1:51" ht="24.75" customHeight="1" x14ac:dyDescent="0.25">
      <c r="A12" s="166"/>
      <c r="B12" s="164"/>
      <c r="C12" s="67">
        <v>9</v>
      </c>
      <c r="D12" s="72" t="s">
        <v>72</v>
      </c>
      <c r="E12" s="86" t="s">
        <v>231</v>
      </c>
      <c r="F12" s="78" t="s">
        <v>50</v>
      </c>
      <c r="G12" s="79" t="s">
        <v>232</v>
      </c>
      <c r="H12" s="79" t="s">
        <v>468</v>
      </c>
      <c r="I12" s="82">
        <v>1.62</v>
      </c>
      <c r="J12" s="85">
        <v>0</v>
      </c>
      <c r="K12" s="28">
        <f t="shared" si="0"/>
        <v>0</v>
      </c>
      <c r="L12" s="28">
        <f t="shared" si="1"/>
        <v>0</v>
      </c>
      <c r="M12" s="29"/>
      <c r="N12" s="30">
        <f t="shared" si="3"/>
        <v>0</v>
      </c>
      <c r="O12" s="29"/>
      <c r="P12" s="29"/>
      <c r="Q12" s="29"/>
      <c r="R12" s="42">
        <f t="shared" si="2"/>
        <v>0</v>
      </c>
      <c r="S12" s="20" t="str">
        <f t="shared" si="4"/>
        <v>OK</v>
      </c>
      <c r="T12" s="142"/>
      <c r="U12" s="143"/>
      <c r="V12" s="143"/>
      <c r="W12" s="143"/>
      <c r="X12" s="21"/>
      <c r="Y12" s="41"/>
      <c r="Z12" s="41"/>
      <c r="AA12" s="40"/>
      <c r="AB12" s="40"/>
      <c r="AC12" s="40"/>
      <c r="AD12" s="40"/>
      <c r="AE12" s="38"/>
      <c r="AF12" s="38"/>
      <c r="AG12" s="38"/>
      <c r="AH12" s="38"/>
      <c r="AI12" s="38"/>
      <c r="AJ12" s="38"/>
      <c r="AK12" s="38"/>
      <c r="AL12" s="38"/>
      <c r="AM12" s="38"/>
      <c r="AN12" s="38"/>
      <c r="AO12" s="38"/>
      <c r="AP12" s="38"/>
      <c r="AQ12" s="38"/>
      <c r="AR12" s="38"/>
      <c r="AS12" s="38"/>
      <c r="AT12" s="38"/>
      <c r="AU12" s="38"/>
      <c r="AV12" s="38"/>
      <c r="AW12" s="38"/>
      <c r="AX12" s="38"/>
      <c r="AY12" s="38"/>
    </row>
    <row r="13" spans="1:51" ht="24.75" customHeight="1" x14ac:dyDescent="0.25">
      <c r="A13" s="166"/>
      <c r="B13" s="164"/>
      <c r="C13" s="67">
        <v>10</v>
      </c>
      <c r="D13" s="72" t="s">
        <v>73</v>
      </c>
      <c r="E13" s="86" t="s">
        <v>233</v>
      </c>
      <c r="F13" s="80" t="s">
        <v>3</v>
      </c>
      <c r="G13" s="76" t="s">
        <v>234</v>
      </c>
      <c r="H13" s="77" t="s">
        <v>468</v>
      </c>
      <c r="I13" s="82">
        <v>24.24</v>
      </c>
      <c r="J13" s="85">
        <v>0</v>
      </c>
      <c r="K13" s="28">
        <f t="shared" si="0"/>
        <v>0</v>
      </c>
      <c r="L13" s="28">
        <f t="shared" si="1"/>
        <v>0</v>
      </c>
      <c r="M13" s="29"/>
      <c r="N13" s="30">
        <f t="shared" si="3"/>
        <v>0</v>
      </c>
      <c r="O13" s="29"/>
      <c r="P13" s="29"/>
      <c r="Q13" s="29"/>
      <c r="R13" s="42">
        <f t="shared" si="2"/>
        <v>0</v>
      </c>
      <c r="S13" s="20" t="str">
        <f t="shared" si="4"/>
        <v>OK</v>
      </c>
      <c r="T13" s="142"/>
      <c r="U13" s="143"/>
      <c r="V13" s="143"/>
      <c r="W13" s="143"/>
      <c r="X13" s="41"/>
      <c r="Y13" s="41"/>
      <c r="Z13" s="41"/>
      <c r="AA13" s="40"/>
      <c r="AB13" s="40"/>
      <c r="AC13" s="40"/>
      <c r="AD13" s="40"/>
      <c r="AE13" s="38"/>
      <c r="AF13" s="38"/>
      <c r="AG13" s="38"/>
      <c r="AH13" s="38"/>
      <c r="AI13" s="38"/>
      <c r="AJ13" s="38"/>
      <c r="AK13" s="38"/>
      <c r="AL13" s="38"/>
      <c r="AM13" s="38"/>
      <c r="AN13" s="38"/>
      <c r="AO13" s="38"/>
      <c r="AP13" s="38"/>
      <c r="AQ13" s="38"/>
      <c r="AR13" s="38"/>
      <c r="AS13" s="38"/>
      <c r="AT13" s="38"/>
      <c r="AU13" s="38"/>
      <c r="AV13" s="38"/>
      <c r="AW13" s="38"/>
      <c r="AX13" s="38"/>
      <c r="AY13" s="38"/>
    </row>
    <row r="14" spans="1:51" ht="24.75" customHeight="1" x14ac:dyDescent="0.25">
      <c r="A14" s="166"/>
      <c r="B14" s="164"/>
      <c r="C14" s="67">
        <v>11</v>
      </c>
      <c r="D14" s="72" t="s">
        <v>74</v>
      </c>
      <c r="E14" s="86" t="s">
        <v>235</v>
      </c>
      <c r="F14" s="80" t="s">
        <v>236</v>
      </c>
      <c r="G14" s="76" t="s">
        <v>237</v>
      </c>
      <c r="H14" s="77" t="s">
        <v>468</v>
      </c>
      <c r="I14" s="82">
        <v>10.23</v>
      </c>
      <c r="J14" s="85">
        <v>0</v>
      </c>
      <c r="K14" s="28">
        <f t="shared" si="0"/>
        <v>0</v>
      </c>
      <c r="L14" s="28">
        <f t="shared" si="1"/>
        <v>0</v>
      </c>
      <c r="M14" s="29"/>
      <c r="N14" s="30">
        <f t="shared" si="3"/>
        <v>0</v>
      </c>
      <c r="O14" s="29"/>
      <c r="P14" s="29"/>
      <c r="Q14" s="29"/>
      <c r="R14" s="42">
        <f t="shared" si="2"/>
        <v>0</v>
      </c>
      <c r="S14" s="20" t="str">
        <f t="shared" si="4"/>
        <v>OK</v>
      </c>
      <c r="T14" s="142"/>
      <c r="U14" s="143"/>
      <c r="V14" s="142"/>
      <c r="W14" s="143"/>
      <c r="X14" s="41"/>
      <c r="Y14" s="41"/>
      <c r="Z14" s="41"/>
      <c r="AA14" s="40"/>
      <c r="AB14" s="40"/>
      <c r="AC14" s="40"/>
      <c r="AD14" s="40"/>
      <c r="AE14" s="38"/>
      <c r="AF14" s="38"/>
      <c r="AG14" s="38"/>
      <c r="AH14" s="38"/>
      <c r="AI14" s="38"/>
      <c r="AJ14" s="38"/>
      <c r="AK14" s="38"/>
      <c r="AL14" s="38"/>
      <c r="AM14" s="38"/>
      <c r="AN14" s="38"/>
      <c r="AO14" s="38"/>
      <c r="AP14" s="38"/>
      <c r="AQ14" s="38"/>
      <c r="AR14" s="38"/>
      <c r="AS14" s="38"/>
      <c r="AT14" s="38"/>
      <c r="AU14" s="38"/>
      <c r="AV14" s="38"/>
      <c r="AW14" s="38"/>
      <c r="AX14" s="38"/>
      <c r="AY14" s="38"/>
    </row>
    <row r="15" spans="1:51" ht="24.75" customHeight="1" x14ac:dyDescent="0.25">
      <c r="A15" s="166"/>
      <c r="B15" s="164"/>
      <c r="C15" s="67">
        <v>12</v>
      </c>
      <c r="D15" s="72" t="s">
        <v>75</v>
      </c>
      <c r="E15" s="86" t="s">
        <v>238</v>
      </c>
      <c r="F15" s="78" t="s">
        <v>50</v>
      </c>
      <c r="G15" s="79" t="s">
        <v>239</v>
      </c>
      <c r="H15" s="77" t="s">
        <v>468</v>
      </c>
      <c r="I15" s="82">
        <v>2</v>
      </c>
      <c r="J15" s="85">
        <v>0</v>
      </c>
      <c r="K15" s="28">
        <f t="shared" si="0"/>
        <v>0</v>
      </c>
      <c r="L15" s="28">
        <f t="shared" si="1"/>
        <v>0</v>
      </c>
      <c r="M15" s="29"/>
      <c r="N15" s="30">
        <f t="shared" si="3"/>
        <v>0</v>
      </c>
      <c r="O15" s="29"/>
      <c r="P15" s="29"/>
      <c r="Q15" s="29"/>
      <c r="R15" s="42">
        <f t="shared" si="2"/>
        <v>0</v>
      </c>
      <c r="S15" s="20" t="str">
        <f t="shared" si="4"/>
        <v>OK</v>
      </c>
      <c r="T15" s="142"/>
      <c r="U15" s="143"/>
      <c r="V15" s="143"/>
      <c r="W15" s="143"/>
      <c r="X15" s="41"/>
      <c r="Y15" s="41"/>
      <c r="Z15" s="41"/>
      <c r="AA15" s="40"/>
      <c r="AB15" s="40"/>
      <c r="AC15" s="40"/>
      <c r="AD15" s="40"/>
      <c r="AE15" s="38"/>
      <c r="AF15" s="38"/>
      <c r="AG15" s="38"/>
      <c r="AH15" s="38"/>
      <c r="AI15" s="38"/>
      <c r="AJ15" s="38"/>
      <c r="AK15" s="38"/>
      <c r="AL15" s="38"/>
      <c r="AM15" s="38"/>
      <c r="AN15" s="38"/>
      <c r="AO15" s="38"/>
      <c r="AP15" s="38"/>
      <c r="AQ15" s="38"/>
      <c r="AR15" s="38"/>
      <c r="AS15" s="38"/>
      <c r="AT15" s="38"/>
      <c r="AU15" s="38"/>
      <c r="AV15" s="38"/>
      <c r="AW15" s="38"/>
      <c r="AX15" s="38"/>
      <c r="AY15" s="38"/>
    </row>
    <row r="16" spans="1:51" ht="24.75" customHeight="1" x14ac:dyDescent="0.25">
      <c r="A16" s="166"/>
      <c r="B16" s="165"/>
      <c r="C16" s="67">
        <v>13</v>
      </c>
      <c r="D16" s="71" t="s">
        <v>76</v>
      </c>
      <c r="E16" s="86" t="s">
        <v>240</v>
      </c>
      <c r="F16" s="77" t="s">
        <v>241</v>
      </c>
      <c r="G16" s="75" t="s">
        <v>242</v>
      </c>
      <c r="H16" s="81" t="s">
        <v>469</v>
      </c>
      <c r="I16" s="82">
        <v>20</v>
      </c>
      <c r="J16" s="85">
        <v>5</v>
      </c>
      <c r="K16" s="28">
        <f t="shared" si="0"/>
        <v>5</v>
      </c>
      <c r="L16" s="28">
        <f t="shared" si="1"/>
        <v>5</v>
      </c>
      <c r="M16" s="29"/>
      <c r="N16" s="30">
        <f t="shared" si="3"/>
        <v>1</v>
      </c>
      <c r="O16" s="29"/>
      <c r="P16" s="29"/>
      <c r="Q16" s="29"/>
      <c r="R16" s="42">
        <f t="shared" si="2"/>
        <v>0</v>
      </c>
      <c r="S16" s="20" t="str">
        <f t="shared" si="4"/>
        <v>OK</v>
      </c>
      <c r="T16" s="142"/>
      <c r="U16" s="147">
        <v>5</v>
      </c>
      <c r="V16" s="143"/>
      <c r="W16" s="143"/>
      <c r="X16" s="41"/>
      <c r="Y16" s="41"/>
      <c r="Z16" s="41"/>
      <c r="AA16" s="40"/>
      <c r="AB16" s="40"/>
      <c r="AC16" s="40"/>
      <c r="AD16" s="40"/>
      <c r="AE16" s="38"/>
      <c r="AF16" s="38"/>
      <c r="AG16" s="38"/>
      <c r="AH16" s="38"/>
      <c r="AI16" s="38"/>
      <c r="AJ16" s="38"/>
      <c r="AK16" s="38"/>
      <c r="AL16" s="38"/>
      <c r="AM16" s="38"/>
      <c r="AN16" s="38"/>
      <c r="AO16" s="38"/>
      <c r="AP16" s="38"/>
      <c r="AQ16" s="38"/>
      <c r="AR16" s="38"/>
      <c r="AS16" s="38"/>
      <c r="AT16" s="38"/>
      <c r="AU16" s="38"/>
      <c r="AV16" s="38"/>
      <c r="AW16" s="38"/>
      <c r="AX16" s="38"/>
      <c r="AY16" s="38"/>
    </row>
    <row r="17" spans="1:51" ht="24.75" customHeight="1" x14ac:dyDescent="0.25">
      <c r="A17" s="166" t="s">
        <v>477</v>
      </c>
      <c r="B17" s="163">
        <v>2</v>
      </c>
      <c r="C17" s="67">
        <v>14</v>
      </c>
      <c r="D17" s="71" t="s">
        <v>77</v>
      </c>
      <c r="E17" s="86" t="s">
        <v>243</v>
      </c>
      <c r="F17" s="77" t="s">
        <v>51</v>
      </c>
      <c r="G17" s="75" t="s">
        <v>244</v>
      </c>
      <c r="H17" s="81" t="s">
        <v>468</v>
      </c>
      <c r="I17" s="82">
        <v>7.7</v>
      </c>
      <c r="J17" s="85">
        <v>0</v>
      </c>
      <c r="K17" s="28">
        <f t="shared" si="0"/>
        <v>0</v>
      </c>
      <c r="L17" s="28">
        <f t="shared" si="1"/>
        <v>0</v>
      </c>
      <c r="M17" s="29"/>
      <c r="N17" s="30">
        <f t="shared" si="3"/>
        <v>0</v>
      </c>
      <c r="O17" s="29"/>
      <c r="P17" s="29"/>
      <c r="Q17" s="29"/>
      <c r="R17" s="42">
        <f t="shared" si="2"/>
        <v>0</v>
      </c>
      <c r="S17" s="20" t="str">
        <f t="shared" si="4"/>
        <v>OK</v>
      </c>
      <c r="T17" s="142"/>
      <c r="U17" s="143"/>
      <c r="V17" s="143"/>
      <c r="W17" s="143"/>
      <c r="X17" s="41"/>
      <c r="Y17" s="41"/>
      <c r="Z17" s="41"/>
      <c r="AA17" s="40"/>
      <c r="AB17" s="40"/>
      <c r="AC17" s="40"/>
      <c r="AD17" s="40"/>
      <c r="AE17" s="38"/>
      <c r="AF17" s="38"/>
      <c r="AG17" s="38"/>
      <c r="AH17" s="38"/>
      <c r="AI17" s="38"/>
      <c r="AJ17" s="38"/>
      <c r="AK17" s="38"/>
      <c r="AL17" s="38"/>
      <c r="AM17" s="38"/>
      <c r="AN17" s="38"/>
      <c r="AO17" s="38"/>
      <c r="AP17" s="38"/>
      <c r="AQ17" s="38"/>
      <c r="AR17" s="38"/>
      <c r="AS17" s="38"/>
      <c r="AT17" s="38"/>
      <c r="AU17" s="38"/>
      <c r="AV17" s="38"/>
      <c r="AW17" s="38"/>
      <c r="AX17" s="38"/>
      <c r="AY17" s="38"/>
    </row>
    <row r="18" spans="1:51" ht="24.75" customHeight="1" x14ac:dyDescent="0.25">
      <c r="A18" s="166"/>
      <c r="B18" s="164"/>
      <c r="C18" s="67">
        <v>15</v>
      </c>
      <c r="D18" s="71" t="s">
        <v>78</v>
      </c>
      <c r="E18" s="86" t="s">
        <v>245</v>
      </c>
      <c r="F18" s="77" t="s">
        <v>51</v>
      </c>
      <c r="G18" s="75" t="s">
        <v>246</v>
      </c>
      <c r="H18" s="81" t="s">
        <v>468</v>
      </c>
      <c r="I18" s="82">
        <v>7.7</v>
      </c>
      <c r="J18" s="85">
        <v>0</v>
      </c>
      <c r="K18" s="28">
        <f t="shared" si="0"/>
        <v>0</v>
      </c>
      <c r="L18" s="28">
        <f t="shared" si="1"/>
        <v>0</v>
      </c>
      <c r="M18" s="29"/>
      <c r="N18" s="30">
        <f t="shared" si="3"/>
        <v>0</v>
      </c>
      <c r="O18" s="29"/>
      <c r="P18" s="29"/>
      <c r="Q18" s="29"/>
      <c r="R18" s="42">
        <f t="shared" si="2"/>
        <v>0</v>
      </c>
      <c r="S18" s="20" t="str">
        <f t="shared" si="4"/>
        <v>OK</v>
      </c>
      <c r="T18" s="142"/>
      <c r="U18" s="143"/>
      <c r="V18" s="143"/>
      <c r="W18" s="143"/>
      <c r="X18" s="41"/>
      <c r="Y18" s="41"/>
      <c r="Z18" s="41"/>
      <c r="AA18" s="40"/>
      <c r="AB18" s="40"/>
      <c r="AC18" s="40"/>
      <c r="AD18" s="40"/>
      <c r="AE18" s="38"/>
      <c r="AF18" s="38"/>
      <c r="AG18" s="38"/>
      <c r="AH18" s="38"/>
      <c r="AI18" s="38"/>
      <c r="AJ18" s="38"/>
      <c r="AK18" s="38"/>
      <c r="AL18" s="38"/>
      <c r="AM18" s="38"/>
      <c r="AN18" s="38"/>
      <c r="AO18" s="38"/>
      <c r="AP18" s="38"/>
      <c r="AQ18" s="38"/>
      <c r="AR18" s="38"/>
      <c r="AS18" s="38"/>
      <c r="AT18" s="38"/>
      <c r="AU18" s="38"/>
      <c r="AV18" s="38"/>
      <c r="AW18" s="38"/>
      <c r="AX18" s="38"/>
      <c r="AY18" s="38"/>
    </row>
    <row r="19" spans="1:51" ht="24.75" customHeight="1" x14ac:dyDescent="0.25">
      <c r="A19" s="166"/>
      <c r="B19" s="164"/>
      <c r="C19" s="67">
        <v>16</v>
      </c>
      <c r="D19" s="71" t="s">
        <v>79</v>
      </c>
      <c r="E19" s="86" t="s">
        <v>247</v>
      </c>
      <c r="F19" s="77" t="s">
        <v>3</v>
      </c>
      <c r="G19" s="75" t="s">
        <v>248</v>
      </c>
      <c r="H19" s="81" t="s">
        <v>468</v>
      </c>
      <c r="I19" s="82">
        <v>18.899999999999999</v>
      </c>
      <c r="J19" s="85">
        <v>0</v>
      </c>
      <c r="K19" s="28">
        <f t="shared" si="0"/>
        <v>0</v>
      </c>
      <c r="L19" s="28">
        <f t="shared" si="1"/>
        <v>0</v>
      </c>
      <c r="M19" s="29"/>
      <c r="N19" s="30">
        <f t="shared" si="3"/>
        <v>0</v>
      </c>
      <c r="O19" s="29"/>
      <c r="P19" s="29"/>
      <c r="Q19" s="29"/>
      <c r="R19" s="42">
        <f t="shared" si="2"/>
        <v>0</v>
      </c>
      <c r="S19" s="20" t="str">
        <f t="shared" si="4"/>
        <v>OK</v>
      </c>
      <c r="T19" s="142"/>
      <c r="U19" s="143"/>
      <c r="V19" s="143"/>
      <c r="W19" s="143"/>
      <c r="X19" s="41"/>
      <c r="Y19" s="41"/>
      <c r="Z19" s="41"/>
      <c r="AA19" s="40"/>
      <c r="AB19" s="40"/>
      <c r="AC19" s="40"/>
      <c r="AD19" s="40"/>
      <c r="AE19" s="38"/>
      <c r="AF19" s="38"/>
      <c r="AG19" s="38"/>
      <c r="AH19" s="38"/>
      <c r="AI19" s="38"/>
      <c r="AJ19" s="38"/>
      <c r="AK19" s="38"/>
      <c r="AL19" s="38"/>
      <c r="AM19" s="38"/>
      <c r="AN19" s="38"/>
      <c r="AO19" s="38"/>
      <c r="AP19" s="38"/>
      <c r="AQ19" s="38"/>
      <c r="AR19" s="38"/>
      <c r="AS19" s="38"/>
      <c r="AT19" s="38"/>
      <c r="AU19" s="38"/>
      <c r="AV19" s="38"/>
      <c r="AW19" s="38"/>
      <c r="AX19" s="38"/>
      <c r="AY19" s="38"/>
    </row>
    <row r="20" spans="1:51" ht="24.75" customHeight="1" x14ac:dyDescent="0.25">
      <c r="A20" s="166"/>
      <c r="B20" s="164"/>
      <c r="C20" s="67">
        <v>17</v>
      </c>
      <c r="D20" s="71" t="s">
        <v>80</v>
      </c>
      <c r="E20" s="86" t="s">
        <v>249</v>
      </c>
      <c r="F20" s="77" t="s">
        <v>250</v>
      </c>
      <c r="G20" s="75" t="s">
        <v>251</v>
      </c>
      <c r="H20" s="81" t="s">
        <v>468</v>
      </c>
      <c r="I20" s="82">
        <v>16.61</v>
      </c>
      <c r="J20" s="85">
        <v>5</v>
      </c>
      <c r="K20" s="28">
        <f t="shared" si="0"/>
        <v>5</v>
      </c>
      <c r="L20" s="28">
        <f t="shared" si="1"/>
        <v>5</v>
      </c>
      <c r="M20" s="29"/>
      <c r="N20" s="30">
        <f t="shared" si="3"/>
        <v>1</v>
      </c>
      <c r="O20" s="29"/>
      <c r="P20" s="29"/>
      <c r="Q20" s="29"/>
      <c r="R20" s="42">
        <f t="shared" si="2"/>
        <v>0</v>
      </c>
      <c r="S20" s="20" t="str">
        <f t="shared" si="4"/>
        <v>OK</v>
      </c>
      <c r="T20" s="142"/>
      <c r="U20" s="147">
        <v>5</v>
      </c>
      <c r="V20" s="143"/>
      <c r="W20" s="143"/>
      <c r="X20" s="41"/>
      <c r="Y20" s="41"/>
      <c r="Z20" s="41"/>
      <c r="AA20" s="40"/>
      <c r="AB20" s="40"/>
      <c r="AC20" s="40"/>
      <c r="AD20" s="40"/>
      <c r="AE20" s="38"/>
      <c r="AF20" s="38"/>
      <c r="AG20" s="38"/>
      <c r="AH20" s="38"/>
      <c r="AI20" s="38"/>
      <c r="AJ20" s="38"/>
      <c r="AK20" s="38"/>
      <c r="AL20" s="38"/>
      <c r="AM20" s="38"/>
      <c r="AN20" s="38"/>
      <c r="AO20" s="38"/>
      <c r="AP20" s="38"/>
      <c r="AQ20" s="38"/>
      <c r="AR20" s="38"/>
      <c r="AS20" s="38"/>
      <c r="AT20" s="38"/>
      <c r="AU20" s="38"/>
      <c r="AV20" s="38"/>
      <c r="AW20" s="38"/>
      <c r="AX20" s="38"/>
      <c r="AY20" s="38"/>
    </row>
    <row r="21" spans="1:51" ht="24.75" customHeight="1" x14ac:dyDescent="0.25">
      <c r="A21" s="166"/>
      <c r="B21" s="164"/>
      <c r="C21" s="67">
        <v>18</v>
      </c>
      <c r="D21" s="71" t="s">
        <v>81</v>
      </c>
      <c r="E21" s="86" t="s">
        <v>252</v>
      </c>
      <c r="F21" s="77" t="s">
        <v>250</v>
      </c>
      <c r="G21" s="75" t="s">
        <v>253</v>
      </c>
      <c r="H21" s="81" t="s">
        <v>468</v>
      </c>
      <c r="I21" s="82">
        <v>5.25</v>
      </c>
      <c r="J21" s="85">
        <v>7</v>
      </c>
      <c r="K21" s="28">
        <f t="shared" si="0"/>
        <v>7</v>
      </c>
      <c r="L21" s="28">
        <f t="shared" si="1"/>
        <v>7</v>
      </c>
      <c r="M21" s="29"/>
      <c r="N21" s="30">
        <f t="shared" si="3"/>
        <v>1</v>
      </c>
      <c r="O21" s="29"/>
      <c r="P21" s="29"/>
      <c r="Q21" s="29"/>
      <c r="R21" s="42">
        <f t="shared" si="2"/>
        <v>0</v>
      </c>
      <c r="S21" s="20" t="str">
        <f t="shared" si="4"/>
        <v>OK</v>
      </c>
      <c r="T21" s="142"/>
      <c r="U21" s="147">
        <v>7</v>
      </c>
      <c r="V21" s="143"/>
      <c r="W21" s="143"/>
      <c r="X21" s="41"/>
      <c r="Y21" s="41"/>
      <c r="Z21" s="41"/>
      <c r="AA21" s="40"/>
      <c r="AB21" s="40"/>
      <c r="AC21" s="40"/>
      <c r="AD21" s="40"/>
      <c r="AE21" s="38"/>
      <c r="AF21" s="38"/>
      <c r="AG21" s="38"/>
      <c r="AH21" s="38"/>
      <c r="AI21" s="38"/>
      <c r="AJ21" s="38"/>
      <c r="AK21" s="38"/>
      <c r="AL21" s="38"/>
      <c r="AM21" s="38"/>
      <c r="AN21" s="38"/>
      <c r="AO21" s="38"/>
      <c r="AP21" s="38"/>
      <c r="AQ21" s="38"/>
      <c r="AR21" s="38"/>
      <c r="AS21" s="38"/>
      <c r="AT21" s="38"/>
      <c r="AU21" s="38"/>
      <c r="AV21" s="38"/>
      <c r="AW21" s="38"/>
      <c r="AX21" s="38"/>
      <c r="AY21" s="38"/>
    </row>
    <row r="22" spans="1:51" ht="24.75" customHeight="1" x14ac:dyDescent="0.25">
      <c r="A22" s="166"/>
      <c r="B22" s="165"/>
      <c r="C22" s="67">
        <v>19</v>
      </c>
      <c r="D22" s="72" t="s">
        <v>82</v>
      </c>
      <c r="E22" s="86" t="s">
        <v>254</v>
      </c>
      <c r="F22" s="78" t="s">
        <v>236</v>
      </c>
      <c r="G22" s="79" t="s">
        <v>255</v>
      </c>
      <c r="H22" s="77" t="s">
        <v>468</v>
      </c>
      <c r="I22" s="82">
        <v>0.6</v>
      </c>
      <c r="J22" s="85">
        <v>0</v>
      </c>
      <c r="K22" s="28">
        <f t="shared" si="0"/>
        <v>0</v>
      </c>
      <c r="L22" s="28">
        <f t="shared" si="1"/>
        <v>0</v>
      </c>
      <c r="M22" s="29"/>
      <c r="N22" s="30">
        <f t="shared" si="3"/>
        <v>0</v>
      </c>
      <c r="O22" s="29"/>
      <c r="P22" s="29"/>
      <c r="Q22" s="29"/>
      <c r="R22" s="42">
        <f t="shared" si="2"/>
        <v>0</v>
      </c>
      <c r="S22" s="20" t="str">
        <f t="shared" si="4"/>
        <v>OK</v>
      </c>
      <c r="T22" s="142"/>
      <c r="U22" s="142"/>
      <c r="V22" s="143"/>
      <c r="W22" s="143"/>
      <c r="X22" s="41"/>
      <c r="Y22" s="41"/>
      <c r="Z22" s="40"/>
      <c r="AA22" s="40"/>
      <c r="AB22" s="40"/>
      <c r="AC22" s="40"/>
      <c r="AD22" s="40"/>
      <c r="AE22" s="38"/>
      <c r="AF22" s="38"/>
      <c r="AG22" s="38"/>
      <c r="AH22" s="38"/>
      <c r="AI22" s="38"/>
      <c r="AJ22" s="38"/>
      <c r="AK22" s="38"/>
      <c r="AL22" s="38"/>
      <c r="AM22" s="38"/>
      <c r="AN22" s="38"/>
      <c r="AO22" s="38"/>
      <c r="AP22" s="38"/>
      <c r="AQ22" s="38"/>
      <c r="AR22" s="38"/>
      <c r="AS22" s="38"/>
      <c r="AT22" s="38"/>
      <c r="AU22" s="38"/>
      <c r="AV22" s="38"/>
      <c r="AW22" s="38"/>
      <c r="AX22" s="38"/>
      <c r="AY22" s="38"/>
    </row>
    <row r="23" spans="1:51" ht="24.75" customHeight="1" x14ac:dyDescent="0.25">
      <c r="A23" s="166" t="s">
        <v>478</v>
      </c>
      <c r="B23" s="163">
        <v>3</v>
      </c>
      <c r="C23" s="67">
        <v>20</v>
      </c>
      <c r="D23" s="71" t="s">
        <v>83</v>
      </c>
      <c r="E23" s="86" t="s">
        <v>256</v>
      </c>
      <c r="F23" s="77" t="s">
        <v>3</v>
      </c>
      <c r="G23" s="75" t="s">
        <v>257</v>
      </c>
      <c r="H23" s="81" t="s">
        <v>468</v>
      </c>
      <c r="I23" s="82">
        <v>0.78</v>
      </c>
      <c r="J23" s="85">
        <v>1000</v>
      </c>
      <c r="K23" s="28">
        <f t="shared" si="0"/>
        <v>0</v>
      </c>
      <c r="L23" s="28">
        <f t="shared" si="1"/>
        <v>0</v>
      </c>
      <c r="M23" s="29"/>
      <c r="N23" s="30">
        <f t="shared" si="3"/>
        <v>250</v>
      </c>
      <c r="O23" s="29"/>
      <c r="P23" s="29"/>
      <c r="Q23" s="29"/>
      <c r="R23" s="42">
        <f t="shared" si="2"/>
        <v>1000</v>
      </c>
      <c r="S23" s="20" t="str">
        <f t="shared" si="4"/>
        <v>OK</v>
      </c>
      <c r="T23" s="142"/>
      <c r="U23" s="143"/>
      <c r="V23" s="143"/>
      <c r="W23" s="143"/>
      <c r="X23" s="41"/>
      <c r="Y23" s="41"/>
      <c r="Z23" s="41"/>
      <c r="AA23" s="40"/>
      <c r="AB23" s="40"/>
      <c r="AC23" s="40"/>
      <c r="AD23" s="40"/>
      <c r="AE23" s="38"/>
      <c r="AF23" s="38"/>
      <c r="AG23" s="38"/>
      <c r="AH23" s="38"/>
      <c r="AI23" s="38"/>
      <c r="AJ23" s="38"/>
      <c r="AK23" s="38"/>
      <c r="AL23" s="38"/>
      <c r="AM23" s="38"/>
      <c r="AN23" s="38"/>
      <c r="AO23" s="38"/>
      <c r="AP23" s="38"/>
      <c r="AQ23" s="38"/>
      <c r="AR23" s="38"/>
      <c r="AS23" s="38"/>
      <c r="AT23" s="38"/>
      <c r="AU23" s="38"/>
      <c r="AV23" s="38"/>
      <c r="AW23" s="38"/>
      <c r="AX23" s="38"/>
      <c r="AY23" s="38"/>
    </row>
    <row r="24" spans="1:51" ht="24.75" customHeight="1" x14ac:dyDescent="0.25">
      <c r="A24" s="166"/>
      <c r="B24" s="164"/>
      <c r="C24" s="67">
        <v>21</v>
      </c>
      <c r="D24" s="71" t="s">
        <v>84</v>
      </c>
      <c r="E24" s="86" t="s">
        <v>256</v>
      </c>
      <c r="F24" s="77" t="s">
        <v>3</v>
      </c>
      <c r="G24" s="75" t="s">
        <v>258</v>
      </c>
      <c r="H24" s="81" t="s">
        <v>468</v>
      </c>
      <c r="I24" s="82">
        <v>0.78</v>
      </c>
      <c r="J24" s="85">
        <v>700</v>
      </c>
      <c r="K24" s="28">
        <f t="shared" si="0"/>
        <v>0</v>
      </c>
      <c r="L24" s="28">
        <f t="shared" si="1"/>
        <v>0</v>
      </c>
      <c r="M24" s="29"/>
      <c r="N24" s="30">
        <f t="shared" si="3"/>
        <v>175</v>
      </c>
      <c r="O24" s="29"/>
      <c r="P24" s="29"/>
      <c r="Q24" s="29"/>
      <c r="R24" s="42">
        <f t="shared" si="2"/>
        <v>700</v>
      </c>
      <c r="S24" s="20" t="str">
        <f t="shared" si="4"/>
        <v>OK</v>
      </c>
      <c r="T24" s="142"/>
      <c r="U24" s="143"/>
      <c r="V24" s="143"/>
      <c r="W24" s="143"/>
      <c r="X24" s="41"/>
      <c r="Y24" s="41"/>
      <c r="Z24" s="41"/>
      <c r="AA24" s="40"/>
      <c r="AB24" s="40"/>
      <c r="AC24" s="40"/>
      <c r="AD24" s="40"/>
      <c r="AE24" s="38"/>
      <c r="AF24" s="38"/>
      <c r="AG24" s="38"/>
      <c r="AH24" s="38"/>
      <c r="AI24" s="38"/>
      <c r="AJ24" s="38"/>
      <c r="AK24" s="38"/>
      <c r="AL24" s="38"/>
      <c r="AM24" s="38"/>
      <c r="AN24" s="38"/>
      <c r="AO24" s="38"/>
      <c r="AP24" s="38"/>
      <c r="AQ24" s="38"/>
      <c r="AR24" s="38"/>
      <c r="AS24" s="38"/>
      <c r="AT24" s="38"/>
      <c r="AU24" s="38"/>
      <c r="AV24" s="38"/>
      <c r="AW24" s="38"/>
      <c r="AX24" s="38"/>
      <c r="AY24" s="38"/>
    </row>
    <row r="25" spans="1:51" ht="24.75" customHeight="1" x14ac:dyDescent="0.25">
      <c r="A25" s="166"/>
      <c r="B25" s="164"/>
      <c r="C25" s="67">
        <v>22</v>
      </c>
      <c r="D25" s="71" t="s">
        <v>85</v>
      </c>
      <c r="E25" s="86" t="s">
        <v>256</v>
      </c>
      <c r="F25" s="77" t="s">
        <v>3</v>
      </c>
      <c r="G25" s="75" t="s">
        <v>259</v>
      </c>
      <c r="H25" s="81" t="s">
        <v>468</v>
      </c>
      <c r="I25" s="82">
        <v>0.78</v>
      </c>
      <c r="J25" s="85">
        <v>10</v>
      </c>
      <c r="K25" s="28">
        <f t="shared" si="0"/>
        <v>0</v>
      </c>
      <c r="L25" s="28">
        <f t="shared" si="1"/>
        <v>0</v>
      </c>
      <c r="M25" s="29"/>
      <c r="N25" s="30">
        <f t="shared" si="3"/>
        <v>2</v>
      </c>
      <c r="O25" s="29"/>
      <c r="P25" s="29"/>
      <c r="Q25" s="29"/>
      <c r="R25" s="42">
        <f t="shared" si="2"/>
        <v>10</v>
      </c>
      <c r="S25" s="20" t="str">
        <f t="shared" si="4"/>
        <v>OK</v>
      </c>
      <c r="T25" s="142"/>
      <c r="U25" s="143"/>
      <c r="V25" s="143"/>
      <c r="W25" s="143"/>
      <c r="X25" s="41"/>
      <c r="Y25" s="41"/>
      <c r="Z25" s="41"/>
      <c r="AA25" s="40"/>
      <c r="AB25" s="40"/>
      <c r="AC25" s="40"/>
      <c r="AD25" s="40"/>
      <c r="AE25" s="38"/>
      <c r="AF25" s="38"/>
      <c r="AG25" s="38"/>
      <c r="AH25" s="38"/>
      <c r="AI25" s="38"/>
      <c r="AJ25" s="38"/>
      <c r="AK25" s="38"/>
      <c r="AL25" s="38"/>
      <c r="AM25" s="38"/>
      <c r="AN25" s="38"/>
      <c r="AO25" s="38"/>
      <c r="AP25" s="38"/>
      <c r="AQ25" s="38"/>
      <c r="AR25" s="38"/>
      <c r="AS25" s="38"/>
      <c r="AT25" s="38"/>
      <c r="AU25" s="38"/>
      <c r="AV25" s="38"/>
      <c r="AW25" s="38"/>
      <c r="AX25" s="38"/>
      <c r="AY25" s="38"/>
    </row>
    <row r="26" spans="1:51" ht="24.75" customHeight="1" x14ac:dyDescent="0.25">
      <c r="A26" s="166"/>
      <c r="B26" s="165"/>
      <c r="C26" s="67">
        <v>23</v>
      </c>
      <c r="D26" s="71" t="s">
        <v>86</v>
      </c>
      <c r="E26" s="86" t="s">
        <v>260</v>
      </c>
      <c r="F26" s="77" t="s">
        <v>3</v>
      </c>
      <c r="G26" s="75" t="s">
        <v>261</v>
      </c>
      <c r="H26" s="81" t="s">
        <v>468</v>
      </c>
      <c r="I26" s="82">
        <v>7.92</v>
      </c>
      <c r="J26" s="85">
        <v>0</v>
      </c>
      <c r="K26" s="28">
        <f t="shared" si="0"/>
        <v>0</v>
      </c>
      <c r="L26" s="28">
        <f t="shared" si="1"/>
        <v>0</v>
      </c>
      <c r="M26" s="29"/>
      <c r="N26" s="30">
        <f t="shared" si="3"/>
        <v>0</v>
      </c>
      <c r="O26" s="29"/>
      <c r="P26" s="29"/>
      <c r="Q26" s="29"/>
      <c r="R26" s="42">
        <f t="shared" si="2"/>
        <v>0</v>
      </c>
      <c r="S26" s="20" t="str">
        <f t="shared" si="4"/>
        <v>OK</v>
      </c>
      <c r="T26" s="142"/>
      <c r="U26" s="143"/>
      <c r="V26" s="143"/>
      <c r="W26" s="143"/>
      <c r="X26" s="41"/>
      <c r="Y26" s="41"/>
      <c r="Z26" s="41"/>
      <c r="AA26" s="40"/>
      <c r="AB26" s="40"/>
      <c r="AC26" s="40"/>
      <c r="AD26" s="40"/>
      <c r="AE26" s="38"/>
      <c r="AF26" s="38"/>
      <c r="AG26" s="38"/>
      <c r="AH26" s="38"/>
      <c r="AI26" s="38"/>
      <c r="AJ26" s="38"/>
      <c r="AK26" s="38"/>
      <c r="AL26" s="38"/>
      <c r="AM26" s="38"/>
      <c r="AN26" s="38"/>
      <c r="AO26" s="38"/>
      <c r="AP26" s="38"/>
      <c r="AQ26" s="38"/>
      <c r="AR26" s="38"/>
      <c r="AS26" s="38"/>
      <c r="AT26" s="38"/>
      <c r="AU26" s="38"/>
      <c r="AV26" s="38"/>
      <c r="AW26" s="38"/>
      <c r="AX26" s="38"/>
      <c r="AY26" s="38"/>
    </row>
    <row r="27" spans="1:51" ht="24.75" customHeight="1" x14ac:dyDescent="0.25">
      <c r="A27" s="166" t="s">
        <v>478</v>
      </c>
      <c r="B27" s="163">
        <v>4</v>
      </c>
      <c r="C27" s="67">
        <v>24</v>
      </c>
      <c r="D27" s="71" t="s">
        <v>87</v>
      </c>
      <c r="E27" s="86" t="s">
        <v>256</v>
      </c>
      <c r="F27" s="77" t="s">
        <v>3</v>
      </c>
      <c r="G27" s="75" t="s">
        <v>262</v>
      </c>
      <c r="H27" s="81" t="s">
        <v>468</v>
      </c>
      <c r="I27" s="82">
        <v>2.44</v>
      </c>
      <c r="J27" s="85">
        <v>6</v>
      </c>
      <c r="K27" s="28">
        <f t="shared" si="0"/>
        <v>0</v>
      </c>
      <c r="L27" s="28">
        <f t="shared" si="1"/>
        <v>0</v>
      </c>
      <c r="M27" s="29"/>
      <c r="N27" s="30">
        <f t="shared" si="3"/>
        <v>1</v>
      </c>
      <c r="O27" s="29"/>
      <c r="P27" s="29"/>
      <c r="Q27" s="29"/>
      <c r="R27" s="42">
        <f t="shared" si="2"/>
        <v>6</v>
      </c>
      <c r="S27" s="20" t="str">
        <f t="shared" si="4"/>
        <v>OK</v>
      </c>
      <c r="T27" s="142"/>
      <c r="U27" s="143"/>
      <c r="V27" s="143"/>
      <c r="W27" s="143"/>
      <c r="X27" s="41"/>
      <c r="Y27" s="41"/>
      <c r="Z27" s="41"/>
      <c r="AA27" s="40"/>
      <c r="AB27" s="40"/>
      <c r="AC27" s="40"/>
      <c r="AD27" s="40"/>
      <c r="AE27" s="38"/>
      <c r="AF27" s="38"/>
      <c r="AG27" s="38"/>
      <c r="AH27" s="38"/>
      <c r="AI27" s="38"/>
      <c r="AJ27" s="38"/>
      <c r="AK27" s="38"/>
      <c r="AL27" s="38"/>
      <c r="AM27" s="38"/>
      <c r="AN27" s="38"/>
      <c r="AO27" s="38"/>
      <c r="AP27" s="38"/>
      <c r="AQ27" s="38"/>
      <c r="AR27" s="38"/>
      <c r="AS27" s="38"/>
      <c r="AT27" s="38"/>
      <c r="AU27" s="38"/>
      <c r="AV27" s="38"/>
      <c r="AW27" s="38"/>
      <c r="AX27" s="38"/>
      <c r="AY27" s="38"/>
    </row>
    <row r="28" spans="1:51" ht="24.75" customHeight="1" x14ac:dyDescent="0.25">
      <c r="A28" s="166"/>
      <c r="B28" s="164"/>
      <c r="C28" s="67">
        <v>25</v>
      </c>
      <c r="D28" s="71" t="s">
        <v>88</v>
      </c>
      <c r="E28" s="86" t="s">
        <v>256</v>
      </c>
      <c r="F28" s="77" t="s">
        <v>3</v>
      </c>
      <c r="G28" s="75" t="s">
        <v>263</v>
      </c>
      <c r="H28" s="81" t="s">
        <v>468</v>
      </c>
      <c r="I28" s="82">
        <v>2.44</v>
      </c>
      <c r="J28" s="85">
        <v>36</v>
      </c>
      <c r="K28" s="28">
        <f t="shared" si="0"/>
        <v>0</v>
      </c>
      <c r="L28" s="28">
        <f t="shared" si="1"/>
        <v>0</v>
      </c>
      <c r="M28" s="29"/>
      <c r="N28" s="30">
        <f t="shared" si="3"/>
        <v>9</v>
      </c>
      <c r="O28" s="29"/>
      <c r="P28" s="29"/>
      <c r="Q28" s="29"/>
      <c r="R28" s="42">
        <f t="shared" si="2"/>
        <v>36</v>
      </c>
      <c r="S28" s="20" t="str">
        <f t="shared" si="4"/>
        <v>OK</v>
      </c>
      <c r="T28" s="142"/>
      <c r="U28" s="143"/>
      <c r="V28" s="143"/>
      <c r="W28" s="143"/>
      <c r="X28" s="41"/>
      <c r="Y28" s="41"/>
      <c r="Z28" s="41"/>
      <c r="AA28" s="40"/>
      <c r="AB28" s="40"/>
      <c r="AC28" s="40"/>
      <c r="AD28" s="40"/>
      <c r="AE28" s="38"/>
      <c r="AF28" s="38"/>
      <c r="AG28" s="38"/>
      <c r="AH28" s="38"/>
      <c r="AI28" s="38"/>
      <c r="AJ28" s="38"/>
      <c r="AK28" s="38"/>
      <c r="AL28" s="38"/>
      <c r="AM28" s="38"/>
      <c r="AN28" s="38"/>
      <c r="AO28" s="38"/>
      <c r="AP28" s="38"/>
      <c r="AQ28" s="38"/>
      <c r="AR28" s="38"/>
      <c r="AS28" s="38"/>
      <c r="AT28" s="38"/>
      <c r="AU28" s="38"/>
      <c r="AV28" s="38"/>
      <c r="AW28" s="38"/>
      <c r="AX28" s="38"/>
      <c r="AY28" s="38"/>
    </row>
    <row r="29" spans="1:51" ht="24.75" customHeight="1" x14ac:dyDescent="0.25">
      <c r="A29" s="166"/>
      <c r="B29" s="164"/>
      <c r="C29" s="67">
        <v>26</v>
      </c>
      <c r="D29" s="71" t="s">
        <v>89</v>
      </c>
      <c r="E29" s="86" t="s">
        <v>256</v>
      </c>
      <c r="F29" s="77" t="s">
        <v>3</v>
      </c>
      <c r="G29" s="75" t="s">
        <v>264</v>
      </c>
      <c r="H29" s="81" t="s">
        <v>468</v>
      </c>
      <c r="I29" s="82">
        <v>2.44</v>
      </c>
      <c r="J29" s="85">
        <v>6</v>
      </c>
      <c r="K29" s="28">
        <f t="shared" si="0"/>
        <v>0</v>
      </c>
      <c r="L29" s="28">
        <f t="shared" si="1"/>
        <v>0</v>
      </c>
      <c r="M29" s="29"/>
      <c r="N29" s="30">
        <f t="shared" si="3"/>
        <v>1</v>
      </c>
      <c r="O29" s="29"/>
      <c r="P29" s="29"/>
      <c r="Q29" s="29"/>
      <c r="R29" s="42">
        <f t="shared" si="2"/>
        <v>6</v>
      </c>
      <c r="S29" s="20" t="str">
        <f t="shared" si="4"/>
        <v>OK</v>
      </c>
      <c r="T29" s="142"/>
      <c r="U29" s="143"/>
      <c r="V29" s="143"/>
      <c r="W29" s="143"/>
      <c r="X29" s="41"/>
      <c r="Y29" s="41"/>
      <c r="Z29" s="41"/>
      <c r="AA29" s="40"/>
      <c r="AB29" s="40"/>
      <c r="AC29" s="40"/>
      <c r="AD29" s="40"/>
      <c r="AE29" s="38"/>
      <c r="AF29" s="38"/>
      <c r="AG29" s="38"/>
      <c r="AH29" s="38"/>
      <c r="AI29" s="38"/>
      <c r="AJ29" s="38"/>
      <c r="AK29" s="38"/>
      <c r="AL29" s="38"/>
      <c r="AM29" s="38"/>
      <c r="AN29" s="38"/>
      <c r="AO29" s="38"/>
      <c r="AP29" s="38"/>
      <c r="AQ29" s="38"/>
      <c r="AR29" s="38"/>
      <c r="AS29" s="38"/>
      <c r="AT29" s="38"/>
      <c r="AU29" s="38"/>
      <c r="AV29" s="38"/>
      <c r="AW29" s="38"/>
      <c r="AX29" s="38"/>
      <c r="AY29" s="38"/>
    </row>
    <row r="30" spans="1:51" ht="24.75" customHeight="1" x14ac:dyDescent="0.25">
      <c r="A30" s="166"/>
      <c r="B30" s="165"/>
      <c r="C30" s="67">
        <v>27</v>
      </c>
      <c r="D30" s="71" t="s">
        <v>90</v>
      </c>
      <c r="E30" s="86" t="s">
        <v>256</v>
      </c>
      <c r="F30" s="77" t="s">
        <v>3</v>
      </c>
      <c r="G30" s="75" t="s">
        <v>265</v>
      </c>
      <c r="H30" s="81" t="s">
        <v>468</v>
      </c>
      <c r="I30" s="82">
        <v>2.44</v>
      </c>
      <c r="J30" s="85">
        <v>6</v>
      </c>
      <c r="K30" s="28">
        <f t="shared" si="0"/>
        <v>0</v>
      </c>
      <c r="L30" s="28">
        <f t="shared" si="1"/>
        <v>0</v>
      </c>
      <c r="M30" s="29"/>
      <c r="N30" s="30">
        <f t="shared" si="3"/>
        <v>1</v>
      </c>
      <c r="O30" s="29"/>
      <c r="P30" s="29"/>
      <c r="Q30" s="29"/>
      <c r="R30" s="42">
        <f t="shared" si="2"/>
        <v>6</v>
      </c>
      <c r="S30" s="20" t="str">
        <f t="shared" si="4"/>
        <v>OK</v>
      </c>
      <c r="T30" s="142"/>
      <c r="U30" s="143"/>
      <c r="V30" s="143"/>
      <c r="W30" s="143"/>
      <c r="X30" s="41"/>
      <c r="Y30" s="41"/>
      <c r="Z30" s="41"/>
      <c r="AA30" s="40"/>
      <c r="AB30" s="40"/>
      <c r="AC30" s="40"/>
      <c r="AD30" s="40"/>
      <c r="AE30" s="38"/>
      <c r="AF30" s="38"/>
      <c r="AG30" s="38"/>
      <c r="AH30" s="38"/>
      <c r="AI30" s="38"/>
      <c r="AJ30" s="38"/>
      <c r="AK30" s="38"/>
      <c r="AL30" s="38"/>
      <c r="AM30" s="38"/>
      <c r="AN30" s="38"/>
      <c r="AO30" s="38"/>
      <c r="AP30" s="38"/>
      <c r="AQ30" s="38"/>
      <c r="AR30" s="38"/>
      <c r="AS30" s="38"/>
      <c r="AT30" s="38"/>
      <c r="AU30" s="38"/>
      <c r="AV30" s="38"/>
      <c r="AW30" s="38"/>
      <c r="AX30" s="38"/>
      <c r="AY30" s="38"/>
    </row>
    <row r="31" spans="1:51" ht="24.75" customHeight="1" x14ac:dyDescent="0.25">
      <c r="A31" s="166" t="s">
        <v>478</v>
      </c>
      <c r="B31" s="163">
        <v>5</v>
      </c>
      <c r="C31" s="67">
        <v>28</v>
      </c>
      <c r="D31" s="71" t="s">
        <v>91</v>
      </c>
      <c r="E31" s="86" t="s">
        <v>266</v>
      </c>
      <c r="F31" s="77" t="s">
        <v>3</v>
      </c>
      <c r="G31" s="75" t="s">
        <v>267</v>
      </c>
      <c r="H31" s="81" t="s">
        <v>468</v>
      </c>
      <c r="I31" s="82">
        <v>3.19</v>
      </c>
      <c r="J31" s="85">
        <v>0</v>
      </c>
      <c r="K31" s="28">
        <f t="shared" si="0"/>
        <v>0</v>
      </c>
      <c r="L31" s="28">
        <f t="shared" si="1"/>
        <v>0</v>
      </c>
      <c r="M31" s="29"/>
      <c r="N31" s="30">
        <f t="shared" si="3"/>
        <v>0</v>
      </c>
      <c r="O31" s="29"/>
      <c r="P31" s="29"/>
      <c r="Q31" s="29"/>
      <c r="R31" s="42">
        <f t="shared" si="2"/>
        <v>0</v>
      </c>
      <c r="S31" s="20" t="str">
        <f t="shared" si="4"/>
        <v>OK</v>
      </c>
      <c r="T31" s="142"/>
      <c r="U31" s="143"/>
      <c r="V31" s="143"/>
      <c r="W31" s="143"/>
      <c r="X31" s="41"/>
      <c r="Y31" s="41"/>
      <c r="Z31" s="41"/>
      <c r="AA31" s="40"/>
      <c r="AB31" s="40"/>
      <c r="AC31" s="40"/>
      <c r="AD31" s="40"/>
      <c r="AE31" s="38"/>
      <c r="AF31" s="38"/>
      <c r="AG31" s="38"/>
      <c r="AH31" s="38"/>
      <c r="AI31" s="38"/>
      <c r="AJ31" s="38"/>
      <c r="AK31" s="38"/>
      <c r="AL31" s="38"/>
      <c r="AM31" s="38"/>
      <c r="AN31" s="38"/>
      <c r="AO31" s="38"/>
      <c r="AP31" s="38"/>
      <c r="AQ31" s="38"/>
      <c r="AR31" s="38"/>
      <c r="AS31" s="38"/>
      <c r="AT31" s="38"/>
      <c r="AU31" s="38"/>
      <c r="AV31" s="38"/>
      <c r="AW31" s="38"/>
      <c r="AX31" s="38"/>
      <c r="AY31" s="38"/>
    </row>
    <row r="32" spans="1:51" ht="24.75" customHeight="1" x14ac:dyDescent="0.25">
      <c r="A32" s="166"/>
      <c r="B32" s="164"/>
      <c r="C32" s="67">
        <v>29</v>
      </c>
      <c r="D32" s="71" t="s">
        <v>92</v>
      </c>
      <c r="E32" s="86" t="s">
        <v>266</v>
      </c>
      <c r="F32" s="77" t="s">
        <v>3</v>
      </c>
      <c r="G32" s="75" t="s">
        <v>268</v>
      </c>
      <c r="H32" s="81" t="s">
        <v>468</v>
      </c>
      <c r="I32" s="82">
        <v>3.19</v>
      </c>
      <c r="J32" s="85">
        <v>0</v>
      </c>
      <c r="K32" s="28">
        <f t="shared" si="0"/>
        <v>0</v>
      </c>
      <c r="L32" s="28">
        <f t="shared" si="1"/>
        <v>0</v>
      </c>
      <c r="M32" s="29"/>
      <c r="N32" s="30">
        <f t="shared" si="3"/>
        <v>0</v>
      </c>
      <c r="O32" s="29"/>
      <c r="P32" s="29"/>
      <c r="Q32" s="29"/>
      <c r="R32" s="42">
        <f t="shared" si="2"/>
        <v>0</v>
      </c>
      <c r="S32" s="20" t="str">
        <f t="shared" si="4"/>
        <v>OK</v>
      </c>
      <c r="T32" s="142"/>
      <c r="U32" s="143"/>
      <c r="V32" s="143"/>
      <c r="W32" s="143"/>
      <c r="X32" s="41"/>
      <c r="Y32" s="41"/>
      <c r="Z32" s="41"/>
      <c r="AA32" s="40"/>
      <c r="AB32" s="40"/>
      <c r="AC32" s="40"/>
      <c r="AD32" s="40"/>
      <c r="AE32" s="38"/>
      <c r="AF32" s="38"/>
      <c r="AG32" s="38"/>
      <c r="AH32" s="38"/>
      <c r="AI32" s="38"/>
      <c r="AJ32" s="38"/>
      <c r="AK32" s="38"/>
      <c r="AL32" s="38"/>
      <c r="AM32" s="38"/>
      <c r="AN32" s="38"/>
      <c r="AO32" s="38"/>
      <c r="AP32" s="38"/>
      <c r="AQ32" s="38"/>
      <c r="AR32" s="38"/>
      <c r="AS32" s="38"/>
      <c r="AT32" s="38"/>
      <c r="AU32" s="38"/>
      <c r="AV32" s="38"/>
      <c r="AW32" s="38"/>
      <c r="AX32" s="38"/>
      <c r="AY32" s="38"/>
    </row>
    <row r="33" spans="1:51" ht="24.75" customHeight="1" x14ac:dyDescent="0.25">
      <c r="A33" s="166"/>
      <c r="B33" s="164"/>
      <c r="C33" s="67">
        <v>30</v>
      </c>
      <c r="D33" s="71" t="s">
        <v>93</v>
      </c>
      <c r="E33" s="86" t="s">
        <v>266</v>
      </c>
      <c r="F33" s="77" t="s">
        <v>3</v>
      </c>
      <c r="G33" s="75" t="s">
        <v>269</v>
      </c>
      <c r="H33" s="81" t="s">
        <v>468</v>
      </c>
      <c r="I33" s="82">
        <v>3.19</v>
      </c>
      <c r="J33" s="85">
        <v>0</v>
      </c>
      <c r="K33" s="28">
        <f t="shared" si="0"/>
        <v>0</v>
      </c>
      <c r="L33" s="28">
        <f t="shared" si="1"/>
        <v>0</v>
      </c>
      <c r="M33" s="29"/>
      <c r="N33" s="30">
        <f t="shared" si="3"/>
        <v>0</v>
      </c>
      <c r="O33" s="29"/>
      <c r="P33" s="29"/>
      <c r="Q33" s="29"/>
      <c r="R33" s="42">
        <f t="shared" si="2"/>
        <v>0</v>
      </c>
      <c r="S33" s="20" t="str">
        <f t="shared" si="4"/>
        <v>OK</v>
      </c>
      <c r="T33" s="142"/>
      <c r="U33" s="143"/>
      <c r="V33" s="143"/>
      <c r="W33" s="143"/>
      <c r="X33" s="41"/>
      <c r="Y33" s="41"/>
      <c r="Z33" s="41"/>
      <c r="AA33" s="40"/>
      <c r="AB33" s="40"/>
      <c r="AC33" s="40"/>
      <c r="AD33" s="40"/>
      <c r="AE33" s="38"/>
      <c r="AF33" s="38"/>
      <c r="AG33" s="38"/>
      <c r="AH33" s="38"/>
      <c r="AI33" s="38"/>
      <c r="AJ33" s="38"/>
      <c r="AK33" s="38"/>
      <c r="AL33" s="38"/>
      <c r="AM33" s="38"/>
      <c r="AN33" s="38"/>
      <c r="AO33" s="38"/>
      <c r="AP33" s="38"/>
      <c r="AQ33" s="38"/>
      <c r="AR33" s="38"/>
      <c r="AS33" s="38"/>
      <c r="AT33" s="38"/>
      <c r="AU33" s="38"/>
      <c r="AV33" s="38"/>
      <c r="AW33" s="38"/>
      <c r="AX33" s="38"/>
      <c r="AY33" s="38"/>
    </row>
    <row r="34" spans="1:51" ht="24.75" customHeight="1" x14ac:dyDescent="0.25">
      <c r="A34" s="166"/>
      <c r="B34" s="164"/>
      <c r="C34" s="67">
        <v>31</v>
      </c>
      <c r="D34" s="71" t="s">
        <v>94</v>
      </c>
      <c r="E34" s="86" t="s">
        <v>266</v>
      </c>
      <c r="F34" s="77" t="s">
        <v>3</v>
      </c>
      <c r="G34" s="75" t="s">
        <v>270</v>
      </c>
      <c r="H34" s="81" t="s">
        <v>468</v>
      </c>
      <c r="I34" s="82">
        <v>3.19</v>
      </c>
      <c r="J34" s="85">
        <v>0</v>
      </c>
      <c r="K34" s="28">
        <f t="shared" si="0"/>
        <v>0</v>
      </c>
      <c r="L34" s="28">
        <f t="shared" si="1"/>
        <v>0</v>
      </c>
      <c r="M34" s="29"/>
      <c r="N34" s="30">
        <f t="shared" si="3"/>
        <v>0</v>
      </c>
      <c r="O34" s="29"/>
      <c r="P34" s="29"/>
      <c r="Q34" s="29"/>
      <c r="R34" s="42">
        <f t="shared" si="2"/>
        <v>0</v>
      </c>
      <c r="S34" s="20" t="str">
        <f t="shared" si="4"/>
        <v>OK</v>
      </c>
      <c r="T34" s="142"/>
      <c r="U34" s="143"/>
      <c r="V34" s="143"/>
      <c r="W34" s="143"/>
      <c r="X34" s="41"/>
      <c r="Y34" s="41"/>
      <c r="Z34" s="41"/>
      <c r="AA34" s="40"/>
      <c r="AB34" s="40"/>
      <c r="AC34" s="40"/>
      <c r="AD34" s="40"/>
      <c r="AE34" s="38"/>
      <c r="AF34" s="38"/>
      <c r="AG34" s="38"/>
      <c r="AH34" s="38"/>
      <c r="AI34" s="38"/>
      <c r="AJ34" s="38"/>
      <c r="AK34" s="38"/>
      <c r="AL34" s="38"/>
      <c r="AM34" s="38"/>
      <c r="AN34" s="38"/>
      <c r="AO34" s="38"/>
      <c r="AP34" s="38"/>
      <c r="AQ34" s="38"/>
      <c r="AR34" s="38"/>
      <c r="AS34" s="38"/>
      <c r="AT34" s="38"/>
      <c r="AU34" s="38"/>
      <c r="AV34" s="38"/>
      <c r="AW34" s="38"/>
      <c r="AX34" s="38"/>
      <c r="AY34" s="38"/>
    </row>
    <row r="35" spans="1:51" ht="24.75" customHeight="1" x14ac:dyDescent="0.25">
      <c r="A35" s="166"/>
      <c r="B35" s="164"/>
      <c r="C35" s="67">
        <v>32</v>
      </c>
      <c r="D35" s="71" t="s">
        <v>95</v>
      </c>
      <c r="E35" s="86" t="s">
        <v>266</v>
      </c>
      <c r="F35" s="77" t="s">
        <v>3</v>
      </c>
      <c r="G35" s="75" t="s">
        <v>271</v>
      </c>
      <c r="H35" s="81" t="s">
        <v>468</v>
      </c>
      <c r="I35" s="82">
        <v>3.19</v>
      </c>
      <c r="J35" s="85">
        <v>0</v>
      </c>
      <c r="K35" s="28">
        <f t="shared" si="0"/>
        <v>0</v>
      </c>
      <c r="L35" s="28">
        <f t="shared" si="1"/>
        <v>0</v>
      </c>
      <c r="M35" s="29"/>
      <c r="N35" s="30">
        <f t="shared" si="3"/>
        <v>0</v>
      </c>
      <c r="O35" s="29"/>
      <c r="P35" s="29"/>
      <c r="Q35" s="29"/>
      <c r="R35" s="42">
        <f t="shared" si="2"/>
        <v>0</v>
      </c>
      <c r="S35" s="20" t="str">
        <f t="shared" si="4"/>
        <v>OK</v>
      </c>
      <c r="T35" s="142"/>
      <c r="U35" s="143"/>
      <c r="V35" s="143"/>
      <c r="W35" s="143"/>
      <c r="X35" s="41"/>
      <c r="Y35" s="41"/>
      <c r="Z35" s="41"/>
      <c r="AA35" s="40"/>
      <c r="AB35" s="40"/>
      <c r="AC35" s="40"/>
      <c r="AD35" s="40"/>
      <c r="AE35" s="38"/>
      <c r="AF35" s="38"/>
      <c r="AG35" s="38"/>
      <c r="AH35" s="38"/>
      <c r="AI35" s="38"/>
      <c r="AJ35" s="38"/>
      <c r="AK35" s="38"/>
      <c r="AL35" s="38"/>
      <c r="AM35" s="38"/>
      <c r="AN35" s="38"/>
      <c r="AO35" s="38"/>
      <c r="AP35" s="38"/>
      <c r="AQ35" s="38"/>
      <c r="AR35" s="38"/>
      <c r="AS35" s="38"/>
      <c r="AT35" s="38"/>
      <c r="AU35" s="38"/>
      <c r="AV35" s="38"/>
      <c r="AW35" s="38"/>
      <c r="AX35" s="38"/>
      <c r="AY35" s="38"/>
    </row>
    <row r="36" spans="1:51" ht="24.75" customHeight="1" x14ac:dyDescent="0.25">
      <c r="A36" s="166"/>
      <c r="B36" s="164"/>
      <c r="C36" s="67">
        <v>33</v>
      </c>
      <c r="D36" s="71" t="s">
        <v>96</v>
      </c>
      <c r="E36" s="86" t="s">
        <v>266</v>
      </c>
      <c r="F36" s="77" t="s">
        <v>3</v>
      </c>
      <c r="G36" s="75" t="s">
        <v>272</v>
      </c>
      <c r="H36" s="81" t="s">
        <v>468</v>
      </c>
      <c r="I36" s="82">
        <v>3.19</v>
      </c>
      <c r="J36" s="85">
        <v>0</v>
      </c>
      <c r="K36" s="28">
        <f t="shared" ref="K36:K154" si="5">IF(SUM(T36:AY36)&gt;J36+M36,J36+M36,SUM(T36:AY36))</f>
        <v>0</v>
      </c>
      <c r="L36" s="28">
        <f t="shared" ref="L36:L154" si="6">(SUM(T36:AY36))</f>
        <v>0</v>
      </c>
      <c r="M36" s="29"/>
      <c r="N36" s="30">
        <f t="shared" si="3"/>
        <v>0</v>
      </c>
      <c r="O36" s="29"/>
      <c r="P36" s="29"/>
      <c r="Q36" s="29"/>
      <c r="R36" s="42">
        <f t="shared" ref="R36:R154" si="7">J36-SUM(T36:AY36)+M36</f>
        <v>0</v>
      </c>
      <c r="S36" s="20" t="str">
        <f t="shared" si="4"/>
        <v>OK</v>
      </c>
      <c r="T36" s="142"/>
      <c r="U36" s="143"/>
      <c r="V36" s="143"/>
      <c r="W36" s="143"/>
      <c r="X36" s="41"/>
      <c r="Y36" s="41"/>
      <c r="Z36" s="41"/>
      <c r="AA36" s="40"/>
      <c r="AB36" s="40"/>
      <c r="AC36" s="40"/>
      <c r="AD36" s="40"/>
      <c r="AE36" s="38"/>
      <c r="AF36" s="38"/>
      <c r="AG36" s="38"/>
      <c r="AH36" s="38"/>
      <c r="AI36" s="38"/>
      <c r="AJ36" s="38"/>
      <c r="AK36" s="38"/>
      <c r="AL36" s="38"/>
      <c r="AM36" s="38"/>
      <c r="AN36" s="38"/>
      <c r="AO36" s="38"/>
      <c r="AP36" s="38"/>
      <c r="AQ36" s="38"/>
      <c r="AR36" s="38"/>
      <c r="AS36" s="38"/>
      <c r="AT36" s="38"/>
      <c r="AU36" s="38"/>
      <c r="AV36" s="38"/>
      <c r="AW36" s="38"/>
      <c r="AX36" s="38"/>
      <c r="AY36" s="38"/>
    </row>
    <row r="37" spans="1:51" ht="24.75" customHeight="1" x14ac:dyDescent="0.25">
      <c r="A37" s="166"/>
      <c r="B37" s="164"/>
      <c r="C37" s="67">
        <v>34</v>
      </c>
      <c r="D37" s="71" t="s">
        <v>97</v>
      </c>
      <c r="E37" s="86" t="s">
        <v>273</v>
      </c>
      <c r="F37" s="77" t="s">
        <v>274</v>
      </c>
      <c r="G37" s="75" t="s">
        <v>275</v>
      </c>
      <c r="H37" s="81" t="s">
        <v>468</v>
      </c>
      <c r="I37" s="82">
        <v>1.07</v>
      </c>
      <c r="J37" s="85">
        <v>12</v>
      </c>
      <c r="K37" s="28">
        <f t="shared" si="5"/>
        <v>12</v>
      </c>
      <c r="L37" s="28">
        <f t="shared" si="6"/>
        <v>12</v>
      </c>
      <c r="M37" s="29"/>
      <c r="N37" s="30">
        <f t="shared" si="3"/>
        <v>3</v>
      </c>
      <c r="O37" s="29"/>
      <c r="P37" s="29"/>
      <c r="Q37" s="29"/>
      <c r="R37" s="42">
        <f t="shared" si="7"/>
        <v>0</v>
      </c>
      <c r="S37" s="20" t="str">
        <f t="shared" si="4"/>
        <v>OK</v>
      </c>
      <c r="T37" s="145">
        <v>12</v>
      </c>
      <c r="U37" s="143"/>
      <c r="V37" s="143"/>
      <c r="W37" s="142"/>
      <c r="X37" s="41"/>
      <c r="Y37" s="41"/>
      <c r="Z37" s="41"/>
      <c r="AA37" s="40"/>
      <c r="AB37" s="40"/>
      <c r="AC37" s="40"/>
      <c r="AD37" s="40"/>
      <c r="AE37" s="38"/>
      <c r="AF37" s="38"/>
      <c r="AG37" s="38"/>
      <c r="AH37" s="38"/>
      <c r="AI37" s="38"/>
      <c r="AJ37" s="38"/>
      <c r="AK37" s="38"/>
      <c r="AL37" s="38"/>
      <c r="AM37" s="38"/>
      <c r="AN37" s="38"/>
      <c r="AO37" s="38"/>
      <c r="AP37" s="38"/>
      <c r="AQ37" s="38"/>
      <c r="AR37" s="38"/>
      <c r="AS37" s="38"/>
      <c r="AT37" s="38"/>
      <c r="AU37" s="38"/>
      <c r="AV37" s="38"/>
      <c r="AW37" s="38"/>
      <c r="AX37" s="38"/>
      <c r="AY37" s="38"/>
    </row>
    <row r="38" spans="1:51" ht="24.75" customHeight="1" x14ac:dyDescent="0.25">
      <c r="A38" s="166"/>
      <c r="B38" s="164"/>
      <c r="C38" s="67">
        <v>35</v>
      </c>
      <c r="D38" s="71" t="s">
        <v>98</v>
      </c>
      <c r="E38" s="86" t="s">
        <v>273</v>
      </c>
      <c r="F38" s="77" t="s">
        <v>274</v>
      </c>
      <c r="G38" s="75" t="s">
        <v>276</v>
      </c>
      <c r="H38" s="81" t="s">
        <v>468</v>
      </c>
      <c r="I38" s="82">
        <v>1.07</v>
      </c>
      <c r="J38" s="85">
        <v>12</v>
      </c>
      <c r="K38" s="28">
        <f t="shared" si="5"/>
        <v>12</v>
      </c>
      <c r="L38" s="28">
        <f t="shared" si="6"/>
        <v>12</v>
      </c>
      <c r="M38" s="29"/>
      <c r="N38" s="30">
        <f t="shared" si="3"/>
        <v>3</v>
      </c>
      <c r="O38" s="29"/>
      <c r="P38" s="29"/>
      <c r="Q38" s="29"/>
      <c r="R38" s="42">
        <f t="shared" si="7"/>
        <v>0</v>
      </c>
      <c r="S38" s="20" t="str">
        <f t="shared" si="4"/>
        <v>OK</v>
      </c>
      <c r="T38" s="145">
        <v>12</v>
      </c>
      <c r="U38" s="143"/>
      <c r="V38" s="143"/>
      <c r="W38" s="142"/>
      <c r="X38" s="41"/>
      <c r="Y38" s="41"/>
      <c r="Z38" s="41"/>
      <c r="AA38" s="40"/>
      <c r="AB38" s="40"/>
      <c r="AC38" s="40"/>
      <c r="AD38" s="40"/>
      <c r="AE38" s="38"/>
      <c r="AF38" s="38"/>
      <c r="AG38" s="38"/>
      <c r="AH38" s="38"/>
      <c r="AI38" s="38"/>
      <c r="AJ38" s="38"/>
      <c r="AK38" s="38"/>
      <c r="AL38" s="38"/>
      <c r="AM38" s="38"/>
      <c r="AN38" s="38"/>
      <c r="AO38" s="38"/>
      <c r="AP38" s="38"/>
      <c r="AQ38" s="38"/>
      <c r="AR38" s="38"/>
      <c r="AS38" s="38"/>
      <c r="AT38" s="38"/>
      <c r="AU38" s="38"/>
      <c r="AV38" s="38"/>
      <c r="AW38" s="38"/>
      <c r="AX38" s="38"/>
      <c r="AY38" s="38"/>
    </row>
    <row r="39" spans="1:51" ht="24.75" customHeight="1" x14ac:dyDescent="0.25">
      <c r="A39" s="166"/>
      <c r="B39" s="164"/>
      <c r="C39" s="67">
        <v>36</v>
      </c>
      <c r="D39" s="71" t="s">
        <v>99</v>
      </c>
      <c r="E39" s="86" t="s">
        <v>273</v>
      </c>
      <c r="F39" s="77" t="s">
        <v>274</v>
      </c>
      <c r="G39" s="75" t="s">
        <v>277</v>
      </c>
      <c r="H39" s="81" t="s">
        <v>468</v>
      </c>
      <c r="I39" s="82">
        <v>1.07</v>
      </c>
      <c r="J39" s="85">
        <v>30</v>
      </c>
      <c r="K39" s="28">
        <f t="shared" si="5"/>
        <v>30</v>
      </c>
      <c r="L39" s="28">
        <f t="shared" si="6"/>
        <v>30</v>
      </c>
      <c r="M39" s="29"/>
      <c r="N39" s="30">
        <f t="shared" si="3"/>
        <v>7</v>
      </c>
      <c r="O39" s="29"/>
      <c r="P39" s="29"/>
      <c r="Q39" s="29"/>
      <c r="R39" s="42">
        <f t="shared" si="7"/>
        <v>0</v>
      </c>
      <c r="S39" s="20" t="str">
        <f t="shared" si="4"/>
        <v>OK</v>
      </c>
      <c r="T39" s="145">
        <v>30</v>
      </c>
      <c r="U39" s="143"/>
      <c r="V39" s="143"/>
      <c r="W39" s="142"/>
      <c r="X39" s="41"/>
      <c r="Y39" s="41"/>
      <c r="Z39" s="41"/>
      <c r="AA39" s="40"/>
      <c r="AB39" s="40"/>
      <c r="AC39" s="40"/>
      <c r="AD39" s="40"/>
      <c r="AE39" s="38"/>
      <c r="AF39" s="38"/>
      <c r="AG39" s="38"/>
      <c r="AH39" s="38"/>
      <c r="AI39" s="38"/>
      <c r="AJ39" s="38"/>
      <c r="AK39" s="38"/>
      <c r="AL39" s="38"/>
      <c r="AM39" s="38"/>
      <c r="AN39" s="38"/>
      <c r="AO39" s="38"/>
      <c r="AP39" s="38"/>
      <c r="AQ39" s="38"/>
      <c r="AR39" s="38"/>
      <c r="AS39" s="38"/>
      <c r="AT39" s="38"/>
      <c r="AU39" s="38"/>
      <c r="AV39" s="38"/>
      <c r="AW39" s="38"/>
      <c r="AX39" s="38"/>
      <c r="AY39" s="38"/>
    </row>
    <row r="40" spans="1:51" ht="24.75" customHeight="1" x14ac:dyDescent="0.25">
      <c r="A40" s="166"/>
      <c r="B40" s="164"/>
      <c r="C40" s="67">
        <v>37</v>
      </c>
      <c r="D40" s="71" t="s">
        <v>100</v>
      </c>
      <c r="E40" s="86" t="s">
        <v>273</v>
      </c>
      <c r="F40" s="77" t="s">
        <v>3</v>
      </c>
      <c r="G40" s="75" t="s">
        <v>278</v>
      </c>
      <c r="H40" s="81" t="s">
        <v>468</v>
      </c>
      <c r="I40" s="82">
        <v>1.07</v>
      </c>
      <c r="J40" s="85">
        <v>12</v>
      </c>
      <c r="K40" s="28">
        <f t="shared" si="5"/>
        <v>12</v>
      </c>
      <c r="L40" s="28">
        <f t="shared" si="6"/>
        <v>12</v>
      </c>
      <c r="M40" s="29"/>
      <c r="N40" s="30">
        <f t="shared" si="3"/>
        <v>3</v>
      </c>
      <c r="O40" s="29"/>
      <c r="P40" s="29"/>
      <c r="Q40" s="29"/>
      <c r="R40" s="42">
        <f t="shared" si="7"/>
        <v>0</v>
      </c>
      <c r="S40" s="20" t="str">
        <f t="shared" si="4"/>
        <v>OK</v>
      </c>
      <c r="T40" s="145">
        <v>12</v>
      </c>
      <c r="U40" s="143"/>
      <c r="V40" s="143"/>
      <c r="W40" s="142"/>
      <c r="X40" s="41"/>
      <c r="Y40" s="41"/>
      <c r="Z40" s="41"/>
      <c r="AA40" s="40"/>
      <c r="AB40" s="40"/>
      <c r="AC40" s="40"/>
      <c r="AD40" s="40"/>
      <c r="AE40" s="38"/>
      <c r="AF40" s="38"/>
      <c r="AG40" s="38"/>
      <c r="AH40" s="38"/>
      <c r="AI40" s="38"/>
      <c r="AJ40" s="38"/>
      <c r="AK40" s="38"/>
      <c r="AL40" s="38"/>
      <c r="AM40" s="38"/>
      <c r="AN40" s="38"/>
      <c r="AO40" s="38"/>
      <c r="AP40" s="38"/>
      <c r="AQ40" s="38"/>
      <c r="AR40" s="38"/>
      <c r="AS40" s="38"/>
      <c r="AT40" s="38"/>
      <c r="AU40" s="38"/>
      <c r="AV40" s="38"/>
      <c r="AW40" s="38"/>
      <c r="AX40" s="38"/>
      <c r="AY40" s="38"/>
    </row>
    <row r="41" spans="1:51" ht="24.75" customHeight="1" x14ac:dyDescent="0.25">
      <c r="A41" s="166"/>
      <c r="B41" s="164"/>
      <c r="C41" s="67">
        <v>38</v>
      </c>
      <c r="D41" s="71" t="s">
        <v>101</v>
      </c>
      <c r="E41" s="86" t="s">
        <v>273</v>
      </c>
      <c r="F41" s="77" t="s">
        <v>274</v>
      </c>
      <c r="G41" s="75" t="s">
        <v>279</v>
      </c>
      <c r="H41" s="81" t="s">
        <v>468</v>
      </c>
      <c r="I41" s="82">
        <v>1.07</v>
      </c>
      <c r="J41" s="85">
        <v>12</v>
      </c>
      <c r="K41" s="28">
        <f t="shared" si="5"/>
        <v>12</v>
      </c>
      <c r="L41" s="28">
        <f t="shared" si="6"/>
        <v>12</v>
      </c>
      <c r="M41" s="29"/>
      <c r="N41" s="30">
        <f t="shared" si="3"/>
        <v>3</v>
      </c>
      <c r="O41" s="29"/>
      <c r="P41" s="29"/>
      <c r="Q41" s="29"/>
      <c r="R41" s="42">
        <f t="shared" si="7"/>
        <v>0</v>
      </c>
      <c r="S41" s="20" t="str">
        <f t="shared" si="4"/>
        <v>OK</v>
      </c>
      <c r="T41" s="145">
        <v>12</v>
      </c>
      <c r="U41" s="143"/>
      <c r="V41" s="143"/>
      <c r="W41" s="142"/>
      <c r="X41" s="41"/>
      <c r="Y41" s="41"/>
      <c r="Z41" s="41"/>
      <c r="AA41" s="40"/>
      <c r="AB41" s="40"/>
      <c r="AC41" s="40"/>
      <c r="AD41" s="40"/>
      <c r="AE41" s="38"/>
      <c r="AF41" s="38"/>
      <c r="AG41" s="38"/>
      <c r="AH41" s="38"/>
      <c r="AI41" s="38"/>
      <c r="AJ41" s="38"/>
      <c r="AK41" s="38"/>
      <c r="AL41" s="38"/>
      <c r="AM41" s="38"/>
      <c r="AN41" s="38"/>
      <c r="AO41" s="38"/>
      <c r="AP41" s="38"/>
      <c r="AQ41" s="38"/>
      <c r="AR41" s="38"/>
      <c r="AS41" s="38"/>
      <c r="AT41" s="38"/>
      <c r="AU41" s="38"/>
      <c r="AV41" s="38"/>
      <c r="AW41" s="38"/>
      <c r="AX41" s="38"/>
      <c r="AY41" s="38"/>
    </row>
    <row r="42" spans="1:51" ht="24.75" customHeight="1" x14ac:dyDescent="0.25">
      <c r="A42" s="166"/>
      <c r="B42" s="164"/>
      <c r="C42" s="67">
        <v>39</v>
      </c>
      <c r="D42" s="71" t="s">
        <v>102</v>
      </c>
      <c r="E42" s="86" t="s">
        <v>280</v>
      </c>
      <c r="F42" s="77" t="s">
        <v>274</v>
      </c>
      <c r="G42" s="75" t="s">
        <v>281</v>
      </c>
      <c r="H42" s="81" t="s">
        <v>468</v>
      </c>
      <c r="I42" s="82">
        <v>1.6</v>
      </c>
      <c r="J42" s="85">
        <v>10</v>
      </c>
      <c r="K42" s="28">
        <f t="shared" si="5"/>
        <v>10</v>
      </c>
      <c r="L42" s="28">
        <f t="shared" si="6"/>
        <v>10</v>
      </c>
      <c r="M42" s="29"/>
      <c r="N42" s="30">
        <f t="shared" si="3"/>
        <v>2</v>
      </c>
      <c r="O42" s="29"/>
      <c r="P42" s="29"/>
      <c r="Q42" s="29"/>
      <c r="R42" s="42">
        <f t="shared" si="7"/>
        <v>0</v>
      </c>
      <c r="S42" s="20" t="str">
        <f t="shared" si="4"/>
        <v>OK</v>
      </c>
      <c r="T42" s="145">
        <v>10</v>
      </c>
      <c r="U42" s="143"/>
      <c r="V42" s="143"/>
      <c r="W42" s="142"/>
      <c r="X42" s="41"/>
      <c r="Y42" s="41"/>
      <c r="Z42" s="41"/>
      <c r="AA42" s="40"/>
      <c r="AB42" s="40"/>
      <c r="AC42" s="40"/>
      <c r="AD42" s="40"/>
      <c r="AE42" s="38"/>
      <c r="AF42" s="38"/>
      <c r="AG42" s="38"/>
      <c r="AH42" s="38"/>
      <c r="AI42" s="38"/>
      <c r="AJ42" s="38"/>
      <c r="AK42" s="38"/>
      <c r="AL42" s="38"/>
      <c r="AM42" s="38"/>
      <c r="AN42" s="38"/>
      <c r="AO42" s="38"/>
      <c r="AP42" s="38"/>
      <c r="AQ42" s="38"/>
      <c r="AR42" s="38"/>
      <c r="AS42" s="38"/>
      <c r="AT42" s="38"/>
      <c r="AU42" s="38"/>
      <c r="AV42" s="38"/>
      <c r="AW42" s="38"/>
      <c r="AX42" s="38"/>
      <c r="AY42" s="38"/>
    </row>
    <row r="43" spans="1:51" ht="24.75" customHeight="1" x14ac:dyDescent="0.25">
      <c r="A43" s="166"/>
      <c r="B43" s="164"/>
      <c r="C43" s="67">
        <v>40</v>
      </c>
      <c r="D43" s="71" t="s">
        <v>103</v>
      </c>
      <c r="E43" s="86" t="s">
        <v>280</v>
      </c>
      <c r="F43" s="77" t="s">
        <v>274</v>
      </c>
      <c r="G43" s="75" t="s">
        <v>282</v>
      </c>
      <c r="H43" s="81" t="s">
        <v>468</v>
      </c>
      <c r="I43" s="82">
        <v>1.6</v>
      </c>
      <c r="J43" s="85">
        <v>10</v>
      </c>
      <c r="K43" s="28">
        <f t="shared" si="5"/>
        <v>10</v>
      </c>
      <c r="L43" s="28">
        <f t="shared" si="6"/>
        <v>10</v>
      </c>
      <c r="M43" s="29"/>
      <c r="N43" s="30">
        <f t="shared" si="3"/>
        <v>2</v>
      </c>
      <c r="O43" s="29"/>
      <c r="P43" s="29"/>
      <c r="Q43" s="29"/>
      <c r="R43" s="42">
        <f t="shared" si="7"/>
        <v>0</v>
      </c>
      <c r="S43" s="20" t="str">
        <f t="shared" si="4"/>
        <v>OK</v>
      </c>
      <c r="T43" s="145">
        <v>10</v>
      </c>
      <c r="U43" s="143"/>
      <c r="V43" s="143"/>
      <c r="W43" s="142"/>
      <c r="X43" s="41"/>
      <c r="Y43" s="41"/>
      <c r="Z43" s="41"/>
      <c r="AA43" s="40"/>
      <c r="AB43" s="40"/>
      <c r="AC43" s="40"/>
      <c r="AD43" s="40"/>
      <c r="AE43" s="38"/>
      <c r="AF43" s="38"/>
      <c r="AG43" s="38"/>
      <c r="AH43" s="38"/>
      <c r="AI43" s="38"/>
      <c r="AJ43" s="38"/>
      <c r="AK43" s="38"/>
      <c r="AL43" s="38"/>
      <c r="AM43" s="38"/>
      <c r="AN43" s="38"/>
      <c r="AO43" s="38"/>
      <c r="AP43" s="38"/>
      <c r="AQ43" s="38"/>
      <c r="AR43" s="38"/>
      <c r="AS43" s="38"/>
      <c r="AT43" s="38"/>
      <c r="AU43" s="38"/>
      <c r="AV43" s="38"/>
      <c r="AW43" s="38"/>
      <c r="AX43" s="38"/>
      <c r="AY43" s="38"/>
    </row>
    <row r="44" spans="1:51" ht="24.75" customHeight="1" x14ac:dyDescent="0.25">
      <c r="A44" s="166"/>
      <c r="B44" s="164"/>
      <c r="C44" s="67">
        <v>41</v>
      </c>
      <c r="D44" s="71" t="s">
        <v>104</v>
      </c>
      <c r="E44" s="86" t="s">
        <v>280</v>
      </c>
      <c r="F44" s="77" t="s">
        <v>274</v>
      </c>
      <c r="G44" s="75" t="s">
        <v>283</v>
      </c>
      <c r="H44" s="81" t="s">
        <v>468</v>
      </c>
      <c r="I44" s="82">
        <v>1.6</v>
      </c>
      <c r="J44" s="85">
        <v>10</v>
      </c>
      <c r="K44" s="28">
        <f t="shared" si="5"/>
        <v>10</v>
      </c>
      <c r="L44" s="28">
        <f t="shared" si="6"/>
        <v>10</v>
      </c>
      <c r="M44" s="29"/>
      <c r="N44" s="30">
        <f t="shared" si="3"/>
        <v>2</v>
      </c>
      <c r="O44" s="29"/>
      <c r="P44" s="29"/>
      <c r="Q44" s="29"/>
      <c r="R44" s="42">
        <f t="shared" si="7"/>
        <v>0</v>
      </c>
      <c r="S44" s="20" t="str">
        <f t="shared" si="4"/>
        <v>OK</v>
      </c>
      <c r="T44" s="145">
        <v>10</v>
      </c>
      <c r="U44" s="143"/>
      <c r="V44" s="143"/>
      <c r="W44" s="143"/>
      <c r="X44" s="41"/>
      <c r="Y44" s="41"/>
      <c r="Z44" s="41"/>
      <c r="AA44" s="40"/>
      <c r="AB44" s="40"/>
      <c r="AC44" s="40"/>
      <c r="AD44" s="40"/>
      <c r="AE44" s="38"/>
      <c r="AF44" s="38"/>
      <c r="AG44" s="38"/>
      <c r="AH44" s="38"/>
      <c r="AI44" s="38"/>
      <c r="AJ44" s="38"/>
      <c r="AK44" s="38"/>
      <c r="AL44" s="38"/>
      <c r="AM44" s="38"/>
      <c r="AN44" s="38"/>
      <c r="AO44" s="38"/>
      <c r="AP44" s="38"/>
      <c r="AQ44" s="38"/>
      <c r="AR44" s="38"/>
      <c r="AS44" s="38"/>
      <c r="AT44" s="38"/>
      <c r="AU44" s="38"/>
      <c r="AV44" s="38"/>
      <c r="AW44" s="38"/>
      <c r="AX44" s="38"/>
      <c r="AY44" s="38"/>
    </row>
    <row r="45" spans="1:51" ht="24.75" customHeight="1" x14ac:dyDescent="0.25">
      <c r="A45" s="166"/>
      <c r="B45" s="164"/>
      <c r="C45" s="67">
        <v>42</v>
      </c>
      <c r="D45" s="71" t="s">
        <v>105</v>
      </c>
      <c r="E45" s="86" t="s">
        <v>280</v>
      </c>
      <c r="F45" s="77" t="s">
        <v>274</v>
      </c>
      <c r="G45" s="75" t="s">
        <v>284</v>
      </c>
      <c r="H45" s="81" t="s">
        <v>468</v>
      </c>
      <c r="I45" s="82">
        <v>1.6</v>
      </c>
      <c r="J45" s="85">
        <v>10</v>
      </c>
      <c r="K45" s="28">
        <f t="shared" si="5"/>
        <v>0</v>
      </c>
      <c r="L45" s="28">
        <f t="shared" si="6"/>
        <v>0</v>
      </c>
      <c r="M45" s="29"/>
      <c r="N45" s="30">
        <f t="shared" si="3"/>
        <v>2</v>
      </c>
      <c r="O45" s="29"/>
      <c r="P45" s="29"/>
      <c r="Q45" s="29"/>
      <c r="R45" s="42">
        <f t="shared" si="7"/>
        <v>10</v>
      </c>
      <c r="S45" s="20" t="str">
        <f t="shared" si="4"/>
        <v>OK</v>
      </c>
      <c r="T45" s="142"/>
      <c r="U45" s="143"/>
      <c r="V45" s="143"/>
      <c r="W45" s="143"/>
      <c r="X45" s="41"/>
      <c r="Y45" s="41"/>
      <c r="Z45" s="41"/>
      <c r="AA45" s="40"/>
      <c r="AB45" s="40"/>
      <c r="AC45" s="40"/>
      <c r="AD45" s="40"/>
      <c r="AE45" s="38"/>
      <c r="AF45" s="38"/>
      <c r="AG45" s="38"/>
      <c r="AH45" s="38"/>
      <c r="AI45" s="38"/>
      <c r="AJ45" s="38"/>
      <c r="AK45" s="38"/>
      <c r="AL45" s="38"/>
      <c r="AM45" s="38"/>
      <c r="AN45" s="38"/>
      <c r="AO45" s="38"/>
      <c r="AP45" s="38"/>
      <c r="AQ45" s="38"/>
      <c r="AR45" s="38"/>
      <c r="AS45" s="38"/>
      <c r="AT45" s="38"/>
      <c r="AU45" s="38"/>
      <c r="AV45" s="38"/>
      <c r="AW45" s="38"/>
      <c r="AX45" s="38"/>
      <c r="AY45" s="38"/>
    </row>
    <row r="46" spans="1:51" ht="24.75" customHeight="1" x14ac:dyDescent="0.25">
      <c r="A46" s="166"/>
      <c r="B46" s="164"/>
      <c r="C46" s="67">
        <v>43</v>
      </c>
      <c r="D46" s="71" t="s">
        <v>106</v>
      </c>
      <c r="E46" s="86" t="s">
        <v>280</v>
      </c>
      <c r="F46" s="77" t="s">
        <v>274</v>
      </c>
      <c r="G46" s="75" t="s">
        <v>285</v>
      </c>
      <c r="H46" s="81" t="s">
        <v>468</v>
      </c>
      <c r="I46" s="82">
        <v>1.6</v>
      </c>
      <c r="J46" s="85">
        <v>10</v>
      </c>
      <c r="K46" s="28">
        <f t="shared" si="5"/>
        <v>0</v>
      </c>
      <c r="L46" s="28">
        <f t="shared" si="6"/>
        <v>0</v>
      </c>
      <c r="M46" s="29"/>
      <c r="N46" s="30">
        <f t="shared" si="3"/>
        <v>2</v>
      </c>
      <c r="O46" s="29"/>
      <c r="P46" s="29"/>
      <c r="Q46" s="29"/>
      <c r="R46" s="42">
        <f t="shared" si="7"/>
        <v>10</v>
      </c>
      <c r="S46" s="20" t="str">
        <f t="shared" si="4"/>
        <v>OK</v>
      </c>
      <c r="T46" s="142"/>
      <c r="U46" s="143"/>
      <c r="V46" s="143"/>
      <c r="W46" s="143"/>
      <c r="X46" s="41"/>
      <c r="Y46" s="41"/>
      <c r="Z46" s="41"/>
      <c r="AA46" s="40"/>
      <c r="AB46" s="40"/>
      <c r="AC46" s="40"/>
      <c r="AD46" s="40"/>
      <c r="AE46" s="38"/>
      <c r="AF46" s="38"/>
      <c r="AG46" s="38"/>
      <c r="AH46" s="38"/>
      <c r="AI46" s="38"/>
      <c r="AJ46" s="38"/>
      <c r="AK46" s="38"/>
      <c r="AL46" s="38"/>
      <c r="AM46" s="38"/>
      <c r="AN46" s="38"/>
      <c r="AO46" s="38"/>
      <c r="AP46" s="38"/>
      <c r="AQ46" s="38"/>
      <c r="AR46" s="38"/>
      <c r="AS46" s="38"/>
      <c r="AT46" s="38"/>
      <c r="AU46" s="38"/>
      <c r="AV46" s="38"/>
      <c r="AW46" s="38"/>
      <c r="AX46" s="38"/>
      <c r="AY46" s="38"/>
    </row>
    <row r="47" spans="1:51" ht="24.75" customHeight="1" x14ac:dyDescent="0.25">
      <c r="A47" s="166"/>
      <c r="B47" s="164"/>
      <c r="C47" s="67">
        <v>44</v>
      </c>
      <c r="D47" s="71" t="s">
        <v>107</v>
      </c>
      <c r="E47" s="86" t="s">
        <v>280</v>
      </c>
      <c r="F47" s="77" t="s">
        <v>274</v>
      </c>
      <c r="G47" s="75" t="s">
        <v>286</v>
      </c>
      <c r="H47" s="81" t="s">
        <v>468</v>
      </c>
      <c r="I47" s="82">
        <v>1.6</v>
      </c>
      <c r="J47" s="85">
        <v>10</v>
      </c>
      <c r="K47" s="28">
        <f t="shared" si="5"/>
        <v>0</v>
      </c>
      <c r="L47" s="28">
        <f t="shared" si="6"/>
        <v>0</v>
      </c>
      <c r="M47" s="29"/>
      <c r="N47" s="30">
        <f t="shared" si="3"/>
        <v>2</v>
      </c>
      <c r="O47" s="29"/>
      <c r="P47" s="29"/>
      <c r="Q47" s="29"/>
      <c r="R47" s="42">
        <f t="shared" si="7"/>
        <v>10</v>
      </c>
      <c r="S47" s="20" t="str">
        <f t="shared" si="4"/>
        <v>OK</v>
      </c>
      <c r="T47" s="142"/>
      <c r="U47" s="143"/>
      <c r="V47" s="143"/>
      <c r="W47" s="143"/>
      <c r="X47" s="41"/>
      <c r="Y47" s="41"/>
      <c r="Z47" s="41"/>
      <c r="AA47" s="40"/>
      <c r="AB47" s="40"/>
      <c r="AC47" s="40"/>
      <c r="AD47" s="40"/>
      <c r="AE47" s="38"/>
      <c r="AF47" s="38"/>
      <c r="AG47" s="38"/>
      <c r="AH47" s="38"/>
      <c r="AI47" s="38"/>
      <c r="AJ47" s="38"/>
      <c r="AK47" s="38"/>
      <c r="AL47" s="38"/>
      <c r="AM47" s="38"/>
      <c r="AN47" s="38"/>
      <c r="AO47" s="38"/>
      <c r="AP47" s="38"/>
      <c r="AQ47" s="38"/>
      <c r="AR47" s="38"/>
      <c r="AS47" s="38"/>
      <c r="AT47" s="38"/>
      <c r="AU47" s="38"/>
      <c r="AV47" s="38"/>
      <c r="AW47" s="38"/>
      <c r="AX47" s="38"/>
      <c r="AY47" s="38"/>
    </row>
    <row r="48" spans="1:51" ht="24.75" customHeight="1" x14ac:dyDescent="0.25">
      <c r="A48" s="166"/>
      <c r="B48" s="164"/>
      <c r="C48" s="67">
        <v>45</v>
      </c>
      <c r="D48" s="71" t="s">
        <v>108</v>
      </c>
      <c r="E48" s="86" t="s">
        <v>280</v>
      </c>
      <c r="F48" s="77" t="s">
        <v>274</v>
      </c>
      <c r="G48" s="75" t="s">
        <v>287</v>
      </c>
      <c r="H48" s="81" t="s">
        <v>468</v>
      </c>
      <c r="I48" s="82">
        <v>1.6</v>
      </c>
      <c r="J48" s="85">
        <v>10</v>
      </c>
      <c r="K48" s="28">
        <f t="shared" si="5"/>
        <v>0</v>
      </c>
      <c r="L48" s="28">
        <f t="shared" si="6"/>
        <v>0</v>
      </c>
      <c r="M48" s="29"/>
      <c r="N48" s="30">
        <f t="shared" si="3"/>
        <v>2</v>
      </c>
      <c r="O48" s="29"/>
      <c r="P48" s="29"/>
      <c r="Q48" s="29"/>
      <c r="R48" s="42">
        <f t="shared" si="7"/>
        <v>10</v>
      </c>
      <c r="S48" s="20" t="str">
        <f t="shared" si="4"/>
        <v>OK</v>
      </c>
      <c r="T48" s="142"/>
      <c r="U48" s="143"/>
      <c r="V48" s="143"/>
      <c r="W48" s="143"/>
      <c r="X48" s="41"/>
      <c r="Y48" s="41"/>
      <c r="Z48" s="41"/>
      <c r="AA48" s="40"/>
      <c r="AB48" s="40"/>
      <c r="AC48" s="40"/>
      <c r="AD48" s="40"/>
      <c r="AE48" s="38"/>
      <c r="AF48" s="38"/>
      <c r="AG48" s="38"/>
      <c r="AH48" s="38"/>
      <c r="AI48" s="38"/>
      <c r="AJ48" s="38"/>
      <c r="AK48" s="38"/>
      <c r="AL48" s="38"/>
      <c r="AM48" s="38"/>
      <c r="AN48" s="38"/>
      <c r="AO48" s="38"/>
      <c r="AP48" s="38"/>
      <c r="AQ48" s="38"/>
      <c r="AR48" s="38"/>
      <c r="AS48" s="38"/>
      <c r="AT48" s="38"/>
      <c r="AU48" s="38"/>
      <c r="AV48" s="38"/>
      <c r="AW48" s="38"/>
      <c r="AX48" s="38"/>
      <c r="AY48" s="38"/>
    </row>
    <row r="49" spans="1:51" ht="24.75" customHeight="1" x14ac:dyDescent="0.25">
      <c r="A49" s="166"/>
      <c r="B49" s="164"/>
      <c r="C49" s="67">
        <v>46</v>
      </c>
      <c r="D49" s="71" t="s">
        <v>109</v>
      </c>
      <c r="E49" s="86" t="s">
        <v>280</v>
      </c>
      <c r="F49" s="77" t="s">
        <v>274</v>
      </c>
      <c r="G49" s="75" t="s">
        <v>288</v>
      </c>
      <c r="H49" s="81" t="s">
        <v>468</v>
      </c>
      <c r="I49" s="82">
        <v>1.6</v>
      </c>
      <c r="J49" s="85">
        <v>10</v>
      </c>
      <c r="K49" s="28">
        <f t="shared" si="5"/>
        <v>0</v>
      </c>
      <c r="L49" s="28">
        <f t="shared" si="6"/>
        <v>0</v>
      </c>
      <c r="M49" s="29"/>
      <c r="N49" s="30">
        <f t="shared" si="3"/>
        <v>2</v>
      </c>
      <c r="O49" s="29"/>
      <c r="P49" s="29"/>
      <c r="Q49" s="29"/>
      <c r="R49" s="42">
        <f t="shared" si="7"/>
        <v>10</v>
      </c>
      <c r="S49" s="20" t="str">
        <f t="shared" si="4"/>
        <v>OK</v>
      </c>
      <c r="T49" s="142"/>
      <c r="U49" s="143"/>
      <c r="V49" s="143"/>
      <c r="W49" s="143"/>
      <c r="X49" s="41"/>
      <c r="Y49" s="41"/>
      <c r="Z49" s="41"/>
      <c r="AA49" s="40"/>
      <c r="AB49" s="40"/>
      <c r="AC49" s="40"/>
      <c r="AD49" s="40"/>
      <c r="AE49" s="38"/>
      <c r="AF49" s="38"/>
      <c r="AG49" s="38"/>
      <c r="AH49" s="38"/>
      <c r="AI49" s="38"/>
      <c r="AJ49" s="38"/>
      <c r="AK49" s="38"/>
      <c r="AL49" s="38"/>
      <c r="AM49" s="38"/>
      <c r="AN49" s="38"/>
      <c r="AO49" s="38"/>
      <c r="AP49" s="38"/>
      <c r="AQ49" s="38"/>
      <c r="AR49" s="38"/>
      <c r="AS49" s="38"/>
      <c r="AT49" s="38"/>
      <c r="AU49" s="38"/>
      <c r="AV49" s="38"/>
      <c r="AW49" s="38"/>
      <c r="AX49" s="38"/>
      <c r="AY49" s="38"/>
    </row>
    <row r="50" spans="1:51" ht="24.75" customHeight="1" x14ac:dyDescent="0.25">
      <c r="A50" s="166"/>
      <c r="B50" s="164"/>
      <c r="C50" s="67">
        <v>47</v>
      </c>
      <c r="D50" s="71" t="s">
        <v>110</v>
      </c>
      <c r="E50" s="86" t="s">
        <v>280</v>
      </c>
      <c r="F50" s="77" t="s">
        <v>274</v>
      </c>
      <c r="G50" s="75" t="s">
        <v>289</v>
      </c>
      <c r="H50" s="81" t="s">
        <v>468</v>
      </c>
      <c r="I50" s="82">
        <v>1.6</v>
      </c>
      <c r="J50" s="85">
        <v>10</v>
      </c>
      <c r="K50" s="28">
        <f t="shared" si="5"/>
        <v>0</v>
      </c>
      <c r="L50" s="28">
        <f t="shared" si="6"/>
        <v>0</v>
      </c>
      <c r="M50" s="29"/>
      <c r="N50" s="30">
        <f t="shared" si="3"/>
        <v>2</v>
      </c>
      <c r="O50" s="29"/>
      <c r="P50" s="29"/>
      <c r="Q50" s="29"/>
      <c r="R50" s="42">
        <f t="shared" si="7"/>
        <v>10</v>
      </c>
      <c r="S50" s="20" t="str">
        <f t="shared" si="4"/>
        <v>OK</v>
      </c>
      <c r="T50" s="142"/>
      <c r="U50" s="143"/>
      <c r="V50" s="143"/>
      <c r="W50" s="143"/>
      <c r="X50" s="41"/>
      <c r="Y50" s="41"/>
      <c r="Z50" s="41"/>
      <c r="AA50" s="40"/>
      <c r="AB50" s="40"/>
      <c r="AC50" s="40"/>
      <c r="AD50" s="40"/>
      <c r="AE50" s="38"/>
      <c r="AF50" s="38"/>
      <c r="AG50" s="38"/>
      <c r="AH50" s="38"/>
      <c r="AI50" s="38"/>
      <c r="AJ50" s="38"/>
      <c r="AK50" s="38"/>
      <c r="AL50" s="38"/>
      <c r="AM50" s="38"/>
      <c r="AN50" s="38"/>
      <c r="AO50" s="38"/>
      <c r="AP50" s="38"/>
      <c r="AQ50" s="38"/>
      <c r="AR50" s="38"/>
      <c r="AS50" s="38"/>
      <c r="AT50" s="38"/>
      <c r="AU50" s="38"/>
      <c r="AV50" s="38"/>
      <c r="AW50" s="38"/>
      <c r="AX50" s="38"/>
      <c r="AY50" s="38"/>
    </row>
    <row r="51" spans="1:51" ht="24.75" customHeight="1" x14ac:dyDescent="0.25">
      <c r="A51" s="166"/>
      <c r="B51" s="164"/>
      <c r="C51" s="67">
        <v>48</v>
      </c>
      <c r="D51" s="71" t="s">
        <v>111</v>
      </c>
      <c r="E51" s="86" t="s">
        <v>290</v>
      </c>
      <c r="F51" s="77" t="s">
        <v>291</v>
      </c>
      <c r="G51" s="75" t="s">
        <v>292</v>
      </c>
      <c r="H51" s="81" t="s">
        <v>470</v>
      </c>
      <c r="I51" s="82">
        <v>3.1</v>
      </c>
      <c r="J51" s="85">
        <v>0</v>
      </c>
      <c r="K51" s="28">
        <f t="shared" si="5"/>
        <v>0</v>
      </c>
      <c r="L51" s="28">
        <f t="shared" si="6"/>
        <v>0</v>
      </c>
      <c r="M51" s="29"/>
      <c r="N51" s="30">
        <f t="shared" si="3"/>
        <v>0</v>
      </c>
      <c r="O51" s="29"/>
      <c r="P51" s="29"/>
      <c r="Q51" s="29"/>
      <c r="R51" s="42">
        <f t="shared" si="7"/>
        <v>0</v>
      </c>
      <c r="S51" s="20" t="str">
        <f t="shared" si="4"/>
        <v>OK</v>
      </c>
      <c r="T51" s="142"/>
      <c r="U51" s="143"/>
      <c r="V51" s="143"/>
      <c r="W51" s="143"/>
      <c r="X51" s="41"/>
      <c r="Y51" s="41"/>
      <c r="Z51" s="41"/>
      <c r="AA51" s="40"/>
      <c r="AB51" s="40"/>
      <c r="AC51" s="40"/>
      <c r="AD51" s="40"/>
      <c r="AE51" s="38"/>
      <c r="AF51" s="38"/>
      <c r="AG51" s="38"/>
      <c r="AH51" s="38"/>
      <c r="AI51" s="38"/>
      <c r="AJ51" s="38"/>
      <c r="AK51" s="38"/>
      <c r="AL51" s="38"/>
      <c r="AM51" s="38"/>
      <c r="AN51" s="38"/>
      <c r="AO51" s="38"/>
      <c r="AP51" s="38"/>
      <c r="AQ51" s="38"/>
      <c r="AR51" s="38"/>
      <c r="AS51" s="38"/>
      <c r="AT51" s="38"/>
      <c r="AU51" s="38"/>
      <c r="AV51" s="38"/>
      <c r="AW51" s="38"/>
      <c r="AX51" s="38"/>
      <c r="AY51" s="38"/>
    </row>
    <row r="52" spans="1:51" ht="24.75" customHeight="1" x14ac:dyDescent="0.25">
      <c r="A52" s="166"/>
      <c r="B52" s="164"/>
      <c r="C52" s="67">
        <v>49</v>
      </c>
      <c r="D52" s="71" t="s">
        <v>112</v>
      </c>
      <c r="E52" s="86" t="s">
        <v>293</v>
      </c>
      <c r="F52" s="77" t="s">
        <v>3</v>
      </c>
      <c r="G52" s="75" t="s">
        <v>294</v>
      </c>
      <c r="H52" s="81" t="s">
        <v>470</v>
      </c>
      <c r="I52" s="82">
        <v>2.78</v>
      </c>
      <c r="J52" s="85">
        <v>0</v>
      </c>
      <c r="K52" s="28">
        <f t="shared" si="5"/>
        <v>0</v>
      </c>
      <c r="L52" s="28">
        <f t="shared" si="6"/>
        <v>0</v>
      </c>
      <c r="M52" s="29"/>
      <c r="N52" s="30">
        <f t="shared" si="3"/>
        <v>0</v>
      </c>
      <c r="O52" s="29"/>
      <c r="P52" s="29"/>
      <c r="Q52" s="29"/>
      <c r="R52" s="42">
        <f t="shared" si="7"/>
        <v>0</v>
      </c>
      <c r="S52" s="20" t="str">
        <f t="shared" si="4"/>
        <v>OK</v>
      </c>
      <c r="T52" s="142"/>
      <c r="U52" s="143"/>
      <c r="V52" s="143"/>
      <c r="W52" s="143"/>
      <c r="X52" s="41"/>
      <c r="Y52" s="41"/>
      <c r="Z52" s="41"/>
      <c r="AA52" s="40"/>
      <c r="AB52" s="40"/>
      <c r="AC52" s="40"/>
      <c r="AD52" s="40"/>
      <c r="AE52" s="38"/>
      <c r="AF52" s="38"/>
      <c r="AG52" s="38"/>
      <c r="AH52" s="38"/>
      <c r="AI52" s="38"/>
      <c r="AJ52" s="38"/>
      <c r="AK52" s="38"/>
      <c r="AL52" s="38"/>
      <c r="AM52" s="38"/>
      <c r="AN52" s="38"/>
      <c r="AO52" s="38"/>
      <c r="AP52" s="38"/>
      <c r="AQ52" s="38"/>
      <c r="AR52" s="38"/>
      <c r="AS52" s="38"/>
      <c r="AT52" s="38"/>
      <c r="AU52" s="38"/>
      <c r="AV52" s="38"/>
      <c r="AW52" s="38"/>
      <c r="AX52" s="38"/>
      <c r="AY52" s="38"/>
    </row>
    <row r="53" spans="1:51" ht="24.75" customHeight="1" x14ac:dyDescent="0.25">
      <c r="A53" s="166"/>
      <c r="B53" s="164"/>
      <c r="C53" s="67">
        <v>50</v>
      </c>
      <c r="D53" s="71" t="s">
        <v>113</v>
      </c>
      <c r="E53" s="86" t="s">
        <v>293</v>
      </c>
      <c r="F53" s="77" t="s">
        <v>3</v>
      </c>
      <c r="G53" s="75" t="s">
        <v>295</v>
      </c>
      <c r="H53" s="81" t="s">
        <v>470</v>
      </c>
      <c r="I53" s="82">
        <v>4.1900000000000004</v>
      </c>
      <c r="J53" s="85">
        <v>0</v>
      </c>
      <c r="K53" s="28">
        <f t="shared" si="5"/>
        <v>0</v>
      </c>
      <c r="L53" s="28">
        <f t="shared" si="6"/>
        <v>0</v>
      </c>
      <c r="M53" s="29"/>
      <c r="N53" s="30">
        <f t="shared" si="3"/>
        <v>0</v>
      </c>
      <c r="O53" s="29"/>
      <c r="P53" s="29"/>
      <c r="Q53" s="29"/>
      <c r="R53" s="42">
        <f t="shared" si="7"/>
        <v>0</v>
      </c>
      <c r="S53" s="20" t="str">
        <f t="shared" si="4"/>
        <v>OK</v>
      </c>
      <c r="T53" s="142"/>
      <c r="U53" s="143"/>
      <c r="V53" s="143"/>
      <c r="W53" s="143"/>
      <c r="X53" s="41"/>
      <c r="Y53" s="41"/>
      <c r="Z53" s="41"/>
      <c r="AA53" s="40"/>
      <c r="AB53" s="40"/>
      <c r="AC53" s="40"/>
      <c r="AD53" s="40"/>
      <c r="AE53" s="38"/>
      <c r="AF53" s="38"/>
      <c r="AG53" s="38"/>
      <c r="AH53" s="38"/>
      <c r="AI53" s="38"/>
      <c r="AJ53" s="38"/>
      <c r="AK53" s="38"/>
      <c r="AL53" s="38"/>
      <c r="AM53" s="38"/>
      <c r="AN53" s="38"/>
      <c r="AO53" s="38"/>
      <c r="AP53" s="38"/>
      <c r="AQ53" s="38"/>
      <c r="AR53" s="38"/>
      <c r="AS53" s="38"/>
      <c r="AT53" s="38"/>
      <c r="AU53" s="38"/>
      <c r="AV53" s="38"/>
      <c r="AW53" s="38"/>
      <c r="AX53" s="38"/>
      <c r="AY53" s="38"/>
    </row>
    <row r="54" spans="1:51" ht="24.75" customHeight="1" x14ac:dyDescent="0.25">
      <c r="A54" s="166"/>
      <c r="B54" s="164"/>
      <c r="C54" s="67">
        <v>51</v>
      </c>
      <c r="D54" s="71" t="s">
        <v>114</v>
      </c>
      <c r="E54" s="86" t="s">
        <v>293</v>
      </c>
      <c r="F54" s="77" t="s">
        <v>3</v>
      </c>
      <c r="G54" s="75" t="s">
        <v>296</v>
      </c>
      <c r="H54" s="81" t="s">
        <v>470</v>
      </c>
      <c r="I54" s="82">
        <v>1.92</v>
      </c>
      <c r="J54" s="85">
        <v>0</v>
      </c>
      <c r="K54" s="28">
        <f t="shared" si="5"/>
        <v>0</v>
      </c>
      <c r="L54" s="28">
        <f t="shared" si="6"/>
        <v>0</v>
      </c>
      <c r="M54" s="29"/>
      <c r="N54" s="30">
        <f t="shared" si="3"/>
        <v>0</v>
      </c>
      <c r="O54" s="29"/>
      <c r="P54" s="29"/>
      <c r="Q54" s="29"/>
      <c r="R54" s="42">
        <f t="shared" si="7"/>
        <v>0</v>
      </c>
      <c r="S54" s="20" t="str">
        <f t="shared" si="4"/>
        <v>OK</v>
      </c>
      <c r="T54" s="142"/>
      <c r="U54" s="143"/>
      <c r="V54" s="143"/>
      <c r="W54" s="143"/>
      <c r="X54" s="41"/>
      <c r="Y54" s="41"/>
      <c r="Z54" s="41"/>
      <c r="AA54" s="40"/>
      <c r="AB54" s="40"/>
      <c r="AC54" s="40"/>
      <c r="AD54" s="40"/>
      <c r="AE54" s="38"/>
      <c r="AF54" s="38"/>
      <c r="AG54" s="38"/>
      <c r="AH54" s="38"/>
      <c r="AI54" s="38"/>
      <c r="AJ54" s="38"/>
      <c r="AK54" s="38"/>
      <c r="AL54" s="38"/>
      <c r="AM54" s="38"/>
      <c r="AN54" s="38"/>
      <c r="AO54" s="38"/>
      <c r="AP54" s="38"/>
      <c r="AQ54" s="38"/>
      <c r="AR54" s="38"/>
      <c r="AS54" s="38"/>
      <c r="AT54" s="38"/>
      <c r="AU54" s="38"/>
      <c r="AV54" s="38"/>
      <c r="AW54" s="38"/>
      <c r="AX54" s="38"/>
      <c r="AY54" s="38"/>
    </row>
    <row r="55" spans="1:51" ht="24.75" customHeight="1" x14ac:dyDescent="0.25">
      <c r="A55" s="166"/>
      <c r="B55" s="164"/>
      <c r="C55" s="67">
        <v>52</v>
      </c>
      <c r="D55" s="71" t="s">
        <v>115</v>
      </c>
      <c r="E55" s="86" t="s">
        <v>297</v>
      </c>
      <c r="F55" s="77" t="s">
        <v>3</v>
      </c>
      <c r="G55" s="75" t="s">
        <v>298</v>
      </c>
      <c r="H55" s="81" t="s">
        <v>468</v>
      </c>
      <c r="I55" s="82">
        <v>9.8000000000000007</v>
      </c>
      <c r="J55" s="85">
        <v>0</v>
      </c>
      <c r="K55" s="28">
        <f t="shared" si="5"/>
        <v>0</v>
      </c>
      <c r="L55" s="28">
        <f t="shared" si="6"/>
        <v>0</v>
      </c>
      <c r="M55" s="29"/>
      <c r="N55" s="30">
        <f t="shared" si="3"/>
        <v>0</v>
      </c>
      <c r="O55" s="29"/>
      <c r="P55" s="29"/>
      <c r="Q55" s="29"/>
      <c r="R55" s="42">
        <f t="shared" si="7"/>
        <v>0</v>
      </c>
      <c r="S55" s="20" t="str">
        <f t="shared" si="4"/>
        <v>OK</v>
      </c>
      <c r="T55" s="142"/>
      <c r="U55" s="143"/>
      <c r="V55" s="143"/>
      <c r="W55" s="143"/>
      <c r="X55" s="41"/>
      <c r="Y55" s="41"/>
      <c r="Z55" s="41"/>
      <c r="AA55" s="40"/>
      <c r="AB55" s="40"/>
      <c r="AC55" s="40"/>
      <c r="AD55" s="40"/>
      <c r="AE55" s="38"/>
      <c r="AF55" s="38"/>
      <c r="AG55" s="38"/>
      <c r="AH55" s="38"/>
      <c r="AI55" s="38"/>
      <c r="AJ55" s="38"/>
      <c r="AK55" s="38"/>
      <c r="AL55" s="38"/>
      <c r="AM55" s="38"/>
      <c r="AN55" s="38"/>
      <c r="AO55" s="38"/>
      <c r="AP55" s="38"/>
      <c r="AQ55" s="38"/>
      <c r="AR55" s="38"/>
      <c r="AS55" s="38"/>
      <c r="AT55" s="38"/>
      <c r="AU55" s="38"/>
      <c r="AV55" s="38"/>
      <c r="AW55" s="38"/>
      <c r="AX55" s="38"/>
      <c r="AY55" s="38"/>
    </row>
    <row r="56" spans="1:51" ht="24.75" customHeight="1" x14ac:dyDescent="0.25">
      <c r="A56" s="166"/>
      <c r="B56" s="165"/>
      <c r="C56" s="67">
        <v>53</v>
      </c>
      <c r="D56" s="71" t="s">
        <v>116</v>
      </c>
      <c r="E56" s="86" t="s">
        <v>299</v>
      </c>
      <c r="F56" s="77" t="s">
        <v>3</v>
      </c>
      <c r="G56" s="75" t="s">
        <v>300</v>
      </c>
      <c r="H56" s="81" t="s">
        <v>468</v>
      </c>
      <c r="I56" s="82">
        <v>8.86</v>
      </c>
      <c r="J56" s="85">
        <v>16</v>
      </c>
      <c r="K56" s="28">
        <f t="shared" si="5"/>
        <v>0</v>
      </c>
      <c r="L56" s="28">
        <f t="shared" si="6"/>
        <v>0</v>
      </c>
      <c r="M56" s="29"/>
      <c r="N56" s="30">
        <f t="shared" si="3"/>
        <v>4</v>
      </c>
      <c r="O56" s="29"/>
      <c r="P56" s="29"/>
      <c r="Q56" s="29"/>
      <c r="R56" s="42">
        <f t="shared" si="7"/>
        <v>16</v>
      </c>
      <c r="S56" s="20" t="str">
        <f t="shared" si="4"/>
        <v>OK</v>
      </c>
      <c r="T56" s="142"/>
      <c r="U56" s="143"/>
      <c r="V56" s="143"/>
      <c r="W56" s="143"/>
      <c r="X56" s="41"/>
      <c r="Y56" s="41"/>
      <c r="Z56" s="41"/>
      <c r="AA56" s="40"/>
      <c r="AB56" s="40"/>
      <c r="AC56" s="40"/>
      <c r="AD56" s="40"/>
      <c r="AE56" s="38"/>
      <c r="AF56" s="38"/>
      <c r="AG56" s="38"/>
      <c r="AH56" s="38"/>
      <c r="AI56" s="38"/>
      <c r="AJ56" s="38"/>
      <c r="AK56" s="38"/>
      <c r="AL56" s="38"/>
      <c r="AM56" s="38"/>
      <c r="AN56" s="38"/>
      <c r="AO56" s="38"/>
      <c r="AP56" s="38"/>
      <c r="AQ56" s="38"/>
      <c r="AR56" s="38"/>
      <c r="AS56" s="38"/>
      <c r="AT56" s="38"/>
      <c r="AU56" s="38"/>
      <c r="AV56" s="38"/>
      <c r="AW56" s="38"/>
      <c r="AX56" s="38"/>
      <c r="AY56" s="38"/>
    </row>
    <row r="57" spans="1:51" ht="24.75" customHeight="1" x14ac:dyDescent="0.25">
      <c r="A57" s="166" t="s">
        <v>479</v>
      </c>
      <c r="B57" s="163">
        <v>6</v>
      </c>
      <c r="C57" s="67">
        <v>54</v>
      </c>
      <c r="D57" s="71" t="s">
        <v>117</v>
      </c>
      <c r="E57" s="86" t="s">
        <v>290</v>
      </c>
      <c r="F57" s="77" t="s">
        <v>301</v>
      </c>
      <c r="G57" s="75" t="s">
        <v>302</v>
      </c>
      <c r="H57" s="81" t="s">
        <v>468</v>
      </c>
      <c r="I57" s="82">
        <v>1</v>
      </c>
      <c r="J57" s="85">
        <v>0</v>
      </c>
      <c r="K57" s="28">
        <f t="shared" si="5"/>
        <v>0</v>
      </c>
      <c r="L57" s="28">
        <f t="shared" si="6"/>
        <v>0</v>
      </c>
      <c r="M57" s="29"/>
      <c r="N57" s="30">
        <f t="shared" si="3"/>
        <v>0</v>
      </c>
      <c r="O57" s="29"/>
      <c r="P57" s="29"/>
      <c r="Q57" s="29"/>
      <c r="R57" s="42">
        <f t="shared" si="7"/>
        <v>0</v>
      </c>
      <c r="S57" s="20" t="str">
        <f t="shared" si="4"/>
        <v>OK</v>
      </c>
      <c r="T57" s="142"/>
      <c r="U57" s="143"/>
      <c r="V57" s="143"/>
      <c r="W57" s="143"/>
      <c r="X57" s="41"/>
      <c r="Y57" s="41"/>
      <c r="Z57" s="41"/>
      <c r="AA57" s="40"/>
      <c r="AB57" s="40"/>
      <c r="AC57" s="40"/>
      <c r="AD57" s="40"/>
      <c r="AE57" s="38"/>
      <c r="AF57" s="38"/>
      <c r="AG57" s="38"/>
      <c r="AH57" s="38"/>
      <c r="AI57" s="38"/>
      <c r="AJ57" s="38"/>
      <c r="AK57" s="38"/>
      <c r="AL57" s="38"/>
      <c r="AM57" s="38"/>
      <c r="AN57" s="38"/>
      <c r="AO57" s="38"/>
      <c r="AP57" s="38"/>
      <c r="AQ57" s="38"/>
      <c r="AR57" s="38"/>
      <c r="AS57" s="38"/>
      <c r="AT57" s="38"/>
      <c r="AU57" s="38"/>
      <c r="AV57" s="38"/>
      <c r="AW57" s="38"/>
      <c r="AX57" s="38"/>
      <c r="AY57" s="38"/>
    </row>
    <row r="58" spans="1:51" ht="24.75" customHeight="1" x14ac:dyDescent="0.25">
      <c r="A58" s="166"/>
      <c r="B58" s="164"/>
      <c r="C58" s="67">
        <v>55</v>
      </c>
      <c r="D58" s="71" t="s">
        <v>118</v>
      </c>
      <c r="E58" s="86" t="s">
        <v>303</v>
      </c>
      <c r="F58" s="77" t="s">
        <v>3</v>
      </c>
      <c r="G58" s="75" t="s">
        <v>304</v>
      </c>
      <c r="H58" s="81" t="s">
        <v>468</v>
      </c>
      <c r="I58" s="82">
        <v>1.06</v>
      </c>
      <c r="J58" s="85">
        <v>0</v>
      </c>
      <c r="K58" s="28">
        <f t="shared" si="5"/>
        <v>0</v>
      </c>
      <c r="L58" s="28">
        <f t="shared" si="6"/>
        <v>0</v>
      </c>
      <c r="M58" s="29"/>
      <c r="N58" s="30">
        <f t="shared" si="3"/>
        <v>0</v>
      </c>
      <c r="O58" s="29"/>
      <c r="P58" s="29"/>
      <c r="Q58" s="29"/>
      <c r="R58" s="42">
        <f t="shared" si="7"/>
        <v>0</v>
      </c>
      <c r="S58" s="20" t="str">
        <f t="shared" si="4"/>
        <v>OK</v>
      </c>
      <c r="T58" s="142"/>
      <c r="U58" s="143"/>
      <c r="V58" s="143"/>
      <c r="W58" s="143"/>
      <c r="X58" s="41"/>
      <c r="Y58" s="41"/>
      <c r="Z58" s="41"/>
      <c r="AA58" s="40"/>
      <c r="AB58" s="40"/>
      <c r="AC58" s="40"/>
      <c r="AD58" s="40"/>
      <c r="AE58" s="38"/>
      <c r="AF58" s="38"/>
      <c r="AG58" s="38"/>
      <c r="AH58" s="38"/>
      <c r="AI58" s="38"/>
      <c r="AJ58" s="38"/>
      <c r="AK58" s="38"/>
      <c r="AL58" s="38"/>
      <c r="AM58" s="38"/>
      <c r="AN58" s="38"/>
      <c r="AO58" s="38"/>
      <c r="AP58" s="38"/>
      <c r="AQ58" s="38"/>
      <c r="AR58" s="38"/>
      <c r="AS58" s="38"/>
      <c r="AT58" s="38"/>
      <c r="AU58" s="38"/>
      <c r="AV58" s="38"/>
      <c r="AW58" s="38"/>
      <c r="AX58" s="38"/>
      <c r="AY58" s="38"/>
    </row>
    <row r="59" spans="1:51" ht="24.75" customHeight="1" x14ac:dyDescent="0.25">
      <c r="A59" s="166"/>
      <c r="B59" s="164"/>
      <c r="C59" s="67">
        <v>56</v>
      </c>
      <c r="D59" s="71" t="s">
        <v>119</v>
      </c>
      <c r="E59" s="86" t="s">
        <v>293</v>
      </c>
      <c r="F59" s="77" t="s">
        <v>50</v>
      </c>
      <c r="G59" s="75" t="s">
        <v>305</v>
      </c>
      <c r="H59" s="81" t="s">
        <v>468</v>
      </c>
      <c r="I59" s="82">
        <v>2</v>
      </c>
      <c r="J59" s="85">
        <v>15</v>
      </c>
      <c r="K59" s="28">
        <f t="shared" si="5"/>
        <v>5</v>
      </c>
      <c r="L59" s="28">
        <f t="shared" si="6"/>
        <v>5</v>
      </c>
      <c r="M59" s="29"/>
      <c r="N59" s="30">
        <f t="shared" si="3"/>
        <v>3</v>
      </c>
      <c r="O59" s="29"/>
      <c r="P59" s="29"/>
      <c r="Q59" s="29"/>
      <c r="R59" s="42">
        <f t="shared" si="7"/>
        <v>10</v>
      </c>
      <c r="S59" s="20" t="str">
        <f t="shared" si="4"/>
        <v>OK</v>
      </c>
      <c r="T59" s="145">
        <v>5</v>
      </c>
      <c r="U59" s="143"/>
      <c r="V59" s="143"/>
      <c r="W59" s="143"/>
      <c r="X59" s="41"/>
      <c r="Y59" s="41"/>
      <c r="Z59" s="41"/>
      <c r="AA59" s="40"/>
      <c r="AB59" s="40"/>
      <c r="AC59" s="40"/>
      <c r="AD59" s="40"/>
      <c r="AE59" s="38"/>
      <c r="AF59" s="38"/>
      <c r="AG59" s="38"/>
      <c r="AH59" s="38"/>
      <c r="AI59" s="38"/>
      <c r="AJ59" s="38"/>
      <c r="AK59" s="38"/>
      <c r="AL59" s="38"/>
      <c r="AM59" s="38"/>
      <c r="AN59" s="38"/>
      <c r="AO59" s="38"/>
      <c r="AP59" s="38"/>
      <c r="AQ59" s="38"/>
      <c r="AR59" s="38"/>
      <c r="AS59" s="38"/>
      <c r="AT59" s="38"/>
      <c r="AU59" s="38"/>
      <c r="AV59" s="38"/>
      <c r="AW59" s="38"/>
      <c r="AX59" s="38"/>
      <c r="AY59" s="38"/>
    </row>
    <row r="60" spans="1:51" ht="24.75" customHeight="1" x14ac:dyDescent="0.25">
      <c r="A60" s="166"/>
      <c r="B60" s="164"/>
      <c r="C60" s="67">
        <v>57</v>
      </c>
      <c r="D60" s="71" t="s">
        <v>120</v>
      </c>
      <c r="E60" s="86" t="s">
        <v>306</v>
      </c>
      <c r="F60" s="77" t="s">
        <v>236</v>
      </c>
      <c r="G60" s="75" t="s">
        <v>307</v>
      </c>
      <c r="H60" s="81" t="s">
        <v>468</v>
      </c>
      <c r="I60" s="82">
        <v>1.32</v>
      </c>
      <c r="J60" s="85">
        <v>0</v>
      </c>
      <c r="K60" s="28">
        <f t="shared" si="5"/>
        <v>0</v>
      </c>
      <c r="L60" s="28">
        <f t="shared" si="6"/>
        <v>0</v>
      </c>
      <c r="M60" s="29"/>
      <c r="N60" s="30">
        <f t="shared" si="3"/>
        <v>0</v>
      </c>
      <c r="O60" s="29"/>
      <c r="P60" s="29"/>
      <c r="Q60" s="29"/>
      <c r="R60" s="42">
        <f t="shared" si="7"/>
        <v>0</v>
      </c>
      <c r="S60" s="20" t="str">
        <f t="shared" si="4"/>
        <v>OK</v>
      </c>
      <c r="T60" s="142"/>
      <c r="U60" s="143"/>
      <c r="V60" s="143"/>
      <c r="W60" s="143"/>
      <c r="X60" s="41"/>
      <c r="Y60" s="41"/>
      <c r="Z60" s="41"/>
      <c r="AA60" s="40"/>
      <c r="AB60" s="40"/>
      <c r="AC60" s="40"/>
      <c r="AD60" s="40"/>
      <c r="AE60" s="38"/>
      <c r="AF60" s="38"/>
      <c r="AG60" s="38"/>
      <c r="AH60" s="38"/>
      <c r="AI60" s="38"/>
      <c r="AJ60" s="38"/>
      <c r="AK60" s="38"/>
      <c r="AL60" s="38"/>
      <c r="AM60" s="38"/>
      <c r="AN60" s="38"/>
      <c r="AO60" s="38"/>
      <c r="AP60" s="38"/>
      <c r="AQ60" s="38"/>
      <c r="AR60" s="38"/>
      <c r="AS60" s="38"/>
      <c r="AT60" s="38"/>
      <c r="AU60" s="38"/>
      <c r="AV60" s="38"/>
      <c r="AW60" s="38"/>
      <c r="AX60" s="38"/>
      <c r="AY60" s="38"/>
    </row>
    <row r="61" spans="1:51" ht="24.75" customHeight="1" x14ac:dyDescent="0.25">
      <c r="A61" s="166"/>
      <c r="B61" s="164"/>
      <c r="C61" s="67">
        <v>58</v>
      </c>
      <c r="D61" s="71" t="s">
        <v>121</v>
      </c>
      <c r="E61" s="86" t="s">
        <v>308</v>
      </c>
      <c r="F61" s="77" t="s">
        <v>3</v>
      </c>
      <c r="G61" s="75" t="s">
        <v>309</v>
      </c>
      <c r="H61" s="81" t="s">
        <v>468</v>
      </c>
      <c r="I61" s="82">
        <v>0.93</v>
      </c>
      <c r="J61" s="85">
        <v>36</v>
      </c>
      <c r="K61" s="28">
        <f t="shared" si="5"/>
        <v>12</v>
      </c>
      <c r="L61" s="28">
        <f t="shared" si="6"/>
        <v>12</v>
      </c>
      <c r="M61" s="29"/>
      <c r="N61" s="30">
        <f t="shared" si="3"/>
        <v>9</v>
      </c>
      <c r="O61" s="29"/>
      <c r="P61" s="29"/>
      <c r="Q61" s="29"/>
      <c r="R61" s="42">
        <f t="shared" si="7"/>
        <v>24</v>
      </c>
      <c r="S61" s="20" t="str">
        <f t="shared" si="4"/>
        <v>OK</v>
      </c>
      <c r="T61" s="145">
        <v>12</v>
      </c>
      <c r="U61" s="143"/>
      <c r="V61" s="143"/>
      <c r="W61" s="143"/>
      <c r="X61" s="41"/>
      <c r="Y61" s="41"/>
      <c r="Z61" s="41"/>
      <c r="AA61" s="40"/>
      <c r="AB61" s="40"/>
      <c r="AC61" s="40"/>
      <c r="AD61" s="40"/>
      <c r="AE61" s="38"/>
      <c r="AF61" s="38"/>
      <c r="AG61" s="38"/>
      <c r="AH61" s="38"/>
      <c r="AI61" s="38"/>
      <c r="AJ61" s="38"/>
      <c r="AK61" s="38"/>
      <c r="AL61" s="38"/>
      <c r="AM61" s="38"/>
      <c r="AN61" s="38"/>
      <c r="AO61" s="38"/>
      <c r="AP61" s="38"/>
      <c r="AQ61" s="38"/>
      <c r="AR61" s="38"/>
      <c r="AS61" s="38"/>
      <c r="AT61" s="38"/>
      <c r="AU61" s="38"/>
      <c r="AV61" s="38"/>
      <c r="AW61" s="38"/>
      <c r="AX61" s="38"/>
      <c r="AY61" s="38"/>
    </row>
    <row r="62" spans="1:51" ht="24.75" customHeight="1" x14ac:dyDescent="0.25">
      <c r="A62" s="166"/>
      <c r="B62" s="164"/>
      <c r="C62" s="67">
        <v>59</v>
      </c>
      <c r="D62" s="71" t="s">
        <v>122</v>
      </c>
      <c r="E62" s="86" t="s">
        <v>308</v>
      </c>
      <c r="F62" s="77" t="s">
        <v>3</v>
      </c>
      <c r="G62" s="75" t="s">
        <v>310</v>
      </c>
      <c r="H62" s="81" t="s">
        <v>468</v>
      </c>
      <c r="I62" s="82">
        <v>0.93</v>
      </c>
      <c r="J62" s="85">
        <v>24</v>
      </c>
      <c r="K62" s="28">
        <f t="shared" si="5"/>
        <v>12</v>
      </c>
      <c r="L62" s="28">
        <f t="shared" si="6"/>
        <v>12</v>
      </c>
      <c r="M62" s="29"/>
      <c r="N62" s="30">
        <f t="shared" si="3"/>
        <v>6</v>
      </c>
      <c r="O62" s="29"/>
      <c r="P62" s="29"/>
      <c r="Q62" s="29"/>
      <c r="R62" s="42">
        <f t="shared" si="7"/>
        <v>12</v>
      </c>
      <c r="S62" s="20" t="str">
        <f t="shared" si="4"/>
        <v>OK</v>
      </c>
      <c r="T62" s="145">
        <v>12</v>
      </c>
      <c r="U62" s="143"/>
      <c r="V62" s="143"/>
      <c r="W62" s="143"/>
      <c r="X62" s="41"/>
      <c r="Y62" s="41"/>
      <c r="Z62" s="41"/>
      <c r="AA62" s="40"/>
      <c r="AB62" s="40"/>
      <c r="AC62" s="40"/>
      <c r="AD62" s="40"/>
      <c r="AE62" s="38"/>
      <c r="AF62" s="38"/>
      <c r="AG62" s="38"/>
      <c r="AH62" s="38"/>
      <c r="AI62" s="38"/>
      <c r="AJ62" s="38"/>
      <c r="AK62" s="38"/>
      <c r="AL62" s="38"/>
      <c r="AM62" s="38"/>
      <c r="AN62" s="38"/>
      <c r="AO62" s="38"/>
      <c r="AP62" s="38"/>
      <c r="AQ62" s="38"/>
      <c r="AR62" s="38"/>
      <c r="AS62" s="38"/>
      <c r="AT62" s="38"/>
      <c r="AU62" s="38"/>
      <c r="AV62" s="38"/>
      <c r="AW62" s="38"/>
      <c r="AX62" s="38"/>
      <c r="AY62" s="38"/>
    </row>
    <row r="63" spans="1:51" ht="24.75" customHeight="1" x14ac:dyDescent="0.25">
      <c r="A63" s="166"/>
      <c r="B63" s="164"/>
      <c r="C63" s="67">
        <v>60</v>
      </c>
      <c r="D63" s="71" t="s">
        <v>123</v>
      </c>
      <c r="E63" s="86" t="s">
        <v>308</v>
      </c>
      <c r="F63" s="77" t="s">
        <v>3</v>
      </c>
      <c r="G63" s="75" t="s">
        <v>311</v>
      </c>
      <c r="H63" s="81" t="s">
        <v>468</v>
      </c>
      <c r="I63" s="82">
        <v>0.93</v>
      </c>
      <c r="J63" s="85">
        <v>12</v>
      </c>
      <c r="K63" s="28">
        <f t="shared" si="5"/>
        <v>12</v>
      </c>
      <c r="L63" s="28">
        <f t="shared" si="6"/>
        <v>12</v>
      </c>
      <c r="M63" s="29"/>
      <c r="N63" s="30">
        <f t="shared" si="3"/>
        <v>3</v>
      </c>
      <c r="O63" s="29"/>
      <c r="P63" s="29"/>
      <c r="Q63" s="29"/>
      <c r="R63" s="42">
        <f t="shared" si="7"/>
        <v>0</v>
      </c>
      <c r="S63" s="20" t="str">
        <f t="shared" si="4"/>
        <v>OK</v>
      </c>
      <c r="T63" s="145">
        <v>12</v>
      </c>
      <c r="U63" s="143"/>
      <c r="V63" s="143"/>
      <c r="W63" s="143"/>
      <c r="X63" s="41"/>
      <c r="Y63" s="41"/>
      <c r="Z63" s="41"/>
      <c r="AA63" s="40"/>
      <c r="AB63" s="40"/>
      <c r="AC63" s="40"/>
      <c r="AD63" s="40"/>
      <c r="AE63" s="38"/>
      <c r="AF63" s="38"/>
      <c r="AG63" s="38"/>
      <c r="AH63" s="38"/>
      <c r="AI63" s="38"/>
      <c r="AJ63" s="38"/>
      <c r="AK63" s="38"/>
      <c r="AL63" s="38"/>
      <c r="AM63" s="38"/>
      <c r="AN63" s="38"/>
      <c r="AO63" s="38"/>
      <c r="AP63" s="38"/>
      <c r="AQ63" s="38"/>
      <c r="AR63" s="38"/>
      <c r="AS63" s="38"/>
      <c r="AT63" s="38"/>
      <c r="AU63" s="38"/>
      <c r="AV63" s="38"/>
      <c r="AW63" s="38"/>
      <c r="AX63" s="38"/>
      <c r="AY63" s="38"/>
    </row>
    <row r="64" spans="1:51" ht="24.75" customHeight="1" x14ac:dyDescent="0.25">
      <c r="A64" s="166"/>
      <c r="B64" s="164"/>
      <c r="C64" s="67">
        <v>61</v>
      </c>
      <c r="D64" s="71" t="s">
        <v>124</v>
      </c>
      <c r="E64" s="86" t="s">
        <v>312</v>
      </c>
      <c r="F64" s="77" t="s">
        <v>3</v>
      </c>
      <c r="G64" s="75" t="s">
        <v>313</v>
      </c>
      <c r="H64" s="81" t="s">
        <v>468</v>
      </c>
      <c r="I64" s="82">
        <v>0.7</v>
      </c>
      <c r="J64" s="85">
        <v>4</v>
      </c>
      <c r="K64" s="28">
        <f t="shared" si="5"/>
        <v>0</v>
      </c>
      <c r="L64" s="28">
        <f t="shared" si="6"/>
        <v>0</v>
      </c>
      <c r="M64" s="29"/>
      <c r="N64" s="30">
        <f t="shared" si="3"/>
        <v>1</v>
      </c>
      <c r="O64" s="29"/>
      <c r="P64" s="29"/>
      <c r="Q64" s="29"/>
      <c r="R64" s="42">
        <f t="shared" si="7"/>
        <v>4</v>
      </c>
      <c r="S64" s="20" t="str">
        <f t="shared" si="4"/>
        <v>OK</v>
      </c>
      <c r="T64" s="142"/>
      <c r="U64" s="143"/>
      <c r="V64" s="143"/>
      <c r="W64" s="143"/>
      <c r="X64" s="41"/>
      <c r="Y64" s="41"/>
      <c r="Z64" s="41"/>
      <c r="AA64" s="40"/>
      <c r="AB64" s="40"/>
      <c r="AC64" s="40"/>
      <c r="AD64" s="40"/>
      <c r="AE64" s="38"/>
      <c r="AF64" s="38"/>
      <c r="AG64" s="38"/>
      <c r="AH64" s="38"/>
      <c r="AI64" s="38"/>
      <c r="AJ64" s="38"/>
      <c r="AK64" s="38"/>
      <c r="AL64" s="38"/>
      <c r="AM64" s="38"/>
      <c r="AN64" s="38"/>
      <c r="AO64" s="38"/>
      <c r="AP64" s="38"/>
      <c r="AQ64" s="38"/>
      <c r="AR64" s="38"/>
      <c r="AS64" s="38"/>
      <c r="AT64" s="38"/>
      <c r="AU64" s="38"/>
      <c r="AV64" s="38"/>
      <c r="AW64" s="38"/>
      <c r="AX64" s="38"/>
      <c r="AY64" s="38"/>
    </row>
    <row r="65" spans="1:51" ht="24.75" customHeight="1" x14ac:dyDescent="0.25">
      <c r="A65" s="166"/>
      <c r="B65" s="164"/>
      <c r="C65" s="67">
        <v>62</v>
      </c>
      <c r="D65" s="71" t="s">
        <v>125</v>
      </c>
      <c r="E65" s="86" t="s">
        <v>314</v>
      </c>
      <c r="F65" s="77" t="s">
        <v>3</v>
      </c>
      <c r="G65" s="75" t="s">
        <v>315</v>
      </c>
      <c r="H65" s="81" t="s">
        <v>468</v>
      </c>
      <c r="I65" s="82">
        <v>1.06</v>
      </c>
      <c r="J65" s="85">
        <v>0</v>
      </c>
      <c r="K65" s="28">
        <f t="shared" si="5"/>
        <v>0</v>
      </c>
      <c r="L65" s="28">
        <f t="shared" si="6"/>
        <v>0</v>
      </c>
      <c r="M65" s="29"/>
      <c r="N65" s="30">
        <f t="shared" si="3"/>
        <v>0</v>
      </c>
      <c r="O65" s="29"/>
      <c r="P65" s="29"/>
      <c r="Q65" s="29"/>
      <c r="R65" s="42">
        <f t="shared" si="7"/>
        <v>0</v>
      </c>
      <c r="S65" s="20" t="str">
        <f t="shared" si="4"/>
        <v>OK</v>
      </c>
      <c r="T65" s="142"/>
      <c r="U65" s="143"/>
      <c r="V65" s="143"/>
      <c r="W65" s="143"/>
      <c r="X65" s="41"/>
      <c r="Y65" s="41"/>
      <c r="Z65" s="41"/>
      <c r="AA65" s="40"/>
      <c r="AB65" s="40"/>
      <c r="AC65" s="40"/>
      <c r="AD65" s="40"/>
      <c r="AE65" s="38"/>
      <c r="AF65" s="38"/>
      <c r="AG65" s="38"/>
      <c r="AH65" s="38"/>
      <c r="AI65" s="38"/>
      <c r="AJ65" s="38"/>
      <c r="AK65" s="38"/>
      <c r="AL65" s="38"/>
      <c r="AM65" s="38"/>
      <c r="AN65" s="38"/>
      <c r="AO65" s="38"/>
      <c r="AP65" s="38"/>
      <c r="AQ65" s="38"/>
      <c r="AR65" s="38"/>
      <c r="AS65" s="38"/>
      <c r="AT65" s="38"/>
      <c r="AU65" s="38"/>
      <c r="AV65" s="38"/>
      <c r="AW65" s="38"/>
      <c r="AX65" s="38"/>
      <c r="AY65" s="38"/>
    </row>
    <row r="66" spans="1:51" ht="24.75" customHeight="1" x14ac:dyDescent="0.25">
      <c r="A66" s="166"/>
      <c r="B66" s="164"/>
      <c r="C66" s="67">
        <v>63</v>
      </c>
      <c r="D66" s="71" t="s">
        <v>126</v>
      </c>
      <c r="E66" s="86" t="s">
        <v>316</v>
      </c>
      <c r="F66" s="77" t="s">
        <v>3</v>
      </c>
      <c r="G66" s="75" t="s">
        <v>317</v>
      </c>
      <c r="H66" s="81" t="s">
        <v>468</v>
      </c>
      <c r="I66" s="82">
        <v>1.24</v>
      </c>
      <c r="J66" s="85">
        <v>0</v>
      </c>
      <c r="K66" s="28">
        <f t="shared" si="5"/>
        <v>0</v>
      </c>
      <c r="L66" s="28">
        <f t="shared" si="6"/>
        <v>0</v>
      </c>
      <c r="M66" s="29"/>
      <c r="N66" s="30">
        <f t="shared" si="3"/>
        <v>0</v>
      </c>
      <c r="O66" s="29"/>
      <c r="P66" s="29"/>
      <c r="Q66" s="29"/>
      <c r="R66" s="42">
        <f t="shared" si="7"/>
        <v>0</v>
      </c>
      <c r="S66" s="20" t="str">
        <f t="shared" si="4"/>
        <v>OK</v>
      </c>
      <c r="T66" s="142"/>
      <c r="U66" s="143"/>
      <c r="V66" s="143"/>
      <c r="W66" s="143"/>
      <c r="X66" s="41"/>
      <c r="Y66" s="41"/>
      <c r="Z66" s="41"/>
      <c r="AA66" s="40"/>
      <c r="AB66" s="40"/>
      <c r="AC66" s="40"/>
      <c r="AD66" s="40"/>
      <c r="AE66" s="38"/>
      <c r="AF66" s="38"/>
      <c r="AG66" s="38"/>
      <c r="AH66" s="38"/>
      <c r="AI66" s="38"/>
      <c r="AJ66" s="38"/>
      <c r="AK66" s="38"/>
      <c r="AL66" s="38"/>
      <c r="AM66" s="38"/>
      <c r="AN66" s="38"/>
      <c r="AO66" s="38"/>
      <c r="AP66" s="38"/>
      <c r="AQ66" s="38"/>
      <c r="AR66" s="38"/>
      <c r="AS66" s="38"/>
      <c r="AT66" s="38"/>
      <c r="AU66" s="38"/>
      <c r="AV66" s="38"/>
      <c r="AW66" s="38"/>
      <c r="AX66" s="38"/>
      <c r="AY66" s="38"/>
    </row>
    <row r="67" spans="1:51" ht="24.75" customHeight="1" x14ac:dyDescent="0.25">
      <c r="A67" s="166"/>
      <c r="B67" s="164"/>
      <c r="C67" s="67">
        <v>64</v>
      </c>
      <c r="D67" s="71" t="s">
        <v>127</v>
      </c>
      <c r="E67" s="86" t="s">
        <v>314</v>
      </c>
      <c r="F67" s="77" t="s">
        <v>3</v>
      </c>
      <c r="G67" s="75" t="s">
        <v>318</v>
      </c>
      <c r="H67" s="81" t="s">
        <v>468</v>
      </c>
      <c r="I67" s="82">
        <v>1.67</v>
      </c>
      <c r="J67" s="85">
        <v>0</v>
      </c>
      <c r="K67" s="28">
        <f t="shared" si="5"/>
        <v>0</v>
      </c>
      <c r="L67" s="28">
        <f t="shared" si="6"/>
        <v>0</v>
      </c>
      <c r="M67" s="29"/>
      <c r="N67" s="30">
        <f t="shared" si="3"/>
        <v>0</v>
      </c>
      <c r="O67" s="29"/>
      <c r="P67" s="29"/>
      <c r="Q67" s="29"/>
      <c r="R67" s="42">
        <f t="shared" si="7"/>
        <v>0</v>
      </c>
      <c r="S67" s="20" t="str">
        <f t="shared" si="4"/>
        <v>OK</v>
      </c>
      <c r="T67" s="142"/>
      <c r="U67" s="143"/>
      <c r="V67" s="143"/>
      <c r="W67" s="143"/>
      <c r="X67" s="41"/>
      <c r="Y67" s="41"/>
      <c r="Z67" s="41"/>
      <c r="AA67" s="40"/>
      <c r="AB67" s="40"/>
      <c r="AC67" s="40"/>
      <c r="AD67" s="40"/>
      <c r="AE67" s="38"/>
      <c r="AF67" s="38"/>
      <c r="AG67" s="38"/>
      <c r="AH67" s="38"/>
      <c r="AI67" s="38"/>
      <c r="AJ67" s="38"/>
      <c r="AK67" s="38"/>
      <c r="AL67" s="38"/>
      <c r="AM67" s="38"/>
      <c r="AN67" s="38"/>
      <c r="AO67" s="38"/>
      <c r="AP67" s="38"/>
      <c r="AQ67" s="38"/>
      <c r="AR67" s="38"/>
      <c r="AS67" s="38"/>
      <c r="AT67" s="38"/>
      <c r="AU67" s="38"/>
      <c r="AV67" s="38"/>
      <c r="AW67" s="38"/>
      <c r="AX67" s="38"/>
      <c r="AY67" s="38"/>
    </row>
    <row r="68" spans="1:51" ht="24.75" customHeight="1" x14ac:dyDescent="0.25">
      <c r="A68" s="166"/>
      <c r="B68" s="164"/>
      <c r="C68" s="67">
        <v>65</v>
      </c>
      <c r="D68" s="71" t="s">
        <v>128</v>
      </c>
      <c r="E68" s="86" t="s">
        <v>297</v>
      </c>
      <c r="F68" s="77" t="s">
        <v>3</v>
      </c>
      <c r="G68" s="75" t="s">
        <v>319</v>
      </c>
      <c r="H68" s="81" t="s">
        <v>468</v>
      </c>
      <c r="I68" s="82">
        <v>0.75</v>
      </c>
      <c r="J68" s="85">
        <v>50</v>
      </c>
      <c r="K68" s="28">
        <f t="shared" si="5"/>
        <v>0</v>
      </c>
      <c r="L68" s="28">
        <f t="shared" si="6"/>
        <v>0</v>
      </c>
      <c r="M68" s="29"/>
      <c r="N68" s="30">
        <f t="shared" si="3"/>
        <v>12</v>
      </c>
      <c r="O68" s="29"/>
      <c r="P68" s="29"/>
      <c r="Q68" s="29"/>
      <c r="R68" s="42">
        <f t="shared" si="7"/>
        <v>50</v>
      </c>
      <c r="S68" s="20" t="str">
        <f t="shared" si="4"/>
        <v>OK</v>
      </c>
      <c r="T68" s="142"/>
      <c r="U68" s="143"/>
      <c r="V68" s="143"/>
      <c r="W68" s="143"/>
      <c r="X68" s="41"/>
      <c r="Y68" s="41"/>
      <c r="Z68" s="41"/>
      <c r="AA68" s="40"/>
      <c r="AB68" s="40"/>
      <c r="AC68" s="40"/>
      <c r="AD68" s="40"/>
      <c r="AE68" s="38"/>
      <c r="AF68" s="38"/>
      <c r="AG68" s="38"/>
      <c r="AH68" s="38"/>
      <c r="AI68" s="38"/>
      <c r="AJ68" s="38"/>
      <c r="AK68" s="38"/>
      <c r="AL68" s="38"/>
      <c r="AM68" s="38"/>
      <c r="AN68" s="38"/>
      <c r="AO68" s="38"/>
      <c r="AP68" s="38"/>
      <c r="AQ68" s="38"/>
      <c r="AR68" s="38"/>
      <c r="AS68" s="38"/>
      <c r="AT68" s="38"/>
      <c r="AU68" s="38"/>
      <c r="AV68" s="38"/>
      <c r="AW68" s="38"/>
      <c r="AX68" s="38"/>
      <c r="AY68" s="38"/>
    </row>
    <row r="69" spans="1:51" ht="24.75" customHeight="1" x14ac:dyDescent="0.25">
      <c r="A69" s="166"/>
      <c r="B69" s="164"/>
      <c r="C69" s="67">
        <v>66</v>
      </c>
      <c r="D69" s="71" t="s">
        <v>129</v>
      </c>
      <c r="E69" s="86" t="s">
        <v>299</v>
      </c>
      <c r="F69" s="77" t="s">
        <v>3</v>
      </c>
      <c r="G69" s="75" t="s">
        <v>320</v>
      </c>
      <c r="H69" s="81" t="s">
        <v>468</v>
      </c>
      <c r="I69" s="82">
        <v>5.69</v>
      </c>
      <c r="J69" s="85">
        <v>0</v>
      </c>
      <c r="K69" s="28">
        <f t="shared" si="5"/>
        <v>0</v>
      </c>
      <c r="L69" s="28">
        <f t="shared" si="6"/>
        <v>0</v>
      </c>
      <c r="M69" s="29"/>
      <c r="N69" s="30">
        <f t="shared" si="3"/>
        <v>0</v>
      </c>
      <c r="O69" s="29"/>
      <c r="P69" s="29"/>
      <c r="Q69" s="29"/>
      <c r="R69" s="42">
        <f t="shared" si="7"/>
        <v>0</v>
      </c>
      <c r="S69" s="20" t="str">
        <f t="shared" ref="S69:S154" si="8">IF(R69&lt;0,"ATENÇÃO","OK")</f>
        <v>OK</v>
      </c>
      <c r="T69" s="142"/>
      <c r="U69" s="143"/>
      <c r="V69" s="143"/>
      <c r="W69" s="143"/>
      <c r="X69" s="41"/>
      <c r="Y69" s="41"/>
      <c r="Z69" s="41"/>
      <c r="AA69" s="40"/>
      <c r="AB69" s="40"/>
      <c r="AC69" s="40"/>
      <c r="AD69" s="40"/>
      <c r="AE69" s="38"/>
      <c r="AF69" s="38"/>
      <c r="AG69" s="38"/>
      <c r="AH69" s="38"/>
      <c r="AI69" s="38"/>
      <c r="AJ69" s="38"/>
      <c r="AK69" s="38"/>
      <c r="AL69" s="38"/>
      <c r="AM69" s="38"/>
      <c r="AN69" s="38"/>
      <c r="AO69" s="38"/>
      <c r="AP69" s="38"/>
      <c r="AQ69" s="38"/>
      <c r="AR69" s="38"/>
      <c r="AS69" s="38"/>
      <c r="AT69" s="38"/>
      <c r="AU69" s="38"/>
      <c r="AV69" s="38"/>
      <c r="AW69" s="38"/>
      <c r="AX69" s="38"/>
      <c r="AY69" s="38"/>
    </row>
    <row r="70" spans="1:51" ht="24.75" customHeight="1" x14ac:dyDescent="0.25">
      <c r="A70" s="166"/>
      <c r="B70" s="164"/>
      <c r="C70" s="67">
        <v>67</v>
      </c>
      <c r="D70" s="71" t="s">
        <v>130</v>
      </c>
      <c r="E70" s="86" t="s">
        <v>321</v>
      </c>
      <c r="F70" s="77" t="s">
        <v>3</v>
      </c>
      <c r="G70" s="75" t="s">
        <v>322</v>
      </c>
      <c r="H70" s="81" t="s">
        <v>468</v>
      </c>
      <c r="I70" s="82">
        <v>3.04</v>
      </c>
      <c r="J70" s="85">
        <v>10</v>
      </c>
      <c r="K70" s="28">
        <f t="shared" si="5"/>
        <v>0</v>
      </c>
      <c r="L70" s="28">
        <f t="shared" si="6"/>
        <v>0</v>
      </c>
      <c r="M70" s="29"/>
      <c r="N70" s="30">
        <f t="shared" si="3"/>
        <v>2</v>
      </c>
      <c r="O70" s="29"/>
      <c r="P70" s="29"/>
      <c r="Q70" s="29"/>
      <c r="R70" s="42">
        <f t="shared" si="7"/>
        <v>10</v>
      </c>
      <c r="S70" s="20" t="str">
        <f t="shared" si="8"/>
        <v>OK</v>
      </c>
      <c r="T70" s="142"/>
      <c r="U70" s="143"/>
      <c r="V70" s="143"/>
      <c r="W70" s="143"/>
      <c r="X70" s="41"/>
      <c r="Y70" s="41"/>
      <c r="Z70" s="41"/>
      <c r="AA70" s="40"/>
      <c r="AB70" s="40"/>
      <c r="AC70" s="40"/>
      <c r="AD70" s="40"/>
      <c r="AE70" s="38"/>
      <c r="AF70" s="38"/>
      <c r="AG70" s="38"/>
      <c r="AH70" s="38"/>
      <c r="AI70" s="38"/>
      <c r="AJ70" s="38"/>
      <c r="AK70" s="38"/>
      <c r="AL70" s="38"/>
      <c r="AM70" s="38"/>
      <c r="AN70" s="38"/>
      <c r="AO70" s="38"/>
      <c r="AP70" s="38"/>
      <c r="AQ70" s="38"/>
      <c r="AR70" s="38"/>
      <c r="AS70" s="38"/>
      <c r="AT70" s="38"/>
      <c r="AU70" s="38"/>
      <c r="AV70" s="38"/>
      <c r="AW70" s="38"/>
      <c r="AX70" s="38"/>
      <c r="AY70" s="38"/>
    </row>
    <row r="71" spans="1:51" ht="24.75" customHeight="1" x14ac:dyDescent="0.25">
      <c r="A71" s="166"/>
      <c r="B71" s="164"/>
      <c r="C71" s="67">
        <v>68</v>
      </c>
      <c r="D71" s="71" t="s">
        <v>131</v>
      </c>
      <c r="E71" s="86" t="s">
        <v>323</v>
      </c>
      <c r="F71" s="77" t="s">
        <v>3</v>
      </c>
      <c r="G71" s="75" t="s">
        <v>324</v>
      </c>
      <c r="H71" s="81" t="s">
        <v>468</v>
      </c>
      <c r="I71" s="82">
        <v>3.66</v>
      </c>
      <c r="J71" s="85">
        <v>5</v>
      </c>
      <c r="K71" s="28">
        <f t="shared" si="5"/>
        <v>5</v>
      </c>
      <c r="L71" s="28">
        <f t="shared" si="6"/>
        <v>5</v>
      </c>
      <c r="M71" s="29"/>
      <c r="N71" s="30">
        <f t="shared" si="3"/>
        <v>1</v>
      </c>
      <c r="O71" s="29"/>
      <c r="P71" s="29"/>
      <c r="Q71" s="29"/>
      <c r="R71" s="42">
        <f t="shared" si="7"/>
        <v>0</v>
      </c>
      <c r="S71" s="20" t="str">
        <f t="shared" si="8"/>
        <v>OK</v>
      </c>
      <c r="T71" s="145">
        <v>5</v>
      </c>
      <c r="U71" s="143"/>
      <c r="V71" s="143"/>
      <c r="W71" s="143"/>
      <c r="X71" s="41"/>
      <c r="Y71" s="41"/>
      <c r="Z71" s="41"/>
      <c r="AA71" s="40"/>
      <c r="AB71" s="40"/>
      <c r="AC71" s="40"/>
      <c r="AD71" s="40"/>
      <c r="AE71" s="38"/>
      <c r="AF71" s="38"/>
      <c r="AG71" s="38"/>
      <c r="AH71" s="38"/>
      <c r="AI71" s="38"/>
      <c r="AJ71" s="38"/>
      <c r="AK71" s="38"/>
      <c r="AL71" s="38"/>
      <c r="AM71" s="38"/>
      <c r="AN71" s="38"/>
      <c r="AO71" s="38"/>
      <c r="AP71" s="38"/>
      <c r="AQ71" s="38"/>
      <c r="AR71" s="38"/>
      <c r="AS71" s="38"/>
      <c r="AT71" s="38"/>
      <c r="AU71" s="38"/>
      <c r="AV71" s="38"/>
      <c r="AW71" s="38"/>
      <c r="AX71" s="38"/>
      <c r="AY71" s="38"/>
    </row>
    <row r="72" spans="1:51" ht="24.75" customHeight="1" x14ac:dyDescent="0.25">
      <c r="A72" s="166"/>
      <c r="B72" s="164"/>
      <c r="C72" s="67">
        <v>69</v>
      </c>
      <c r="D72" s="71" t="s">
        <v>132</v>
      </c>
      <c r="E72" s="86" t="s">
        <v>314</v>
      </c>
      <c r="F72" s="77" t="s">
        <v>3</v>
      </c>
      <c r="G72" s="75" t="s">
        <v>325</v>
      </c>
      <c r="H72" s="81" t="s">
        <v>468</v>
      </c>
      <c r="I72" s="82">
        <v>0.43</v>
      </c>
      <c r="J72" s="85">
        <v>0</v>
      </c>
      <c r="K72" s="28">
        <f t="shared" si="5"/>
        <v>0</v>
      </c>
      <c r="L72" s="28">
        <f t="shared" si="6"/>
        <v>0</v>
      </c>
      <c r="M72" s="29"/>
      <c r="N72" s="30">
        <f t="shared" si="3"/>
        <v>0</v>
      </c>
      <c r="O72" s="29"/>
      <c r="P72" s="29"/>
      <c r="Q72" s="29"/>
      <c r="R72" s="42">
        <f t="shared" si="7"/>
        <v>0</v>
      </c>
      <c r="S72" s="20" t="str">
        <f t="shared" si="8"/>
        <v>OK</v>
      </c>
      <c r="T72" s="142"/>
      <c r="U72" s="143"/>
      <c r="V72" s="143"/>
      <c r="W72" s="143"/>
      <c r="X72" s="41"/>
      <c r="Y72" s="41"/>
      <c r="Z72" s="41"/>
      <c r="AA72" s="40"/>
      <c r="AB72" s="40"/>
      <c r="AC72" s="40"/>
      <c r="AD72" s="40"/>
      <c r="AE72" s="38"/>
      <c r="AF72" s="38"/>
      <c r="AG72" s="38"/>
      <c r="AH72" s="38"/>
      <c r="AI72" s="38"/>
      <c r="AJ72" s="38"/>
      <c r="AK72" s="38"/>
      <c r="AL72" s="38"/>
      <c r="AM72" s="38"/>
      <c r="AN72" s="38"/>
      <c r="AO72" s="38"/>
      <c r="AP72" s="38"/>
      <c r="AQ72" s="38"/>
      <c r="AR72" s="38"/>
      <c r="AS72" s="38"/>
      <c r="AT72" s="38"/>
      <c r="AU72" s="38"/>
      <c r="AV72" s="38"/>
      <c r="AW72" s="38"/>
      <c r="AX72" s="38"/>
      <c r="AY72" s="38"/>
    </row>
    <row r="73" spans="1:51" ht="24.75" customHeight="1" x14ac:dyDescent="0.25">
      <c r="A73" s="166"/>
      <c r="B73" s="165"/>
      <c r="C73" s="67">
        <v>70</v>
      </c>
      <c r="D73" s="71" t="s">
        <v>133</v>
      </c>
      <c r="E73" s="86" t="s">
        <v>308</v>
      </c>
      <c r="F73" s="77" t="s">
        <v>3</v>
      </c>
      <c r="G73" s="75" t="s">
        <v>326</v>
      </c>
      <c r="H73" s="81" t="s">
        <v>468</v>
      </c>
      <c r="I73" s="82">
        <v>1.75</v>
      </c>
      <c r="J73" s="85">
        <v>5</v>
      </c>
      <c r="K73" s="28">
        <f t="shared" si="5"/>
        <v>5</v>
      </c>
      <c r="L73" s="28">
        <f t="shared" si="6"/>
        <v>5</v>
      </c>
      <c r="M73" s="29"/>
      <c r="N73" s="30">
        <f t="shared" si="3"/>
        <v>1</v>
      </c>
      <c r="O73" s="29"/>
      <c r="P73" s="29"/>
      <c r="Q73" s="29"/>
      <c r="R73" s="42">
        <f t="shared" si="7"/>
        <v>0</v>
      </c>
      <c r="S73" s="20" t="str">
        <f t="shared" si="8"/>
        <v>OK</v>
      </c>
      <c r="T73" s="145">
        <v>5</v>
      </c>
      <c r="U73" s="143"/>
      <c r="V73" s="143"/>
      <c r="W73" s="143"/>
      <c r="X73" s="41"/>
      <c r="Y73" s="41"/>
      <c r="Z73" s="41"/>
      <c r="AA73" s="40"/>
      <c r="AB73" s="40"/>
      <c r="AC73" s="40"/>
      <c r="AD73" s="40"/>
      <c r="AE73" s="38"/>
      <c r="AF73" s="38"/>
      <c r="AG73" s="38"/>
      <c r="AH73" s="38"/>
      <c r="AI73" s="38"/>
      <c r="AJ73" s="38"/>
      <c r="AK73" s="38"/>
      <c r="AL73" s="38"/>
      <c r="AM73" s="38"/>
      <c r="AN73" s="38"/>
      <c r="AO73" s="38"/>
      <c r="AP73" s="38"/>
      <c r="AQ73" s="38"/>
      <c r="AR73" s="38"/>
      <c r="AS73" s="38"/>
      <c r="AT73" s="38"/>
      <c r="AU73" s="38"/>
      <c r="AV73" s="38"/>
      <c r="AW73" s="38"/>
      <c r="AX73" s="38"/>
      <c r="AY73" s="38"/>
    </row>
    <row r="74" spans="1:51" ht="24.75" customHeight="1" x14ac:dyDescent="0.25">
      <c r="A74" s="166" t="s">
        <v>477</v>
      </c>
      <c r="B74" s="163">
        <v>9</v>
      </c>
      <c r="C74" s="67">
        <v>80</v>
      </c>
      <c r="D74" s="71" t="s">
        <v>134</v>
      </c>
      <c r="E74" s="86" t="s">
        <v>327</v>
      </c>
      <c r="F74" s="77" t="s">
        <v>3</v>
      </c>
      <c r="G74" s="75" t="s">
        <v>328</v>
      </c>
      <c r="H74" s="81" t="s">
        <v>468</v>
      </c>
      <c r="I74" s="82">
        <v>14.8</v>
      </c>
      <c r="J74" s="85">
        <v>0</v>
      </c>
      <c r="K74" s="28">
        <f t="shared" si="5"/>
        <v>0</v>
      </c>
      <c r="L74" s="28">
        <f t="shared" si="6"/>
        <v>0</v>
      </c>
      <c r="M74" s="29"/>
      <c r="N74" s="30">
        <f t="shared" si="3"/>
        <v>0</v>
      </c>
      <c r="O74" s="29"/>
      <c r="P74" s="29"/>
      <c r="Q74" s="29"/>
      <c r="R74" s="42">
        <f t="shared" si="7"/>
        <v>0</v>
      </c>
      <c r="S74" s="20" t="str">
        <f t="shared" si="8"/>
        <v>OK</v>
      </c>
      <c r="T74" s="142"/>
      <c r="U74" s="143"/>
      <c r="V74" s="143"/>
      <c r="W74" s="143"/>
      <c r="X74" s="41"/>
      <c r="Y74" s="41"/>
      <c r="Z74" s="41"/>
      <c r="AA74" s="40"/>
      <c r="AB74" s="40"/>
      <c r="AC74" s="40"/>
      <c r="AD74" s="40"/>
      <c r="AE74" s="38"/>
      <c r="AF74" s="38"/>
      <c r="AG74" s="38"/>
      <c r="AH74" s="38"/>
      <c r="AI74" s="38"/>
      <c r="AJ74" s="38"/>
      <c r="AK74" s="38"/>
      <c r="AL74" s="38"/>
      <c r="AM74" s="38"/>
      <c r="AN74" s="38"/>
      <c r="AO74" s="38"/>
      <c r="AP74" s="38"/>
      <c r="AQ74" s="38"/>
      <c r="AR74" s="38"/>
      <c r="AS74" s="38"/>
      <c r="AT74" s="38"/>
      <c r="AU74" s="38"/>
      <c r="AV74" s="38"/>
      <c r="AW74" s="38"/>
      <c r="AX74" s="38"/>
      <c r="AY74" s="38"/>
    </row>
    <row r="75" spans="1:51" ht="24.75" customHeight="1" x14ac:dyDescent="0.25">
      <c r="A75" s="166"/>
      <c r="B75" s="164"/>
      <c r="C75" s="67">
        <v>81</v>
      </c>
      <c r="D75" s="71" t="s">
        <v>135</v>
      </c>
      <c r="E75" s="86" t="s">
        <v>329</v>
      </c>
      <c r="F75" s="77" t="s">
        <v>50</v>
      </c>
      <c r="G75" s="75" t="s">
        <v>330</v>
      </c>
      <c r="H75" s="81" t="s">
        <v>468</v>
      </c>
      <c r="I75" s="82">
        <v>2.54</v>
      </c>
      <c r="J75" s="85">
        <v>5</v>
      </c>
      <c r="K75" s="28">
        <f t="shared" si="5"/>
        <v>5</v>
      </c>
      <c r="L75" s="28">
        <f t="shared" si="6"/>
        <v>5</v>
      </c>
      <c r="M75" s="29"/>
      <c r="N75" s="30">
        <f t="shared" si="3"/>
        <v>1</v>
      </c>
      <c r="O75" s="29"/>
      <c r="P75" s="29"/>
      <c r="Q75" s="29"/>
      <c r="R75" s="42">
        <f t="shared" si="7"/>
        <v>0</v>
      </c>
      <c r="S75" s="20" t="str">
        <f t="shared" si="8"/>
        <v>OK</v>
      </c>
      <c r="T75" s="142"/>
      <c r="U75" s="147">
        <v>5</v>
      </c>
      <c r="V75" s="143"/>
      <c r="W75" s="143"/>
      <c r="X75" s="41"/>
      <c r="Y75" s="41"/>
      <c r="Z75" s="41"/>
      <c r="AA75" s="40"/>
      <c r="AB75" s="40"/>
      <c r="AC75" s="40"/>
      <c r="AD75" s="40"/>
      <c r="AE75" s="38"/>
      <c r="AF75" s="38"/>
      <c r="AG75" s="38"/>
      <c r="AH75" s="38"/>
      <c r="AI75" s="38"/>
      <c r="AJ75" s="38"/>
      <c r="AK75" s="38"/>
      <c r="AL75" s="38"/>
      <c r="AM75" s="38"/>
      <c r="AN75" s="38"/>
      <c r="AO75" s="38"/>
      <c r="AP75" s="38"/>
      <c r="AQ75" s="38"/>
      <c r="AR75" s="38"/>
      <c r="AS75" s="38"/>
      <c r="AT75" s="38"/>
      <c r="AU75" s="38"/>
      <c r="AV75" s="38"/>
      <c r="AW75" s="38"/>
      <c r="AX75" s="38"/>
      <c r="AY75" s="38"/>
    </row>
    <row r="76" spans="1:51" ht="24.75" customHeight="1" x14ac:dyDescent="0.25">
      <c r="A76" s="166"/>
      <c r="B76" s="164"/>
      <c r="C76" s="67">
        <v>82</v>
      </c>
      <c r="D76" s="71" t="s">
        <v>136</v>
      </c>
      <c r="E76" s="86" t="s">
        <v>331</v>
      </c>
      <c r="F76" s="77" t="s">
        <v>50</v>
      </c>
      <c r="G76" s="75" t="s">
        <v>332</v>
      </c>
      <c r="H76" s="81" t="s">
        <v>468</v>
      </c>
      <c r="I76" s="82">
        <v>4.37</v>
      </c>
      <c r="J76" s="85">
        <v>0</v>
      </c>
      <c r="K76" s="28">
        <f t="shared" si="5"/>
        <v>0</v>
      </c>
      <c r="L76" s="28">
        <f t="shared" si="6"/>
        <v>0</v>
      </c>
      <c r="M76" s="29"/>
      <c r="N76" s="30">
        <f t="shared" si="3"/>
        <v>0</v>
      </c>
      <c r="O76" s="29"/>
      <c r="P76" s="29"/>
      <c r="Q76" s="29"/>
      <c r="R76" s="42">
        <f t="shared" si="7"/>
        <v>0</v>
      </c>
      <c r="S76" s="20" t="str">
        <f t="shared" si="8"/>
        <v>OK</v>
      </c>
      <c r="T76" s="142"/>
      <c r="U76" s="143"/>
      <c r="V76" s="143"/>
      <c r="W76" s="143"/>
      <c r="X76" s="41"/>
      <c r="Y76" s="41"/>
      <c r="Z76" s="41"/>
      <c r="AA76" s="40"/>
      <c r="AB76" s="40"/>
      <c r="AC76" s="40"/>
      <c r="AD76" s="40"/>
      <c r="AE76" s="38"/>
      <c r="AF76" s="38"/>
      <c r="AG76" s="38"/>
      <c r="AH76" s="38"/>
      <c r="AI76" s="38"/>
      <c r="AJ76" s="38"/>
      <c r="AK76" s="38"/>
      <c r="AL76" s="38"/>
      <c r="AM76" s="38"/>
      <c r="AN76" s="38"/>
      <c r="AO76" s="38"/>
      <c r="AP76" s="38"/>
      <c r="AQ76" s="38"/>
      <c r="AR76" s="38"/>
      <c r="AS76" s="38"/>
      <c r="AT76" s="38"/>
      <c r="AU76" s="38"/>
      <c r="AV76" s="38"/>
      <c r="AW76" s="38"/>
      <c r="AX76" s="38"/>
      <c r="AY76" s="38"/>
    </row>
    <row r="77" spans="1:51" ht="24.75" customHeight="1" x14ac:dyDescent="0.25">
      <c r="A77" s="166"/>
      <c r="B77" s="164"/>
      <c r="C77" s="67">
        <v>83</v>
      </c>
      <c r="D77" s="72" t="s">
        <v>137</v>
      </c>
      <c r="E77" s="86" t="s">
        <v>333</v>
      </c>
      <c r="F77" s="78" t="s">
        <v>50</v>
      </c>
      <c r="G77" s="79" t="s">
        <v>334</v>
      </c>
      <c r="H77" s="77" t="s">
        <v>468</v>
      </c>
      <c r="I77" s="82">
        <v>3</v>
      </c>
      <c r="J77" s="85">
        <v>0</v>
      </c>
      <c r="K77" s="28">
        <f t="shared" si="5"/>
        <v>0</v>
      </c>
      <c r="L77" s="28">
        <f t="shared" si="6"/>
        <v>0</v>
      </c>
      <c r="M77" s="29"/>
      <c r="N77" s="30">
        <f t="shared" si="3"/>
        <v>0</v>
      </c>
      <c r="O77" s="29"/>
      <c r="P77" s="29"/>
      <c r="Q77" s="29"/>
      <c r="R77" s="42">
        <f t="shared" si="7"/>
        <v>0</v>
      </c>
      <c r="S77" s="20" t="str">
        <f t="shared" si="8"/>
        <v>OK</v>
      </c>
      <c r="T77" s="142"/>
      <c r="U77" s="143"/>
      <c r="V77" s="143"/>
      <c r="W77" s="143"/>
      <c r="X77" s="41"/>
      <c r="Y77" s="41"/>
      <c r="Z77" s="41"/>
      <c r="AA77" s="40"/>
      <c r="AB77" s="40"/>
      <c r="AC77" s="40"/>
      <c r="AD77" s="40"/>
      <c r="AE77" s="38"/>
      <c r="AF77" s="38"/>
      <c r="AG77" s="38"/>
      <c r="AH77" s="38"/>
      <c r="AI77" s="38"/>
      <c r="AJ77" s="38"/>
      <c r="AK77" s="38"/>
      <c r="AL77" s="38"/>
      <c r="AM77" s="38"/>
      <c r="AN77" s="38"/>
      <c r="AO77" s="38"/>
      <c r="AP77" s="38"/>
      <c r="AQ77" s="38"/>
      <c r="AR77" s="38"/>
      <c r="AS77" s="38"/>
      <c r="AT77" s="38"/>
      <c r="AU77" s="38"/>
      <c r="AV77" s="38"/>
      <c r="AW77" s="38"/>
      <c r="AX77" s="38"/>
      <c r="AY77" s="38"/>
    </row>
    <row r="78" spans="1:51" ht="24.75" customHeight="1" x14ac:dyDescent="0.25">
      <c r="A78" s="166"/>
      <c r="B78" s="164"/>
      <c r="C78" s="67">
        <v>84</v>
      </c>
      <c r="D78" s="71" t="s">
        <v>138</v>
      </c>
      <c r="E78" s="86" t="s">
        <v>335</v>
      </c>
      <c r="F78" s="77" t="s">
        <v>50</v>
      </c>
      <c r="G78" s="75" t="s">
        <v>336</v>
      </c>
      <c r="H78" s="81" t="s">
        <v>468</v>
      </c>
      <c r="I78" s="82">
        <v>5.41</v>
      </c>
      <c r="J78" s="85">
        <v>24</v>
      </c>
      <c r="K78" s="28">
        <f t="shared" si="5"/>
        <v>12</v>
      </c>
      <c r="L78" s="28">
        <f t="shared" si="6"/>
        <v>12</v>
      </c>
      <c r="M78" s="29"/>
      <c r="N78" s="30">
        <f t="shared" si="3"/>
        <v>6</v>
      </c>
      <c r="O78" s="29"/>
      <c r="P78" s="29"/>
      <c r="Q78" s="29"/>
      <c r="R78" s="42">
        <f t="shared" si="7"/>
        <v>12</v>
      </c>
      <c r="S78" s="20" t="str">
        <f t="shared" si="8"/>
        <v>OK</v>
      </c>
      <c r="T78" s="142"/>
      <c r="U78" s="147">
        <v>12</v>
      </c>
      <c r="V78" s="143"/>
      <c r="W78" s="143"/>
      <c r="X78" s="41"/>
      <c r="Y78" s="41"/>
      <c r="Z78" s="41"/>
      <c r="AA78" s="40"/>
      <c r="AB78" s="40"/>
      <c r="AC78" s="40"/>
      <c r="AD78" s="40"/>
      <c r="AE78" s="38"/>
      <c r="AF78" s="38"/>
      <c r="AG78" s="38"/>
      <c r="AH78" s="38"/>
      <c r="AI78" s="38"/>
      <c r="AJ78" s="38"/>
      <c r="AK78" s="38"/>
      <c r="AL78" s="38"/>
      <c r="AM78" s="38"/>
      <c r="AN78" s="38"/>
      <c r="AO78" s="38"/>
      <c r="AP78" s="38"/>
      <c r="AQ78" s="38"/>
      <c r="AR78" s="38"/>
      <c r="AS78" s="38"/>
      <c r="AT78" s="38"/>
      <c r="AU78" s="38"/>
      <c r="AV78" s="38"/>
      <c r="AW78" s="38"/>
      <c r="AX78" s="38"/>
      <c r="AY78" s="38"/>
    </row>
    <row r="79" spans="1:51" ht="24.75" customHeight="1" x14ac:dyDescent="0.25">
      <c r="A79" s="166"/>
      <c r="B79" s="164"/>
      <c r="C79" s="67">
        <v>85</v>
      </c>
      <c r="D79" s="71" t="s">
        <v>139</v>
      </c>
      <c r="E79" s="86" t="s">
        <v>337</v>
      </c>
      <c r="F79" s="77" t="s">
        <v>3</v>
      </c>
      <c r="G79" s="75" t="s">
        <v>338</v>
      </c>
      <c r="H79" s="81" t="s">
        <v>468</v>
      </c>
      <c r="I79" s="82">
        <v>0.79</v>
      </c>
      <c r="J79" s="85">
        <v>30</v>
      </c>
      <c r="K79" s="28">
        <f t="shared" si="5"/>
        <v>30</v>
      </c>
      <c r="L79" s="28">
        <f t="shared" si="6"/>
        <v>30</v>
      </c>
      <c r="M79" s="29"/>
      <c r="N79" s="30">
        <f t="shared" si="3"/>
        <v>7</v>
      </c>
      <c r="O79" s="29"/>
      <c r="P79" s="29"/>
      <c r="Q79" s="29"/>
      <c r="R79" s="42">
        <f t="shared" si="7"/>
        <v>0</v>
      </c>
      <c r="S79" s="20" t="str">
        <f t="shared" si="8"/>
        <v>OK</v>
      </c>
      <c r="T79" s="142"/>
      <c r="U79" s="147">
        <v>30</v>
      </c>
      <c r="V79" s="143"/>
      <c r="W79" s="143"/>
      <c r="X79" s="41"/>
      <c r="Y79" s="41"/>
      <c r="Z79" s="41"/>
      <c r="AA79" s="40"/>
      <c r="AB79" s="40"/>
      <c r="AC79" s="40"/>
      <c r="AD79" s="40"/>
      <c r="AE79" s="38"/>
      <c r="AF79" s="38"/>
      <c r="AG79" s="38"/>
      <c r="AH79" s="38"/>
      <c r="AI79" s="38"/>
      <c r="AJ79" s="38"/>
      <c r="AK79" s="38"/>
      <c r="AL79" s="38"/>
      <c r="AM79" s="38"/>
      <c r="AN79" s="38"/>
      <c r="AO79" s="38"/>
      <c r="AP79" s="38"/>
      <c r="AQ79" s="38"/>
      <c r="AR79" s="38"/>
      <c r="AS79" s="38"/>
      <c r="AT79" s="38"/>
      <c r="AU79" s="38"/>
      <c r="AV79" s="38"/>
      <c r="AW79" s="38"/>
      <c r="AX79" s="38"/>
      <c r="AY79" s="38"/>
    </row>
    <row r="80" spans="1:51" ht="24.75" customHeight="1" x14ac:dyDescent="0.25">
      <c r="A80" s="166"/>
      <c r="B80" s="164"/>
      <c r="C80" s="67">
        <v>86</v>
      </c>
      <c r="D80" s="71" t="s">
        <v>140</v>
      </c>
      <c r="E80" s="86" t="s">
        <v>339</v>
      </c>
      <c r="F80" s="77" t="s">
        <v>340</v>
      </c>
      <c r="G80" s="75" t="s">
        <v>341</v>
      </c>
      <c r="H80" s="81" t="s">
        <v>468</v>
      </c>
      <c r="I80" s="82">
        <v>2.04</v>
      </c>
      <c r="J80" s="85">
        <v>5</v>
      </c>
      <c r="K80" s="28">
        <f t="shared" si="5"/>
        <v>0</v>
      </c>
      <c r="L80" s="28">
        <f t="shared" si="6"/>
        <v>0</v>
      </c>
      <c r="M80" s="29"/>
      <c r="N80" s="30">
        <f t="shared" si="3"/>
        <v>1</v>
      </c>
      <c r="O80" s="29"/>
      <c r="P80" s="29"/>
      <c r="Q80" s="29"/>
      <c r="R80" s="42">
        <f t="shared" si="7"/>
        <v>5</v>
      </c>
      <c r="S80" s="20" t="str">
        <f t="shared" si="8"/>
        <v>OK</v>
      </c>
      <c r="T80" s="142"/>
      <c r="U80" s="143"/>
      <c r="V80" s="143"/>
      <c r="W80" s="143"/>
      <c r="X80" s="41"/>
      <c r="Y80" s="41"/>
      <c r="Z80" s="41"/>
      <c r="AA80" s="40"/>
      <c r="AB80" s="40"/>
      <c r="AC80" s="40"/>
      <c r="AD80" s="40"/>
      <c r="AE80" s="38"/>
      <c r="AF80" s="38"/>
      <c r="AG80" s="38"/>
      <c r="AH80" s="38"/>
      <c r="AI80" s="38"/>
      <c r="AJ80" s="38"/>
      <c r="AK80" s="38"/>
      <c r="AL80" s="38"/>
      <c r="AM80" s="38"/>
      <c r="AN80" s="38"/>
      <c r="AO80" s="38"/>
      <c r="AP80" s="38"/>
      <c r="AQ80" s="38"/>
      <c r="AR80" s="38"/>
      <c r="AS80" s="38"/>
      <c r="AT80" s="38"/>
      <c r="AU80" s="38"/>
      <c r="AV80" s="38"/>
      <c r="AW80" s="38"/>
      <c r="AX80" s="38"/>
      <c r="AY80" s="38"/>
    </row>
    <row r="81" spans="1:51" ht="24.75" customHeight="1" x14ac:dyDescent="0.25">
      <c r="A81" s="166"/>
      <c r="B81" s="164"/>
      <c r="C81" s="67">
        <v>87</v>
      </c>
      <c r="D81" s="71" t="s">
        <v>141</v>
      </c>
      <c r="E81" s="86" t="s">
        <v>339</v>
      </c>
      <c r="F81" s="77" t="s">
        <v>340</v>
      </c>
      <c r="G81" s="75" t="s">
        <v>342</v>
      </c>
      <c r="H81" s="81" t="s">
        <v>468</v>
      </c>
      <c r="I81" s="82">
        <v>1.99</v>
      </c>
      <c r="J81" s="85">
        <v>5</v>
      </c>
      <c r="K81" s="28">
        <f t="shared" si="5"/>
        <v>0</v>
      </c>
      <c r="L81" s="28">
        <f t="shared" si="6"/>
        <v>0</v>
      </c>
      <c r="M81" s="29"/>
      <c r="N81" s="30">
        <f t="shared" si="3"/>
        <v>1</v>
      </c>
      <c r="O81" s="29"/>
      <c r="P81" s="29"/>
      <c r="Q81" s="29"/>
      <c r="R81" s="42">
        <f t="shared" si="7"/>
        <v>5</v>
      </c>
      <c r="S81" s="20" t="str">
        <f t="shared" si="8"/>
        <v>OK</v>
      </c>
      <c r="T81" s="142"/>
      <c r="U81" s="143"/>
      <c r="V81" s="143"/>
      <c r="W81" s="143"/>
      <c r="X81" s="41"/>
      <c r="Y81" s="41"/>
      <c r="Z81" s="41"/>
      <c r="AA81" s="40"/>
      <c r="AB81" s="40"/>
      <c r="AC81" s="40"/>
      <c r="AD81" s="40"/>
      <c r="AE81" s="38"/>
      <c r="AF81" s="38"/>
      <c r="AG81" s="38"/>
      <c r="AH81" s="38"/>
      <c r="AI81" s="38"/>
      <c r="AJ81" s="38"/>
      <c r="AK81" s="38"/>
      <c r="AL81" s="38"/>
      <c r="AM81" s="38"/>
      <c r="AN81" s="38"/>
      <c r="AO81" s="38"/>
      <c r="AP81" s="38"/>
      <c r="AQ81" s="38"/>
      <c r="AR81" s="38"/>
      <c r="AS81" s="38"/>
      <c r="AT81" s="38"/>
      <c r="AU81" s="38"/>
      <c r="AV81" s="38"/>
      <c r="AW81" s="38"/>
      <c r="AX81" s="38"/>
      <c r="AY81" s="38"/>
    </row>
    <row r="82" spans="1:51" ht="24.75" customHeight="1" x14ac:dyDescent="0.25">
      <c r="A82" s="166"/>
      <c r="B82" s="164"/>
      <c r="C82" s="67">
        <v>88</v>
      </c>
      <c r="D82" s="71" t="s">
        <v>142</v>
      </c>
      <c r="E82" s="86" t="s">
        <v>343</v>
      </c>
      <c r="F82" s="77" t="s">
        <v>3</v>
      </c>
      <c r="G82" s="75" t="s">
        <v>344</v>
      </c>
      <c r="H82" s="81" t="s">
        <v>468</v>
      </c>
      <c r="I82" s="82">
        <v>3.12</v>
      </c>
      <c r="J82" s="85">
        <v>3</v>
      </c>
      <c r="K82" s="28">
        <f t="shared" si="5"/>
        <v>0</v>
      </c>
      <c r="L82" s="28">
        <f t="shared" si="6"/>
        <v>0</v>
      </c>
      <c r="M82" s="29"/>
      <c r="N82" s="30">
        <f t="shared" si="3"/>
        <v>0</v>
      </c>
      <c r="O82" s="29"/>
      <c r="P82" s="29"/>
      <c r="Q82" s="29"/>
      <c r="R82" s="42">
        <f t="shared" si="7"/>
        <v>3</v>
      </c>
      <c r="S82" s="20" t="str">
        <f t="shared" si="8"/>
        <v>OK</v>
      </c>
      <c r="T82" s="142"/>
      <c r="U82" s="143"/>
      <c r="V82" s="143"/>
      <c r="W82" s="143"/>
      <c r="X82" s="41"/>
      <c r="Y82" s="41"/>
      <c r="Z82" s="41"/>
      <c r="AA82" s="40"/>
      <c r="AB82" s="40"/>
      <c r="AC82" s="40"/>
      <c r="AD82" s="40"/>
      <c r="AE82" s="38"/>
      <c r="AF82" s="38"/>
      <c r="AG82" s="38"/>
      <c r="AH82" s="38"/>
      <c r="AI82" s="38"/>
      <c r="AJ82" s="38"/>
      <c r="AK82" s="38"/>
      <c r="AL82" s="38"/>
      <c r="AM82" s="38"/>
      <c r="AN82" s="38"/>
      <c r="AO82" s="38"/>
      <c r="AP82" s="38"/>
      <c r="AQ82" s="38"/>
      <c r="AR82" s="38"/>
      <c r="AS82" s="38"/>
      <c r="AT82" s="38"/>
      <c r="AU82" s="38"/>
      <c r="AV82" s="38"/>
      <c r="AW82" s="38"/>
      <c r="AX82" s="38"/>
      <c r="AY82" s="38"/>
    </row>
    <row r="83" spans="1:51" ht="24.75" customHeight="1" x14ac:dyDescent="0.25">
      <c r="A83" s="166"/>
      <c r="B83" s="164"/>
      <c r="C83" s="67">
        <v>89</v>
      </c>
      <c r="D83" s="71" t="s">
        <v>143</v>
      </c>
      <c r="E83" s="86" t="s">
        <v>345</v>
      </c>
      <c r="F83" s="77" t="s">
        <v>3</v>
      </c>
      <c r="G83" s="75" t="s">
        <v>346</v>
      </c>
      <c r="H83" s="81" t="s">
        <v>468</v>
      </c>
      <c r="I83" s="82">
        <v>3.12</v>
      </c>
      <c r="J83" s="85">
        <v>3</v>
      </c>
      <c r="K83" s="28">
        <f t="shared" si="5"/>
        <v>0</v>
      </c>
      <c r="L83" s="28">
        <f t="shared" si="6"/>
        <v>0</v>
      </c>
      <c r="M83" s="29"/>
      <c r="N83" s="30">
        <f t="shared" si="3"/>
        <v>0</v>
      </c>
      <c r="O83" s="29"/>
      <c r="P83" s="29"/>
      <c r="Q83" s="29"/>
      <c r="R83" s="42">
        <f t="shared" si="7"/>
        <v>3</v>
      </c>
      <c r="S83" s="20" t="str">
        <f t="shared" si="8"/>
        <v>OK</v>
      </c>
      <c r="T83" s="142"/>
      <c r="U83" s="143"/>
      <c r="V83" s="143"/>
      <c r="W83" s="143"/>
      <c r="X83" s="41"/>
      <c r="Y83" s="41"/>
      <c r="Z83" s="41"/>
      <c r="AA83" s="40"/>
      <c r="AB83" s="40"/>
      <c r="AC83" s="40"/>
      <c r="AD83" s="40"/>
      <c r="AE83" s="38"/>
      <c r="AF83" s="38"/>
      <c r="AG83" s="38"/>
      <c r="AH83" s="38"/>
      <c r="AI83" s="38"/>
      <c r="AJ83" s="38"/>
      <c r="AK83" s="38"/>
      <c r="AL83" s="38"/>
      <c r="AM83" s="38"/>
      <c r="AN83" s="38"/>
      <c r="AO83" s="38"/>
      <c r="AP83" s="38"/>
      <c r="AQ83" s="38"/>
      <c r="AR83" s="38"/>
      <c r="AS83" s="38"/>
      <c r="AT83" s="38"/>
      <c r="AU83" s="38"/>
      <c r="AV83" s="38"/>
      <c r="AW83" s="38"/>
      <c r="AX83" s="38"/>
      <c r="AY83" s="38"/>
    </row>
    <row r="84" spans="1:51" ht="24.75" customHeight="1" x14ac:dyDescent="0.25">
      <c r="A84" s="166"/>
      <c r="B84" s="164"/>
      <c r="C84" s="67">
        <v>90</v>
      </c>
      <c r="D84" s="71" t="s">
        <v>144</v>
      </c>
      <c r="E84" s="86" t="s">
        <v>347</v>
      </c>
      <c r="F84" s="77" t="s">
        <v>3</v>
      </c>
      <c r="G84" s="75" t="s">
        <v>348</v>
      </c>
      <c r="H84" s="81" t="s">
        <v>468</v>
      </c>
      <c r="I84" s="82">
        <v>1.2</v>
      </c>
      <c r="J84" s="85">
        <v>10</v>
      </c>
      <c r="K84" s="28">
        <f t="shared" si="5"/>
        <v>0</v>
      </c>
      <c r="L84" s="28">
        <f t="shared" si="6"/>
        <v>0</v>
      </c>
      <c r="M84" s="29"/>
      <c r="N84" s="30">
        <f t="shared" si="3"/>
        <v>2</v>
      </c>
      <c r="O84" s="29"/>
      <c r="P84" s="29"/>
      <c r="Q84" s="29"/>
      <c r="R84" s="42">
        <f t="shared" si="7"/>
        <v>10</v>
      </c>
      <c r="S84" s="20" t="str">
        <f t="shared" si="8"/>
        <v>OK</v>
      </c>
      <c r="T84" s="142"/>
      <c r="U84" s="143"/>
      <c r="V84" s="143"/>
      <c r="W84" s="143"/>
      <c r="X84" s="41"/>
      <c r="Y84" s="41"/>
      <c r="Z84" s="41"/>
      <c r="AA84" s="40"/>
      <c r="AB84" s="40"/>
      <c r="AC84" s="40"/>
      <c r="AD84" s="40"/>
      <c r="AE84" s="38"/>
      <c r="AF84" s="38"/>
      <c r="AG84" s="38"/>
      <c r="AH84" s="38"/>
      <c r="AI84" s="38"/>
      <c r="AJ84" s="38"/>
      <c r="AK84" s="38"/>
      <c r="AL84" s="38"/>
      <c r="AM84" s="38"/>
      <c r="AN84" s="38"/>
      <c r="AO84" s="38"/>
      <c r="AP84" s="38"/>
      <c r="AQ84" s="38"/>
      <c r="AR84" s="38"/>
      <c r="AS84" s="38"/>
      <c r="AT84" s="38"/>
      <c r="AU84" s="38"/>
      <c r="AV84" s="38"/>
      <c r="AW84" s="38"/>
      <c r="AX84" s="38"/>
      <c r="AY84" s="38"/>
    </row>
    <row r="85" spans="1:51" ht="24.75" customHeight="1" x14ac:dyDescent="0.25">
      <c r="A85" s="166"/>
      <c r="B85" s="164"/>
      <c r="C85" s="67">
        <v>91</v>
      </c>
      <c r="D85" s="71" t="s">
        <v>145</v>
      </c>
      <c r="E85" s="86" t="s">
        <v>349</v>
      </c>
      <c r="F85" s="77" t="s">
        <v>3</v>
      </c>
      <c r="G85" s="75" t="s">
        <v>350</v>
      </c>
      <c r="H85" s="81" t="s">
        <v>468</v>
      </c>
      <c r="I85" s="82">
        <v>1.5</v>
      </c>
      <c r="J85" s="85">
        <v>15</v>
      </c>
      <c r="K85" s="28">
        <f t="shared" si="5"/>
        <v>0</v>
      </c>
      <c r="L85" s="28">
        <f t="shared" si="6"/>
        <v>0</v>
      </c>
      <c r="M85" s="29"/>
      <c r="N85" s="30">
        <f t="shared" si="3"/>
        <v>3</v>
      </c>
      <c r="O85" s="29"/>
      <c r="P85" s="29"/>
      <c r="Q85" s="29"/>
      <c r="R85" s="42">
        <f t="shared" si="7"/>
        <v>15</v>
      </c>
      <c r="S85" s="20" t="str">
        <f t="shared" si="8"/>
        <v>OK</v>
      </c>
      <c r="T85" s="142"/>
      <c r="U85" s="143"/>
      <c r="V85" s="143"/>
      <c r="W85" s="143"/>
      <c r="X85" s="41"/>
      <c r="Y85" s="41"/>
      <c r="Z85" s="41"/>
      <c r="AA85" s="40"/>
      <c r="AB85" s="40"/>
      <c r="AC85" s="40"/>
      <c r="AD85" s="40"/>
      <c r="AE85" s="38"/>
      <c r="AF85" s="38"/>
      <c r="AG85" s="38"/>
      <c r="AH85" s="38"/>
      <c r="AI85" s="38"/>
      <c r="AJ85" s="38"/>
      <c r="AK85" s="38"/>
      <c r="AL85" s="38"/>
      <c r="AM85" s="38"/>
      <c r="AN85" s="38"/>
      <c r="AO85" s="38"/>
      <c r="AP85" s="38"/>
      <c r="AQ85" s="38"/>
      <c r="AR85" s="38"/>
      <c r="AS85" s="38"/>
      <c r="AT85" s="38"/>
      <c r="AU85" s="38"/>
      <c r="AV85" s="38"/>
      <c r="AW85" s="38"/>
      <c r="AX85" s="38"/>
      <c r="AY85" s="38"/>
    </row>
    <row r="86" spans="1:51" ht="24.75" customHeight="1" x14ac:dyDescent="0.25">
      <c r="A86" s="166"/>
      <c r="B86" s="164"/>
      <c r="C86" s="67">
        <v>92</v>
      </c>
      <c r="D86" s="71" t="s">
        <v>146</v>
      </c>
      <c r="E86" s="86" t="s">
        <v>349</v>
      </c>
      <c r="F86" s="77" t="s">
        <v>3</v>
      </c>
      <c r="G86" s="75" t="s">
        <v>351</v>
      </c>
      <c r="H86" s="81" t="s">
        <v>468</v>
      </c>
      <c r="I86" s="82">
        <v>1.5</v>
      </c>
      <c r="J86" s="85">
        <v>10</v>
      </c>
      <c r="K86" s="28">
        <f t="shared" si="5"/>
        <v>0</v>
      </c>
      <c r="L86" s="28">
        <f t="shared" si="6"/>
        <v>0</v>
      </c>
      <c r="M86" s="29"/>
      <c r="N86" s="30">
        <f t="shared" si="3"/>
        <v>2</v>
      </c>
      <c r="O86" s="29"/>
      <c r="P86" s="29"/>
      <c r="Q86" s="29"/>
      <c r="R86" s="42">
        <f t="shared" si="7"/>
        <v>10</v>
      </c>
      <c r="S86" s="20" t="str">
        <f t="shared" si="8"/>
        <v>OK</v>
      </c>
      <c r="T86" s="142"/>
      <c r="U86" s="143"/>
      <c r="V86" s="143"/>
      <c r="W86" s="143"/>
      <c r="X86" s="41"/>
      <c r="Y86" s="41"/>
      <c r="Z86" s="41"/>
      <c r="AA86" s="40"/>
      <c r="AB86" s="40"/>
      <c r="AC86" s="40"/>
      <c r="AD86" s="40"/>
      <c r="AE86" s="38"/>
      <c r="AF86" s="38"/>
      <c r="AG86" s="38"/>
      <c r="AH86" s="38"/>
      <c r="AI86" s="38"/>
      <c r="AJ86" s="38"/>
      <c r="AK86" s="38"/>
      <c r="AL86" s="38"/>
      <c r="AM86" s="38"/>
      <c r="AN86" s="38"/>
      <c r="AO86" s="38"/>
      <c r="AP86" s="38"/>
      <c r="AQ86" s="38"/>
      <c r="AR86" s="38"/>
      <c r="AS86" s="38"/>
      <c r="AT86" s="38"/>
      <c r="AU86" s="38"/>
      <c r="AV86" s="38"/>
      <c r="AW86" s="38"/>
      <c r="AX86" s="38"/>
      <c r="AY86" s="38"/>
    </row>
    <row r="87" spans="1:51" ht="24.75" customHeight="1" x14ac:dyDescent="0.25">
      <c r="A87" s="166"/>
      <c r="B87" s="164"/>
      <c r="C87" s="67">
        <v>93</v>
      </c>
      <c r="D87" s="71" t="s">
        <v>147</v>
      </c>
      <c r="E87" s="86" t="s">
        <v>349</v>
      </c>
      <c r="F87" s="77" t="s">
        <v>3</v>
      </c>
      <c r="G87" s="75" t="s">
        <v>352</v>
      </c>
      <c r="H87" s="81" t="s">
        <v>468</v>
      </c>
      <c r="I87" s="82">
        <v>1.5</v>
      </c>
      <c r="J87" s="85">
        <v>0</v>
      </c>
      <c r="K87" s="28">
        <f t="shared" si="5"/>
        <v>0</v>
      </c>
      <c r="L87" s="28">
        <f t="shared" si="6"/>
        <v>0</v>
      </c>
      <c r="M87" s="29"/>
      <c r="N87" s="30">
        <f t="shared" si="3"/>
        <v>0</v>
      </c>
      <c r="O87" s="29"/>
      <c r="P87" s="29"/>
      <c r="Q87" s="29"/>
      <c r="R87" s="42">
        <f t="shared" si="7"/>
        <v>0</v>
      </c>
      <c r="S87" s="20" t="str">
        <f t="shared" si="8"/>
        <v>OK</v>
      </c>
      <c r="T87" s="142"/>
      <c r="U87" s="143"/>
      <c r="V87" s="143"/>
      <c r="W87" s="143"/>
      <c r="X87" s="41"/>
      <c r="Y87" s="41"/>
      <c r="Z87" s="41"/>
      <c r="AA87" s="40"/>
      <c r="AB87" s="40"/>
      <c r="AC87" s="40"/>
      <c r="AD87" s="40"/>
      <c r="AE87" s="38"/>
      <c r="AF87" s="38"/>
      <c r="AG87" s="38"/>
      <c r="AH87" s="38"/>
      <c r="AI87" s="38"/>
      <c r="AJ87" s="38"/>
      <c r="AK87" s="38"/>
      <c r="AL87" s="38"/>
      <c r="AM87" s="38"/>
      <c r="AN87" s="38"/>
      <c r="AO87" s="38"/>
      <c r="AP87" s="38"/>
      <c r="AQ87" s="38"/>
      <c r="AR87" s="38"/>
      <c r="AS87" s="38"/>
      <c r="AT87" s="38"/>
      <c r="AU87" s="38"/>
      <c r="AV87" s="38"/>
      <c r="AW87" s="38"/>
      <c r="AX87" s="38"/>
      <c r="AY87" s="38"/>
    </row>
    <row r="88" spans="1:51" ht="24.75" customHeight="1" x14ac:dyDescent="0.25">
      <c r="A88" s="166"/>
      <c r="B88" s="165"/>
      <c r="C88" s="67">
        <v>94</v>
      </c>
      <c r="D88" s="71" t="s">
        <v>148</v>
      </c>
      <c r="E88" s="86" t="s">
        <v>349</v>
      </c>
      <c r="F88" s="77" t="s">
        <v>3</v>
      </c>
      <c r="G88" s="75" t="s">
        <v>353</v>
      </c>
      <c r="H88" s="81" t="s">
        <v>468</v>
      </c>
      <c r="I88" s="82">
        <v>1.5</v>
      </c>
      <c r="J88" s="85">
        <v>10</v>
      </c>
      <c r="K88" s="28">
        <f t="shared" si="5"/>
        <v>0</v>
      </c>
      <c r="L88" s="28">
        <f t="shared" si="6"/>
        <v>0</v>
      </c>
      <c r="M88" s="29"/>
      <c r="N88" s="30">
        <f t="shared" si="3"/>
        <v>2</v>
      </c>
      <c r="O88" s="29"/>
      <c r="P88" s="29"/>
      <c r="Q88" s="29"/>
      <c r="R88" s="42">
        <f t="shared" si="7"/>
        <v>10</v>
      </c>
      <c r="S88" s="20" t="str">
        <f t="shared" si="8"/>
        <v>OK</v>
      </c>
      <c r="T88" s="142"/>
      <c r="U88" s="143"/>
      <c r="V88" s="143"/>
      <c r="W88" s="143"/>
      <c r="X88" s="41"/>
      <c r="Y88" s="41"/>
      <c r="Z88" s="41"/>
      <c r="AA88" s="40"/>
      <c r="AB88" s="40"/>
      <c r="AC88" s="40"/>
      <c r="AD88" s="40"/>
      <c r="AE88" s="38"/>
      <c r="AF88" s="38"/>
      <c r="AG88" s="38"/>
      <c r="AH88" s="38"/>
      <c r="AI88" s="38"/>
      <c r="AJ88" s="38"/>
      <c r="AK88" s="38"/>
      <c r="AL88" s="38"/>
      <c r="AM88" s="38"/>
      <c r="AN88" s="38"/>
      <c r="AO88" s="38"/>
      <c r="AP88" s="38"/>
      <c r="AQ88" s="38"/>
      <c r="AR88" s="38"/>
      <c r="AS88" s="38"/>
      <c r="AT88" s="38"/>
      <c r="AU88" s="38"/>
      <c r="AV88" s="38"/>
      <c r="AW88" s="38"/>
      <c r="AX88" s="38"/>
      <c r="AY88" s="38"/>
    </row>
    <row r="89" spans="1:51" ht="24.75" customHeight="1" x14ac:dyDescent="0.25">
      <c r="A89" s="166" t="s">
        <v>477</v>
      </c>
      <c r="B89" s="163">
        <v>10</v>
      </c>
      <c r="C89" s="67">
        <v>95</v>
      </c>
      <c r="D89" s="71" t="s">
        <v>149</v>
      </c>
      <c r="E89" s="86" t="s">
        <v>354</v>
      </c>
      <c r="F89" s="77" t="s">
        <v>355</v>
      </c>
      <c r="G89" s="75" t="s">
        <v>356</v>
      </c>
      <c r="H89" s="81" t="s">
        <v>468</v>
      </c>
      <c r="I89" s="82">
        <v>28.92</v>
      </c>
      <c r="J89" s="85">
        <v>100</v>
      </c>
      <c r="K89" s="28">
        <f t="shared" si="5"/>
        <v>100</v>
      </c>
      <c r="L89" s="28">
        <f t="shared" si="6"/>
        <v>100</v>
      </c>
      <c r="M89" s="29"/>
      <c r="N89" s="30">
        <f t="shared" si="3"/>
        <v>25</v>
      </c>
      <c r="O89" s="29"/>
      <c r="P89" s="29"/>
      <c r="Q89" s="29"/>
      <c r="R89" s="42">
        <f t="shared" si="7"/>
        <v>0</v>
      </c>
      <c r="S89" s="20" t="str">
        <f t="shared" si="8"/>
        <v>OK</v>
      </c>
      <c r="T89" s="142"/>
      <c r="U89" s="143"/>
      <c r="V89" s="143"/>
      <c r="W89" s="147">
        <v>100</v>
      </c>
      <c r="X89" s="41"/>
      <c r="Y89" s="41"/>
      <c r="Z89" s="41"/>
      <c r="AA89" s="40"/>
      <c r="AB89" s="40"/>
      <c r="AC89" s="40"/>
      <c r="AD89" s="40"/>
      <c r="AE89" s="38"/>
      <c r="AF89" s="38"/>
      <c r="AG89" s="38"/>
      <c r="AH89" s="38"/>
      <c r="AI89" s="38"/>
      <c r="AJ89" s="38"/>
      <c r="AK89" s="38"/>
      <c r="AL89" s="38"/>
      <c r="AM89" s="38"/>
      <c r="AN89" s="38"/>
      <c r="AO89" s="38"/>
      <c r="AP89" s="38"/>
      <c r="AQ89" s="38"/>
      <c r="AR89" s="38"/>
      <c r="AS89" s="38"/>
      <c r="AT89" s="38"/>
      <c r="AU89" s="38"/>
      <c r="AV89" s="38"/>
      <c r="AW89" s="38"/>
      <c r="AX89" s="38"/>
      <c r="AY89" s="38"/>
    </row>
    <row r="90" spans="1:51" ht="24.75" customHeight="1" x14ac:dyDescent="0.25">
      <c r="A90" s="166"/>
      <c r="B90" s="165"/>
      <c r="C90" s="67">
        <v>96</v>
      </c>
      <c r="D90" s="71" t="s">
        <v>150</v>
      </c>
      <c r="E90" s="86" t="s">
        <v>357</v>
      </c>
      <c r="F90" s="77" t="s">
        <v>51</v>
      </c>
      <c r="G90" s="75" t="s">
        <v>358</v>
      </c>
      <c r="H90" s="81" t="s">
        <v>468</v>
      </c>
      <c r="I90" s="82">
        <v>56.45</v>
      </c>
      <c r="J90" s="85">
        <v>0</v>
      </c>
      <c r="K90" s="28">
        <f t="shared" si="5"/>
        <v>0</v>
      </c>
      <c r="L90" s="28">
        <f t="shared" si="6"/>
        <v>0</v>
      </c>
      <c r="M90" s="29"/>
      <c r="N90" s="30">
        <f t="shared" si="3"/>
        <v>0</v>
      </c>
      <c r="O90" s="29"/>
      <c r="P90" s="29"/>
      <c r="Q90" s="29"/>
      <c r="R90" s="42">
        <f t="shared" si="7"/>
        <v>0</v>
      </c>
      <c r="S90" s="20" t="str">
        <f t="shared" si="8"/>
        <v>OK</v>
      </c>
      <c r="T90" s="142"/>
      <c r="U90" s="143"/>
      <c r="V90" s="143"/>
      <c r="W90" s="143"/>
      <c r="X90" s="41"/>
      <c r="Y90" s="41"/>
      <c r="Z90" s="41"/>
      <c r="AA90" s="40"/>
      <c r="AB90" s="40"/>
      <c r="AC90" s="40"/>
      <c r="AD90" s="40"/>
      <c r="AE90" s="38"/>
      <c r="AF90" s="38"/>
      <c r="AG90" s="38"/>
      <c r="AH90" s="38"/>
      <c r="AI90" s="38"/>
      <c r="AJ90" s="38"/>
      <c r="AK90" s="38"/>
      <c r="AL90" s="38"/>
      <c r="AM90" s="38"/>
      <c r="AN90" s="38"/>
      <c r="AO90" s="38"/>
      <c r="AP90" s="38"/>
      <c r="AQ90" s="38"/>
      <c r="AR90" s="38"/>
      <c r="AS90" s="38"/>
      <c r="AT90" s="38"/>
      <c r="AU90" s="38"/>
      <c r="AV90" s="38"/>
      <c r="AW90" s="38"/>
      <c r="AX90" s="38"/>
      <c r="AY90" s="38"/>
    </row>
    <row r="91" spans="1:51" ht="24.75" customHeight="1" x14ac:dyDescent="0.25">
      <c r="A91" s="78" t="s">
        <v>480</v>
      </c>
      <c r="B91" s="67">
        <v>11</v>
      </c>
      <c r="C91" s="67">
        <v>97</v>
      </c>
      <c r="D91" s="71" t="s">
        <v>151</v>
      </c>
      <c r="E91" s="86" t="s">
        <v>359</v>
      </c>
      <c r="F91" s="77" t="s">
        <v>51</v>
      </c>
      <c r="G91" s="75" t="s">
        <v>360</v>
      </c>
      <c r="H91" s="81" t="s">
        <v>468</v>
      </c>
      <c r="I91" s="82">
        <v>21.5</v>
      </c>
      <c r="J91" s="85">
        <v>50</v>
      </c>
      <c r="K91" s="28">
        <f t="shared" si="5"/>
        <v>50</v>
      </c>
      <c r="L91" s="28">
        <f t="shared" si="6"/>
        <v>50</v>
      </c>
      <c r="M91" s="29"/>
      <c r="N91" s="30">
        <f t="shared" si="3"/>
        <v>12</v>
      </c>
      <c r="O91" s="29"/>
      <c r="P91" s="29"/>
      <c r="Q91" s="29"/>
      <c r="R91" s="42">
        <f t="shared" si="7"/>
        <v>0</v>
      </c>
      <c r="S91" s="20" t="str">
        <f t="shared" si="8"/>
        <v>OK</v>
      </c>
      <c r="T91" s="142"/>
      <c r="U91" s="143"/>
      <c r="V91" s="147">
        <v>50</v>
      </c>
      <c r="W91" s="143"/>
      <c r="X91" s="41"/>
      <c r="Y91" s="41"/>
      <c r="Z91" s="41"/>
      <c r="AA91" s="40"/>
      <c r="AB91" s="40"/>
      <c r="AC91" s="40"/>
      <c r="AD91" s="40"/>
      <c r="AE91" s="38"/>
      <c r="AF91" s="38"/>
      <c r="AG91" s="38"/>
      <c r="AH91" s="38"/>
      <c r="AI91" s="38"/>
      <c r="AJ91" s="38"/>
      <c r="AK91" s="38"/>
      <c r="AL91" s="38"/>
      <c r="AM91" s="38"/>
      <c r="AN91" s="38"/>
      <c r="AO91" s="38"/>
      <c r="AP91" s="38"/>
      <c r="AQ91" s="38"/>
      <c r="AR91" s="38"/>
      <c r="AS91" s="38"/>
      <c r="AT91" s="38"/>
      <c r="AU91" s="38"/>
      <c r="AV91" s="38"/>
      <c r="AW91" s="38"/>
      <c r="AX91" s="38"/>
      <c r="AY91" s="38"/>
    </row>
    <row r="92" spans="1:51" ht="24.75" customHeight="1" x14ac:dyDescent="0.25">
      <c r="A92" s="166" t="s">
        <v>478</v>
      </c>
      <c r="B92" s="163">
        <v>12</v>
      </c>
      <c r="C92" s="67">
        <v>98</v>
      </c>
      <c r="D92" s="71" t="s">
        <v>152</v>
      </c>
      <c r="E92" s="86" t="s">
        <v>361</v>
      </c>
      <c r="F92" s="77" t="s">
        <v>362</v>
      </c>
      <c r="G92" s="75" t="s">
        <v>363</v>
      </c>
      <c r="H92" s="81" t="s">
        <v>471</v>
      </c>
      <c r="I92" s="82">
        <v>212.69</v>
      </c>
      <c r="J92" s="85">
        <v>0</v>
      </c>
      <c r="K92" s="28">
        <f t="shared" si="5"/>
        <v>0</v>
      </c>
      <c r="L92" s="28">
        <f t="shared" si="6"/>
        <v>0</v>
      </c>
      <c r="M92" s="29"/>
      <c r="N92" s="30">
        <f t="shared" si="3"/>
        <v>0</v>
      </c>
      <c r="O92" s="29"/>
      <c r="P92" s="29"/>
      <c r="Q92" s="29"/>
      <c r="R92" s="42">
        <f t="shared" si="7"/>
        <v>0</v>
      </c>
      <c r="S92" s="20" t="str">
        <f t="shared" si="8"/>
        <v>OK</v>
      </c>
      <c r="T92" s="142"/>
      <c r="U92" s="143"/>
      <c r="V92" s="143"/>
      <c r="W92" s="143"/>
      <c r="X92" s="41"/>
      <c r="Y92" s="41"/>
      <c r="Z92" s="41"/>
      <c r="AA92" s="40"/>
      <c r="AB92" s="40"/>
      <c r="AC92" s="40"/>
      <c r="AD92" s="40"/>
      <c r="AE92" s="38"/>
      <c r="AF92" s="38"/>
      <c r="AG92" s="38"/>
      <c r="AH92" s="38"/>
      <c r="AI92" s="38"/>
      <c r="AJ92" s="38"/>
      <c r="AK92" s="38"/>
      <c r="AL92" s="38"/>
      <c r="AM92" s="38"/>
      <c r="AN92" s="38"/>
      <c r="AO92" s="38"/>
      <c r="AP92" s="38"/>
      <c r="AQ92" s="38"/>
      <c r="AR92" s="38"/>
      <c r="AS92" s="38"/>
      <c r="AT92" s="38"/>
      <c r="AU92" s="38"/>
      <c r="AV92" s="38"/>
      <c r="AW92" s="38"/>
      <c r="AX92" s="38"/>
      <c r="AY92" s="38"/>
    </row>
    <row r="93" spans="1:51" ht="24.75" customHeight="1" x14ac:dyDescent="0.25">
      <c r="A93" s="166"/>
      <c r="B93" s="164"/>
      <c r="C93" s="67">
        <v>99</v>
      </c>
      <c r="D93" s="71" t="s">
        <v>153</v>
      </c>
      <c r="E93" s="86" t="s">
        <v>297</v>
      </c>
      <c r="F93" s="77" t="s">
        <v>241</v>
      </c>
      <c r="G93" s="75" t="s">
        <v>364</v>
      </c>
      <c r="H93" s="81" t="s">
        <v>468</v>
      </c>
      <c r="I93" s="82">
        <v>19.16</v>
      </c>
      <c r="J93" s="85">
        <v>0</v>
      </c>
      <c r="K93" s="28">
        <f t="shared" si="5"/>
        <v>0</v>
      </c>
      <c r="L93" s="28">
        <f t="shared" si="6"/>
        <v>0</v>
      </c>
      <c r="M93" s="29"/>
      <c r="N93" s="30">
        <f t="shared" si="3"/>
        <v>0</v>
      </c>
      <c r="O93" s="29"/>
      <c r="P93" s="29"/>
      <c r="Q93" s="29"/>
      <c r="R93" s="42">
        <f t="shared" si="7"/>
        <v>0</v>
      </c>
      <c r="S93" s="20" t="str">
        <f t="shared" si="8"/>
        <v>OK</v>
      </c>
      <c r="T93" s="142"/>
      <c r="U93" s="143"/>
      <c r="V93" s="143"/>
      <c r="W93" s="143"/>
      <c r="X93" s="41"/>
      <c r="Y93" s="41"/>
      <c r="Z93" s="41"/>
      <c r="AA93" s="40"/>
      <c r="AB93" s="40"/>
      <c r="AC93" s="40"/>
      <c r="AD93" s="40"/>
      <c r="AE93" s="38"/>
      <c r="AF93" s="38"/>
      <c r="AG93" s="38"/>
      <c r="AH93" s="38"/>
      <c r="AI93" s="38"/>
      <c r="AJ93" s="38"/>
      <c r="AK93" s="38"/>
      <c r="AL93" s="38"/>
      <c r="AM93" s="38"/>
      <c r="AN93" s="38"/>
      <c r="AO93" s="38"/>
      <c r="AP93" s="38"/>
      <c r="AQ93" s="38"/>
      <c r="AR93" s="38"/>
      <c r="AS93" s="38"/>
      <c r="AT93" s="38"/>
      <c r="AU93" s="38"/>
      <c r="AV93" s="38"/>
      <c r="AW93" s="38"/>
      <c r="AX93" s="38"/>
      <c r="AY93" s="38"/>
    </row>
    <row r="94" spans="1:51" ht="24.75" customHeight="1" x14ac:dyDescent="0.25">
      <c r="A94" s="166"/>
      <c r="B94" s="164"/>
      <c r="C94" s="67">
        <v>100</v>
      </c>
      <c r="D94" s="71" t="s">
        <v>154</v>
      </c>
      <c r="E94" s="86" t="s">
        <v>365</v>
      </c>
      <c r="F94" s="77" t="s">
        <v>241</v>
      </c>
      <c r="G94" s="75" t="s">
        <v>366</v>
      </c>
      <c r="H94" s="81" t="s">
        <v>468</v>
      </c>
      <c r="I94" s="82">
        <v>0.97</v>
      </c>
      <c r="J94" s="85">
        <v>5</v>
      </c>
      <c r="K94" s="28">
        <f t="shared" si="5"/>
        <v>5</v>
      </c>
      <c r="L94" s="28">
        <f t="shared" si="6"/>
        <v>5</v>
      </c>
      <c r="M94" s="29"/>
      <c r="N94" s="30">
        <f t="shared" si="3"/>
        <v>1</v>
      </c>
      <c r="O94" s="29"/>
      <c r="P94" s="29"/>
      <c r="Q94" s="29"/>
      <c r="R94" s="42">
        <f t="shared" si="7"/>
        <v>0</v>
      </c>
      <c r="S94" s="20" t="str">
        <f t="shared" si="8"/>
        <v>OK</v>
      </c>
      <c r="T94" s="145">
        <v>5</v>
      </c>
      <c r="U94" s="143"/>
      <c r="V94" s="143"/>
      <c r="W94" s="143"/>
      <c r="X94" s="41"/>
      <c r="Y94" s="41"/>
      <c r="Z94" s="41"/>
      <c r="AA94" s="40"/>
      <c r="AB94" s="40"/>
      <c r="AC94" s="40"/>
      <c r="AD94" s="40"/>
      <c r="AE94" s="38"/>
      <c r="AF94" s="38"/>
      <c r="AG94" s="38"/>
      <c r="AH94" s="38"/>
      <c r="AI94" s="38"/>
      <c r="AJ94" s="38"/>
      <c r="AK94" s="38"/>
      <c r="AL94" s="38"/>
      <c r="AM94" s="38"/>
      <c r="AN94" s="38"/>
      <c r="AO94" s="38"/>
      <c r="AP94" s="38"/>
      <c r="AQ94" s="38"/>
      <c r="AR94" s="38"/>
      <c r="AS94" s="38"/>
      <c r="AT94" s="38"/>
      <c r="AU94" s="38"/>
      <c r="AV94" s="38"/>
      <c r="AW94" s="38"/>
      <c r="AX94" s="38"/>
      <c r="AY94" s="38"/>
    </row>
    <row r="95" spans="1:51" ht="24.75" customHeight="1" x14ac:dyDescent="0.25">
      <c r="A95" s="166"/>
      <c r="B95" s="164"/>
      <c r="C95" s="67">
        <v>101</v>
      </c>
      <c r="D95" s="71" t="s">
        <v>155</v>
      </c>
      <c r="E95" s="86" t="s">
        <v>367</v>
      </c>
      <c r="F95" s="77" t="s">
        <v>241</v>
      </c>
      <c r="G95" s="75" t="s">
        <v>368</v>
      </c>
      <c r="H95" s="81" t="s">
        <v>468</v>
      </c>
      <c r="I95" s="82">
        <v>58.8</v>
      </c>
      <c r="J95" s="85">
        <v>0</v>
      </c>
      <c r="K95" s="28">
        <f t="shared" si="5"/>
        <v>0</v>
      </c>
      <c r="L95" s="28">
        <f t="shared" si="6"/>
        <v>0</v>
      </c>
      <c r="M95" s="29"/>
      <c r="N95" s="30">
        <f t="shared" si="3"/>
        <v>0</v>
      </c>
      <c r="O95" s="29"/>
      <c r="P95" s="29"/>
      <c r="Q95" s="29"/>
      <c r="R95" s="42">
        <f t="shared" si="7"/>
        <v>0</v>
      </c>
      <c r="S95" s="20" t="str">
        <f t="shared" si="8"/>
        <v>OK</v>
      </c>
      <c r="T95" s="142"/>
      <c r="U95" s="143"/>
      <c r="V95" s="143"/>
      <c r="W95" s="143"/>
      <c r="X95" s="41"/>
      <c r="Y95" s="41"/>
      <c r="Z95" s="41"/>
      <c r="AA95" s="40"/>
      <c r="AB95" s="40"/>
      <c r="AC95" s="40"/>
      <c r="AD95" s="40"/>
      <c r="AE95" s="38"/>
      <c r="AF95" s="38"/>
      <c r="AG95" s="38"/>
      <c r="AH95" s="38"/>
      <c r="AI95" s="38"/>
      <c r="AJ95" s="38"/>
      <c r="AK95" s="38"/>
      <c r="AL95" s="38"/>
      <c r="AM95" s="38"/>
      <c r="AN95" s="38"/>
      <c r="AO95" s="38"/>
      <c r="AP95" s="38"/>
      <c r="AQ95" s="38"/>
      <c r="AR95" s="38"/>
      <c r="AS95" s="38"/>
      <c r="AT95" s="38"/>
      <c r="AU95" s="38"/>
      <c r="AV95" s="38"/>
      <c r="AW95" s="38"/>
      <c r="AX95" s="38"/>
      <c r="AY95" s="38"/>
    </row>
    <row r="96" spans="1:51" ht="24.75" customHeight="1" x14ac:dyDescent="0.25">
      <c r="A96" s="166"/>
      <c r="B96" s="164"/>
      <c r="C96" s="67">
        <v>102</v>
      </c>
      <c r="D96" s="71" t="s">
        <v>156</v>
      </c>
      <c r="E96" s="86" t="s">
        <v>369</v>
      </c>
      <c r="F96" s="77" t="s">
        <v>355</v>
      </c>
      <c r="G96" s="75" t="s">
        <v>370</v>
      </c>
      <c r="H96" s="81" t="s">
        <v>468</v>
      </c>
      <c r="I96" s="82">
        <v>38.53</v>
      </c>
      <c r="J96" s="85">
        <v>0</v>
      </c>
      <c r="K96" s="28">
        <f t="shared" si="5"/>
        <v>0</v>
      </c>
      <c r="L96" s="28">
        <f t="shared" si="6"/>
        <v>0</v>
      </c>
      <c r="M96" s="29"/>
      <c r="N96" s="30">
        <f t="shared" si="3"/>
        <v>0</v>
      </c>
      <c r="O96" s="29"/>
      <c r="P96" s="29"/>
      <c r="Q96" s="29"/>
      <c r="R96" s="42">
        <f t="shared" si="7"/>
        <v>0</v>
      </c>
      <c r="S96" s="20" t="str">
        <f t="shared" si="8"/>
        <v>OK</v>
      </c>
      <c r="T96" s="142"/>
      <c r="U96" s="143"/>
      <c r="V96" s="143"/>
      <c r="W96" s="143"/>
      <c r="X96" s="41"/>
      <c r="Y96" s="41"/>
      <c r="Z96" s="41"/>
      <c r="AA96" s="40"/>
      <c r="AB96" s="40"/>
      <c r="AC96" s="40"/>
      <c r="AD96" s="40"/>
      <c r="AE96" s="38"/>
      <c r="AF96" s="38"/>
      <c r="AG96" s="38"/>
      <c r="AH96" s="38"/>
      <c r="AI96" s="38"/>
      <c r="AJ96" s="38"/>
      <c r="AK96" s="38"/>
      <c r="AL96" s="38"/>
      <c r="AM96" s="38"/>
      <c r="AN96" s="38"/>
      <c r="AO96" s="38"/>
      <c r="AP96" s="38"/>
      <c r="AQ96" s="38"/>
      <c r="AR96" s="38"/>
      <c r="AS96" s="38"/>
      <c r="AT96" s="38"/>
      <c r="AU96" s="38"/>
      <c r="AV96" s="38"/>
      <c r="AW96" s="38"/>
      <c r="AX96" s="38"/>
      <c r="AY96" s="38"/>
    </row>
    <row r="97" spans="1:51" ht="24.75" customHeight="1" x14ac:dyDescent="0.25">
      <c r="A97" s="166"/>
      <c r="B97" s="164"/>
      <c r="C97" s="67">
        <v>103</v>
      </c>
      <c r="D97" s="71" t="s">
        <v>157</v>
      </c>
      <c r="E97" s="86" t="s">
        <v>371</v>
      </c>
      <c r="F97" s="77" t="s">
        <v>51</v>
      </c>
      <c r="G97" s="75" t="s">
        <v>372</v>
      </c>
      <c r="H97" s="77" t="s">
        <v>468</v>
      </c>
      <c r="I97" s="82">
        <v>8.84</v>
      </c>
      <c r="J97" s="85">
        <v>5</v>
      </c>
      <c r="K97" s="28">
        <f t="shared" si="5"/>
        <v>5</v>
      </c>
      <c r="L97" s="28">
        <f t="shared" si="6"/>
        <v>5</v>
      </c>
      <c r="M97" s="29"/>
      <c r="N97" s="30">
        <f t="shared" si="3"/>
        <v>1</v>
      </c>
      <c r="O97" s="29"/>
      <c r="P97" s="29"/>
      <c r="Q97" s="29"/>
      <c r="R97" s="42">
        <f t="shared" si="7"/>
        <v>0</v>
      </c>
      <c r="S97" s="20" t="str">
        <f t="shared" si="8"/>
        <v>OK</v>
      </c>
      <c r="T97" s="145">
        <v>5</v>
      </c>
      <c r="U97" s="143"/>
      <c r="V97" s="143"/>
      <c r="W97" s="143"/>
      <c r="X97" s="41"/>
      <c r="Y97" s="41"/>
      <c r="Z97" s="41"/>
      <c r="AA97" s="40"/>
      <c r="AB97" s="40"/>
      <c r="AC97" s="40"/>
      <c r="AD97" s="40"/>
      <c r="AE97" s="38"/>
      <c r="AF97" s="38"/>
      <c r="AG97" s="38"/>
      <c r="AH97" s="38"/>
      <c r="AI97" s="38"/>
      <c r="AJ97" s="38"/>
      <c r="AK97" s="38"/>
      <c r="AL97" s="38"/>
      <c r="AM97" s="38"/>
      <c r="AN97" s="38"/>
      <c r="AO97" s="38"/>
      <c r="AP97" s="38"/>
      <c r="AQ97" s="38"/>
      <c r="AR97" s="38"/>
      <c r="AS97" s="38"/>
      <c r="AT97" s="38"/>
      <c r="AU97" s="38"/>
      <c r="AV97" s="38"/>
      <c r="AW97" s="38"/>
      <c r="AX97" s="38"/>
      <c r="AY97" s="38"/>
    </row>
    <row r="98" spans="1:51" ht="24.75" customHeight="1" x14ac:dyDescent="0.25">
      <c r="A98" s="166"/>
      <c r="B98" s="164"/>
      <c r="C98" s="67">
        <v>104</v>
      </c>
      <c r="D98" s="71" t="s">
        <v>158</v>
      </c>
      <c r="E98" s="86" t="s">
        <v>373</v>
      </c>
      <c r="F98" s="77" t="s">
        <v>374</v>
      </c>
      <c r="G98" s="75" t="s">
        <v>375</v>
      </c>
      <c r="H98" s="77" t="s">
        <v>468</v>
      </c>
      <c r="I98" s="82">
        <v>4.7300000000000004</v>
      </c>
      <c r="J98" s="85">
        <v>5</v>
      </c>
      <c r="K98" s="28">
        <f t="shared" si="5"/>
        <v>5</v>
      </c>
      <c r="L98" s="28">
        <f t="shared" si="6"/>
        <v>5</v>
      </c>
      <c r="M98" s="29"/>
      <c r="N98" s="30">
        <f t="shared" si="3"/>
        <v>1</v>
      </c>
      <c r="O98" s="29"/>
      <c r="P98" s="29"/>
      <c r="Q98" s="29"/>
      <c r="R98" s="42">
        <f t="shared" si="7"/>
        <v>0</v>
      </c>
      <c r="S98" s="20" t="str">
        <f t="shared" si="8"/>
        <v>OK</v>
      </c>
      <c r="T98" s="145">
        <v>5</v>
      </c>
      <c r="U98" s="143"/>
      <c r="V98" s="143"/>
      <c r="W98" s="143"/>
      <c r="X98" s="41"/>
      <c r="Y98" s="41"/>
      <c r="Z98" s="41"/>
      <c r="AA98" s="40"/>
      <c r="AB98" s="40"/>
      <c r="AC98" s="40"/>
      <c r="AD98" s="40"/>
      <c r="AE98" s="38"/>
      <c r="AF98" s="38"/>
      <c r="AG98" s="38"/>
      <c r="AH98" s="38"/>
      <c r="AI98" s="38"/>
      <c r="AJ98" s="38"/>
      <c r="AK98" s="38"/>
      <c r="AL98" s="38"/>
      <c r="AM98" s="38"/>
      <c r="AN98" s="38"/>
      <c r="AO98" s="38"/>
      <c r="AP98" s="38"/>
      <c r="AQ98" s="38"/>
      <c r="AR98" s="38"/>
      <c r="AS98" s="38"/>
      <c r="AT98" s="38"/>
      <c r="AU98" s="38"/>
      <c r="AV98" s="38"/>
      <c r="AW98" s="38"/>
      <c r="AX98" s="38"/>
      <c r="AY98" s="38"/>
    </row>
    <row r="99" spans="1:51" ht="24.75" customHeight="1" x14ac:dyDescent="0.25">
      <c r="A99" s="166"/>
      <c r="B99" s="164"/>
      <c r="C99" s="67">
        <v>105</v>
      </c>
      <c r="D99" s="71" t="s">
        <v>159</v>
      </c>
      <c r="E99" s="86" t="s">
        <v>373</v>
      </c>
      <c r="F99" s="77" t="s">
        <v>374</v>
      </c>
      <c r="G99" s="75" t="s">
        <v>376</v>
      </c>
      <c r="H99" s="77" t="s">
        <v>468</v>
      </c>
      <c r="I99" s="82">
        <v>4.74</v>
      </c>
      <c r="J99" s="85">
        <v>5</v>
      </c>
      <c r="K99" s="28">
        <f t="shared" si="5"/>
        <v>5</v>
      </c>
      <c r="L99" s="28">
        <f t="shared" si="6"/>
        <v>5</v>
      </c>
      <c r="M99" s="29"/>
      <c r="N99" s="30">
        <f t="shared" si="3"/>
        <v>1</v>
      </c>
      <c r="O99" s="29"/>
      <c r="P99" s="29"/>
      <c r="Q99" s="29"/>
      <c r="R99" s="42">
        <f t="shared" si="7"/>
        <v>0</v>
      </c>
      <c r="S99" s="20" t="str">
        <f t="shared" si="8"/>
        <v>OK</v>
      </c>
      <c r="T99" s="145">
        <v>5</v>
      </c>
      <c r="U99" s="143"/>
      <c r="V99" s="143"/>
      <c r="W99" s="143"/>
      <c r="X99" s="41"/>
      <c r="Y99" s="41"/>
      <c r="Z99" s="41"/>
      <c r="AA99" s="40"/>
      <c r="AB99" s="40"/>
      <c r="AC99" s="40"/>
      <c r="AD99" s="40"/>
      <c r="AE99" s="38"/>
      <c r="AF99" s="38"/>
      <c r="AG99" s="38"/>
      <c r="AH99" s="38"/>
      <c r="AI99" s="38"/>
      <c r="AJ99" s="38"/>
      <c r="AK99" s="38"/>
      <c r="AL99" s="38"/>
      <c r="AM99" s="38"/>
      <c r="AN99" s="38"/>
      <c r="AO99" s="38"/>
      <c r="AP99" s="38"/>
      <c r="AQ99" s="38"/>
      <c r="AR99" s="38"/>
      <c r="AS99" s="38"/>
      <c r="AT99" s="38"/>
      <c r="AU99" s="38"/>
      <c r="AV99" s="38"/>
      <c r="AW99" s="38"/>
      <c r="AX99" s="38"/>
      <c r="AY99" s="38"/>
    </row>
    <row r="100" spans="1:51" ht="24.75" customHeight="1" x14ac:dyDescent="0.25">
      <c r="A100" s="166"/>
      <c r="B100" s="164"/>
      <c r="C100" s="67">
        <v>106</v>
      </c>
      <c r="D100" s="71" t="s">
        <v>160</v>
      </c>
      <c r="E100" s="86" t="s">
        <v>373</v>
      </c>
      <c r="F100" s="77" t="s">
        <v>374</v>
      </c>
      <c r="G100" s="75" t="s">
        <v>377</v>
      </c>
      <c r="H100" s="77" t="s">
        <v>468</v>
      </c>
      <c r="I100" s="82">
        <v>4.7300000000000004</v>
      </c>
      <c r="J100" s="85">
        <v>5</v>
      </c>
      <c r="K100" s="28">
        <f t="shared" si="5"/>
        <v>5</v>
      </c>
      <c r="L100" s="28">
        <f t="shared" si="6"/>
        <v>5</v>
      </c>
      <c r="M100" s="29"/>
      <c r="N100" s="30">
        <f t="shared" si="3"/>
        <v>1</v>
      </c>
      <c r="O100" s="29"/>
      <c r="P100" s="29"/>
      <c r="Q100" s="29"/>
      <c r="R100" s="42">
        <f t="shared" si="7"/>
        <v>0</v>
      </c>
      <c r="S100" s="20" t="str">
        <f t="shared" si="8"/>
        <v>OK</v>
      </c>
      <c r="T100" s="145">
        <v>5</v>
      </c>
      <c r="U100" s="143"/>
      <c r="V100" s="143"/>
      <c r="W100" s="143"/>
      <c r="X100" s="41"/>
      <c r="Y100" s="41"/>
      <c r="Z100" s="41"/>
      <c r="AA100" s="40"/>
      <c r="AB100" s="40"/>
      <c r="AC100" s="40"/>
      <c r="AD100" s="40"/>
      <c r="AE100" s="38"/>
      <c r="AF100" s="38"/>
      <c r="AG100" s="38"/>
      <c r="AH100" s="38"/>
      <c r="AI100" s="38"/>
      <c r="AJ100" s="38"/>
      <c r="AK100" s="38"/>
      <c r="AL100" s="38"/>
      <c r="AM100" s="38"/>
      <c r="AN100" s="38"/>
      <c r="AO100" s="38"/>
      <c r="AP100" s="38"/>
      <c r="AQ100" s="38"/>
      <c r="AR100" s="38"/>
      <c r="AS100" s="38"/>
      <c r="AT100" s="38"/>
      <c r="AU100" s="38"/>
      <c r="AV100" s="38"/>
      <c r="AW100" s="38"/>
      <c r="AX100" s="38"/>
      <c r="AY100" s="38"/>
    </row>
    <row r="101" spans="1:51" ht="24.75" customHeight="1" x14ac:dyDescent="0.25">
      <c r="A101" s="166"/>
      <c r="B101" s="164"/>
      <c r="C101" s="67">
        <v>107</v>
      </c>
      <c r="D101" s="71" t="s">
        <v>161</v>
      </c>
      <c r="E101" s="86" t="s">
        <v>373</v>
      </c>
      <c r="F101" s="77" t="s">
        <v>374</v>
      </c>
      <c r="G101" s="75" t="s">
        <v>378</v>
      </c>
      <c r="H101" s="77" t="s">
        <v>468</v>
      </c>
      <c r="I101" s="82">
        <v>4.7300000000000004</v>
      </c>
      <c r="J101" s="85">
        <v>5</v>
      </c>
      <c r="K101" s="28">
        <f t="shared" si="5"/>
        <v>5</v>
      </c>
      <c r="L101" s="28">
        <f t="shared" si="6"/>
        <v>5</v>
      </c>
      <c r="M101" s="29"/>
      <c r="N101" s="30">
        <f t="shared" si="3"/>
        <v>1</v>
      </c>
      <c r="O101" s="29"/>
      <c r="P101" s="29"/>
      <c r="Q101" s="29"/>
      <c r="R101" s="42">
        <f t="shared" si="7"/>
        <v>0</v>
      </c>
      <c r="S101" s="20" t="str">
        <f t="shared" si="8"/>
        <v>OK</v>
      </c>
      <c r="T101" s="145">
        <v>5</v>
      </c>
      <c r="U101" s="143"/>
      <c r="V101" s="143"/>
      <c r="W101" s="143"/>
      <c r="X101" s="41"/>
      <c r="Y101" s="41"/>
      <c r="Z101" s="41"/>
      <c r="AA101" s="40"/>
      <c r="AB101" s="40"/>
      <c r="AC101" s="40"/>
      <c r="AD101" s="40"/>
      <c r="AE101" s="38"/>
      <c r="AF101" s="38"/>
      <c r="AG101" s="38"/>
      <c r="AH101" s="38"/>
      <c r="AI101" s="38"/>
      <c r="AJ101" s="38"/>
      <c r="AK101" s="38"/>
      <c r="AL101" s="38"/>
      <c r="AM101" s="38"/>
      <c r="AN101" s="38"/>
      <c r="AO101" s="38"/>
      <c r="AP101" s="38"/>
      <c r="AQ101" s="38"/>
      <c r="AR101" s="38"/>
      <c r="AS101" s="38"/>
      <c r="AT101" s="38"/>
      <c r="AU101" s="38"/>
      <c r="AV101" s="38"/>
      <c r="AW101" s="38"/>
      <c r="AX101" s="38"/>
      <c r="AY101" s="38"/>
    </row>
    <row r="102" spans="1:51" ht="24.75" customHeight="1" x14ac:dyDescent="0.25">
      <c r="A102" s="166"/>
      <c r="B102" s="164"/>
      <c r="C102" s="67">
        <v>108</v>
      </c>
      <c r="D102" s="71" t="s">
        <v>162</v>
      </c>
      <c r="E102" s="86" t="s">
        <v>379</v>
      </c>
      <c r="F102" s="77" t="s">
        <v>380</v>
      </c>
      <c r="G102" s="75" t="s">
        <v>381</v>
      </c>
      <c r="H102" s="77" t="s">
        <v>468</v>
      </c>
      <c r="I102" s="82">
        <v>25.86</v>
      </c>
      <c r="J102" s="85">
        <v>0</v>
      </c>
      <c r="K102" s="28">
        <f t="shared" si="5"/>
        <v>0</v>
      </c>
      <c r="L102" s="28">
        <f t="shared" si="6"/>
        <v>0</v>
      </c>
      <c r="M102" s="29"/>
      <c r="N102" s="30">
        <f t="shared" si="3"/>
        <v>0</v>
      </c>
      <c r="O102" s="29"/>
      <c r="P102" s="29"/>
      <c r="Q102" s="29"/>
      <c r="R102" s="42">
        <f t="shared" si="7"/>
        <v>0</v>
      </c>
      <c r="S102" s="20" t="str">
        <f t="shared" si="8"/>
        <v>OK</v>
      </c>
      <c r="T102" s="142"/>
      <c r="U102" s="143"/>
      <c r="V102" s="143"/>
      <c r="W102" s="143"/>
      <c r="X102" s="41"/>
      <c r="Y102" s="41"/>
      <c r="Z102" s="41"/>
      <c r="AA102" s="40"/>
      <c r="AB102" s="40"/>
      <c r="AC102" s="40"/>
      <c r="AD102" s="40"/>
      <c r="AE102" s="38"/>
      <c r="AF102" s="38"/>
      <c r="AG102" s="38"/>
      <c r="AH102" s="38"/>
      <c r="AI102" s="38"/>
      <c r="AJ102" s="38"/>
      <c r="AK102" s="38"/>
      <c r="AL102" s="38"/>
      <c r="AM102" s="38"/>
      <c r="AN102" s="38"/>
      <c r="AO102" s="38"/>
      <c r="AP102" s="38"/>
      <c r="AQ102" s="38"/>
      <c r="AR102" s="38"/>
      <c r="AS102" s="38"/>
      <c r="AT102" s="38"/>
      <c r="AU102" s="38"/>
      <c r="AV102" s="38"/>
      <c r="AW102" s="38"/>
      <c r="AX102" s="38"/>
      <c r="AY102" s="38"/>
    </row>
    <row r="103" spans="1:51" ht="24.75" customHeight="1" x14ac:dyDescent="0.25">
      <c r="A103" s="166"/>
      <c r="B103" s="165"/>
      <c r="C103" s="67">
        <v>109</v>
      </c>
      <c r="D103" s="71" t="s">
        <v>163</v>
      </c>
      <c r="E103" s="86" t="s">
        <v>382</v>
      </c>
      <c r="F103" s="78" t="s">
        <v>51</v>
      </c>
      <c r="G103" s="79" t="s">
        <v>383</v>
      </c>
      <c r="H103" s="77" t="s">
        <v>471</v>
      </c>
      <c r="I103" s="82">
        <v>21.34</v>
      </c>
      <c r="J103" s="85">
        <v>0</v>
      </c>
      <c r="K103" s="28">
        <f t="shared" si="5"/>
        <v>0</v>
      </c>
      <c r="L103" s="28">
        <f t="shared" si="6"/>
        <v>0</v>
      </c>
      <c r="M103" s="29"/>
      <c r="N103" s="30">
        <f t="shared" si="3"/>
        <v>0</v>
      </c>
      <c r="O103" s="29"/>
      <c r="P103" s="29"/>
      <c r="Q103" s="29"/>
      <c r="R103" s="42">
        <f t="shared" si="7"/>
        <v>0</v>
      </c>
      <c r="S103" s="20" t="str">
        <f t="shared" si="8"/>
        <v>OK</v>
      </c>
      <c r="T103" s="142"/>
      <c r="U103" s="143"/>
      <c r="V103" s="143"/>
      <c r="W103" s="143"/>
      <c r="X103" s="41"/>
      <c r="Y103" s="41"/>
      <c r="Z103" s="41"/>
      <c r="AA103" s="40"/>
      <c r="AB103" s="40"/>
      <c r="AC103" s="40"/>
      <c r="AD103" s="40"/>
      <c r="AE103" s="38"/>
      <c r="AF103" s="38"/>
      <c r="AG103" s="38"/>
      <c r="AH103" s="38"/>
      <c r="AI103" s="38"/>
      <c r="AJ103" s="38"/>
      <c r="AK103" s="38"/>
      <c r="AL103" s="38"/>
      <c r="AM103" s="38"/>
      <c r="AN103" s="38"/>
      <c r="AO103" s="38"/>
      <c r="AP103" s="38"/>
      <c r="AQ103" s="38"/>
      <c r="AR103" s="38"/>
      <c r="AS103" s="38"/>
      <c r="AT103" s="38"/>
      <c r="AU103" s="38"/>
      <c r="AV103" s="38"/>
      <c r="AW103" s="38"/>
      <c r="AX103" s="38"/>
      <c r="AY103" s="38"/>
    </row>
    <row r="104" spans="1:51" ht="24.75" customHeight="1" x14ac:dyDescent="0.25">
      <c r="A104" s="166" t="s">
        <v>477</v>
      </c>
      <c r="B104" s="163">
        <v>13</v>
      </c>
      <c r="C104" s="67">
        <v>110</v>
      </c>
      <c r="D104" s="71" t="s">
        <v>164</v>
      </c>
      <c r="E104" s="86" t="s">
        <v>384</v>
      </c>
      <c r="F104" s="77" t="s">
        <v>3</v>
      </c>
      <c r="G104" s="75" t="s">
        <v>385</v>
      </c>
      <c r="H104" s="81" t="s">
        <v>468</v>
      </c>
      <c r="I104" s="82">
        <v>0.31</v>
      </c>
      <c r="J104" s="85">
        <v>500</v>
      </c>
      <c r="K104" s="28">
        <f t="shared" si="5"/>
        <v>500</v>
      </c>
      <c r="L104" s="28">
        <f t="shared" si="6"/>
        <v>500</v>
      </c>
      <c r="M104" s="29"/>
      <c r="N104" s="30">
        <f t="shared" si="3"/>
        <v>125</v>
      </c>
      <c r="O104" s="29"/>
      <c r="P104" s="29"/>
      <c r="Q104" s="29"/>
      <c r="R104" s="42">
        <f t="shared" si="7"/>
        <v>0</v>
      </c>
      <c r="S104" s="20" t="str">
        <f t="shared" si="8"/>
        <v>OK</v>
      </c>
      <c r="T104" s="142"/>
      <c r="U104" s="147">
        <v>500</v>
      </c>
      <c r="V104" s="143"/>
      <c r="W104" s="143"/>
      <c r="X104" s="41"/>
      <c r="Y104" s="41"/>
      <c r="Z104" s="41"/>
      <c r="AA104" s="40"/>
      <c r="AB104" s="40"/>
      <c r="AC104" s="40"/>
      <c r="AD104" s="40"/>
      <c r="AE104" s="38"/>
      <c r="AF104" s="38"/>
      <c r="AG104" s="38"/>
      <c r="AH104" s="38"/>
      <c r="AI104" s="38"/>
      <c r="AJ104" s="38"/>
      <c r="AK104" s="38"/>
      <c r="AL104" s="38"/>
      <c r="AM104" s="38"/>
      <c r="AN104" s="38"/>
      <c r="AO104" s="38"/>
      <c r="AP104" s="38"/>
      <c r="AQ104" s="38"/>
      <c r="AR104" s="38"/>
      <c r="AS104" s="38"/>
      <c r="AT104" s="38"/>
      <c r="AU104" s="38"/>
      <c r="AV104" s="38"/>
      <c r="AW104" s="38"/>
      <c r="AX104" s="38"/>
      <c r="AY104" s="38"/>
    </row>
    <row r="105" spans="1:51" ht="24.75" customHeight="1" x14ac:dyDescent="0.25">
      <c r="A105" s="166"/>
      <c r="B105" s="164"/>
      <c r="C105" s="67">
        <v>111</v>
      </c>
      <c r="D105" s="72" t="s">
        <v>165</v>
      </c>
      <c r="E105" s="86" t="s">
        <v>386</v>
      </c>
      <c r="F105" s="78" t="s">
        <v>51</v>
      </c>
      <c r="G105" s="79" t="s">
        <v>387</v>
      </c>
      <c r="H105" s="77" t="s">
        <v>468</v>
      </c>
      <c r="I105" s="82">
        <v>40.18</v>
      </c>
      <c r="J105" s="85">
        <v>0</v>
      </c>
      <c r="K105" s="28">
        <f t="shared" si="5"/>
        <v>0</v>
      </c>
      <c r="L105" s="28">
        <f t="shared" si="6"/>
        <v>0</v>
      </c>
      <c r="M105" s="29"/>
      <c r="N105" s="30">
        <f t="shared" si="3"/>
        <v>0</v>
      </c>
      <c r="O105" s="29"/>
      <c r="P105" s="29"/>
      <c r="Q105" s="29"/>
      <c r="R105" s="42">
        <f t="shared" si="7"/>
        <v>0</v>
      </c>
      <c r="S105" s="20" t="str">
        <f t="shared" si="8"/>
        <v>OK</v>
      </c>
      <c r="T105" s="142"/>
      <c r="U105" s="143"/>
      <c r="V105" s="143"/>
      <c r="W105" s="143"/>
      <c r="X105" s="41"/>
      <c r="Y105" s="41"/>
      <c r="Z105" s="41"/>
      <c r="AA105" s="40"/>
      <c r="AB105" s="40"/>
      <c r="AC105" s="40"/>
      <c r="AD105" s="40"/>
      <c r="AE105" s="38"/>
      <c r="AF105" s="38"/>
      <c r="AG105" s="38"/>
      <c r="AH105" s="38"/>
      <c r="AI105" s="38"/>
      <c r="AJ105" s="38"/>
      <c r="AK105" s="38"/>
      <c r="AL105" s="38"/>
      <c r="AM105" s="38"/>
      <c r="AN105" s="38"/>
      <c r="AO105" s="38"/>
      <c r="AP105" s="38"/>
      <c r="AQ105" s="38"/>
      <c r="AR105" s="38"/>
      <c r="AS105" s="38"/>
      <c r="AT105" s="38"/>
      <c r="AU105" s="38"/>
      <c r="AV105" s="38"/>
      <c r="AW105" s="38"/>
      <c r="AX105" s="38"/>
      <c r="AY105" s="38"/>
    </row>
    <row r="106" spans="1:51" ht="24.75" customHeight="1" x14ac:dyDescent="0.25">
      <c r="A106" s="166"/>
      <c r="B106" s="164"/>
      <c r="C106" s="67">
        <v>112</v>
      </c>
      <c r="D106" s="72" t="s">
        <v>166</v>
      </c>
      <c r="E106" s="86" t="s">
        <v>388</v>
      </c>
      <c r="F106" s="78" t="s">
        <v>51</v>
      </c>
      <c r="G106" s="79" t="s">
        <v>389</v>
      </c>
      <c r="H106" s="77" t="s">
        <v>471</v>
      </c>
      <c r="I106" s="82">
        <v>40.18</v>
      </c>
      <c r="J106" s="85">
        <v>0</v>
      </c>
      <c r="K106" s="28">
        <f t="shared" si="5"/>
        <v>0</v>
      </c>
      <c r="L106" s="28">
        <f t="shared" si="6"/>
        <v>0</v>
      </c>
      <c r="M106" s="29"/>
      <c r="N106" s="30">
        <f t="shared" si="3"/>
        <v>0</v>
      </c>
      <c r="O106" s="29"/>
      <c r="P106" s="29"/>
      <c r="Q106" s="29"/>
      <c r="R106" s="42">
        <f t="shared" si="7"/>
        <v>0</v>
      </c>
      <c r="S106" s="20" t="str">
        <f t="shared" si="8"/>
        <v>OK</v>
      </c>
      <c r="T106" s="142"/>
      <c r="U106" s="143"/>
      <c r="V106" s="143"/>
      <c r="W106" s="143"/>
      <c r="X106" s="41"/>
      <c r="Y106" s="41"/>
      <c r="Z106" s="41"/>
      <c r="AA106" s="40"/>
      <c r="AB106" s="40"/>
      <c r="AC106" s="40"/>
      <c r="AD106" s="40"/>
      <c r="AE106" s="38"/>
      <c r="AF106" s="38"/>
      <c r="AG106" s="38"/>
      <c r="AH106" s="38"/>
      <c r="AI106" s="38"/>
      <c r="AJ106" s="38"/>
      <c r="AK106" s="38"/>
      <c r="AL106" s="38"/>
      <c r="AM106" s="38"/>
      <c r="AN106" s="38"/>
      <c r="AO106" s="38"/>
      <c r="AP106" s="38"/>
      <c r="AQ106" s="38"/>
      <c r="AR106" s="38"/>
      <c r="AS106" s="38"/>
      <c r="AT106" s="38"/>
      <c r="AU106" s="38"/>
      <c r="AV106" s="38"/>
      <c r="AW106" s="38"/>
      <c r="AX106" s="38"/>
      <c r="AY106" s="38"/>
    </row>
    <row r="107" spans="1:51" ht="24.75" customHeight="1" x14ac:dyDescent="0.25">
      <c r="A107" s="166"/>
      <c r="B107" s="164"/>
      <c r="C107" s="67">
        <v>113</v>
      </c>
      <c r="D107" s="71" t="s">
        <v>167</v>
      </c>
      <c r="E107" s="86" t="s">
        <v>390</v>
      </c>
      <c r="F107" s="77" t="s">
        <v>3</v>
      </c>
      <c r="G107" s="75" t="s">
        <v>391</v>
      </c>
      <c r="H107" s="81" t="s">
        <v>472</v>
      </c>
      <c r="I107" s="82">
        <v>2.61</v>
      </c>
      <c r="J107" s="85">
        <v>100</v>
      </c>
      <c r="K107" s="28">
        <f t="shared" si="5"/>
        <v>100</v>
      </c>
      <c r="L107" s="28">
        <f t="shared" si="6"/>
        <v>100</v>
      </c>
      <c r="M107" s="29"/>
      <c r="N107" s="30">
        <f t="shared" si="3"/>
        <v>25</v>
      </c>
      <c r="O107" s="29"/>
      <c r="P107" s="29"/>
      <c r="Q107" s="29"/>
      <c r="R107" s="42">
        <f t="shared" si="7"/>
        <v>0</v>
      </c>
      <c r="S107" s="20" t="str">
        <f t="shared" si="8"/>
        <v>OK</v>
      </c>
      <c r="T107" s="142"/>
      <c r="U107" s="147">
        <v>100</v>
      </c>
      <c r="V107" s="143"/>
      <c r="W107" s="143"/>
      <c r="X107" s="41"/>
      <c r="Y107" s="41"/>
      <c r="Z107" s="41"/>
      <c r="AA107" s="40"/>
      <c r="AB107" s="40"/>
      <c r="AC107" s="40"/>
      <c r="AD107" s="40"/>
      <c r="AE107" s="38"/>
      <c r="AF107" s="38"/>
      <c r="AG107" s="38"/>
      <c r="AH107" s="38"/>
      <c r="AI107" s="38"/>
      <c r="AJ107" s="38"/>
      <c r="AK107" s="38"/>
      <c r="AL107" s="38"/>
      <c r="AM107" s="38"/>
      <c r="AN107" s="38"/>
      <c r="AO107" s="38"/>
      <c r="AP107" s="38"/>
      <c r="AQ107" s="38"/>
      <c r="AR107" s="38"/>
      <c r="AS107" s="38"/>
      <c r="AT107" s="38"/>
      <c r="AU107" s="38"/>
      <c r="AV107" s="38"/>
      <c r="AW107" s="38"/>
      <c r="AX107" s="38"/>
      <c r="AY107" s="38"/>
    </row>
    <row r="108" spans="1:51" ht="24.75" customHeight="1" x14ac:dyDescent="0.25">
      <c r="A108" s="166"/>
      <c r="B108" s="164"/>
      <c r="C108" s="67">
        <v>114</v>
      </c>
      <c r="D108" s="71" t="s">
        <v>168</v>
      </c>
      <c r="E108" s="86" t="s">
        <v>392</v>
      </c>
      <c r="F108" s="77" t="s">
        <v>236</v>
      </c>
      <c r="G108" s="75" t="s">
        <v>393</v>
      </c>
      <c r="H108" s="77" t="s">
        <v>468</v>
      </c>
      <c r="I108" s="82">
        <v>63.71</v>
      </c>
      <c r="J108" s="85">
        <v>5</v>
      </c>
      <c r="K108" s="28">
        <f t="shared" si="5"/>
        <v>0</v>
      </c>
      <c r="L108" s="28">
        <f t="shared" si="6"/>
        <v>0</v>
      </c>
      <c r="M108" s="29"/>
      <c r="N108" s="30">
        <f t="shared" si="3"/>
        <v>1</v>
      </c>
      <c r="O108" s="29"/>
      <c r="P108" s="29"/>
      <c r="Q108" s="29"/>
      <c r="R108" s="42">
        <f t="shared" si="7"/>
        <v>5</v>
      </c>
      <c r="S108" s="20" t="str">
        <f t="shared" si="8"/>
        <v>OK</v>
      </c>
      <c r="T108" s="142"/>
      <c r="U108" s="143"/>
      <c r="V108" s="143"/>
      <c r="W108" s="143"/>
      <c r="X108" s="41"/>
      <c r="Y108" s="41"/>
      <c r="Z108" s="41"/>
      <c r="AA108" s="40"/>
      <c r="AB108" s="40"/>
      <c r="AC108" s="40"/>
      <c r="AD108" s="40"/>
      <c r="AE108" s="38"/>
      <c r="AF108" s="38"/>
      <c r="AG108" s="38"/>
      <c r="AH108" s="38"/>
      <c r="AI108" s="38"/>
      <c r="AJ108" s="38"/>
      <c r="AK108" s="38"/>
      <c r="AL108" s="38"/>
      <c r="AM108" s="38"/>
      <c r="AN108" s="38"/>
      <c r="AO108" s="38"/>
      <c r="AP108" s="38"/>
      <c r="AQ108" s="38"/>
      <c r="AR108" s="38"/>
      <c r="AS108" s="38"/>
      <c r="AT108" s="38"/>
      <c r="AU108" s="38"/>
      <c r="AV108" s="38"/>
      <c r="AW108" s="38"/>
      <c r="AX108" s="38"/>
      <c r="AY108" s="38"/>
    </row>
    <row r="109" spans="1:51" ht="24.75" customHeight="1" x14ac:dyDescent="0.25">
      <c r="A109" s="166"/>
      <c r="B109" s="164"/>
      <c r="C109" s="67">
        <v>115</v>
      </c>
      <c r="D109" s="71" t="s">
        <v>169</v>
      </c>
      <c r="E109" s="86" t="s">
        <v>394</v>
      </c>
      <c r="F109" s="77" t="s">
        <v>3</v>
      </c>
      <c r="G109" s="75" t="s">
        <v>395</v>
      </c>
      <c r="H109" s="75" t="s">
        <v>468</v>
      </c>
      <c r="I109" s="82">
        <v>228.33</v>
      </c>
      <c r="J109" s="85">
        <v>0</v>
      </c>
      <c r="K109" s="28">
        <f t="shared" si="5"/>
        <v>0</v>
      </c>
      <c r="L109" s="28">
        <f t="shared" si="6"/>
        <v>0</v>
      </c>
      <c r="M109" s="29"/>
      <c r="N109" s="30">
        <f t="shared" si="3"/>
        <v>0</v>
      </c>
      <c r="O109" s="29"/>
      <c r="P109" s="29"/>
      <c r="Q109" s="29"/>
      <c r="R109" s="42">
        <f t="shared" si="7"/>
        <v>0</v>
      </c>
      <c r="S109" s="20" t="str">
        <f t="shared" si="8"/>
        <v>OK</v>
      </c>
      <c r="T109" s="142"/>
      <c r="U109" s="143"/>
      <c r="V109" s="143"/>
      <c r="W109" s="143"/>
      <c r="X109" s="41"/>
      <c r="Y109" s="41"/>
      <c r="Z109" s="41"/>
      <c r="AA109" s="40"/>
      <c r="AB109" s="40"/>
      <c r="AC109" s="40"/>
      <c r="AD109" s="40"/>
      <c r="AE109" s="38"/>
      <c r="AF109" s="38"/>
      <c r="AG109" s="38"/>
      <c r="AH109" s="38"/>
      <c r="AI109" s="38"/>
      <c r="AJ109" s="38"/>
      <c r="AK109" s="38"/>
      <c r="AL109" s="38"/>
      <c r="AM109" s="38"/>
      <c r="AN109" s="38"/>
      <c r="AO109" s="38"/>
      <c r="AP109" s="38"/>
      <c r="AQ109" s="38"/>
      <c r="AR109" s="38"/>
      <c r="AS109" s="38"/>
      <c r="AT109" s="38"/>
      <c r="AU109" s="38"/>
      <c r="AV109" s="38"/>
      <c r="AW109" s="38"/>
      <c r="AX109" s="38"/>
      <c r="AY109" s="38"/>
    </row>
    <row r="110" spans="1:51" ht="24.75" customHeight="1" x14ac:dyDescent="0.25">
      <c r="A110" s="166"/>
      <c r="B110" s="165"/>
      <c r="C110" s="67">
        <v>116</v>
      </c>
      <c r="D110" s="71" t="s">
        <v>170</v>
      </c>
      <c r="E110" s="86" t="s">
        <v>396</v>
      </c>
      <c r="F110" s="77" t="s">
        <v>3</v>
      </c>
      <c r="G110" s="75" t="s">
        <v>397</v>
      </c>
      <c r="H110" s="75" t="s">
        <v>468</v>
      </c>
      <c r="I110" s="82">
        <v>14.6</v>
      </c>
      <c r="J110" s="85">
        <v>0</v>
      </c>
      <c r="K110" s="28">
        <f t="shared" si="5"/>
        <v>0</v>
      </c>
      <c r="L110" s="28">
        <f t="shared" si="6"/>
        <v>0</v>
      </c>
      <c r="M110" s="29"/>
      <c r="N110" s="30">
        <f t="shared" si="3"/>
        <v>0</v>
      </c>
      <c r="O110" s="29"/>
      <c r="P110" s="29"/>
      <c r="Q110" s="29"/>
      <c r="R110" s="42">
        <f t="shared" si="7"/>
        <v>0</v>
      </c>
      <c r="S110" s="20" t="str">
        <f t="shared" si="8"/>
        <v>OK</v>
      </c>
      <c r="T110" s="142"/>
      <c r="U110" s="143"/>
      <c r="V110" s="143"/>
      <c r="W110" s="143"/>
      <c r="X110" s="41"/>
      <c r="Y110" s="41"/>
      <c r="Z110" s="41"/>
      <c r="AA110" s="40"/>
      <c r="AB110" s="40"/>
      <c r="AC110" s="40"/>
      <c r="AD110" s="40"/>
      <c r="AE110" s="38"/>
      <c r="AF110" s="38"/>
      <c r="AG110" s="38"/>
      <c r="AH110" s="38"/>
      <c r="AI110" s="38"/>
      <c r="AJ110" s="38"/>
      <c r="AK110" s="38"/>
      <c r="AL110" s="38"/>
      <c r="AM110" s="38"/>
      <c r="AN110" s="38"/>
      <c r="AO110" s="38"/>
      <c r="AP110" s="38"/>
      <c r="AQ110" s="38"/>
      <c r="AR110" s="38"/>
      <c r="AS110" s="38"/>
      <c r="AT110" s="38"/>
      <c r="AU110" s="38"/>
      <c r="AV110" s="38"/>
      <c r="AW110" s="38"/>
      <c r="AX110" s="38"/>
      <c r="AY110" s="38"/>
    </row>
    <row r="111" spans="1:51" ht="24.75" customHeight="1" x14ac:dyDescent="0.25">
      <c r="A111" s="166" t="s">
        <v>481</v>
      </c>
      <c r="B111" s="163">
        <v>14</v>
      </c>
      <c r="C111" s="67">
        <v>117</v>
      </c>
      <c r="D111" s="73" t="s">
        <v>171</v>
      </c>
      <c r="E111" s="86" t="s">
        <v>398</v>
      </c>
      <c r="F111" s="77" t="s">
        <v>374</v>
      </c>
      <c r="G111" s="75" t="s">
        <v>399</v>
      </c>
      <c r="H111" s="77" t="s">
        <v>468</v>
      </c>
      <c r="I111" s="82">
        <v>32.71</v>
      </c>
      <c r="J111" s="85">
        <v>0</v>
      </c>
      <c r="K111" s="28">
        <f t="shared" si="5"/>
        <v>0</v>
      </c>
      <c r="L111" s="28">
        <f t="shared" si="6"/>
        <v>0</v>
      </c>
      <c r="M111" s="29"/>
      <c r="N111" s="30">
        <f t="shared" si="3"/>
        <v>0</v>
      </c>
      <c r="O111" s="29"/>
      <c r="P111" s="29"/>
      <c r="Q111" s="29"/>
      <c r="R111" s="42">
        <f t="shared" si="7"/>
        <v>0</v>
      </c>
      <c r="S111" s="20" t="str">
        <f t="shared" si="8"/>
        <v>OK</v>
      </c>
      <c r="T111" s="142"/>
      <c r="U111" s="143"/>
      <c r="V111" s="143"/>
      <c r="W111" s="143"/>
      <c r="X111" s="41"/>
      <c r="Y111" s="41"/>
      <c r="Z111" s="41"/>
      <c r="AA111" s="40"/>
      <c r="AB111" s="40"/>
      <c r="AC111" s="40"/>
      <c r="AD111" s="40"/>
      <c r="AE111" s="38"/>
      <c r="AF111" s="38"/>
      <c r="AG111" s="38"/>
      <c r="AH111" s="38"/>
      <c r="AI111" s="38"/>
      <c r="AJ111" s="38"/>
      <c r="AK111" s="38"/>
      <c r="AL111" s="38"/>
      <c r="AM111" s="38"/>
      <c r="AN111" s="38"/>
      <c r="AO111" s="38"/>
      <c r="AP111" s="38"/>
      <c r="AQ111" s="38"/>
      <c r="AR111" s="38"/>
      <c r="AS111" s="38"/>
      <c r="AT111" s="38"/>
      <c r="AU111" s="38"/>
      <c r="AV111" s="38"/>
      <c r="AW111" s="38"/>
      <c r="AX111" s="38"/>
      <c r="AY111" s="38"/>
    </row>
    <row r="112" spans="1:51" ht="24.75" customHeight="1" x14ac:dyDescent="0.25">
      <c r="A112" s="166"/>
      <c r="B112" s="164"/>
      <c r="C112" s="67">
        <v>118</v>
      </c>
      <c r="D112" s="73" t="s">
        <v>172</v>
      </c>
      <c r="E112" s="86" t="s">
        <v>400</v>
      </c>
      <c r="F112" s="77" t="s">
        <v>374</v>
      </c>
      <c r="G112" s="75" t="s">
        <v>401</v>
      </c>
      <c r="H112" s="77" t="s">
        <v>468</v>
      </c>
      <c r="I112" s="83">
        <v>21.43</v>
      </c>
      <c r="J112" s="85">
        <v>0</v>
      </c>
      <c r="K112" s="28">
        <f t="shared" si="5"/>
        <v>0</v>
      </c>
      <c r="L112" s="28">
        <f t="shared" si="6"/>
        <v>0</v>
      </c>
      <c r="M112" s="29"/>
      <c r="N112" s="30">
        <f t="shared" si="3"/>
        <v>0</v>
      </c>
      <c r="O112" s="29"/>
      <c r="P112" s="29"/>
      <c r="Q112" s="29"/>
      <c r="R112" s="42">
        <f t="shared" si="7"/>
        <v>0</v>
      </c>
      <c r="S112" s="20" t="str">
        <f t="shared" si="8"/>
        <v>OK</v>
      </c>
      <c r="T112" s="142"/>
      <c r="U112" s="143"/>
      <c r="V112" s="143"/>
      <c r="W112" s="143"/>
      <c r="X112" s="41"/>
      <c r="Y112" s="41"/>
      <c r="Z112" s="41"/>
      <c r="AA112" s="40"/>
      <c r="AB112" s="40"/>
      <c r="AC112" s="40"/>
      <c r="AD112" s="40"/>
      <c r="AE112" s="38"/>
      <c r="AF112" s="38"/>
      <c r="AG112" s="38"/>
      <c r="AH112" s="38"/>
      <c r="AI112" s="38"/>
      <c r="AJ112" s="38"/>
      <c r="AK112" s="38"/>
      <c r="AL112" s="38"/>
      <c r="AM112" s="38"/>
      <c r="AN112" s="38"/>
      <c r="AO112" s="38"/>
      <c r="AP112" s="38"/>
      <c r="AQ112" s="38"/>
      <c r="AR112" s="38"/>
      <c r="AS112" s="38"/>
      <c r="AT112" s="38"/>
      <c r="AU112" s="38"/>
      <c r="AV112" s="38"/>
      <c r="AW112" s="38"/>
      <c r="AX112" s="38"/>
      <c r="AY112" s="38"/>
    </row>
    <row r="113" spans="1:51" ht="24.75" customHeight="1" x14ac:dyDescent="0.25">
      <c r="A113" s="166"/>
      <c r="B113" s="164"/>
      <c r="C113" s="67">
        <v>119</v>
      </c>
      <c r="D113" s="71" t="s">
        <v>173</v>
      </c>
      <c r="E113" s="86" t="s">
        <v>402</v>
      </c>
      <c r="F113" s="77" t="s">
        <v>403</v>
      </c>
      <c r="G113" s="75" t="s">
        <v>404</v>
      </c>
      <c r="H113" s="77" t="s">
        <v>468</v>
      </c>
      <c r="I113" s="82">
        <v>39.950000000000003</v>
      </c>
      <c r="J113" s="85">
        <v>0</v>
      </c>
      <c r="K113" s="28">
        <f t="shared" si="5"/>
        <v>0</v>
      </c>
      <c r="L113" s="28">
        <f t="shared" si="6"/>
        <v>0</v>
      </c>
      <c r="M113" s="29"/>
      <c r="N113" s="30">
        <f t="shared" si="3"/>
        <v>0</v>
      </c>
      <c r="O113" s="29"/>
      <c r="P113" s="29"/>
      <c r="Q113" s="29"/>
      <c r="R113" s="42">
        <f t="shared" si="7"/>
        <v>0</v>
      </c>
      <c r="S113" s="20" t="str">
        <f t="shared" si="8"/>
        <v>OK</v>
      </c>
      <c r="T113" s="142"/>
      <c r="U113" s="143"/>
      <c r="V113" s="143"/>
      <c r="W113" s="143"/>
      <c r="X113" s="41"/>
      <c r="Y113" s="41"/>
      <c r="Z113" s="41"/>
      <c r="AA113" s="40"/>
      <c r="AB113" s="40"/>
      <c r="AC113" s="40"/>
      <c r="AD113" s="40"/>
      <c r="AE113" s="38"/>
      <c r="AF113" s="38"/>
      <c r="AG113" s="38"/>
      <c r="AH113" s="38"/>
      <c r="AI113" s="38"/>
      <c r="AJ113" s="38"/>
      <c r="AK113" s="38"/>
      <c r="AL113" s="38"/>
      <c r="AM113" s="38"/>
      <c r="AN113" s="38"/>
      <c r="AO113" s="38"/>
      <c r="AP113" s="38"/>
      <c r="AQ113" s="38"/>
      <c r="AR113" s="38"/>
      <c r="AS113" s="38"/>
      <c r="AT113" s="38"/>
      <c r="AU113" s="38"/>
      <c r="AV113" s="38"/>
      <c r="AW113" s="38"/>
      <c r="AX113" s="38"/>
      <c r="AY113" s="38"/>
    </row>
    <row r="114" spans="1:51" ht="24.75" customHeight="1" x14ac:dyDescent="0.25">
      <c r="A114" s="166"/>
      <c r="B114" s="164"/>
      <c r="C114" s="67">
        <v>120</v>
      </c>
      <c r="D114" s="71" t="s">
        <v>174</v>
      </c>
      <c r="E114" s="86" t="s">
        <v>405</v>
      </c>
      <c r="F114" s="77" t="s">
        <v>403</v>
      </c>
      <c r="G114" s="75" t="s">
        <v>406</v>
      </c>
      <c r="H114" s="77" t="s">
        <v>468</v>
      </c>
      <c r="I114" s="82">
        <v>35.130000000000003</v>
      </c>
      <c r="J114" s="85">
        <v>0</v>
      </c>
      <c r="K114" s="28">
        <f t="shared" si="5"/>
        <v>0</v>
      </c>
      <c r="L114" s="28">
        <f t="shared" si="6"/>
        <v>0</v>
      </c>
      <c r="M114" s="29"/>
      <c r="N114" s="30">
        <f t="shared" si="3"/>
        <v>0</v>
      </c>
      <c r="O114" s="29"/>
      <c r="P114" s="29"/>
      <c r="Q114" s="29"/>
      <c r="R114" s="42">
        <f t="shared" si="7"/>
        <v>0</v>
      </c>
      <c r="S114" s="20" t="str">
        <f t="shared" si="8"/>
        <v>OK</v>
      </c>
      <c r="T114" s="142"/>
      <c r="U114" s="143"/>
      <c r="V114" s="143"/>
      <c r="W114" s="143"/>
      <c r="X114" s="41"/>
      <c r="Y114" s="41"/>
      <c r="Z114" s="41"/>
      <c r="AA114" s="40"/>
      <c r="AB114" s="40"/>
      <c r="AC114" s="40"/>
      <c r="AD114" s="40"/>
      <c r="AE114" s="38"/>
      <c r="AF114" s="38"/>
      <c r="AG114" s="38"/>
      <c r="AH114" s="38"/>
      <c r="AI114" s="38"/>
      <c r="AJ114" s="38"/>
      <c r="AK114" s="38"/>
      <c r="AL114" s="38"/>
      <c r="AM114" s="38"/>
      <c r="AN114" s="38"/>
      <c r="AO114" s="38"/>
      <c r="AP114" s="38"/>
      <c r="AQ114" s="38"/>
      <c r="AR114" s="38"/>
      <c r="AS114" s="38"/>
      <c r="AT114" s="38"/>
      <c r="AU114" s="38"/>
      <c r="AV114" s="38"/>
      <c r="AW114" s="38"/>
      <c r="AX114" s="38"/>
      <c r="AY114" s="38"/>
    </row>
    <row r="115" spans="1:51" ht="24.75" customHeight="1" x14ac:dyDescent="0.25">
      <c r="A115" s="166"/>
      <c r="B115" s="164"/>
      <c r="C115" s="67">
        <v>121</v>
      </c>
      <c r="D115" s="72" t="s">
        <v>175</v>
      </c>
      <c r="E115" s="86" t="s">
        <v>407</v>
      </c>
      <c r="F115" s="78" t="s">
        <v>51</v>
      </c>
      <c r="G115" s="79" t="s">
        <v>408</v>
      </c>
      <c r="H115" s="77" t="s">
        <v>468</v>
      </c>
      <c r="I115" s="82">
        <v>41.93</v>
      </c>
      <c r="J115" s="85">
        <v>0</v>
      </c>
      <c r="K115" s="28">
        <f t="shared" si="5"/>
        <v>0</v>
      </c>
      <c r="L115" s="28">
        <f t="shared" si="6"/>
        <v>0</v>
      </c>
      <c r="M115" s="29"/>
      <c r="N115" s="30">
        <f t="shared" si="3"/>
        <v>0</v>
      </c>
      <c r="O115" s="29"/>
      <c r="P115" s="29"/>
      <c r="Q115" s="29"/>
      <c r="R115" s="42">
        <f t="shared" si="7"/>
        <v>0</v>
      </c>
      <c r="S115" s="20" t="str">
        <f t="shared" si="8"/>
        <v>OK</v>
      </c>
      <c r="T115" s="142"/>
      <c r="U115" s="143"/>
      <c r="V115" s="143"/>
      <c r="W115" s="143"/>
      <c r="X115" s="41"/>
      <c r="Y115" s="41"/>
      <c r="Z115" s="41"/>
      <c r="AA115" s="40"/>
      <c r="AB115" s="40"/>
      <c r="AC115" s="40"/>
      <c r="AD115" s="40"/>
      <c r="AE115" s="38"/>
      <c r="AF115" s="38"/>
      <c r="AG115" s="38"/>
      <c r="AH115" s="38"/>
      <c r="AI115" s="38"/>
      <c r="AJ115" s="38"/>
      <c r="AK115" s="38"/>
      <c r="AL115" s="38"/>
      <c r="AM115" s="38"/>
      <c r="AN115" s="38"/>
      <c r="AO115" s="38"/>
      <c r="AP115" s="38"/>
      <c r="AQ115" s="38"/>
      <c r="AR115" s="38"/>
      <c r="AS115" s="38"/>
      <c r="AT115" s="38"/>
      <c r="AU115" s="38"/>
      <c r="AV115" s="38"/>
      <c r="AW115" s="38"/>
      <c r="AX115" s="38"/>
      <c r="AY115" s="38"/>
    </row>
    <row r="116" spans="1:51" ht="24.75" customHeight="1" x14ac:dyDescent="0.25">
      <c r="A116" s="166"/>
      <c r="B116" s="164"/>
      <c r="C116" s="67">
        <v>122</v>
      </c>
      <c r="D116" s="72" t="s">
        <v>176</v>
      </c>
      <c r="E116" s="86" t="s">
        <v>409</v>
      </c>
      <c r="F116" s="78" t="s">
        <v>374</v>
      </c>
      <c r="G116" s="79" t="s">
        <v>410</v>
      </c>
      <c r="H116" s="77" t="s">
        <v>468</v>
      </c>
      <c r="I116" s="82">
        <v>56.62</v>
      </c>
      <c r="J116" s="85">
        <v>0</v>
      </c>
      <c r="K116" s="28">
        <f t="shared" si="5"/>
        <v>0</v>
      </c>
      <c r="L116" s="28">
        <f t="shared" si="6"/>
        <v>0</v>
      </c>
      <c r="M116" s="29"/>
      <c r="N116" s="30">
        <f t="shared" si="3"/>
        <v>0</v>
      </c>
      <c r="O116" s="29"/>
      <c r="P116" s="29"/>
      <c r="Q116" s="29"/>
      <c r="R116" s="42">
        <f t="shared" si="7"/>
        <v>0</v>
      </c>
      <c r="S116" s="20" t="str">
        <f t="shared" si="8"/>
        <v>OK</v>
      </c>
      <c r="T116" s="142"/>
      <c r="U116" s="143"/>
      <c r="V116" s="143"/>
      <c r="W116" s="143"/>
      <c r="X116" s="41"/>
      <c r="Y116" s="41"/>
      <c r="Z116" s="41"/>
      <c r="AA116" s="40"/>
      <c r="AB116" s="40"/>
      <c r="AC116" s="40"/>
      <c r="AD116" s="40"/>
      <c r="AE116" s="38"/>
      <c r="AF116" s="38"/>
      <c r="AG116" s="38"/>
      <c r="AH116" s="38"/>
      <c r="AI116" s="38"/>
      <c r="AJ116" s="38"/>
      <c r="AK116" s="38"/>
      <c r="AL116" s="38"/>
      <c r="AM116" s="38"/>
      <c r="AN116" s="38"/>
      <c r="AO116" s="38"/>
      <c r="AP116" s="38"/>
      <c r="AQ116" s="38"/>
      <c r="AR116" s="38"/>
      <c r="AS116" s="38"/>
      <c r="AT116" s="38"/>
      <c r="AU116" s="38"/>
      <c r="AV116" s="38"/>
      <c r="AW116" s="38"/>
      <c r="AX116" s="38"/>
      <c r="AY116" s="38"/>
    </row>
    <row r="117" spans="1:51" ht="24.75" customHeight="1" x14ac:dyDescent="0.25">
      <c r="A117" s="166"/>
      <c r="B117" s="164"/>
      <c r="C117" s="67">
        <v>123</v>
      </c>
      <c r="D117" s="72" t="s">
        <v>177</v>
      </c>
      <c r="E117" s="86" t="s">
        <v>411</v>
      </c>
      <c r="F117" s="78" t="s">
        <v>274</v>
      </c>
      <c r="G117" s="79" t="s">
        <v>412</v>
      </c>
      <c r="H117" s="77" t="s">
        <v>468</v>
      </c>
      <c r="I117" s="82">
        <v>2.71</v>
      </c>
      <c r="J117" s="85">
        <v>0</v>
      </c>
      <c r="K117" s="28">
        <f t="shared" si="5"/>
        <v>0</v>
      </c>
      <c r="L117" s="28">
        <f t="shared" si="6"/>
        <v>0</v>
      </c>
      <c r="M117" s="29"/>
      <c r="N117" s="30">
        <f t="shared" si="3"/>
        <v>0</v>
      </c>
      <c r="O117" s="29"/>
      <c r="P117" s="29"/>
      <c r="Q117" s="29"/>
      <c r="R117" s="42">
        <f t="shared" si="7"/>
        <v>0</v>
      </c>
      <c r="S117" s="20" t="str">
        <f t="shared" si="8"/>
        <v>OK</v>
      </c>
      <c r="T117" s="142"/>
      <c r="U117" s="143"/>
      <c r="V117" s="143"/>
      <c r="W117" s="143"/>
      <c r="X117" s="41"/>
      <c r="Y117" s="41"/>
      <c r="Z117" s="41"/>
      <c r="AA117" s="40"/>
      <c r="AB117" s="40"/>
      <c r="AC117" s="40"/>
      <c r="AD117" s="40"/>
      <c r="AE117" s="38"/>
      <c r="AF117" s="38"/>
      <c r="AG117" s="38"/>
      <c r="AH117" s="38"/>
      <c r="AI117" s="38"/>
      <c r="AJ117" s="38"/>
      <c r="AK117" s="38"/>
      <c r="AL117" s="38"/>
      <c r="AM117" s="38"/>
      <c r="AN117" s="38"/>
      <c r="AO117" s="38"/>
      <c r="AP117" s="38"/>
      <c r="AQ117" s="38"/>
      <c r="AR117" s="38"/>
      <c r="AS117" s="38"/>
      <c r="AT117" s="38"/>
      <c r="AU117" s="38"/>
      <c r="AV117" s="38"/>
      <c r="AW117" s="38"/>
      <c r="AX117" s="38"/>
      <c r="AY117" s="38"/>
    </row>
    <row r="118" spans="1:51" ht="24.75" customHeight="1" x14ac:dyDescent="0.25">
      <c r="A118" s="166"/>
      <c r="B118" s="164"/>
      <c r="C118" s="67">
        <v>124</v>
      </c>
      <c r="D118" s="73" t="s">
        <v>178</v>
      </c>
      <c r="E118" s="86" t="s">
        <v>413</v>
      </c>
      <c r="F118" s="78" t="s">
        <v>414</v>
      </c>
      <c r="G118" s="80" t="s">
        <v>415</v>
      </c>
      <c r="H118" s="77" t="s">
        <v>468</v>
      </c>
      <c r="I118" s="82">
        <v>129.87</v>
      </c>
      <c r="J118" s="85">
        <v>0</v>
      </c>
      <c r="K118" s="28">
        <f t="shared" si="5"/>
        <v>0</v>
      </c>
      <c r="L118" s="28">
        <f t="shared" si="6"/>
        <v>0</v>
      </c>
      <c r="M118" s="29"/>
      <c r="N118" s="30">
        <f t="shared" si="3"/>
        <v>0</v>
      </c>
      <c r="O118" s="29"/>
      <c r="P118" s="29"/>
      <c r="Q118" s="29"/>
      <c r="R118" s="42">
        <f t="shared" si="7"/>
        <v>0</v>
      </c>
      <c r="S118" s="20" t="str">
        <f t="shared" si="8"/>
        <v>OK</v>
      </c>
      <c r="T118" s="142"/>
      <c r="U118" s="143"/>
      <c r="V118" s="143"/>
      <c r="W118" s="143"/>
      <c r="X118" s="41"/>
      <c r="Y118" s="41"/>
      <c r="Z118" s="41"/>
      <c r="AA118" s="40"/>
      <c r="AB118" s="40"/>
      <c r="AC118" s="40"/>
      <c r="AD118" s="40"/>
      <c r="AE118" s="38"/>
      <c r="AF118" s="38"/>
      <c r="AG118" s="38"/>
      <c r="AH118" s="38"/>
      <c r="AI118" s="38"/>
      <c r="AJ118" s="38"/>
      <c r="AK118" s="38"/>
      <c r="AL118" s="38"/>
      <c r="AM118" s="38"/>
      <c r="AN118" s="38"/>
      <c r="AO118" s="38"/>
      <c r="AP118" s="38"/>
      <c r="AQ118" s="38"/>
      <c r="AR118" s="38"/>
      <c r="AS118" s="38"/>
      <c r="AT118" s="38"/>
      <c r="AU118" s="38"/>
      <c r="AV118" s="38"/>
      <c r="AW118" s="38"/>
      <c r="AX118" s="38"/>
      <c r="AY118" s="38"/>
    </row>
    <row r="119" spans="1:51" ht="24.75" customHeight="1" x14ac:dyDescent="0.25">
      <c r="A119" s="166"/>
      <c r="B119" s="165"/>
      <c r="C119" s="67">
        <v>125</v>
      </c>
      <c r="D119" s="73" t="s">
        <v>179</v>
      </c>
      <c r="E119" s="86" t="s">
        <v>416</v>
      </c>
      <c r="F119" s="78" t="s">
        <v>403</v>
      </c>
      <c r="G119" s="80" t="s">
        <v>410</v>
      </c>
      <c r="H119" s="77" t="s">
        <v>468</v>
      </c>
      <c r="I119" s="82">
        <v>85.12</v>
      </c>
      <c r="J119" s="85">
        <v>0</v>
      </c>
      <c r="K119" s="28">
        <f t="shared" si="5"/>
        <v>0</v>
      </c>
      <c r="L119" s="28">
        <f t="shared" si="6"/>
        <v>0</v>
      </c>
      <c r="M119" s="29"/>
      <c r="N119" s="30">
        <f t="shared" si="3"/>
        <v>0</v>
      </c>
      <c r="O119" s="29"/>
      <c r="P119" s="29"/>
      <c r="Q119" s="29"/>
      <c r="R119" s="42">
        <f t="shared" si="7"/>
        <v>0</v>
      </c>
      <c r="S119" s="20" t="str">
        <f t="shared" si="8"/>
        <v>OK</v>
      </c>
      <c r="T119" s="142"/>
      <c r="U119" s="143"/>
      <c r="V119" s="143"/>
      <c r="W119" s="143"/>
      <c r="X119" s="41"/>
      <c r="Y119" s="41"/>
      <c r="Z119" s="41"/>
      <c r="AA119" s="40"/>
      <c r="AB119" s="40"/>
      <c r="AC119" s="40"/>
      <c r="AD119" s="40"/>
      <c r="AE119" s="38"/>
      <c r="AF119" s="38"/>
      <c r="AG119" s="38"/>
      <c r="AH119" s="38"/>
      <c r="AI119" s="38"/>
      <c r="AJ119" s="38"/>
      <c r="AK119" s="38"/>
      <c r="AL119" s="38"/>
      <c r="AM119" s="38"/>
      <c r="AN119" s="38"/>
      <c r="AO119" s="38"/>
      <c r="AP119" s="38"/>
      <c r="AQ119" s="38"/>
      <c r="AR119" s="38"/>
      <c r="AS119" s="38"/>
      <c r="AT119" s="38"/>
      <c r="AU119" s="38"/>
      <c r="AV119" s="38"/>
      <c r="AW119" s="38"/>
      <c r="AX119" s="38"/>
      <c r="AY119" s="38"/>
    </row>
    <row r="120" spans="1:51" ht="24.75" customHeight="1" x14ac:dyDescent="0.25">
      <c r="A120" s="166" t="s">
        <v>481</v>
      </c>
      <c r="B120" s="163">
        <v>15</v>
      </c>
      <c r="C120" s="67">
        <v>126</v>
      </c>
      <c r="D120" s="72" t="s">
        <v>180</v>
      </c>
      <c r="E120" s="86" t="s">
        <v>417</v>
      </c>
      <c r="F120" s="78" t="s">
        <v>3</v>
      </c>
      <c r="G120" s="79" t="s">
        <v>418</v>
      </c>
      <c r="H120" s="77" t="s">
        <v>470</v>
      </c>
      <c r="I120" s="82">
        <v>14.36</v>
      </c>
      <c r="J120" s="85">
        <v>0</v>
      </c>
      <c r="K120" s="28">
        <f t="shared" si="5"/>
        <v>0</v>
      </c>
      <c r="L120" s="28">
        <f t="shared" si="6"/>
        <v>0</v>
      </c>
      <c r="M120" s="29"/>
      <c r="N120" s="30">
        <f t="shared" si="3"/>
        <v>0</v>
      </c>
      <c r="O120" s="29"/>
      <c r="P120" s="29"/>
      <c r="Q120" s="29"/>
      <c r="R120" s="42">
        <f t="shared" si="7"/>
        <v>0</v>
      </c>
      <c r="S120" s="20" t="str">
        <f t="shared" si="8"/>
        <v>OK</v>
      </c>
      <c r="T120" s="142"/>
      <c r="U120" s="143"/>
      <c r="V120" s="143"/>
      <c r="W120" s="143"/>
      <c r="X120" s="41"/>
      <c r="Y120" s="41"/>
      <c r="Z120" s="41"/>
      <c r="AA120" s="40"/>
      <c r="AB120" s="40"/>
      <c r="AC120" s="40"/>
      <c r="AD120" s="40"/>
      <c r="AE120" s="38"/>
      <c r="AF120" s="38"/>
      <c r="AG120" s="38"/>
      <c r="AH120" s="38"/>
      <c r="AI120" s="38"/>
      <c r="AJ120" s="38"/>
      <c r="AK120" s="38"/>
      <c r="AL120" s="38"/>
      <c r="AM120" s="38"/>
      <c r="AN120" s="38"/>
      <c r="AO120" s="38"/>
      <c r="AP120" s="38"/>
      <c r="AQ120" s="38"/>
      <c r="AR120" s="38"/>
      <c r="AS120" s="38"/>
      <c r="AT120" s="38"/>
      <c r="AU120" s="38"/>
      <c r="AV120" s="38"/>
      <c r="AW120" s="38"/>
      <c r="AX120" s="38"/>
      <c r="AY120" s="38"/>
    </row>
    <row r="121" spans="1:51" ht="24.75" customHeight="1" x14ac:dyDescent="0.25">
      <c r="A121" s="166"/>
      <c r="B121" s="164"/>
      <c r="C121" s="67">
        <v>127</v>
      </c>
      <c r="D121" s="72" t="s">
        <v>181</v>
      </c>
      <c r="E121" s="86" t="s">
        <v>419</v>
      </c>
      <c r="F121" s="78" t="s">
        <v>3</v>
      </c>
      <c r="G121" s="79" t="s">
        <v>420</v>
      </c>
      <c r="H121" s="77" t="s">
        <v>468</v>
      </c>
      <c r="I121" s="82">
        <v>17.46</v>
      </c>
      <c r="J121" s="85">
        <v>0</v>
      </c>
      <c r="K121" s="28">
        <f t="shared" si="5"/>
        <v>0</v>
      </c>
      <c r="L121" s="28">
        <f t="shared" si="6"/>
        <v>0</v>
      </c>
      <c r="M121" s="29"/>
      <c r="N121" s="30">
        <f t="shared" si="3"/>
        <v>0</v>
      </c>
      <c r="O121" s="29"/>
      <c r="P121" s="29"/>
      <c r="Q121" s="29"/>
      <c r="R121" s="42">
        <f t="shared" si="7"/>
        <v>0</v>
      </c>
      <c r="S121" s="20" t="str">
        <f t="shared" si="8"/>
        <v>OK</v>
      </c>
      <c r="T121" s="142"/>
      <c r="U121" s="143"/>
      <c r="V121" s="143"/>
      <c r="W121" s="143"/>
      <c r="X121" s="41"/>
      <c r="Y121" s="41"/>
      <c r="Z121" s="41"/>
      <c r="AA121" s="40"/>
      <c r="AB121" s="40"/>
      <c r="AC121" s="40"/>
      <c r="AD121" s="40"/>
      <c r="AE121" s="38"/>
      <c r="AF121" s="38"/>
      <c r="AG121" s="38"/>
      <c r="AH121" s="38"/>
      <c r="AI121" s="38"/>
      <c r="AJ121" s="38"/>
      <c r="AK121" s="38"/>
      <c r="AL121" s="38"/>
      <c r="AM121" s="38"/>
      <c r="AN121" s="38"/>
      <c r="AO121" s="38"/>
      <c r="AP121" s="38"/>
      <c r="AQ121" s="38"/>
      <c r="AR121" s="38"/>
      <c r="AS121" s="38"/>
      <c r="AT121" s="38"/>
      <c r="AU121" s="38"/>
      <c r="AV121" s="38"/>
      <c r="AW121" s="38"/>
      <c r="AX121" s="38"/>
      <c r="AY121" s="38"/>
    </row>
    <row r="122" spans="1:51" ht="24.75" customHeight="1" x14ac:dyDescent="0.25">
      <c r="A122" s="166"/>
      <c r="B122" s="164"/>
      <c r="C122" s="67">
        <v>128</v>
      </c>
      <c r="D122" s="72" t="s">
        <v>182</v>
      </c>
      <c r="E122" s="86" t="s">
        <v>419</v>
      </c>
      <c r="F122" s="78" t="s">
        <v>3</v>
      </c>
      <c r="G122" s="79" t="s">
        <v>420</v>
      </c>
      <c r="H122" s="77" t="s">
        <v>468</v>
      </c>
      <c r="I122" s="82">
        <v>16.579999999999998</v>
      </c>
      <c r="J122" s="85">
        <v>0</v>
      </c>
      <c r="K122" s="28">
        <f t="shared" si="5"/>
        <v>0</v>
      </c>
      <c r="L122" s="28">
        <f t="shared" si="6"/>
        <v>0</v>
      </c>
      <c r="M122" s="29"/>
      <c r="N122" s="30">
        <f t="shared" si="3"/>
        <v>0</v>
      </c>
      <c r="O122" s="29"/>
      <c r="P122" s="29"/>
      <c r="Q122" s="29"/>
      <c r="R122" s="42">
        <f t="shared" si="7"/>
        <v>0</v>
      </c>
      <c r="S122" s="20" t="str">
        <f t="shared" si="8"/>
        <v>OK</v>
      </c>
      <c r="T122" s="142"/>
      <c r="U122" s="143"/>
      <c r="V122" s="143"/>
      <c r="W122" s="143"/>
      <c r="X122" s="41"/>
      <c r="Y122" s="41"/>
      <c r="Z122" s="41"/>
      <c r="AA122" s="40"/>
      <c r="AB122" s="40"/>
      <c r="AC122" s="40"/>
      <c r="AD122" s="40"/>
      <c r="AE122" s="38"/>
      <c r="AF122" s="38"/>
      <c r="AG122" s="38"/>
      <c r="AH122" s="38"/>
      <c r="AI122" s="38"/>
      <c r="AJ122" s="38"/>
      <c r="AK122" s="38"/>
      <c r="AL122" s="38"/>
      <c r="AM122" s="38"/>
      <c r="AN122" s="38"/>
      <c r="AO122" s="38"/>
      <c r="AP122" s="38"/>
      <c r="AQ122" s="38"/>
      <c r="AR122" s="38"/>
      <c r="AS122" s="38"/>
      <c r="AT122" s="38"/>
      <c r="AU122" s="38"/>
      <c r="AV122" s="38"/>
      <c r="AW122" s="38"/>
      <c r="AX122" s="38"/>
      <c r="AY122" s="38"/>
    </row>
    <row r="123" spans="1:51" ht="24.75" customHeight="1" x14ac:dyDescent="0.25">
      <c r="A123" s="166"/>
      <c r="B123" s="164"/>
      <c r="C123" s="67">
        <v>129</v>
      </c>
      <c r="D123" s="72" t="s">
        <v>183</v>
      </c>
      <c r="E123" s="86" t="s">
        <v>421</v>
      </c>
      <c r="F123" s="78" t="s">
        <v>3</v>
      </c>
      <c r="G123" s="79" t="s">
        <v>422</v>
      </c>
      <c r="H123" s="77" t="s">
        <v>471</v>
      </c>
      <c r="I123" s="82">
        <v>5.23</v>
      </c>
      <c r="J123" s="85">
        <v>0</v>
      </c>
      <c r="K123" s="28">
        <f t="shared" si="5"/>
        <v>0</v>
      </c>
      <c r="L123" s="28">
        <f t="shared" si="6"/>
        <v>0</v>
      </c>
      <c r="M123" s="29"/>
      <c r="N123" s="30">
        <f t="shared" si="3"/>
        <v>0</v>
      </c>
      <c r="O123" s="29"/>
      <c r="P123" s="29"/>
      <c r="Q123" s="29"/>
      <c r="R123" s="42">
        <f t="shared" si="7"/>
        <v>0</v>
      </c>
      <c r="S123" s="20" t="str">
        <f t="shared" si="8"/>
        <v>OK</v>
      </c>
      <c r="T123" s="142"/>
      <c r="U123" s="143"/>
      <c r="V123" s="143"/>
      <c r="W123" s="143"/>
      <c r="X123" s="41"/>
      <c r="Y123" s="41"/>
      <c r="Z123" s="41"/>
      <c r="AA123" s="40"/>
      <c r="AB123" s="40"/>
      <c r="AC123" s="40"/>
      <c r="AD123" s="40"/>
      <c r="AE123" s="38"/>
      <c r="AF123" s="38"/>
      <c r="AG123" s="38"/>
      <c r="AH123" s="38"/>
      <c r="AI123" s="38"/>
      <c r="AJ123" s="38"/>
      <c r="AK123" s="38"/>
      <c r="AL123" s="38"/>
      <c r="AM123" s="38"/>
      <c r="AN123" s="38"/>
      <c r="AO123" s="38"/>
      <c r="AP123" s="38"/>
      <c r="AQ123" s="38"/>
      <c r="AR123" s="38"/>
      <c r="AS123" s="38"/>
      <c r="AT123" s="38"/>
      <c r="AU123" s="38"/>
      <c r="AV123" s="38"/>
      <c r="AW123" s="38"/>
      <c r="AX123" s="38"/>
      <c r="AY123" s="38"/>
    </row>
    <row r="124" spans="1:51" ht="24.75" customHeight="1" x14ac:dyDescent="0.25">
      <c r="A124" s="166"/>
      <c r="B124" s="164"/>
      <c r="C124" s="67">
        <v>130</v>
      </c>
      <c r="D124" s="72" t="s">
        <v>184</v>
      </c>
      <c r="E124" s="86" t="s">
        <v>423</v>
      </c>
      <c r="F124" s="78" t="s">
        <v>3</v>
      </c>
      <c r="G124" s="79" t="s">
        <v>422</v>
      </c>
      <c r="H124" s="77" t="s">
        <v>471</v>
      </c>
      <c r="I124" s="82">
        <v>5.79</v>
      </c>
      <c r="J124" s="85">
        <v>0</v>
      </c>
      <c r="K124" s="28">
        <f t="shared" si="5"/>
        <v>0</v>
      </c>
      <c r="L124" s="28">
        <f t="shared" si="6"/>
        <v>0</v>
      </c>
      <c r="M124" s="29"/>
      <c r="N124" s="30">
        <f t="shared" si="3"/>
        <v>0</v>
      </c>
      <c r="O124" s="29"/>
      <c r="P124" s="29"/>
      <c r="Q124" s="29"/>
      <c r="R124" s="42">
        <f t="shared" si="7"/>
        <v>0</v>
      </c>
      <c r="S124" s="20" t="str">
        <f t="shared" si="8"/>
        <v>OK</v>
      </c>
      <c r="T124" s="142"/>
      <c r="U124" s="143"/>
      <c r="V124" s="143"/>
      <c r="W124" s="143"/>
      <c r="X124" s="41"/>
      <c r="Y124" s="41"/>
      <c r="Z124" s="41"/>
      <c r="AA124" s="40"/>
      <c r="AB124" s="40"/>
      <c r="AC124" s="40"/>
      <c r="AD124" s="40"/>
      <c r="AE124" s="38"/>
      <c r="AF124" s="38"/>
      <c r="AG124" s="38"/>
      <c r="AH124" s="38"/>
      <c r="AI124" s="38"/>
      <c r="AJ124" s="38"/>
      <c r="AK124" s="38"/>
      <c r="AL124" s="38"/>
      <c r="AM124" s="38"/>
      <c r="AN124" s="38"/>
      <c r="AO124" s="38"/>
      <c r="AP124" s="38"/>
      <c r="AQ124" s="38"/>
      <c r="AR124" s="38"/>
      <c r="AS124" s="38"/>
      <c r="AT124" s="38"/>
      <c r="AU124" s="38"/>
      <c r="AV124" s="38"/>
      <c r="AW124" s="38"/>
      <c r="AX124" s="38"/>
      <c r="AY124" s="38"/>
    </row>
    <row r="125" spans="1:51" ht="24.75" customHeight="1" x14ac:dyDescent="0.25">
      <c r="A125" s="166"/>
      <c r="B125" s="164"/>
      <c r="C125" s="67">
        <v>131</v>
      </c>
      <c r="D125" s="72" t="s">
        <v>185</v>
      </c>
      <c r="E125" s="86" t="s">
        <v>424</v>
      </c>
      <c r="F125" s="78" t="s">
        <v>236</v>
      </c>
      <c r="G125" s="79" t="s">
        <v>425</v>
      </c>
      <c r="H125" s="77" t="s">
        <v>468</v>
      </c>
      <c r="I125" s="82">
        <v>45.55</v>
      </c>
      <c r="J125" s="85">
        <v>0</v>
      </c>
      <c r="K125" s="28">
        <f t="shared" si="5"/>
        <v>0</v>
      </c>
      <c r="L125" s="28">
        <f t="shared" si="6"/>
        <v>0</v>
      </c>
      <c r="M125" s="29"/>
      <c r="N125" s="30">
        <f t="shared" si="3"/>
        <v>0</v>
      </c>
      <c r="O125" s="29"/>
      <c r="P125" s="29"/>
      <c r="Q125" s="29"/>
      <c r="R125" s="42">
        <f t="shared" si="7"/>
        <v>0</v>
      </c>
      <c r="S125" s="20" t="str">
        <f t="shared" si="8"/>
        <v>OK</v>
      </c>
      <c r="T125" s="142"/>
      <c r="U125" s="143"/>
      <c r="V125" s="143"/>
      <c r="W125" s="143"/>
      <c r="X125" s="41"/>
      <c r="Y125" s="41"/>
      <c r="Z125" s="41"/>
      <c r="AA125" s="40"/>
      <c r="AB125" s="40"/>
      <c r="AC125" s="40"/>
      <c r="AD125" s="40"/>
      <c r="AE125" s="38"/>
      <c r="AF125" s="38"/>
      <c r="AG125" s="38"/>
      <c r="AH125" s="38"/>
      <c r="AI125" s="38"/>
      <c r="AJ125" s="38"/>
      <c r="AK125" s="38"/>
      <c r="AL125" s="38"/>
      <c r="AM125" s="38"/>
      <c r="AN125" s="38"/>
      <c r="AO125" s="38"/>
      <c r="AP125" s="38"/>
      <c r="AQ125" s="38"/>
      <c r="AR125" s="38"/>
      <c r="AS125" s="38"/>
      <c r="AT125" s="38"/>
      <c r="AU125" s="38"/>
      <c r="AV125" s="38"/>
      <c r="AW125" s="38"/>
      <c r="AX125" s="38"/>
      <c r="AY125" s="38"/>
    </row>
    <row r="126" spans="1:51" ht="24.75" customHeight="1" x14ac:dyDescent="0.25">
      <c r="A126" s="166"/>
      <c r="B126" s="164"/>
      <c r="C126" s="67">
        <v>132</v>
      </c>
      <c r="D126" s="72" t="s">
        <v>186</v>
      </c>
      <c r="E126" s="86" t="s">
        <v>426</v>
      </c>
      <c r="F126" s="78" t="s">
        <v>236</v>
      </c>
      <c r="G126" s="79" t="s">
        <v>427</v>
      </c>
      <c r="H126" s="77" t="s">
        <v>473</v>
      </c>
      <c r="I126" s="82">
        <v>38.03</v>
      </c>
      <c r="J126" s="85">
        <v>0</v>
      </c>
      <c r="K126" s="28">
        <f t="shared" si="5"/>
        <v>0</v>
      </c>
      <c r="L126" s="28">
        <f t="shared" si="6"/>
        <v>0</v>
      </c>
      <c r="M126" s="29"/>
      <c r="N126" s="30">
        <f t="shared" si="3"/>
        <v>0</v>
      </c>
      <c r="O126" s="29"/>
      <c r="P126" s="29"/>
      <c r="Q126" s="29"/>
      <c r="R126" s="42">
        <f t="shared" si="7"/>
        <v>0</v>
      </c>
      <c r="S126" s="20" t="str">
        <f t="shared" si="8"/>
        <v>OK</v>
      </c>
      <c r="T126" s="142"/>
      <c r="U126" s="143"/>
      <c r="V126" s="143"/>
      <c r="W126" s="143"/>
      <c r="X126" s="41"/>
      <c r="Y126" s="41"/>
      <c r="Z126" s="41"/>
      <c r="AA126" s="40"/>
      <c r="AB126" s="40"/>
      <c r="AC126" s="40"/>
      <c r="AD126" s="40"/>
      <c r="AE126" s="38"/>
      <c r="AF126" s="38"/>
      <c r="AG126" s="38"/>
      <c r="AH126" s="38"/>
      <c r="AI126" s="38"/>
      <c r="AJ126" s="38"/>
      <c r="AK126" s="38"/>
      <c r="AL126" s="38"/>
      <c r="AM126" s="38"/>
      <c r="AN126" s="38"/>
      <c r="AO126" s="38"/>
      <c r="AP126" s="38"/>
      <c r="AQ126" s="38"/>
      <c r="AR126" s="38"/>
      <c r="AS126" s="38"/>
      <c r="AT126" s="38"/>
      <c r="AU126" s="38"/>
      <c r="AV126" s="38"/>
      <c r="AW126" s="38"/>
      <c r="AX126" s="38"/>
      <c r="AY126" s="38"/>
    </row>
    <row r="127" spans="1:51" ht="24.75" customHeight="1" x14ac:dyDescent="0.25">
      <c r="A127" s="166"/>
      <c r="B127" s="164"/>
      <c r="C127" s="67">
        <v>133</v>
      </c>
      <c r="D127" s="72" t="s">
        <v>187</v>
      </c>
      <c r="E127" s="86" t="s">
        <v>428</v>
      </c>
      <c r="F127" s="78" t="s">
        <v>374</v>
      </c>
      <c r="G127" s="79" t="s">
        <v>429</v>
      </c>
      <c r="H127" s="77" t="s">
        <v>474</v>
      </c>
      <c r="I127" s="82">
        <v>12.12</v>
      </c>
      <c r="J127" s="85">
        <v>0</v>
      </c>
      <c r="K127" s="28">
        <f t="shared" si="5"/>
        <v>0</v>
      </c>
      <c r="L127" s="28">
        <f t="shared" si="6"/>
        <v>0</v>
      </c>
      <c r="M127" s="29"/>
      <c r="N127" s="30">
        <f t="shared" si="3"/>
        <v>0</v>
      </c>
      <c r="O127" s="29"/>
      <c r="P127" s="29"/>
      <c r="Q127" s="29"/>
      <c r="R127" s="42">
        <f t="shared" si="7"/>
        <v>0</v>
      </c>
      <c r="S127" s="20" t="str">
        <f t="shared" si="8"/>
        <v>OK</v>
      </c>
      <c r="T127" s="142"/>
      <c r="U127" s="143"/>
      <c r="V127" s="143"/>
      <c r="W127" s="143"/>
      <c r="X127" s="41"/>
      <c r="Y127" s="41"/>
      <c r="Z127" s="41"/>
      <c r="AA127" s="40"/>
      <c r="AB127" s="40"/>
      <c r="AC127" s="40"/>
      <c r="AD127" s="40"/>
      <c r="AE127" s="38"/>
      <c r="AF127" s="38"/>
      <c r="AG127" s="38"/>
      <c r="AH127" s="38"/>
      <c r="AI127" s="38"/>
      <c r="AJ127" s="38"/>
      <c r="AK127" s="38"/>
      <c r="AL127" s="38"/>
      <c r="AM127" s="38"/>
      <c r="AN127" s="38"/>
      <c r="AO127" s="38"/>
      <c r="AP127" s="38"/>
      <c r="AQ127" s="38"/>
      <c r="AR127" s="38"/>
      <c r="AS127" s="38"/>
      <c r="AT127" s="38"/>
      <c r="AU127" s="38"/>
      <c r="AV127" s="38"/>
      <c r="AW127" s="38"/>
      <c r="AX127" s="38"/>
      <c r="AY127" s="38"/>
    </row>
    <row r="128" spans="1:51" ht="24.75" customHeight="1" x14ac:dyDescent="0.25">
      <c r="A128" s="166"/>
      <c r="B128" s="164"/>
      <c r="C128" s="67">
        <v>134</v>
      </c>
      <c r="D128" s="72" t="s">
        <v>188</v>
      </c>
      <c r="E128" s="86" t="s">
        <v>430</v>
      </c>
      <c r="F128" s="78" t="s">
        <v>236</v>
      </c>
      <c r="G128" s="79" t="s">
        <v>431</v>
      </c>
      <c r="H128" s="77" t="s">
        <v>468</v>
      </c>
      <c r="I128" s="82">
        <v>14.89</v>
      </c>
      <c r="J128" s="85">
        <v>0</v>
      </c>
      <c r="K128" s="28">
        <f t="shared" si="5"/>
        <v>0</v>
      </c>
      <c r="L128" s="28">
        <f t="shared" si="6"/>
        <v>0</v>
      </c>
      <c r="M128" s="29"/>
      <c r="N128" s="30">
        <f t="shared" si="3"/>
        <v>0</v>
      </c>
      <c r="O128" s="29"/>
      <c r="P128" s="29"/>
      <c r="Q128" s="29"/>
      <c r="R128" s="42">
        <f t="shared" si="7"/>
        <v>0</v>
      </c>
      <c r="S128" s="20" t="str">
        <f t="shared" si="8"/>
        <v>OK</v>
      </c>
      <c r="T128" s="142"/>
      <c r="U128" s="143"/>
      <c r="V128" s="143"/>
      <c r="W128" s="143"/>
      <c r="X128" s="41"/>
      <c r="Y128" s="41"/>
      <c r="Z128" s="41"/>
      <c r="AA128" s="40"/>
      <c r="AB128" s="40"/>
      <c r="AC128" s="40"/>
      <c r="AD128" s="40"/>
      <c r="AE128" s="38"/>
      <c r="AF128" s="38"/>
      <c r="AG128" s="38"/>
      <c r="AH128" s="38"/>
      <c r="AI128" s="38"/>
      <c r="AJ128" s="38"/>
      <c r="AK128" s="38"/>
      <c r="AL128" s="38"/>
      <c r="AM128" s="38"/>
      <c r="AN128" s="38"/>
      <c r="AO128" s="38"/>
      <c r="AP128" s="38"/>
      <c r="AQ128" s="38"/>
      <c r="AR128" s="38"/>
      <c r="AS128" s="38"/>
      <c r="AT128" s="38"/>
      <c r="AU128" s="38"/>
      <c r="AV128" s="38"/>
      <c r="AW128" s="38"/>
      <c r="AX128" s="38"/>
      <c r="AY128" s="38"/>
    </row>
    <row r="129" spans="1:51" ht="24.75" customHeight="1" x14ac:dyDescent="0.25">
      <c r="A129" s="166"/>
      <c r="B129" s="164"/>
      <c r="C129" s="67">
        <v>135</v>
      </c>
      <c r="D129" s="72" t="s">
        <v>189</v>
      </c>
      <c r="E129" s="86" t="s">
        <v>432</v>
      </c>
      <c r="F129" s="78" t="s">
        <v>236</v>
      </c>
      <c r="G129" s="80" t="s">
        <v>433</v>
      </c>
      <c r="H129" s="77" t="s">
        <v>468</v>
      </c>
      <c r="I129" s="82">
        <v>7.29</v>
      </c>
      <c r="J129" s="85">
        <v>0</v>
      </c>
      <c r="K129" s="28">
        <f t="shared" si="5"/>
        <v>0</v>
      </c>
      <c r="L129" s="28">
        <f t="shared" si="6"/>
        <v>0</v>
      </c>
      <c r="M129" s="29"/>
      <c r="N129" s="30">
        <f t="shared" si="3"/>
        <v>0</v>
      </c>
      <c r="O129" s="29"/>
      <c r="P129" s="29"/>
      <c r="Q129" s="29"/>
      <c r="R129" s="42">
        <f t="shared" si="7"/>
        <v>0</v>
      </c>
      <c r="S129" s="20" t="str">
        <f t="shared" si="8"/>
        <v>OK</v>
      </c>
      <c r="T129" s="142"/>
      <c r="U129" s="143"/>
      <c r="V129" s="143"/>
      <c r="W129" s="143"/>
      <c r="X129" s="41"/>
      <c r="Y129" s="41"/>
      <c r="Z129" s="41"/>
      <c r="AA129" s="40"/>
      <c r="AB129" s="40"/>
      <c r="AC129" s="40"/>
      <c r="AD129" s="40"/>
      <c r="AE129" s="38"/>
      <c r="AF129" s="38"/>
      <c r="AG129" s="38"/>
      <c r="AH129" s="38"/>
      <c r="AI129" s="38"/>
      <c r="AJ129" s="38"/>
      <c r="AK129" s="38"/>
      <c r="AL129" s="38"/>
      <c r="AM129" s="38"/>
      <c r="AN129" s="38"/>
      <c r="AO129" s="38"/>
      <c r="AP129" s="38"/>
      <c r="AQ129" s="38"/>
      <c r="AR129" s="38"/>
      <c r="AS129" s="38"/>
      <c r="AT129" s="38"/>
      <c r="AU129" s="38"/>
      <c r="AV129" s="38"/>
      <c r="AW129" s="38"/>
      <c r="AX129" s="38"/>
      <c r="AY129" s="38"/>
    </row>
    <row r="130" spans="1:51" ht="24.75" customHeight="1" x14ac:dyDescent="0.25">
      <c r="A130" s="166"/>
      <c r="B130" s="164"/>
      <c r="C130" s="67">
        <v>136</v>
      </c>
      <c r="D130" s="72" t="s">
        <v>190</v>
      </c>
      <c r="E130" s="86" t="s">
        <v>434</v>
      </c>
      <c r="F130" s="78" t="s">
        <v>236</v>
      </c>
      <c r="G130" s="80" t="s">
        <v>433</v>
      </c>
      <c r="H130" s="77" t="s">
        <v>468</v>
      </c>
      <c r="I130" s="82">
        <v>11.18</v>
      </c>
      <c r="J130" s="85">
        <v>0</v>
      </c>
      <c r="K130" s="28">
        <f t="shared" si="5"/>
        <v>0</v>
      </c>
      <c r="L130" s="28">
        <f t="shared" si="6"/>
        <v>0</v>
      </c>
      <c r="M130" s="29"/>
      <c r="N130" s="30">
        <f t="shared" si="3"/>
        <v>0</v>
      </c>
      <c r="O130" s="29"/>
      <c r="P130" s="29"/>
      <c r="Q130" s="29"/>
      <c r="R130" s="42">
        <f t="shared" si="7"/>
        <v>0</v>
      </c>
      <c r="S130" s="20" t="str">
        <f t="shared" si="8"/>
        <v>OK</v>
      </c>
      <c r="T130" s="142"/>
      <c r="U130" s="143"/>
      <c r="V130" s="143"/>
      <c r="W130" s="143"/>
      <c r="X130" s="41"/>
      <c r="Y130" s="41"/>
      <c r="Z130" s="41"/>
      <c r="AA130" s="40"/>
      <c r="AB130" s="40"/>
      <c r="AC130" s="40"/>
      <c r="AD130" s="40"/>
      <c r="AE130" s="38"/>
      <c r="AF130" s="38"/>
      <c r="AG130" s="38"/>
      <c r="AH130" s="38"/>
      <c r="AI130" s="38"/>
      <c r="AJ130" s="38"/>
      <c r="AK130" s="38"/>
      <c r="AL130" s="38"/>
      <c r="AM130" s="38"/>
      <c r="AN130" s="38"/>
      <c r="AO130" s="38"/>
      <c r="AP130" s="38"/>
      <c r="AQ130" s="38"/>
      <c r="AR130" s="38"/>
      <c r="AS130" s="38"/>
      <c r="AT130" s="38"/>
      <c r="AU130" s="38"/>
      <c r="AV130" s="38"/>
      <c r="AW130" s="38"/>
      <c r="AX130" s="38"/>
      <c r="AY130" s="38"/>
    </row>
    <row r="131" spans="1:51" ht="24.75" customHeight="1" x14ac:dyDescent="0.25">
      <c r="A131" s="166"/>
      <c r="B131" s="164"/>
      <c r="C131" s="67">
        <v>137</v>
      </c>
      <c r="D131" s="72" t="s">
        <v>191</v>
      </c>
      <c r="E131" s="86" t="s">
        <v>435</v>
      </c>
      <c r="F131" s="78" t="s">
        <v>236</v>
      </c>
      <c r="G131" s="79" t="s">
        <v>436</v>
      </c>
      <c r="H131" s="77" t="s">
        <v>475</v>
      </c>
      <c r="I131" s="82">
        <v>204.37</v>
      </c>
      <c r="J131" s="85">
        <v>0</v>
      </c>
      <c r="K131" s="28">
        <f t="shared" si="5"/>
        <v>0</v>
      </c>
      <c r="L131" s="28">
        <f t="shared" si="6"/>
        <v>0</v>
      </c>
      <c r="M131" s="29"/>
      <c r="N131" s="30">
        <f t="shared" si="3"/>
        <v>0</v>
      </c>
      <c r="O131" s="29"/>
      <c r="P131" s="29"/>
      <c r="Q131" s="29"/>
      <c r="R131" s="42">
        <f t="shared" si="7"/>
        <v>0</v>
      </c>
      <c r="S131" s="20" t="str">
        <f t="shared" si="8"/>
        <v>OK</v>
      </c>
      <c r="T131" s="142"/>
      <c r="U131" s="143"/>
      <c r="V131" s="143"/>
      <c r="W131" s="143"/>
      <c r="X131" s="41"/>
      <c r="Y131" s="41"/>
      <c r="Z131" s="41"/>
      <c r="AA131" s="40"/>
      <c r="AB131" s="40"/>
      <c r="AC131" s="40"/>
      <c r="AD131" s="40"/>
      <c r="AE131" s="38"/>
      <c r="AF131" s="38"/>
      <c r="AG131" s="38"/>
      <c r="AH131" s="38"/>
      <c r="AI131" s="38"/>
      <c r="AJ131" s="38"/>
      <c r="AK131" s="38"/>
      <c r="AL131" s="38"/>
      <c r="AM131" s="38"/>
      <c r="AN131" s="38"/>
      <c r="AO131" s="38"/>
      <c r="AP131" s="38"/>
      <c r="AQ131" s="38"/>
      <c r="AR131" s="38"/>
      <c r="AS131" s="38"/>
      <c r="AT131" s="38"/>
      <c r="AU131" s="38"/>
      <c r="AV131" s="38"/>
      <c r="AW131" s="38"/>
      <c r="AX131" s="38"/>
      <c r="AY131" s="38"/>
    </row>
    <row r="132" spans="1:51" ht="24.75" customHeight="1" x14ac:dyDescent="0.25">
      <c r="A132" s="166"/>
      <c r="B132" s="164"/>
      <c r="C132" s="67">
        <v>138</v>
      </c>
      <c r="D132" s="72" t="s">
        <v>192</v>
      </c>
      <c r="E132" s="86" t="s">
        <v>437</v>
      </c>
      <c r="F132" s="78" t="s">
        <v>291</v>
      </c>
      <c r="G132" s="79" t="s">
        <v>438</v>
      </c>
      <c r="H132" s="77" t="s">
        <v>475</v>
      </c>
      <c r="I132" s="82">
        <v>119.47</v>
      </c>
      <c r="J132" s="85">
        <v>0</v>
      </c>
      <c r="K132" s="28">
        <f t="shared" si="5"/>
        <v>0</v>
      </c>
      <c r="L132" s="28">
        <f t="shared" si="6"/>
        <v>0</v>
      </c>
      <c r="M132" s="29"/>
      <c r="N132" s="30">
        <f t="shared" si="3"/>
        <v>0</v>
      </c>
      <c r="O132" s="29"/>
      <c r="P132" s="29"/>
      <c r="Q132" s="29"/>
      <c r="R132" s="42">
        <f t="shared" si="7"/>
        <v>0</v>
      </c>
      <c r="S132" s="20" t="str">
        <f t="shared" si="8"/>
        <v>OK</v>
      </c>
      <c r="T132" s="142"/>
      <c r="U132" s="143"/>
      <c r="V132" s="143"/>
      <c r="W132" s="143"/>
      <c r="X132" s="41"/>
      <c r="Y132" s="41"/>
      <c r="Z132" s="41"/>
      <c r="AA132" s="40"/>
      <c r="AB132" s="40"/>
      <c r="AC132" s="40"/>
      <c r="AD132" s="40"/>
      <c r="AE132" s="38"/>
      <c r="AF132" s="38"/>
      <c r="AG132" s="38"/>
      <c r="AH132" s="38"/>
      <c r="AI132" s="38"/>
      <c r="AJ132" s="38"/>
      <c r="AK132" s="38"/>
      <c r="AL132" s="38"/>
      <c r="AM132" s="38"/>
      <c r="AN132" s="38"/>
      <c r="AO132" s="38"/>
      <c r="AP132" s="38"/>
      <c r="AQ132" s="38"/>
      <c r="AR132" s="38"/>
      <c r="AS132" s="38"/>
      <c r="AT132" s="38"/>
      <c r="AU132" s="38"/>
      <c r="AV132" s="38"/>
      <c r="AW132" s="38"/>
      <c r="AX132" s="38"/>
      <c r="AY132" s="38"/>
    </row>
    <row r="133" spans="1:51" ht="24.75" customHeight="1" x14ac:dyDescent="0.25">
      <c r="A133" s="166"/>
      <c r="B133" s="164"/>
      <c r="C133" s="67">
        <v>139</v>
      </c>
      <c r="D133" s="72" t="s">
        <v>193</v>
      </c>
      <c r="E133" s="86" t="s">
        <v>439</v>
      </c>
      <c r="F133" s="78" t="s">
        <v>236</v>
      </c>
      <c r="G133" s="79" t="s">
        <v>427</v>
      </c>
      <c r="H133" s="77" t="s">
        <v>473</v>
      </c>
      <c r="I133" s="82">
        <v>42.23</v>
      </c>
      <c r="J133" s="85">
        <v>0</v>
      </c>
      <c r="K133" s="28">
        <f t="shared" si="5"/>
        <v>0</v>
      </c>
      <c r="L133" s="28">
        <f t="shared" si="6"/>
        <v>0</v>
      </c>
      <c r="M133" s="29"/>
      <c r="N133" s="30">
        <f t="shared" si="3"/>
        <v>0</v>
      </c>
      <c r="O133" s="29"/>
      <c r="P133" s="29"/>
      <c r="Q133" s="29"/>
      <c r="R133" s="42">
        <f t="shared" si="7"/>
        <v>0</v>
      </c>
      <c r="S133" s="20" t="str">
        <f t="shared" si="8"/>
        <v>OK</v>
      </c>
      <c r="T133" s="142"/>
      <c r="U133" s="143"/>
      <c r="V133" s="143"/>
      <c r="W133" s="143"/>
      <c r="X133" s="41"/>
      <c r="Y133" s="41"/>
      <c r="Z133" s="41"/>
      <c r="AA133" s="40"/>
      <c r="AB133" s="40"/>
      <c r="AC133" s="40"/>
      <c r="AD133" s="40"/>
      <c r="AE133" s="38"/>
      <c r="AF133" s="38"/>
      <c r="AG133" s="38"/>
      <c r="AH133" s="38"/>
      <c r="AI133" s="38"/>
      <c r="AJ133" s="38"/>
      <c r="AK133" s="38"/>
      <c r="AL133" s="38"/>
      <c r="AM133" s="38"/>
      <c r="AN133" s="38"/>
      <c r="AO133" s="38"/>
      <c r="AP133" s="38"/>
      <c r="AQ133" s="38"/>
      <c r="AR133" s="38"/>
      <c r="AS133" s="38"/>
      <c r="AT133" s="38"/>
      <c r="AU133" s="38"/>
      <c r="AV133" s="38"/>
      <c r="AW133" s="38"/>
      <c r="AX133" s="38"/>
      <c r="AY133" s="38"/>
    </row>
    <row r="134" spans="1:51" ht="24.75" customHeight="1" x14ac:dyDescent="0.25">
      <c r="A134" s="166"/>
      <c r="B134" s="164"/>
      <c r="C134" s="67">
        <v>140</v>
      </c>
      <c r="D134" s="72" t="s">
        <v>194</v>
      </c>
      <c r="E134" s="86" t="s">
        <v>440</v>
      </c>
      <c r="F134" s="78" t="s">
        <v>236</v>
      </c>
      <c r="G134" s="79" t="s">
        <v>441</v>
      </c>
      <c r="H134" s="77" t="s">
        <v>475</v>
      </c>
      <c r="I134" s="82">
        <v>20.39</v>
      </c>
      <c r="J134" s="85">
        <v>0</v>
      </c>
      <c r="K134" s="28">
        <f t="shared" si="5"/>
        <v>0</v>
      </c>
      <c r="L134" s="28">
        <f t="shared" si="6"/>
        <v>0</v>
      </c>
      <c r="M134" s="29"/>
      <c r="N134" s="30">
        <f t="shared" si="3"/>
        <v>0</v>
      </c>
      <c r="O134" s="29"/>
      <c r="P134" s="29"/>
      <c r="Q134" s="29"/>
      <c r="R134" s="42">
        <f t="shared" si="7"/>
        <v>0</v>
      </c>
      <c r="S134" s="20" t="str">
        <f t="shared" si="8"/>
        <v>OK</v>
      </c>
      <c r="T134" s="142"/>
      <c r="U134" s="143"/>
      <c r="V134" s="143"/>
      <c r="W134" s="143"/>
      <c r="X134" s="41"/>
      <c r="Y134" s="41"/>
      <c r="Z134" s="41"/>
      <c r="AA134" s="40"/>
      <c r="AB134" s="40"/>
      <c r="AC134" s="40"/>
      <c r="AD134" s="40"/>
      <c r="AE134" s="38"/>
      <c r="AF134" s="38"/>
      <c r="AG134" s="38"/>
      <c r="AH134" s="38"/>
      <c r="AI134" s="38"/>
      <c r="AJ134" s="38"/>
      <c r="AK134" s="38"/>
      <c r="AL134" s="38"/>
      <c r="AM134" s="38"/>
      <c r="AN134" s="38"/>
      <c r="AO134" s="38"/>
      <c r="AP134" s="38"/>
      <c r="AQ134" s="38"/>
      <c r="AR134" s="38"/>
      <c r="AS134" s="38"/>
      <c r="AT134" s="38"/>
      <c r="AU134" s="38"/>
      <c r="AV134" s="38"/>
      <c r="AW134" s="38"/>
      <c r="AX134" s="38"/>
      <c r="AY134" s="38"/>
    </row>
    <row r="135" spans="1:51" ht="24.75" customHeight="1" x14ac:dyDescent="0.25">
      <c r="A135" s="166"/>
      <c r="B135" s="164"/>
      <c r="C135" s="67">
        <v>141</v>
      </c>
      <c r="D135" s="72" t="s">
        <v>195</v>
      </c>
      <c r="E135" s="86" t="s">
        <v>442</v>
      </c>
      <c r="F135" s="78" t="s">
        <v>236</v>
      </c>
      <c r="G135" s="79" t="s">
        <v>443</v>
      </c>
      <c r="H135" s="77" t="s">
        <v>475</v>
      </c>
      <c r="I135" s="82">
        <v>23.65</v>
      </c>
      <c r="J135" s="85">
        <v>0</v>
      </c>
      <c r="K135" s="28">
        <f t="shared" si="5"/>
        <v>0</v>
      </c>
      <c r="L135" s="28">
        <f t="shared" si="6"/>
        <v>0</v>
      </c>
      <c r="M135" s="29"/>
      <c r="N135" s="30">
        <f t="shared" si="3"/>
        <v>0</v>
      </c>
      <c r="O135" s="29"/>
      <c r="P135" s="29"/>
      <c r="Q135" s="29"/>
      <c r="R135" s="42">
        <f t="shared" si="7"/>
        <v>0</v>
      </c>
      <c r="S135" s="20" t="str">
        <f t="shared" si="8"/>
        <v>OK</v>
      </c>
      <c r="T135" s="142"/>
      <c r="U135" s="143"/>
      <c r="V135" s="143"/>
      <c r="W135" s="143"/>
      <c r="X135" s="41"/>
      <c r="Y135" s="41"/>
      <c r="Z135" s="41"/>
      <c r="AA135" s="40"/>
      <c r="AB135" s="40"/>
      <c r="AC135" s="40"/>
      <c r="AD135" s="40"/>
      <c r="AE135" s="38"/>
      <c r="AF135" s="38"/>
      <c r="AG135" s="38"/>
      <c r="AH135" s="38"/>
      <c r="AI135" s="38"/>
      <c r="AJ135" s="38"/>
      <c r="AK135" s="38"/>
      <c r="AL135" s="38"/>
      <c r="AM135" s="38"/>
      <c r="AN135" s="38"/>
      <c r="AO135" s="38"/>
      <c r="AP135" s="38"/>
      <c r="AQ135" s="38"/>
      <c r="AR135" s="38"/>
      <c r="AS135" s="38"/>
      <c r="AT135" s="38"/>
      <c r="AU135" s="38"/>
      <c r="AV135" s="38"/>
      <c r="AW135" s="38"/>
      <c r="AX135" s="38"/>
      <c r="AY135" s="38"/>
    </row>
    <row r="136" spans="1:51" ht="24.75" customHeight="1" x14ac:dyDescent="0.25">
      <c r="A136" s="166"/>
      <c r="B136" s="164"/>
      <c r="C136" s="67">
        <v>142</v>
      </c>
      <c r="D136" s="72" t="s">
        <v>196</v>
      </c>
      <c r="E136" s="86" t="s">
        <v>444</v>
      </c>
      <c r="F136" s="78" t="s">
        <v>236</v>
      </c>
      <c r="G136" s="79" t="s">
        <v>445</v>
      </c>
      <c r="H136" s="77" t="s">
        <v>475</v>
      </c>
      <c r="I136" s="82">
        <v>23.5</v>
      </c>
      <c r="J136" s="85">
        <v>0</v>
      </c>
      <c r="K136" s="28">
        <f t="shared" si="5"/>
        <v>0</v>
      </c>
      <c r="L136" s="28">
        <f t="shared" si="6"/>
        <v>0</v>
      </c>
      <c r="M136" s="29"/>
      <c r="N136" s="30">
        <f t="shared" si="3"/>
        <v>0</v>
      </c>
      <c r="O136" s="29"/>
      <c r="P136" s="29"/>
      <c r="Q136" s="29"/>
      <c r="R136" s="42">
        <f t="shared" si="7"/>
        <v>0</v>
      </c>
      <c r="S136" s="20" t="str">
        <f t="shared" si="8"/>
        <v>OK</v>
      </c>
      <c r="T136" s="142"/>
      <c r="U136" s="143"/>
      <c r="V136" s="143"/>
      <c r="W136" s="143"/>
      <c r="X136" s="41"/>
      <c r="Y136" s="41"/>
      <c r="Z136" s="41"/>
      <c r="AA136" s="40"/>
      <c r="AB136" s="40"/>
      <c r="AC136" s="40"/>
      <c r="AD136" s="40"/>
      <c r="AE136" s="38"/>
      <c r="AF136" s="38"/>
      <c r="AG136" s="38"/>
      <c r="AH136" s="38"/>
      <c r="AI136" s="38"/>
      <c r="AJ136" s="38"/>
      <c r="AK136" s="38"/>
      <c r="AL136" s="38"/>
      <c r="AM136" s="38"/>
      <c r="AN136" s="38"/>
      <c r="AO136" s="38"/>
      <c r="AP136" s="38"/>
      <c r="AQ136" s="38"/>
      <c r="AR136" s="38"/>
      <c r="AS136" s="38"/>
      <c r="AT136" s="38"/>
      <c r="AU136" s="38"/>
      <c r="AV136" s="38"/>
      <c r="AW136" s="38"/>
      <c r="AX136" s="38"/>
      <c r="AY136" s="38"/>
    </row>
    <row r="137" spans="1:51" ht="24.75" customHeight="1" x14ac:dyDescent="0.25">
      <c r="A137" s="166"/>
      <c r="B137" s="164"/>
      <c r="C137" s="67">
        <v>143</v>
      </c>
      <c r="D137" s="72" t="s">
        <v>197</v>
      </c>
      <c r="E137" s="86" t="s">
        <v>446</v>
      </c>
      <c r="F137" s="78" t="s">
        <v>236</v>
      </c>
      <c r="G137" s="79" t="s">
        <v>447</v>
      </c>
      <c r="H137" s="77" t="s">
        <v>472</v>
      </c>
      <c r="I137" s="82">
        <v>5.53</v>
      </c>
      <c r="J137" s="85">
        <v>0</v>
      </c>
      <c r="K137" s="28">
        <f t="shared" si="5"/>
        <v>0</v>
      </c>
      <c r="L137" s="28">
        <f t="shared" si="6"/>
        <v>0</v>
      </c>
      <c r="M137" s="29"/>
      <c r="N137" s="30">
        <f t="shared" si="3"/>
        <v>0</v>
      </c>
      <c r="O137" s="29"/>
      <c r="P137" s="29"/>
      <c r="Q137" s="29"/>
      <c r="R137" s="42">
        <f t="shared" si="7"/>
        <v>0</v>
      </c>
      <c r="S137" s="20" t="str">
        <f t="shared" si="8"/>
        <v>OK</v>
      </c>
      <c r="T137" s="142"/>
      <c r="U137" s="143"/>
      <c r="V137" s="143"/>
      <c r="W137" s="143"/>
      <c r="X137" s="41"/>
      <c r="Y137" s="41"/>
      <c r="Z137" s="41"/>
      <c r="AA137" s="40"/>
      <c r="AB137" s="40"/>
      <c r="AC137" s="40"/>
      <c r="AD137" s="40"/>
      <c r="AE137" s="38"/>
      <c r="AF137" s="38"/>
      <c r="AG137" s="38"/>
      <c r="AH137" s="38"/>
      <c r="AI137" s="38"/>
      <c r="AJ137" s="38"/>
      <c r="AK137" s="38"/>
      <c r="AL137" s="38"/>
      <c r="AM137" s="38"/>
      <c r="AN137" s="38"/>
      <c r="AO137" s="38"/>
      <c r="AP137" s="38"/>
      <c r="AQ137" s="38"/>
      <c r="AR137" s="38"/>
      <c r="AS137" s="38"/>
      <c r="AT137" s="38"/>
      <c r="AU137" s="38"/>
      <c r="AV137" s="38"/>
      <c r="AW137" s="38"/>
      <c r="AX137" s="38"/>
      <c r="AY137" s="38"/>
    </row>
    <row r="138" spans="1:51" ht="24.75" customHeight="1" x14ac:dyDescent="0.25">
      <c r="A138" s="166"/>
      <c r="B138" s="165"/>
      <c r="C138" s="67">
        <v>144</v>
      </c>
      <c r="D138" s="72" t="s">
        <v>198</v>
      </c>
      <c r="E138" s="86" t="s">
        <v>448</v>
      </c>
      <c r="F138" s="78" t="s">
        <v>236</v>
      </c>
      <c r="G138" s="79" t="s">
        <v>447</v>
      </c>
      <c r="H138" s="77" t="s">
        <v>472</v>
      </c>
      <c r="I138" s="82">
        <v>7.93</v>
      </c>
      <c r="J138" s="85">
        <v>0</v>
      </c>
      <c r="K138" s="28">
        <f t="shared" si="5"/>
        <v>0</v>
      </c>
      <c r="L138" s="28">
        <f t="shared" si="6"/>
        <v>0</v>
      </c>
      <c r="M138" s="29"/>
      <c r="N138" s="30">
        <f t="shared" si="3"/>
        <v>0</v>
      </c>
      <c r="O138" s="29"/>
      <c r="P138" s="29"/>
      <c r="Q138" s="29"/>
      <c r="R138" s="42">
        <f t="shared" si="7"/>
        <v>0</v>
      </c>
      <c r="S138" s="20" t="str">
        <f t="shared" si="8"/>
        <v>OK</v>
      </c>
      <c r="T138" s="142"/>
      <c r="U138" s="143"/>
      <c r="V138" s="143"/>
      <c r="W138" s="143"/>
      <c r="X138" s="41"/>
      <c r="Y138" s="41"/>
      <c r="Z138" s="41"/>
      <c r="AA138" s="40"/>
      <c r="AB138" s="40"/>
      <c r="AC138" s="40"/>
      <c r="AD138" s="40"/>
      <c r="AE138" s="38"/>
      <c r="AF138" s="38"/>
      <c r="AG138" s="38"/>
      <c r="AH138" s="38"/>
      <c r="AI138" s="38"/>
      <c r="AJ138" s="38"/>
      <c r="AK138" s="38"/>
      <c r="AL138" s="38"/>
      <c r="AM138" s="38"/>
      <c r="AN138" s="38"/>
      <c r="AO138" s="38"/>
      <c r="AP138" s="38"/>
      <c r="AQ138" s="38"/>
      <c r="AR138" s="38"/>
      <c r="AS138" s="38"/>
      <c r="AT138" s="38"/>
      <c r="AU138" s="38"/>
      <c r="AV138" s="38"/>
      <c r="AW138" s="38"/>
      <c r="AX138" s="38"/>
      <c r="AY138" s="38"/>
    </row>
    <row r="139" spans="1:51" ht="24.75" customHeight="1" x14ac:dyDescent="0.25">
      <c r="A139" s="166" t="s">
        <v>481</v>
      </c>
      <c r="B139" s="163">
        <v>16</v>
      </c>
      <c r="C139" s="67">
        <v>145</v>
      </c>
      <c r="D139" s="72" t="s">
        <v>199</v>
      </c>
      <c r="E139" s="86" t="s">
        <v>449</v>
      </c>
      <c r="F139" s="78" t="s">
        <v>236</v>
      </c>
      <c r="G139" s="79" t="s">
        <v>450</v>
      </c>
      <c r="H139" s="77" t="s">
        <v>468</v>
      </c>
      <c r="I139" s="82">
        <v>229.58</v>
      </c>
      <c r="J139" s="85">
        <v>0</v>
      </c>
      <c r="K139" s="28">
        <f t="shared" si="5"/>
        <v>0</v>
      </c>
      <c r="L139" s="28">
        <f t="shared" si="6"/>
        <v>0</v>
      </c>
      <c r="M139" s="29"/>
      <c r="N139" s="30">
        <f t="shared" si="3"/>
        <v>0</v>
      </c>
      <c r="O139" s="29"/>
      <c r="P139" s="29"/>
      <c r="Q139" s="29"/>
      <c r="R139" s="42">
        <f t="shared" si="7"/>
        <v>0</v>
      </c>
      <c r="S139" s="20" t="str">
        <f t="shared" si="8"/>
        <v>OK</v>
      </c>
      <c r="T139" s="142"/>
      <c r="U139" s="143"/>
      <c r="V139" s="143"/>
      <c r="W139" s="143"/>
      <c r="X139" s="41"/>
      <c r="Y139" s="41"/>
      <c r="Z139" s="41"/>
      <c r="AA139" s="40"/>
      <c r="AB139" s="40"/>
      <c r="AC139" s="40"/>
      <c r="AD139" s="40"/>
      <c r="AE139" s="38"/>
      <c r="AF139" s="38"/>
      <c r="AG139" s="38"/>
      <c r="AH139" s="38"/>
      <c r="AI139" s="38"/>
      <c r="AJ139" s="38"/>
      <c r="AK139" s="38"/>
      <c r="AL139" s="38"/>
      <c r="AM139" s="38"/>
      <c r="AN139" s="38"/>
      <c r="AO139" s="38"/>
      <c r="AP139" s="38"/>
      <c r="AQ139" s="38"/>
      <c r="AR139" s="38"/>
      <c r="AS139" s="38"/>
      <c r="AT139" s="38"/>
      <c r="AU139" s="38"/>
      <c r="AV139" s="38"/>
      <c r="AW139" s="38"/>
      <c r="AX139" s="38"/>
      <c r="AY139" s="38"/>
    </row>
    <row r="140" spans="1:51" ht="24.75" customHeight="1" x14ac:dyDescent="0.25">
      <c r="A140" s="166"/>
      <c r="B140" s="165"/>
      <c r="C140" s="67">
        <v>146</v>
      </c>
      <c r="D140" s="72" t="s">
        <v>200</v>
      </c>
      <c r="E140" s="86" t="s">
        <v>451</v>
      </c>
      <c r="F140" s="78" t="s">
        <v>403</v>
      </c>
      <c r="G140" s="79" t="s">
        <v>452</v>
      </c>
      <c r="H140" s="77" t="s">
        <v>52</v>
      </c>
      <c r="I140" s="82">
        <v>96.02</v>
      </c>
      <c r="J140" s="85">
        <v>0</v>
      </c>
      <c r="K140" s="28">
        <f t="shared" si="5"/>
        <v>0</v>
      </c>
      <c r="L140" s="28">
        <f t="shared" si="6"/>
        <v>0</v>
      </c>
      <c r="M140" s="29"/>
      <c r="N140" s="30">
        <f t="shared" si="3"/>
        <v>0</v>
      </c>
      <c r="O140" s="29"/>
      <c r="P140" s="29"/>
      <c r="Q140" s="29"/>
      <c r="R140" s="42">
        <f t="shared" si="7"/>
        <v>0</v>
      </c>
      <c r="S140" s="20" t="str">
        <f t="shared" si="8"/>
        <v>OK</v>
      </c>
      <c r="T140" s="142"/>
      <c r="U140" s="143"/>
      <c r="V140" s="143"/>
      <c r="W140" s="143"/>
      <c r="X140" s="41"/>
      <c r="Y140" s="41"/>
      <c r="Z140" s="41"/>
      <c r="AA140" s="40"/>
      <c r="AB140" s="40"/>
      <c r="AC140" s="40"/>
      <c r="AD140" s="40"/>
      <c r="AE140" s="38"/>
      <c r="AF140" s="38"/>
      <c r="AG140" s="38"/>
      <c r="AH140" s="38"/>
      <c r="AI140" s="38"/>
      <c r="AJ140" s="38"/>
      <c r="AK140" s="38"/>
      <c r="AL140" s="38"/>
      <c r="AM140" s="38"/>
      <c r="AN140" s="38"/>
      <c r="AO140" s="38"/>
      <c r="AP140" s="38"/>
      <c r="AQ140" s="38"/>
      <c r="AR140" s="38"/>
      <c r="AS140" s="38"/>
      <c r="AT140" s="38"/>
      <c r="AU140" s="38"/>
      <c r="AV140" s="38"/>
      <c r="AW140" s="38"/>
      <c r="AX140" s="38"/>
      <c r="AY140" s="38"/>
    </row>
    <row r="141" spans="1:51" ht="24.75" customHeight="1" x14ac:dyDescent="0.25">
      <c r="A141" s="166" t="s">
        <v>481</v>
      </c>
      <c r="B141" s="163">
        <v>17</v>
      </c>
      <c r="C141" s="67">
        <v>147</v>
      </c>
      <c r="D141" s="73" t="s">
        <v>201</v>
      </c>
      <c r="E141" s="86" t="s">
        <v>453</v>
      </c>
      <c r="F141" s="78" t="s">
        <v>3</v>
      </c>
      <c r="G141" s="80" t="s">
        <v>454</v>
      </c>
      <c r="H141" s="77" t="s">
        <v>468</v>
      </c>
      <c r="I141" s="82">
        <v>1298.31</v>
      </c>
      <c r="J141" s="85">
        <v>0</v>
      </c>
      <c r="K141" s="28">
        <f t="shared" si="5"/>
        <v>0</v>
      </c>
      <c r="L141" s="28">
        <f t="shared" si="6"/>
        <v>0</v>
      </c>
      <c r="M141" s="29"/>
      <c r="N141" s="30">
        <f t="shared" si="3"/>
        <v>0</v>
      </c>
      <c r="O141" s="29"/>
      <c r="P141" s="29"/>
      <c r="Q141" s="29"/>
      <c r="R141" s="42">
        <f t="shared" si="7"/>
        <v>0</v>
      </c>
      <c r="S141" s="20" t="str">
        <f t="shared" si="8"/>
        <v>OK</v>
      </c>
      <c r="T141" s="142"/>
      <c r="U141" s="143"/>
      <c r="V141" s="143"/>
      <c r="W141" s="143"/>
      <c r="X141" s="41"/>
      <c r="Y141" s="41"/>
      <c r="Z141" s="41"/>
      <c r="AA141" s="40"/>
      <c r="AB141" s="40"/>
      <c r="AC141" s="40"/>
      <c r="AD141" s="40"/>
      <c r="AE141" s="38"/>
      <c r="AF141" s="38"/>
      <c r="AG141" s="38"/>
      <c r="AH141" s="38"/>
      <c r="AI141" s="38"/>
      <c r="AJ141" s="38"/>
      <c r="AK141" s="38"/>
      <c r="AL141" s="38"/>
      <c r="AM141" s="38"/>
      <c r="AN141" s="38"/>
      <c r="AO141" s="38"/>
      <c r="AP141" s="38"/>
      <c r="AQ141" s="38"/>
      <c r="AR141" s="38"/>
      <c r="AS141" s="38"/>
      <c r="AT141" s="38"/>
      <c r="AU141" s="38"/>
      <c r="AV141" s="38"/>
      <c r="AW141" s="38"/>
      <c r="AX141" s="38"/>
      <c r="AY141" s="38"/>
    </row>
    <row r="142" spans="1:51" ht="24.75" customHeight="1" x14ac:dyDescent="0.25">
      <c r="A142" s="166"/>
      <c r="B142" s="164"/>
      <c r="C142" s="67">
        <v>148</v>
      </c>
      <c r="D142" s="73" t="s">
        <v>202</v>
      </c>
      <c r="E142" s="86" t="s">
        <v>455</v>
      </c>
      <c r="F142" s="78" t="s">
        <v>3</v>
      </c>
      <c r="G142" s="80" t="s">
        <v>454</v>
      </c>
      <c r="H142" s="77" t="s">
        <v>476</v>
      </c>
      <c r="I142" s="82">
        <v>1073.81</v>
      </c>
      <c r="J142" s="85">
        <v>0</v>
      </c>
      <c r="K142" s="28">
        <f t="shared" si="5"/>
        <v>0</v>
      </c>
      <c r="L142" s="28">
        <f t="shared" si="6"/>
        <v>0</v>
      </c>
      <c r="M142" s="29"/>
      <c r="N142" s="30">
        <f t="shared" si="3"/>
        <v>0</v>
      </c>
      <c r="O142" s="29"/>
      <c r="P142" s="29"/>
      <c r="Q142" s="29"/>
      <c r="R142" s="42">
        <f t="shared" si="7"/>
        <v>0</v>
      </c>
      <c r="S142" s="20" t="str">
        <f t="shared" si="8"/>
        <v>OK</v>
      </c>
      <c r="T142" s="142"/>
      <c r="U142" s="143"/>
      <c r="V142" s="143"/>
      <c r="W142" s="143"/>
      <c r="X142" s="41"/>
      <c r="Y142" s="41"/>
      <c r="Z142" s="41"/>
      <c r="AA142" s="40"/>
      <c r="AB142" s="40"/>
      <c r="AC142" s="40"/>
      <c r="AD142" s="40"/>
      <c r="AE142" s="38"/>
      <c r="AF142" s="38"/>
      <c r="AG142" s="38"/>
      <c r="AH142" s="38"/>
      <c r="AI142" s="38"/>
      <c r="AJ142" s="38"/>
      <c r="AK142" s="38"/>
      <c r="AL142" s="38"/>
      <c r="AM142" s="38"/>
      <c r="AN142" s="38"/>
      <c r="AO142" s="38"/>
      <c r="AP142" s="38"/>
      <c r="AQ142" s="38"/>
      <c r="AR142" s="38"/>
      <c r="AS142" s="38"/>
      <c r="AT142" s="38"/>
      <c r="AU142" s="38"/>
      <c r="AV142" s="38"/>
      <c r="AW142" s="38"/>
      <c r="AX142" s="38"/>
      <c r="AY142" s="38"/>
    </row>
    <row r="143" spans="1:51" ht="24.75" customHeight="1" x14ac:dyDescent="0.25">
      <c r="A143" s="166"/>
      <c r="B143" s="165"/>
      <c r="C143" s="67">
        <v>149</v>
      </c>
      <c r="D143" s="73" t="s">
        <v>203</v>
      </c>
      <c r="E143" s="86" t="s">
        <v>456</v>
      </c>
      <c r="F143" s="78" t="s">
        <v>3</v>
      </c>
      <c r="G143" s="80" t="s">
        <v>454</v>
      </c>
      <c r="H143" s="77" t="s">
        <v>468</v>
      </c>
      <c r="I143" s="82">
        <v>424.67</v>
      </c>
      <c r="J143" s="85">
        <v>0</v>
      </c>
      <c r="K143" s="28">
        <f t="shared" si="5"/>
        <v>0</v>
      </c>
      <c r="L143" s="28">
        <f t="shared" si="6"/>
        <v>0</v>
      </c>
      <c r="M143" s="29"/>
      <c r="N143" s="30">
        <f t="shared" si="3"/>
        <v>0</v>
      </c>
      <c r="O143" s="29"/>
      <c r="P143" s="29"/>
      <c r="Q143" s="29"/>
      <c r="R143" s="42">
        <f t="shared" si="7"/>
        <v>0</v>
      </c>
      <c r="S143" s="20" t="str">
        <f t="shared" si="8"/>
        <v>OK</v>
      </c>
      <c r="T143" s="142"/>
      <c r="U143" s="143"/>
      <c r="V143" s="143"/>
      <c r="W143" s="143"/>
      <c r="X143" s="41"/>
      <c r="Y143" s="41"/>
      <c r="Z143" s="41"/>
      <c r="AA143" s="40"/>
      <c r="AB143" s="40"/>
      <c r="AC143" s="40"/>
      <c r="AD143" s="40"/>
      <c r="AE143" s="38"/>
      <c r="AF143" s="38"/>
      <c r="AG143" s="38"/>
      <c r="AH143" s="38"/>
      <c r="AI143" s="38"/>
      <c r="AJ143" s="38"/>
      <c r="AK143" s="38"/>
      <c r="AL143" s="38"/>
      <c r="AM143" s="38"/>
      <c r="AN143" s="38"/>
      <c r="AO143" s="38"/>
      <c r="AP143" s="38"/>
      <c r="AQ143" s="38"/>
      <c r="AR143" s="38"/>
      <c r="AS143" s="38"/>
      <c r="AT143" s="38"/>
      <c r="AU143" s="38"/>
      <c r="AV143" s="38"/>
      <c r="AW143" s="38"/>
      <c r="AX143" s="38"/>
      <c r="AY143" s="38"/>
    </row>
    <row r="144" spans="1:51" ht="24.75" customHeight="1" x14ac:dyDescent="0.25">
      <c r="A144" s="166" t="s">
        <v>482</v>
      </c>
      <c r="B144" s="163">
        <v>18</v>
      </c>
      <c r="C144" s="67">
        <v>150</v>
      </c>
      <c r="D144" s="73" t="s">
        <v>204</v>
      </c>
      <c r="E144" s="86" t="s">
        <v>457</v>
      </c>
      <c r="F144" s="78" t="s">
        <v>403</v>
      </c>
      <c r="G144" s="80" t="s">
        <v>433</v>
      </c>
      <c r="H144" s="77" t="s">
        <v>470</v>
      </c>
      <c r="I144" s="82">
        <v>30.6</v>
      </c>
      <c r="J144" s="85">
        <v>0</v>
      </c>
      <c r="K144" s="28">
        <f t="shared" si="5"/>
        <v>0</v>
      </c>
      <c r="L144" s="28">
        <f t="shared" si="6"/>
        <v>0</v>
      </c>
      <c r="M144" s="29"/>
      <c r="N144" s="30">
        <f t="shared" si="3"/>
        <v>0</v>
      </c>
      <c r="O144" s="29"/>
      <c r="P144" s="29"/>
      <c r="Q144" s="29"/>
      <c r="R144" s="42">
        <f t="shared" si="7"/>
        <v>0</v>
      </c>
      <c r="S144" s="20" t="str">
        <f t="shared" si="8"/>
        <v>OK</v>
      </c>
      <c r="T144" s="142"/>
      <c r="U144" s="143"/>
      <c r="V144" s="143"/>
      <c r="W144" s="143"/>
      <c r="X144" s="41"/>
      <c r="Y144" s="41"/>
      <c r="Z144" s="41"/>
      <c r="AA144" s="40"/>
      <c r="AB144" s="40"/>
      <c r="AC144" s="40"/>
      <c r="AD144" s="40"/>
      <c r="AE144" s="38"/>
      <c r="AF144" s="38"/>
      <c r="AG144" s="38"/>
      <c r="AH144" s="38"/>
      <c r="AI144" s="38"/>
      <c r="AJ144" s="38"/>
      <c r="AK144" s="38"/>
      <c r="AL144" s="38"/>
      <c r="AM144" s="38"/>
      <c r="AN144" s="38"/>
      <c r="AO144" s="38"/>
      <c r="AP144" s="38"/>
      <c r="AQ144" s="38"/>
      <c r="AR144" s="38"/>
      <c r="AS144" s="38"/>
      <c r="AT144" s="38"/>
      <c r="AU144" s="38"/>
      <c r="AV144" s="38"/>
      <c r="AW144" s="38"/>
      <c r="AX144" s="38"/>
      <c r="AY144" s="38"/>
    </row>
    <row r="145" spans="1:51" ht="24.75" customHeight="1" x14ac:dyDescent="0.25">
      <c r="A145" s="166"/>
      <c r="B145" s="164"/>
      <c r="C145" s="67">
        <v>151</v>
      </c>
      <c r="D145" s="73" t="s">
        <v>205</v>
      </c>
      <c r="E145" s="86" t="s">
        <v>458</v>
      </c>
      <c r="F145" s="78" t="s">
        <v>3</v>
      </c>
      <c r="G145" s="80" t="s">
        <v>433</v>
      </c>
      <c r="H145" s="77" t="s">
        <v>468</v>
      </c>
      <c r="I145" s="82">
        <v>14.23</v>
      </c>
      <c r="J145" s="85">
        <v>0</v>
      </c>
      <c r="K145" s="28">
        <f t="shared" si="5"/>
        <v>0</v>
      </c>
      <c r="L145" s="28">
        <f t="shared" si="6"/>
        <v>0</v>
      </c>
      <c r="M145" s="29"/>
      <c r="N145" s="30">
        <f t="shared" si="3"/>
        <v>0</v>
      </c>
      <c r="O145" s="29"/>
      <c r="P145" s="29"/>
      <c r="Q145" s="29"/>
      <c r="R145" s="42">
        <f t="shared" si="7"/>
        <v>0</v>
      </c>
      <c r="S145" s="20" t="str">
        <f t="shared" si="8"/>
        <v>OK</v>
      </c>
      <c r="T145" s="142"/>
      <c r="U145" s="143"/>
      <c r="V145" s="143"/>
      <c r="W145" s="143"/>
      <c r="X145" s="41"/>
      <c r="Y145" s="41"/>
      <c r="Z145" s="41"/>
      <c r="AA145" s="40"/>
      <c r="AB145" s="40"/>
      <c r="AC145" s="40"/>
      <c r="AD145" s="40"/>
      <c r="AE145" s="38"/>
      <c r="AF145" s="38"/>
      <c r="AG145" s="38"/>
      <c r="AH145" s="38"/>
      <c r="AI145" s="38"/>
      <c r="AJ145" s="38"/>
      <c r="AK145" s="38"/>
      <c r="AL145" s="38"/>
      <c r="AM145" s="38"/>
      <c r="AN145" s="38"/>
      <c r="AO145" s="38"/>
      <c r="AP145" s="38"/>
      <c r="AQ145" s="38"/>
      <c r="AR145" s="38"/>
      <c r="AS145" s="38"/>
      <c r="AT145" s="38"/>
      <c r="AU145" s="38"/>
      <c r="AV145" s="38"/>
      <c r="AW145" s="38"/>
      <c r="AX145" s="38"/>
      <c r="AY145" s="38"/>
    </row>
    <row r="146" spans="1:51" ht="24.75" customHeight="1" x14ac:dyDescent="0.25">
      <c r="A146" s="166"/>
      <c r="B146" s="164"/>
      <c r="C146" s="67">
        <v>152</v>
      </c>
      <c r="D146" s="73" t="s">
        <v>206</v>
      </c>
      <c r="E146" s="86" t="s">
        <v>459</v>
      </c>
      <c r="F146" s="78" t="s">
        <v>3</v>
      </c>
      <c r="G146" s="80" t="s">
        <v>433</v>
      </c>
      <c r="H146" s="77" t="s">
        <v>468</v>
      </c>
      <c r="I146" s="82">
        <v>4.05</v>
      </c>
      <c r="J146" s="85">
        <v>0</v>
      </c>
      <c r="K146" s="28">
        <f t="shared" si="5"/>
        <v>0</v>
      </c>
      <c r="L146" s="28">
        <f t="shared" si="6"/>
        <v>0</v>
      </c>
      <c r="M146" s="29"/>
      <c r="N146" s="30">
        <f t="shared" si="3"/>
        <v>0</v>
      </c>
      <c r="O146" s="29"/>
      <c r="P146" s="29"/>
      <c r="Q146" s="29"/>
      <c r="R146" s="42">
        <f t="shared" si="7"/>
        <v>0</v>
      </c>
      <c r="S146" s="20" t="str">
        <f t="shared" si="8"/>
        <v>OK</v>
      </c>
      <c r="T146" s="142"/>
      <c r="U146" s="143"/>
      <c r="V146" s="143"/>
      <c r="W146" s="143"/>
      <c r="X146" s="41"/>
      <c r="Y146" s="41"/>
      <c r="Z146" s="41"/>
      <c r="AA146" s="40"/>
      <c r="AB146" s="40"/>
      <c r="AC146" s="40"/>
      <c r="AD146" s="40"/>
      <c r="AE146" s="38"/>
      <c r="AF146" s="38"/>
      <c r="AG146" s="38"/>
      <c r="AH146" s="38"/>
      <c r="AI146" s="38"/>
      <c r="AJ146" s="38"/>
      <c r="AK146" s="38"/>
      <c r="AL146" s="38"/>
      <c r="AM146" s="38"/>
      <c r="AN146" s="38"/>
      <c r="AO146" s="38"/>
      <c r="AP146" s="38"/>
      <c r="AQ146" s="38"/>
      <c r="AR146" s="38"/>
      <c r="AS146" s="38"/>
      <c r="AT146" s="38"/>
      <c r="AU146" s="38"/>
      <c r="AV146" s="38"/>
      <c r="AW146" s="38"/>
      <c r="AX146" s="38"/>
      <c r="AY146" s="38"/>
    </row>
    <row r="147" spans="1:51" ht="24.75" customHeight="1" x14ac:dyDescent="0.25">
      <c r="A147" s="166"/>
      <c r="B147" s="164"/>
      <c r="C147" s="67">
        <v>153</v>
      </c>
      <c r="D147" s="73" t="s">
        <v>207</v>
      </c>
      <c r="E147" s="86" t="s">
        <v>460</v>
      </c>
      <c r="F147" s="78" t="s">
        <v>3</v>
      </c>
      <c r="G147" s="80" t="s">
        <v>433</v>
      </c>
      <c r="H147" s="77" t="s">
        <v>468</v>
      </c>
      <c r="I147" s="82">
        <v>3.9</v>
      </c>
      <c r="J147" s="85">
        <v>0</v>
      </c>
      <c r="K147" s="28">
        <f t="shared" si="5"/>
        <v>0</v>
      </c>
      <c r="L147" s="28">
        <f t="shared" si="6"/>
        <v>0</v>
      </c>
      <c r="M147" s="29"/>
      <c r="N147" s="30">
        <f t="shared" si="3"/>
        <v>0</v>
      </c>
      <c r="O147" s="29"/>
      <c r="P147" s="29"/>
      <c r="Q147" s="29"/>
      <c r="R147" s="42">
        <f t="shared" si="7"/>
        <v>0</v>
      </c>
      <c r="S147" s="20" t="str">
        <f t="shared" si="8"/>
        <v>OK</v>
      </c>
      <c r="T147" s="142"/>
      <c r="U147" s="143"/>
      <c r="V147" s="143"/>
      <c r="W147" s="143"/>
      <c r="X147" s="41"/>
      <c r="Y147" s="41"/>
      <c r="Z147" s="41"/>
      <c r="AA147" s="40"/>
      <c r="AB147" s="40"/>
      <c r="AC147" s="40"/>
      <c r="AD147" s="40"/>
      <c r="AE147" s="38"/>
      <c r="AF147" s="38"/>
      <c r="AG147" s="38"/>
      <c r="AH147" s="38"/>
      <c r="AI147" s="38"/>
      <c r="AJ147" s="38"/>
      <c r="AK147" s="38"/>
      <c r="AL147" s="38"/>
      <c r="AM147" s="38"/>
      <c r="AN147" s="38"/>
      <c r="AO147" s="38"/>
      <c r="AP147" s="38"/>
      <c r="AQ147" s="38"/>
      <c r="AR147" s="38"/>
      <c r="AS147" s="38"/>
      <c r="AT147" s="38"/>
      <c r="AU147" s="38"/>
      <c r="AV147" s="38"/>
      <c r="AW147" s="38"/>
      <c r="AX147" s="38"/>
      <c r="AY147" s="38"/>
    </row>
    <row r="148" spans="1:51" ht="24.75" customHeight="1" x14ac:dyDescent="0.25">
      <c r="A148" s="166"/>
      <c r="B148" s="164"/>
      <c r="C148" s="67">
        <v>154</v>
      </c>
      <c r="D148" s="73" t="s">
        <v>208</v>
      </c>
      <c r="E148" s="86" t="s">
        <v>461</v>
      </c>
      <c r="F148" s="78" t="s">
        <v>3</v>
      </c>
      <c r="G148" s="80" t="s">
        <v>433</v>
      </c>
      <c r="H148" s="77" t="s">
        <v>468</v>
      </c>
      <c r="I148" s="82">
        <v>3.27</v>
      </c>
      <c r="J148" s="85">
        <v>0</v>
      </c>
      <c r="K148" s="28">
        <f t="shared" si="5"/>
        <v>0</v>
      </c>
      <c r="L148" s="28">
        <f t="shared" si="6"/>
        <v>0</v>
      </c>
      <c r="M148" s="29"/>
      <c r="N148" s="30">
        <f t="shared" si="3"/>
        <v>0</v>
      </c>
      <c r="O148" s="29"/>
      <c r="P148" s="29"/>
      <c r="Q148" s="29"/>
      <c r="R148" s="42">
        <f t="shared" si="7"/>
        <v>0</v>
      </c>
      <c r="S148" s="20" t="str">
        <f t="shared" si="8"/>
        <v>OK</v>
      </c>
      <c r="T148" s="142"/>
      <c r="U148" s="143"/>
      <c r="V148" s="143"/>
      <c r="W148" s="143"/>
      <c r="X148" s="41"/>
      <c r="Y148" s="41"/>
      <c r="Z148" s="41"/>
      <c r="AA148" s="40"/>
      <c r="AB148" s="40"/>
      <c r="AC148" s="40"/>
      <c r="AD148" s="40"/>
      <c r="AE148" s="38"/>
      <c r="AF148" s="38"/>
      <c r="AG148" s="38"/>
      <c r="AH148" s="38"/>
      <c r="AI148" s="38"/>
      <c r="AJ148" s="38"/>
      <c r="AK148" s="38"/>
      <c r="AL148" s="38"/>
      <c r="AM148" s="38"/>
      <c r="AN148" s="38"/>
      <c r="AO148" s="38"/>
      <c r="AP148" s="38"/>
      <c r="AQ148" s="38"/>
      <c r="AR148" s="38"/>
      <c r="AS148" s="38"/>
      <c r="AT148" s="38"/>
      <c r="AU148" s="38"/>
      <c r="AV148" s="38"/>
      <c r="AW148" s="38"/>
      <c r="AX148" s="38"/>
      <c r="AY148" s="38"/>
    </row>
    <row r="149" spans="1:51" ht="24.75" customHeight="1" x14ac:dyDescent="0.25">
      <c r="A149" s="166"/>
      <c r="B149" s="164"/>
      <c r="C149" s="67">
        <v>155</v>
      </c>
      <c r="D149" s="73" t="s">
        <v>209</v>
      </c>
      <c r="E149" s="86" t="s">
        <v>462</v>
      </c>
      <c r="F149" s="78" t="s">
        <v>3</v>
      </c>
      <c r="G149" s="80" t="s">
        <v>433</v>
      </c>
      <c r="H149" s="77" t="s">
        <v>468</v>
      </c>
      <c r="I149" s="82">
        <v>4.12</v>
      </c>
      <c r="J149" s="85">
        <v>0</v>
      </c>
      <c r="K149" s="28">
        <f t="shared" si="5"/>
        <v>0</v>
      </c>
      <c r="L149" s="28">
        <f t="shared" si="6"/>
        <v>0</v>
      </c>
      <c r="M149" s="29"/>
      <c r="N149" s="30">
        <f t="shared" si="3"/>
        <v>0</v>
      </c>
      <c r="O149" s="29"/>
      <c r="P149" s="29"/>
      <c r="Q149" s="29"/>
      <c r="R149" s="42">
        <f t="shared" si="7"/>
        <v>0</v>
      </c>
      <c r="S149" s="20" t="str">
        <f t="shared" si="8"/>
        <v>OK</v>
      </c>
      <c r="T149" s="142"/>
      <c r="U149" s="143"/>
      <c r="V149" s="143"/>
      <c r="W149" s="143"/>
      <c r="X149" s="41"/>
      <c r="Y149" s="41"/>
      <c r="Z149" s="41"/>
      <c r="AA149" s="40"/>
      <c r="AB149" s="40"/>
      <c r="AC149" s="40"/>
      <c r="AD149" s="40"/>
      <c r="AE149" s="38"/>
      <c r="AF149" s="38"/>
      <c r="AG149" s="38"/>
      <c r="AH149" s="38"/>
      <c r="AI149" s="38"/>
      <c r="AJ149" s="38"/>
      <c r="AK149" s="38"/>
      <c r="AL149" s="38"/>
      <c r="AM149" s="38"/>
      <c r="AN149" s="38"/>
      <c r="AO149" s="38"/>
      <c r="AP149" s="38"/>
      <c r="AQ149" s="38"/>
      <c r="AR149" s="38"/>
      <c r="AS149" s="38"/>
      <c r="AT149" s="38"/>
      <c r="AU149" s="38"/>
      <c r="AV149" s="38"/>
      <c r="AW149" s="38"/>
      <c r="AX149" s="38"/>
      <c r="AY149" s="38"/>
    </row>
    <row r="150" spans="1:51" ht="24.75" customHeight="1" x14ac:dyDescent="0.25">
      <c r="A150" s="166"/>
      <c r="B150" s="164"/>
      <c r="C150" s="67">
        <v>156</v>
      </c>
      <c r="D150" s="73" t="s">
        <v>210</v>
      </c>
      <c r="E150" s="86" t="s">
        <v>463</v>
      </c>
      <c r="F150" s="78" t="s">
        <v>3</v>
      </c>
      <c r="G150" s="80" t="s">
        <v>433</v>
      </c>
      <c r="H150" s="77" t="s">
        <v>468</v>
      </c>
      <c r="I150" s="82">
        <v>5.89</v>
      </c>
      <c r="J150" s="85">
        <v>0</v>
      </c>
      <c r="K150" s="28">
        <f t="shared" si="5"/>
        <v>0</v>
      </c>
      <c r="L150" s="28">
        <f t="shared" si="6"/>
        <v>0</v>
      </c>
      <c r="M150" s="29"/>
      <c r="N150" s="30">
        <f t="shared" si="3"/>
        <v>0</v>
      </c>
      <c r="O150" s="29"/>
      <c r="P150" s="29"/>
      <c r="Q150" s="29"/>
      <c r="R150" s="42">
        <f t="shared" si="7"/>
        <v>0</v>
      </c>
      <c r="S150" s="20" t="str">
        <f t="shared" si="8"/>
        <v>OK</v>
      </c>
      <c r="T150" s="142"/>
      <c r="U150" s="143"/>
      <c r="V150" s="143"/>
      <c r="W150" s="143"/>
      <c r="X150" s="41"/>
      <c r="Y150" s="41"/>
      <c r="Z150" s="41"/>
      <c r="AA150" s="40"/>
      <c r="AB150" s="40"/>
      <c r="AC150" s="40"/>
      <c r="AD150" s="40"/>
      <c r="AE150" s="38"/>
      <c r="AF150" s="38"/>
      <c r="AG150" s="38"/>
      <c r="AH150" s="38"/>
      <c r="AI150" s="38"/>
      <c r="AJ150" s="38"/>
      <c r="AK150" s="38"/>
      <c r="AL150" s="38"/>
      <c r="AM150" s="38"/>
      <c r="AN150" s="38"/>
      <c r="AO150" s="38"/>
      <c r="AP150" s="38"/>
      <c r="AQ150" s="38"/>
      <c r="AR150" s="38"/>
      <c r="AS150" s="38"/>
      <c r="AT150" s="38"/>
      <c r="AU150" s="38"/>
      <c r="AV150" s="38"/>
      <c r="AW150" s="38"/>
      <c r="AX150" s="38"/>
      <c r="AY150" s="38"/>
    </row>
    <row r="151" spans="1:51" ht="24.75" customHeight="1" x14ac:dyDescent="0.25">
      <c r="A151" s="166"/>
      <c r="B151" s="164"/>
      <c r="C151" s="67">
        <v>157</v>
      </c>
      <c r="D151" s="73" t="s">
        <v>211</v>
      </c>
      <c r="E151" s="86" t="s">
        <v>464</v>
      </c>
      <c r="F151" s="78" t="s">
        <v>3</v>
      </c>
      <c r="G151" s="80" t="s">
        <v>433</v>
      </c>
      <c r="H151" s="77" t="s">
        <v>468</v>
      </c>
      <c r="I151" s="82">
        <v>3.9</v>
      </c>
      <c r="J151" s="85">
        <v>0</v>
      </c>
      <c r="K151" s="28">
        <f t="shared" si="5"/>
        <v>0</v>
      </c>
      <c r="L151" s="28">
        <f t="shared" si="6"/>
        <v>0</v>
      </c>
      <c r="M151" s="29"/>
      <c r="N151" s="30">
        <f t="shared" si="3"/>
        <v>0</v>
      </c>
      <c r="O151" s="29"/>
      <c r="P151" s="29"/>
      <c r="Q151" s="29"/>
      <c r="R151" s="42">
        <f t="shared" si="7"/>
        <v>0</v>
      </c>
      <c r="S151" s="20" t="str">
        <f t="shared" si="8"/>
        <v>OK</v>
      </c>
      <c r="T151" s="142"/>
      <c r="U151" s="143"/>
      <c r="V151" s="143"/>
      <c r="W151" s="143"/>
      <c r="X151" s="41"/>
      <c r="Y151" s="41"/>
      <c r="Z151" s="41"/>
      <c r="AA151" s="40"/>
      <c r="AB151" s="40"/>
      <c r="AC151" s="40"/>
      <c r="AD151" s="40"/>
      <c r="AE151" s="38"/>
      <c r="AF151" s="38"/>
      <c r="AG151" s="38"/>
      <c r="AH151" s="38"/>
      <c r="AI151" s="38"/>
      <c r="AJ151" s="38"/>
      <c r="AK151" s="38"/>
      <c r="AL151" s="38"/>
      <c r="AM151" s="38"/>
      <c r="AN151" s="38"/>
      <c r="AO151" s="38"/>
      <c r="AP151" s="38"/>
      <c r="AQ151" s="38"/>
      <c r="AR151" s="38"/>
      <c r="AS151" s="38"/>
      <c r="AT151" s="38"/>
      <c r="AU151" s="38"/>
      <c r="AV151" s="38"/>
      <c r="AW151" s="38"/>
      <c r="AX151" s="38"/>
      <c r="AY151" s="38"/>
    </row>
    <row r="152" spans="1:51" ht="24.75" customHeight="1" x14ac:dyDescent="0.25">
      <c r="A152" s="166"/>
      <c r="B152" s="164"/>
      <c r="C152" s="67">
        <v>158</v>
      </c>
      <c r="D152" s="73" t="s">
        <v>212</v>
      </c>
      <c r="E152" s="86" t="s">
        <v>465</v>
      </c>
      <c r="F152" s="78" t="s">
        <v>3</v>
      </c>
      <c r="G152" s="80" t="s">
        <v>433</v>
      </c>
      <c r="H152" s="77" t="s">
        <v>473</v>
      </c>
      <c r="I152" s="82">
        <v>157.9</v>
      </c>
      <c r="J152" s="85">
        <v>0</v>
      </c>
      <c r="K152" s="28">
        <f t="shared" si="5"/>
        <v>0</v>
      </c>
      <c r="L152" s="28">
        <f t="shared" si="6"/>
        <v>0</v>
      </c>
      <c r="M152" s="29"/>
      <c r="N152" s="30">
        <f t="shared" si="3"/>
        <v>0</v>
      </c>
      <c r="O152" s="29"/>
      <c r="P152" s="29"/>
      <c r="Q152" s="29"/>
      <c r="R152" s="42">
        <f t="shared" si="7"/>
        <v>0</v>
      </c>
      <c r="S152" s="20" t="str">
        <f t="shared" si="8"/>
        <v>OK</v>
      </c>
      <c r="T152" s="142"/>
      <c r="U152" s="143"/>
      <c r="V152" s="143"/>
      <c r="W152" s="143"/>
      <c r="X152" s="41"/>
      <c r="Y152" s="41"/>
      <c r="Z152" s="41"/>
      <c r="AA152" s="40"/>
      <c r="AB152" s="40"/>
      <c r="AC152" s="40"/>
      <c r="AD152" s="40"/>
      <c r="AE152" s="38"/>
      <c r="AF152" s="38"/>
      <c r="AG152" s="38"/>
      <c r="AH152" s="38"/>
      <c r="AI152" s="38"/>
      <c r="AJ152" s="38"/>
      <c r="AK152" s="38"/>
      <c r="AL152" s="38"/>
      <c r="AM152" s="38"/>
      <c r="AN152" s="38"/>
      <c r="AO152" s="38"/>
      <c r="AP152" s="38"/>
      <c r="AQ152" s="38"/>
      <c r="AR152" s="38"/>
      <c r="AS152" s="38"/>
      <c r="AT152" s="38"/>
      <c r="AU152" s="38"/>
      <c r="AV152" s="38"/>
      <c r="AW152" s="38"/>
      <c r="AX152" s="38"/>
      <c r="AY152" s="38"/>
    </row>
    <row r="153" spans="1:51" ht="24.75" customHeight="1" x14ac:dyDescent="0.25">
      <c r="A153" s="166"/>
      <c r="B153" s="164"/>
      <c r="C153" s="67">
        <v>159</v>
      </c>
      <c r="D153" s="73" t="s">
        <v>213</v>
      </c>
      <c r="E153" s="86" t="s">
        <v>466</v>
      </c>
      <c r="F153" s="78" t="s">
        <v>3</v>
      </c>
      <c r="G153" s="80" t="s">
        <v>433</v>
      </c>
      <c r="H153" s="77" t="s">
        <v>473</v>
      </c>
      <c r="I153" s="82">
        <v>102.99</v>
      </c>
      <c r="J153" s="85">
        <v>0</v>
      </c>
      <c r="K153" s="28">
        <f t="shared" si="5"/>
        <v>0</v>
      </c>
      <c r="L153" s="28">
        <f t="shared" si="6"/>
        <v>0</v>
      </c>
      <c r="M153" s="29"/>
      <c r="N153" s="30">
        <f t="shared" si="3"/>
        <v>0</v>
      </c>
      <c r="O153" s="29"/>
      <c r="P153" s="29"/>
      <c r="Q153" s="29"/>
      <c r="R153" s="42">
        <f t="shared" si="7"/>
        <v>0</v>
      </c>
      <c r="S153" s="20" t="str">
        <f t="shared" si="8"/>
        <v>OK</v>
      </c>
      <c r="T153" s="142"/>
      <c r="U153" s="143"/>
      <c r="V153" s="143"/>
      <c r="W153" s="143"/>
      <c r="X153" s="41"/>
      <c r="Y153" s="41"/>
      <c r="Z153" s="41"/>
      <c r="AA153" s="40"/>
      <c r="AB153" s="40"/>
      <c r="AC153" s="40"/>
      <c r="AD153" s="40"/>
      <c r="AE153" s="38"/>
      <c r="AF153" s="38"/>
      <c r="AG153" s="38"/>
      <c r="AH153" s="38"/>
      <c r="AI153" s="38"/>
      <c r="AJ153" s="38"/>
      <c r="AK153" s="38"/>
      <c r="AL153" s="38"/>
      <c r="AM153" s="38"/>
      <c r="AN153" s="38"/>
      <c r="AO153" s="38"/>
      <c r="AP153" s="38"/>
      <c r="AQ153" s="38"/>
      <c r="AR153" s="38"/>
      <c r="AS153" s="38"/>
      <c r="AT153" s="38"/>
      <c r="AU153" s="38"/>
      <c r="AV153" s="38"/>
      <c r="AW153" s="38"/>
      <c r="AX153" s="38"/>
      <c r="AY153" s="38"/>
    </row>
    <row r="154" spans="1:51" ht="24.75" customHeight="1" x14ac:dyDescent="0.25">
      <c r="A154" s="166"/>
      <c r="B154" s="165"/>
      <c r="C154" s="67">
        <v>160</v>
      </c>
      <c r="D154" s="73" t="s">
        <v>214</v>
      </c>
      <c r="E154" s="86" t="s">
        <v>467</v>
      </c>
      <c r="F154" s="78" t="s">
        <v>340</v>
      </c>
      <c r="G154" s="80" t="s">
        <v>433</v>
      </c>
      <c r="H154" s="77" t="s">
        <v>468</v>
      </c>
      <c r="I154" s="82">
        <v>1405.14</v>
      </c>
      <c r="J154" s="85">
        <v>0</v>
      </c>
      <c r="K154" s="28">
        <f t="shared" si="5"/>
        <v>0</v>
      </c>
      <c r="L154" s="28">
        <f t="shared" si="6"/>
        <v>0</v>
      </c>
      <c r="M154" s="29"/>
      <c r="N154" s="30">
        <f t="shared" si="3"/>
        <v>0</v>
      </c>
      <c r="O154" s="29"/>
      <c r="P154" s="29"/>
      <c r="Q154" s="29"/>
      <c r="R154" s="42">
        <f t="shared" si="7"/>
        <v>0</v>
      </c>
      <c r="S154" s="20" t="str">
        <f t="shared" si="8"/>
        <v>OK</v>
      </c>
      <c r="T154" s="142"/>
      <c r="U154" s="143"/>
      <c r="V154" s="143"/>
      <c r="W154" s="143"/>
      <c r="X154" s="41"/>
      <c r="Y154" s="41"/>
      <c r="Z154" s="41"/>
      <c r="AA154" s="40"/>
      <c r="AB154" s="40"/>
      <c r="AC154" s="40"/>
      <c r="AD154" s="40"/>
      <c r="AE154" s="38"/>
      <c r="AF154" s="38"/>
      <c r="AG154" s="38"/>
      <c r="AH154" s="38"/>
      <c r="AI154" s="38"/>
      <c r="AJ154" s="38"/>
      <c r="AK154" s="38"/>
      <c r="AL154" s="38"/>
      <c r="AM154" s="38"/>
      <c r="AN154" s="38"/>
      <c r="AO154" s="38"/>
      <c r="AP154" s="38"/>
      <c r="AQ154" s="38"/>
      <c r="AR154" s="38"/>
      <c r="AS154" s="38"/>
      <c r="AT154" s="38"/>
      <c r="AU154" s="38"/>
      <c r="AV154" s="38"/>
      <c r="AW154" s="38"/>
      <c r="AX154" s="38"/>
      <c r="AY154" s="38"/>
    </row>
    <row r="155" spans="1:51" ht="16.5" customHeight="1" x14ac:dyDescent="0.25">
      <c r="I155" s="57"/>
      <c r="J155" s="55">
        <f t="shared" ref="J155:R155" si="9">SUM(J4:J154)</f>
        <v>3037</v>
      </c>
      <c r="K155" s="55">
        <f t="shared" si="9"/>
        <v>1003</v>
      </c>
      <c r="L155" s="55">
        <f t="shared" si="9"/>
        <v>1003</v>
      </c>
      <c r="M155" s="55">
        <f t="shared" si="9"/>
        <v>0</v>
      </c>
      <c r="N155" s="55">
        <f t="shared" si="9"/>
        <v>741</v>
      </c>
      <c r="O155" s="55">
        <f t="shared" si="9"/>
        <v>0</v>
      </c>
      <c r="P155" s="55">
        <f t="shared" si="9"/>
        <v>0</v>
      </c>
      <c r="Q155" s="55">
        <f t="shared" si="9"/>
        <v>0</v>
      </c>
      <c r="R155" s="56">
        <f t="shared" si="9"/>
        <v>2034</v>
      </c>
      <c r="T155" s="148">
        <f>SUMPRODUCT($I$4:$I$154,T4:T154)</f>
        <v>345.68999999999994</v>
      </c>
      <c r="U155" s="148">
        <f t="shared" ref="U155:Z155" si="10">SUMPRODUCT($I$4:$I$154,U4:U154)</f>
        <v>737.12</v>
      </c>
      <c r="V155" s="148">
        <f t="shared" si="10"/>
        <v>1075</v>
      </c>
      <c r="W155" s="148">
        <f t="shared" si="10"/>
        <v>2892</v>
      </c>
      <c r="X155" s="148">
        <f t="shared" si="10"/>
        <v>0</v>
      </c>
      <c r="Y155" s="148">
        <f t="shared" si="10"/>
        <v>0</v>
      </c>
      <c r="Z155" s="148">
        <f t="shared" si="10"/>
        <v>0</v>
      </c>
      <c r="AA155" s="22">
        <f t="shared" ref="AA155:AY155" si="11">SUMPRODUCT($I$4:$I$154,AA4:AA154)</f>
        <v>0</v>
      </c>
      <c r="AB155" s="22">
        <f t="shared" si="11"/>
        <v>0</v>
      </c>
      <c r="AC155" s="22">
        <f t="shared" si="11"/>
        <v>0</v>
      </c>
      <c r="AD155" s="22">
        <f t="shared" si="11"/>
        <v>0</v>
      </c>
      <c r="AE155" s="22">
        <f t="shared" si="11"/>
        <v>0</v>
      </c>
      <c r="AF155" s="22">
        <f t="shared" si="11"/>
        <v>0</v>
      </c>
      <c r="AG155" s="22">
        <f t="shared" si="11"/>
        <v>0</v>
      </c>
      <c r="AH155" s="22">
        <f t="shared" si="11"/>
        <v>0</v>
      </c>
      <c r="AI155" s="22">
        <f t="shared" si="11"/>
        <v>0</v>
      </c>
      <c r="AJ155" s="22">
        <f t="shared" si="11"/>
        <v>0</v>
      </c>
      <c r="AK155" s="22">
        <f t="shared" si="11"/>
        <v>0</v>
      </c>
      <c r="AL155" s="22">
        <f t="shared" si="11"/>
        <v>0</v>
      </c>
      <c r="AM155" s="22">
        <f t="shared" si="11"/>
        <v>0</v>
      </c>
      <c r="AN155" s="22">
        <f t="shared" si="11"/>
        <v>0</v>
      </c>
      <c r="AO155" s="22">
        <f t="shared" si="11"/>
        <v>0</v>
      </c>
      <c r="AP155" s="22">
        <f t="shared" si="11"/>
        <v>0</v>
      </c>
      <c r="AQ155" s="22">
        <f t="shared" si="11"/>
        <v>0</v>
      </c>
      <c r="AR155" s="22">
        <f t="shared" si="11"/>
        <v>0</v>
      </c>
      <c r="AS155" s="22">
        <f t="shared" si="11"/>
        <v>0</v>
      </c>
      <c r="AT155" s="22">
        <f t="shared" si="11"/>
        <v>0</v>
      </c>
      <c r="AU155" s="22">
        <f t="shared" si="11"/>
        <v>0</v>
      </c>
      <c r="AV155" s="22">
        <f t="shared" si="11"/>
        <v>0</v>
      </c>
      <c r="AW155" s="22">
        <f t="shared" si="11"/>
        <v>0</v>
      </c>
      <c r="AX155" s="22">
        <f t="shared" si="11"/>
        <v>0</v>
      </c>
      <c r="AY155" s="22">
        <f t="shared" si="11"/>
        <v>0</v>
      </c>
    </row>
    <row r="156" spans="1:51" ht="20.25" customHeight="1" x14ac:dyDescent="0.25">
      <c r="J156" s="62">
        <f t="shared" ref="J156:Q156" si="12">SUMPRODUCT($I$4:$I$154,J4:J154)</f>
        <v>7371.11</v>
      </c>
      <c r="K156" s="62">
        <f t="shared" si="12"/>
        <v>5049.8099999999995</v>
      </c>
      <c r="L156" s="62">
        <f t="shared" si="12"/>
        <v>5049.8099999999995</v>
      </c>
      <c r="M156" s="62">
        <f t="shared" si="12"/>
        <v>0</v>
      </c>
      <c r="N156" s="62">
        <f t="shared" si="12"/>
        <v>1768.7699999999998</v>
      </c>
      <c r="O156" s="62">
        <f t="shared" si="12"/>
        <v>0</v>
      </c>
      <c r="P156" s="62">
        <f t="shared" si="12"/>
        <v>0</v>
      </c>
      <c r="Q156" s="62">
        <f t="shared" si="12"/>
        <v>0</v>
      </c>
      <c r="T156" s="149"/>
      <c r="U156" s="149"/>
      <c r="V156" s="149"/>
      <c r="W156" s="149"/>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row>
    <row r="157" spans="1:51" ht="20.25" customHeight="1" thickBot="1" x14ac:dyDescent="0.3">
      <c r="J157" s="62"/>
      <c r="M157" s="33"/>
      <c r="N157" s="33"/>
      <c r="O157" s="33"/>
      <c r="P157" s="33"/>
      <c r="Q157" s="33"/>
      <c r="T157" s="149"/>
      <c r="U157" s="149"/>
      <c r="V157" s="149"/>
      <c r="W157" s="149"/>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row>
    <row r="158" spans="1:51" ht="17.25" customHeight="1" x14ac:dyDescent="0.25">
      <c r="A158" s="39"/>
      <c r="B158" s="177" t="s">
        <v>60</v>
      </c>
      <c r="C158" s="178"/>
      <c r="D158" s="178"/>
      <c r="E158" s="178"/>
      <c r="F158" s="178"/>
      <c r="G158" s="178"/>
      <c r="H158" s="178"/>
      <c r="I158" s="178"/>
      <c r="J158" s="179"/>
      <c r="K158" s="33"/>
      <c r="L158" s="33"/>
      <c r="M158" s="33"/>
      <c r="N158" s="33"/>
      <c r="O158" s="33"/>
      <c r="P158" s="33"/>
      <c r="Q158" s="33"/>
      <c r="T158" s="149"/>
      <c r="U158" s="150"/>
      <c r="V158" s="150"/>
      <c r="W158" s="150"/>
    </row>
    <row r="159" spans="1:51" ht="16.5" customHeight="1" x14ac:dyDescent="0.25">
      <c r="A159" s="39"/>
      <c r="B159" s="180" t="s">
        <v>58</v>
      </c>
      <c r="C159" s="181"/>
      <c r="D159" s="181"/>
      <c r="E159" s="181"/>
      <c r="F159" s="181"/>
      <c r="G159" s="181"/>
      <c r="H159" s="181"/>
      <c r="I159" s="181"/>
      <c r="J159" s="182"/>
      <c r="Q159" s="27"/>
      <c r="T159" s="149"/>
      <c r="U159" s="150"/>
      <c r="V159" s="150"/>
      <c r="W159" s="150"/>
    </row>
    <row r="160" spans="1:51" ht="15.75" customHeight="1" x14ac:dyDescent="0.25">
      <c r="A160" s="39"/>
      <c r="B160" s="183" t="s">
        <v>59</v>
      </c>
      <c r="C160" s="184"/>
      <c r="D160" s="184"/>
      <c r="E160" s="184"/>
      <c r="F160" s="184"/>
      <c r="G160" s="184"/>
      <c r="H160" s="184"/>
      <c r="I160" s="184"/>
      <c r="J160" s="185"/>
      <c r="Q160" s="27"/>
      <c r="T160" s="149"/>
      <c r="U160" s="150"/>
      <c r="V160" s="150"/>
      <c r="W160" s="150"/>
    </row>
    <row r="161" spans="1:23" ht="18.75" customHeight="1" thickBot="1" x14ac:dyDescent="0.3">
      <c r="A161" s="39"/>
      <c r="B161" s="186" t="s">
        <v>57</v>
      </c>
      <c r="C161" s="187"/>
      <c r="D161" s="187"/>
      <c r="E161" s="187"/>
      <c r="F161" s="187"/>
      <c r="G161" s="187"/>
      <c r="H161" s="187"/>
      <c r="I161" s="187"/>
      <c r="J161" s="188"/>
      <c r="T161" s="149"/>
      <c r="U161" s="149"/>
      <c r="V161" s="149"/>
      <c r="W161" s="149"/>
    </row>
  </sheetData>
  <autoFilter ref="A3:AY3" xr:uid="{00000000-0001-0000-0000-000000000000}"/>
  <mergeCells count="71">
    <mergeCell ref="B161:J161"/>
    <mergeCell ref="A120:A138"/>
    <mergeCell ref="B120:B138"/>
    <mergeCell ref="A139:A140"/>
    <mergeCell ref="B139:B140"/>
    <mergeCell ref="A141:A143"/>
    <mergeCell ref="B141:B143"/>
    <mergeCell ref="A144:A154"/>
    <mergeCell ref="B144:B154"/>
    <mergeCell ref="B158:J158"/>
    <mergeCell ref="B159:J159"/>
    <mergeCell ref="B160:J160"/>
    <mergeCell ref="A92:A103"/>
    <mergeCell ref="B92:B103"/>
    <mergeCell ref="A104:A110"/>
    <mergeCell ref="B104:B110"/>
    <mergeCell ref="A111:A119"/>
    <mergeCell ref="B111:B119"/>
    <mergeCell ref="A74:A88"/>
    <mergeCell ref="B74:B88"/>
    <mergeCell ref="A89:A90"/>
    <mergeCell ref="B89:B90"/>
    <mergeCell ref="A27:A30"/>
    <mergeCell ref="B27:B30"/>
    <mergeCell ref="A31:A56"/>
    <mergeCell ref="B31:B56"/>
    <mergeCell ref="A57:A73"/>
    <mergeCell ref="B57:B73"/>
    <mergeCell ref="A4:A16"/>
    <mergeCell ref="B4:B16"/>
    <mergeCell ref="A17:A22"/>
    <mergeCell ref="B17:B22"/>
    <mergeCell ref="A23:A26"/>
    <mergeCell ref="B23:B26"/>
    <mergeCell ref="AU1:AU2"/>
    <mergeCell ref="AV1:AV2"/>
    <mergeCell ref="AW1:AW2"/>
    <mergeCell ref="AX1:AX2"/>
    <mergeCell ref="AY1:AY2"/>
    <mergeCell ref="AH1:AH2"/>
    <mergeCell ref="W1:W2"/>
    <mergeCell ref="X1:X2"/>
    <mergeCell ref="Y1:Y2"/>
    <mergeCell ref="Z1:Z2"/>
    <mergeCell ref="AA1:AA2"/>
    <mergeCell ref="AC1:AC2"/>
    <mergeCell ref="AD1:AD2"/>
    <mergeCell ref="AE1:AE2"/>
    <mergeCell ref="AF1:AF2"/>
    <mergeCell ref="AG1:AG2"/>
    <mergeCell ref="AB1:AB2"/>
    <mergeCell ref="AR1:AR2"/>
    <mergeCell ref="AS1:AS2"/>
    <mergeCell ref="AT1:AT2"/>
    <mergeCell ref="AI1:AI2"/>
    <mergeCell ref="AJ1:AJ2"/>
    <mergeCell ref="AK1:AK2"/>
    <mergeCell ref="AL1:AL2"/>
    <mergeCell ref="AM1:AM2"/>
    <mergeCell ref="AN1:AN2"/>
    <mergeCell ref="AO1:AO2"/>
    <mergeCell ref="AP1:AP2"/>
    <mergeCell ref="AQ1:AQ2"/>
    <mergeCell ref="V1:V2"/>
    <mergeCell ref="A2:I2"/>
    <mergeCell ref="J2:S2"/>
    <mergeCell ref="A1:C1"/>
    <mergeCell ref="D1:I1"/>
    <mergeCell ref="J1:S1"/>
    <mergeCell ref="T1:T2"/>
    <mergeCell ref="U1:U2"/>
  </mergeCells>
  <conditionalFormatting sqref="S1 S3:S1048576">
    <cfRule type="cellIs" dxfId="219" priority="17" operator="equal">
      <formula>"ATENÇÃO"</formula>
    </cfRule>
  </conditionalFormatting>
  <conditionalFormatting sqref="X4:AY154">
    <cfRule type="cellIs" dxfId="218" priority="16" operator="greaterThan">
      <formula>0</formula>
    </cfRule>
  </conditionalFormatting>
  <conditionalFormatting sqref="R4:R154">
    <cfRule type="cellIs" dxfId="217" priority="15" operator="lessThan">
      <formula>0</formula>
    </cfRule>
  </conditionalFormatting>
  <conditionalFormatting sqref="S4:S154">
    <cfRule type="containsText" dxfId="216" priority="14" operator="containsText" text="ATENÇÃO">
      <formula>NOT(ISERROR(SEARCH("ATENÇÃO",S4)))</formula>
    </cfRule>
  </conditionalFormatting>
  <conditionalFormatting sqref="D123:D125 D8 D77 D105">
    <cfRule type="duplicateValues" dxfId="215" priority="12"/>
  </conditionalFormatting>
  <conditionalFormatting sqref="D10:D12">
    <cfRule type="duplicateValues" dxfId="214" priority="7"/>
  </conditionalFormatting>
  <conditionalFormatting sqref="D65">
    <cfRule type="duplicateValues" dxfId="213" priority="6"/>
  </conditionalFormatting>
  <conditionalFormatting sqref="D81">
    <cfRule type="duplicateValues" dxfId="212" priority="5"/>
  </conditionalFormatting>
  <conditionalFormatting sqref="D116 D126:D129">
    <cfRule type="duplicateValues" dxfId="211" priority="10"/>
  </conditionalFormatting>
  <conditionalFormatting sqref="D120:D122 D117 D115 D106">
    <cfRule type="duplicateValues" dxfId="210" priority="11"/>
  </conditionalFormatting>
  <conditionalFormatting sqref="D130:D138">
    <cfRule type="duplicateValues" dxfId="209" priority="4"/>
  </conditionalFormatting>
  <conditionalFormatting sqref="D139:D140 D9">
    <cfRule type="duplicateValues" dxfId="208" priority="8"/>
  </conditionalFormatting>
  <conditionalFormatting sqref="D143">
    <cfRule type="duplicateValues" dxfId="207" priority="3"/>
  </conditionalFormatting>
  <conditionalFormatting sqref="D144">
    <cfRule type="duplicateValues" dxfId="206" priority="2"/>
  </conditionalFormatting>
  <conditionalFormatting sqref="D145:D153 D141:D142 D118:D119">
    <cfRule type="duplicateValues" dxfId="205" priority="13"/>
  </conditionalFormatting>
  <conditionalFormatting sqref="D154">
    <cfRule type="duplicateValues" dxfId="204" priority="1"/>
  </conditionalFormatting>
  <conditionalFormatting sqref="D78:D80 D66:D76 D82:D104 D107:D114 D13:D64 D4:D7">
    <cfRule type="duplicateValues" dxfId="203" priority="9"/>
  </conditionalFormatting>
  <pageMargins left="0.511811024" right="0.511811024" top="0.78740157499999996" bottom="0.78740157499999996" header="0.31496062000000002" footer="0.31496062000000002"/>
  <pageSetup paperSize="9" scale="60" orientation="landscape" r:id="rId1"/>
  <colBreaks count="1" manualBreakCount="1">
    <brk id="23"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3BC62-336C-4DEC-8E5B-39D838B0DE8E}">
  <dimension ref="A1:AY161"/>
  <sheetViews>
    <sheetView topLeftCell="A139" zoomScale="70" zoomScaleNormal="70" workbookViewId="0">
      <selection activeCell="Q164" sqref="Q164"/>
    </sheetView>
  </sheetViews>
  <sheetFormatPr defaultColWidth="11.85546875" defaultRowHeight="24.75" customHeight="1" x14ac:dyDescent="0.25"/>
  <cols>
    <col min="1" max="1" width="20.42578125" style="1" customWidth="1"/>
    <col min="2" max="2" width="8" style="1" customWidth="1"/>
    <col min="3" max="3" width="9.85546875" style="1" customWidth="1"/>
    <col min="4" max="4" width="33.140625" style="3" customWidth="1"/>
    <col min="5" max="5" width="18" style="1" customWidth="1"/>
    <col min="6" max="6" width="15.85546875" style="1" customWidth="1"/>
    <col min="7" max="7" width="14.42578125" style="1" customWidth="1"/>
    <col min="8" max="8" width="16.28515625" style="1" customWidth="1"/>
    <col min="9" max="9" width="15.140625" style="3" customWidth="1"/>
    <col min="10" max="10" width="14.7109375" style="4" bestFit="1" customWidth="1"/>
    <col min="11" max="12" width="11.85546875" style="4"/>
    <col min="13" max="13" width="13.7109375" style="4" customWidth="1"/>
    <col min="14" max="14" width="13.28515625" style="4" customWidth="1"/>
    <col min="15" max="17" width="11.85546875" style="4"/>
    <col min="18" max="18" width="11.85546875" style="12"/>
    <col min="19" max="19" width="11.85546875" style="5"/>
    <col min="20" max="31" width="15" style="6" customWidth="1"/>
    <col min="32" max="51" width="15" style="39" customWidth="1"/>
    <col min="52" max="16384" width="11.85546875" style="39"/>
  </cols>
  <sheetData>
    <row r="1" spans="1:51" ht="47.1" customHeight="1" x14ac:dyDescent="0.25">
      <c r="A1" s="190" t="s">
        <v>54</v>
      </c>
      <c r="B1" s="191"/>
      <c r="C1" s="192"/>
      <c r="D1" s="169" t="s">
        <v>56</v>
      </c>
      <c r="E1" s="170"/>
      <c r="F1" s="170"/>
      <c r="G1" s="170"/>
      <c r="H1" s="170"/>
      <c r="I1" s="171"/>
      <c r="J1" s="189" t="s">
        <v>63</v>
      </c>
      <c r="K1" s="189"/>
      <c r="L1" s="189"/>
      <c r="M1" s="189"/>
      <c r="N1" s="189"/>
      <c r="O1" s="189"/>
      <c r="P1" s="189"/>
      <c r="Q1" s="189"/>
      <c r="R1" s="189"/>
      <c r="S1" s="189"/>
      <c r="T1" s="195" t="s">
        <v>555</v>
      </c>
      <c r="U1" s="195" t="s">
        <v>556</v>
      </c>
      <c r="V1" s="195" t="s">
        <v>557</v>
      </c>
      <c r="W1" s="167" t="s">
        <v>53</v>
      </c>
      <c r="X1" s="167" t="s">
        <v>53</v>
      </c>
      <c r="Y1" s="167" t="s">
        <v>53</v>
      </c>
      <c r="Z1" s="167" t="s">
        <v>53</v>
      </c>
      <c r="AA1" s="167" t="s">
        <v>53</v>
      </c>
      <c r="AB1" s="167" t="s">
        <v>53</v>
      </c>
      <c r="AC1" s="167" t="s">
        <v>53</v>
      </c>
      <c r="AD1" s="167" t="s">
        <v>53</v>
      </c>
      <c r="AE1" s="167" t="s">
        <v>53</v>
      </c>
      <c r="AF1" s="167" t="s">
        <v>53</v>
      </c>
      <c r="AG1" s="167" t="s">
        <v>53</v>
      </c>
      <c r="AH1" s="167" t="s">
        <v>53</v>
      </c>
      <c r="AI1" s="167" t="s">
        <v>53</v>
      </c>
      <c r="AJ1" s="167" t="s">
        <v>53</v>
      </c>
      <c r="AK1" s="167" t="s">
        <v>53</v>
      </c>
      <c r="AL1" s="167" t="s">
        <v>53</v>
      </c>
      <c r="AM1" s="167" t="s">
        <v>53</v>
      </c>
      <c r="AN1" s="167" t="s">
        <v>53</v>
      </c>
      <c r="AO1" s="167" t="s">
        <v>53</v>
      </c>
      <c r="AP1" s="167" t="s">
        <v>53</v>
      </c>
      <c r="AQ1" s="167" t="s">
        <v>53</v>
      </c>
      <c r="AR1" s="167" t="s">
        <v>53</v>
      </c>
      <c r="AS1" s="167" t="s">
        <v>53</v>
      </c>
      <c r="AT1" s="167" t="s">
        <v>53</v>
      </c>
      <c r="AU1" s="167" t="s">
        <v>53</v>
      </c>
      <c r="AV1" s="167" t="s">
        <v>53</v>
      </c>
      <c r="AW1" s="167" t="s">
        <v>53</v>
      </c>
      <c r="AX1" s="167" t="s">
        <v>53</v>
      </c>
      <c r="AY1" s="167" t="s">
        <v>53</v>
      </c>
    </row>
    <row r="2" spans="1:51" ht="23.25" customHeight="1" x14ac:dyDescent="0.25">
      <c r="A2" s="169" t="s">
        <v>495</v>
      </c>
      <c r="B2" s="170"/>
      <c r="C2" s="170"/>
      <c r="D2" s="170"/>
      <c r="E2" s="170"/>
      <c r="F2" s="170"/>
      <c r="G2" s="170"/>
      <c r="H2" s="170"/>
      <c r="I2" s="171"/>
      <c r="J2" s="172" t="s">
        <v>55</v>
      </c>
      <c r="K2" s="173"/>
      <c r="L2" s="173"/>
      <c r="M2" s="173"/>
      <c r="N2" s="173"/>
      <c r="O2" s="173"/>
      <c r="P2" s="173"/>
      <c r="Q2" s="173"/>
      <c r="R2" s="173"/>
      <c r="S2" s="174"/>
      <c r="T2" s="196"/>
      <c r="U2" s="196"/>
      <c r="V2" s="196"/>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row>
    <row r="3" spans="1:51" s="3" customFormat="1" ht="51" customHeight="1" x14ac:dyDescent="0.2">
      <c r="A3" s="7" t="s">
        <v>483</v>
      </c>
      <c r="B3" s="7" t="s">
        <v>2</v>
      </c>
      <c r="C3" s="7" t="s">
        <v>7</v>
      </c>
      <c r="D3" s="8" t="s">
        <v>9</v>
      </c>
      <c r="E3" s="8" t="s">
        <v>10</v>
      </c>
      <c r="F3" s="8" t="s">
        <v>11</v>
      </c>
      <c r="G3" s="8" t="s">
        <v>4</v>
      </c>
      <c r="H3" s="8" t="s">
        <v>12</v>
      </c>
      <c r="I3" s="9" t="s">
        <v>6</v>
      </c>
      <c r="J3" s="24" t="s">
        <v>62</v>
      </c>
      <c r="K3" s="24" t="s">
        <v>13</v>
      </c>
      <c r="L3" s="24" t="s">
        <v>14</v>
      </c>
      <c r="M3" s="24" t="s">
        <v>61</v>
      </c>
      <c r="N3" s="24" t="s">
        <v>15</v>
      </c>
      <c r="O3" s="24" t="s">
        <v>16</v>
      </c>
      <c r="P3" s="24" t="s">
        <v>17</v>
      </c>
      <c r="Q3" s="24" t="s">
        <v>18</v>
      </c>
      <c r="R3" s="31" t="s">
        <v>0</v>
      </c>
      <c r="S3" s="32" t="s">
        <v>1</v>
      </c>
      <c r="T3" s="141">
        <v>45944</v>
      </c>
      <c r="U3" s="141">
        <v>45944</v>
      </c>
      <c r="V3" s="141">
        <v>45993</v>
      </c>
      <c r="W3" s="69" t="s">
        <v>48</v>
      </c>
      <c r="X3" s="69" t="s">
        <v>48</v>
      </c>
      <c r="Y3" s="69" t="s">
        <v>48</v>
      </c>
      <c r="Z3" s="69" t="s">
        <v>48</v>
      </c>
      <c r="AA3" s="69" t="s">
        <v>48</v>
      </c>
      <c r="AB3" s="69" t="s">
        <v>48</v>
      </c>
      <c r="AC3" s="69" t="s">
        <v>48</v>
      </c>
      <c r="AD3" s="69" t="s">
        <v>48</v>
      </c>
      <c r="AE3" s="69" t="s">
        <v>48</v>
      </c>
      <c r="AF3" s="69" t="s">
        <v>48</v>
      </c>
      <c r="AG3" s="69" t="s">
        <v>48</v>
      </c>
      <c r="AH3" s="69" t="s">
        <v>48</v>
      </c>
      <c r="AI3" s="69" t="s">
        <v>48</v>
      </c>
      <c r="AJ3" s="69" t="s">
        <v>48</v>
      </c>
      <c r="AK3" s="69" t="s">
        <v>48</v>
      </c>
      <c r="AL3" s="69" t="s">
        <v>48</v>
      </c>
      <c r="AM3" s="69" t="s">
        <v>48</v>
      </c>
      <c r="AN3" s="69" t="s">
        <v>48</v>
      </c>
      <c r="AO3" s="69" t="s">
        <v>48</v>
      </c>
      <c r="AP3" s="69" t="s">
        <v>48</v>
      </c>
      <c r="AQ3" s="69" t="s">
        <v>48</v>
      </c>
      <c r="AR3" s="69" t="s">
        <v>48</v>
      </c>
      <c r="AS3" s="69" t="s">
        <v>48</v>
      </c>
      <c r="AT3" s="69" t="s">
        <v>48</v>
      </c>
      <c r="AU3" s="69" t="s">
        <v>48</v>
      </c>
      <c r="AV3" s="69" t="s">
        <v>48</v>
      </c>
      <c r="AW3" s="69" t="s">
        <v>48</v>
      </c>
      <c r="AX3" s="69" t="s">
        <v>48</v>
      </c>
      <c r="AY3" s="69" t="s">
        <v>48</v>
      </c>
    </row>
    <row r="4" spans="1:51" ht="24.75" customHeight="1" x14ac:dyDescent="0.25">
      <c r="A4" s="166" t="s">
        <v>477</v>
      </c>
      <c r="B4" s="163">
        <v>1</v>
      </c>
      <c r="C4" s="67">
        <v>1</v>
      </c>
      <c r="D4" s="70" t="s">
        <v>64</v>
      </c>
      <c r="E4" s="86" t="s">
        <v>215</v>
      </c>
      <c r="F4" s="74" t="s">
        <v>3</v>
      </c>
      <c r="G4" s="76" t="s">
        <v>216</v>
      </c>
      <c r="H4" s="81" t="s">
        <v>468</v>
      </c>
      <c r="I4" s="82">
        <v>37.5</v>
      </c>
      <c r="J4" s="84">
        <v>0</v>
      </c>
      <c r="K4" s="28">
        <f t="shared" ref="K4:K35" si="0">IF(SUM(T4:AY4)&gt;J4+M4,J4+M4,SUM(T4:AY4))</f>
        <v>0</v>
      </c>
      <c r="L4" s="28">
        <f t="shared" ref="L4:L35" si="1">(SUM(T4:AY4))</f>
        <v>0</v>
      </c>
      <c r="M4" s="29"/>
      <c r="N4" s="30">
        <f>ROUND(IF(J4*0.25-0.5&lt;0,0,J4*0.25-0.5),0)-Q4-O4</f>
        <v>0</v>
      </c>
      <c r="O4" s="29"/>
      <c r="P4" s="29"/>
      <c r="Q4" s="29"/>
      <c r="R4" s="42">
        <f t="shared" ref="R4:R35" si="2">J4-SUM(T4:AY4)+M4</f>
        <v>0</v>
      </c>
      <c r="S4" s="20" t="str">
        <f>IF(R4&lt;0,"ATENÇÃO","OK")</f>
        <v>OK</v>
      </c>
      <c r="T4" s="142"/>
      <c r="U4" s="143"/>
      <c r="V4" s="143"/>
      <c r="W4" s="41"/>
      <c r="X4" s="41"/>
      <c r="Y4" s="41"/>
      <c r="Z4" s="41"/>
      <c r="AA4" s="40"/>
      <c r="AB4" s="40"/>
      <c r="AC4" s="40"/>
      <c r="AD4" s="40"/>
      <c r="AE4" s="38"/>
      <c r="AF4" s="38"/>
      <c r="AG4" s="38"/>
      <c r="AH4" s="38"/>
      <c r="AI4" s="38"/>
      <c r="AJ4" s="38"/>
      <c r="AK4" s="38"/>
      <c r="AL4" s="38"/>
      <c r="AM4" s="38"/>
      <c r="AN4" s="38"/>
      <c r="AO4" s="38"/>
      <c r="AP4" s="38"/>
      <c r="AQ4" s="38"/>
      <c r="AR4" s="38"/>
      <c r="AS4" s="38"/>
      <c r="AT4" s="38"/>
      <c r="AU4" s="38"/>
      <c r="AV4" s="38"/>
      <c r="AW4" s="38"/>
      <c r="AX4" s="38"/>
      <c r="AY4" s="38"/>
    </row>
    <row r="5" spans="1:51" ht="24.75" customHeight="1" x14ac:dyDescent="0.25">
      <c r="A5" s="166"/>
      <c r="B5" s="164"/>
      <c r="C5" s="67">
        <v>2</v>
      </c>
      <c r="D5" s="71" t="s">
        <v>65</v>
      </c>
      <c r="E5" s="86" t="s">
        <v>217</v>
      </c>
      <c r="F5" s="77" t="s">
        <v>3</v>
      </c>
      <c r="G5" s="75" t="s">
        <v>218</v>
      </c>
      <c r="H5" s="81" t="s">
        <v>468</v>
      </c>
      <c r="I5" s="82">
        <v>15.3</v>
      </c>
      <c r="J5" s="85">
        <v>60</v>
      </c>
      <c r="K5" s="28">
        <f t="shared" si="0"/>
        <v>0</v>
      </c>
      <c r="L5" s="28">
        <f t="shared" si="1"/>
        <v>0</v>
      </c>
      <c r="M5" s="29"/>
      <c r="N5" s="30">
        <f t="shared" ref="N5:N154" si="3">ROUND(IF(J5*0.25-0.5&lt;0,0,J5*0.25-0.5),0)-Q5-O5</f>
        <v>15</v>
      </c>
      <c r="O5" s="29"/>
      <c r="P5" s="29"/>
      <c r="Q5" s="29"/>
      <c r="R5" s="42">
        <f t="shared" si="2"/>
        <v>60</v>
      </c>
      <c r="S5" s="20" t="str">
        <f t="shared" ref="S5:S68" si="4">IF(R5&lt;0,"ATENÇÃO","OK")</f>
        <v>OK</v>
      </c>
      <c r="T5" s="142"/>
      <c r="U5" s="143"/>
      <c r="V5" s="143"/>
      <c r="W5" s="41"/>
      <c r="X5" s="41"/>
      <c r="Y5" s="41"/>
      <c r="Z5" s="41"/>
      <c r="AA5" s="40"/>
      <c r="AB5" s="40"/>
      <c r="AC5" s="40"/>
      <c r="AD5" s="40"/>
      <c r="AE5" s="38"/>
      <c r="AF5" s="38"/>
      <c r="AG5" s="38"/>
      <c r="AH5" s="38"/>
      <c r="AI5" s="38"/>
      <c r="AJ5" s="38"/>
      <c r="AK5" s="38"/>
      <c r="AL5" s="38"/>
      <c r="AM5" s="38"/>
      <c r="AN5" s="38"/>
      <c r="AO5" s="38"/>
      <c r="AP5" s="38"/>
      <c r="AQ5" s="38"/>
      <c r="AR5" s="38"/>
      <c r="AS5" s="38"/>
      <c r="AT5" s="38"/>
      <c r="AU5" s="38"/>
      <c r="AV5" s="38"/>
      <c r="AW5" s="38"/>
      <c r="AX5" s="38"/>
      <c r="AY5" s="38"/>
    </row>
    <row r="6" spans="1:51" ht="24.75" customHeight="1" x14ac:dyDescent="0.25">
      <c r="A6" s="166"/>
      <c r="B6" s="164"/>
      <c r="C6" s="67">
        <v>3</v>
      </c>
      <c r="D6" s="71" t="s">
        <v>66</v>
      </c>
      <c r="E6" s="86" t="s">
        <v>219</v>
      </c>
      <c r="F6" s="77" t="s">
        <v>3</v>
      </c>
      <c r="G6" s="75" t="s">
        <v>220</v>
      </c>
      <c r="H6" s="81" t="s">
        <v>468</v>
      </c>
      <c r="I6" s="82">
        <v>1.1599999999999999</v>
      </c>
      <c r="J6" s="85">
        <v>36</v>
      </c>
      <c r="K6" s="28">
        <f t="shared" si="0"/>
        <v>36</v>
      </c>
      <c r="L6" s="28">
        <f t="shared" si="1"/>
        <v>36</v>
      </c>
      <c r="M6" s="29"/>
      <c r="N6" s="30">
        <f t="shared" si="3"/>
        <v>9</v>
      </c>
      <c r="O6" s="29"/>
      <c r="P6" s="29"/>
      <c r="Q6" s="29"/>
      <c r="R6" s="42">
        <f t="shared" si="2"/>
        <v>0</v>
      </c>
      <c r="S6" s="20" t="str">
        <f t="shared" si="4"/>
        <v>OK</v>
      </c>
      <c r="T6" s="145">
        <v>36</v>
      </c>
      <c r="U6" s="142"/>
      <c r="V6" s="143"/>
      <c r="W6" s="41"/>
      <c r="X6" s="41"/>
      <c r="Y6" s="41"/>
      <c r="Z6" s="41"/>
      <c r="AA6" s="40"/>
      <c r="AB6" s="40"/>
      <c r="AC6" s="40"/>
      <c r="AD6" s="40"/>
      <c r="AE6" s="38"/>
      <c r="AF6" s="38"/>
      <c r="AG6" s="38"/>
      <c r="AH6" s="38"/>
      <c r="AI6" s="38"/>
      <c r="AJ6" s="38"/>
      <c r="AK6" s="38"/>
      <c r="AL6" s="38"/>
      <c r="AM6" s="38"/>
      <c r="AN6" s="38"/>
      <c r="AO6" s="38"/>
      <c r="AP6" s="38"/>
      <c r="AQ6" s="38"/>
      <c r="AR6" s="38"/>
      <c r="AS6" s="38"/>
      <c r="AT6" s="38"/>
      <c r="AU6" s="38"/>
      <c r="AV6" s="38"/>
      <c r="AW6" s="38"/>
      <c r="AX6" s="38"/>
      <c r="AY6" s="38"/>
    </row>
    <row r="7" spans="1:51" ht="24.75" customHeight="1" x14ac:dyDescent="0.25">
      <c r="A7" s="166"/>
      <c r="B7" s="164"/>
      <c r="C7" s="67">
        <v>4</v>
      </c>
      <c r="D7" s="71" t="s">
        <v>67</v>
      </c>
      <c r="E7" s="86" t="s">
        <v>221</v>
      </c>
      <c r="F7" s="77" t="s">
        <v>3</v>
      </c>
      <c r="G7" s="75" t="s">
        <v>222</v>
      </c>
      <c r="H7" s="75" t="s">
        <v>468</v>
      </c>
      <c r="I7" s="82">
        <v>3.04</v>
      </c>
      <c r="J7" s="85">
        <v>6</v>
      </c>
      <c r="K7" s="28">
        <f t="shared" si="0"/>
        <v>0</v>
      </c>
      <c r="L7" s="28">
        <f t="shared" si="1"/>
        <v>0</v>
      </c>
      <c r="M7" s="29"/>
      <c r="N7" s="30">
        <f t="shared" si="3"/>
        <v>1</v>
      </c>
      <c r="O7" s="29"/>
      <c r="P7" s="29"/>
      <c r="Q7" s="29"/>
      <c r="R7" s="42">
        <f t="shared" si="2"/>
        <v>6</v>
      </c>
      <c r="S7" s="20" t="str">
        <f t="shared" si="4"/>
        <v>OK</v>
      </c>
      <c r="T7" s="142"/>
      <c r="U7" s="143"/>
      <c r="V7" s="143"/>
      <c r="W7" s="41"/>
      <c r="X7" s="41"/>
      <c r="Y7" s="41"/>
      <c r="Z7" s="41"/>
      <c r="AA7" s="40"/>
      <c r="AB7" s="40"/>
      <c r="AC7" s="40"/>
      <c r="AD7" s="40"/>
      <c r="AE7" s="38"/>
      <c r="AF7" s="38"/>
      <c r="AG7" s="38"/>
      <c r="AH7" s="38"/>
      <c r="AI7" s="38"/>
      <c r="AJ7" s="38"/>
      <c r="AK7" s="38"/>
      <c r="AL7" s="38"/>
      <c r="AM7" s="38"/>
      <c r="AN7" s="38"/>
      <c r="AO7" s="38"/>
      <c r="AP7" s="38"/>
      <c r="AQ7" s="38"/>
      <c r="AR7" s="38"/>
      <c r="AS7" s="38"/>
      <c r="AT7" s="38"/>
      <c r="AU7" s="38"/>
      <c r="AV7" s="38"/>
      <c r="AW7" s="38"/>
      <c r="AX7" s="38"/>
      <c r="AY7" s="38"/>
    </row>
    <row r="8" spans="1:51" ht="24.75" customHeight="1" x14ac:dyDescent="0.25">
      <c r="A8" s="166"/>
      <c r="B8" s="164"/>
      <c r="C8" s="67">
        <v>5</v>
      </c>
      <c r="D8" s="72" t="s">
        <v>68</v>
      </c>
      <c r="E8" s="86" t="s">
        <v>223</v>
      </c>
      <c r="F8" s="78" t="s">
        <v>50</v>
      </c>
      <c r="G8" s="79" t="s">
        <v>224</v>
      </c>
      <c r="H8" s="77" t="s">
        <v>468</v>
      </c>
      <c r="I8" s="82">
        <v>3</v>
      </c>
      <c r="J8" s="85">
        <v>0</v>
      </c>
      <c r="K8" s="28">
        <f t="shared" si="0"/>
        <v>0</v>
      </c>
      <c r="L8" s="28">
        <f t="shared" si="1"/>
        <v>0</v>
      </c>
      <c r="M8" s="29"/>
      <c r="N8" s="30">
        <f t="shared" si="3"/>
        <v>0</v>
      </c>
      <c r="O8" s="29"/>
      <c r="P8" s="29"/>
      <c r="Q8" s="29"/>
      <c r="R8" s="42">
        <f t="shared" si="2"/>
        <v>0</v>
      </c>
      <c r="S8" s="20" t="str">
        <f t="shared" si="4"/>
        <v>OK</v>
      </c>
      <c r="T8" s="142"/>
      <c r="U8" s="142"/>
      <c r="V8" s="143"/>
      <c r="W8" s="41"/>
      <c r="X8" s="41"/>
      <c r="Y8" s="41"/>
      <c r="Z8" s="41"/>
      <c r="AA8" s="40"/>
      <c r="AB8" s="40"/>
      <c r="AC8" s="40"/>
      <c r="AD8" s="40"/>
      <c r="AE8" s="38"/>
      <c r="AF8" s="38"/>
      <c r="AG8" s="38"/>
      <c r="AH8" s="38"/>
      <c r="AI8" s="38"/>
      <c r="AJ8" s="38"/>
      <c r="AK8" s="38"/>
      <c r="AL8" s="38"/>
      <c r="AM8" s="38"/>
      <c r="AN8" s="38"/>
      <c r="AO8" s="38"/>
      <c r="AP8" s="38"/>
      <c r="AQ8" s="38"/>
      <c r="AR8" s="38"/>
      <c r="AS8" s="38"/>
      <c r="AT8" s="38"/>
      <c r="AU8" s="38"/>
      <c r="AV8" s="38"/>
      <c r="AW8" s="38"/>
      <c r="AX8" s="38"/>
      <c r="AY8" s="38"/>
    </row>
    <row r="9" spans="1:51" ht="24.75" customHeight="1" x14ac:dyDescent="0.25">
      <c r="A9" s="166"/>
      <c r="B9" s="164"/>
      <c r="C9" s="67">
        <v>6</v>
      </c>
      <c r="D9" s="72" t="s">
        <v>69</v>
      </c>
      <c r="E9" s="86" t="s">
        <v>225</v>
      </c>
      <c r="F9" s="78" t="s">
        <v>50</v>
      </c>
      <c r="G9" s="79" t="s">
        <v>226</v>
      </c>
      <c r="H9" s="77" t="s">
        <v>52</v>
      </c>
      <c r="I9" s="82">
        <v>2.6</v>
      </c>
      <c r="J9" s="85">
        <v>0</v>
      </c>
      <c r="K9" s="28">
        <f t="shared" si="0"/>
        <v>0</v>
      </c>
      <c r="L9" s="28">
        <f t="shared" si="1"/>
        <v>0</v>
      </c>
      <c r="M9" s="29"/>
      <c r="N9" s="30">
        <f t="shared" si="3"/>
        <v>0</v>
      </c>
      <c r="O9" s="29"/>
      <c r="P9" s="29"/>
      <c r="Q9" s="29"/>
      <c r="R9" s="42">
        <f t="shared" si="2"/>
        <v>0</v>
      </c>
      <c r="S9" s="20" t="str">
        <f t="shared" si="4"/>
        <v>OK</v>
      </c>
      <c r="T9" s="142"/>
      <c r="U9" s="143"/>
      <c r="V9" s="143"/>
      <c r="W9" s="41"/>
      <c r="X9" s="41"/>
      <c r="Y9" s="41"/>
      <c r="Z9" s="41"/>
      <c r="AA9" s="40"/>
      <c r="AB9" s="40"/>
      <c r="AC9" s="40"/>
      <c r="AD9" s="40"/>
      <c r="AE9" s="38"/>
      <c r="AF9" s="38"/>
      <c r="AG9" s="38"/>
      <c r="AH9" s="38"/>
      <c r="AI9" s="38"/>
      <c r="AJ9" s="38"/>
      <c r="AK9" s="38"/>
      <c r="AL9" s="38"/>
      <c r="AM9" s="38"/>
      <c r="AN9" s="38"/>
      <c r="AO9" s="38"/>
      <c r="AP9" s="38"/>
      <c r="AQ9" s="38"/>
      <c r="AR9" s="38"/>
      <c r="AS9" s="38"/>
      <c r="AT9" s="38"/>
      <c r="AU9" s="38"/>
      <c r="AV9" s="38"/>
      <c r="AW9" s="38"/>
      <c r="AX9" s="38"/>
      <c r="AY9" s="38"/>
    </row>
    <row r="10" spans="1:51" ht="24.75" customHeight="1" x14ac:dyDescent="0.25">
      <c r="A10" s="166"/>
      <c r="B10" s="164"/>
      <c r="C10" s="67">
        <v>7</v>
      </c>
      <c r="D10" s="72" t="s">
        <v>70</v>
      </c>
      <c r="E10" s="86" t="s">
        <v>227</v>
      </c>
      <c r="F10" s="78" t="s">
        <v>50</v>
      </c>
      <c r="G10" s="79" t="s">
        <v>228</v>
      </c>
      <c r="H10" s="79" t="s">
        <v>468</v>
      </c>
      <c r="I10" s="82">
        <v>2</v>
      </c>
      <c r="J10" s="85">
        <v>0</v>
      </c>
      <c r="K10" s="28">
        <f t="shared" si="0"/>
        <v>0</v>
      </c>
      <c r="L10" s="28">
        <f t="shared" si="1"/>
        <v>0</v>
      </c>
      <c r="M10" s="29"/>
      <c r="N10" s="30">
        <f t="shared" si="3"/>
        <v>0</v>
      </c>
      <c r="O10" s="29"/>
      <c r="P10" s="29"/>
      <c r="Q10" s="29"/>
      <c r="R10" s="42">
        <f t="shared" si="2"/>
        <v>0</v>
      </c>
      <c r="S10" s="20" t="str">
        <f t="shared" si="4"/>
        <v>OK</v>
      </c>
      <c r="T10" s="142"/>
      <c r="U10" s="143"/>
      <c r="V10" s="143"/>
      <c r="W10" s="41"/>
      <c r="X10" s="41"/>
      <c r="Y10" s="41"/>
      <c r="Z10" s="41"/>
      <c r="AA10" s="40"/>
      <c r="AB10" s="40"/>
      <c r="AC10" s="40"/>
      <c r="AD10" s="40"/>
      <c r="AE10" s="38"/>
      <c r="AF10" s="38"/>
      <c r="AG10" s="38"/>
      <c r="AH10" s="38"/>
      <c r="AI10" s="38"/>
      <c r="AJ10" s="38"/>
      <c r="AK10" s="38"/>
      <c r="AL10" s="38"/>
      <c r="AM10" s="38"/>
      <c r="AN10" s="38"/>
      <c r="AO10" s="38"/>
      <c r="AP10" s="38"/>
      <c r="AQ10" s="38"/>
      <c r="AR10" s="38"/>
      <c r="AS10" s="38"/>
      <c r="AT10" s="38"/>
      <c r="AU10" s="38"/>
      <c r="AV10" s="38"/>
      <c r="AW10" s="38"/>
      <c r="AX10" s="38"/>
      <c r="AY10" s="38"/>
    </row>
    <row r="11" spans="1:51" ht="24.75" customHeight="1" x14ac:dyDescent="0.25">
      <c r="A11" s="166"/>
      <c r="B11" s="164"/>
      <c r="C11" s="67">
        <v>8</v>
      </c>
      <c r="D11" s="72" t="s">
        <v>71</v>
      </c>
      <c r="E11" s="86" t="s">
        <v>229</v>
      </c>
      <c r="F11" s="78" t="s">
        <v>50</v>
      </c>
      <c r="G11" s="79" t="s">
        <v>230</v>
      </c>
      <c r="H11" s="79" t="s">
        <v>468</v>
      </c>
      <c r="I11" s="82">
        <v>2.13</v>
      </c>
      <c r="J11" s="85">
        <v>0</v>
      </c>
      <c r="K11" s="28">
        <f t="shared" si="0"/>
        <v>0</v>
      </c>
      <c r="L11" s="28">
        <f t="shared" si="1"/>
        <v>0</v>
      </c>
      <c r="M11" s="29"/>
      <c r="N11" s="30">
        <f t="shared" si="3"/>
        <v>0</v>
      </c>
      <c r="O11" s="29"/>
      <c r="P11" s="29"/>
      <c r="Q11" s="29"/>
      <c r="R11" s="42">
        <f t="shared" si="2"/>
        <v>0</v>
      </c>
      <c r="S11" s="20" t="str">
        <f t="shared" si="4"/>
        <v>OK</v>
      </c>
      <c r="T11" s="142"/>
      <c r="U11" s="143"/>
      <c r="V11" s="143"/>
      <c r="W11" s="41"/>
      <c r="X11" s="41"/>
      <c r="Y11" s="41"/>
      <c r="Z11" s="41"/>
      <c r="AA11" s="40"/>
      <c r="AB11" s="40"/>
      <c r="AC11" s="40"/>
      <c r="AD11" s="40"/>
      <c r="AE11" s="38"/>
      <c r="AF11" s="38"/>
      <c r="AG11" s="38"/>
      <c r="AH11" s="38"/>
      <c r="AI11" s="38"/>
      <c r="AJ11" s="38"/>
      <c r="AK11" s="38"/>
      <c r="AL11" s="38"/>
      <c r="AM11" s="38"/>
      <c r="AN11" s="38"/>
      <c r="AO11" s="38"/>
      <c r="AP11" s="38"/>
      <c r="AQ11" s="38"/>
      <c r="AR11" s="38"/>
      <c r="AS11" s="38"/>
      <c r="AT11" s="38"/>
      <c r="AU11" s="38"/>
      <c r="AV11" s="38"/>
      <c r="AW11" s="38"/>
      <c r="AX11" s="38"/>
      <c r="AY11" s="38"/>
    </row>
    <row r="12" spans="1:51" ht="24.75" customHeight="1" x14ac:dyDescent="0.25">
      <c r="A12" s="166"/>
      <c r="B12" s="164"/>
      <c r="C12" s="67">
        <v>9</v>
      </c>
      <c r="D12" s="72" t="s">
        <v>72</v>
      </c>
      <c r="E12" s="86" t="s">
        <v>231</v>
      </c>
      <c r="F12" s="78" t="s">
        <v>50</v>
      </c>
      <c r="G12" s="79" t="s">
        <v>232</v>
      </c>
      <c r="H12" s="79" t="s">
        <v>468</v>
      </c>
      <c r="I12" s="82">
        <v>1.62</v>
      </c>
      <c r="J12" s="85">
        <v>0</v>
      </c>
      <c r="K12" s="28">
        <f t="shared" si="0"/>
        <v>0</v>
      </c>
      <c r="L12" s="28">
        <f t="shared" si="1"/>
        <v>0</v>
      </c>
      <c r="M12" s="29"/>
      <c r="N12" s="30">
        <f t="shared" si="3"/>
        <v>0</v>
      </c>
      <c r="O12" s="29"/>
      <c r="P12" s="29"/>
      <c r="Q12" s="29"/>
      <c r="R12" s="42">
        <f t="shared" si="2"/>
        <v>0</v>
      </c>
      <c r="S12" s="20" t="str">
        <f t="shared" si="4"/>
        <v>OK</v>
      </c>
      <c r="T12" s="142"/>
      <c r="U12" s="143"/>
      <c r="V12" s="143"/>
      <c r="W12" s="41"/>
      <c r="X12" s="21"/>
      <c r="Y12" s="41"/>
      <c r="Z12" s="41"/>
      <c r="AA12" s="40"/>
      <c r="AB12" s="40"/>
      <c r="AC12" s="40"/>
      <c r="AD12" s="40"/>
      <c r="AE12" s="38"/>
      <c r="AF12" s="38"/>
      <c r="AG12" s="38"/>
      <c r="AH12" s="38"/>
      <c r="AI12" s="38"/>
      <c r="AJ12" s="38"/>
      <c r="AK12" s="38"/>
      <c r="AL12" s="38"/>
      <c r="AM12" s="38"/>
      <c r="AN12" s="38"/>
      <c r="AO12" s="38"/>
      <c r="AP12" s="38"/>
      <c r="AQ12" s="38"/>
      <c r="AR12" s="38"/>
      <c r="AS12" s="38"/>
      <c r="AT12" s="38"/>
      <c r="AU12" s="38"/>
      <c r="AV12" s="38"/>
      <c r="AW12" s="38"/>
      <c r="AX12" s="38"/>
      <c r="AY12" s="38"/>
    </row>
    <row r="13" spans="1:51" ht="24.75" customHeight="1" x14ac:dyDescent="0.25">
      <c r="A13" s="166"/>
      <c r="B13" s="164"/>
      <c r="C13" s="67">
        <v>10</v>
      </c>
      <c r="D13" s="72" t="s">
        <v>73</v>
      </c>
      <c r="E13" s="86" t="s">
        <v>233</v>
      </c>
      <c r="F13" s="80" t="s">
        <v>3</v>
      </c>
      <c r="G13" s="76" t="s">
        <v>234</v>
      </c>
      <c r="H13" s="77" t="s">
        <v>468</v>
      </c>
      <c r="I13" s="82">
        <v>24.24</v>
      </c>
      <c r="J13" s="85">
        <v>16</v>
      </c>
      <c r="K13" s="28">
        <f t="shared" si="0"/>
        <v>16</v>
      </c>
      <c r="L13" s="28">
        <f t="shared" si="1"/>
        <v>16</v>
      </c>
      <c r="M13" s="29"/>
      <c r="N13" s="30">
        <f t="shared" si="3"/>
        <v>4</v>
      </c>
      <c r="O13" s="29"/>
      <c r="P13" s="29"/>
      <c r="Q13" s="29"/>
      <c r="R13" s="42">
        <f t="shared" si="2"/>
        <v>0</v>
      </c>
      <c r="S13" s="20" t="str">
        <f t="shared" si="4"/>
        <v>OK</v>
      </c>
      <c r="T13" s="145">
        <v>16</v>
      </c>
      <c r="U13" s="143"/>
      <c r="V13" s="143"/>
      <c r="W13" s="41"/>
      <c r="X13" s="41"/>
      <c r="Y13" s="41"/>
      <c r="Z13" s="41"/>
      <c r="AA13" s="40"/>
      <c r="AB13" s="40"/>
      <c r="AC13" s="40"/>
      <c r="AD13" s="40"/>
      <c r="AE13" s="38"/>
      <c r="AF13" s="38"/>
      <c r="AG13" s="38"/>
      <c r="AH13" s="38"/>
      <c r="AI13" s="38"/>
      <c r="AJ13" s="38"/>
      <c r="AK13" s="38"/>
      <c r="AL13" s="38"/>
      <c r="AM13" s="38"/>
      <c r="AN13" s="38"/>
      <c r="AO13" s="38"/>
      <c r="AP13" s="38"/>
      <c r="AQ13" s="38"/>
      <c r="AR13" s="38"/>
      <c r="AS13" s="38"/>
      <c r="AT13" s="38"/>
      <c r="AU13" s="38"/>
      <c r="AV13" s="38"/>
      <c r="AW13" s="38"/>
      <c r="AX13" s="38"/>
      <c r="AY13" s="38"/>
    </row>
    <row r="14" spans="1:51" ht="24.75" customHeight="1" x14ac:dyDescent="0.25">
      <c r="A14" s="166"/>
      <c r="B14" s="164"/>
      <c r="C14" s="67">
        <v>11</v>
      </c>
      <c r="D14" s="72" t="s">
        <v>74</v>
      </c>
      <c r="E14" s="86" t="s">
        <v>235</v>
      </c>
      <c r="F14" s="80" t="s">
        <v>236</v>
      </c>
      <c r="G14" s="76" t="s">
        <v>237</v>
      </c>
      <c r="H14" s="77" t="s">
        <v>468</v>
      </c>
      <c r="I14" s="82">
        <v>10.23</v>
      </c>
      <c r="J14" s="85">
        <v>16</v>
      </c>
      <c r="K14" s="28">
        <f t="shared" si="0"/>
        <v>16</v>
      </c>
      <c r="L14" s="28">
        <f t="shared" si="1"/>
        <v>16</v>
      </c>
      <c r="M14" s="29"/>
      <c r="N14" s="30">
        <f t="shared" si="3"/>
        <v>4</v>
      </c>
      <c r="O14" s="29"/>
      <c r="P14" s="29"/>
      <c r="Q14" s="29"/>
      <c r="R14" s="42">
        <f t="shared" si="2"/>
        <v>0</v>
      </c>
      <c r="S14" s="20" t="str">
        <f t="shared" si="4"/>
        <v>OK</v>
      </c>
      <c r="T14" s="145">
        <v>16</v>
      </c>
      <c r="U14" s="143"/>
      <c r="V14" s="142"/>
      <c r="W14" s="41"/>
      <c r="X14" s="41"/>
      <c r="Y14" s="41"/>
      <c r="Z14" s="41"/>
      <c r="AA14" s="40"/>
      <c r="AB14" s="40"/>
      <c r="AC14" s="40"/>
      <c r="AD14" s="40"/>
      <c r="AE14" s="38"/>
      <c r="AF14" s="38"/>
      <c r="AG14" s="38"/>
      <c r="AH14" s="38"/>
      <c r="AI14" s="38"/>
      <c r="AJ14" s="38"/>
      <c r="AK14" s="38"/>
      <c r="AL14" s="38"/>
      <c r="AM14" s="38"/>
      <c r="AN14" s="38"/>
      <c r="AO14" s="38"/>
      <c r="AP14" s="38"/>
      <c r="AQ14" s="38"/>
      <c r="AR14" s="38"/>
      <c r="AS14" s="38"/>
      <c r="AT14" s="38"/>
      <c r="AU14" s="38"/>
      <c r="AV14" s="38"/>
      <c r="AW14" s="38"/>
      <c r="AX14" s="38"/>
      <c r="AY14" s="38"/>
    </row>
    <row r="15" spans="1:51" ht="24.75" customHeight="1" x14ac:dyDescent="0.25">
      <c r="A15" s="166"/>
      <c r="B15" s="164"/>
      <c r="C15" s="67">
        <v>12</v>
      </c>
      <c r="D15" s="72" t="s">
        <v>75</v>
      </c>
      <c r="E15" s="86" t="s">
        <v>238</v>
      </c>
      <c r="F15" s="78" t="s">
        <v>50</v>
      </c>
      <c r="G15" s="79" t="s">
        <v>239</v>
      </c>
      <c r="H15" s="77" t="s">
        <v>468</v>
      </c>
      <c r="I15" s="82">
        <v>2</v>
      </c>
      <c r="J15" s="85">
        <v>20</v>
      </c>
      <c r="K15" s="28">
        <f t="shared" si="0"/>
        <v>20</v>
      </c>
      <c r="L15" s="28">
        <f t="shared" si="1"/>
        <v>20</v>
      </c>
      <c r="M15" s="29"/>
      <c r="N15" s="30">
        <f t="shared" si="3"/>
        <v>5</v>
      </c>
      <c r="O15" s="29"/>
      <c r="P15" s="29"/>
      <c r="Q15" s="29"/>
      <c r="R15" s="42">
        <f t="shared" si="2"/>
        <v>0</v>
      </c>
      <c r="S15" s="20" t="str">
        <f t="shared" si="4"/>
        <v>OK</v>
      </c>
      <c r="T15" s="145">
        <v>20</v>
      </c>
      <c r="U15" s="143"/>
      <c r="V15" s="143"/>
      <c r="W15" s="41"/>
      <c r="X15" s="41"/>
      <c r="Y15" s="41"/>
      <c r="Z15" s="41"/>
      <c r="AA15" s="40"/>
      <c r="AB15" s="40"/>
      <c r="AC15" s="40"/>
      <c r="AD15" s="40"/>
      <c r="AE15" s="38"/>
      <c r="AF15" s="38"/>
      <c r="AG15" s="38"/>
      <c r="AH15" s="38"/>
      <c r="AI15" s="38"/>
      <c r="AJ15" s="38"/>
      <c r="AK15" s="38"/>
      <c r="AL15" s="38"/>
      <c r="AM15" s="38"/>
      <c r="AN15" s="38"/>
      <c r="AO15" s="38"/>
      <c r="AP15" s="38"/>
      <c r="AQ15" s="38"/>
      <c r="AR15" s="38"/>
      <c r="AS15" s="38"/>
      <c r="AT15" s="38"/>
      <c r="AU15" s="38"/>
      <c r="AV15" s="38"/>
      <c r="AW15" s="38"/>
      <c r="AX15" s="38"/>
      <c r="AY15" s="38"/>
    </row>
    <row r="16" spans="1:51" ht="24.75" customHeight="1" x14ac:dyDescent="0.25">
      <c r="A16" s="166"/>
      <c r="B16" s="165"/>
      <c r="C16" s="67">
        <v>13</v>
      </c>
      <c r="D16" s="71" t="s">
        <v>76</v>
      </c>
      <c r="E16" s="86" t="s">
        <v>240</v>
      </c>
      <c r="F16" s="77" t="s">
        <v>241</v>
      </c>
      <c r="G16" s="75" t="s">
        <v>242</v>
      </c>
      <c r="H16" s="81" t="s">
        <v>469</v>
      </c>
      <c r="I16" s="82">
        <v>20</v>
      </c>
      <c r="J16" s="85">
        <v>36</v>
      </c>
      <c r="K16" s="28">
        <f t="shared" si="0"/>
        <v>0</v>
      </c>
      <c r="L16" s="28">
        <f t="shared" si="1"/>
        <v>0</v>
      </c>
      <c r="M16" s="29"/>
      <c r="N16" s="30">
        <f t="shared" si="3"/>
        <v>9</v>
      </c>
      <c r="O16" s="29"/>
      <c r="P16" s="29"/>
      <c r="Q16" s="29"/>
      <c r="R16" s="42">
        <f t="shared" si="2"/>
        <v>36</v>
      </c>
      <c r="S16" s="20" t="str">
        <f t="shared" si="4"/>
        <v>OK</v>
      </c>
      <c r="T16" s="142"/>
      <c r="U16" s="143"/>
      <c r="V16" s="143"/>
      <c r="W16" s="41"/>
      <c r="X16" s="41"/>
      <c r="Y16" s="41"/>
      <c r="Z16" s="41"/>
      <c r="AA16" s="40"/>
      <c r="AB16" s="40"/>
      <c r="AC16" s="40"/>
      <c r="AD16" s="40"/>
      <c r="AE16" s="38"/>
      <c r="AF16" s="38"/>
      <c r="AG16" s="38"/>
      <c r="AH16" s="38"/>
      <c r="AI16" s="38"/>
      <c r="AJ16" s="38"/>
      <c r="AK16" s="38"/>
      <c r="AL16" s="38"/>
      <c r="AM16" s="38"/>
      <c r="AN16" s="38"/>
      <c r="AO16" s="38"/>
      <c r="AP16" s="38"/>
      <c r="AQ16" s="38"/>
      <c r="AR16" s="38"/>
      <c r="AS16" s="38"/>
      <c r="AT16" s="38"/>
      <c r="AU16" s="38"/>
      <c r="AV16" s="38"/>
      <c r="AW16" s="38"/>
      <c r="AX16" s="38"/>
      <c r="AY16" s="38"/>
    </row>
    <row r="17" spans="1:51" ht="24.75" customHeight="1" x14ac:dyDescent="0.25">
      <c r="A17" s="166" t="s">
        <v>477</v>
      </c>
      <c r="B17" s="163">
        <v>2</v>
      </c>
      <c r="C17" s="67">
        <v>14</v>
      </c>
      <c r="D17" s="71" t="s">
        <v>77</v>
      </c>
      <c r="E17" s="86" t="s">
        <v>243</v>
      </c>
      <c r="F17" s="77" t="s">
        <v>51</v>
      </c>
      <c r="G17" s="75" t="s">
        <v>244</v>
      </c>
      <c r="H17" s="81" t="s">
        <v>468</v>
      </c>
      <c r="I17" s="82">
        <v>7.7</v>
      </c>
      <c r="J17" s="85">
        <v>72</v>
      </c>
      <c r="K17" s="28">
        <f t="shared" si="0"/>
        <v>0</v>
      </c>
      <c r="L17" s="28">
        <f t="shared" si="1"/>
        <v>0</v>
      </c>
      <c r="M17" s="29"/>
      <c r="N17" s="30">
        <f t="shared" si="3"/>
        <v>18</v>
      </c>
      <c r="O17" s="29"/>
      <c r="P17" s="29"/>
      <c r="Q17" s="29"/>
      <c r="R17" s="42">
        <f t="shared" si="2"/>
        <v>72</v>
      </c>
      <c r="S17" s="20" t="str">
        <f t="shared" si="4"/>
        <v>OK</v>
      </c>
      <c r="T17" s="142"/>
      <c r="U17" s="143"/>
      <c r="V17" s="143"/>
      <c r="W17" s="41"/>
      <c r="X17" s="41"/>
      <c r="Y17" s="41"/>
      <c r="Z17" s="41"/>
      <c r="AA17" s="40"/>
      <c r="AB17" s="40"/>
      <c r="AC17" s="40"/>
      <c r="AD17" s="40"/>
      <c r="AE17" s="38"/>
      <c r="AF17" s="38"/>
      <c r="AG17" s="38"/>
      <c r="AH17" s="38"/>
      <c r="AI17" s="38"/>
      <c r="AJ17" s="38"/>
      <c r="AK17" s="38"/>
      <c r="AL17" s="38"/>
      <c r="AM17" s="38"/>
      <c r="AN17" s="38"/>
      <c r="AO17" s="38"/>
      <c r="AP17" s="38"/>
      <c r="AQ17" s="38"/>
      <c r="AR17" s="38"/>
      <c r="AS17" s="38"/>
      <c r="AT17" s="38"/>
      <c r="AU17" s="38"/>
      <c r="AV17" s="38"/>
      <c r="AW17" s="38"/>
      <c r="AX17" s="38"/>
      <c r="AY17" s="38"/>
    </row>
    <row r="18" spans="1:51" ht="24.75" customHeight="1" x14ac:dyDescent="0.25">
      <c r="A18" s="166"/>
      <c r="B18" s="164"/>
      <c r="C18" s="67">
        <v>15</v>
      </c>
      <c r="D18" s="71" t="s">
        <v>78</v>
      </c>
      <c r="E18" s="86" t="s">
        <v>245</v>
      </c>
      <c r="F18" s="77" t="s">
        <v>51</v>
      </c>
      <c r="G18" s="75" t="s">
        <v>246</v>
      </c>
      <c r="H18" s="81" t="s">
        <v>468</v>
      </c>
      <c r="I18" s="82">
        <v>7.7</v>
      </c>
      <c r="J18" s="85">
        <v>32</v>
      </c>
      <c r="K18" s="28">
        <f t="shared" si="0"/>
        <v>0</v>
      </c>
      <c r="L18" s="28">
        <f t="shared" si="1"/>
        <v>0</v>
      </c>
      <c r="M18" s="29"/>
      <c r="N18" s="30">
        <f t="shared" si="3"/>
        <v>8</v>
      </c>
      <c r="O18" s="29"/>
      <c r="P18" s="29"/>
      <c r="Q18" s="29"/>
      <c r="R18" s="42">
        <f t="shared" si="2"/>
        <v>32</v>
      </c>
      <c r="S18" s="20" t="str">
        <f t="shared" si="4"/>
        <v>OK</v>
      </c>
      <c r="T18" s="142"/>
      <c r="U18" s="143"/>
      <c r="V18" s="143"/>
      <c r="W18" s="41"/>
      <c r="X18" s="41"/>
      <c r="Y18" s="41"/>
      <c r="Z18" s="41"/>
      <c r="AA18" s="40"/>
      <c r="AB18" s="40"/>
      <c r="AC18" s="40"/>
      <c r="AD18" s="40"/>
      <c r="AE18" s="38"/>
      <c r="AF18" s="38"/>
      <c r="AG18" s="38"/>
      <c r="AH18" s="38"/>
      <c r="AI18" s="38"/>
      <c r="AJ18" s="38"/>
      <c r="AK18" s="38"/>
      <c r="AL18" s="38"/>
      <c r="AM18" s="38"/>
      <c r="AN18" s="38"/>
      <c r="AO18" s="38"/>
      <c r="AP18" s="38"/>
      <c r="AQ18" s="38"/>
      <c r="AR18" s="38"/>
      <c r="AS18" s="38"/>
      <c r="AT18" s="38"/>
      <c r="AU18" s="38"/>
      <c r="AV18" s="38"/>
      <c r="AW18" s="38"/>
      <c r="AX18" s="38"/>
      <c r="AY18" s="38"/>
    </row>
    <row r="19" spans="1:51" ht="24.75" customHeight="1" x14ac:dyDescent="0.25">
      <c r="A19" s="166"/>
      <c r="B19" s="164"/>
      <c r="C19" s="67">
        <v>16</v>
      </c>
      <c r="D19" s="71" t="s">
        <v>79</v>
      </c>
      <c r="E19" s="86" t="s">
        <v>247</v>
      </c>
      <c r="F19" s="77" t="s">
        <v>3</v>
      </c>
      <c r="G19" s="75" t="s">
        <v>248</v>
      </c>
      <c r="H19" s="81" t="s">
        <v>468</v>
      </c>
      <c r="I19" s="82">
        <v>18.899999999999999</v>
      </c>
      <c r="J19" s="85">
        <v>10</v>
      </c>
      <c r="K19" s="28">
        <f t="shared" si="0"/>
        <v>0</v>
      </c>
      <c r="L19" s="28">
        <f t="shared" si="1"/>
        <v>0</v>
      </c>
      <c r="M19" s="29"/>
      <c r="N19" s="30">
        <f t="shared" si="3"/>
        <v>2</v>
      </c>
      <c r="O19" s="29"/>
      <c r="P19" s="29"/>
      <c r="Q19" s="29"/>
      <c r="R19" s="42">
        <f t="shared" si="2"/>
        <v>10</v>
      </c>
      <c r="S19" s="20" t="str">
        <f t="shared" si="4"/>
        <v>OK</v>
      </c>
      <c r="T19" s="142"/>
      <c r="U19" s="143"/>
      <c r="V19" s="143"/>
      <c r="W19" s="41"/>
      <c r="X19" s="41"/>
      <c r="Y19" s="41"/>
      <c r="Z19" s="41"/>
      <c r="AA19" s="40"/>
      <c r="AB19" s="40"/>
      <c r="AC19" s="40"/>
      <c r="AD19" s="40"/>
      <c r="AE19" s="38"/>
      <c r="AF19" s="38"/>
      <c r="AG19" s="38"/>
      <c r="AH19" s="38"/>
      <c r="AI19" s="38"/>
      <c r="AJ19" s="38"/>
      <c r="AK19" s="38"/>
      <c r="AL19" s="38"/>
      <c r="AM19" s="38"/>
      <c r="AN19" s="38"/>
      <c r="AO19" s="38"/>
      <c r="AP19" s="38"/>
      <c r="AQ19" s="38"/>
      <c r="AR19" s="38"/>
      <c r="AS19" s="38"/>
      <c r="AT19" s="38"/>
      <c r="AU19" s="38"/>
      <c r="AV19" s="38"/>
      <c r="AW19" s="38"/>
      <c r="AX19" s="38"/>
      <c r="AY19" s="38"/>
    </row>
    <row r="20" spans="1:51" ht="24.75" customHeight="1" x14ac:dyDescent="0.25">
      <c r="A20" s="166"/>
      <c r="B20" s="164"/>
      <c r="C20" s="67">
        <v>17</v>
      </c>
      <c r="D20" s="71" t="s">
        <v>80</v>
      </c>
      <c r="E20" s="86" t="s">
        <v>249</v>
      </c>
      <c r="F20" s="77" t="s">
        <v>250</v>
      </c>
      <c r="G20" s="75" t="s">
        <v>251</v>
      </c>
      <c r="H20" s="81" t="s">
        <v>468</v>
      </c>
      <c r="I20" s="82">
        <v>16.61</v>
      </c>
      <c r="J20" s="85">
        <v>50</v>
      </c>
      <c r="K20" s="28">
        <f t="shared" si="0"/>
        <v>0</v>
      </c>
      <c r="L20" s="28">
        <f t="shared" si="1"/>
        <v>0</v>
      </c>
      <c r="M20" s="29"/>
      <c r="N20" s="30">
        <f t="shared" si="3"/>
        <v>12</v>
      </c>
      <c r="O20" s="29"/>
      <c r="P20" s="29"/>
      <c r="Q20" s="29"/>
      <c r="R20" s="42">
        <f t="shared" si="2"/>
        <v>50</v>
      </c>
      <c r="S20" s="20" t="str">
        <f t="shared" si="4"/>
        <v>OK</v>
      </c>
      <c r="T20" s="142"/>
      <c r="U20" s="143"/>
      <c r="V20" s="143"/>
      <c r="W20" s="41"/>
      <c r="X20" s="41"/>
      <c r="Y20" s="41"/>
      <c r="Z20" s="41"/>
      <c r="AA20" s="40"/>
      <c r="AB20" s="40"/>
      <c r="AC20" s="40"/>
      <c r="AD20" s="40"/>
      <c r="AE20" s="38"/>
      <c r="AF20" s="38"/>
      <c r="AG20" s="38"/>
      <c r="AH20" s="38"/>
      <c r="AI20" s="38"/>
      <c r="AJ20" s="38"/>
      <c r="AK20" s="38"/>
      <c r="AL20" s="38"/>
      <c r="AM20" s="38"/>
      <c r="AN20" s="38"/>
      <c r="AO20" s="38"/>
      <c r="AP20" s="38"/>
      <c r="AQ20" s="38"/>
      <c r="AR20" s="38"/>
      <c r="AS20" s="38"/>
      <c r="AT20" s="38"/>
      <c r="AU20" s="38"/>
      <c r="AV20" s="38"/>
      <c r="AW20" s="38"/>
      <c r="AX20" s="38"/>
      <c r="AY20" s="38"/>
    </row>
    <row r="21" spans="1:51" ht="24.75" customHeight="1" x14ac:dyDescent="0.25">
      <c r="A21" s="166"/>
      <c r="B21" s="164"/>
      <c r="C21" s="67">
        <v>18</v>
      </c>
      <c r="D21" s="71" t="s">
        <v>81</v>
      </c>
      <c r="E21" s="86" t="s">
        <v>252</v>
      </c>
      <c r="F21" s="77" t="s">
        <v>250</v>
      </c>
      <c r="G21" s="75" t="s">
        <v>253</v>
      </c>
      <c r="H21" s="81" t="s">
        <v>468</v>
      </c>
      <c r="I21" s="82">
        <v>5.25</v>
      </c>
      <c r="J21" s="85">
        <v>60</v>
      </c>
      <c r="K21" s="28">
        <f t="shared" si="0"/>
        <v>60</v>
      </c>
      <c r="L21" s="28">
        <f t="shared" si="1"/>
        <v>60</v>
      </c>
      <c r="M21" s="29"/>
      <c r="N21" s="30">
        <f t="shared" si="3"/>
        <v>15</v>
      </c>
      <c r="O21" s="29"/>
      <c r="P21" s="29"/>
      <c r="Q21" s="29"/>
      <c r="R21" s="42">
        <f t="shared" si="2"/>
        <v>0</v>
      </c>
      <c r="S21" s="20" t="str">
        <f t="shared" si="4"/>
        <v>OK</v>
      </c>
      <c r="T21" s="145">
        <v>60</v>
      </c>
      <c r="U21" s="143"/>
      <c r="V21" s="143"/>
      <c r="W21" s="41"/>
      <c r="X21" s="41"/>
      <c r="Y21" s="41"/>
      <c r="Z21" s="41"/>
      <c r="AA21" s="40"/>
      <c r="AB21" s="40"/>
      <c r="AC21" s="40"/>
      <c r="AD21" s="40"/>
      <c r="AE21" s="38"/>
      <c r="AF21" s="38"/>
      <c r="AG21" s="38"/>
      <c r="AH21" s="38"/>
      <c r="AI21" s="38"/>
      <c r="AJ21" s="38"/>
      <c r="AK21" s="38"/>
      <c r="AL21" s="38"/>
      <c r="AM21" s="38"/>
      <c r="AN21" s="38"/>
      <c r="AO21" s="38"/>
      <c r="AP21" s="38"/>
      <c r="AQ21" s="38"/>
      <c r="AR21" s="38"/>
      <c r="AS21" s="38"/>
      <c r="AT21" s="38"/>
      <c r="AU21" s="38"/>
      <c r="AV21" s="38"/>
      <c r="AW21" s="38"/>
      <c r="AX21" s="38"/>
      <c r="AY21" s="38"/>
    </row>
    <row r="22" spans="1:51" ht="24.75" customHeight="1" x14ac:dyDescent="0.25">
      <c r="A22" s="166"/>
      <c r="B22" s="165"/>
      <c r="C22" s="67">
        <v>19</v>
      </c>
      <c r="D22" s="72" t="s">
        <v>82</v>
      </c>
      <c r="E22" s="86" t="s">
        <v>254</v>
      </c>
      <c r="F22" s="78" t="s">
        <v>236</v>
      </c>
      <c r="G22" s="79" t="s">
        <v>255</v>
      </c>
      <c r="H22" s="77" t="s">
        <v>468</v>
      </c>
      <c r="I22" s="82">
        <v>0.6</v>
      </c>
      <c r="J22" s="85">
        <v>250</v>
      </c>
      <c r="K22" s="28">
        <f t="shared" si="0"/>
        <v>250</v>
      </c>
      <c r="L22" s="28">
        <f t="shared" si="1"/>
        <v>250</v>
      </c>
      <c r="M22" s="29"/>
      <c r="N22" s="30">
        <f t="shared" si="3"/>
        <v>62</v>
      </c>
      <c r="O22" s="29"/>
      <c r="P22" s="29"/>
      <c r="Q22" s="29"/>
      <c r="R22" s="42">
        <f t="shared" si="2"/>
        <v>0</v>
      </c>
      <c r="S22" s="20" t="str">
        <f t="shared" si="4"/>
        <v>OK</v>
      </c>
      <c r="T22" s="145">
        <v>250</v>
      </c>
      <c r="U22" s="142"/>
      <c r="V22" s="143"/>
      <c r="W22" s="21"/>
      <c r="X22" s="41"/>
      <c r="Y22" s="41"/>
      <c r="Z22" s="40"/>
      <c r="AA22" s="40"/>
      <c r="AB22" s="40"/>
      <c r="AC22" s="40"/>
      <c r="AD22" s="40"/>
      <c r="AE22" s="38"/>
      <c r="AF22" s="38"/>
      <c r="AG22" s="38"/>
      <c r="AH22" s="38"/>
      <c r="AI22" s="38"/>
      <c r="AJ22" s="38"/>
      <c r="AK22" s="38"/>
      <c r="AL22" s="38"/>
      <c r="AM22" s="38"/>
      <c r="AN22" s="38"/>
      <c r="AO22" s="38"/>
      <c r="AP22" s="38"/>
      <c r="AQ22" s="38"/>
      <c r="AR22" s="38"/>
      <c r="AS22" s="38"/>
      <c r="AT22" s="38"/>
      <c r="AU22" s="38"/>
      <c r="AV22" s="38"/>
      <c r="AW22" s="38"/>
      <c r="AX22" s="38"/>
      <c r="AY22" s="38"/>
    </row>
    <row r="23" spans="1:51" ht="24.75" customHeight="1" x14ac:dyDescent="0.25">
      <c r="A23" s="166" t="s">
        <v>478</v>
      </c>
      <c r="B23" s="163">
        <v>3</v>
      </c>
      <c r="C23" s="67">
        <v>20</v>
      </c>
      <c r="D23" s="71" t="s">
        <v>83</v>
      </c>
      <c r="E23" s="86" t="s">
        <v>256</v>
      </c>
      <c r="F23" s="77" t="s">
        <v>3</v>
      </c>
      <c r="G23" s="75" t="s">
        <v>257</v>
      </c>
      <c r="H23" s="81" t="s">
        <v>468</v>
      </c>
      <c r="I23" s="82">
        <v>0.78</v>
      </c>
      <c r="J23" s="85">
        <v>500</v>
      </c>
      <c r="K23" s="28">
        <f t="shared" si="0"/>
        <v>0</v>
      </c>
      <c r="L23" s="28">
        <f t="shared" si="1"/>
        <v>0</v>
      </c>
      <c r="M23" s="29"/>
      <c r="N23" s="30">
        <f t="shared" si="3"/>
        <v>125</v>
      </c>
      <c r="O23" s="29"/>
      <c r="P23" s="29"/>
      <c r="Q23" s="29"/>
      <c r="R23" s="42">
        <f t="shared" si="2"/>
        <v>500</v>
      </c>
      <c r="S23" s="20" t="str">
        <f t="shared" si="4"/>
        <v>OK</v>
      </c>
      <c r="T23" s="142"/>
      <c r="U23" s="143"/>
      <c r="V23" s="143"/>
      <c r="W23" s="21"/>
      <c r="X23" s="41"/>
      <c r="Y23" s="41"/>
      <c r="Z23" s="41"/>
      <c r="AA23" s="40"/>
      <c r="AB23" s="40"/>
      <c r="AC23" s="40"/>
      <c r="AD23" s="40"/>
      <c r="AE23" s="38"/>
      <c r="AF23" s="38"/>
      <c r="AG23" s="38"/>
      <c r="AH23" s="38"/>
      <c r="AI23" s="38"/>
      <c r="AJ23" s="38"/>
      <c r="AK23" s="38"/>
      <c r="AL23" s="38"/>
      <c r="AM23" s="38"/>
      <c r="AN23" s="38"/>
      <c r="AO23" s="38"/>
      <c r="AP23" s="38"/>
      <c r="AQ23" s="38"/>
      <c r="AR23" s="38"/>
      <c r="AS23" s="38"/>
      <c r="AT23" s="38"/>
      <c r="AU23" s="38"/>
      <c r="AV23" s="38"/>
      <c r="AW23" s="38"/>
      <c r="AX23" s="38"/>
      <c r="AY23" s="38"/>
    </row>
    <row r="24" spans="1:51" ht="24.75" customHeight="1" x14ac:dyDescent="0.25">
      <c r="A24" s="166"/>
      <c r="B24" s="164"/>
      <c r="C24" s="67">
        <v>21</v>
      </c>
      <c r="D24" s="71" t="s">
        <v>84</v>
      </c>
      <c r="E24" s="86" t="s">
        <v>256</v>
      </c>
      <c r="F24" s="77" t="s">
        <v>3</v>
      </c>
      <c r="G24" s="75" t="s">
        <v>258</v>
      </c>
      <c r="H24" s="81" t="s">
        <v>468</v>
      </c>
      <c r="I24" s="82">
        <v>0.78</v>
      </c>
      <c r="J24" s="85">
        <v>1000</v>
      </c>
      <c r="K24" s="28">
        <f t="shared" si="0"/>
        <v>300</v>
      </c>
      <c r="L24" s="28">
        <f t="shared" si="1"/>
        <v>300</v>
      </c>
      <c r="M24" s="29"/>
      <c r="N24" s="30">
        <f t="shared" si="3"/>
        <v>250</v>
      </c>
      <c r="O24" s="29"/>
      <c r="P24" s="29"/>
      <c r="Q24" s="29"/>
      <c r="R24" s="42">
        <f t="shared" si="2"/>
        <v>700</v>
      </c>
      <c r="S24" s="20" t="str">
        <f t="shared" si="4"/>
        <v>OK</v>
      </c>
      <c r="T24" s="142"/>
      <c r="U24" s="147">
        <v>300</v>
      </c>
      <c r="V24" s="143"/>
      <c r="W24" s="21"/>
      <c r="X24" s="41"/>
      <c r="Y24" s="41"/>
      <c r="Z24" s="41"/>
      <c r="AA24" s="40"/>
      <c r="AB24" s="40"/>
      <c r="AC24" s="40"/>
      <c r="AD24" s="40"/>
      <c r="AE24" s="38"/>
      <c r="AF24" s="38"/>
      <c r="AG24" s="38"/>
      <c r="AH24" s="38"/>
      <c r="AI24" s="38"/>
      <c r="AJ24" s="38"/>
      <c r="AK24" s="38"/>
      <c r="AL24" s="38"/>
      <c r="AM24" s="38"/>
      <c r="AN24" s="38"/>
      <c r="AO24" s="38"/>
      <c r="AP24" s="38"/>
      <c r="AQ24" s="38"/>
      <c r="AR24" s="38"/>
      <c r="AS24" s="38"/>
      <c r="AT24" s="38"/>
      <c r="AU24" s="38"/>
      <c r="AV24" s="38"/>
      <c r="AW24" s="38"/>
      <c r="AX24" s="38"/>
      <c r="AY24" s="38"/>
    </row>
    <row r="25" spans="1:51" ht="24.75" customHeight="1" x14ac:dyDescent="0.25">
      <c r="A25" s="166"/>
      <c r="B25" s="164"/>
      <c r="C25" s="67">
        <v>22</v>
      </c>
      <c r="D25" s="71" t="s">
        <v>85</v>
      </c>
      <c r="E25" s="86" t="s">
        <v>256</v>
      </c>
      <c r="F25" s="77" t="s">
        <v>3</v>
      </c>
      <c r="G25" s="75" t="s">
        <v>259</v>
      </c>
      <c r="H25" s="81" t="s">
        <v>468</v>
      </c>
      <c r="I25" s="82">
        <v>0.78</v>
      </c>
      <c r="J25" s="85">
        <v>100</v>
      </c>
      <c r="K25" s="28">
        <f t="shared" si="0"/>
        <v>100</v>
      </c>
      <c r="L25" s="28">
        <f t="shared" si="1"/>
        <v>100</v>
      </c>
      <c r="M25" s="29"/>
      <c r="N25" s="30">
        <f t="shared" si="3"/>
        <v>25</v>
      </c>
      <c r="O25" s="29"/>
      <c r="P25" s="29"/>
      <c r="Q25" s="29"/>
      <c r="R25" s="42">
        <f t="shared" si="2"/>
        <v>0</v>
      </c>
      <c r="S25" s="20" t="str">
        <f t="shared" si="4"/>
        <v>OK</v>
      </c>
      <c r="T25" s="142"/>
      <c r="U25" s="147">
        <v>100</v>
      </c>
      <c r="V25" s="143"/>
      <c r="W25" s="21"/>
      <c r="X25" s="41"/>
      <c r="Y25" s="41"/>
      <c r="Z25" s="41"/>
      <c r="AA25" s="40"/>
      <c r="AB25" s="40"/>
      <c r="AC25" s="40"/>
      <c r="AD25" s="40"/>
      <c r="AE25" s="38"/>
      <c r="AF25" s="38"/>
      <c r="AG25" s="38"/>
      <c r="AH25" s="38"/>
      <c r="AI25" s="38"/>
      <c r="AJ25" s="38"/>
      <c r="AK25" s="38"/>
      <c r="AL25" s="38"/>
      <c r="AM25" s="38"/>
      <c r="AN25" s="38"/>
      <c r="AO25" s="38"/>
      <c r="AP25" s="38"/>
      <c r="AQ25" s="38"/>
      <c r="AR25" s="38"/>
      <c r="AS25" s="38"/>
      <c r="AT25" s="38"/>
      <c r="AU25" s="38"/>
      <c r="AV25" s="38"/>
      <c r="AW25" s="38"/>
      <c r="AX25" s="38"/>
      <c r="AY25" s="38"/>
    </row>
    <row r="26" spans="1:51" ht="24.75" customHeight="1" x14ac:dyDescent="0.25">
      <c r="A26" s="166"/>
      <c r="B26" s="165"/>
      <c r="C26" s="67">
        <v>23</v>
      </c>
      <c r="D26" s="71" t="s">
        <v>86</v>
      </c>
      <c r="E26" s="86" t="s">
        <v>260</v>
      </c>
      <c r="F26" s="77" t="s">
        <v>3</v>
      </c>
      <c r="G26" s="75" t="s">
        <v>261</v>
      </c>
      <c r="H26" s="81" t="s">
        <v>468</v>
      </c>
      <c r="I26" s="82">
        <v>7.92</v>
      </c>
      <c r="J26" s="85">
        <v>10</v>
      </c>
      <c r="K26" s="28">
        <f t="shared" si="0"/>
        <v>10</v>
      </c>
      <c r="L26" s="28">
        <f t="shared" si="1"/>
        <v>10</v>
      </c>
      <c r="M26" s="29"/>
      <c r="N26" s="30">
        <f t="shared" si="3"/>
        <v>2</v>
      </c>
      <c r="O26" s="29"/>
      <c r="P26" s="29"/>
      <c r="Q26" s="29"/>
      <c r="R26" s="42">
        <f t="shared" si="2"/>
        <v>0</v>
      </c>
      <c r="S26" s="20" t="str">
        <f t="shared" si="4"/>
        <v>OK</v>
      </c>
      <c r="T26" s="142"/>
      <c r="U26" s="147">
        <v>10</v>
      </c>
      <c r="V26" s="143"/>
      <c r="W26" s="21"/>
      <c r="X26" s="41"/>
      <c r="Y26" s="41"/>
      <c r="Z26" s="41"/>
      <c r="AA26" s="40"/>
      <c r="AB26" s="40"/>
      <c r="AC26" s="40"/>
      <c r="AD26" s="40"/>
      <c r="AE26" s="38"/>
      <c r="AF26" s="38"/>
      <c r="AG26" s="38"/>
      <c r="AH26" s="38"/>
      <c r="AI26" s="38"/>
      <c r="AJ26" s="38"/>
      <c r="AK26" s="38"/>
      <c r="AL26" s="38"/>
      <c r="AM26" s="38"/>
      <c r="AN26" s="38"/>
      <c r="AO26" s="38"/>
      <c r="AP26" s="38"/>
      <c r="AQ26" s="38"/>
      <c r="AR26" s="38"/>
      <c r="AS26" s="38"/>
      <c r="AT26" s="38"/>
      <c r="AU26" s="38"/>
      <c r="AV26" s="38"/>
      <c r="AW26" s="38"/>
      <c r="AX26" s="38"/>
      <c r="AY26" s="38"/>
    </row>
    <row r="27" spans="1:51" ht="24.75" customHeight="1" x14ac:dyDescent="0.25">
      <c r="A27" s="166" t="s">
        <v>478</v>
      </c>
      <c r="B27" s="163">
        <v>4</v>
      </c>
      <c r="C27" s="67">
        <v>24</v>
      </c>
      <c r="D27" s="71" t="s">
        <v>87</v>
      </c>
      <c r="E27" s="86" t="s">
        <v>256</v>
      </c>
      <c r="F27" s="77" t="s">
        <v>3</v>
      </c>
      <c r="G27" s="75" t="s">
        <v>262</v>
      </c>
      <c r="H27" s="81" t="s">
        <v>468</v>
      </c>
      <c r="I27" s="82">
        <v>2.44</v>
      </c>
      <c r="J27" s="85">
        <v>180</v>
      </c>
      <c r="K27" s="28">
        <f t="shared" si="0"/>
        <v>24</v>
      </c>
      <c r="L27" s="28">
        <f t="shared" si="1"/>
        <v>24</v>
      </c>
      <c r="M27" s="29"/>
      <c r="N27" s="30">
        <f t="shared" si="3"/>
        <v>45</v>
      </c>
      <c r="O27" s="29"/>
      <c r="P27" s="29"/>
      <c r="Q27" s="29"/>
      <c r="R27" s="42">
        <f t="shared" si="2"/>
        <v>156</v>
      </c>
      <c r="S27" s="20" t="str">
        <f t="shared" si="4"/>
        <v>OK</v>
      </c>
      <c r="T27" s="142"/>
      <c r="U27" s="147">
        <v>24</v>
      </c>
      <c r="V27" s="143"/>
      <c r="W27" s="21"/>
      <c r="X27" s="41"/>
      <c r="Y27" s="41"/>
      <c r="Z27" s="41"/>
      <c r="AA27" s="40"/>
      <c r="AB27" s="40"/>
      <c r="AC27" s="40"/>
      <c r="AD27" s="40"/>
      <c r="AE27" s="38"/>
      <c r="AF27" s="38"/>
      <c r="AG27" s="38"/>
      <c r="AH27" s="38"/>
      <c r="AI27" s="38"/>
      <c r="AJ27" s="38"/>
      <c r="AK27" s="38"/>
      <c r="AL27" s="38"/>
      <c r="AM27" s="38"/>
      <c r="AN27" s="38"/>
      <c r="AO27" s="38"/>
      <c r="AP27" s="38"/>
      <c r="AQ27" s="38"/>
      <c r="AR27" s="38"/>
      <c r="AS27" s="38"/>
      <c r="AT27" s="38"/>
      <c r="AU27" s="38"/>
      <c r="AV27" s="38"/>
      <c r="AW27" s="38"/>
      <c r="AX27" s="38"/>
      <c r="AY27" s="38"/>
    </row>
    <row r="28" spans="1:51" ht="24.75" customHeight="1" x14ac:dyDescent="0.25">
      <c r="A28" s="166"/>
      <c r="B28" s="164"/>
      <c r="C28" s="67">
        <v>25</v>
      </c>
      <c r="D28" s="71" t="s">
        <v>88</v>
      </c>
      <c r="E28" s="86" t="s">
        <v>256</v>
      </c>
      <c r="F28" s="77" t="s">
        <v>3</v>
      </c>
      <c r="G28" s="75" t="s">
        <v>263</v>
      </c>
      <c r="H28" s="81" t="s">
        <v>468</v>
      </c>
      <c r="I28" s="82">
        <v>2.44</v>
      </c>
      <c r="J28" s="85">
        <v>162</v>
      </c>
      <c r="K28" s="28">
        <f t="shared" si="0"/>
        <v>24</v>
      </c>
      <c r="L28" s="28">
        <f t="shared" si="1"/>
        <v>24</v>
      </c>
      <c r="M28" s="29"/>
      <c r="N28" s="30">
        <f t="shared" si="3"/>
        <v>40</v>
      </c>
      <c r="O28" s="29"/>
      <c r="P28" s="29"/>
      <c r="Q28" s="29"/>
      <c r="R28" s="42">
        <f t="shared" si="2"/>
        <v>138</v>
      </c>
      <c r="S28" s="20" t="str">
        <f t="shared" si="4"/>
        <v>OK</v>
      </c>
      <c r="T28" s="142"/>
      <c r="U28" s="147">
        <v>24</v>
      </c>
      <c r="V28" s="143"/>
      <c r="W28" s="41"/>
      <c r="X28" s="41"/>
      <c r="Y28" s="41"/>
      <c r="Z28" s="41"/>
      <c r="AA28" s="40"/>
      <c r="AB28" s="40"/>
      <c r="AC28" s="40"/>
      <c r="AD28" s="40"/>
      <c r="AE28" s="38"/>
      <c r="AF28" s="38"/>
      <c r="AG28" s="38"/>
      <c r="AH28" s="38"/>
      <c r="AI28" s="38"/>
      <c r="AJ28" s="38"/>
      <c r="AK28" s="38"/>
      <c r="AL28" s="38"/>
      <c r="AM28" s="38"/>
      <c r="AN28" s="38"/>
      <c r="AO28" s="38"/>
      <c r="AP28" s="38"/>
      <c r="AQ28" s="38"/>
      <c r="AR28" s="38"/>
      <c r="AS28" s="38"/>
      <c r="AT28" s="38"/>
      <c r="AU28" s="38"/>
      <c r="AV28" s="38"/>
      <c r="AW28" s="38"/>
      <c r="AX28" s="38"/>
      <c r="AY28" s="38"/>
    </row>
    <row r="29" spans="1:51" ht="24.75" customHeight="1" x14ac:dyDescent="0.25">
      <c r="A29" s="166"/>
      <c r="B29" s="164"/>
      <c r="C29" s="67">
        <v>26</v>
      </c>
      <c r="D29" s="71" t="s">
        <v>89</v>
      </c>
      <c r="E29" s="86" t="s">
        <v>256</v>
      </c>
      <c r="F29" s="77" t="s">
        <v>3</v>
      </c>
      <c r="G29" s="75" t="s">
        <v>264</v>
      </c>
      <c r="H29" s="81" t="s">
        <v>468</v>
      </c>
      <c r="I29" s="82">
        <v>2.44</v>
      </c>
      <c r="J29" s="85">
        <v>68</v>
      </c>
      <c r="K29" s="28">
        <f t="shared" si="0"/>
        <v>24</v>
      </c>
      <c r="L29" s="28">
        <f t="shared" si="1"/>
        <v>24</v>
      </c>
      <c r="M29" s="29"/>
      <c r="N29" s="30">
        <f t="shared" si="3"/>
        <v>17</v>
      </c>
      <c r="O29" s="29"/>
      <c r="P29" s="29"/>
      <c r="Q29" s="29"/>
      <c r="R29" s="42">
        <f t="shared" si="2"/>
        <v>44</v>
      </c>
      <c r="S29" s="20" t="str">
        <f t="shared" si="4"/>
        <v>OK</v>
      </c>
      <c r="T29" s="142"/>
      <c r="U29" s="147">
        <v>24</v>
      </c>
      <c r="V29" s="143"/>
      <c r="W29" s="41"/>
      <c r="X29" s="41"/>
      <c r="Y29" s="41"/>
      <c r="Z29" s="41"/>
      <c r="AA29" s="40"/>
      <c r="AB29" s="40"/>
      <c r="AC29" s="40"/>
      <c r="AD29" s="40"/>
      <c r="AE29" s="38"/>
      <c r="AF29" s="38"/>
      <c r="AG29" s="38"/>
      <c r="AH29" s="38"/>
      <c r="AI29" s="38"/>
      <c r="AJ29" s="38"/>
      <c r="AK29" s="38"/>
      <c r="AL29" s="38"/>
      <c r="AM29" s="38"/>
      <c r="AN29" s="38"/>
      <c r="AO29" s="38"/>
      <c r="AP29" s="38"/>
      <c r="AQ29" s="38"/>
      <c r="AR29" s="38"/>
      <c r="AS29" s="38"/>
      <c r="AT29" s="38"/>
      <c r="AU29" s="38"/>
      <c r="AV29" s="38"/>
      <c r="AW29" s="38"/>
      <c r="AX29" s="38"/>
      <c r="AY29" s="38"/>
    </row>
    <row r="30" spans="1:51" ht="24.75" customHeight="1" x14ac:dyDescent="0.25">
      <c r="A30" s="166"/>
      <c r="B30" s="165"/>
      <c r="C30" s="67">
        <v>27</v>
      </c>
      <c r="D30" s="71" t="s">
        <v>90</v>
      </c>
      <c r="E30" s="86" t="s">
        <v>256</v>
      </c>
      <c r="F30" s="77" t="s">
        <v>3</v>
      </c>
      <c r="G30" s="75" t="s">
        <v>265</v>
      </c>
      <c r="H30" s="81" t="s">
        <v>468</v>
      </c>
      <c r="I30" s="82">
        <v>2.44</v>
      </c>
      <c r="J30" s="85">
        <v>64</v>
      </c>
      <c r="K30" s="28">
        <f t="shared" si="0"/>
        <v>24</v>
      </c>
      <c r="L30" s="28">
        <f t="shared" si="1"/>
        <v>24</v>
      </c>
      <c r="M30" s="29"/>
      <c r="N30" s="30">
        <f t="shared" si="3"/>
        <v>16</v>
      </c>
      <c r="O30" s="29"/>
      <c r="P30" s="29"/>
      <c r="Q30" s="29"/>
      <c r="R30" s="42">
        <f t="shared" si="2"/>
        <v>40</v>
      </c>
      <c r="S30" s="20" t="str">
        <f t="shared" si="4"/>
        <v>OK</v>
      </c>
      <c r="T30" s="142"/>
      <c r="U30" s="147">
        <v>24</v>
      </c>
      <c r="V30" s="143"/>
      <c r="W30" s="41"/>
      <c r="X30" s="41"/>
      <c r="Y30" s="41"/>
      <c r="Z30" s="41"/>
      <c r="AA30" s="40"/>
      <c r="AB30" s="40"/>
      <c r="AC30" s="40"/>
      <c r="AD30" s="40"/>
      <c r="AE30" s="38"/>
      <c r="AF30" s="38"/>
      <c r="AG30" s="38"/>
      <c r="AH30" s="38"/>
      <c r="AI30" s="38"/>
      <c r="AJ30" s="38"/>
      <c r="AK30" s="38"/>
      <c r="AL30" s="38"/>
      <c r="AM30" s="38"/>
      <c r="AN30" s="38"/>
      <c r="AO30" s="38"/>
      <c r="AP30" s="38"/>
      <c r="AQ30" s="38"/>
      <c r="AR30" s="38"/>
      <c r="AS30" s="38"/>
      <c r="AT30" s="38"/>
      <c r="AU30" s="38"/>
      <c r="AV30" s="38"/>
      <c r="AW30" s="38"/>
      <c r="AX30" s="38"/>
      <c r="AY30" s="38"/>
    </row>
    <row r="31" spans="1:51" ht="24.75" customHeight="1" x14ac:dyDescent="0.25">
      <c r="A31" s="166" t="s">
        <v>478</v>
      </c>
      <c r="B31" s="163">
        <v>5</v>
      </c>
      <c r="C31" s="67">
        <v>28</v>
      </c>
      <c r="D31" s="71" t="s">
        <v>91</v>
      </c>
      <c r="E31" s="86" t="s">
        <v>266</v>
      </c>
      <c r="F31" s="77" t="s">
        <v>3</v>
      </c>
      <c r="G31" s="75" t="s">
        <v>267</v>
      </c>
      <c r="H31" s="81" t="s">
        <v>468</v>
      </c>
      <c r="I31" s="82">
        <v>3.19</v>
      </c>
      <c r="J31" s="85">
        <v>20</v>
      </c>
      <c r="K31" s="28">
        <f t="shared" si="0"/>
        <v>0</v>
      </c>
      <c r="L31" s="28">
        <f t="shared" si="1"/>
        <v>0</v>
      </c>
      <c r="M31" s="29"/>
      <c r="N31" s="30">
        <f t="shared" si="3"/>
        <v>5</v>
      </c>
      <c r="O31" s="29"/>
      <c r="P31" s="29"/>
      <c r="Q31" s="29"/>
      <c r="R31" s="42">
        <f t="shared" si="2"/>
        <v>20</v>
      </c>
      <c r="S31" s="20" t="str">
        <f t="shared" si="4"/>
        <v>OK</v>
      </c>
      <c r="T31" s="142"/>
      <c r="U31" s="143"/>
      <c r="V31" s="143"/>
      <c r="W31" s="41"/>
      <c r="X31" s="41"/>
      <c r="Y31" s="41"/>
      <c r="Z31" s="41"/>
      <c r="AA31" s="40"/>
      <c r="AB31" s="40"/>
      <c r="AC31" s="40"/>
      <c r="AD31" s="40"/>
      <c r="AE31" s="38"/>
      <c r="AF31" s="38"/>
      <c r="AG31" s="38"/>
      <c r="AH31" s="38"/>
      <c r="AI31" s="38"/>
      <c r="AJ31" s="38"/>
      <c r="AK31" s="38"/>
      <c r="AL31" s="38"/>
      <c r="AM31" s="38"/>
      <c r="AN31" s="38"/>
      <c r="AO31" s="38"/>
      <c r="AP31" s="38"/>
      <c r="AQ31" s="38"/>
      <c r="AR31" s="38"/>
      <c r="AS31" s="38"/>
      <c r="AT31" s="38"/>
      <c r="AU31" s="38"/>
      <c r="AV31" s="38"/>
      <c r="AW31" s="38"/>
      <c r="AX31" s="38"/>
      <c r="AY31" s="38"/>
    </row>
    <row r="32" spans="1:51" ht="24.75" customHeight="1" x14ac:dyDescent="0.25">
      <c r="A32" s="166"/>
      <c r="B32" s="164"/>
      <c r="C32" s="67">
        <v>29</v>
      </c>
      <c r="D32" s="71" t="s">
        <v>92</v>
      </c>
      <c r="E32" s="86" t="s">
        <v>266</v>
      </c>
      <c r="F32" s="77" t="s">
        <v>3</v>
      </c>
      <c r="G32" s="75" t="s">
        <v>268</v>
      </c>
      <c r="H32" s="81" t="s">
        <v>468</v>
      </c>
      <c r="I32" s="82">
        <v>3.19</v>
      </c>
      <c r="J32" s="85">
        <v>20</v>
      </c>
      <c r="K32" s="28">
        <f t="shared" si="0"/>
        <v>0</v>
      </c>
      <c r="L32" s="28">
        <f t="shared" si="1"/>
        <v>0</v>
      </c>
      <c r="M32" s="29"/>
      <c r="N32" s="30">
        <f t="shared" si="3"/>
        <v>5</v>
      </c>
      <c r="O32" s="29"/>
      <c r="P32" s="29"/>
      <c r="Q32" s="29"/>
      <c r="R32" s="42">
        <f t="shared" si="2"/>
        <v>20</v>
      </c>
      <c r="S32" s="20" t="str">
        <f t="shared" si="4"/>
        <v>OK</v>
      </c>
      <c r="T32" s="142"/>
      <c r="U32" s="143"/>
      <c r="V32" s="143"/>
      <c r="W32" s="41"/>
      <c r="X32" s="41"/>
      <c r="Y32" s="41"/>
      <c r="Z32" s="41"/>
      <c r="AA32" s="40"/>
      <c r="AB32" s="40"/>
      <c r="AC32" s="40"/>
      <c r="AD32" s="40"/>
      <c r="AE32" s="38"/>
      <c r="AF32" s="38"/>
      <c r="AG32" s="38"/>
      <c r="AH32" s="38"/>
      <c r="AI32" s="38"/>
      <c r="AJ32" s="38"/>
      <c r="AK32" s="38"/>
      <c r="AL32" s="38"/>
      <c r="AM32" s="38"/>
      <c r="AN32" s="38"/>
      <c r="AO32" s="38"/>
      <c r="AP32" s="38"/>
      <c r="AQ32" s="38"/>
      <c r="AR32" s="38"/>
      <c r="AS32" s="38"/>
      <c r="AT32" s="38"/>
      <c r="AU32" s="38"/>
      <c r="AV32" s="38"/>
      <c r="AW32" s="38"/>
      <c r="AX32" s="38"/>
      <c r="AY32" s="38"/>
    </row>
    <row r="33" spans="1:51" ht="24.75" customHeight="1" x14ac:dyDescent="0.25">
      <c r="A33" s="166"/>
      <c r="B33" s="164"/>
      <c r="C33" s="67">
        <v>30</v>
      </c>
      <c r="D33" s="71" t="s">
        <v>93</v>
      </c>
      <c r="E33" s="86" t="s">
        <v>266</v>
      </c>
      <c r="F33" s="77" t="s">
        <v>3</v>
      </c>
      <c r="G33" s="75" t="s">
        <v>269</v>
      </c>
      <c r="H33" s="81" t="s">
        <v>468</v>
      </c>
      <c r="I33" s="82">
        <v>3.19</v>
      </c>
      <c r="J33" s="85">
        <v>20</v>
      </c>
      <c r="K33" s="28">
        <f t="shared" si="0"/>
        <v>0</v>
      </c>
      <c r="L33" s="28">
        <f t="shared" si="1"/>
        <v>0</v>
      </c>
      <c r="M33" s="29"/>
      <c r="N33" s="30">
        <f t="shared" si="3"/>
        <v>5</v>
      </c>
      <c r="O33" s="29"/>
      <c r="P33" s="29"/>
      <c r="Q33" s="29"/>
      <c r="R33" s="42">
        <f t="shared" si="2"/>
        <v>20</v>
      </c>
      <c r="S33" s="20" t="str">
        <f t="shared" si="4"/>
        <v>OK</v>
      </c>
      <c r="T33" s="142"/>
      <c r="U33" s="143"/>
      <c r="V33" s="143"/>
      <c r="W33" s="41"/>
      <c r="X33" s="41"/>
      <c r="Y33" s="41"/>
      <c r="Z33" s="41"/>
      <c r="AA33" s="40"/>
      <c r="AB33" s="40"/>
      <c r="AC33" s="40"/>
      <c r="AD33" s="40"/>
      <c r="AE33" s="38"/>
      <c r="AF33" s="38"/>
      <c r="AG33" s="38"/>
      <c r="AH33" s="38"/>
      <c r="AI33" s="38"/>
      <c r="AJ33" s="38"/>
      <c r="AK33" s="38"/>
      <c r="AL33" s="38"/>
      <c r="AM33" s="38"/>
      <c r="AN33" s="38"/>
      <c r="AO33" s="38"/>
      <c r="AP33" s="38"/>
      <c r="AQ33" s="38"/>
      <c r="AR33" s="38"/>
      <c r="AS33" s="38"/>
      <c r="AT33" s="38"/>
      <c r="AU33" s="38"/>
      <c r="AV33" s="38"/>
      <c r="AW33" s="38"/>
      <c r="AX33" s="38"/>
      <c r="AY33" s="38"/>
    </row>
    <row r="34" spans="1:51" ht="24.75" customHeight="1" x14ac:dyDescent="0.25">
      <c r="A34" s="166"/>
      <c r="B34" s="164"/>
      <c r="C34" s="67">
        <v>31</v>
      </c>
      <c r="D34" s="71" t="s">
        <v>94</v>
      </c>
      <c r="E34" s="86" t="s">
        <v>266</v>
      </c>
      <c r="F34" s="77" t="s">
        <v>3</v>
      </c>
      <c r="G34" s="75" t="s">
        <v>270</v>
      </c>
      <c r="H34" s="81" t="s">
        <v>468</v>
      </c>
      <c r="I34" s="82">
        <v>3.19</v>
      </c>
      <c r="J34" s="85">
        <v>20</v>
      </c>
      <c r="K34" s="28">
        <f t="shared" si="0"/>
        <v>0</v>
      </c>
      <c r="L34" s="28">
        <f t="shared" si="1"/>
        <v>0</v>
      </c>
      <c r="M34" s="29"/>
      <c r="N34" s="30">
        <f t="shared" si="3"/>
        <v>5</v>
      </c>
      <c r="O34" s="29"/>
      <c r="P34" s="29"/>
      <c r="Q34" s="29"/>
      <c r="R34" s="42">
        <f t="shared" si="2"/>
        <v>20</v>
      </c>
      <c r="S34" s="20" t="str">
        <f t="shared" si="4"/>
        <v>OK</v>
      </c>
      <c r="T34" s="142"/>
      <c r="U34" s="143"/>
      <c r="V34" s="143"/>
      <c r="W34" s="41"/>
      <c r="X34" s="41"/>
      <c r="Y34" s="41"/>
      <c r="Z34" s="41"/>
      <c r="AA34" s="40"/>
      <c r="AB34" s="40"/>
      <c r="AC34" s="40"/>
      <c r="AD34" s="40"/>
      <c r="AE34" s="38"/>
      <c r="AF34" s="38"/>
      <c r="AG34" s="38"/>
      <c r="AH34" s="38"/>
      <c r="AI34" s="38"/>
      <c r="AJ34" s="38"/>
      <c r="AK34" s="38"/>
      <c r="AL34" s="38"/>
      <c r="AM34" s="38"/>
      <c r="AN34" s="38"/>
      <c r="AO34" s="38"/>
      <c r="AP34" s="38"/>
      <c r="AQ34" s="38"/>
      <c r="AR34" s="38"/>
      <c r="AS34" s="38"/>
      <c r="AT34" s="38"/>
      <c r="AU34" s="38"/>
      <c r="AV34" s="38"/>
      <c r="AW34" s="38"/>
      <c r="AX34" s="38"/>
      <c r="AY34" s="38"/>
    </row>
    <row r="35" spans="1:51" ht="24.75" customHeight="1" x14ac:dyDescent="0.25">
      <c r="A35" s="166"/>
      <c r="B35" s="164"/>
      <c r="C35" s="67">
        <v>32</v>
      </c>
      <c r="D35" s="71" t="s">
        <v>95</v>
      </c>
      <c r="E35" s="86" t="s">
        <v>266</v>
      </c>
      <c r="F35" s="77" t="s">
        <v>3</v>
      </c>
      <c r="G35" s="75" t="s">
        <v>271</v>
      </c>
      <c r="H35" s="81" t="s">
        <v>468</v>
      </c>
      <c r="I35" s="82">
        <v>3.19</v>
      </c>
      <c r="J35" s="85">
        <v>20</v>
      </c>
      <c r="K35" s="28">
        <f t="shared" si="0"/>
        <v>0</v>
      </c>
      <c r="L35" s="28">
        <f t="shared" si="1"/>
        <v>0</v>
      </c>
      <c r="M35" s="29"/>
      <c r="N35" s="30">
        <f t="shared" si="3"/>
        <v>5</v>
      </c>
      <c r="O35" s="29"/>
      <c r="P35" s="29"/>
      <c r="Q35" s="29"/>
      <c r="R35" s="42">
        <f t="shared" si="2"/>
        <v>20</v>
      </c>
      <c r="S35" s="20" t="str">
        <f t="shared" si="4"/>
        <v>OK</v>
      </c>
      <c r="T35" s="142"/>
      <c r="U35" s="143"/>
      <c r="V35" s="143"/>
      <c r="W35" s="41"/>
      <c r="X35" s="41"/>
      <c r="Y35" s="41"/>
      <c r="Z35" s="41"/>
      <c r="AA35" s="40"/>
      <c r="AB35" s="40"/>
      <c r="AC35" s="40"/>
      <c r="AD35" s="40"/>
      <c r="AE35" s="38"/>
      <c r="AF35" s="38"/>
      <c r="AG35" s="38"/>
      <c r="AH35" s="38"/>
      <c r="AI35" s="38"/>
      <c r="AJ35" s="38"/>
      <c r="AK35" s="38"/>
      <c r="AL35" s="38"/>
      <c r="AM35" s="38"/>
      <c r="AN35" s="38"/>
      <c r="AO35" s="38"/>
      <c r="AP35" s="38"/>
      <c r="AQ35" s="38"/>
      <c r="AR35" s="38"/>
      <c r="AS35" s="38"/>
      <c r="AT35" s="38"/>
      <c r="AU35" s="38"/>
      <c r="AV35" s="38"/>
      <c r="AW35" s="38"/>
      <c r="AX35" s="38"/>
      <c r="AY35" s="38"/>
    </row>
    <row r="36" spans="1:51" ht="24.75" customHeight="1" x14ac:dyDescent="0.25">
      <c r="A36" s="166"/>
      <c r="B36" s="164"/>
      <c r="C36" s="67">
        <v>33</v>
      </c>
      <c r="D36" s="71" t="s">
        <v>96</v>
      </c>
      <c r="E36" s="86" t="s">
        <v>266</v>
      </c>
      <c r="F36" s="77" t="s">
        <v>3</v>
      </c>
      <c r="G36" s="75" t="s">
        <v>272</v>
      </c>
      <c r="H36" s="81" t="s">
        <v>468</v>
      </c>
      <c r="I36" s="82">
        <v>3.19</v>
      </c>
      <c r="J36" s="85">
        <v>20</v>
      </c>
      <c r="K36" s="28">
        <f t="shared" ref="K36:K154" si="5">IF(SUM(T36:AY36)&gt;J36+M36,J36+M36,SUM(T36:AY36))</f>
        <v>0</v>
      </c>
      <c r="L36" s="28">
        <f t="shared" ref="L36:L154" si="6">(SUM(T36:AY36))</f>
        <v>0</v>
      </c>
      <c r="M36" s="29"/>
      <c r="N36" s="30">
        <f t="shared" si="3"/>
        <v>5</v>
      </c>
      <c r="O36" s="29"/>
      <c r="P36" s="29"/>
      <c r="Q36" s="29"/>
      <c r="R36" s="42">
        <f t="shared" ref="R36:R154" si="7">J36-SUM(T36:AY36)+M36</f>
        <v>20</v>
      </c>
      <c r="S36" s="20" t="str">
        <f t="shared" si="4"/>
        <v>OK</v>
      </c>
      <c r="T36" s="142"/>
      <c r="U36" s="143"/>
      <c r="V36" s="143"/>
      <c r="W36" s="41"/>
      <c r="X36" s="41"/>
      <c r="Y36" s="41"/>
      <c r="Z36" s="41"/>
      <c r="AA36" s="40"/>
      <c r="AB36" s="40"/>
      <c r="AC36" s="40"/>
      <c r="AD36" s="40"/>
      <c r="AE36" s="38"/>
      <c r="AF36" s="38"/>
      <c r="AG36" s="38"/>
      <c r="AH36" s="38"/>
      <c r="AI36" s="38"/>
      <c r="AJ36" s="38"/>
      <c r="AK36" s="38"/>
      <c r="AL36" s="38"/>
      <c r="AM36" s="38"/>
      <c r="AN36" s="38"/>
      <c r="AO36" s="38"/>
      <c r="AP36" s="38"/>
      <c r="AQ36" s="38"/>
      <c r="AR36" s="38"/>
      <c r="AS36" s="38"/>
      <c r="AT36" s="38"/>
      <c r="AU36" s="38"/>
      <c r="AV36" s="38"/>
      <c r="AW36" s="38"/>
      <c r="AX36" s="38"/>
      <c r="AY36" s="38"/>
    </row>
    <row r="37" spans="1:51" ht="24.75" customHeight="1" x14ac:dyDescent="0.25">
      <c r="A37" s="166"/>
      <c r="B37" s="164"/>
      <c r="C37" s="67">
        <v>34</v>
      </c>
      <c r="D37" s="71" t="s">
        <v>97</v>
      </c>
      <c r="E37" s="86" t="s">
        <v>273</v>
      </c>
      <c r="F37" s="77" t="s">
        <v>274</v>
      </c>
      <c r="G37" s="75" t="s">
        <v>275</v>
      </c>
      <c r="H37" s="81" t="s">
        <v>468</v>
      </c>
      <c r="I37" s="82">
        <v>1.07</v>
      </c>
      <c r="J37" s="85">
        <v>45</v>
      </c>
      <c r="K37" s="28">
        <f t="shared" si="5"/>
        <v>10</v>
      </c>
      <c r="L37" s="28">
        <f t="shared" si="6"/>
        <v>10</v>
      </c>
      <c r="M37" s="29"/>
      <c r="N37" s="30">
        <f t="shared" si="3"/>
        <v>11</v>
      </c>
      <c r="O37" s="29"/>
      <c r="P37" s="29"/>
      <c r="Q37" s="29"/>
      <c r="R37" s="42">
        <f t="shared" si="7"/>
        <v>35</v>
      </c>
      <c r="S37" s="20" t="str">
        <f t="shared" si="4"/>
        <v>OK</v>
      </c>
      <c r="T37" s="142"/>
      <c r="U37" s="147">
        <v>10</v>
      </c>
      <c r="V37" s="143"/>
      <c r="W37" s="40"/>
      <c r="X37" s="41"/>
      <c r="Y37" s="41"/>
      <c r="Z37" s="41"/>
      <c r="AA37" s="40"/>
      <c r="AB37" s="40"/>
      <c r="AC37" s="40"/>
      <c r="AD37" s="40"/>
      <c r="AE37" s="38"/>
      <c r="AF37" s="38"/>
      <c r="AG37" s="38"/>
      <c r="AH37" s="38"/>
      <c r="AI37" s="38"/>
      <c r="AJ37" s="38"/>
      <c r="AK37" s="38"/>
      <c r="AL37" s="38"/>
      <c r="AM37" s="38"/>
      <c r="AN37" s="38"/>
      <c r="AO37" s="38"/>
      <c r="AP37" s="38"/>
      <c r="AQ37" s="38"/>
      <c r="AR37" s="38"/>
      <c r="AS37" s="38"/>
      <c r="AT37" s="38"/>
      <c r="AU37" s="38"/>
      <c r="AV37" s="38"/>
      <c r="AW37" s="38"/>
      <c r="AX37" s="38"/>
      <c r="AY37" s="38"/>
    </row>
    <row r="38" spans="1:51" ht="24.75" customHeight="1" x14ac:dyDescent="0.25">
      <c r="A38" s="166"/>
      <c r="B38" s="164"/>
      <c r="C38" s="67">
        <v>35</v>
      </c>
      <c r="D38" s="71" t="s">
        <v>98</v>
      </c>
      <c r="E38" s="86" t="s">
        <v>273</v>
      </c>
      <c r="F38" s="77" t="s">
        <v>274</v>
      </c>
      <c r="G38" s="75" t="s">
        <v>276</v>
      </c>
      <c r="H38" s="81" t="s">
        <v>468</v>
      </c>
      <c r="I38" s="82">
        <v>1.07</v>
      </c>
      <c r="J38" s="85">
        <v>20</v>
      </c>
      <c r="K38" s="28">
        <f t="shared" si="5"/>
        <v>10</v>
      </c>
      <c r="L38" s="28">
        <f t="shared" si="6"/>
        <v>10</v>
      </c>
      <c r="M38" s="29"/>
      <c r="N38" s="30">
        <f t="shared" si="3"/>
        <v>5</v>
      </c>
      <c r="O38" s="29"/>
      <c r="P38" s="29"/>
      <c r="Q38" s="29"/>
      <c r="R38" s="42">
        <f t="shared" si="7"/>
        <v>10</v>
      </c>
      <c r="S38" s="20" t="str">
        <f t="shared" si="4"/>
        <v>OK</v>
      </c>
      <c r="T38" s="142"/>
      <c r="U38" s="147">
        <v>10</v>
      </c>
      <c r="V38" s="143"/>
      <c r="W38" s="40"/>
      <c r="X38" s="41"/>
      <c r="Y38" s="41"/>
      <c r="Z38" s="41"/>
      <c r="AA38" s="40"/>
      <c r="AB38" s="40"/>
      <c r="AC38" s="40"/>
      <c r="AD38" s="40"/>
      <c r="AE38" s="38"/>
      <c r="AF38" s="38"/>
      <c r="AG38" s="38"/>
      <c r="AH38" s="38"/>
      <c r="AI38" s="38"/>
      <c r="AJ38" s="38"/>
      <c r="AK38" s="38"/>
      <c r="AL38" s="38"/>
      <c r="AM38" s="38"/>
      <c r="AN38" s="38"/>
      <c r="AO38" s="38"/>
      <c r="AP38" s="38"/>
      <c r="AQ38" s="38"/>
      <c r="AR38" s="38"/>
      <c r="AS38" s="38"/>
      <c r="AT38" s="38"/>
      <c r="AU38" s="38"/>
      <c r="AV38" s="38"/>
      <c r="AW38" s="38"/>
      <c r="AX38" s="38"/>
      <c r="AY38" s="38"/>
    </row>
    <row r="39" spans="1:51" ht="24.75" customHeight="1" x14ac:dyDescent="0.25">
      <c r="A39" s="166"/>
      <c r="B39" s="164"/>
      <c r="C39" s="67">
        <v>36</v>
      </c>
      <c r="D39" s="71" t="s">
        <v>99</v>
      </c>
      <c r="E39" s="86" t="s">
        <v>273</v>
      </c>
      <c r="F39" s="77" t="s">
        <v>274</v>
      </c>
      <c r="G39" s="75" t="s">
        <v>277</v>
      </c>
      <c r="H39" s="81" t="s">
        <v>468</v>
      </c>
      <c r="I39" s="82">
        <v>1.07</v>
      </c>
      <c r="J39" s="85">
        <v>60</v>
      </c>
      <c r="K39" s="28">
        <f t="shared" si="5"/>
        <v>30</v>
      </c>
      <c r="L39" s="28">
        <f t="shared" si="6"/>
        <v>30</v>
      </c>
      <c r="M39" s="29"/>
      <c r="N39" s="30">
        <f t="shared" si="3"/>
        <v>15</v>
      </c>
      <c r="O39" s="29"/>
      <c r="P39" s="29"/>
      <c r="Q39" s="29"/>
      <c r="R39" s="42">
        <f t="shared" si="7"/>
        <v>30</v>
      </c>
      <c r="S39" s="20" t="str">
        <f t="shared" si="4"/>
        <v>OK</v>
      </c>
      <c r="T39" s="142"/>
      <c r="U39" s="147">
        <v>30</v>
      </c>
      <c r="V39" s="143"/>
      <c r="W39" s="40"/>
      <c r="X39" s="41"/>
      <c r="Y39" s="41"/>
      <c r="Z39" s="41"/>
      <c r="AA39" s="40"/>
      <c r="AB39" s="40"/>
      <c r="AC39" s="40"/>
      <c r="AD39" s="40"/>
      <c r="AE39" s="38"/>
      <c r="AF39" s="38"/>
      <c r="AG39" s="38"/>
      <c r="AH39" s="38"/>
      <c r="AI39" s="38"/>
      <c r="AJ39" s="38"/>
      <c r="AK39" s="38"/>
      <c r="AL39" s="38"/>
      <c r="AM39" s="38"/>
      <c r="AN39" s="38"/>
      <c r="AO39" s="38"/>
      <c r="AP39" s="38"/>
      <c r="AQ39" s="38"/>
      <c r="AR39" s="38"/>
      <c r="AS39" s="38"/>
      <c r="AT39" s="38"/>
      <c r="AU39" s="38"/>
      <c r="AV39" s="38"/>
      <c r="AW39" s="38"/>
      <c r="AX39" s="38"/>
      <c r="AY39" s="38"/>
    </row>
    <row r="40" spans="1:51" ht="24.75" customHeight="1" x14ac:dyDescent="0.25">
      <c r="A40" s="166"/>
      <c r="B40" s="164"/>
      <c r="C40" s="67">
        <v>37</v>
      </c>
      <c r="D40" s="71" t="s">
        <v>100</v>
      </c>
      <c r="E40" s="86" t="s">
        <v>273</v>
      </c>
      <c r="F40" s="77" t="s">
        <v>3</v>
      </c>
      <c r="G40" s="75" t="s">
        <v>278</v>
      </c>
      <c r="H40" s="81" t="s">
        <v>468</v>
      </c>
      <c r="I40" s="82">
        <v>1.07</v>
      </c>
      <c r="J40" s="85">
        <v>12</v>
      </c>
      <c r="K40" s="28">
        <f t="shared" si="5"/>
        <v>10</v>
      </c>
      <c r="L40" s="28">
        <f t="shared" si="6"/>
        <v>10</v>
      </c>
      <c r="M40" s="29"/>
      <c r="N40" s="30">
        <f t="shared" si="3"/>
        <v>3</v>
      </c>
      <c r="O40" s="29"/>
      <c r="P40" s="29"/>
      <c r="Q40" s="29"/>
      <c r="R40" s="42">
        <f t="shared" si="7"/>
        <v>2</v>
      </c>
      <c r="S40" s="20" t="str">
        <f t="shared" si="4"/>
        <v>OK</v>
      </c>
      <c r="T40" s="142"/>
      <c r="U40" s="147">
        <v>10</v>
      </c>
      <c r="V40" s="143"/>
      <c r="W40" s="40"/>
      <c r="X40" s="41"/>
      <c r="Y40" s="41"/>
      <c r="Z40" s="41"/>
      <c r="AA40" s="40"/>
      <c r="AB40" s="40"/>
      <c r="AC40" s="40"/>
      <c r="AD40" s="40"/>
      <c r="AE40" s="38"/>
      <c r="AF40" s="38"/>
      <c r="AG40" s="38"/>
      <c r="AH40" s="38"/>
      <c r="AI40" s="38"/>
      <c r="AJ40" s="38"/>
      <c r="AK40" s="38"/>
      <c r="AL40" s="38"/>
      <c r="AM40" s="38"/>
      <c r="AN40" s="38"/>
      <c r="AO40" s="38"/>
      <c r="AP40" s="38"/>
      <c r="AQ40" s="38"/>
      <c r="AR40" s="38"/>
      <c r="AS40" s="38"/>
      <c r="AT40" s="38"/>
      <c r="AU40" s="38"/>
      <c r="AV40" s="38"/>
      <c r="AW40" s="38"/>
      <c r="AX40" s="38"/>
      <c r="AY40" s="38"/>
    </row>
    <row r="41" spans="1:51" ht="24.75" customHeight="1" x14ac:dyDescent="0.25">
      <c r="A41" s="166"/>
      <c r="B41" s="164"/>
      <c r="C41" s="67">
        <v>38</v>
      </c>
      <c r="D41" s="71" t="s">
        <v>101</v>
      </c>
      <c r="E41" s="86" t="s">
        <v>273</v>
      </c>
      <c r="F41" s="77" t="s">
        <v>274</v>
      </c>
      <c r="G41" s="75" t="s">
        <v>279</v>
      </c>
      <c r="H41" s="81" t="s">
        <v>468</v>
      </c>
      <c r="I41" s="82">
        <v>1.07</v>
      </c>
      <c r="J41" s="85">
        <v>24</v>
      </c>
      <c r="K41" s="28">
        <f t="shared" si="5"/>
        <v>10</v>
      </c>
      <c r="L41" s="28">
        <f t="shared" si="6"/>
        <v>10</v>
      </c>
      <c r="M41" s="29"/>
      <c r="N41" s="30">
        <f t="shared" si="3"/>
        <v>6</v>
      </c>
      <c r="O41" s="29"/>
      <c r="P41" s="29"/>
      <c r="Q41" s="29"/>
      <c r="R41" s="42">
        <f t="shared" si="7"/>
        <v>14</v>
      </c>
      <c r="S41" s="20" t="str">
        <f t="shared" si="4"/>
        <v>OK</v>
      </c>
      <c r="T41" s="142"/>
      <c r="U41" s="147">
        <v>10</v>
      </c>
      <c r="V41" s="143"/>
      <c r="W41" s="40"/>
      <c r="X41" s="41"/>
      <c r="Y41" s="41"/>
      <c r="Z41" s="41"/>
      <c r="AA41" s="40"/>
      <c r="AB41" s="40"/>
      <c r="AC41" s="40"/>
      <c r="AD41" s="40"/>
      <c r="AE41" s="38"/>
      <c r="AF41" s="38"/>
      <c r="AG41" s="38"/>
      <c r="AH41" s="38"/>
      <c r="AI41" s="38"/>
      <c r="AJ41" s="38"/>
      <c r="AK41" s="38"/>
      <c r="AL41" s="38"/>
      <c r="AM41" s="38"/>
      <c r="AN41" s="38"/>
      <c r="AO41" s="38"/>
      <c r="AP41" s="38"/>
      <c r="AQ41" s="38"/>
      <c r="AR41" s="38"/>
      <c r="AS41" s="38"/>
      <c r="AT41" s="38"/>
      <c r="AU41" s="38"/>
      <c r="AV41" s="38"/>
      <c r="AW41" s="38"/>
      <c r="AX41" s="38"/>
      <c r="AY41" s="38"/>
    </row>
    <row r="42" spans="1:51" ht="24.75" customHeight="1" x14ac:dyDescent="0.25">
      <c r="A42" s="166"/>
      <c r="B42" s="164"/>
      <c r="C42" s="67">
        <v>39</v>
      </c>
      <c r="D42" s="71" t="s">
        <v>102</v>
      </c>
      <c r="E42" s="86" t="s">
        <v>280</v>
      </c>
      <c r="F42" s="77" t="s">
        <v>274</v>
      </c>
      <c r="G42" s="75" t="s">
        <v>281</v>
      </c>
      <c r="H42" s="81" t="s">
        <v>468</v>
      </c>
      <c r="I42" s="82">
        <v>1.6</v>
      </c>
      <c r="J42" s="85">
        <v>0</v>
      </c>
      <c r="K42" s="28">
        <f t="shared" si="5"/>
        <v>0</v>
      </c>
      <c r="L42" s="28">
        <f t="shared" si="6"/>
        <v>0</v>
      </c>
      <c r="M42" s="29"/>
      <c r="N42" s="30">
        <f t="shared" si="3"/>
        <v>0</v>
      </c>
      <c r="O42" s="29"/>
      <c r="P42" s="29"/>
      <c r="Q42" s="29"/>
      <c r="R42" s="42">
        <f t="shared" si="7"/>
        <v>0</v>
      </c>
      <c r="S42" s="20" t="str">
        <f t="shared" si="4"/>
        <v>OK</v>
      </c>
      <c r="T42" s="142"/>
      <c r="U42" s="143"/>
      <c r="V42" s="143"/>
      <c r="W42" s="40"/>
      <c r="X42" s="41"/>
      <c r="Y42" s="41"/>
      <c r="Z42" s="41"/>
      <c r="AA42" s="40"/>
      <c r="AB42" s="40"/>
      <c r="AC42" s="40"/>
      <c r="AD42" s="40"/>
      <c r="AE42" s="38"/>
      <c r="AF42" s="38"/>
      <c r="AG42" s="38"/>
      <c r="AH42" s="38"/>
      <c r="AI42" s="38"/>
      <c r="AJ42" s="38"/>
      <c r="AK42" s="38"/>
      <c r="AL42" s="38"/>
      <c r="AM42" s="38"/>
      <c r="AN42" s="38"/>
      <c r="AO42" s="38"/>
      <c r="AP42" s="38"/>
      <c r="AQ42" s="38"/>
      <c r="AR42" s="38"/>
      <c r="AS42" s="38"/>
      <c r="AT42" s="38"/>
      <c r="AU42" s="38"/>
      <c r="AV42" s="38"/>
      <c r="AW42" s="38"/>
      <c r="AX42" s="38"/>
      <c r="AY42" s="38"/>
    </row>
    <row r="43" spans="1:51" ht="24.75" customHeight="1" x14ac:dyDescent="0.25">
      <c r="A43" s="166"/>
      <c r="B43" s="164"/>
      <c r="C43" s="67">
        <v>40</v>
      </c>
      <c r="D43" s="71" t="s">
        <v>103</v>
      </c>
      <c r="E43" s="86" t="s">
        <v>280</v>
      </c>
      <c r="F43" s="77" t="s">
        <v>274</v>
      </c>
      <c r="G43" s="75" t="s">
        <v>282</v>
      </c>
      <c r="H43" s="81" t="s">
        <v>468</v>
      </c>
      <c r="I43" s="82">
        <v>1.6</v>
      </c>
      <c r="J43" s="85">
        <v>0</v>
      </c>
      <c r="K43" s="28">
        <f t="shared" si="5"/>
        <v>0</v>
      </c>
      <c r="L43" s="28">
        <f t="shared" si="6"/>
        <v>0</v>
      </c>
      <c r="M43" s="29"/>
      <c r="N43" s="30">
        <f t="shared" si="3"/>
        <v>0</v>
      </c>
      <c r="O43" s="29"/>
      <c r="P43" s="29"/>
      <c r="Q43" s="29"/>
      <c r="R43" s="42">
        <f t="shared" si="7"/>
        <v>0</v>
      </c>
      <c r="S43" s="20" t="str">
        <f t="shared" si="4"/>
        <v>OK</v>
      </c>
      <c r="T43" s="142"/>
      <c r="U43" s="143"/>
      <c r="V43" s="143"/>
      <c r="W43" s="40"/>
      <c r="X43" s="41"/>
      <c r="Y43" s="41"/>
      <c r="Z43" s="41"/>
      <c r="AA43" s="40"/>
      <c r="AB43" s="40"/>
      <c r="AC43" s="40"/>
      <c r="AD43" s="40"/>
      <c r="AE43" s="38"/>
      <c r="AF43" s="38"/>
      <c r="AG43" s="38"/>
      <c r="AH43" s="38"/>
      <c r="AI43" s="38"/>
      <c r="AJ43" s="38"/>
      <c r="AK43" s="38"/>
      <c r="AL43" s="38"/>
      <c r="AM43" s="38"/>
      <c r="AN43" s="38"/>
      <c r="AO43" s="38"/>
      <c r="AP43" s="38"/>
      <c r="AQ43" s="38"/>
      <c r="AR43" s="38"/>
      <c r="AS43" s="38"/>
      <c r="AT43" s="38"/>
      <c r="AU43" s="38"/>
      <c r="AV43" s="38"/>
      <c r="AW43" s="38"/>
      <c r="AX43" s="38"/>
      <c r="AY43" s="38"/>
    </row>
    <row r="44" spans="1:51" ht="24.75" customHeight="1" x14ac:dyDescent="0.25">
      <c r="A44" s="166"/>
      <c r="B44" s="164"/>
      <c r="C44" s="67">
        <v>41</v>
      </c>
      <c r="D44" s="71" t="s">
        <v>104</v>
      </c>
      <c r="E44" s="86" t="s">
        <v>280</v>
      </c>
      <c r="F44" s="77" t="s">
        <v>274</v>
      </c>
      <c r="G44" s="75" t="s">
        <v>283</v>
      </c>
      <c r="H44" s="81" t="s">
        <v>468</v>
      </c>
      <c r="I44" s="82">
        <v>1.6</v>
      </c>
      <c r="J44" s="85">
        <v>0</v>
      </c>
      <c r="K44" s="28">
        <f t="shared" si="5"/>
        <v>0</v>
      </c>
      <c r="L44" s="28">
        <f t="shared" si="6"/>
        <v>0</v>
      </c>
      <c r="M44" s="29"/>
      <c r="N44" s="30">
        <f t="shared" si="3"/>
        <v>0</v>
      </c>
      <c r="O44" s="29"/>
      <c r="P44" s="29"/>
      <c r="Q44" s="29"/>
      <c r="R44" s="42">
        <f t="shared" si="7"/>
        <v>0</v>
      </c>
      <c r="S44" s="20" t="str">
        <f t="shared" si="4"/>
        <v>OK</v>
      </c>
      <c r="T44" s="142"/>
      <c r="U44" s="143"/>
      <c r="V44" s="143"/>
      <c r="W44" s="41"/>
      <c r="X44" s="41"/>
      <c r="Y44" s="41"/>
      <c r="Z44" s="41"/>
      <c r="AA44" s="40"/>
      <c r="AB44" s="40"/>
      <c r="AC44" s="40"/>
      <c r="AD44" s="40"/>
      <c r="AE44" s="38"/>
      <c r="AF44" s="38"/>
      <c r="AG44" s="38"/>
      <c r="AH44" s="38"/>
      <c r="AI44" s="38"/>
      <c r="AJ44" s="38"/>
      <c r="AK44" s="38"/>
      <c r="AL44" s="38"/>
      <c r="AM44" s="38"/>
      <c r="AN44" s="38"/>
      <c r="AO44" s="38"/>
      <c r="AP44" s="38"/>
      <c r="AQ44" s="38"/>
      <c r="AR44" s="38"/>
      <c r="AS44" s="38"/>
      <c r="AT44" s="38"/>
      <c r="AU44" s="38"/>
      <c r="AV44" s="38"/>
      <c r="AW44" s="38"/>
      <c r="AX44" s="38"/>
      <c r="AY44" s="38"/>
    </row>
    <row r="45" spans="1:51" ht="24.75" customHeight="1" x14ac:dyDescent="0.25">
      <c r="A45" s="166"/>
      <c r="B45" s="164"/>
      <c r="C45" s="67">
        <v>42</v>
      </c>
      <c r="D45" s="71" t="s">
        <v>105</v>
      </c>
      <c r="E45" s="86" t="s">
        <v>280</v>
      </c>
      <c r="F45" s="77" t="s">
        <v>274</v>
      </c>
      <c r="G45" s="75" t="s">
        <v>284</v>
      </c>
      <c r="H45" s="81" t="s">
        <v>468</v>
      </c>
      <c r="I45" s="82">
        <v>1.6</v>
      </c>
      <c r="J45" s="85">
        <v>0</v>
      </c>
      <c r="K45" s="28">
        <f t="shared" si="5"/>
        <v>0</v>
      </c>
      <c r="L45" s="28">
        <f t="shared" si="6"/>
        <v>0</v>
      </c>
      <c r="M45" s="29"/>
      <c r="N45" s="30">
        <f t="shared" si="3"/>
        <v>0</v>
      </c>
      <c r="O45" s="29"/>
      <c r="P45" s="29"/>
      <c r="Q45" s="29"/>
      <c r="R45" s="42">
        <f t="shared" si="7"/>
        <v>0</v>
      </c>
      <c r="S45" s="20" t="str">
        <f t="shared" si="4"/>
        <v>OK</v>
      </c>
      <c r="T45" s="142"/>
      <c r="U45" s="143"/>
      <c r="V45" s="143"/>
      <c r="W45" s="41"/>
      <c r="X45" s="41"/>
      <c r="Y45" s="41"/>
      <c r="Z45" s="41"/>
      <c r="AA45" s="40"/>
      <c r="AB45" s="40"/>
      <c r="AC45" s="40"/>
      <c r="AD45" s="40"/>
      <c r="AE45" s="38"/>
      <c r="AF45" s="38"/>
      <c r="AG45" s="38"/>
      <c r="AH45" s="38"/>
      <c r="AI45" s="38"/>
      <c r="AJ45" s="38"/>
      <c r="AK45" s="38"/>
      <c r="AL45" s="38"/>
      <c r="AM45" s="38"/>
      <c r="AN45" s="38"/>
      <c r="AO45" s="38"/>
      <c r="AP45" s="38"/>
      <c r="AQ45" s="38"/>
      <c r="AR45" s="38"/>
      <c r="AS45" s="38"/>
      <c r="AT45" s="38"/>
      <c r="AU45" s="38"/>
      <c r="AV45" s="38"/>
      <c r="AW45" s="38"/>
      <c r="AX45" s="38"/>
      <c r="AY45" s="38"/>
    </row>
    <row r="46" spans="1:51" ht="24.75" customHeight="1" x14ac:dyDescent="0.25">
      <c r="A46" s="166"/>
      <c r="B46" s="164"/>
      <c r="C46" s="67">
        <v>43</v>
      </c>
      <c r="D46" s="71" t="s">
        <v>106</v>
      </c>
      <c r="E46" s="86" t="s">
        <v>280</v>
      </c>
      <c r="F46" s="77" t="s">
        <v>274</v>
      </c>
      <c r="G46" s="75" t="s">
        <v>285</v>
      </c>
      <c r="H46" s="81" t="s">
        <v>468</v>
      </c>
      <c r="I46" s="82">
        <v>1.6</v>
      </c>
      <c r="J46" s="85">
        <v>0</v>
      </c>
      <c r="K46" s="28">
        <f t="shared" si="5"/>
        <v>0</v>
      </c>
      <c r="L46" s="28">
        <f t="shared" si="6"/>
        <v>0</v>
      </c>
      <c r="M46" s="29"/>
      <c r="N46" s="30">
        <f t="shared" si="3"/>
        <v>0</v>
      </c>
      <c r="O46" s="29"/>
      <c r="P46" s="29"/>
      <c r="Q46" s="29"/>
      <c r="R46" s="42">
        <f t="shared" si="7"/>
        <v>0</v>
      </c>
      <c r="S46" s="20" t="str">
        <f t="shared" si="4"/>
        <v>OK</v>
      </c>
      <c r="T46" s="142"/>
      <c r="U46" s="143"/>
      <c r="V46" s="143"/>
      <c r="W46" s="41"/>
      <c r="X46" s="41"/>
      <c r="Y46" s="41"/>
      <c r="Z46" s="41"/>
      <c r="AA46" s="40"/>
      <c r="AB46" s="40"/>
      <c r="AC46" s="40"/>
      <c r="AD46" s="40"/>
      <c r="AE46" s="38"/>
      <c r="AF46" s="38"/>
      <c r="AG46" s="38"/>
      <c r="AH46" s="38"/>
      <c r="AI46" s="38"/>
      <c r="AJ46" s="38"/>
      <c r="AK46" s="38"/>
      <c r="AL46" s="38"/>
      <c r="AM46" s="38"/>
      <c r="AN46" s="38"/>
      <c r="AO46" s="38"/>
      <c r="AP46" s="38"/>
      <c r="AQ46" s="38"/>
      <c r="AR46" s="38"/>
      <c r="AS46" s="38"/>
      <c r="AT46" s="38"/>
      <c r="AU46" s="38"/>
      <c r="AV46" s="38"/>
      <c r="AW46" s="38"/>
      <c r="AX46" s="38"/>
      <c r="AY46" s="38"/>
    </row>
    <row r="47" spans="1:51" ht="24.75" customHeight="1" x14ac:dyDescent="0.25">
      <c r="A47" s="166"/>
      <c r="B47" s="164"/>
      <c r="C47" s="67">
        <v>44</v>
      </c>
      <c r="D47" s="71" t="s">
        <v>107</v>
      </c>
      <c r="E47" s="86" t="s">
        <v>280</v>
      </c>
      <c r="F47" s="77" t="s">
        <v>274</v>
      </c>
      <c r="G47" s="75" t="s">
        <v>286</v>
      </c>
      <c r="H47" s="81" t="s">
        <v>468</v>
      </c>
      <c r="I47" s="82">
        <v>1.6</v>
      </c>
      <c r="J47" s="85">
        <v>0</v>
      </c>
      <c r="K47" s="28">
        <f t="shared" si="5"/>
        <v>0</v>
      </c>
      <c r="L47" s="28">
        <f t="shared" si="6"/>
        <v>0</v>
      </c>
      <c r="M47" s="29"/>
      <c r="N47" s="30">
        <f t="shared" si="3"/>
        <v>0</v>
      </c>
      <c r="O47" s="29"/>
      <c r="P47" s="29"/>
      <c r="Q47" s="29"/>
      <c r="R47" s="42">
        <f t="shared" si="7"/>
        <v>0</v>
      </c>
      <c r="S47" s="20" t="str">
        <f t="shared" si="4"/>
        <v>OK</v>
      </c>
      <c r="T47" s="142"/>
      <c r="U47" s="143"/>
      <c r="V47" s="143"/>
      <c r="W47" s="41"/>
      <c r="X47" s="41"/>
      <c r="Y47" s="41"/>
      <c r="Z47" s="41"/>
      <c r="AA47" s="40"/>
      <c r="AB47" s="40"/>
      <c r="AC47" s="40"/>
      <c r="AD47" s="40"/>
      <c r="AE47" s="38"/>
      <c r="AF47" s="38"/>
      <c r="AG47" s="38"/>
      <c r="AH47" s="38"/>
      <c r="AI47" s="38"/>
      <c r="AJ47" s="38"/>
      <c r="AK47" s="38"/>
      <c r="AL47" s="38"/>
      <c r="AM47" s="38"/>
      <c r="AN47" s="38"/>
      <c r="AO47" s="38"/>
      <c r="AP47" s="38"/>
      <c r="AQ47" s="38"/>
      <c r="AR47" s="38"/>
      <c r="AS47" s="38"/>
      <c r="AT47" s="38"/>
      <c r="AU47" s="38"/>
      <c r="AV47" s="38"/>
      <c r="AW47" s="38"/>
      <c r="AX47" s="38"/>
      <c r="AY47" s="38"/>
    </row>
    <row r="48" spans="1:51" ht="24.75" customHeight="1" x14ac:dyDescent="0.25">
      <c r="A48" s="166"/>
      <c r="B48" s="164"/>
      <c r="C48" s="67">
        <v>45</v>
      </c>
      <c r="D48" s="71" t="s">
        <v>108</v>
      </c>
      <c r="E48" s="86" t="s">
        <v>280</v>
      </c>
      <c r="F48" s="77" t="s">
        <v>274</v>
      </c>
      <c r="G48" s="75" t="s">
        <v>287</v>
      </c>
      <c r="H48" s="81" t="s">
        <v>468</v>
      </c>
      <c r="I48" s="82">
        <v>1.6</v>
      </c>
      <c r="J48" s="85">
        <v>0</v>
      </c>
      <c r="K48" s="28">
        <f t="shared" si="5"/>
        <v>0</v>
      </c>
      <c r="L48" s="28">
        <f t="shared" si="6"/>
        <v>0</v>
      </c>
      <c r="M48" s="29"/>
      <c r="N48" s="30">
        <f t="shared" si="3"/>
        <v>0</v>
      </c>
      <c r="O48" s="29"/>
      <c r="P48" s="29"/>
      <c r="Q48" s="29"/>
      <c r="R48" s="42">
        <f t="shared" si="7"/>
        <v>0</v>
      </c>
      <c r="S48" s="20" t="str">
        <f t="shared" si="4"/>
        <v>OK</v>
      </c>
      <c r="T48" s="142"/>
      <c r="U48" s="143"/>
      <c r="V48" s="143"/>
      <c r="W48" s="41"/>
      <c r="X48" s="41"/>
      <c r="Y48" s="41"/>
      <c r="Z48" s="41"/>
      <c r="AA48" s="40"/>
      <c r="AB48" s="40"/>
      <c r="AC48" s="40"/>
      <c r="AD48" s="40"/>
      <c r="AE48" s="38"/>
      <c r="AF48" s="38"/>
      <c r="AG48" s="38"/>
      <c r="AH48" s="38"/>
      <c r="AI48" s="38"/>
      <c r="AJ48" s="38"/>
      <c r="AK48" s="38"/>
      <c r="AL48" s="38"/>
      <c r="AM48" s="38"/>
      <c r="AN48" s="38"/>
      <c r="AO48" s="38"/>
      <c r="AP48" s="38"/>
      <c r="AQ48" s="38"/>
      <c r="AR48" s="38"/>
      <c r="AS48" s="38"/>
      <c r="AT48" s="38"/>
      <c r="AU48" s="38"/>
      <c r="AV48" s="38"/>
      <c r="AW48" s="38"/>
      <c r="AX48" s="38"/>
      <c r="AY48" s="38"/>
    </row>
    <row r="49" spans="1:51" ht="24.75" customHeight="1" x14ac:dyDescent="0.25">
      <c r="A49" s="166"/>
      <c r="B49" s="164"/>
      <c r="C49" s="67">
        <v>46</v>
      </c>
      <c r="D49" s="71" t="s">
        <v>109</v>
      </c>
      <c r="E49" s="86" t="s">
        <v>280</v>
      </c>
      <c r="F49" s="77" t="s">
        <v>274</v>
      </c>
      <c r="G49" s="75" t="s">
        <v>288</v>
      </c>
      <c r="H49" s="81" t="s">
        <v>468</v>
      </c>
      <c r="I49" s="82">
        <v>1.6</v>
      </c>
      <c r="J49" s="85">
        <v>0</v>
      </c>
      <c r="K49" s="28">
        <f t="shared" si="5"/>
        <v>0</v>
      </c>
      <c r="L49" s="28">
        <f t="shared" si="6"/>
        <v>0</v>
      </c>
      <c r="M49" s="29"/>
      <c r="N49" s="30">
        <f t="shared" si="3"/>
        <v>0</v>
      </c>
      <c r="O49" s="29"/>
      <c r="P49" s="29"/>
      <c r="Q49" s="29"/>
      <c r="R49" s="42">
        <f t="shared" si="7"/>
        <v>0</v>
      </c>
      <c r="S49" s="20" t="str">
        <f t="shared" si="4"/>
        <v>OK</v>
      </c>
      <c r="T49" s="142"/>
      <c r="U49" s="143"/>
      <c r="V49" s="143"/>
      <c r="W49" s="41"/>
      <c r="X49" s="41"/>
      <c r="Y49" s="41"/>
      <c r="Z49" s="41"/>
      <c r="AA49" s="40"/>
      <c r="AB49" s="40"/>
      <c r="AC49" s="40"/>
      <c r="AD49" s="40"/>
      <c r="AE49" s="38"/>
      <c r="AF49" s="38"/>
      <c r="AG49" s="38"/>
      <c r="AH49" s="38"/>
      <c r="AI49" s="38"/>
      <c r="AJ49" s="38"/>
      <c r="AK49" s="38"/>
      <c r="AL49" s="38"/>
      <c r="AM49" s="38"/>
      <c r="AN49" s="38"/>
      <c r="AO49" s="38"/>
      <c r="AP49" s="38"/>
      <c r="AQ49" s="38"/>
      <c r="AR49" s="38"/>
      <c r="AS49" s="38"/>
      <c r="AT49" s="38"/>
      <c r="AU49" s="38"/>
      <c r="AV49" s="38"/>
      <c r="AW49" s="38"/>
      <c r="AX49" s="38"/>
      <c r="AY49" s="38"/>
    </row>
    <row r="50" spans="1:51" ht="24.75" customHeight="1" x14ac:dyDescent="0.25">
      <c r="A50" s="166"/>
      <c r="B50" s="164"/>
      <c r="C50" s="67">
        <v>47</v>
      </c>
      <c r="D50" s="71" t="s">
        <v>110</v>
      </c>
      <c r="E50" s="86" t="s">
        <v>280</v>
      </c>
      <c r="F50" s="77" t="s">
        <v>274</v>
      </c>
      <c r="G50" s="75" t="s">
        <v>289</v>
      </c>
      <c r="H50" s="81" t="s">
        <v>468</v>
      </c>
      <c r="I50" s="82">
        <v>1.6</v>
      </c>
      <c r="J50" s="85">
        <v>0</v>
      </c>
      <c r="K50" s="28">
        <f t="shared" si="5"/>
        <v>0</v>
      </c>
      <c r="L50" s="28">
        <f t="shared" si="6"/>
        <v>0</v>
      </c>
      <c r="M50" s="29"/>
      <c r="N50" s="30">
        <f t="shared" si="3"/>
        <v>0</v>
      </c>
      <c r="O50" s="29"/>
      <c r="P50" s="29"/>
      <c r="Q50" s="29"/>
      <c r="R50" s="42">
        <f t="shared" si="7"/>
        <v>0</v>
      </c>
      <c r="S50" s="20" t="str">
        <f t="shared" si="4"/>
        <v>OK</v>
      </c>
      <c r="T50" s="142"/>
      <c r="U50" s="143"/>
      <c r="V50" s="143"/>
      <c r="W50" s="41"/>
      <c r="X50" s="41"/>
      <c r="Y50" s="41"/>
      <c r="Z50" s="41"/>
      <c r="AA50" s="40"/>
      <c r="AB50" s="40"/>
      <c r="AC50" s="40"/>
      <c r="AD50" s="40"/>
      <c r="AE50" s="38"/>
      <c r="AF50" s="38"/>
      <c r="AG50" s="38"/>
      <c r="AH50" s="38"/>
      <c r="AI50" s="38"/>
      <c r="AJ50" s="38"/>
      <c r="AK50" s="38"/>
      <c r="AL50" s="38"/>
      <c r="AM50" s="38"/>
      <c r="AN50" s="38"/>
      <c r="AO50" s="38"/>
      <c r="AP50" s="38"/>
      <c r="AQ50" s="38"/>
      <c r="AR50" s="38"/>
      <c r="AS50" s="38"/>
      <c r="AT50" s="38"/>
      <c r="AU50" s="38"/>
      <c r="AV50" s="38"/>
      <c r="AW50" s="38"/>
      <c r="AX50" s="38"/>
      <c r="AY50" s="38"/>
    </row>
    <row r="51" spans="1:51" ht="24.75" customHeight="1" x14ac:dyDescent="0.25">
      <c r="A51" s="166"/>
      <c r="B51" s="164"/>
      <c r="C51" s="67">
        <v>48</v>
      </c>
      <c r="D51" s="71" t="s">
        <v>111</v>
      </c>
      <c r="E51" s="86" t="s">
        <v>290</v>
      </c>
      <c r="F51" s="77" t="s">
        <v>291</v>
      </c>
      <c r="G51" s="75" t="s">
        <v>292</v>
      </c>
      <c r="H51" s="81" t="s">
        <v>470</v>
      </c>
      <c r="I51" s="82">
        <v>3.1</v>
      </c>
      <c r="J51" s="85">
        <v>24</v>
      </c>
      <c r="K51" s="28">
        <f t="shared" si="5"/>
        <v>12</v>
      </c>
      <c r="L51" s="28">
        <f t="shared" si="6"/>
        <v>12</v>
      </c>
      <c r="M51" s="29"/>
      <c r="N51" s="30">
        <f t="shared" si="3"/>
        <v>6</v>
      </c>
      <c r="O51" s="29"/>
      <c r="P51" s="29"/>
      <c r="Q51" s="29"/>
      <c r="R51" s="42">
        <f t="shared" si="7"/>
        <v>12</v>
      </c>
      <c r="S51" s="20" t="str">
        <f t="shared" si="4"/>
        <v>OK</v>
      </c>
      <c r="T51" s="142"/>
      <c r="U51" s="147">
        <v>12</v>
      </c>
      <c r="V51" s="144"/>
      <c r="W51" s="41"/>
      <c r="X51" s="41"/>
      <c r="Y51" s="41"/>
      <c r="Z51" s="41"/>
      <c r="AA51" s="40"/>
      <c r="AB51" s="40"/>
      <c r="AC51" s="40"/>
      <c r="AD51" s="40"/>
      <c r="AE51" s="38"/>
      <c r="AF51" s="38"/>
      <c r="AG51" s="38"/>
      <c r="AH51" s="38"/>
      <c r="AI51" s="38"/>
      <c r="AJ51" s="38"/>
      <c r="AK51" s="38"/>
      <c r="AL51" s="38"/>
      <c r="AM51" s="38"/>
      <c r="AN51" s="38"/>
      <c r="AO51" s="38"/>
      <c r="AP51" s="38"/>
      <c r="AQ51" s="38"/>
      <c r="AR51" s="38"/>
      <c r="AS51" s="38"/>
      <c r="AT51" s="38"/>
      <c r="AU51" s="38"/>
      <c r="AV51" s="38"/>
      <c r="AW51" s="38"/>
      <c r="AX51" s="38"/>
      <c r="AY51" s="38"/>
    </row>
    <row r="52" spans="1:51" ht="24.75" customHeight="1" x14ac:dyDescent="0.25">
      <c r="A52" s="166"/>
      <c r="B52" s="164"/>
      <c r="C52" s="67">
        <v>49</v>
      </c>
      <c r="D52" s="71" t="s">
        <v>112</v>
      </c>
      <c r="E52" s="86" t="s">
        <v>293</v>
      </c>
      <c r="F52" s="77" t="s">
        <v>3</v>
      </c>
      <c r="G52" s="75" t="s">
        <v>294</v>
      </c>
      <c r="H52" s="81" t="s">
        <v>470</v>
      </c>
      <c r="I52" s="82">
        <v>2.78</v>
      </c>
      <c r="J52" s="85">
        <v>18</v>
      </c>
      <c r="K52" s="28">
        <f t="shared" si="5"/>
        <v>18</v>
      </c>
      <c r="L52" s="28">
        <f t="shared" si="6"/>
        <v>18</v>
      </c>
      <c r="M52" s="29"/>
      <c r="N52" s="30">
        <f t="shared" si="3"/>
        <v>4</v>
      </c>
      <c r="O52" s="29"/>
      <c r="P52" s="29"/>
      <c r="Q52" s="29"/>
      <c r="R52" s="42">
        <f t="shared" si="7"/>
        <v>0</v>
      </c>
      <c r="S52" s="20" t="str">
        <f t="shared" si="4"/>
        <v>OK</v>
      </c>
      <c r="T52" s="142"/>
      <c r="U52" s="147">
        <v>18</v>
      </c>
      <c r="V52" s="144"/>
      <c r="W52" s="41"/>
      <c r="X52" s="41"/>
      <c r="Y52" s="41"/>
      <c r="Z52" s="41"/>
      <c r="AA52" s="40"/>
      <c r="AB52" s="40"/>
      <c r="AC52" s="40"/>
      <c r="AD52" s="40"/>
      <c r="AE52" s="38"/>
      <c r="AF52" s="38"/>
      <c r="AG52" s="38"/>
      <c r="AH52" s="38"/>
      <c r="AI52" s="38"/>
      <c r="AJ52" s="38"/>
      <c r="AK52" s="38"/>
      <c r="AL52" s="38"/>
      <c r="AM52" s="38"/>
      <c r="AN52" s="38"/>
      <c r="AO52" s="38"/>
      <c r="AP52" s="38"/>
      <c r="AQ52" s="38"/>
      <c r="AR52" s="38"/>
      <c r="AS52" s="38"/>
      <c r="AT52" s="38"/>
      <c r="AU52" s="38"/>
      <c r="AV52" s="38"/>
      <c r="AW52" s="38"/>
      <c r="AX52" s="38"/>
      <c r="AY52" s="38"/>
    </row>
    <row r="53" spans="1:51" ht="24.75" customHeight="1" x14ac:dyDescent="0.25">
      <c r="A53" s="166"/>
      <c r="B53" s="164"/>
      <c r="C53" s="67">
        <v>50</v>
      </c>
      <c r="D53" s="71" t="s">
        <v>113</v>
      </c>
      <c r="E53" s="86" t="s">
        <v>293</v>
      </c>
      <c r="F53" s="77" t="s">
        <v>3</v>
      </c>
      <c r="G53" s="75" t="s">
        <v>295</v>
      </c>
      <c r="H53" s="81" t="s">
        <v>470</v>
      </c>
      <c r="I53" s="82">
        <v>4.1900000000000004</v>
      </c>
      <c r="J53" s="85">
        <v>14</v>
      </c>
      <c r="K53" s="28">
        <f t="shared" si="5"/>
        <v>14</v>
      </c>
      <c r="L53" s="28">
        <f t="shared" si="6"/>
        <v>14</v>
      </c>
      <c r="M53" s="29"/>
      <c r="N53" s="30">
        <f t="shared" si="3"/>
        <v>3</v>
      </c>
      <c r="O53" s="29"/>
      <c r="P53" s="29"/>
      <c r="Q53" s="29"/>
      <c r="R53" s="42">
        <f t="shared" si="7"/>
        <v>0</v>
      </c>
      <c r="S53" s="20" t="str">
        <f t="shared" si="4"/>
        <v>OK</v>
      </c>
      <c r="T53" s="142"/>
      <c r="U53" s="147">
        <v>14</v>
      </c>
      <c r="V53" s="144"/>
      <c r="W53" s="41"/>
      <c r="X53" s="41"/>
      <c r="Y53" s="41"/>
      <c r="Z53" s="41"/>
      <c r="AA53" s="40"/>
      <c r="AB53" s="40"/>
      <c r="AC53" s="40"/>
      <c r="AD53" s="40"/>
      <c r="AE53" s="38"/>
      <c r="AF53" s="38"/>
      <c r="AG53" s="38"/>
      <c r="AH53" s="38"/>
      <c r="AI53" s="38"/>
      <c r="AJ53" s="38"/>
      <c r="AK53" s="38"/>
      <c r="AL53" s="38"/>
      <c r="AM53" s="38"/>
      <c r="AN53" s="38"/>
      <c r="AO53" s="38"/>
      <c r="AP53" s="38"/>
      <c r="AQ53" s="38"/>
      <c r="AR53" s="38"/>
      <c r="AS53" s="38"/>
      <c r="AT53" s="38"/>
      <c r="AU53" s="38"/>
      <c r="AV53" s="38"/>
      <c r="AW53" s="38"/>
      <c r="AX53" s="38"/>
      <c r="AY53" s="38"/>
    </row>
    <row r="54" spans="1:51" ht="24.75" customHeight="1" x14ac:dyDescent="0.25">
      <c r="A54" s="166"/>
      <c r="B54" s="164"/>
      <c r="C54" s="67">
        <v>51</v>
      </c>
      <c r="D54" s="71" t="s">
        <v>114</v>
      </c>
      <c r="E54" s="86" t="s">
        <v>293</v>
      </c>
      <c r="F54" s="77" t="s">
        <v>3</v>
      </c>
      <c r="G54" s="75" t="s">
        <v>296</v>
      </c>
      <c r="H54" s="81" t="s">
        <v>470</v>
      </c>
      <c r="I54" s="82">
        <v>1.92</v>
      </c>
      <c r="J54" s="85">
        <v>10</v>
      </c>
      <c r="K54" s="28">
        <f t="shared" si="5"/>
        <v>10</v>
      </c>
      <c r="L54" s="28">
        <f t="shared" si="6"/>
        <v>10</v>
      </c>
      <c r="M54" s="29"/>
      <c r="N54" s="30">
        <f t="shared" si="3"/>
        <v>2</v>
      </c>
      <c r="O54" s="29"/>
      <c r="P54" s="29"/>
      <c r="Q54" s="29"/>
      <c r="R54" s="42">
        <f t="shared" si="7"/>
        <v>0</v>
      </c>
      <c r="S54" s="20" t="str">
        <f t="shared" si="4"/>
        <v>OK</v>
      </c>
      <c r="T54" s="142"/>
      <c r="U54" s="147">
        <v>10</v>
      </c>
      <c r="V54" s="144"/>
      <c r="W54" s="41"/>
      <c r="X54" s="41"/>
      <c r="Y54" s="41"/>
      <c r="Z54" s="41"/>
      <c r="AA54" s="40"/>
      <c r="AB54" s="40"/>
      <c r="AC54" s="40"/>
      <c r="AD54" s="40"/>
      <c r="AE54" s="38"/>
      <c r="AF54" s="38"/>
      <c r="AG54" s="38"/>
      <c r="AH54" s="38"/>
      <c r="AI54" s="38"/>
      <c r="AJ54" s="38"/>
      <c r="AK54" s="38"/>
      <c r="AL54" s="38"/>
      <c r="AM54" s="38"/>
      <c r="AN54" s="38"/>
      <c r="AO54" s="38"/>
      <c r="AP54" s="38"/>
      <c r="AQ54" s="38"/>
      <c r="AR54" s="38"/>
      <c r="AS54" s="38"/>
      <c r="AT54" s="38"/>
      <c r="AU54" s="38"/>
      <c r="AV54" s="38"/>
      <c r="AW54" s="38"/>
      <c r="AX54" s="38"/>
      <c r="AY54" s="38"/>
    </row>
    <row r="55" spans="1:51" ht="24.75" customHeight="1" x14ac:dyDescent="0.25">
      <c r="A55" s="166"/>
      <c r="B55" s="164"/>
      <c r="C55" s="67">
        <v>52</v>
      </c>
      <c r="D55" s="71" t="s">
        <v>115</v>
      </c>
      <c r="E55" s="86" t="s">
        <v>297</v>
      </c>
      <c r="F55" s="77" t="s">
        <v>3</v>
      </c>
      <c r="G55" s="75" t="s">
        <v>298</v>
      </c>
      <c r="H55" s="81" t="s">
        <v>468</v>
      </c>
      <c r="I55" s="82">
        <v>9.8000000000000007</v>
      </c>
      <c r="J55" s="85">
        <v>20</v>
      </c>
      <c r="K55" s="28">
        <f t="shared" si="5"/>
        <v>10</v>
      </c>
      <c r="L55" s="28">
        <f t="shared" si="6"/>
        <v>10</v>
      </c>
      <c r="M55" s="29"/>
      <c r="N55" s="30">
        <f t="shared" si="3"/>
        <v>5</v>
      </c>
      <c r="O55" s="29"/>
      <c r="P55" s="29"/>
      <c r="Q55" s="29"/>
      <c r="R55" s="42">
        <f t="shared" si="7"/>
        <v>10</v>
      </c>
      <c r="S55" s="20" t="str">
        <f t="shared" si="4"/>
        <v>OK</v>
      </c>
      <c r="T55" s="142"/>
      <c r="U55" s="147">
        <v>10</v>
      </c>
      <c r="V55" s="143"/>
      <c r="W55" s="41"/>
      <c r="X55" s="41"/>
      <c r="Y55" s="41"/>
      <c r="Z55" s="41"/>
      <c r="AA55" s="40"/>
      <c r="AB55" s="40"/>
      <c r="AC55" s="40"/>
      <c r="AD55" s="40"/>
      <c r="AE55" s="38"/>
      <c r="AF55" s="38"/>
      <c r="AG55" s="38"/>
      <c r="AH55" s="38"/>
      <c r="AI55" s="38"/>
      <c r="AJ55" s="38"/>
      <c r="AK55" s="38"/>
      <c r="AL55" s="38"/>
      <c r="AM55" s="38"/>
      <c r="AN55" s="38"/>
      <c r="AO55" s="38"/>
      <c r="AP55" s="38"/>
      <c r="AQ55" s="38"/>
      <c r="AR55" s="38"/>
      <c r="AS55" s="38"/>
      <c r="AT55" s="38"/>
      <c r="AU55" s="38"/>
      <c r="AV55" s="38"/>
      <c r="AW55" s="38"/>
      <c r="AX55" s="38"/>
      <c r="AY55" s="38"/>
    </row>
    <row r="56" spans="1:51" ht="24.75" customHeight="1" x14ac:dyDescent="0.25">
      <c r="A56" s="166"/>
      <c r="B56" s="165"/>
      <c r="C56" s="67">
        <v>53</v>
      </c>
      <c r="D56" s="71" t="s">
        <v>116</v>
      </c>
      <c r="E56" s="86" t="s">
        <v>299</v>
      </c>
      <c r="F56" s="77" t="s">
        <v>3</v>
      </c>
      <c r="G56" s="75" t="s">
        <v>300</v>
      </c>
      <c r="H56" s="81" t="s">
        <v>468</v>
      </c>
      <c r="I56" s="82">
        <v>8.86</v>
      </c>
      <c r="J56" s="85">
        <v>60</v>
      </c>
      <c r="K56" s="28">
        <f t="shared" si="5"/>
        <v>30</v>
      </c>
      <c r="L56" s="28">
        <f t="shared" si="6"/>
        <v>30</v>
      </c>
      <c r="M56" s="29"/>
      <c r="N56" s="30">
        <f t="shared" si="3"/>
        <v>15</v>
      </c>
      <c r="O56" s="29"/>
      <c r="P56" s="29"/>
      <c r="Q56" s="29"/>
      <c r="R56" s="42">
        <f t="shared" si="7"/>
        <v>30</v>
      </c>
      <c r="S56" s="20" t="str">
        <f t="shared" si="4"/>
        <v>OK</v>
      </c>
      <c r="T56" s="142"/>
      <c r="U56" s="147">
        <v>30</v>
      </c>
      <c r="V56" s="143"/>
      <c r="W56" s="41"/>
      <c r="X56" s="41"/>
      <c r="Y56" s="41"/>
      <c r="Z56" s="41"/>
      <c r="AA56" s="40"/>
      <c r="AB56" s="40"/>
      <c r="AC56" s="40"/>
      <c r="AD56" s="40"/>
      <c r="AE56" s="38"/>
      <c r="AF56" s="38"/>
      <c r="AG56" s="38"/>
      <c r="AH56" s="38"/>
      <c r="AI56" s="38"/>
      <c r="AJ56" s="38"/>
      <c r="AK56" s="38"/>
      <c r="AL56" s="38"/>
      <c r="AM56" s="38"/>
      <c r="AN56" s="38"/>
      <c r="AO56" s="38"/>
      <c r="AP56" s="38"/>
      <c r="AQ56" s="38"/>
      <c r="AR56" s="38"/>
      <c r="AS56" s="38"/>
      <c r="AT56" s="38"/>
      <c r="AU56" s="38"/>
      <c r="AV56" s="38"/>
      <c r="AW56" s="38"/>
      <c r="AX56" s="38"/>
      <c r="AY56" s="38"/>
    </row>
    <row r="57" spans="1:51" ht="24.75" customHeight="1" x14ac:dyDescent="0.25">
      <c r="A57" s="166" t="s">
        <v>479</v>
      </c>
      <c r="B57" s="163">
        <v>6</v>
      </c>
      <c r="C57" s="67">
        <v>54</v>
      </c>
      <c r="D57" s="71" t="s">
        <v>117</v>
      </c>
      <c r="E57" s="86" t="s">
        <v>290</v>
      </c>
      <c r="F57" s="77" t="s">
        <v>301</v>
      </c>
      <c r="G57" s="75" t="s">
        <v>302</v>
      </c>
      <c r="H57" s="81" t="s">
        <v>468</v>
      </c>
      <c r="I57" s="82">
        <v>1</v>
      </c>
      <c r="J57" s="85">
        <v>60</v>
      </c>
      <c r="K57" s="28">
        <f t="shared" si="5"/>
        <v>30</v>
      </c>
      <c r="L57" s="28">
        <f t="shared" si="6"/>
        <v>30</v>
      </c>
      <c r="M57" s="29"/>
      <c r="N57" s="30">
        <f t="shared" si="3"/>
        <v>15</v>
      </c>
      <c r="O57" s="29"/>
      <c r="P57" s="29"/>
      <c r="Q57" s="29"/>
      <c r="R57" s="42">
        <f t="shared" si="7"/>
        <v>30</v>
      </c>
      <c r="S57" s="20" t="str">
        <f t="shared" si="4"/>
        <v>OK</v>
      </c>
      <c r="T57" s="142"/>
      <c r="U57" s="147">
        <v>30</v>
      </c>
      <c r="V57" s="143"/>
      <c r="W57" s="41"/>
      <c r="X57" s="41"/>
      <c r="Y57" s="41"/>
      <c r="Z57" s="41"/>
      <c r="AA57" s="40"/>
      <c r="AB57" s="40"/>
      <c r="AC57" s="40"/>
      <c r="AD57" s="40"/>
      <c r="AE57" s="38"/>
      <c r="AF57" s="38"/>
      <c r="AG57" s="38"/>
      <c r="AH57" s="38"/>
      <c r="AI57" s="38"/>
      <c r="AJ57" s="38"/>
      <c r="AK57" s="38"/>
      <c r="AL57" s="38"/>
      <c r="AM57" s="38"/>
      <c r="AN57" s="38"/>
      <c r="AO57" s="38"/>
      <c r="AP57" s="38"/>
      <c r="AQ57" s="38"/>
      <c r="AR57" s="38"/>
      <c r="AS57" s="38"/>
      <c r="AT57" s="38"/>
      <c r="AU57" s="38"/>
      <c r="AV57" s="38"/>
      <c r="AW57" s="38"/>
      <c r="AX57" s="38"/>
      <c r="AY57" s="38"/>
    </row>
    <row r="58" spans="1:51" ht="24.75" customHeight="1" x14ac:dyDescent="0.25">
      <c r="A58" s="166"/>
      <c r="B58" s="164"/>
      <c r="C58" s="67">
        <v>55</v>
      </c>
      <c r="D58" s="71" t="s">
        <v>118</v>
      </c>
      <c r="E58" s="86" t="s">
        <v>303</v>
      </c>
      <c r="F58" s="77" t="s">
        <v>3</v>
      </c>
      <c r="G58" s="75" t="s">
        <v>304</v>
      </c>
      <c r="H58" s="81" t="s">
        <v>468</v>
      </c>
      <c r="I58" s="82">
        <v>1.06</v>
      </c>
      <c r="J58" s="85">
        <v>50</v>
      </c>
      <c r="K58" s="28">
        <f t="shared" si="5"/>
        <v>0</v>
      </c>
      <c r="L58" s="28">
        <f t="shared" si="6"/>
        <v>0</v>
      </c>
      <c r="M58" s="29"/>
      <c r="N58" s="30">
        <f t="shared" si="3"/>
        <v>12</v>
      </c>
      <c r="O58" s="29"/>
      <c r="P58" s="29"/>
      <c r="Q58" s="29"/>
      <c r="R58" s="42">
        <f t="shared" si="7"/>
        <v>50</v>
      </c>
      <c r="S58" s="20" t="str">
        <f t="shared" si="4"/>
        <v>OK</v>
      </c>
      <c r="T58" s="142"/>
      <c r="U58" s="143"/>
      <c r="V58" s="143"/>
      <c r="W58" s="41"/>
      <c r="X58" s="41"/>
      <c r="Y58" s="41"/>
      <c r="Z58" s="41"/>
      <c r="AA58" s="40"/>
      <c r="AB58" s="40"/>
      <c r="AC58" s="40"/>
      <c r="AD58" s="40"/>
      <c r="AE58" s="38"/>
      <c r="AF58" s="38"/>
      <c r="AG58" s="38"/>
      <c r="AH58" s="38"/>
      <c r="AI58" s="38"/>
      <c r="AJ58" s="38"/>
      <c r="AK58" s="38"/>
      <c r="AL58" s="38"/>
      <c r="AM58" s="38"/>
      <c r="AN58" s="38"/>
      <c r="AO58" s="38"/>
      <c r="AP58" s="38"/>
      <c r="AQ58" s="38"/>
      <c r="AR58" s="38"/>
      <c r="AS58" s="38"/>
      <c r="AT58" s="38"/>
      <c r="AU58" s="38"/>
      <c r="AV58" s="38"/>
      <c r="AW58" s="38"/>
      <c r="AX58" s="38"/>
      <c r="AY58" s="38"/>
    </row>
    <row r="59" spans="1:51" ht="24.75" customHeight="1" x14ac:dyDescent="0.25">
      <c r="A59" s="166"/>
      <c r="B59" s="164"/>
      <c r="C59" s="67">
        <v>56</v>
      </c>
      <c r="D59" s="71" t="s">
        <v>119</v>
      </c>
      <c r="E59" s="86" t="s">
        <v>293</v>
      </c>
      <c r="F59" s="77" t="s">
        <v>50</v>
      </c>
      <c r="G59" s="75" t="s">
        <v>305</v>
      </c>
      <c r="H59" s="81" t="s">
        <v>468</v>
      </c>
      <c r="I59" s="82">
        <v>2</v>
      </c>
      <c r="J59" s="85">
        <v>36</v>
      </c>
      <c r="K59" s="28">
        <f t="shared" si="5"/>
        <v>20</v>
      </c>
      <c r="L59" s="28">
        <f t="shared" si="6"/>
        <v>20</v>
      </c>
      <c r="M59" s="29"/>
      <c r="N59" s="30">
        <f t="shared" si="3"/>
        <v>9</v>
      </c>
      <c r="O59" s="29"/>
      <c r="P59" s="29"/>
      <c r="Q59" s="29"/>
      <c r="R59" s="42">
        <f t="shared" si="7"/>
        <v>16</v>
      </c>
      <c r="S59" s="20" t="str">
        <f t="shared" si="4"/>
        <v>OK</v>
      </c>
      <c r="T59" s="142"/>
      <c r="U59" s="147">
        <v>20</v>
      </c>
      <c r="V59" s="143"/>
      <c r="W59" s="41"/>
      <c r="X59" s="41"/>
      <c r="Y59" s="41"/>
      <c r="Z59" s="41"/>
      <c r="AA59" s="40"/>
      <c r="AB59" s="40"/>
      <c r="AC59" s="40"/>
      <c r="AD59" s="40"/>
      <c r="AE59" s="38"/>
      <c r="AF59" s="38"/>
      <c r="AG59" s="38"/>
      <c r="AH59" s="38"/>
      <c r="AI59" s="38"/>
      <c r="AJ59" s="38"/>
      <c r="AK59" s="38"/>
      <c r="AL59" s="38"/>
      <c r="AM59" s="38"/>
      <c r="AN59" s="38"/>
      <c r="AO59" s="38"/>
      <c r="AP59" s="38"/>
      <c r="AQ59" s="38"/>
      <c r="AR59" s="38"/>
      <c r="AS59" s="38"/>
      <c r="AT59" s="38"/>
      <c r="AU59" s="38"/>
      <c r="AV59" s="38"/>
      <c r="AW59" s="38"/>
      <c r="AX59" s="38"/>
      <c r="AY59" s="38"/>
    </row>
    <row r="60" spans="1:51" ht="24.75" customHeight="1" x14ac:dyDescent="0.25">
      <c r="A60" s="166"/>
      <c r="B60" s="164"/>
      <c r="C60" s="67">
        <v>57</v>
      </c>
      <c r="D60" s="71" t="s">
        <v>120</v>
      </c>
      <c r="E60" s="86" t="s">
        <v>306</v>
      </c>
      <c r="F60" s="77" t="s">
        <v>236</v>
      </c>
      <c r="G60" s="75" t="s">
        <v>307</v>
      </c>
      <c r="H60" s="81" t="s">
        <v>468</v>
      </c>
      <c r="I60" s="82">
        <v>1.32</v>
      </c>
      <c r="J60" s="85">
        <v>0</v>
      </c>
      <c r="K60" s="28">
        <f t="shared" si="5"/>
        <v>0</v>
      </c>
      <c r="L60" s="28">
        <f t="shared" si="6"/>
        <v>0</v>
      </c>
      <c r="M60" s="29"/>
      <c r="N60" s="30">
        <f t="shared" si="3"/>
        <v>0</v>
      </c>
      <c r="O60" s="29"/>
      <c r="P60" s="29"/>
      <c r="Q60" s="29"/>
      <c r="R60" s="42">
        <f t="shared" si="7"/>
        <v>0</v>
      </c>
      <c r="S60" s="20" t="str">
        <f t="shared" si="4"/>
        <v>OK</v>
      </c>
      <c r="T60" s="142"/>
      <c r="U60" s="143"/>
      <c r="V60" s="143"/>
      <c r="W60" s="41"/>
      <c r="X60" s="41"/>
      <c r="Y60" s="41"/>
      <c r="Z60" s="41"/>
      <c r="AA60" s="40"/>
      <c r="AB60" s="40"/>
      <c r="AC60" s="40"/>
      <c r="AD60" s="40"/>
      <c r="AE60" s="38"/>
      <c r="AF60" s="38"/>
      <c r="AG60" s="38"/>
      <c r="AH60" s="38"/>
      <c r="AI60" s="38"/>
      <c r="AJ60" s="38"/>
      <c r="AK60" s="38"/>
      <c r="AL60" s="38"/>
      <c r="AM60" s="38"/>
      <c r="AN60" s="38"/>
      <c r="AO60" s="38"/>
      <c r="AP60" s="38"/>
      <c r="AQ60" s="38"/>
      <c r="AR60" s="38"/>
      <c r="AS60" s="38"/>
      <c r="AT60" s="38"/>
      <c r="AU60" s="38"/>
      <c r="AV60" s="38"/>
      <c r="AW60" s="38"/>
      <c r="AX60" s="38"/>
      <c r="AY60" s="38"/>
    </row>
    <row r="61" spans="1:51" ht="24.75" customHeight="1" x14ac:dyDescent="0.25">
      <c r="A61" s="166"/>
      <c r="B61" s="164"/>
      <c r="C61" s="67">
        <v>58</v>
      </c>
      <c r="D61" s="71" t="s">
        <v>121</v>
      </c>
      <c r="E61" s="86" t="s">
        <v>308</v>
      </c>
      <c r="F61" s="77" t="s">
        <v>3</v>
      </c>
      <c r="G61" s="75" t="s">
        <v>309</v>
      </c>
      <c r="H61" s="81" t="s">
        <v>468</v>
      </c>
      <c r="I61" s="82">
        <v>0.93</v>
      </c>
      <c r="J61" s="85">
        <v>48</v>
      </c>
      <c r="K61" s="28">
        <f t="shared" si="5"/>
        <v>0</v>
      </c>
      <c r="L61" s="28">
        <f t="shared" si="6"/>
        <v>0</v>
      </c>
      <c r="M61" s="29"/>
      <c r="N61" s="30">
        <f t="shared" si="3"/>
        <v>12</v>
      </c>
      <c r="O61" s="29"/>
      <c r="P61" s="29"/>
      <c r="Q61" s="29"/>
      <c r="R61" s="42">
        <f t="shared" si="7"/>
        <v>48</v>
      </c>
      <c r="S61" s="20" t="str">
        <f t="shared" si="4"/>
        <v>OK</v>
      </c>
      <c r="T61" s="142"/>
      <c r="U61" s="143"/>
      <c r="V61" s="143"/>
      <c r="W61" s="41"/>
      <c r="X61" s="41"/>
      <c r="Y61" s="41"/>
      <c r="Z61" s="41"/>
      <c r="AA61" s="40"/>
      <c r="AB61" s="40"/>
      <c r="AC61" s="40"/>
      <c r="AD61" s="40"/>
      <c r="AE61" s="38"/>
      <c r="AF61" s="38"/>
      <c r="AG61" s="38"/>
      <c r="AH61" s="38"/>
      <c r="AI61" s="38"/>
      <c r="AJ61" s="38"/>
      <c r="AK61" s="38"/>
      <c r="AL61" s="38"/>
      <c r="AM61" s="38"/>
      <c r="AN61" s="38"/>
      <c r="AO61" s="38"/>
      <c r="AP61" s="38"/>
      <c r="AQ61" s="38"/>
      <c r="AR61" s="38"/>
      <c r="AS61" s="38"/>
      <c r="AT61" s="38"/>
      <c r="AU61" s="38"/>
      <c r="AV61" s="38"/>
      <c r="AW61" s="38"/>
      <c r="AX61" s="38"/>
      <c r="AY61" s="38"/>
    </row>
    <row r="62" spans="1:51" ht="24.75" customHeight="1" x14ac:dyDescent="0.25">
      <c r="A62" s="166"/>
      <c r="B62" s="164"/>
      <c r="C62" s="67">
        <v>59</v>
      </c>
      <c r="D62" s="71" t="s">
        <v>122</v>
      </c>
      <c r="E62" s="86" t="s">
        <v>308</v>
      </c>
      <c r="F62" s="77" t="s">
        <v>3</v>
      </c>
      <c r="G62" s="75" t="s">
        <v>310</v>
      </c>
      <c r="H62" s="81" t="s">
        <v>468</v>
      </c>
      <c r="I62" s="82">
        <v>0.93</v>
      </c>
      <c r="J62" s="85">
        <v>28</v>
      </c>
      <c r="K62" s="28">
        <f t="shared" si="5"/>
        <v>0</v>
      </c>
      <c r="L62" s="28">
        <f t="shared" si="6"/>
        <v>0</v>
      </c>
      <c r="M62" s="29"/>
      <c r="N62" s="30">
        <f t="shared" si="3"/>
        <v>7</v>
      </c>
      <c r="O62" s="29"/>
      <c r="P62" s="29"/>
      <c r="Q62" s="29"/>
      <c r="R62" s="42">
        <f t="shared" si="7"/>
        <v>28</v>
      </c>
      <c r="S62" s="20" t="str">
        <f t="shared" si="4"/>
        <v>OK</v>
      </c>
      <c r="T62" s="142"/>
      <c r="U62" s="143"/>
      <c r="V62" s="143"/>
      <c r="W62" s="41"/>
      <c r="X62" s="41"/>
      <c r="Y62" s="41"/>
      <c r="Z62" s="41"/>
      <c r="AA62" s="40"/>
      <c r="AB62" s="40"/>
      <c r="AC62" s="40"/>
      <c r="AD62" s="40"/>
      <c r="AE62" s="38"/>
      <c r="AF62" s="38"/>
      <c r="AG62" s="38"/>
      <c r="AH62" s="38"/>
      <c r="AI62" s="38"/>
      <c r="AJ62" s="38"/>
      <c r="AK62" s="38"/>
      <c r="AL62" s="38"/>
      <c r="AM62" s="38"/>
      <c r="AN62" s="38"/>
      <c r="AO62" s="38"/>
      <c r="AP62" s="38"/>
      <c r="AQ62" s="38"/>
      <c r="AR62" s="38"/>
      <c r="AS62" s="38"/>
      <c r="AT62" s="38"/>
      <c r="AU62" s="38"/>
      <c r="AV62" s="38"/>
      <c r="AW62" s="38"/>
      <c r="AX62" s="38"/>
      <c r="AY62" s="38"/>
    </row>
    <row r="63" spans="1:51" ht="24.75" customHeight="1" x14ac:dyDescent="0.25">
      <c r="A63" s="166"/>
      <c r="B63" s="164"/>
      <c r="C63" s="67">
        <v>60</v>
      </c>
      <c r="D63" s="71" t="s">
        <v>123</v>
      </c>
      <c r="E63" s="86" t="s">
        <v>308</v>
      </c>
      <c r="F63" s="77" t="s">
        <v>3</v>
      </c>
      <c r="G63" s="75" t="s">
        <v>311</v>
      </c>
      <c r="H63" s="81" t="s">
        <v>468</v>
      </c>
      <c r="I63" s="82">
        <v>0.93</v>
      </c>
      <c r="J63" s="85">
        <v>24</v>
      </c>
      <c r="K63" s="28">
        <f t="shared" si="5"/>
        <v>0</v>
      </c>
      <c r="L63" s="28">
        <f t="shared" si="6"/>
        <v>0</v>
      </c>
      <c r="M63" s="29"/>
      <c r="N63" s="30">
        <f t="shared" si="3"/>
        <v>6</v>
      </c>
      <c r="O63" s="29"/>
      <c r="P63" s="29"/>
      <c r="Q63" s="29"/>
      <c r="R63" s="42">
        <f t="shared" si="7"/>
        <v>24</v>
      </c>
      <c r="S63" s="20" t="str">
        <f t="shared" si="4"/>
        <v>OK</v>
      </c>
      <c r="T63" s="142"/>
      <c r="U63" s="143"/>
      <c r="V63" s="143"/>
      <c r="W63" s="41"/>
      <c r="X63" s="41"/>
      <c r="Y63" s="41"/>
      <c r="Z63" s="41"/>
      <c r="AA63" s="40"/>
      <c r="AB63" s="40"/>
      <c r="AC63" s="40"/>
      <c r="AD63" s="40"/>
      <c r="AE63" s="38"/>
      <c r="AF63" s="38"/>
      <c r="AG63" s="38"/>
      <c r="AH63" s="38"/>
      <c r="AI63" s="38"/>
      <c r="AJ63" s="38"/>
      <c r="AK63" s="38"/>
      <c r="AL63" s="38"/>
      <c r="AM63" s="38"/>
      <c r="AN63" s="38"/>
      <c r="AO63" s="38"/>
      <c r="AP63" s="38"/>
      <c r="AQ63" s="38"/>
      <c r="AR63" s="38"/>
      <c r="AS63" s="38"/>
      <c r="AT63" s="38"/>
      <c r="AU63" s="38"/>
      <c r="AV63" s="38"/>
      <c r="AW63" s="38"/>
      <c r="AX63" s="38"/>
      <c r="AY63" s="38"/>
    </row>
    <row r="64" spans="1:51" ht="24.75" customHeight="1" x14ac:dyDescent="0.25">
      <c r="A64" s="166"/>
      <c r="B64" s="164"/>
      <c r="C64" s="67">
        <v>61</v>
      </c>
      <c r="D64" s="71" t="s">
        <v>124</v>
      </c>
      <c r="E64" s="86" t="s">
        <v>312</v>
      </c>
      <c r="F64" s="77" t="s">
        <v>3</v>
      </c>
      <c r="G64" s="75" t="s">
        <v>313</v>
      </c>
      <c r="H64" s="81" t="s">
        <v>468</v>
      </c>
      <c r="I64" s="82">
        <v>0.7</v>
      </c>
      <c r="J64" s="85">
        <v>0</v>
      </c>
      <c r="K64" s="28">
        <f t="shared" si="5"/>
        <v>0</v>
      </c>
      <c r="L64" s="28">
        <f t="shared" si="6"/>
        <v>0</v>
      </c>
      <c r="M64" s="29"/>
      <c r="N64" s="30">
        <f t="shared" si="3"/>
        <v>0</v>
      </c>
      <c r="O64" s="29"/>
      <c r="P64" s="29"/>
      <c r="Q64" s="29"/>
      <c r="R64" s="42">
        <f t="shared" si="7"/>
        <v>0</v>
      </c>
      <c r="S64" s="20" t="str">
        <f t="shared" si="4"/>
        <v>OK</v>
      </c>
      <c r="T64" s="142"/>
      <c r="U64" s="143"/>
      <c r="V64" s="143"/>
      <c r="W64" s="41"/>
      <c r="X64" s="41"/>
      <c r="Y64" s="41"/>
      <c r="Z64" s="41"/>
      <c r="AA64" s="40"/>
      <c r="AB64" s="40"/>
      <c r="AC64" s="40"/>
      <c r="AD64" s="40"/>
      <c r="AE64" s="38"/>
      <c r="AF64" s="38"/>
      <c r="AG64" s="38"/>
      <c r="AH64" s="38"/>
      <c r="AI64" s="38"/>
      <c r="AJ64" s="38"/>
      <c r="AK64" s="38"/>
      <c r="AL64" s="38"/>
      <c r="AM64" s="38"/>
      <c r="AN64" s="38"/>
      <c r="AO64" s="38"/>
      <c r="AP64" s="38"/>
      <c r="AQ64" s="38"/>
      <c r="AR64" s="38"/>
      <c r="AS64" s="38"/>
      <c r="AT64" s="38"/>
      <c r="AU64" s="38"/>
      <c r="AV64" s="38"/>
      <c r="AW64" s="38"/>
      <c r="AX64" s="38"/>
      <c r="AY64" s="38"/>
    </row>
    <row r="65" spans="1:51" ht="24.75" customHeight="1" x14ac:dyDescent="0.25">
      <c r="A65" s="166"/>
      <c r="B65" s="164"/>
      <c r="C65" s="67">
        <v>62</v>
      </c>
      <c r="D65" s="71" t="s">
        <v>125</v>
      </c>
      <c r="E65" s="86" t="s">
        <v>314</v>
      </c>
      <c r="F65" s="77" t="s">
        <v>3</v>
      </c>
      <c r="G65" s="75" t="s">
        <v>315</v>
      </c>
      <c r="H65" s="81" t="s">
        <v>468</v>
      </c>
      <c r="I65" s="82">
        <v>1.06</v>
      </c>
      <c r="J65" s="85">
        <v>20</v>
      </c>
      <c r="K65" s="28">
        <f t="shared" si="5"/>
        <v>20</v>
      </c>
      <c r="L65" s="28">
        <f t="shared" si="6"/>
        <v>20</v>
      </c>
      <c r="M65" s="29"/>
      <c r="N65" s="30">
        <f t="shared" si="3"/>
        <v>5</v>
      </c>
      <c r="O65" s="29"/>
      <c r="P65" s="29"/>
      <c r="Q65" s="29"/>
      <c r="R65" s="42">
        <f t="shared" si="7"/>
        <v>0</v>
      </c>
      <c r="S65" s="20" t="str">
        <f t="shared" si="4"/>
        <v>OK</v>
      </c>
      <c r="T65" s="142"/>
      <c r="U65" s="147">
        <v>20</v>
      </c>
      <c r="V65" s="143"/>
      <c r="W65" s="41"/>
      <c r="X65" s="41"/>
      <c r="Y65" s="41"/>
      <c r="Z65" s="41"/>
      <c r="AA65" s="40"/>
      <c r="AB65" s="40"/>
      <c r="AC65" s="40"/>
      <c r="AD65" s="40"/>
      <c r="AE65" s="38"/>
      <c r="AF65" s="38"/>
      <c r="AG65" s="38"/>
      <c r="AH65" s="38"/>
      <c r="AI65" s="38"/>
      <c r="AJ65" s="38"/>
      <c r="AK65" s="38"/>
      <c r="AL65" s="38"/>
      <c r="AM65" s="38"/>
      <c r="AN65" s="38"/>
      <c r="AO65" s="38"/>
      <c r="AP65" s="38"/>
      <c r="AQ65" s="38"/>
      <c r="AR65" s="38"/>
      <c r="AS65" s="38"/>
      <c r="AT65" s="38"/>
      <c r="AU65" s="38"/>
      <c r="AV65" s="38"/>
      <c r="AW65" s="38"/>
      <c r="AX65" s="38"/>
      <c r="AY65" s="38"/>
    </row>
    <row r="66" spans="1:51" ht="24.75" customHeight="1" x14ac:dyDescent="0.25">
      <c r="A66" s="166"/>
      <c r="B66" s="164"/>
      <c r="C66" s="67">
        <v>63</v>
      </c>
      <c r="D66" s="71" t="s">
        <v>126</v>
      </c>
      <c r="E66" s="86" t="s">
        <v>316</v>
      </c>
      <c r="F66" s="77" t="s">
        <v>3</v>
      </c>
      <c r="G66" s="75" t="s">
        <v>317</v>
      </c>
      <c r="H66" s="81" t="s">
        <v>468</v>
      </c>
      <c r="I66" s="82">
        <v>1.24</v>
      </c>
      <c r="J66" s="85">
        <v>20</v>
      </c>
      <c r="K66" s="28">
        <f t="shared" si="5"/>
        <v>20</v>
      </c>
      <c r="L66" s="28">
        <f t="shared" si="6"/>
        <v>20</v>
      </c>
      <c r="M66" s="29"/>
      <c r="N66" s="30">
        <f t="shared" si="3"/>
        <v>5</v>
      </c>
      <c r="O66" s="29"/>
      <c r="P66" s="29"/>
      <c r="Q66" s="29"/>
      <c r="R66" s="42">
        <f t="shared" si="7"/>
        <v>0</v>
      </c>
      <c r="S66" s="20" t="str">
        <f t="shared" si="4"/>
        <v>OK</v>
      </c>
      <c r="T66" s="142"/>
      <c r="U66" s="147">
        <v>20</v>
      </c>
      <c r="V66" s="143"/>
      <c r="W66" s="41"/>
      <c r="X66" s="41"/>
      <c r="Y66" s="41"/>
      <c r="Z66" s="41"/>
      <c r="AA66" s="40"/>
      <c r="AB66" s="40"/>
      <c r="AC66" s="40"/>
      <c r="AD66" s="40"/>
      <c r="AE66" s="38"/>
      <c r="AF66" s="38"/>
      <c r="AG66" s="38"/>
      <c r="AH66" s="38"/>
      <c r="AI66" s="38"/>
      <c r="AJ66" s="38"/>
      <c r="AK66" s="38"/>
      <c r="AL66" s="38"/>
      <c r="AM66" s="38"/>
      <c r="AN66" s="38"/>
      <c r="AO66" s="38"/>
      <c r="AP66" s="38"/>
      <c r="AQ66" s="38"/>
      <c r="AR66" s="38"/>
      <c r="AS66" s="38"/>
      <c r="AT66" s="38"/>
      <c r="AU66" s="38"/>
      <c r="AV66" s="38"/>
      <c r="AW66" s="38"/>
      <c r="AX66" s="38"/>
      <c r="AY66" s="38"/>
    </row>
    <row r="67" spans="1:51" ht="24.75" customHeight="1" x14ac:dyDescent="0.25">
      <c r="A67" s="166"/>
      <c r="B67" s="164"/>
      <c r="C67" s="67">
        <v>64</v>
      </c>
      <c r="D67" s="71" t="s">
        <v>127</v>
      </c>
      <c r="E67" s="86" t="s">
        <v>314</v>
      </c>
      <c r="F67" s="77" t="s">
        <v>3</v>
      </c>
      <c r="G67" s="75" t="s">
        <v>318</v>
      </c>
      <c r="H67" s="81" t="s">
        <v>468</v>
      </c>
      <c r="I67" s="82">
        <v>1.67</v>
      </c>
      <c r="J67" s="85">
        <v>20</v>
      </c>
      <c r="K67" s="28">
        <f t="shared" si="5"/>
        <v>20</v>
      </c>
      <c r="L67" s="28">
        <f t="shared" si="6"/>
        <v>20</v>
      </c>
      <c r="M67" s="29"/>
      <c r="N67" s="30">
        <f t="shared" si="3"/>
        <v>5</v>
      </c>
      <c r="O67" s="29"/>
      <c r="P67" s="29"/>
      <c r="Q67" s="29"/>
      <c r="R67" s="42">
        <f t="shared" si="7"/>
        <v>0</v>
      </c>
      <c r="S67" s="20" t="str">
        <f t="shared" si="4"/>
        <v>OK</v>
      </c>
      <c r="T67" s="142"/>
      <c r="U67" s="147">
        <v>20</v>
      </c>
      <c r="V67" s="143"/>
      <c r="W67" s="41"/>
      <c r="X67" s="41"/>
      <c r="Y67" s="41"/>
      <c r="Z67" s="41"/>
      <c r="AA67" s="40"/>
      <c r="AB67" s="40"/>
      <c r="AC67" s="40"/>
      <c r="AD67" s="40"/>
      <c r="AE67" s="38"/>
      <c r="AF67" s="38"/>
      <c r="AG67" s="38"/>
      <c r="AH67" s="38"/>
      <c r="AI67" s="38"/>
      <c r="AJ67" s="38"/>
      <c r="AK67" s="38"/>
      <c r="AL67" s="38"/>
      <c r="AM67" s="38"/>
      <c r="AN67" s="38"/>
      <c r="AO67" s="38"/>
      <c r="AP67" s="38"/>
      <c r="AQ67" s="38"/>
      <c r="AR67" s="38"/>
      <c r="AS67" s="38"/>
      <c r="AT67" s="38"/>
      <c r="AU67" s="38"/>
      <c r="AV67" s="38"/>
      <c r="AW67" s="38"/>
      <c r="AX67" s="38"/>
      <c r="AY67" s="38"/>
    </row>
    <row r="68" spans="1:51" ht="24.75" customHeight="1" x14ac:dyDescent="0.25">
      <c r="A68" s="166"/>
      <c r="B68" s="164"/>
      <c r="C68" s="67">
        <v>65</v>
      </c>
      <c r="D68" s="71" t="s">
        <v>128</v>
      </c>
      <c r="E68" s="86" t="s">
        <v>297</v>
      </c>
      <c r="F68" s="77" t="s">
        <v>3</v>
      </c>
      <c r="G68" s="75" t="s">
        <v>319</v>
      </c>
      <c r="H68" s="81" t="s">
        <v>468</v>
      </c>
      <c r="I68" s="82">
        <v>0.75</v>
      </c>
      <c r="J68" s="85">
        <v>24</v>
      </c>
      <c r="K68" s="28">
        <f t="shared" si="5"/>
        <v>24</v>
      </c>
      <c r="L68" s="28">
        <f t="shared" si="6"/>
        <v>24</v>
      </c>
      <c r="M68" s="29"/>
      <c r="N68" s="30">
        <f t="shared" si="3"/>
        <v>6</v>
      </c>
      <c r="O68" s="29"/>
      <c r="P68" s="29"/>
      <c r="Q68" s="29"/>
      <c r="R68" s="42">
        <f t="shared" si="7"/>
        <v>0</v>
      </c>
      <c r="S68" s="20" t="str">
        <f t="shared" si="4"/>
        <v>OK</v>
      </c>
      <c r="T68" s="142"/>
      <c r="U68" s="147">
        <v>24</v>
      </c>
      <c r="V68" s="143"/>
      <c r="W68" s="41"/>
      <c r="X68" s="41"/>
      <c r="Y68" s="41"/>
      <c r="Z68" s="41"/>
      <c r="AA68" s="40"/>
      <c r="AB68" s="40"/>
      <c r="AC68" s="40"/>
      <c r="AD68" s="40"/>
      <c r="AE68" s="38"/>
      <c r="AF68" s="38"/>
      <c r="AG68" s="38"/>
      <c r="AH68" s="38"/>
      <c r="AI68" s="38"/>
      <c r="AJ68" s="38"/>
      <c r="AK68" s="38"/>
      <c r="AL68" s="38"/>
      <c r="AM68" s="38"/>
      <c r="AN68" s="38"/>
      <c r="AO68" s="38"/>
      <c r="AP68" s="38"/>
      <c r="AQ68" s="38"/>
      <c r="AR68" s="38"/>
      <c r="AS68" s="38"/>
      <c r="AT68" s="38"/>
      <c r="AU68" s="38"/>
      <c r="AV68" s="38"/>
      <c r="AW68" s="38"/>
      <c r="AX68" s="38"/>
      <c r="AY68" s="38"/>
    </row>
    <row r="69" spans="1:51" ht="24.75" customHeight="1" x14ac:dyDescent="0.25">
      <c r="A69" s="166"/>
      <c r="B69" s="164"/>
      <c r="C69" s="67">
        <v>66</v>
      </c>
      <c r="D69" s="71" t="s">
        <v>129</v>
      </c>
      <c r="E69" s="86" t="s">
        <v>299</v>
      </c>
      <c r="F69" s="77" t="s">
        <v>3</v>
      </c>
      <c r="G69" s="75" t="s">
        <v>320</v>
      </c>
      <c r="H69" s="81" t="s">
        <v>468</v>
      </c>
      <c r="I69" s="82">
        <v>5.69</v>
      </c>
      <c r="J69" s="85">
        <v>30</v>
      </c>
      <c r="K69" s="28">
        <f t="shared" si="5"/>
        <v>30</v>
      </c>
      <c r="L69" s="28">
        <f t="shared" si="6"/>
        <v>30</v>
      </c>
      <c r="M69" s="29"/>
      <c r="N69" s="30">
        <f t="shared" si="3"/>
        <v>7</v>
      </c>
      <c r="O69" s="29"/>
      <c r="P69" s="29"/>
      <c r="Q69" s="29"/>
      <c r="R69" s="42">
        <f t="shared" si="7"/>
        <v>0</v>
      </c>
      <c r="S69" s="20" t="str">
        <f t="shared" ref="S69:S154" si="8">IF(R69&lt;0,"ATENÇÃO","OK")</f>
        <v>OK</v>
      </c>
      <c r="T69" s="142"/>
      <c r="U69" s="147">
        <v>30</v>
      </c>
      <c r="V69" s="143"/>
      <c r="W69" s="41"/>
      <c r="X69" s="41"/>
      <c r="Y69" s="41"/>
      <c r="Z69" s="41"/>
      <c r="AA69" s="40"/>
      <c r="AB69" s="40"/>
      <c r="AC69" s="40"/>
      <c r="AD69" s="40"/>
      <c r="AE69" s="38"/>
      <c r="AF69" s="38"/>
      <c r="AG69" s="38"/>
      <c r="AH69" s="38"/>
      <c r="AI69" s="38"/>
      <c r="AJ69" s="38"/>
      <c r="AK69" s="38"/>
      <c r="AL69" s="38"/>
      <c r="AM69" s="38"/>
      <c r="AN69" s="38"/>
      <c r="AO69" s="38"/>
      <c r="AP69" s="38"/>
      <c r="AQ69" s="38"/>
      <c r="AR69" s="38"/>
      <c r="AS69" s="38"/>
      <c r="AT69" s="38"/>
      <c r="AU69" s="38"/>
      <c r="AV69" s="38"/>
      <c r="AW69" s="38"/>
      <c r="AX69" s="38"/>
      <c r="AY69" s="38"/>
    </row>
    <row r="70" spans="1:51" ht="24.75" customHeight="1" x14ac:dyDescent="0.25">
      <c r="A70" s="166"/>
      <c r="B70" s="164"/>
      <c r="C70" s="67">
        <v>67</v>
      </c>
      <c r="D70" s="71" t="s">
        <v>130</v>
      </c>
      <c r="E70" s="86" t="s">
        <v>321</v>
      </c>
      <c r="F70" s="77" t="s">
        <v>3</v>
      </c>
      <c r="G70" s="75" t="s">
        <v>322</v>
      </c>
      <c r="H70" s="81" t="s">
        <v>468</v>
      </c>
      <c r="I70" s="82">
        <v>3.04</v>
      </c>
      <c r="J70" s="85">
        <v>24</v>
      </c>
      <c r="K70" s="28">
        <f t="shared" si="5"/>
        <v>24</v>
      </c>
      <c r="L70" s="28">
        <f t="shared" si="6"/>
        <v>24</v>
      </c>
      <c r="M70" s="29"/>
      <c r="N70" s="30">
        <f t="shared" si="3"/>
        <v>6</v>
      </c>
      <c r="O70" s="29"/>
      <c r="P70" s="29"/>
      <c r="Q70" s="29"/>
      <c r="R70" s="42">
        <f t="shared" si="7"/>
        <v>0</v>
      </c>
      <c r="S70" s="20" t="str">
        <f t="shared" si="8"/>
        <v>OK</v>
      </c>
      <c r="T70" s="142"/>
      <c r="U70" s="147">
        <v>24</v>
      </c>
      <c r="V70" s="143"/>
      <c r="W70" s="41"/>
      <c r="X70" s="41"/>
      <c r="Y70" s="41"/>
      <c r="Z70" s="41"/>
      <c r="AA70" s="40"/>
      <c r="AB70" s="40"/>
      <c r="AC70" s="40"/>
      <c r="AD70" s="40"/>
      <c r="AE70" s="38"/>
      <c r="AF70" s="38"/>
      <c r="AG70" s="38"/>
      <c r="AH70" s="38"/>
      <c r="AI70" s="38"/>
      <c r="AJ70" s="38"/>
      <c r="AK70" s="38"/>
      <c r="AL70" s="38"/>
      <c r="AM70" s="38"/>
      <c r="AN70" s="38"/>
      <c r="AO70" s="38"/>
      <c r="AP70" s="38"/>
      <c r="AQ70" s="38"/>
      <c r="AR70" s="38"/>
      <c r="AS70" s="38"/>
      <c r="AT70" s="38"/>
      <c r="AU70" s="38"/>
      <c r="AV70" s="38"/>
      <c r="AW70" s="38"/>
      <c r="AX70" s="38"/>
      <c r="AY70" s="38"/>
    </row>
    <row r="71" spans="1:51" ht="24.75" customHeight="1" x14ac:dyDescent="0.25">
      <c r="A71" s="166"/>
      <c r="B71" s="164"/>
      <c r="C71" s="67">
        <v>68</v>
      </c>
      <c r="D71" s="71" t="s">
        <v>131</v>
      </c>
      <c r="E71" s="86" t="s">
        <v>323</v>
      </c>
      <c r="F71" s="77" t="s">
        <v>3</v>
      </c>
      <c r="G71" s="75" t="s">
        <v>324</v>
      </c>
      <c r="H71" s="81" t="s">
        <v>468</v>
      </c>
      <c r="I71" s="82">
        <v>3.66</v>
      </c>
      <c r="J71" s="85">
        <v>25</v>
      </c>
      <c r="K71" s="28">
        <f t="shared" si="5"/>
        <v>25</v>
      </c>
      <c r="L71" s="28">
        <f t="shared" si="6"/>
        <v>25</v>
      </c>
      <c r="M71" s="29"/>
      <c r="N71" s="30">
        <f t="shared" si="3"/>
        <v>6</v>
      </c>
      <c r="O71" s="29"/>
      <c r="P71" s="29"/>
      <c r="Q71" s="29"/>
      <c r="R71" s="42">
        <f t="shared" si="7"/>
        <v>0</v>
      </c>
      <c r="S71" s="20" t="str">
        <f t="shared" si="8"/>
        <v>OK</v>
      </c>
      <c r="T71" s="142"/>
      <c r="U71" s="147">
        <v>25</v>
      </c>
      <c r="V71" s="143"/>
      <c r="W71" s="41"/>
      <c r="X71" s="41"/>
      <c r="Y71" s="41"/>
      <c r="Z71" s="41"/>
      <c r="AA71" s="40"/>
      <c r="AB71" s="40"/>
      <c r="AC71" s="40"/>
      <c r="AD71" s="40"/>
      <c r="AE71" s="38"/>
      <c r="AF71" s="38"/>
      <c r="AG71" s="38"/>
      <c r="AH71" s="38"/>
      <c r="AI71" s="38"/>
      <c r="AJ71" s="38"/>
      <c r="AK71" s="38"/>
      <c r="AL71" s="38"/>
      <c r="AM71" s="38"/>
      <c r="AN71" s="38"/>
      <c r="AO71" s="38"/>
      <c r="AP71" s="38"/>
      <c r="AQ71" s="38"/>
      <c r="AR71" s="38"/>
      <c r="AS71" s="38"/>
      <c r="AT71" s="38"/>
      <c r="AU71" s="38"/>
      <c r="AV71" s="38"/>
      <c r="AW71" s="38"/>
      <c r="AX71" s="38"/>
      <c r="AY71" s="38"/>
    </row>
    <row r="72" spans="1:51" ht="24.75" customHeight="1" x14ac:dyDescent="0.25">
      <c r="A72" s="166"/>
      <c r="B72" s="164"/>
      <c r="C72" s="67">
        <v>69</v>
      </c>
      <c r="D72" s="71" t="s">
        <v>132</v>
      </c>
      <c r="E72" s="86" t="s">
        <v>314</v>
      </c>
      <c r="F72" s="77" t="s">
        <v>3</v>
      </c>
      <c r="G72" s="75" t="s">
        <v>325</v>
      </c>
      <c r="H72" s="81" t="s">
        <v>468</v>
      </c>
      <c r="I72" s="82">
        <v>0.43</v>
      </c>
      <c r="J72" s="85">
        <v>120</v>
      </c>
      <c r="K72" s="28">
        <f t="shared" si="5"/>
        <v>0</v>
      </c>
      <c r="L72" s="28">
        <f t="shared" si="6"/>
        <v>0</v>
      </c>
      <c r="M72" s="29"/>
      <c r="N72" s="30">
        <f t="shared" si="3"/>
        <v>30</v>
      </c>
      <c r="O72" s="29"/>
      <c r="P72" s="29"/>
      <c r="Q72" s="29"/>
      <c r="R72" s="42">
        <f t="shared" si="7"/>
        <v>120</v>
      </c>
      <c r="S72" s="20" t="str">
        <f t="shared" si="8"/>
        <v>OK</v>
      </c>
      <c r="T72" s="142"/>
      <c r="U72" s="143"/>
      <c r="V72" s="143"/>
      <c r="W72" s="41"/>
      <c r="X72" s="41"/>
      <c r="Y72" s="41"/>
      <c r="Z72" s="41"/>
      <c r="AA72" s="40"/>
      <c r="AB72" s="40"/>
      <c r="AC72" s="40"/>
      <c r="AD72" s="40"/>
      <c r="AE72" s="38"/>
      <c r="AF72" s="38"/>
      <c r="AG72" s="38"/>
      <c r="AH72" s="38"/>
      <c r="AI72" s="38"/>
      <c r="AJ72" s="38"/>
      <c r="AK72" s="38"/>
      <c r="AL72" s="38"/>
      <c r="AM72" s="38"/>
      <c r="AN72" s="38"/>
      <c r="AO72" s="38"/>
      <c r="AP72" s="38"/>
      <c r="AQ72" s="38"/>
      <c r="AR72" s="38"/>
      <c r="AS72" s="38"/>
      <c r="AT72" s="38"/>
      <c r="AU72" s="38"/>
      <c r="AV72" s="38"/>
      <c r="AW72" s="38"/>
      <c r="AX72" s="38"/>
      <c r="AY72" s="38"/>
    </row>
    <row r="73" spans="1:51" ht="24.75" customHeight="1" x14ac:dyDescent="0.25">
      <c r="A73" s="166"/>
      <c r="B73" s="165"/>
      <c r="C73" s="67">
        <v>70</v>
      </c>
      <c r="D73" s="71" t="s">
        <v>133</v>
      </c>
      <c r="E73" s="86" t="s">
        <v>308</v>
      </c>
      <c r="F73" s="77" t="s">
        <v>3</v>
      </c>
      <c r="G73" s="75" t="s">
        <v>326</v>
      </c>
      <c r="H73" s="81" t="s">
        <v>468</v>
      </c>
      <c r="I73" s="82">
        <v>1.75</v>
      </c>
      <c r="J73" s="85">
        <v>32</v>
      </c>
      <c r="K73" s="28">
        <f t="shared" si="5"/>
        <v>16</v>
      </c>
      <c r="L73" s="28">
        <f t="shared" si="6"/>
        <v>16</v>
      </c>
      <c r="M73" s="29"/>
      <c r="N73" s="30">
        <f t="shared" si="3"/>
        <v>8</v>
      </c>
      <c r="O73" s="29"/>
      <c r="P73" s="29"/>
      <c r="Q73" s="29"/>
      <c r="R73" s="42">
        <f t="shared" si="7"/>
        <v>16</v>
      </c>
      <c r="S73" s="20" t="str">
        <f t="shared" si="8"/>
        <v>OK</v>
      </c>
      <c r="T73" s="142"/>
      <c r="U73" s="147">
        <v>16</v>
      </c>
      <c r="V73" s="143"/>
      <c r="W73" s="41"/>
      <c r="X73" s="41"/>
      <c r="Y73" s="41"/>
      <c r="Z73" s="41"/>
      <c r="AA73" s="40"/>
      <c r="AB73" s="40"/>
      <c r="AC73" s="40"/>
      <c r="AD73" s="40"/>
      <c r="AE73" s="38"/>
      <c r="AF73" s="38"/>
      <c r="AG73" s="38"/>
      <c r="AH73" s="38"/>
      <c r="AI73" s="38"/>
      <c r="AJ73" s="38"/>
      <c r="AK73" s="38"/>
      <c r="AL73" s="38"/>
      <c r="AM73" s="38"/>
      <c r="AN73" s="38"/>
      <c r="AO73" s="38"/>
      <c r="AP73" s="38"/>
      <c r="AQ73" s="38"/>
      <c r="AR73" s="38"/>
      <c r="AS73" s="38"/>
      <c r="AT73" s="38"/>
      <c r="AU73" s="38"/>
      <c r="AV73" s="38"/>
      <c r="AW73" s="38"/>
      <c r="AX73" s="38"/>
      <c r="AY73" s="38"/>
    </row>
    <row r="74" spans="1:51" ht="24.75" customHeight="1" x14ac:dyDescent="0.25">
      <c r="A74" s="166" t="s">
        <v>477</v>
      </c>
      <c r="B74" s="163">
        <v>9</v>
      </c>
      <c r="C74" s="67">
        <v>80</v>
      </c>
      <c r="D74" s="71" t="s">
        <v>134</v>
      </c>
      <c r="E74" s="86" t="s">
        <v>327</v>
      </c>
      <c r="F74" s="77" t="s">
        <v>3</v>
      </c>
      <c r="G74" s="75" t="s">
        <v>328</v>
      </c>
      <c r="H74" s="81" t="s">
        <v>468</v>
      </c>
      <c r="I74" s="82">
        <v>14.8</v>
      </c>
      <c r="J74" s="85">
        <v>6</v>
      </c>
      <c r="K74" s="28">
        <f t="shared" si="5"/>
        <v>0</v>
      </c>
      <c r="L74" s="28">
        <f t="shared" si="6"/>
        <v>0</v>
      </c>
      <c r="M74" s="29"/>
      <c r="N74" s="30">
        <f t="shared" si="3"/>
        <v>1</v>
      </c>
      <c r="O74" s="29"/>
      <c r="P74" s="29"/>
      <c r="Q74" s="29"/>
      <c r="R74" s="42">
        <f t="shared" si="7"/>
        <v>6</v>
      </c>
      <c r="S74" s="20" t="str">
        <f t="shared" si="8"/>
        <v>OK</v>
      </c>
      <c r="T74" s="142"/>
      <c r="U74" s="143"/>
      <c r="V74" s="143"/>
      <c r="W74" s="41"/>
      <c r="X74" s="41"/>
      <c r="Y74" s="41"/>
      <c r="Z74" s="41"/>
      <c r="AA74" s="40"/>
      <c r="AB74" s="40"/>
      <c r="AC74" s="40"/>
      <c r="AD74" s="40"/>
      <c r="AE74" s="38"/>
      <c r="AF74" s="38"/>
      <c r="AG74" s="38"/>
      <c r="AH74" s="38"/>
      <c r="AI74" s="38"/>
      <c r="AJ74" s="38"/>
      <c r="AK74" s="38"/>
      <c r="AL74" s="38"/>
      <c r="AM74" s="38"/>
      <c r="AN74" s="38"/>
      <c r="AO74" s="38"/>
      <c r="AP74" s="38"/>
      <c r="AQ74" s="38"/>
      <c r="AR74" s="38"/>
      <c r="AS74" s="38"/>
      <c r="AT74" s="38"/>
      <c r="AU74" s="38"/>
      <c r="AV74" s="38"/>
      <c r="AW74" s="38"/>
      <c r="AX74" s="38"/>
      <c r="AY74" s="38"/>
    </row>
    <row r="75" spans="1:51" ht="24.75" customHeight="1" x14ac:dyDescent="0.25">
      <c r="A75" s="166"/>
      <c r="B75" s="164"/>
      <c r="C75" s="67">
        <v>81</v>
      </c>
      <c r="D75" s="71" t="s">
        <v>135</v>
      </c>
      <c r="E75" s="86" t="s">
        <v>329</v>
      </c>
      <c r="F75" s="77" t="s">
        <v>50</v>
      </c>
      <c r="G75" s="75" t="s">
        <v>330</v>
      </c>
      <c r="H75" s="81" t="s">
        <v>468</v>
      </c>
      <c r="I75" s="82">
        <v>2.54</v>
      </c>
      <c r="J75" s="85">
        <v>12</v>
      </c>
      <c r="K75" s="28">
        <f t="shared" si="5"/>
        <v>12</v>
      </c>
      <c r="L75" s="28">
        <f t="shared" si="6"/>
        <v>12</v>
      </c>
      <c r="M75" s="29"/>
      <c r="N75" s="30">
        <f t="shared" si="3"/>
        <v>3</v>
      </c>
      <c r="O75" s="29"/>
      <c r="P75" s="29"/>
      <c r="Q75" s="29"/>
      <c r="R75" s="42">
        <f t="shared" si="7"/>
        <v>0</v>
      </c>
      <c r="S75" s="20" t="str">
        <f t="shared" si="8"/>
        <v>OK</v>
      </c>
      <c r="T75" s="145">
        <v>12</v>
      </c>
      <c r="U75" s="143"/>
      <c r="V75" s="143"/>
      <c r="W75" s="41"/>
      <c r="X75" s="41"/>
      <c r="Y75" s="41"/>
      <c r="Z75" s="41"/>
      <c r="AA75" s="40"/>
      <c r="AB75" s="40"/>
      <c r="AC75" s="40"/>
      <c r="AD75" s="40"/>
      <c r="AE75" s="38"/>
      <c r="AF75" s="38"/>
      <c r="AG75" s="38"/>
      <c r="AH75" s="38"/>
      <c r="AI75" s="38"/>
      <c r="AJ75" s="38"/>
      <c r="AK75" s="38"/>
      <c r="AL75" s="38"/>
      <c r="AM75" s="38"/>
      <c r="AN75" s="38"/>
      <c r="AO75" s="38"/>
      <c r="AP75" s="38"/>
      <c r="AQ75" s="38"/>
      <c r="AR75" s="38"/>
      <c r="AS75" s="38"/>
      <c r="AT75" s="38"/>
      <c r="AU75" s="38"/>
      <c r="AV75" s="38"/>
      <c r="AW75" s="38"/>
      <c r="AX75" s="38"/>
      <c r="AY75" s="38"/>
    </row>
    <row r="76" spans="1:51" ht="24.75" customHeight="1" x14ac:dyDescent="0.25">
      <c r="A76" s="166"/>
      <c r="B76" s="164"/>
      <c r="C76" s="67">
        <v>82</v>
      </c>
      <c r="D76" s="71" t="s">
        <v>136</v>
      </c>
      <c r="E76" s="86" t="s">
        <v>331</v>
      </c>
      <c r="F76" s="77" t="s">
        <v>50</v>
      </c>
      <c r="G76" s="75" t="s">
        <v>332</v>
      </c>
      <c r="H76" s="81" t="s">
        <v>468</v>
      </c>
      <c r="I76" s="82">
        <v>4.37</v>
      </c>
      <c r="J76" s="85">
        <v>0</v>
      </c>
      <c r="K76" s="28">
        <f t="shared" si="5"/>
        <v>0</v>
      </c>
      <c r="L76" s="28">
        <f t="shared" si="6"/>
        <v>0</v>
      </c>
      <c r="M76" s="29"/>
      <c r="N76" s="30">
        <f t="shared" si="3"/>
        <v>0</v>
      </c>
      <c r="O76" s="29"/>
      <c r="P76" s="29"/>
      <c r="Q76" s="29"/>
      <c r="R76" s="42">
        <f t="shared" si="7"/>
        <v>0</v>
      </c>
      <c r="S76" s="20" t="str">
        <f t="shared" si="8"/>
        <v>OK</v>
      </c>
      <c r="T76" s="142"/>
      <c r="U76" s="143"/>
      <c r="V76" s="143"/>
      <c r="W76" s="41"/>
      <c r="X76" s="41"/>
      <c r="Y76" s="41"/>
      <c r="Z76" s="41"/>
      <c r="AA76" s="40"/>
      <c r="AB76" s="40"/>
      <c r="AC76" s="40"/>
      <c r="AD76" s="40"/>
      <c r="AE76" s="38"/>
      <c r="AF76" s="38"/>
      <c r="AG76" s="38"/>
      <c r="AH76" s="38"/>
      <c r="AI76" s="38"/>
      <c r="AJ76" s="38"/>
      <c r="AK76" s="38"/>
      <c r="AL76" s="38"/>
      <c r="AM76" s="38"/>
      <c r="AN76" s="38"/>
      <c r="AO76" s="38"/>
      <c r="AP76" s="38"/>
      <c r="AQ76" s="38"/>
      <c r="AR76" s="38"/>
      <c r="AS76" s="38"/>
      <c r="AT76" s="38"/>
      <c r="AU76" s="38"/>
      <c r="AV76" s="38"/>
      <c r="AW76" s="38"/>
      <c r="AX76" s="38"/>
      <c r="AY76" s="38"/>
    </row>
    <row r="77" spans="1:51" ht="24.75" customHeight="1" x14ac:dyDescent="0.25">
      <c r="A77" s="166"/>
      <c r="B77" s="164"/>
      <c r="C77" s="67">
        <v>83</v>
      </c>
      <c r="D77" s="72" t="s">
        <v>137</v>
      </c>
      <c r="E77" s="86" t="s">
        <v>333</v>
      </c>
      <c r="F77" s="78" t="s">
        <v>50</v>
      </c>
      <c r="G77" s="79" t="s">
        <v>334</v>
      </c>
      <c r="H77" s="77" t="s">
        <v>468</v>
      </c>
      <c r="I77" s="82">
        <v>3</v>
      </c>
      <c r="J77" s="85">
        <v>0</v>
      </c>
      <c r="K77" s="28">
        <f t="shared" si="5"/>
        <v>0</v>
      </c>
      <c r="L77" s="28">
        <f t="shared" si="6"/>
        <v>0</v>
      </c>
      <c r="M77" s="29"/>
      <c r="N77" s="30">
        <f t="shared" si="3"/>
        <v>0</v>
      </c>
      <c r="O77" s="29"/>
      <c r="P77" s="29"/>
      <c r="Q77" s="29"/>
      <c r="R77" s="42">
        <f t="shared" si="7"/>
        <v>0</v>
      </c>
      <c r="S77" s="20" t="str">
        <f t="shared" si="8"/>
        <v>OK</v>
      </c>
      <c r="T77" s="142"/>
      <c r="U77" s="143"/>
      <c r="V77" s="143"/>
      <c r="W77" s="41"/>
      <c r="X77" s="41"/>
      <c r="Y77" s="41"/>
      <c r="Z77" s="41"/>
      <c r="AA77" s="40"/>
      <c r="AB77" s="40"/>
      <c r="AC77" s="40"/>
      <c r="AD77" s="40"/>
      <c r="AE77" s="38"/>
      <c r="AF77" s="38"/>
      <c r="AG77" s="38"/>
      <c r="AH77" s="38"/>
      <c r="AI77" s="38"/>
      <c r="AJ77" s="38"/>
      <c r="AK77" s="38"/>
      <c r="AL77" s="38"/>
      <c r="AM77" s="38"/>
      <c r="AN77" s="38"/>
      <c r="AO77" s="38"/>
      <c r="AP77" s="38"/>
      <c r="AQ77" s="38"/>
      <c r="AR77" s="38"/>
      <c r="AS77" s="38"/>
      <c r="AT77" s="38"/>
      <c r="AU77" s="38"/>
      <c r="AV77" s="38"/>
      <c r="AW77" s="38"/>
      <c r="AX77" s="38"/>
      <c r="AY77" s="38"/>
    </row>
    <row r="78" spans="1:51" ht="24.75" customHeight="1" x14ac:dyDescent="0.25">
      <c r="A78" s="166"/>
      <c r="B78" s="164"/>
      <c r="C78" s="67">
        <v>84</v>
      </c>
      <c r="D78" s="71" t="s">
        <v>138</v>
      </c>
      <c r="E78" s="86" t="s">
        <v>335</v>
      </c>
      <c r="F78" s="77" t="s">
        <v>50</v>
      </c>
      <c r="G78" s="75" t="s">
        <v>336</v>
      </c>
      <c r="H78" s="81" t="s">
        <v>468</v>
      </c>
      <c r="I78" s="82">
        <v>5.41</v>
      </c>
      <c r="J78" s="85">
        <v>36</v>
      </c>
      <c r="K78" s="28">
        <f t="shared" si="5"/>
        <v>36</v>
      </c>
      <c r="L78" s="28">
        <f t="shared" si="6"/>
        <v>36</v>
      </c>
      <c r="M78" s="29"/>
      <c r="N78" s="30">
        <f t="shared" si="3"/>
        <v>9</v>
      </c>
      <c r="O78" s="29"/>
      <c r="P78" s="29"/>
      <c r="Q78" s="29"/>
      <c r="R78" s="42">
        <f t="shared" si="7"/>
        <v>0</v>
      </c>
      <c r="S78" s="20" t="str">
        <f t="shared" si="8"/>
        <v>OK</v>
      </c>
      <c r="T78" s="145">
        <v>36</v>
      </c>
      <c r="U78" s="143"/>
      <c r="V78" s="143"/>
      <c r="W78" s="41"/>
      <c r="X78" s="41"/>
      <c r="Y78" s="41"/>
      <c r="Z78" s="41"/>
      <c r="AA78" s="40"/>
      <c r="AB78" s="40"/>
      <c r="AC78" s="40"/>
      <c r="AD78" s="40"/>
      <c r="AE78" s="38"/>
      <c r="AF78" s="38"/>
      <c r="AG78" s="38"/>
      <c r="AH78" s="38"/>
      <c r="AI78" s="38"/>
      <c r="AJ78" s="38"/>
      <c r="AK78" s="38"/>
      <c r="AL78" s="38"/>
      <c r="AM78" s="38"/>
      <c r="AN78" s="38"/>
      <c r="AO78" s="38"/>
      <c r="AP78" s="38"/>
      <c r="AQ78" s="38"/>
      <c r="AR78" s="38"/>
      <c r="AS78" s="38"/>
      <c r="AT78" s="38"/>
      <c r="AU78" s="38"/>
      <c r="AV78" s="38"/>
      <c r="AW78" s="38"/>
      <c r="AX78" s="38"/>
      <c r="AY78" s="38"/>
    </row>
    <row r="79" spans="1:51" ht="24.75" customHeight="1" x14ac:dyDescent="0.25">
      <c r="A79" s="166"/>
      <c r="B79" s="164"/>
      <c r="C79" s="67">
        <v>85</v>
      </c>
      <c r="D79" s="71" t="s">
        <v>139</v>
      </c>
      <c r="E79" s="86" t="s">
        <v>337</v>
      </c>
      <c r="F79" s="77" t="s">
        <v>3</v>
      </c>
      <c r="G79" s="75" t="s">
        <v>338</v>
      </c>
      <c r="H79" s="81" t="s">
        <v>468</v>
      </c>
      <c r="I79" s="82">
        <v>0.79</v>
      </c>
      <c r="J79" s="85">
        <v>340</v>
      </c>
      <c r="K79" s="28">
        <f t="shared" si="5"/>
        <v>340</v>
      </c>
      <c r="L79" s="28">
        <f t="shared" si="6"/>
        <v>340</v>
      </c>
      <c r="M79" s="29"/>
      <c r="N79" s="30">
        <f t="shared" si="3"/>
        <v>85</v>
      </c>
      <c r="O79" s="29"/>
      <c r="P79" s="29"/>
      <c r="Q79" s="29"/>
      <c r="R79" s="42">
        <f t="shared" si="7"/>
        <v>0</v>
      </c>
      <c r="S79" s="20" t="str">
        <f t="shared" si="8"/>
        <v>OK</v>
      </c>
      <c r="T79" s="145">
        <v>340</v>
      </c>
      <c r="U79" s="143"/>
      <c r="V79" s="143"/>
      <c r="W79" s="41"/>
      <c r="X79" s="41"/>
      <c r="Y79" s="41"/>
      <c r="Z79" s="41"/>
      <c r="AA79" s="40"/>
      <c r="AB79" s="40"/>
      <c r="AC79" s="40"/>
      <c r="AD79" s="40"/>
      <c r="AE79" s="38"/>
      <c r="AF79" s="38"/>
      <c r="AG79" s="38"/>
      <c r="AH79" s="38"/>
      <c r="AI79" s="38"/>
      <c r="AJ79" s="38"/>
      <c r="AK79" s="38"/>
      <c r="AL79" s="38"/>
      <c r="AM79" s="38"/>
      <c r="AN79" s="38"/>
      <c r="AO79" s="38"/>
      <c r="AP79" s="38"/>
      <c r="AQ79" s="38"/>
      <c r="AR79" s="38"/>
      <c r="AS79" s="38"/>
      <c r="AT79" s="38"/>
      <c r="AU79" s="38"/>
      <c r="AV79" s="38"/>
      <c r="AW79" s="38"/>
      <c r="AX79" s="38"/>
      <c r="AY79" s="38"/>
    </row>
    <row r="80" spans="1:51" ht="24.75" customHeight="1" x14ac:dyDescent="0.25">
      <c r="A80" s="166"/>
      <c r="B80" s="164"/>
      <c r="C80" s="67">
        <v>86</v>
      </c>
      <c r="D80" s="71" t="s">
        <v>140</v>
      </c>
      <c r="E80" s="86" t="s">
        <v>339</v>
      </c>
      <c r="F80" s="77" t="s">
        <v>340</v>
      </c>
      <c r="G80" s="75" t="s">
        <v>341</v>
      </c>
      <c r="H80" s="81" t="s">
        <v>468</v>
      </c>
      <c r="I80" s="82">
        <v>2.04</v>
      </c>
      <c r="J80" s="85">
        <v>0</v>
      </c>
      <c r="K80" s="28">
        <f t="shared" si="5"/>
        <v>0</v>
      </c>
      <c r="L80" s="28">
        <f t="shared" si="6"/>
        <v>0</v>
      </c>
      <c r="M80" s="29"/>
      <c r="N80" s="30">
        <f t="shared" si="3"/>
        <v>0</v>
      </c>
      <c r="O80" s="29"/>
      <c r="P80" s="29"/>
      <c r="Q80" s="29"/>
      <c r="R80" s="42">
        <f t="shared" si="7"/>
        <v>0</v>
      </c>
      <c r="S80" s="20" t="str">
        <f t="shared" si="8"/>
        <v>OK</v>
      </c>
      <c r="T80" s="142"/>
      <c r="U80" s="143"/>
      <c r="V80" s="143"/>
      <c r="W80" s="41"/>
      <c r="X80" s="41"/>
      <c r="Y80" s="41"/>
      <c r="Z80" s="41"/>
      <c r="AA80" s="40"/>
      <c r="AB80" s="40"/>
      <c r="AC80" s="40"/>
      <c r="AD80" s="40"/>
      <c r="AE80" s="38"/>
      <c r="AF80" s="38"/>
      <c r="AG80" s="38"/>
      <c r="AH80" s="38"/>
      <c r="AI80" s="38"/>
      <c r="AJ80" s="38"/>
      <c r="AK80" s="38"/>
      <c r="AL80" s="38"/>
      <c r="AM80" s="38"/>
      <c r="AN80" s="38"/>
      <c r="AO80" s="38"/>
      <c r="AP80" s="38"/>
      <c r="AQ80" s="38"/>
      <c r="AR80" s="38"/>
      <c r="AS80" s="38"/>
      <c r="AT80" s="38"/>
      <c r="AU80" s="38"/>
      <c r="AV80" s="38"/>
      <c r="AW80" s="38"/>
      <c r="AX80" s="38"/>
      <c r="AY80" s="38"/>
    </row>
    <row r="81" spans="1:51" ht="24.75" customHeight="1" x14ac:dyDescent="0.25">
      <c r="A81" s="166"/>
      <c r="B81" s="164"/>
      <c r="C81" s="67">
        <v>87</v>
      </c>
      <c r="D81" s="71" t="s">
        <v>141</v>
      </c>
      <c r="E81" s="86" t="s">
        <v>339</v>
      </c>
      <c r="F81" s="77" t="s">
        <v>340</v>
      </c>
      <c r="G81" s="75" t="s">
        <v>342</v>
      </c>
      <c r="H81" s="81" t="s">
        <v>468</v>
      </c>
      <c r="I81" s="82">
        <v>1.99</v>
      </c>
      <c r="J81" s="85">
        <v>0</v>
      </c>
      <c r="K81" s="28">
        <f t="shared" si="5"/>
        <v>0</v>
      </c>
      <c r="L81" s="28">
        <f t="shared" si="6"/>
        <v>0</v>
      </c>
      <c r="M81" s="29"/>
      <c r="N81" s="30">
        <f t="shared" si="3"/>
        <v>0</v>
      </c>
      <c r="O81" s="29"/>
      <c r="P81" s="29"/>
      <c r="Q81" s="29"/>
      <c r="R81" s="42">
        <f t="shared" si="7"/>
        <v>0</v>
      </c>
      <c r="S81" s="20" t="str">
        <f t="shared" si="8"/>
        <v>OK</v>
      </c>
      <c r="T81" s="142"/>
      <c r="U81" s="143"/>
      <c r="V81" s="143"/>
      <c r="W81" s="41"/>
      <c r="X81" s="41"/>
      <c r="Y81" s="41"/>
      <c r="Z81" s="41"/>
      <c r="AA81" s="40"/>
      <c r="AB81" s="40"/>
      <c r="AC81" s="40"/>
      <c r="AD81" s="40"/>
      <c r="AE81" s="38"/>
      <c r="AF81" s="38"/>
      <c r="AG81" s="38"/>
      <c r="AH81" s="38"/>
      <c r="AI81" s="38"/>
      <c r="AJ81" s="38"/>
      <c r="AK81" s="38"/>
      <c r="AL81" s="38"/>
      <c r="AM81" s="38"/>
      <c r="AN81" s="38"/>
      <c r="AO81" s="38"/>
      <c r="AP81" s="38"/>
      <c r="AQ81" s="38"/>
      <c r="AR81" s="38"/>
      <c r="AS81" s="38"/>
      <c r="AT81" s="38"/>
      <c r="AU81" s="38"/>
      <c r="AV81" s="38"/>
      <c r="AW81" s="38"/>
      <c r="AX81" s="38"/>
      <c r="AY81" s="38"/>
    </row>
    <row r="82" spans="1:51" ht="24.75" customHeight="1" x14ac:dyDescent="0.25">
      <c r="A82" s="166"/>
      <c r="B82" s="164"/>
      <c r="C82" s="67">
        <v>88</v>
      </c>
      <c r="D82" s="71" t="s">
        <v>142</v>
      </c>
      <c r="E82" s="86" t="s">
        <v>343</v>
      </c>
      <c r="F82" s="77" t="s">
        <v>3</v>
      </c>
      <c r="G82" s="75" t="s">
        <v>344</v>
      </c>
      <c r="H82" s="81" t="s">
        <v>468</v>
      </c>
      <c r="I82" s="82">
        <v>3.12</v>
      </c>
      <c r="J82" s="85">
        <v>0</v>
      </c>
      <c r="K82" s="28">
        <f t="shared" si="5"/>
        <v>0</v>
      </c>
      <c r="L82" s="28">
        <f t="shared" si="6"/>
        <v>0</v>
      </c>
      <c r="M82" s="29"/>
      <c r="N82" s="30">
        <f t="shared" si="3"/>
        <v>0</v>
      </c>
      <c r="O82" s="29"/>
      <c r="P82" s="29"/>
      <c r="Q82" s="29"/>
      <c r="R82" s="42">
        <f t="shared" si="7"/>
        <v>0</v>
      </c>
      <c r="S82" s="20" t="str">
        <f t="shared" si="8"/>
        <v>OK</v>
      </c>
      <c r="T82" s="142"/>
      <c r="U82" s="143"/>
      <c r="V82" s="143"/>
      <c r="W82" s="41"/>
      <c r="X82" s="41"/>
      <c r="Y82" s="41"/>
      <c r="Z82" s="41"/>
      <c r="AA82" s="40"/>
      <c r="AB82" s="40"/>
      <c r="AC82" s="40"/>
      <c r="AD82" s="40"/>
      <c r="AE82" s="38"/>
      <c r="AF82" s="38"/>
      <c r="AG82" s="38"/>
      <c r="AH82" s="38"/>
      <c r="AI82" s="38"/>
      <c r="AJ82" s="38"/>
      <c r="AK82" s="38"/>
      <c r="AL82" s="38"/>
      <c r="AM82" s="38"/>
      <c r="AN82" s="38"/>
      <c r="AO82" s="38"/>
      <c r="AP82" s="38"/>
      <c r="AQ82" s="38"/>
      <c r="AR82" s="38"/>
      <c r="AS82" s="38"/>
      <c r="AT82" s="38"/>
      <c r="AU82" s="38"/>
      <c r="AV82" s="38"/>
      <c r="AW82" s="38"/>
      <c r="AX82" s="38"/>
      <c r="AY82" s="38"/>
    </row>
    <row r="83" spans="1:51" ht="24.75" customHeight="1" x14ac:dyDescent="0.25">
      <c r="A83" s="166"/>
      <c r="B83" s="164"/>
      <c r="C83" s="67">
        <v>89</v>
      </c>
      <c r="D83" s="71" t="s">
        <v>143</v>
      </c>
      <c r="E83" s="86" t="s">
        <v>345</v>
      </c>
      <c r="F83" s="77" t="s">
        <v>3</v>
      </c>
      <c r="G83" s="75" t="s">
        <v>346</v>
      </c>
      <c r="H83" s="81" t="s">
        <v>468</v>
      </c>
      <c r="I83" s="82">
        <v>3.12</v>
      </c>
      <c r="J83" s="85">
        <v>0</v>
      </c>
      <c r="K83" s="28">
        <f t="shared" si="5"/>
        <v>0</v>
      </c>
      <c r="L83" s="28">
        <f t="shared" si="6"/>
        <v>0</v>
      </c>
      <c r="M83" s="29"/>
      <c r="N83" s="30">
        <f t="shared" si="3"/>
        <v>0</v>
      </c>
      <c r="O83" s="29"/>
      <c r="P83" s="29"/>
      <c r="Q83" s="29"/>
      <c r="R83" s="42">
        <f t="shared" si="7"/>
        <v>0</v>
      </c>
      <c r="S83" s="20" t="str">
        <f t="shared" si="8"/>
        <v>OK</v>
      </c>
      <c r="T83" s="142"/>
      <c r="U83" s="143"/>
      <c r="V83" s="143"/>
      <c r="W83" s="41"/>
      <c r="X83" s="41"/>
      <c r="Y83" s="41"/>
      <c r="Z83" s="41"/>
      <c r="AA83" s="40"/>
      <c r="AB83" s="40"/>
      <c r="AC83" s="40"/>
      <c r="AD83" s="40"/>
      <c r="AE83" s="38"/>
      <c r="AF83" s="38"/>
      <c r="AG83" s="38"/>
      <c r="AH83" s="38"/>
      <c r="AI83" s="38"/>
      <c r="AJ83" s="38"/>
      <c r="AK83" s="38"/>
      <c r="AL83" s="38"/>
      <c r="AM83" s="38"/>
      <c r="AN83" s="38"/>
      <c r="AO83" s="38"/>
      <c r="AP83" s="38"/>
      <c r="AQ83" s="38"/>
      <c r="AR83" s="38"/>
      <c r="AS83" s="38"/>
      <c r="AT83" s="38"/>
      <c r="AU83" s="38"/>
      <c r="AV83" s="38"/>
      <c r="AW83" s="38"/>
      <c r="AX83" s="38"/>
      <c r="AY83" s="38"/>
    </row>
    <row r="84" spans="1:51" ht="24.75" customHeight="1" x14ac:dyDescent="0.25">
      <c r="A84" s="166"/>
      <c r="B84" s="164"/>
      <c r="C84" s="67">
        <v>90</v>
      </c>
      <c r="D84" s="71" t="s">
        <v>144</v>
      </c>
      <c r="E84" s="86" t="s">
        <v>347</v>
      </c>
      <c r="F84" s="77" t="s">
        <v>3</v>
      </c>
      <c r="G84" s="75" t="s">
        <v>348</v>
      </c>
      <c r="H84" s="81" t="s">
        <v>468</v>
      </c>
      <c r="I84" s="82">
        <v>1.2</v>
      </c>
      <c r="J84" s="85">
        <v>40</v>
      </c>
      <c r="K84" s="28">
        <f t="shared" si="5"/>
        <v>40</v>
      </c>
      <c r="L84" s="28">
        <f t="shared" si="6"/>
        <v>40</v>
      </c>
      <c r="M84" s="29"/>
      <c r="N84" s="30">
        <f t="shared" si="3"/>
        <v>10</v>
      </c>
      <c r="O84" s="29"/>
      <c r="P84" s="29"/>
      <c r="Q84" s="29"/>
      <c r="R84" s="42">
        <f t="shared" si="7"/>
        <v>0</v>
      </c>
      <c r="S84" s="20" t="str">
        <f t="shared" si="8"/>
        <v>OK</v>
      </c>
      <c r="T84" s="145">
        <v>40</v>
      </c>
      <c r="U84" s="143"/>
      <c r="V84" s="143"/>
      <c r="W84" s="41"/>
      <c r="X84" s="41"/>
      <c r="Y84" s="41"/>
      <c r="Z84" s="41"/>
      <c r="AA84" s="40"/>
      <c r="AB84" s="40"/>
      <c r="AC84" s="40"/>
      <c r="AD84" s="40"/>
      <c r="AE84" s="38"/>
      <c r="AF84" s="38"/>
      <c r="AG84" s="38"/>
      <c r="AH84" s="38"/>
      <c r="AI84" s="38"/>
      <c r="AJ84" s="38"/>
      <c r="AK84" s="38"/>
      <c r="AL84" s="38"/>
      <c r="AM84" s="38"/>
      <c r="AN84" s="38"/>
      <c r="AO84" s="38"/>
      <c r="AP84" s="38"/>
      <c r="AQ84" s="38"/>
      <c r="AR84" s="38"/>
      <c r="AS84" s="38"/>
      <c r="AT84" s="38"/>
      <c r="AU84" s="38"/>
      <c r="AV84" s="38"/>
      <c r="AW84" s="38"/>
      <c r="AX84" s="38"/>
      <c r="AY84" s="38"/>
    </row>
    <row r="85" spans="1:51" ht="24.75" customHeight="1" x14ac:dyDescent="0.25">
      <c r="A85" s="166"/>
      <c r="B85" s="164"/>
      <c r="C85" s="67">
        <v>91</v>
      </c>
      <c r="D85" s="71" t="s">
        <v>145</v>
      </c>
      <c r="E85" s="86" t="s">
        <v>349</v>
      </c>
      <c r="F85" s="77" t="s">
        <v>3</v>
      </c>
      <c r="G85" s="75" t="s">
        <v>350</v>
      </c>
      <c r="H85" s="81" t="s">
        <v>468</v>
      </c>
      <c r="I85" s="82">
        <v>1.5</v>
      </c>
      <c r="J85" s="85">
        <v>30</v>
      </c>
      <c r="K85" s="28">
        <f t="shared" si="5"/>
        <v>0</v>
      </c>
      <c r="L85" s="28">
        <f t="shared" si="6"/>
        <v>0</v>
      </c>
      <c r="M85" s="29"/>
      <c r="N85" s="30">
        <f t="shared" si="3"/>
        <v>7</v>
      </c>
      <c r="O85" s="29"/>
      <c r="P85" s="29"/>
      <c r="Q85" s="29"/>
      <c r="R85" s="42">
        <f t="shared" si="7"/>
        <v>30</v>
      </c>
      <c r="S85" s="20" t="str">
        <f t="shared" si="8"/>
        <v>OK</v>
      </c>
      <c r="T85" s="142"/>
      <c r="U85" s="143"/>
      <c r="V85" s="143"/>
      <c r="W85" s="41"/>
      <c r="X85" s="41"/>
      <c r="Y85" s="41"/>
      <c r="Z85" s="41"/>
      <c r="AA85" s="40"/>
      <c r="AB85" s="40"/>
      <c r="AC85" s="40"/>
      <c r="AD85" s="40"/>
      <c r="AE85" s="38"/>
      <c r="AF85" s="38"/>
      <c r="AG85" s="38"/>
      <c r="AH85" s="38"/>
      <c r="AI85" s="38"/>
      <c r="AJ85" s="38"/>
      <c r="AK85" s="38"/>
      <c r="AL85" s="38"/>
      <c r="AM85" s="38"/>
      <c r="AN85" s="38"/>
      <c r="AO85" s="38"/>
      <c r="AP85" s="38"/>
      <c r="AQ85" s="38"/>
      <c r="AR85" s="38"/>
      <c r="AS85" s="38"/>
      <c r="AT85" s="38"/>
      <c r="AU85" s="38"/>
      <c r="AV85" s="38"/>
      <c r="AW85" s="38"/>
      <c r="AX85" s="38"/>
      <c r="AY85" s="38"/>
    </row>
    <row r="86" spans="1:51" ht="24.75" customHeight="1" x14ac:dyDescent="0.25">
      <c r="A86" s="166"/>
      <c r="B86" s="164"/>
      <c r="C86" s="67">
        <v>92</v>
      </c>
      <c r="D86" s="71" t="s">
        <v>146</v>
      </c>
      <c r="E86" s="86" t="s">
        <v>349</v>
      </c>
      <c r="F86" s="77" t="s">
        <v>3</v>
      </c>
      <c r="G86" s="75" t="s">
        <v>351</v>
      </c>
      <c r="H86" s="81" t="s">
        <v>468</v>
      </c>
      <c r="I86" s="82">
        <v>1.5</v>
      </c>
      <c r="J86" s="85">
        <v>30</v>
      </c>
      <c r="K86" s="28">
        <f t="shared" si="5"/>
        <v>0</v>
      </c>
      <c r="L86" s="28">
        <f t="shared" si="6"/>
        <v>0</v>
      </c>
      <c r="M86" s="29"/>
      <c r="N86" s="30">
        <f t="shared" si="3"/>
        <v>7</v>
      </c>
      <c r="O86" s="29"/>
      <c r="P86" s="29"/>
      <c r="Q86" s="29"/>
      <c r="R86" s="42">
        <f t="shared" si="7"/>
        <v>30</v>
      </c>
      <c r="S86" s="20" t="str">
        <f t="shared" si="8"/>
        <v>OK</v>
      </c>
      <c r="T86" s="142"/>
      <c r="U86" s="143"/>
      <c r="V86" s="143"/>
      <c r="W86" s="41"/>
      <c r="X86" s="41"/>
      <c r="Y86" s="41"/>
      <c r="Z86" s="41"/>
      <c r="AA86" s="40"/>
      <c r="AB86" s="40"/>
      <c r="AC86" s="40"/>
      <c r="AD86" s="40"/>
      <c r="AE86" s="38"/>
      <c r="AF86" s="38"/>
      <c r="AG86" s="38"/>
      <c r="AH86" s="38"/>
      <c r="AI86" s="38"/>
      <c r="AJ86" s="38"/>
      <c r="AK86" s="38"/>
      <c r="AL86" s="38"/>
      <c r="AM86" s="38"/>
      <c r="AN86" s="38"/>
      <c r="AO86" s="38"/>
      <c r="AP86" s="38"/>
      <c r="AQ86" s="38"/>
      <c r="AR86" s="38"/>
      <c r="AS86" s="38"/>
      <c r="AT86" s="38"/>
      <c r="AU86" s="38"/>
      <c r="AV86" s="38"/>
      <c r="AW86" s="38"/>
      <c r="AX86" s="38"/>
      <c r="AY86" s="38"/>
    </row>
    <row r="87" spans="1:51" ht="24.75" customHeight="1" x14ac:dyDescent="0.25">
      <c r="A87" s="166"/>
      <c r="B87" s="164"/>
      <c r="C87" s="67">
        <v>93</v>
      </c>
      <c r="D87" s="71" t="s">
        <v>147</v>
      </c>
      <c r="E87" s="86" t="s">
        <v>349</v>
      </c>
      <c r="F87" s="77" t="s">
        <v>3</v>
      </c>
      <c r="G87" s="75" t="s">
        <v>352</v>
      </c>
      <c r="H87" s="81" t="s">
        <v>468</v>
      </c>
      <c r="I87" s="82">
        <v>1.5</v>
      </c>
      <c r="J87" s="85">
        <v>24</v>
      </c>
      <c r="K87" s="28">
        <f t="shared" si="5"/>
        <v>0</v>
      </c>
      <c r="L87" s="28">
        <f t="shared" si="6"/>
        <v>0</v>
      </c>
      <c r="M87" s="29"/>
      <c r="N87" s="30">
        <f t="shared" si="3"/>
        <v>6</v>
      </c>
      <c r="O87" s="29"/>
      <c r="P87" s="29"/>
      <c r="Q87" s="29"/>
      <c r="R87" s="42">
        <f t="shared" si="7"/>
        <v>24</v>
      </c>
      <c r="S87" s="20" t="str">
        <f t="shared" si="8"/>
        <v>OK</v>
      </c>
      <c r="T87" s="142"/>
      <c r="U87" s="143"/>
      <c r="V87" s="143"/>
      <c r="W87" s="41"/>
      <c r="X87" s="41"/>
      <c r="Y87" s="41"/>
      <c r="Z87" s="41"/>
      <c r="AA87" s="40"/>
      <c r="AB87" s="40"/>
      <c r="AC87" s="40"/>
      <c r="AD87" s="40"/>
      <c r="AE87" s="38"/>
      <c r="AF87" s="38"/>
      <c r="AG87" s="38"/>
      <c r="AH87" s="38"/>
      <c r="AI87" s="38"/>
      <c r="AJ87" s="38"/>
      <c r="AK87" s="38"/>
      <c r="AL87" s="38"/>
      <c r="AM87" s="38"/>
      <c r="AN87" s="38"/>
      <c r="AO87" s="38"/>
      <c r="AP87" s="38"/>
      <c r="AQ87" s="38"/>
      <c r="AR87" s="38"/>
      <c r="AS87" s="38"/>
      <c r="AT87" s="38"/>
      <c r="AU87" s="38"/>
      <c r="AV87" s="38"/>
      <c r="AW87" s="38"/>
      <c r="AX87" s="38"/>
      <c r="AY87" s="38"/>
    </row>
    <row r="88" spans="1:51" ht="24.75" customHeight="1" x14ac:dyDescent="0.25">
      <c r="A88" s="166"/>
      <c r="B88" s="165"/>
      <c r="C88" s="67">
        <v>94</v>
      </c>
      <c r="D88" s="71" t="s">
        <v>148</v>
      </c>
      <c r="E88" s="86" t="s">
        <v>349</v>
      </c>
      <c r="F88" s="77" t="s">
        <v>3</v>
      </c>
      <c r="G88" s="75" t="s">
        <v>353</v>
      </c>
      <c r="H88" s="81" t="s">
        <v>468</v>
      </c>
      <c r="I88" s="82">
        <v>1.5</v>
      </c>
      <c r="J88" s="85">
        <v>24</v>
      </c>
      <c r="K88" s="28">
        <f t="shared" si="5"/>
        <v>0</v>
      </c>
      <c r="L88" s="28">
        <f t="shared" si="6"/>
        <v>0</v>
      </c>
      <c r="M88" s="29"/>
      <c r="N88" s="30">
        <f t="shared" si="3"/>
        <v>6</v>
      </c>
      <c r="O88" s="29"/>
      <c r="P88" s="29"/>
      <c r="Q88" s="29"/>
      <c r="R88" s="42">
        <f t="shared" si="7"/>
        <v>24</v>
      </c>
      <c r="S88" s="20" t="str">
        <f t="shared" si="8"/>
        <v>OK</v>
      </c>
      <c r="T88" s="142"/>
      <c r="U88" s="143"/>
      <c r="V88" s="143"/>
      <c r="W88" s="41"/>
      <c r="X88" s="41"/>
      <c r="Y88" s="41"/>
      <c r="Z88" s="41"/>
      <c r="AA88" s="40"/>
      <c r="AB88" s="40"/>
      <c r="AC88" s="40"/>
      <c r="AD88" s="40"/>
      <c r="AE88" s="38"/>
      <c r="AF88" s="38"/>
      <c r="AG88" s="38"/>
      <c r="AH88" s="38"/>
      <c r="AI88" s="38"/>
      <c r="AJ88" s="38"/>
      <c r="AK88" s="38"/>
      <c r="AL88" s="38"/>
      <c r="AM88" s="38"/>
      <c r="AN88" s="38"/>
      <c r="AO88" s="38"/>
      <c r="AP88" s="38"/>
      <c r="AQ88" s="38"/>
      <c r="AR88" s="38"/>
      <c r="AS88" s="38"/>
      <c r="AT88" s="38"/>
      <c r="AU88" s="38"/>
      <c r="AV88" s="38"/>
      <c r="AW88" s="38"/>
      <c r="AX88" s="38"/>
      <c r="AY88" s="38"/>
    </row>
    <row r="89" spans="1:51" ht="24.75" customHeight="1" x14ac:dyDescent="0.25">
      <c r="A89" s="166" t="s">
        <v>477</v>
      </c>
      <c r="B89" s="163">
        <v>10</v>
      </c>
      <c r="C89" s="67">
        <v>95</v>
      </c>
      <c r="D89" s="71" t="s">
        <v>149</v>
      </c>
      <c r="E89" s="86" t="s">
        <v>354</v>
      </c>
      <c r="F89" s="77" t="s">
        <v>355</v>
      </c>
      <c r="G89" s="75" t="s">
        <v>356</v>
      </c>
      <c r="H89" s="81" t="s">
        <v>468</v>
      </c>
      <c r="I89" s="82">
        <v>28.92</v>
      </c>
      <c r="J89" s="85">
        <v>60</v>
      </c>
      <c r="K89" s="28">
        <f t="shared" si="5"/>
        <v>60</v>
      </c>
      <c r="L89" s="28">
        <f t="shared" si="6"/>
        <v>60</v>
      </c>
      <c r="M89" s="29"/>
      <c r="N89" s="30">
        <f t="shared" si="3"/>
        <v>15</v>
      </c>
      <c r="O89" s="29"/>
      <c r="P89" s="29"/>
      <c r="Q89" s="29"/>
      <c r="R89" s="42">
        <f t="shared" si="7"/>
        <v>0</v>
      </c>
      <c r="S89" s="20" t="str">
        <f t="shared" si="8"/>
        <v>OK</v>
      </c>
      <c r="T89" s="145">
        <v>60</v>
      </c>
      <c r="U89" s="143"/>
      <c r="V89" s="143"/>
      <c r="W89" s="41"/>
      <c r="X89" s="41"/>
      <c r="Y89" s="41"/>
      <c r="Z89" s="41"/>
      <c r="AA89" s="40"/>
      <c r="AB89" s="40"/>
      <c r="AC89" s="40"/>
      <c r="AD89" s="40"/>
      <c r="AE89" s="38"/>
      <c r="AF89" s="38"/>
      <c r="AG89" s="38"/>
      <c r="AH89" s="38"/>
      <c r="AI89" s="38"/>
      <c r="AJ89" s="38"/>
      <c r="AK89" s="38"/>
      <c r="AL89" s="38"/>
      <c r="AM89" s="38"/>
      <c r="AN89" s="38"/>
      <c r="AO89" s="38"/>
      <c r="AP89" s="38"/>
      <c r="AQ89" s="38"/>
      <c r="AR89" s="38"/>
      <c r="AS89" s="38"/>
      <c r="AT89" s="38"/>
      <c r="AU89" s="38"/>
      <c r="AV89" s="38"/>
      <c r="AW89" s="38"/>
      <c r="AX89" s="38"/>
      <c r="AY89" s="38"/>
    </row>
    <row r="90" spans="1:51" ht="24.75" customHeight="1" x14ac:dyDescent="0.25">
      <c r="A90" s="166"/>
      <c r="B90" s="165"/>
      <c r="C90" s="67">
        <v>96</v>
      </c>
      <c r="D90" s="71" t="s">
        <v>150</v>
      </c>
      <c r="E90" s="86" t="s">
        <v>357</v>
      </c>
      <c r="F90" s="77" t="s">
        <v>51</v>
      </c>
      <c r="G90" s="75" t="s">
        <v>358</v>
      </c>
      <c r="H90" s="81" t="s">
        <v>468</v>
      </c>
      <c r="I90" s="82">
        <v>56.45</v>
      </c>
      <c r="J90" s="85">
        <v>12</v>
      </c>
      <c r="K90" s="28">
        <f t="shared" si="5"/>
        <v>0</v>
      </c>
      <c r="L90" s="28">
        <f t="shared" si="6"/>
        <v>0</v>
      </c>
      <c r="M90" s="29"/>
      <c r="N90" s="30">
        <f t="shared" si="3"/>
        <v>3</v>
      </c>
      <c r="O90" s="29"/>
      <c r="P90" s="29"/>
      <c r="Q90" s="29"/>
      <c r="R90" s="42">
        <f t="shared" si="7"/>
        <v>12</v>
      </c>
      <c r="S90" s="20" t="str">
        <f t="shared" si="8"/>
        <v>OK</v>
      </c>
      <c r="T90" s="142"/>
      <c r="U90" s="143"/>
      <c r="V90" s="143"/>
      <c r="W90" s="41"/>
      <c r="X90" s="41"/>
      <c r="Y90" s="41"/>
      <c r="Z90" s="41"/>
      <c r="AA90" s="40"/>
      <c r="AB90" s="40"/>
      <c r="AC90" s="40"/>
      <c r="AD90" s="40"/>
      <c r="AE90" s="38"/>
      <c r="AF90" s="38"/>
      <c r="AG90" s="38"/>
      <c r="AH90" s="38"/>
      <c r="AI90" s="38"/>
      <c r="AJ90" s="38"/>
      <c r="AK90" s="38"/>
      <c r="AL90" s="38"/>
      <c r="AM90" s="38"/>
      <c r="AN90" s="38"/>
      <c r="AO90" s="38"/>
      <c r="AP90" s="38"/>
      <c r="AQ90" s="38"/>
      <c r="AR90" s="38"/>
      <c r="AS90" s="38"/>
      <c r="AT90" s="38"/>
      <c r="AU90" s="38"/>
      <c r="AV90" s="38"/>
      <c r="AW90" s="38"/>
      <c r="AX90" s="38"/>
      <c r="AY90" s="38"/>
    </row>
    <row r="91" spans="1:51" ht="24.75" customHeight="1" x14ac:dyDescent="0.25">
      <c r="A91" s="78" t="s">
        <v>480</v>
      </c>
      <c r="B91" s="67">
        <v>11</v>
      </c>
      <c r="C91" s="67">
        <v>97</v>
      </c>
      <c r="D91" s="71" t="s">
        <v>151</v>
      </c>
      <c r="E91" s="86" t="s">
        <v>359</v>
      </c>
      <c r="F91" s="77" t="s">
        <v>51</v>
      </c>
      <c r="G91" s="75" t="s">
        <v>360</v>
      </c>
      <c r="H91" s="81" t="s">
        <v>468</v>
      </c>
      <c r="I91" s="82">
        <v>21.5</v>
      </c>
      <c r="J91" s="85">
        <v>360</v>
      </c>
      <c r="K91" s="28">
        <f t="shared" si="5"/>
        <v>360</v>
      </c>
      <c r="L91" s="28">
        <f t="shared" si="6"/>
        <v>360</v>
      </c>
      <c r="M91" s="29"/>
      <c r="N91" s="30">
        <f t="shared" si="3"/>
        <v>90</v>
      </c>
      <c r="O91" s="29"/>
      <c r="P91" s="29"/>
      <c r="Q91" s="29"/>
      <c r="R91" s="42">
        <f t="shared" si="7"/>
        <v>0</v>
      </c>
      <c r="S91" s="20" t="str">
        <f t="shared" si="8"/>
        <v>OK</v>
      </c>
      <c r="T91" s="142"/>
      <c r="U91" s="143"/>
      <c r="V91" s="147">
        <v>360</v>
      </c>
      <c r="W91" s="41"/>
      <c r="X91" s="41"/>
      <c r="Y91" s="41"/>
      <c r="Z91" s="41"/>
      <c r="AA91" s="40"/>
      <c r="AB91" s="40"/>
      <c r="AC91" s="40"/>
      <c r="AD91" s="40"/>
      <c r="AE91" s="38"/>
      <c r="AF91" s="38"/>
      <c r="AG91" s="38"/>
      <c r="AH91" s="38"/>
      <c r="AI91" s="38"/>
      <c r="AJ91" s="38"/>
      <c r="AK91" s="38"/>
      <c r="AL91" s="38"/>
      <c r="AM91" s="38"/>
      <c r="AN91" s="38"/>
      <c r="AO91" s="38"/>
      <c r="AP91" s="38"/>
      <c r="AQ91" s="38"/>
      <c r="AR91" s="38"/>
      <c r="AS91" s="38"/>
      <c r="AT91" s="38"/>
      <c r="AU91" s="38"/>
      <c r="AV91" s="38"/>
      <c r="AW91" s="38"/>
      <c r="AX91" s="38"/>
      <c r="AY91" s="38"/>
    </row>
    <row r="92" spans="1:51" ht="24.75" customHeight="1" x14ac:dyDescent="0.25">
      <c r="A92" s="166" t="s">
        <v>478</v>
      </c>
      <c r="B92" s="163">
        <v>12</v>
      </c>
      <c r="C92" s="67">
        <v>98</v>
      </c>
      <c r="D92" s="71" t="s">
        <v>152</v>
      </c>
      <c r="E92" s="86" t="s">
        <v>361</v>
      </c>
      <c r="F92" s="77" t="s">
        <v>362</v>
      </c>
      <c r="G92" s="75" t="s">
        <v>363</v>
      </c>
      <c r="H92" s="81" t="s">
        <v>471</v>
      </c>
      <c r="I92" s="82">
        <v>212.69</v>
      </c>
      <c r="J92" s="85">
        <v>1</v>
      </c>
      <c r="K92" s="28">
        <f t="shared" si="5"/>
        <v>0</v>
      </c>
      <c r="L92" s="28">
        <f t="shared" si="6"/>
        <v>0</v>
      </c>
      <c r="M92" s="29"/>
      <c r="N92" s="30">
        <f t="shared" si="3"/>
        <v>0</v>
      </c>
      <c r="O92" s="29"/>
      <c r="P92" s="29"/>
      <c r="Q92" s="29"/>
      <c r="R92" s="42">
        <f t="shared" si="7"/>
        <v>1</v>
      </c>
      <c r="S92" s="20" t="str">
        <f t="shared" si="8"/>
        <v>OK</v>
      </c>
      <c r="T92" s="142"/>
      <c r="U92" s="143"/>
      <c r="V92" s="143"/>
      <c r="W92" s="41"/>
      <c r="X92" s="41"/>
      <c r="Y92" s="41"/>
      <c r="Z92" s="41"/>
      <c r="AA92" s="40"/>
      <c r="AB92" s="40"/>
      <c r="AC92" s="40"/>
      <c r="AD92" s="40"/>
      <c r="AE92" s="38"/>
      <c r="AF92" s="38"/>
      <c r="AG92" s="38"/>
      <c r="AH92" s="38"/>
      <c r="AI92" s="38"/>
      <c r="AJ92" s="38"/>
      <c r="AK92" s="38"/>
      <c r="AL92" s="38"/>
      <c r="AM92" s="38"/>
      <c r="AN92" s="38"/>
      <c r="AO92" s="38"/>
      <c r="AP92" s="38"/>
      <c r="AQ92" s="38"/>
      <c r="AR92" s="38"/>
      <c r="AS92" s="38"/>
      <c r="AT92" s="38"/>
      <c r="AU92" s="38"/>
      <c r="AV92" s="38"/>
      <c r="AW92" s="38"/>
      <c r="AX92" s="38"/>
      <c r="AY92" s="38"/>
    </row>
    <row r="93" spans="1:51" ht="24.75" customHeight="1" x14ac:dyDescent="0.25">
      <c r="A93" s="166"/>
      <c r="B93" s="164"/>
      <c r="C93" s="67">
        <v>99</v>
      </c>
      <c r="D93" s="71" t="s">
        <v>153</v>
      </c>
      <c r="E93" s="86" t="s">
        <v>297</v>
      </c>
      <c r="F93" s="77" t="s">
        <v>241</v>
      </c>
      <c r="G93" s="75" t="s">
        <v>364</v>
      </c>
      <c r="H93" s="81" t="s">
        <v>468</v>
      </c>
      <c r="I93" s="82">
        <v>19.16</v>
      </c>
      <c r="J93" s="85">
        <v>12</v>
      </c>
      <c r="K93" s="28">
        <f t="shared" si="5"/>
        <v>6</v>
      </c>
      <c r="L93" s="28">
        <f t="shared" si="6"/>
        <v>6</v>
      </c>
      <c r="M93" s="29"/>
      <c r="N93" s="30">
        <f t="shared" si="3"/>
        <v>3</v>
      </c>
      <c r="O93" s="29"/>
      <c r="P93" s="29"/>
      <c r="Q93" s="29"/>
      <c r="R93" s="42">
        <f t="shared" si="7"/>
        <v>6</v>
      </c>
      <c r="S93" s="20" t="str">
        <f t="shared" si="8"/>
        <v>OK</v>
      </c>
      <c r="T93" s="149"/>
      <c r="U93" s="145">
        <v>6</v>
      </c>
      <c r="V93" s="143"/>
      <c r="W93" s="41"/>
      <c r="X93" s="41"/>
      <c r="Y93" s="41"/>
      <c r="Z93" s="41"/>
      <c r="AA93" s="40"/>
      <c r="AB93" s="40"/>
      <c r="AC93" s="40"/>
      <c r="AD93" s="40"/>
      <c r="AE93" s="38"/>
      <c r="AF93" s="38"/>
      <c r="AG93" s="38"/>
      <c r="AH93" s="38"/>
      <c r="AI93" s="38"/>
      <c r="AJ93" s="38"/>
      <c r="AK93" s="38"/>
      <c r="AL93" s="38"/>
      <c r="AM93" s="38"/>
      <c r="AN93" s="38"/>
      <c r="AO93" s="38"/>
      <c r="AP93" s="38"/>
      <c r="AQ93" s="38"/>
      <c r="AR93" s="38"/>
      <c r="AS93" s="38"/>
      <c r="AT93" s="38"/>
      <c r="AU93" s="38"/>
      <c r="AV93" s="38"/>
      <c r="AW93" s="38"/>
      <c r="AX93" s="38"/>
      <c r="AY93" s="38"/>
    </row>
    <row r="94" spans="1:51" ht="24.75" customHeight="1" x14ac:dyDescent="0.25">
      <c r="A94" s="166"/>
      <c r="B94" s="164"/>
      <c r="C94" s="67">
        <v>100</v>
      </c>
      <c r="D94" s="71" t="s">
        <v>154</v>
      </c>
      <c r="E94" s="86" t="s">
        <v>365</v>
      </c>
      <c r="F94" s="77" t="s">
        <v>241</v>
      </c>
      <c r="G94" s="75" t="s">
        <v>366</v>
      </c>
      <c r="H94" s="81" t="s">
        <v>468</v>
      </c>
      <c r="I94" s="82">
        <v>0.97</v>
      </c>
      <c r="J94" s="85">
        <v>3</v>
      </c>
      <c r="K94" s="28">
        <f t="shared" si="5"/>
        <v>3</v>
      </c>
      <c r="L94" s="28">
        <f t="shared" si="6"/>
        <v>3</v>
      </c>
      <c r="M94" s="29"/>
      <c r="N94" s="30">
        <f t="shared" si="3"/>
        <v>0</v>
      </c>
      <c r="O94" s="29"/>
      <c r="P94" s="29"/>
      <c r="Q94" s="29"/>
      <c r="R94" s="42">
        <f t="shared" si="7"/>
        <v>0</v>
      </c>
      <c r="S94" s="20" t="str">
        <f t="shared" si="8"/>
        <v>OK</v>
      </c>
      <c r="T94" s="142"/>
      <c r="U94" s="147">
        <v>3</v>
      </c>
      <c r="V94" s="143"/>
      <c r="W94" s="41"/>
      <c r="X94" s="41"/>
      <c r="Y94" s="41"/>
      <c r="Z94" s="41"/>
      <c r="AA94" s="40"/>
      <c r="AB94" s="40"/>
      <c r="AC94" s="40"/>
      <c r="AD94" s="40"/>
      <c r="AE94" s="38"/>
      <c r="AF94" s="38"/>
      <c r="AG94" s="38"/>
      <c r="AH94" s="38"/>
      <c r="AI94" s="38"/>
      <c r="AJ94" s="38"/>
      <c r="AK94" s="38"/>
      <c r="AL94" s="38"/>
      <c r="AM94" s="38"/>
      <c r="AN94" s="38"/>
      <c r="AO94" s="38"/>
      <c r="AP94" s="38"/>
      <c r="AQ94" s="38"/>
      <c r="AR94" s="38"/>
      <c r="AS94" s="38"/>
      <c r="AT94" s="38"/>
      <c r="AU94" s="38"/>
      <c r="AV94" s="38"/>
      <c r="AW94" s="38"/>
      <c r="AX94" s="38"/>
      <c r="AY94" s="38"/>
    </row>
    <row r="95" spans="1:51" ht="24.75" customHeight="1" x14ac:dyDescent="0.25">
      <c r="A95" s="166"/>
      <c r="B95" s="164"/>
      <c r="C95" s="67">
        <v>101</v>
      </c>
      <c r="D95" s="71" t="s">
        <v>155</v>
      </c>
      <c r="E95" s="86" t="s">
        <v>367</v>
      </c>
      <c r="F95" s="77" t="s">
        <v>241</v>
      </c>
      <c r="G95" s="75" t="s">
        <v>368</v>
      </c>
      <c r="H95" s="81" t="s">
        <v>468</v>
      </c>
      <c r="I95" s="82">
        <v>58.8</v>
      </c>
      <c r="J95" s="85">
        <v>0</v>
      </c>
      <c r="K95" s="28">
        <f t="shared" si="5"/>
        <v>0</v>
      </c>
      <c r="L95" s="28">
        <f t="shared" si="6"/>
        <v>0</v>
      </c>
      <c r="M95" s="29"/>
      <c r="N95" s="30">
        <f t="shared" si="3"/>
        <v>0</v>
      </c>
      <c r="O95" s="29"/>
      <c r="P95" s="29"/>
      <c r="Q95" s="29"/>
      <c r="R95" s="42">
        <f t="shared" si="7"/>
        <v>0</v>
      </c>
      <c r="S95" s="20" t="str">
        <f t="shared" si="8"/>
        <v>OK</v>
      </c>
      <c r="T95" s="142"/>
      <c r="U95" s="143"/>
      <c r="V95" s="143"/>
      <c r="W95" s="41"/>
      <c r="X95" s="41"/>
      <c r="Y95" s="41"/>
      <c r="Z95" s="41"/>
      <c r="AA95" s="40"/>
      <c r="AB95" s="40"/>
      <c r="AC95" s="40"/>
      <c r="AD95" s="40"/>
      <c r="AE95" s="38"/>
      <c r="AF95" s="38"/>
      <c r="AG95" s="38"/>
      <c r="AH95" s="38"/>
      <c r="AI95" s="38"/>
      <c r="AJ95" s="38"/>
      <c r="AK95" s="38"/>
      <c r="AL95" s="38"/>
      <c r="AM95" s="38"/>
      <c r="AN95" s="38"/>
      <c r="AO95" s="38"/>
      <c r="AP95" s="38"/>
      <c r="AQ95" s="38"/>
      <c r="AR95" s="38"/>
      <c r="AS95" s="38"/>
      <c r="AT95" s="38"/>
      <c r="AU95" s="38"/>
      <c r="AV95" s="38"/>
      <c r="AW95" s="38"/>
      <c r="AX95" s="38"/>
      <c r="AY95" s="38"/>
    </row>
    <row r="96" spans="1:51" ht="24.75" customHeight="1" x14ac:dyDescent="0.25">
      <c r="A96" s="166"/>
      <c r="B96" s="164"/>
      <c r="C96" s="67">
        <v>102</v>
      </c>
      <c r="D96" s="71" t="s">
        <v>156</v>
      </c>
      <c r="E96" s="86" t="s">
        <v>369</v>
      </c>
      <c r="F96" s="77" t="s">
        <v>355</v>
      </c>
      <c r="G96" s="75" t="s">
        <v>370</v>
      </c>
      <c r="H96" s="81" t="s">
        <v>468</v>
      </c>
      <c r="I96" s="82">
        <v>38.53</v>
      </c>
      <c r="J96" s="85">
        <v>6</v>
      </c>
      <c r="K96" s="28">
        <f t="shared" si="5"/>
        <v>6</v>
      </c>
      <c r="L96" s="28">
        <f t="shared" si="6"/>
        <v>6</v>
      </c>
      <c r="M96" s="29"/>
      <c r="N96" s="30">
        <f t="shared" si="3"/>
        <v>1</v>
      </c>
      <c r="O96" s="29"/>
      <c r="P96" s="29"/>
      <c r="Q96" s="29"/>
      <c r="R96" s="42">
        <f t="shared" si="7"/>
        <v>0</v>
      </c>
      <c r="S96" s="20" t="str">
        <f t="shared" si="8"/>
        <v>OK</v>
      </c>
      <c r="T96" s="142"/>
      <c r="U96" s="147">
        <v>6</v>
      </c>
      <c r="V96" s="143"/>
      <c r="W96" s="41"/>
      <c r="X96" s="41"/>
      <c r="Y96" s="41"/>
      <c r="Z96" s="41"/>
      <c r="AA96" s="40"/>
      <c r="AB96" s="40"/>
      <c r="AC96" s="40"/>
      <c r="AD96" s="40"/>
      <c r="AE96" s="38"/>
      <c r="AF96" s="38"/>
      <c r="AG96" s="38"/>
      <c r="AH96" s="38"/>
      <c r="AI96" s="38"/>
      <c r="AJ96" s="38"/>
      <c r="AK96" s="38"/>
      <c r="AL96" s="38"/>
      <c r="AM96" s="38"/>
      <c r="AN96" s="38"/>
      <c r="AO96" s="38"/>
      <c r="AP96" s="38"/>
      <c r="AQ96" s="38"/>
      <c r="AR96" s="38"/>
      <c r="AS96" s="38"/>
      <c r="AT96" s="38"/>
      <c r="AU96" s="38"/>
      <c r="AV96" s="38"/>
      <c r="AW96" s="38"/>
      <c r="AX96" s="38"/>
      <c r="AY96" s="38"/>
    </row>
    <row r="97" spans="1:51" ht="24.75" customHeight="1" x14ac:dyDescent="0.25">
      <c r="A97" s="166"/>
      <c r="B97" s="164"/>
      <c r="C97" s="67">
        <v>103</v>
      </c>
      <c r="D97" s="71" t="s">
        <v>157</v>
      </c>
      <c r="E97" s="86" t="s">
        <v>371</v>
      </c>
      <c r="F97" s="77" t="s">
        <v>51</v>
      </c>
      <c r="G97" s="75" t="s">
        <v>372</v>
      </c>
      <c r="H97" s="77" t="s">
        <v>468</v>
      </c>
      <c r="I97" s="82">
        <v>8.84</v>
      </c>
      <c r="J97" s="85">
        <v>15</v>
      </c>
      <c r="K97" s="28">
        <f t="shared" si="5"/>
        <v>7</v>
      </c>
      <c r="L97" s="28">
        <f t="shared" si="6"/>
        <v>7</v>
      </c>
      <c r="M97" s="29"/>
      <c r="N97" s="30">
        <f t="shared" si="3"/>
        <v>3</v>
      </c>
      <c r="O97" s="29"/>
      <c r="P97" s="29"/>
      <c r="Q97" s="29"/>
      <c r="R97" s="42">
        <f t="shared" si="7"/>
        <v>8</v>
      </c>
      <c r="S97" s="20" t="str">
        <f t="shared" si="8"/>
        <v>OK</v>
      </c>
      <c r="T97" s="142"/>
      <c r="U97" s="147">
        <v>7</v>
      </c>
      <c r="V97" s="143"/>
      <c r="W97" s="41"/>
      <c r="X97" s="41"/>
      <c r="Y97" s="41"/>
      <c r="Z97" s="41"/>
      <c r="AA97" s="40"/>
      <c r="AB97" s="40"/>
      <c r="AC97" s="40"/>
      <c r="AD97" s="40"/>
      <c r="AE97" s="38"/>
      <c r="AF97" s="38"/>
      <c r="AG97" s="38"/>
      <c r="AH97" s="38"/>
      <c r="AI97" s="38"/>
      <c r="AJ97" s="38"/>
      <c r="AK97" s="38"/>
      <c r="AL97" s="38"/>
      <c r="AM97" s="38"/>
      <c r="AN97" s="38"/>
      <c r="AO97" s="38"/>
      <c r="AP97" s="38"/>
      <c r="AQ97" s="38"/>
      <c r="AR97" s="38"/>
      <c r="AS97" s="38"/>
      <c r="AT97" s="38"/>
      <c r="AU97" s="38"/>
      <c r="AV97" s="38"/>
      <c r="AW97" s="38"/>
      <c r="AX97" s="38"/>
      <c r="AY97" s="38"/>
    </row>
    <row r="98" spans="1:51" ht="24.75" customHeight="1" x14ac:dyDescent="0.25">
      <c r="A98" s="166"/>
      <c r="B98" s="164"/>
      <c r="C98" s="67">
        <v>104</v>
      </c>
      <c r="D98" s="71" t="s">
        <v>158</v>
      </c>
      <c r="E98" s="86" t="s">
        <v>373</v>
      </c>
      <c r="F98" s="77" t="s">
        <v>374</v>
      </c>
      <c r="G98" s="75" t="s">
        <v>375</v>
      </c>
      <c r="H98" s="77" t="s">
        <v>468</v>
      </c>
      <c r="I98" s="82">
        <v>4.7300000000000004</v>
      </c>
      <c r="J98" s="85">
        <v>12</v>
      </c>
      <c r="K98" s="28">
        <f t="shared" si="5"/>
        <v>0</v>
      </c>
      <c r="L98" s="28">
        <f t="shared" si="6"/>
        <v>0</v>
      </c>
      <c r="M98" s="29"/>
      <c r="N98" s="30">
        <f t="shared" si="3"/>
        <v>3</v>
      </c>
      <c r="O98" s="29"/>
      <c r="P98" s="29"/>
      <c r="Q98" s="29"/>
      <c r="R98" s="42">
        <f t="shared" si="7"/>
        <v>12</v>
      </c>
      <c r="S98" s="20" t="str">
        <f t="shared" si="8"/>
        <v>OK</v>
      </c>
      <c r="T98" s="142"/>
      <c r="U98" s="143"/>
      <c r="V98" s="143"/>
      <c r="W98" s="41"/>
      <c r="X98" s="41"/>
      <c r="Y98" s="41"/>
      <c r="Z98" s="41"/>
      <c r="AA98" s="40"/>
      <c r="AB98" s="40"/>
      <c r="AC98" s="40"/>
      <c r="AD98" s="40"/>
      <c r="AE98" s="38"/>
      <c r="AF98" s="38"/>
      <c r="AG98" s="38"/>
      <c r="AH98" s="38"/>
      <c r="AI98" s="38"/>
      <c r="AJ98" s="38"/>
      <c r="AK98" s="38"/>
      <c r="AL98" s="38"/>
      <c r="AM98" s="38"/>
      <c r="AN98" s="38"/>
      <c r="AO98" s="38"/>
      <c r="AP98" s="38"/>
      <c r="AQ98" s="38"/>
      <c r="AR98" s="38"/>
      <c r="AS98" s="38"/>
      <c r="AT98" s="38"/>
      <c r="AU98" s="38"/>
      <c r="AV98" s="38"/>
      <c r="AW98" s="38"/>
      <c r="AX98" s="38"/>
      <c r="AY98" s="38"/>
    </row>
    <row r="99" spans="1:51" ht="24.75" customHeight="1" x14ac:dyDescent="0.25">
      <c r="A99" s="166"/>
      <c r="B99" s="164"/>
      <c r="C99" s="67">
        <v>105</v>
      </c>
      <c r="D99" s="71" t="s">
        <v>159</v>
      </c>
      <c r="E99" s="86" t="s">
        <v>373</v>
      </c>
      <c r="F99" s="77" t="s">
        <v>374</v>
      </c>
      <c r="G99" s="75" t="s">
        <v>376</v>
      </c>
      <c r="H99" s="77" t="s">
        <v>468</v>
      </c>
      <c r="I99" s="82">
        <v>4.74</v>
      </c>
      <c r="J99" s="85">
        <v>12</v>
      </c>
      <c r="K99" s="28">
        <f t="shared" si="5"/>
        <v>0</v>
      </c>
      <c r="L99" s="28">
        <f t="shared" si="6"/>
        <v>0</v>
      </c>
      <c r="M99" s="29"/>
      <c r="N99" s="30">
        <f t="shared" si="3"/>
        <v>3</v>
      </c>
      <c r="O99" s="29"/>
      <c r="P99" s="29"/>
      <c r="Q99" s="29"/>
      <c r="R99" s="42">
        <f t="shared" si="7"/>
        <v>12</v>
      </c>
      <c r="S99" s="20" t="str">
        <f t="shared" si="8"/>
        <v>OK</v>
      </c>
      <c r="T99" s="142"/>
      <c r="U99" s="143"/>
      <c r="V99" s="143"/>
      <c r="W99" s="41"/>
      <c r="X99" s="41"/>
      <c r="Y99" s="41"/>
      <c r="Z99" s="41"/>
      <c r="AA99" s="40"/>
      <c r="AB99" s="40"/>
      <c r="AC99" s="40"/>
      <c r="AD99" s="40"/>
      <c r="AE99" s="38"/>
      <c r="AF99" s="38"/>
      <c r="AG99" s="38"/>
      <c r="AH99" s="38"/>
      <c r="AI99" s="38"/>
      <c r="AJ99" s="38"/>
      <c r="AK99" s="38"/>
      <c r="AL99" s="38"/>
      <c r="AM99" s="38"/>
      <c r="AN99" s="38"/>
      <c r="AO99" s="38"/>
      <c r="AP99" s="38"/>
      <c r="AQ99" s="38"/>
      <c r="AR99" s="38"/>
      <c r="AS99" s="38"/>
      <c r="AT99" s="38"/>
      <c r="AU99" s="38"/>
      <c r="AV99" s="38"/>
      <c r="AW99" s="38"/>
      <c r="AX99" s="38"/>
      <c r="AY99" s="38"/>
    </row>
    <row r="100" spans="1:51" ht="24.75" customHeight="1" x14ac:dyDescent="0.25">
      <c r="A100" s="166"/>
      <c r="B100" s="164"/>
      <c r="C100" s="67">
        <v>106</v>
      </c>
      <c r="D100" s="71" t="s">
        <v>160</v>
      </c>
      <c r="E100" s="86" t="s">
        <v>373</v>
      </c>
      <c r="F100" s="77" t="s">
        <v>374</v>
      </c>
      <c r="G100" s="75" t="s">
        <v>377</v>
      </c>
      <c r="H100" s="77" t="s">
        <v>468</v>
      </c>
      <c r="I100" s="82">
        <v>4.7300000000000004</v>
      </c>
      <c r="J100" s="85">
        <v>12</v>
      </c>
      <c r="K100" s="28">
        <f t="shared" si="5"/>
        <v>0</v>
      </c>
      <c r="L100" s="28">
        <f t="shared" si="6"/>
        <v>0</v>
      </c>
      <c r="M100" s="29"/>
      <c r="N100" s="30">
        <f t="shared" si="3"/>
        <v>3</v>
      </c>
      <c r="O100" s="29"/>
      <c r="P100" s="29"/>
      <c r="Q100" s="29"/>
      <c r="R100" s="42">
        <f t="shared" si="7"/>
        <v>12</v>
      </c>
      <c r="S100" s="20" t="str">
        <f t="shared" si="8"/>
        <v>OK</v>
      </c>
      <c r="T100" s="142"/>
      <c r="U100" s="143"/>
      <c r="V100" s="143"/>
      <c r="W100" s="41"/>
      <c r="X100" s="41"/>
      <c r="Y100" s="41"/>
      <c r="Z100" s="41"/>
      <c r="AA100" s="40"/>
      <c r="AB100" s="40"/>
      <c r="AC100" s="40"/>
      <c r="AD100" s="40"/>
      <c r="AE100" s="38"/>
      <c r="AF100" s="38"/>
      <c r="AG100" s="38"/>
      <c r="AH100" s="38"/>
      <c r="AI100" s="38"/>
      <c r="AJ100" s="38"/>
      <c r="AK100" s="38"/>
      <c r="AL100" s="38"/>
      <c r="AM100" s="38"/>
      <c r="AN100" s="38"/>
      <c r="AO100" s="38"/>
      <c r="AP100" s="38"/>
      <c r="AQ100" s="38"/>
      <c r="AR100" s="38"/>
      <c r="AS100" s="38"/>
      <c r="AT100" s="38"/>
      <c r="AU100" s="38"/>
      <c r="AV100" s="38"/>
      <c r="AW100" s="38"/>
      <c r="AX100" s="38"/>
      <c r="AY100" s="38"/>
    </row>
    <row r="101" spans="1:51" ht="24.75" customHeight="1" x14ac:dyDescent="0.25">
      <c r="A101" s="166"/>
      <c r="B101" s="164"/>
      <c r="C101" s="67">
        <v>107</v>
      </c>
      <c r="D101" s="71" t="s">
        <v>161</v>
      </c>
      <c r="E101" s="86" t="s">
        <v>373</v>
      </c>
      <c r="F101" s="77" t="s">
        <v>374</v>
      </c>
      <c r="G101" s="75" t="s">
        <v>378</v>
      </c>
      <c r="H101" s="77" t="s">
        <v>468</v>
      </c>
      <c r="I101" s="82">
        <v>4.7300000000000004</v>
      </c>
      <c r="J101" s="85">
        <v>12</v>
      </c>
      <c r="K101" s="28">
        <f t="shared" si="5"/>
        <v>0</v>
      </c>
      <c r="L101" s="28">
        <f t="shared" si="6"/>
        <v>0</v>
      </c>
      <c r="M101" s="29"/>
      <c r="N101" s="30">
        <f t="shared" si="3"/>
        <v>3</v>
      </c>
      <c r="O101" s="29"/>
      <c r="P101" s="29"/>
      <c r="Q101" s="29"/>
      <c r="R101" s="42">
        <f t="shared" si="7"/>
        <v>12</v>
      </c>
      <c r="S101" s="20" t="str">
        <f t="shared" si="8"/>
        <v>OK</v>
      </c>
      <c r="T101" s="142"/>
      <c r="U101" s="143"/>
      <c r="V101" s="143"/>
      <c r="W101" s="41"/>
      <c r="X101" s="41"/>
      <c r="Y101" s="41"/>
      <c r="Z101" s="41"/>
      <c r="AA101" s="40"/>
      <c r="AB101" s="40"/>
      <c r="AC101" s="40"/>
      <c r="AD101" s="40"/>
      <c r="AE101" s="38"/>
      <c r="AF101" s="38"/>
      <c r="AG101" s="38"/>
      <c r="AH101" s="38"/>
      <c r="AI101" s="38"/>
      <c r="AJ101" s="38"/>
      <c r="AK101" s="38"/>
      <c r="AL101" s="38"/>
      <c r="AM101" s="38"/>
      <c r="AN101" s="38"/>
      <c r="AO101" s="38"/>
      <c r="AP101" s="38"/>
      <c r="AQ101" s="38"/>
      <c r="AR101" s="38"/>
      <c r="AS101" s="38"/>
      <c r="AT101" s="38"/>
      <c r="AU101" s="38"/>
      <c r="AV101" s="38"/>
      <c r="AW101" s="38"/>
      <c r="AX101" s="38"/>
      <c r="AY101" s="38"/>
    </row>
    <row r="102" spans="1:51" ht="24.75" customHeight="1" x14ac:dyDescent="0.25">
      <c r="A102" s="166"/>
      <c r="B102" s="164"/>
      <c r="C102" s="67">
        <v>108</v>
      </c>
      <c r="D102" s="71" t="s">
        <v>162</v>
      </c>
      <c r="E102" s="86" t="s">
        <v>379</v>
      </c>
      <c r="F102" s="77" t="s">
        <v>380</v>
      </c>
      <c r="G102" s="75" t="s">
        <v>381</v>
      </c>
      <c r="H102" s="77" t="s">
        <v>468</v>
      </c>
      <c r="I102" s="82">
        <v>25.86</v>
      </c>
      <c r="J102" s="85">
        <v>3</v>
      </c>
      <c r="K102" s="28">
        <f t="shared" si="5"/>
        <v>3</v>
      </c>
      <c r="L102" s="28">
        <f t="shared" si="6"/>
        <v>3</v>
      </c>
      <c r="M102" s="29"/>
      <c r="N102" s="30">
        <f t="shared" si="3"/>
        <v>0</v>
      </c>
      <c r="O102" s="29"/>
      <c r="P102" s="29"/>
      <c r="Q102" s="29"/>
      <c r="R102" s="42">
        <f t="shared" si="7"/>
        <v>0</v>
      </c>
      <c r="S102" s="20" t="str">
        <f t="shared" si="8"/>
        <v>OK</v>
      </c>
      <c r="T102" s="142"/>
      <c r="U102" s="147">
        <v>3</v>
      </c>
      <c r="V102" s="143"/>
      <c r="W102" s="41"/>
      <c r="X102" s="41"/>
      <c r="Y102" s="41"/>
      <c r="Z102" s="41"/>
      <c r="AA102" s="40"/>
      <c r="AB102" s="40"/>
      <c r="AC102" s="40"/>
      <c r="AD102" s="40"/>
      <c r="AE102" s="38"/>
      <c r="AF102" s="38"/>
      <c r="AG102" s="38"/>
      <c r="AH102" s="38"/>
      <c r="AI102" s="38"/>
      <c r="AJ102" s="38"/>
      <c r="AK102" s="38"/>
      <c r="AL102" s="38"/>
      <c r="AM102" s="38"/>
      <c r="AN102" s="38"/>
      <c r="AO102" s="38"/>
      <c r="AP102" s="38"/>
      <c r="AQ102" s="38"/>
      <c r="AR102" s="38"/>
      <c r="AS102" s="38"/>
      <c r="AT102" s="38"/>
      <c r="AU102" s="38"/>
      <c r="AV102" s="38"/>
      <c r="AW102" s="38"/>
      <c r="AX102" s="38"/>
      <c r="AY102" s="38"/>
    </row>
    <row r="103" spans="1:51" ht="24.75" customHeight="1" x14ac:dyDescent="0.25">
      <c r="A103" s="166"/>
      <c r="B103" s="165"/>
      <c r="C103" s="67">
        <v>109</v>
      </c>
      <c r="D103" s="71" t="s">
        <v>163</v>
      </c>
      <c r="E103" s="86" t="s">
        <v>382</v>
      </c>
      <c r="F103" s="78" t="s">
        <v>51</v>
      </c>
      <c r="G103" s="79" t="s">
        <v>383</v>
      </c>
      <c r="H103" s="77" t="s">
        <v>471</v>
      </c>
      <c r="I103" s="82">
        <v>21.34</v>
      </c>
      <c r="J103" s="85">
        <v>0</v>
      </c>
      <c r="K103" s="28">
        <f t="shared" si="5"/>
        <v>0</v>
      </c>
      <c r="L103" s="28">
        <f t="shared" si="6"/>
        <v>0</v>
      </c>
      <c r="M103" s="29"/>
      <c r="N103" s="30">
        <f t="shared" si="3"/>
        <v>0</v>
      </c>
      <c r="O103" s="29"/>
      <c r="P103" s="29"/>
      <c r="Q103" s="29"/>
      <c r="R103" s="42">
        <f t="shared" si="7"/>
        <v>0</v>
      </c>
      <c r="S103" s="20" t="str">
        <f t="shared" si="8"/>
        <v>OK</v>
      </c>
      <c r="T103" s="142"/>
      <c r="U103" s="143"/>
      <c r="V103" s="143"/>
      <c r="W103" s="41"/>
      <c r="X103" s="41"/>
      <c r="Y103" s="41"/>
      <c r="Z103" s="41"/>
      <c r="AA103" s="40"/>
      <c r="AB103" s="40"/>
      <c r="AC103" s="40"/>
      <c r="AD103" s="40"/>
      <c r="AE103" s="38"/>
      <c r="AF103" s="38"/>
      <c r="AG103" s="38"/>
      <c r="AH103" s="38"/>
      <c r="AI103" s="38"/>
      <c r="AJ103" s="38"/>
      <c r="AK103" s="38"/>
      <c r="AL103" s="38"/>
      <c r="AM103" s="38"/>
      <c r="AN103" s="38"/>
      <c r="AO103" s="38"/>
      <c r="AP103" s="38"/>
      <c r="AQ103" s="38"/>
      <c r="AR103" s="38"/>
      <c r="AS103" s="38"/>
      <c r="AT103" s="38"/>
      <c r="AU103" s="38"/>
      <c r="AV103" s="38"/>
      <c r="AW103" s="38"/>
      <c r="AX103" s="38"/>
      <c r="AY103" s="38"/>
    </row>
    <row r="104" spans="1:51" ht="24.75" customHeight="1" x14ac:dyDescent="0.25">
      <c r="A104" s="166" t="s">
        <v>477</v>
      </c>
      <c r="B104" s="163">
        <v>13</v>
      </c>
      <c r="C104" s="67">
        <v>110</v>
      </c>
      <c r="D104" s="71" t="s">
        <v>164</v>
      </c>
      <c r="E104" s="86" t="s">
        <v>384</v>
      </c>
      <c r="F104" s="77" t="s">
        <v>3</v>
      </c>
      <c r="G104" s="75" t="s">
        <v>385</v>
      </c>
      <c r="H104" s="81" t="s">
        <v>468</v>
      </c>
      <c r="I104" s="82">
        <v>0.31</v>
      </c>
      <c r="J104" s="85">
        <v>500</v>
      </c>
      <c r="K104" s="28">
        <f t="shared" si="5"/>
        <v>0</v>
      </c>
      <c r="L104" s="28">
        <f t="shared" si="6"/>
        <v>0</v>
      </c>
      <c r="M104" s="29"/>
      <c r="N104" s="30">
        <f t="shared" si="3"/>
        <v>125</v>
      </c>
      <c r="O104" s="29"/>
      <c r="P104" s="29"/>
      <c r="Q104" s="29"/>
      <c r="R104" s="42">
        <f t="shared" si="7"/>
        <v>500</v>
      </c>
      <c r="S104" s="20" t="str">
        <f t="shared" si="8"/>
        <v>OK</v>
      </c>
      <c r="T104" s="142"/>
      <c r="U104" s="143"/>
      <c r="V104" s="143"/>
      <c r="W104" s="41"/>
      <c r="X104" s="41"/>
      <c r="Y104" s="41"/>
      <c r="Z104" s="41"/>
      <c r="AA104" s="40"/>
      <c r="AB104" s="40"/>
      <c r="AC104" s="40"/>
      <c r="AD104" s="40"/>
      <c r="AE104" s="38"/>
      <c r="AF104" s="38"/>
      <c r="AG104" s="38"/>
      <c r="AH104" s="38"/>
      <c r="AI104" s="38"/>
      <c r="AJ104" s="38"/>
      <c r="AK104" s="38"/>
      <c r="AL104" s="38"/>
      <c r="AM104" s="38"/>
      <c r="AN104" s="38"/>
      <c r="AO104" s="38"/>
      <c r="AP104" s="38"/>
      <c r="AQ104" s="38"/>
      <c r="AR104" s="38"/>
      <c r="AS104" s="38"/>
      <c r="AT104" s="38"/>
      <c r="AU104" s="38"/>
      <c r="AV104" s="38"/>
      <c r="AW104" s="38"/>
      <c r="AX104" s="38"/>
      <c r="AY104" s="38"/>
    </row>
    <row r="105" spans="1:51" ht="24.75" customHeight="1" x14ac:dyDescent="0.25">
      <c r="A105" s="166"/>
      <c r="B105" s="164"/>
      <c r="C105" s="67">
        <v>111</v>
      </c>
      <c r="D105" s="72" t="s">
        <v>165</v>
      </c>
      <c r="E105" s="86" t="s">
        <v>386</v>
      </c>
      <c r="F105" s="78" t="s">
        <v>51</v>
      </c>
      <c r="G105" s="79" t="s">
        <v>387</v>
      </c>
      <c r="H105" s="77" t="s">
        <v>468</v>
      </c>
      <c r="I105" s="82">
        <v>40.18</v>
      </c>
      <c r="J105" s="85">
        <v>0</v>
      </c>
      <c r="K105" s="28">
        <f t="shared" si="5"/>
        <v>0</v>
      </c>
      <c r="L105" s="28">
        <f t="shared" si="6"/>
        <v>0</v>
      </c>
      <c r="M105" s="29"/>
      <c r="N105" s="30">
        <f t="shared" si="3"/>
        <v>0</v>
      </c>
      <c r="O105" s="29"/>
      <c r="P105" s="29"/>
      <c r="Q105" s="29"/>
      <c r="R105" s="42">
        <f t="shared" si="7"/>
        <v>0</v>
      </c>
      <c r="S105" s="20" t="str">
        <f t="shared" si="8"/>
        <v>OK</v>
      </c>
      <c r="T105" s="142"/>
      <c r="U105" s="143"/>
      <c r="V105" s="143"/>
      <c r="W105" s="41"/>
      <c r="X105" s="41"/>
      <c r="Y105" s="41"/>
      <c r="Z105" s="41"/>
      <c r="AA105" s="40"/>
      <c r="AB105" s="40"/>
      <c r="AC105" s="40"/>
      <c r="AD105" s="40"/>
      <c r="AE105" s="38"/>
      <c r="AF105" s="38"/>
      <c r="AG105" s="38"/>
      <c r="AH105" s="38"/>
      <c r="AI105" s="38"/>
      <c r="AJ105" s="38"/>
      <c r="AK105" s="38"/>
      <c r="AL105" s="38"/>
      <c r="AM105" s="38"/>
      <c r="AN105" s="38"/>
      <c r="AO105" s="38"/>
      <c r="AP105" s="38"/>
      <c r="AQ105" s="38"/>
      <c r="AR105" s="38"/>
      <c r="AS105" s="38"/>
      <c r="AT105" s="38"/>
      <c r="AU105" s="38"/>
      <c r="AV105" s="38"/>
      <c r="AW105" s="38"/>
      <c r="AX105" s="38"/>
      <c r="AY105" s="38"/>
    </row>
    <row r="106" spans="1:51" ht="24.75" customHeight="1" x14ac:dyDescent="0.25">
      <c r="A106" s="166"/>
      <c r="B106" s="164"/>
      <c r="C106" s="67">
        <v>112</v>
      </c>
      <c r="D106" s="72" t="s">
        <v>166</v>
      </c>
      <c r="E106" s="86" t="s">
        <v>388</v>
      </c>
      <c r="F106" s="78" t="s">
        <v>51</v>
      </c>
      <c r="G106" s="79" t="s">
        <v>389</v>
      </c>
      <c r="H106" s="77" t="s">
        <v>471</v>
      </c>
      <c r="I106" s="82">
        <v>40.18</v>
      </c>
      <c r="J106" s="85">
        <v>0</v>
      </c>
      <c r="K106" s="28">
        <f t="shared" si="5"/>
        <v>0</v>
      </c>
      <c r="L106" s="28">
        <f t="shared" si="6"/>
        <v>0</v>
      </c>
      <c r="M106" s="29"/>
      <c r="N106" s="30">
        <f t="shared" si="3"/>
        <v>0</v>
      </c>
      <c r="O106" s="29"/>
      <c r="P106" s="29"/>
      <c r="Q106" s="29"/>
      <c r="R106" s="42">
        <f t="shared" si="7"/>
        <v>0</v>
      </c>
      <c r="S106" s="20" t="str">
        <f t="shared" si="8"/>
        <v>OK</v>
      </c>
      <c r="T106" s="142"/>
      <c r="U106" s="143"/>
      <c r="V106" s="143"/>
      <c r="W106" s="41"/>
      <c r="X106" s="41"/>
      <c r="Y106" s="41"/>
      <c r="Z106" s="41"/>
      <c r="AA106" s="40"/>
      <c r="AB106" s="40"/>
      <c r="AC106" s="40"/>
      <c r="AD106" s="40"/>
      <c r="AE106" s="38"/>
      <c r="AF106" s="38"/>
      <c r="AG106" s="38"/>
      <c r="AH106" s="38"/>
      <c r="AI106" s="38"/>
      <c r="AJ106" s="38"/>
      <c r="AK106" s="38"/>
      <c r="AL106" s="38"/>
      <c r="AM106" s="38"/>
      <c r="AN106" s="38"/>
      <c r="AO106" s="38"/>
      <c r="AP106" s="38"/>
      <c r="AQ106" s="38"/>
      <c r="AR106" s="38"/>
      <c r="AS106" s="38"/>
      <c r="AT106" s="38"/>
      <c r="AU106" s="38"/>
      <c r="AV106" s="38"/>
      <c r="AW106" s="38"/>
      <c r="AX106" s="38"/>
      <c r="AY106" s="38"/>
    </row>
    <row r="107" spans="1:51" ht="24.75" customHeight="1" x14ac:dyDescent="0.25">
      <c r="A107" s="166"/>
      <c r="B107" s="164"/>
      <c r="C107" s="67">
        <v>113</v>
      </c>
      <c r="D107" s="71" t="s">
        <v>167</v>
      </c>
      <c r="E107" s="86" t="s">
        <v>390</v>
      </c>
      <c r="F107" s="77" t="s">
        <v>3</v>
      </c>
      <c r="G107" s="75" t="s">
        <v>391</v>
      </c>
      <c r="H107" s="81" t="s">
        <v>472</v>
      </c>
      <c r="I107" s="82">
        <v>2.61</v>
      </c>
      <c r="J107" s="85">
        <v>600</v>
      </c>
      <c r="K107" s="28">
        <f t="shared" si="5"/>
        <v>600</v>
      </c>
      <c r="L107" s="28">
        <f t="shared" si="6"/>
        <v>600</v>
      </c>
      <c r="M107" s="29"/>
      <c r="N107" s="30">
        <f t="shared" si="3"/>
        <v>150</v>
      </c>
      <c r="O107" s="29"/>
      <c r="P107" s="29"/>
      <c r="Q107" s="29"/>
      <c r="R107" s="42">
        <f t="shared" si="7"/>
        <v>0</v>
      </c>
      <c r="S107" s="20" t="str">
        <f t="shared" si="8"/>
        <v>OK</v>
      </c>
      <c r="T107" s="145">
        <v>600</v>
      </c>
      <c r="U107" s="143"/>
      <c r="V107" s="143"/>
      <c r="W107" s="41"/>
      <c r="X107" s="41"/>
      <c r="Y107" s="41"/>
      <c r="Z107" s="41"/>
      <c r="AA107" s="40"/>
      <c r="AB107" s="40"/>
      <c r="AC107" s="40"/>
      <c r="AD107" s="40"/>
      <c r="AE107" s="38"/>
      <c r="AF107" s="38"/>
      <c r="AG107" s="38"/>
      <c r="AH107" s="38"/>
      <c r="AI107" s="38"/>
      <c r="AJ107" s="38"/>
      <c r="AK107" s="38"/>
      <c r="AL107" s="38"/>
      <c r="AM107" s="38"/>
      <c r="AN107" s="38"/>
      <c r="AO107" s="38"/>
      <c r="AP107" s="38"/>
      <c r="AQ107" s="38"/>
      <c r="AR107" s="38"/>
      <c r="AS107" s="38"/>
      <c r="AT107" s="38"/>
      <c r="AU107" s="38"/>
      <c r="AV107" s="38"/>
      <c r="AW107" s="38"/>
      <c r="AX107" s="38"/>
      <c r="AY107" s="38"/>
    </row>
    <row r="108" spans="1:51" ht="24.75" customHeight="1" x14ac:dyDescent="0.25">
      <c r="A108" s="166"/>
      <c r="B108" s="164"/>
      <c r="C108" s="67">
        <v>114</v>
      </c>
      <c r="D108" s="71" t="s">
        <v>168</v>
      </c>
      <c r="E108" s="86" t="s">
        <v>392</v>
      </c>
      <c r="F108" s="77" t="s">
        <v>236</v>
      </c>
      <c r="G108" s="75" t="s">
        <v>393</v>
      </c>
      <c r="H108" s="77" t="s">
        <v>468</v>
      </c>
      <c r="I108" s="82">
        <v>63.71</v>
      </c>
      <c r="J108" s="85">
        <v>14</v>
      </c>
      <c r="K108" s="28">
        <f t="shared" si="5"/>
        <v>6</v>
      </c>
      <c r="L108" s="28">
        <f t="shared" si="6"/>
        <v>6</v>
      </c>
      <c r="M108" s="29"/>
      <c r="N108" s="30">
        <f t="shared" si="3"/>
        <v>3</v>
      </c>
      <c r="O108" s="29"/>
      <c r="P108" s="29"/>
      <c r="Q108" s="29"/>
      <c r="R108" s="42">
        <f t="shared" si="7"/>
        <v>8</v>
      </c>
      <c r="S108" s="20" t="str">
        <f t="shared" si="8"/>
        <v>OK</v>
      </c>
      <c r="T108" s="145">
        <v>6</v>
      </c>
      <c r="U108" s="143"/>
      <c r="V108" s="143"/>
      <c r="W108" s="41"/>
      <c r="X108" s="41"/>
      <c r="Y108" s="41"/>
      <c r="Z108" s="41"/>
      <c r="AA108" s="40"/>
      <c r="AB108" s="40"/>
      <c r="AC108" s="40"/>
      <c r="AD108" s="40"/>
      <c r="AE108" s="38"/>
      <c r="AF108" s="38"/>
      <c r="AG108" s="38"/>
      <c r="AH108" s="38"/>
      <c r="AI108" s="38"/>
      <c r="AJ108" s="38"/>
      <c r="AK108" s="38"/>
      <c r="AL108" s="38"/>
      <c r="AM108" s="38"/>
      <c r="AN108" s="38"/>
      <c r="AO108" s="38"/>
      <c r="AP108" s="38"/>
      <c r="AQ108" s="38"/>
      <c r="AR108" s="38"/>
      <c r="AS108" s="38"/>
      <c r="AT108" s="38"/>
      <c r="AU108" s="38"/>
      <c r="AV108" s="38"/>
      <c r="AW108" s="38"/>
      <c r="AX108" s="38"/>
      <c r="AY108" s="38"/>
    </row>
    <row r="109" spans="1:51" ht="24.75" customHeight="1" x14ac:dyDescent="0.25">
      <c r="A109" s="166"/>
      <c r="B109" s="164"/>
      <c r="C109" s="67">
        <v>115</v>
      </c>
      <c r="D109" s="71" t="s">
        <v>169</v>
      </c>
      <c r="E109" s="86" t="s">
        <v>394</v>
      </c>
      <c r="F109" s="77" t="s">
        <v>3</v>
      </c>
      <c r="G109" s="75" t="s">
        <v>395</v>
      </c>
      <c r="H109" s="75" t="s">
        <v>468</v>
      </c>
      <c r="I109" s="82">
        <v>228.33</v>
      </c>
      <c r="J109" s="85">
        <v>12</v>
      </c>
      <c r="K109" s="28">
        <f t="shared" si="5"/>
        <v>3</v>
      </c>
      <c r="L109" s="28">
        <f t="shared" si="6"/>
        <v>3</v>
      </c>
      <c r="M109" s="29"/>
      <c r="N109" s="30">
        <f t="shared" si="3"/>
        <v>3</v>
      </c>
      <c r="O109" s="29"/>
      <c r="P109" s="29"/>
      <c r="Q109" s="29"/>
      <c r="R109" s="42">
        <f t="shared" si="7"/>
        <v>9</v>
      </c>
      <c r="S109" s="20" t="str">
        <f t="shared" si="8"/>
        <v>OK</v>
      </c>
      <c r="T109" s="145">
        <v>3</v>
      </c>
      <c r="U109" s="143"/>
      <c r="V109" s="143"/>
      <c r="W109" s="41"/>
      <c r="X109" s="41"/>
      <c r="Y109" s="41"/>
      <c r="Z109" s="41"/>
      <c r="AA109" s="40"/>
      <c r="AB109" s="40"/>
      <c r="AC109" s="40"/>
      <c r="AD109" s="40"/>
      <c r="AE109" s="38"/>
      <c r="AF109" s="38"/>
      <c r="AG109" s="38"/>
      <c r="AH109" s="38"/>
      <c r="AI109" s="38"/>
      <c r="AJ109" s="38"/>
      <c r="AK109" s="38"/>
      <c r="AL109" s="38"/>
      <c r="AM109" s="38"/>
      <c r="AN109" s="38"/>
      <c r="AO109" s="38"/>
      <c r="AP109" s="38"/>
      <c r="AQ109" s="38"/>
      <c r="AR109" s="38"/>
      <c r="AS109" s="38"/>
      <c r="AT109" s="38"/>
      <c r="AU109" s="38"/>
      <c r="AV109" s="38"/>
      <c r="AW109" s="38"/>
      <c r="AX109" s="38"/>
      <c r="AY109" s="38"/>
    </row>
    <row r="110" spans="1:51" ht="24.75" customHeight="1" x14ac:dyDescent="0.25">
      <c r="A110" s="166"/>
      <c r="B110" s="165"/>
      <c r="C110" s="67">
        <v>116</v>
      </c>
      <c r="D110" s="71" t="s">
        <v>170</v>
      </c>
      <c r="E110" s="86" t="s">
        <v>396</v>
      </c>
      <c r="F110" s="77" t="s">
        <v>3</v>
      </c>
      <c r="G110" s="75" t="s">
        <v>397</v>
      </c>
      <c r="H110" s="75" t="s">
        <v>468</v>
      </c>
      <c r="I110" s="82">
        <v>14.6</v>
      </c>
      <c r="J110" s="85">
        <v>36</v>
      </c>
      <c r="K110" s="28">
        <f t="shared" si="5"/>
        <v>0</v>
      </c>
      <c r="L110" s="28">
        <f t="shared" si="6"/>
        <v>0</v>
      </c>
      <c r="M110" s="29"/>
      <c r="N110" s="30">
        <f t="shared" si="3"/>
        <v>9</v>
      </c>
      <c r="O110" s="29"/>
      <c r="P110" s="29"/>
      <c r="Q110" s="29"/>
      <c r="R110" s="42">
        <f t="shared" si="7"/>
        <v>36</v>
      </c>
      <c r="S110" s="20" t="str">
        <f t="shared" si="8"/>
        <v>OK</v>
      </c>
      <c r="T110" s="142"/>
      <c r="U110" s="143"/>
      <c r="V110" s="143"/>
      <c r="W110" s="41"/>
      <c r="X110" s="41"/>
      <c r="Y110" s="41"/>
      <c r="Z110" s="41"/>
      <c r="AA110" s="40"/>
      <c r="AB110" s="40"/>
      <c r="AC110" s="40"/>
      <c r="AD110" s="40"/>
      <c r="AE110" s="38"/>
      <c r="AF110" s="38"/>
      <c r="AG110" s="38"/>
      <c r="AH110" s="38"/>
      <c r="AI110" s="38"/>
      <c r="AJ110" s="38"/>
      <c r="AK110" s="38"/>
      <c r="AL110" s="38"/>
      <c r="AM110" s="38"/>
      <c r="AN110" s="38"/>
      <c r="AO110" s="38"/>
      <c r="AP110" s="38"/>
      <c r="AQ110" s="38"/>
      <c r="AR110" s="38"/>
      <c r="AS110" s="38"/>
      <c r="AT110" s="38"/>
      <c r="AU110" s="38"/>
      <c r="AV110" s="38"/>
      <c r="AW110" s="38"/>
      <c r="AX110" s="38"/>
      <c r="AY110" s="38"/>
    </row>
    <row r="111" spans="1:51" ht="24.75" customHeight="1" x14ac:dyDescent="0.25">
      <c r="A111" s="166" t="s">
        <v>481</v>
      </c>
      <c r="B111" s="163">
        <v>14</v>
      </c>
      <c r="C111" s="67">
        <v>117</v>
      </c>
      <c r="D111" s="73" t="s">
        <v>171</v>
      </c>
      <c r="E111" s="86" t="s">
        <v>398</v>
      </c>
      <c r="F111" s="77" t="s">
        <v>374</v>
      </c>
      <c r="G111" s="75" t="s">
        <v>399</v>
      </c>
      <c r="H111" s="77" t="s">
        <v>468</v>
      </c>
      <c r="I111" s="82">
        <v>32.71</v>
      </c>
      <c r="J111" s="85">
        <v>0</v>
      </c>
      <c r="K111" s="28">
        <f t="shared" si="5"/>
        <v>0</v>
      </c>
      <c r="L111" s="28">
        <f t="shared" si="6"/>
        <v>0</v>
      </c>
      <c r="M111" s="29"/>
      <c r="N111" s="30">
        <f t="shared" si="3"/>
        <v>0</v>
      </c>
      <c r="O111" s="29"/>
      <c r="P111" s="29"/>
      <c r="Q111" s="29"/>
      <c r="R111" s="42">
        <f t="shared" si="7"/>
        <v>0</v>
      </c>
      <c r="S111" s="20" t="str">
        <f t="shared" si="8"/>
        <v>OK</v>
      </c>
      <c r="T111" s="142"/>
      <c r="U111" s="143"/>
      <c r="V111" s="143"/>
      <c r="W111" s="41"/>
      <c r="X111" s="41"/>
      <c r="Y111" s="41"/>
      <c r="Z111" s="41"/>
      <c r="AA111" s="40"/>
      <c r="AB111" s="40"/>
      <c r="AC111" s="40"/>
      <c r="AD111" s="40"/>
      <c r="AE111" s="38"/>
      <c r="AF111" s="38"/>
      <c r="AG111" s="38"/>
      <c r="AH111" s="38"/>
      <c r="AI111" s="38"/>
      <c r="AJ111" s="38"/>
      <c r="AK111" s="38"/>
      <c r="AL111" s="38"/>
      <c r="AM111" s="38"/>
      <c r="AN111" s="38"/>
      <c r="AO111" s="38"/>
      <c r="AP111" s="38"/>
      <c r="AQ111" s="38"/>
      <c r="AR111" s="38"/>
      <c r="AS111" s="38"/>
      <c r="AT111" s="38"/>
      <c r="AU111" s="38"/>
      <c r="AV111" s="38"/>
      <c r="AW111" s="38"/>
      <c r="AX111" s="38"/>
      <c r="AY111" s="38"/>
    </row>
    <row r="112" spans="1:51" ht="24.75" customHeight="1" x14ac:dyDescent="0.25">
      <c r="A112" s="166"/>
      <c r="B112" s="164"/>
      <c r="C112" s="67">
        <v>118</v>
      </c>
      <c r="D112" s="73" t="s">
        <v>172</v>
      </c>
      <c r="E112" s="86" t="s">
        <v>400</v>
      </c>
      <c r="F112" s="77" t="s">
        <v>374</v>
      </c>
      <c r="G112" s="75" t="s">
        <v>401</v>
      </c>
      <c r="H112" s="77" t="s">
        <v>468</v>
      </c>
      <c r="I112" s="83">
        <v>21.43</v>
      </c>
      <c r="J112" s="85">
        <v>0</v>
      </c>
      <c r="K112" s="28">
        <f t="shared" si="5"/>
        <v>0</v>
      </c>
      <c r="L112" s="28">
        <f t="shared" si="6"/>
        <v>0</v>
      </c>
      <c r="M112" s="29"/>
      <c r="N112" s="30">
        <f t="shared" si="3"/>
        <v>0</v>
      </c>
      <c r="O112" s="29"/>
      <c r="P112" s="29"/>
      <c r="Q112" s="29"/>
      <c r="R112" s="42">
        <f t="shared" si="7"/>
        <v>0</v>
      </c>
      <c r="S112" s="20" t="str">
        <f t="shared" si="8"/>
        <v>OK</v>
      </c>
      <c r="T112" s="142"/>
      <c r="U112" s="143"/>
      <c r="V112" s="143"/>
      <c r="W112" s="41"/>
      <c r="X112" s="41"/>
      <c r="Y112" s="41"/>
      <c r="Z112" s="41"/>
      <c r="AA112" s="40"/>
      <c r="AB112" s="40"/>
      <c r="AC112" s="40"/>
      <c r="AD112" s="40"/>
      <c r="AE112" s="38"/>
      <c r="AF112" s="38"/>
      <c r="AG112" s="38"/>
      <c r="AH112" s="38"/>
      <c r="AI112" s="38"/>
      <c r="AJ112" s="38"/>
      <c r="AK112" s="38"/>
      <c r="AL112" s="38"/>
      <c r="AM112" s="38"/>
      <c r="AN112" s="38"/>
      <c r="AO112" s="38"/>
      <c r="AP112" s="38"/>
      <c r="AQ112" s="38"/>
      <c r="AR112" s="38"/>
      <c r="AS112" s="38"/>
      <c r="AT112" s="38"/>
      <c r="AU112" s="38"/>
      <c r="AV112" s="38"/>
      <c r="AW112" s="38"/>
      <c r="AX112" s="38"/>
      <c r="AY112" s="38"/>
    </row>
    <row r="113" spans="1:51" ht="24.75" customHeight="1" x14ac:dyDescent="0.25">
      <c r="A113" s="166"/>
      <c r="B113" s="164"/>
      <c r="C113" s="67">
        <v>119</v>
      </c>
      <c r="D113" s="71" t="s">
        <v>173</v>
      </c>
      <c r="E113" s="86" t="s">
        <v>402</v>
      </c>
      <c r="F113" s="77" t="s">
        <v>403</v>
      </c>
      <c r="G113" s="75" t="s">
        <v>404</v>
      </c>
      <c r="H113" s="77" t="s">
        <v>468</v>
      </c>
      <c r="I113" s="82">
        <v>39.950000000000003</v>
      </c>
      <c r="J113" s="85">
        <v>0</v>
      </c>
      <c r="K113" s="28">
        <f t="shared" si="5"/>
        <v>0</v>
      </c>
      <c r="L113" s="28">
        <f t="shared" si="6"/>
        <v>0</v>
      </c>
      <c r="M113" s="29"/>
      <c r="N113" s="30">
        <f t="shared" si="3"/>
        <v>0</v>
      </c>
      <c r="O113" s="29"/>
      <c r="P113" s="29"/>
      <c r="Q113" s="29"/>
      <c r="R113" s="42">
        <f t="shared" si="7"/>
        <v>0</v>
      </c>
      <c r="S113" s="20" t="str">
        <f t="shared" si="8"/>
        <v>OK</v>
      </c>
      <c r="T113" s="142"/>
      <c r="U113" s="143"/>
      <c r="V113" s="143"/>
      <c r="W113" s="41"/>
      <c r="X113" s="41"/>
      <c r="Y113" s="41"/>
      <c r="Z113" s="41"/>
      <c r="AA113" s="40"/>
      <c r="AB113" s="40"/>
      <c r="AC113" s="40"/>
      <c r="AD113" s="40"/>
      <c r="AE113" s="38"/>
      <c r="AF113" s="38"/>
      <c r="AG113" s="38"/>
      <c r="AH113" s="38"/>
      <c r="AI113" s="38"/>
      <c r="AJ113" s="38"/>
      <c r="AK113" s="38"/>
      <c r="AL113" s="38"/>
      <c r="AM113" s="38"/>
      <c r="AN113" s="38"/>
      <c r="AO113" s="38"/>
      <c r="AP113" s="38"/>
      <c r="AQ113" s="38"/>
      <c r="AR113" s="38"/>
      <c r="AS113" s="38"/>
      <c r="AT113" s="38"/>
      <c r="AU113" s="38"/>
      <c r="AV113" s="38"/>
      <c r="AW113" s="38"/>
      <c r="AX113" s="38"/>
      <c r="AY113" s="38"/>
    </row>
    <row r="114" spans="1:51" ht="24.75" customHeight="1" x14ac:dyDescent="0.25">
      <c r="A114" s="166"/>
      <c r="B114" s="164"/>
      <c r="C114" s="67">
        <v>120</v>
      </c>
      <c r="D114" s="71" t="s">
        <v>174</v>
      </c>
      <c r="E114" s="86" t="s">
        <v>405</v>
      </c>
      <c r="F114" s="77" t="s">
        <v>403</v>
      </c>
      <c r="G114" s="75" t="s">
        <v>406</v>
      </c>
      <c r="H114" s="77" t="s">
        <v>468</v>
      </c>
      <c r="I114" s="82">
        <v>35.130000000000003</v>
      </c>
      <c r="J114" s="85">
        <v>0</v>
      </c>
      <c r="K114" s="28">
        <f t="shared" si="5"/>
        <v>0</v>
      </c>
      <c r="L114" s="28">
        <f t="shared" si="6"/>
        <v>0</v>
      </c>
      <c r="M114" s="29"/>
      <c r="N114" s="30">
        <f t="shared" si="3"/>
        <v>0</v>
      </c>
      <c r="O114" s="29"/>
      <c r="P114" s="29"/>
      <c r="Q114" s="29"/>
      <c r="R114" s="42">
        <f t="shared" si="7"/>
        <v>0</v>
      </c>
      <c r="S114" s="20" t="str">
        <f t="shared" si="8"/>
        <v>OK</v>
      </c>
      <c r="T114" s="142"/>
      <c r="U114" s="143"/>
      <c r="V114" s="143"/>
      <c r="W114" s="41"/>
      <c r="X114" s="41"/>
      <c r="Y114" s="41"/>
      <c r="Z114" s="41"/>
      <c r="AA114" s="40"/>
      <c r="AB114" s="40"/>
      <c r="AC114" s="40"/>
      <c r="AD114" s="40"/>
      <c r="AE114" s="38"/>
      <c r="AF114" s="38"/>
      <c r="AG114" s="38"/>
      <c r="AH114" s="38"/>
      <c r="AI114" s="38"/>
      <c r="AJ114" s="38"/>
      <c r="AK114" s="38"/>
      <c r="AL114" s="38"/>
      <c r="AM114" s="38"/>
      <c r="AN114" s="38"/>
      <c r="AO114" s="38"/>
      <c r="AP114" s="38"/>
      <c r="AQ114" s="38"/>
      <c r="AR114" s="38"/>
      <c r="AS114" s="38"/>
      <c r="AT114" s="38"/>
      <c r="AU114" s="38"/>
      <c r="AV114" s="38"/>
      <c r="AW114" s="38"/>
      <c r="AX114" s="38"/>
      <c r="AY114" s="38"/>
    </row>
    <row r="115" spans="1:51" ht="24.75" customHeight="1" x14ac:dyDescent="0.25">
      <c r="A115" s="166"/>
      <c r="B115" s="164"/>
      <c r="C115" s="67">
        <v>121</v>
      </c>
      <c r="D115" s="72" t="s">
        <v>175</v>
      </c>
      <c r="E115" s="86" t="s">
        <v>407</v>
      </c>
      <c r="F115" s="78" t="s">
        <v>51</v>
      </c>
      <c r="G115" s="79" t="s">
        <v>408</v>
      </c>
      <c r="H115" s="77" t="s">
        <v>468</v>
      </c>
      <c r="I115" s="82">
        <v>41.93</v>
      </c>
      <c r="J115" s="85">
        <v>0</v>
      </c>
      <c r="K115" s="28">
        <f t="shared" si="5"/>
        <v>0</v>
      </c>
      <c r="L115" s="28">
        <f t="shared" si="6"/>
        <v>0</v>
      </c>
      <c r="M115" s="29"/>
      <c r="N115" s="30">
        <f t="shared" si="3"/>
        <v>0</v>
      </c>
      <c r="O115" s="29"/>
      <c r="P115" s="29"/>
      <c r="Q115" s="29"/>
      <c r="R115" s="42">
        <f t="shared" si="7"/>
        <v>0</v>
      </c>
      <c r="S115" s="20" t="str">
        <f t="shared" si="8"/>
        <v>OK</v>
      </c>
      <c r="T115" s="142"/>
      <c r="U115" s="143"/>
      <c r="V115" s="143"/>
      <c r="W115" s="41"/>
      <c r="X115" s="41"/>
      <c r="Y115" s="41"/>
      <c r="Z115" s="41"/>
      <c r="AA115" s="40"/>
      <c r="AB115" s="40"/>
      <c r="AC115" s="40"/>
      <c r="AD115" s="40"/>
      <c r="AE115" s="38"/>
      <c r="AF115" s="38"/>
      <c r="AG115" s="38"/>
      <c r="AH115" s="38"/>
      <c r="AI115" s="38"/>
      <c r="AJ115" s="38"/>
      <c r="AK115" s="38"/>
      <c r="AL115" s="38"/>
      <c r="AM115" s="38"/>
      <c r="AN115" s="38"/>
      <c r="AO115" s="38"/>
      <c r="AP115" s="38"/>
      <c r="AQ115" s="38"/>
      <c r="AR115" s="38"/>
      <c r="AS115" s="38"/>
      <c r="AT115" s="38"/>
      <c r="AU115" s="38"/>
      <c r="AV115" s="38"/>
      <c r="AW115" s="38"/>
      <c r="AX115" s="38"/>
      <c r="AY115" s="38"/>
    </row>
    <row r="116" spans="1:51" ht="24.75" customHeight="1" x14ac:dyDescent="0.25">
      <c r="A116" s="166"/>
      <c r="B116" s="164"/>
      <c r="C116" s="67">
        <v>122</v>
      </c>
      <c r="D116" s="72" t="s">
        <v>176</v>
      </c>
      <c r="E116" s="86" t="s">
        <v>409</v>
      </c>
      <c r="F116" s="78" t="s">
        <v>374</v>
      </c>
      <c r="G116" s="79" t="s">
        <v>410</v>
      </c>
      <c r="H116" s="77" t="s">
        <v>468</v>
      </c>
      <c r="I116" s="82">
        <v>56.62</v>
      </c>
      <c r="J116" s="85">
        <v>0</v>
      </c>
      <c r="K116" s="28">
        <f t="shared" si="5"/>
        <v>0</v>
      </c>
      <c r="L116" s="28">
        <f t="shared" si="6"/>
        <v>0</v>
      </c>
      <c r="M116" s="29"/>
      <c r="N116" s="30">
        <f t="shared" si="3"/>
        <v>0</v>
      </c>
      <c r="O116" s="29"/>
      <c r="P116" s="29"/>
      <c r="Q116" s="29"/>
      <c r="R116" s="42">
        <f t="shared" si="7"/>
        <v>0</v>
      </c>
      <c r="S116" s="20" t="str">
        <f t="shared" si="8"/>
        <v>OK</v>
      </c>
      <c r="T116" s="142"/>
      <c r="U116" s="143"/>
      <c r="V116" s="143"/>
      <c r="W116" s="41"/>
      <c r="X116" s="41"/>
      <c r="Y116" s="41"/>
      <c r="Z116" s="41"/>
      <c r="AA116" s="40"/>
      <c r="AB116" s="40"/>
      <c r="AC116" s="40"/>
      <c r="AD116" s="40"/>
      <c r="AE116" s="38"/>
      <c r="AF116" s="38"/>
      <c r="AG116" s="38"/>
      <c r="AH116" s="38"/>
      <c r="AI116" s="38"/>
      <c r="AJ116" s="38"/>
      <c r="AK116" s="38"/>
      <c r="AL116" s="38"/>
      <c r="AM116" s="38"/>
      <c r="AN116" s="38"/>
      <c r="AO116" s="38"/>
      <c r="AP116" s="38"/>
      <c r="AQ116" s="38"/>
      <c r="AR116" s="38"/>
      <c r="AS116" s="38"/>
      <c r="AT116" s="38"/>
      <c r="AU116" s="38"/>
      <c r="AV116" s="38"/>
      <c r="AW116" s="38"/>
      <c r="AX116" s="38"/>
      <c r="AY116" s="38"/>
    </row>
    <row r="117" spans="1:51" ht="24.75" customHeight="1" x14ac:dyDescent="0.25">
      <c r="A117" s="166"/>
      <c r="B117" s="164"/>
      <c r="C117" s="67">
        <v>123</v>
      </c>
      <c r="D117" s="72" t="s">
        <v>177</v>
      </c>
      <c r="E117" s="86" t="s">
        <v>411</v>
      </c>
      <c r="F117" s="78" t="s">
        <v>274</v>
      </c>
      <c r="G117" s="79" t="s">
        <v>412</v>
      </c>
      <c r="H117" s="77" t="s">
        <v>468</v>
      </c>
      <c r="I117" s="82">
        <v>2.71</v>
      </c>
      <c r="J117" s="85">
        <v>0</v>
      </c>
      <c r="K117" s="28">
        <f t="shared" si="5"/>
        <v>0</v>
      </c>
      <c r="L117" s="28">
        <f t="shared" si="6"/>
        <v>0</v>
      </c>
      <c r="M117" s="29"/>
      <c r="N117" s="30">
        <f t="shared" si="3"/>
        <v>0</v>
      </c>
      <c r="O117" s="29"/>
      <c r="P117" s="29"/>
      <c r="Q117" s="29"/>
      <c r="R117" s="42">
        <f t="shared" si="7"/>
        <v>0</v>
      </c>
      <c r="S117" s="20" t="str">
        <f t="shared" si="8"/>
        <v>OK</v>
      </c>
      <c r="T117" s="142"/>
      <c r="U117" s="143"/>
      <c r="V117" s="143"/>
      <c r="W117" s="41"/>
      <c r="X117" s="41"/>
      <c r="Y117" s="41"/>
      <c r="Z117" s="41"/>
      <c r="AA117" s="40"/>
      <c r="AB117" s="40"/>
      <c r="AC117" s="40"/>
      <c r="AD117" s="40"/>
      <c r="AE117" s="38"/>
      <c r="AF117" s="38"/>
      <c r="AG117" s="38"/>
      <c r="AH117" s="38"/>
      <c r="AI117" s="38"/>
      <c r="AJ117" s="38"/>
      <c r="AK117" s="38"/>
      <c r="AL117" s="38"/>
      <c r="AM117" s="38"/>
      <c r="AN117" s="38"/>
      <c r="AO117" s="38"/>
      <c r="AP117" s="38"/>
      <c r="AQ117" s="38"/>
      <c r="AR117" s="38"/>
      <c r="AS117" s="38"/>
      <c r="AT117" s="38"/>
      <c r="AU117" s="38"/>
      <c r="AV117" s="38"/>
      <c r="AW117" s="38"/>
      <c r="AX117" s="38"/>
      <c r="AY117" s="38"/>
    </row>
    <row r="118" spans="1:51" ht="24.75" customHeight="1" x14ac:dyDescent="0.25">
      <c r="A118" s="166"/>
      <c r="B118" s="164"/>
      <c r="C118" s="67">
        <v>124</v>
      </c>
      <c r="D118" s="73" t="s">
        <v>178</v>
      </c>
      <c r="E118" s="86" t="s">
        <v>413</v>
      </c>
      <c r="F118" s="78" t="s">
        <v>414</v>
      </c>
      <c r="G118" s="80" t="s">
        <v>415</v>
      </c>
      <c r="H118" s="77" t="s">
        <v>468</v>
      </c>
      <c r="I118" s="82">
        <v>129.87</v>
      </c>
      <c r="J118" s="85">
        <v>0</v>
      </c>
      <c r="K118" s="28">
        <f t="shared" si="5"/>
        <v>0</v>
      </c>
      <c r="L118" s="28">
        <f t="shared" si="6"/>
        <v>0</v>
      </c>
      <c r="M118" s="29"/>
      <c r="N118" s="30">
        <f t="shared" si="3"/>
        <v>0</v>
      </c>
      <c r="O118" s="29"/>
      <c r="P118" s="29"/>
      <c r="Q118" s="29"/>
      <c r="R118" s="42">
        <f t="shared" si="7"/>
        <v>0</v>
      </c>
      <c r="S118" s="20" t="str">
        <f t="shared" si="8"/>
        <v>OK</v>
      </c>
      <c r="T118" s="142"/>
      <c r="U118" s="143"/>
      <c r="V118" s="143"/>
      <c r="W118" s="41"/>
      <c r="X118" s="41"/>
      <c r="Y118" s="41"/>
      <c r="Z118" s="41"/>
      <c r="AA118" s="40"/>
      <c r="AB118" s="40"/>
      <c r="AC118" s="40"/>
      <c r="AD118" s="40"/>
      <c r="AE118" s="38"/>
      <c r="AF118" s="38"/>
      <c r="AG118" s="38"/>
      <c r="AH118" s="38"/>
      <c r="AI118" s="38"/>
      <c r="AJ118" s="38"/>
      <c r="AK118" s="38"/>
      <c r="AL118" s="38"/>
      <c r="AM118" s="38"/>
      <c r="AN118" s="38"/>
      <c r="AO118" s="38"/>
      <c r="AP118" s="38"/>
      <c r="AQ118" s="38"/>
      <c r="AR118" s="38"/>
      <c r="AS118" s="38"/>
      <c r="AT118" s="38"/>
      <c r="AU118" s="38"/>
      <c r="AV118" s="38"/>
      <c r="AW118" s="38"/>
      <c r="AX118" s="38"/>
      <c r="AY118" s="38"/>
    </row>
    <row r="119" spans="1:51" ht="24.75" customHeight="1" x14ac:dyDescent="0.25">
      <c r="A119" s="166"/>
      <c r="B119" s="165"/>
      <c r="C119" s="67">
        <v>125</v>
      </c>
      <c r="D119" s="73" t="s">
        <v>179</v>
      </c>
      <c r="E119" s="86" t="s">
        <v>416</v>
      </c>
      <c r="F119" s="78" t="s">
        <v>403</v>
      </c>
      <c r="G119" s="80" t="s">
        <v>410</v>
      </c>
      <c r="H119" s="77" t="s">
        <v>468</v>
      </c>
      <c r="I119" s="82">
        <v>85.12</v>
      </c>
      <c r="J119" s="85">
        <v>0</v>
      </c>
      <c r="K119" s="28">
        <f t="shared" si="5"/>
        <v>0</v>
      </c>
      <c r="L119" s="28">
        <f t="shared" si="6"/>
        <v>0</v>
      </c>
      <c r="M119" s="29"/>
      <c r="N119" s="30">
        <f t="shared" si="3"/>
        <v>0</v>
      </c>
      <c r="O119" s="29"/>
      <c r="P119" s="29"/>
      <c r="Q119" s="29"/>
      <c r="R119" s="42">
        <f t="shared" si="7"/>
        <v>0</v>
      </c>
      <c r="S119" s="20" t="str">
        <f t="shared" si="8"/>
        <v>OK</v>
      </c>
      <c r="T119" s="142"/>
      <c r="U119" s="143"/>
      <c r="V119" s="143"/>
      <c r="W119" s="41"/>
      <c r="X119" s="41"/>
      <c r="Y119" s="41"/>
      <c r="Z119" s="41"/>
      <c r="AA119" s="40"/>
      <c r="AB119" s="40"/>
      <c r="AC119" s="40"/>
      <c r="AD119" s="40"/>
      <c r="AE119" s="38"/>
      <c r="AF119" s="38"/>
      <c r="AG119" s="38"/>
      <c r="AH119" s="38"/>
      <c r="AI119" s="38"/>
      <c r="AJ119" s="38"/>
      <c r="AK119" s="38"/>
      <c r="AL119" s="38"/>
      <c r="AM119" s="38"/>
      <c r="AN119" s="38"/>
      <c r="AO119" s="38"/>
      <c r="AP119" s="38"/>
      <c r="AQ119" s="38"/>
      <c r="AR119" s="38"/>
      <c r="AS119" s="38"/>
      <c r="AT119" s="38"/>
      <c r="AU119" s="38"/>
      <c r="AV119" s="38"/>
      <c r="AW119" s="38"/>
      <c r="AX119" s="38"/>
      <c r="AY119" s="38"/>
    </row>
    <row r="120" spans="1:51" ht="24.75" customHeight="1" x14ac:dyDescent="0.25">
      <c r="A120" s="166" t="s">
        <v>481</v>
      </c>
      <c r="B120" s="163">
        <v>15</v>
      </c>
      <c r="C120" s="67">
        <v>126</v>
      </c>
      <c r="D120" s="72" t="s">
        <v>180</v>
      </c>
      <c r="E120" s="86" t="s">
        <v>417</v>
      </c>
      <c r="F120" s="78" t="s">
        <v>3</v>
      </c>
      <c r="G120" s="79" t="s">
        <v>418</v>
      </c>
      <c r="H120" s="77" t="s">
        <v>470</v>
      </c>
      <c r="I120" s="82">
        <v>14.36</v>
      </c>
      <c r="J120" s="85">
        <v>0</v>
      </c>
      <c r="K120" s="28">
        <f t="shared" si="5"/>
        <v>0</v>
      </c>
      <c r="L120" s="28">
        <f t="shared" si="6"/>
        <v>0</v>
      </c>
      <c r="M120" s="29"/>
      <c r="N120" s="30">
        <f t="shared" si="3"/>
        <v>0</v>
      </c>
      <c r="O120" s="29"/>
      <c r="P120" s="29"/>
      <c r="Q120" s="29"/>
      <c r="R120" s="42">
        <f t="shared" si="7"/>
        <v>0</v>
      </c>
      <c r="S120" s="20" t="str">
        <f t="shared" si="8"/>
        <v>OK</v>
      </c>
      <c r="T120" s="142"/>
      <c r="U120" s="143"/>
      <c r="V120" s="143"/>
      <c r="W120" s="41"/>
      <c r="X120" s="41"/>
      <c r="Y120" s="41"/>
      <c r="Z120" s="41"/>
      <c r="AA120" s="40"/>
      <c r="AB120" s="40"/>
      <c r="AC120" s="40"/>
      <c r="AD120" s="40"/>
      <c r="AE120" s="38"/>
      <c r="AF120" s="38"/>
      <c r="AG120" s="38"/>
      <c r="AH120" s="38"/>
      <c r="AI120" s="38"/>
      <c r="AJ120" s="38"/>
      <c r="AK120" s="38"/>
      <c r="AL120" s="38"/>
      <c r="AM120" s="38"/>
      <c r="AN120" s="38"/>
      <c r="AO120" s="38"/>
      <c r="AP120" s="38"/>
      <c r="AQ120" s="38"/>
      <c r="AR120" s="38"/>
      <c r="AS120" s="38"/>
      <c r="AT120" s="38"/>
      <c r="AU120" s="38"/>
      <c r="AV120" s="38"/>
      <c r="AW120" s="38"/>
      <c r="AX120" s="38"/>
      <c r="AY120" s="38"/>
    </row>
    <row r="121" spans="1:51" ht="24.75" customHeight="1" x14ac:dyDescent="0.25">
      <c r="A121" s="166"/>
      <c r="B121" s="164"/>
      <c r="C121" s="67">
        <v>127</v>
      </c>
      <c r="D121" s="72" t="s">
        <v>181</v>
      </c>
      <c r="E121" s="86" t="s">
        <v>419</v>
      </c>
      <c r="F121" s="78" t="s">
        <v>3</v>
      </c>
      <c r="G121" s="79" t="s">
        <v>420</v>
      </c>
      <c r="H121" s="77" t="s">
        <v>468</v>
      </c>
      <c r="I121" s="82">
        <v>17.46</v>
      </c>
      <c r="J121" s="85">
        <v>0</v>
      </c>
      <c r="K121" s="28">
        <f t="shared" si="5"/>
        <v>0</v>
      </c>
      <c r="L121" s="28">
        <f t="shared" si="6"/>
        <v>0</v>
      </c>
      <c r="M121" s="29"/>
      <c r="N121" s="30">
        <f t="shared" si="3"/>
        <v>0</v>
      </c>
      <c r="O121" s="29"/>
      <c r="P121" s="29"/>
      <c r="Q121" s="29"/>
      <c r="R121" s="42">
        <f t="shared" si="7"/>
        <v>0</v>
      </c>
      <c r="S121" s="20" t="str">
        <f t="shared" si="8"/>
        <v>OK</v>
      </c>
      <c r="T121" s="142"/>
      <c r="U121" s="143"/>
      <c r="V121" s="143"/>
      <c r="W121" s="41"/>
      <c r="X121" s="41"/>
      <c r="Y121" s="41"/>
      <c r="Z121" s="41"/>
      <c r="AA121" s="40"/>
      <c r="AB121" s="40"/>
      <c r="AC121" s="40"/>
      <c r="AD121" s="40"/>
      <c r="AE121" s="38"/>
      <c r="AF121" s="38"/>
      <c r="AG121" s="38"/>
      <c r="AH121" s="38"/>
      <c r="AI121" s="38"/>
      <c r="AJ121" s="38"/>
      <c r="AK121" s="38"/>
      <c r="AL121" s="38"/>
      <c r="AM121" s="38"/>
      <c r="AN121" s="38"/>
      <c r="AO121" s="38"/>
      <c r="AP121" s="38"/>
      <c r="AQ121" s="38"/>
      <c r="AR121" s="38"/>
      <c r="AS121" s="38"/>
      <c r="AT121" s="38"/>
      <c r="AU121" s="38"/>
      <c r="AV121" s="38"/>
      <c r="AW121" s="38"/>
      <c r="AX121" s="38"/>
      <c r="AY121" s="38"/>
    </row>
    <row r="122" spans="1:51" ht="24.75" customHeight="1" x14ac:dyDescent="0.25">
      <c r="A122" s="166"/>
      <c r="B122" s="164"/>
      <c r="C122" s="67">
        <v>128</v>
      </c>
      <c r="D122" s="72" t="s">
        <v>182</v>
      </c>
      <c r="E122" s="86" t="s">
        <v>419</v>
      </c>
      <c r="F122" s="78" t="s">
        <v>3</v>
      </c>
      <c r="G122" s="79" t="s">
        <v>420</v>
      </c>
      <c r="H122" s="77" t="s">
        <v>468</v>
      </c>
      <c r="I122" s="82">
        <v>16.579999999999998</v>
      </c>
      <c r="J122" s="85">
        <v>0</v>
      </c>
      <c r="K122" s="28">
        <f t="shared" si="5"/>
        <v>0</v>
      </c>
      <c r="L122" s="28">
        <f t="shared" si="6"/>
        <v>0</v>
      </c>
      <c r="M122" s="29"/>
      <c r="N122" s="30">
        <f t="shared" si="3"/>
        <v>0</v>
      </c>
      <c r="O122" s="29"/>
      <c r="P122" s="29"/>
      <c r="Q122" s="29"/>
      <c r="R122" s="42">
        <f t="shared" si="7"/>
        <v>0</v>
      </c>
      <c r="S122" s="20" t="str">
        <f t="shared" si="8"/>
        <v>OK</v>
      </c>
      <c r="T122" s="142"/>
      <c r="U122" s="143"/>
      <c r="V122" s="143"/>
      <c r="W122" s="41"/>
      <c r="X122" s="41"/>
      <c r="Y122" s="41"/>
      <c r="Z122" s="41"/>
      <c r="AA122" s="40"/>
      <c r="AB122" s="40"/>
      <c r="AC122" s="40"/>
      <c r="AD122" s="40"/>
      <c r="AE122" s="38"/>
      <c r="AF122" s="38"/>
      <c r="AG122" s="38"/>
      <c r="AH122" s="38"/>
      <c r="AI122" s="38"/>
      <c r="AJ122" s="38"/>
      <c r="AK122" s="38"/>
      <c r="AL122" s="38"/>
      <c r="AM122" s="38"/>
      <c r="AN122" s="38"/>
      <c r="AO122" s="38"/>
      <c r="AP122" s="38"/>
      <c r="AQ122" s="38"/>
      <c r="AR122" s="38"/>
      <c r="AS122" s="38"/>
      <c r="AT122" s="38"/>
      <c r="AU122" s="38"/>
      <c r="AV122" s="38"/>
      <c r="AW122" s="38"/>
      <c r="AX122" s="38"/>
      <c r="AY122" s="38"/>
    </row>
    <row r="123" spans="1:51" ht="24.75" customHeight="1" x14ac:dyDescent="0.25">
      <c r="A123" s="166"/>
      <c r="B123" s="164"/>
      <c r="C123" s="67">
        <v>129</v>
      </c>
      <c r="D123" s="72" t="s">
        <v>183</v>
      </c>
      <c r="E123" s="86" t="s">
        <v>421</v>
      </c>
      <c r="F123" s="78" t="s">
        <v>3</v>
      </c>
      <c r="G123" s="79" t="s">
        <v>422</v>
      </c>
      <c r="H123" s="77" t="s">
        <v>471</v>
      </c>
      <c r="I123" s="82">
        <v>5.23</v>
      </c>
      <c r="J123" s="85">
        <v>0</v>
      </c>
      <c r="K123" s="28">
        <f t="shared" si="5"/>
        <v>0</v>
      </c>
      <c r="L123" s="28">
        <f t="shared" si="6"/>
        <v>0</v>
      </c>
      <c r="M123" s="29"/>
      <c r="N123" s="30">
        <f t="shared" si="3"/>
        <v>0</v>
      </c>
      <c r="O123" s="29"/>
      <c r="P123" s="29"/>
      <c r="Q123" s="29"/>
      <c r="R123" s="42">
        <f t="shared" si="7"/>
        <v>0</v>
      </c>
      <c r="S123" s="20" t="str">
        <f t="shared" si="8"/>
        <v>OK</v>
      </c>
      <c r="T123" s="142"/>
      <c r="U123" s="143"/>
      <c r="V123" s="143"/>
      <c r="W123" s="41"/>
      <c r="X123" s="41"/>
      <c r="Y123" s="41"/>
      <c r="Z123" s="41"/>
      <c r="AA123" s="40"/>
      <c r="AB123" s="40"/>
      <c r="AC123" s="40"/>
      <c r="AD123" s="40"/>
      <c r="AE123" s="38"/>
      <c r="AF123" s="38"/>
      <c r="AG123" s="38"/>
      <c r="AH123" s="38"/>
      <c r="AI123" s="38"/>
      <c r="AJ123" s="38"/>
      <c r="AK123" s="38"/>
      <c r="AL123" s="38"/>
      <c r="AM123" s="38"/>
      <c r="AN123" s="38"/>
      <c r="AO123" s="38"/>
      <c r="AP123" s="38"/>
      <c r="AQ123" s="38"/>
      <c r="AR123" s="38"/>
      <c r="AS123" s="38"/>
      <c r="AT123" s="38"/>
      <c r="AU123" s="38"/>
      <c r="AV123" s="38"/>
      <c r="AW123" s="38"/>
      <c r="AX123" s="38"/>
      <c r="AY123" s="38"/>
    </row>
    <row r="124" spans="1:51" ht="24.75" customHeight="1" x14ac:dyDescent="0.25">
      <c r="A124" s="166"/>
      <c r="B124" s="164"/>
      <c r="C124" s="67">
        <v>130</v>
      </c>
      <c r="D124" s="72" t="s">
        <v>184</v>
      </c>
      <c r="E124" s="86" t="s">
        <v>423</v>
      </c>
      <c r="F124" s="78" t="s">
        <v>3</v>
      </c>
      <c r="G124" s="79" t="s">
        <v>422</v>
      </c>
      <c r="H124" s="77" t="s">
        <v>471</v>
      </c>
      <c r="I124" s="82">
        <v>5.79</v>
      </c>
      <c r="J124" s="85">
        <v>0</v>
      </c>
      <c r="K124" s="28">
        <f t="shared" si="5"/>
        <v>0</v>
      </c>
      <c r="L124" s="28">
        <f t="shared" si="6"/>
        <v>0</v>
      </c>
      <c r="M124" s="29"/>
      <c r="N124" s="30">
        <f t="shared" si="3"/>
        <v>0</v>
      </c>
      <c r="O124" s="29"/>
      <c r="P124" s="29"/>
      <c r="Q124" s="29"/>
      <c r="R124" s="42">
        <f t="shared" si="7"/>
        <v>0</v>
      </c>
      <c r="S124" s="20" t="str">
        <f t="shared" si="8"/>
        <v>OK</v>
      </c>
      <c r="T124" s="142"/>
      <c r="U124" s="143"/>
      <c r="V124" s="143"/>
      <c r="W124" s="41"/>
      <c r="X124" s="41"/>
      <c r="Y124" s="41"/>
      <c r="Z124" s="41"/>
      <c r="AA124" s="40"/>
      <c r="AB124" s="40"/>
      <c r="AC124" s="40"/>
      <c r="AD124" s="40"/>
      <c r="AE124" s="38"/>
      <c r="AF124" s="38"/>
      <c r="AG124" s="38"/>
      <c r="AH124" s="38"/>
      <c r="AI124" s="38"/>
      <c r="AJ124" s="38"/>
      <c r="AK124" s="38"/>
      <c r="AL124" s="38"/>
      <c r="AM124" s="38"/>
      <c r="AN124" s="38"/>
      <c r="AO124" s="38"/>
      <c r="AP124" s="38"/>
      <c r="AQ124" s="38"/>
      <c r="AR124" s="38"/>
      <c r="AS124" s="38"/>
      <c r="AT124" s="38"/>
      <c r="AU124" s="38"/>
      <c r="AV124" s="38"/>
      <c r="AW124" s="38"/>
      <c r="AX124" s="38"/>
      <c r="AY124" s="38"/>
    </row>
    <row r="125" spans="1:51" ht="24.75" customHeight="1" x14ac:dyDescent="0.25">
      <c r="A125" s="166"/>
      <c r="B125" s="164"/>
      <c r="C125" s="67">
        <v>131</v>
      </c>
      <c r="D125" s="72" t="s">
        <v>185</v>
      </c>
      <c r="E125" s="86" t="s">
        <v>424</v>
      </c>
      <c r="F125" s="78" t="s">
        <v>236</v>
      </c>
      <c r="G125" s="79" t="s">
        <v>425</v>
      </c>
      <c r="H125" s="77" t="s">
        <v>468</v>
      </c>
      <c r="I125" s="82">
        <v>45.55</v>
      </c>
      <c r="J125" s="85">
        <v>0</v>
      </c>
      <c r="K125" s="28">
        <f t="shared" si="5"/>
        <v>0</v>
      </c>
      <c r="L125" s="28">
        <f t="shared" si="6"/>
        <v>0</v>
      </c>
      <c r="M125" s="29"/>
      <c r="N125" s="30">
        <f t="shared" si="3"/>
        <v>0</v>
      </c>
      <c r="O125" s="29"/>
      <c r="P125" s="29"/>
      <c r="Q125" s="29"/>
      <c r="R125" s="42">
        <f t="shared" si="7"/>
        <v>0</v>
      </c>
      <c r="S125" s="20" t="str">
        <f t="shared" si="8"/>
        <v>OK</v>
      </c>
      <c r="T125" s="142"/>
      <c r="U125" s="143"/>
      <c r="V125" s="143"/>
      <c r="W125" s="41"/>
      <c r="X125" s="41"/>
      <c r="Y125" s="41"/>
      <c r="Z125" s="41"/>
      <c r="AA125" s="40"/>
      <c r="AB125" s="40"/>
      <c r="AC125" s="40"/>
      <c r="AD125" s="40"/>
      <c r="AE125" s="38"/>
      <c r="AF125" s="38"/>
      <c r="AG125" s="38"/>
      <c r="AH125" s="38"/>
      <c r="AI125" s="38"/>
      <c r="AJ125" s="38"/>
      <c r="AK125" s="38"/>
      <c r="AL125" s="38"/>
      <c r="AM125" s="38"/>
      <c r="AN125" s="38"/>
      <c r="AO125" s="38"/>
      <c r="AP125" s="38"/>
      <c r="AQ125" s="38"/>
      <c r="AR125" s="38"/>
      <c r="AS125" s="38"/>
      <c r="AT125" s="38"/>
      <c r="AU125" s="38"/>
      <c r="AV125" s="38"/>
      <c r="AW125" s="38"/>
      <c r="AX125" s="38"/>
      <c r="AY125" s="38"/>
    </row>
    <row r="126" spans="1:51" ht="24.75" customHeight="1" x14ac:dyDescent="0.25">
      <c r="A126" s="166"/>
      <c r="B126" s="164"/>
      <c r="C126" s="67">
        <v>132</v>
      </c>
      <c r="D126" s="72" t="s">
        <v>186</v>
      </c>
      <c r="E126" s="86" t="s">
        <v>426</v>
      </c>
      <c r="F126" s="78" t="s">
        <v>236</v>
      </c>
      <c r="G126" s="79" t="s">
        <v>427</v>
      </c>
      <c r="H126" s="77" t="s">
        <v>473</v>
      </c>
      <c r="I126" s="82">
        <v>38.03</v>
      </c>
      <c r="J126" s="85">
        <v>0</v>
      </c>
      <c r="K126" s="28">
        <f t="shared" si="5"/>
        <v>0</v>
      </c>
      <c r="L126" s="28">
        <f t="shared" si="6"/>
        <v>0</v>
      </c>
      <c r="M126" s="29"/>
      <c r="N126" s="30">
        <f t="shared" si="3"/>
        <v>0</v>
      </c>
      <c r="O126" s="29"/>
      <c r="P126" s="29"/>
      <c r="Q126" s="29"/>
      <c r="R126" s="42">
        <f t="shared" si="7"/>
        <v>0</v>
      </c>
      <c r="S126" s="20" t="str">
        <f t="shared" si="8"/>
        <v>OK</v>
      </c>
      <c r="T126" s="142"/>
      <c r="U126" s="143"/>
      <c r="V126" s="143"/>
      <c r="W126" s="41"/>
      <c r="X126" s="41"/>
      <c r="Y126" s="41"/>
      <c r="Z126" s="41"/>
      <c r="AA126" s="40"/>
      <c r="AB126" s="40"/>
      <c r="AC126" s="40"/>
      <c r="AD126" s="40"/>
      <c r="AE126" s="38"/>
      <c r="AF126" s="38"/>
      <c r="AG126" s="38"/>
      <c r="AH126" s="38"/>
      <c r="AI126" s="38"/>
      <c r="AJ126" s="38"/>
      <c r="AK126" s="38"/>
      <c r="AL126" s="38"/>
      <c r="AM126" s="38"/>
      <c r="AN126" s="38"/>
      <c r="AO126" s="38"/>
      <c r="AP126" s="38"/>
      <c r="AQ126" s="38"/>
      <c r="AR126" s="38"/>
      <c r="AS126" s="38"/>
      <c r="AT126" s="38"/>
      <c r="AU126" s="38"/>
      <c r="AV126" s="38"/>
      <c r="AW126" s="38"/>
      <c r="AX126" s="38"/>
      <c r="AY126" s="38"/>
    </row>
    <row r="127" spans="1:51" ht="24.75" customHeight="1" x14ac:dyDescent="0.25">
      <c r="A127" s="166"/>
      <c r="B127" s="164"/>
      <c r="C127" s="67">
        <v>133</v>
      </c>
      <c r="D127" s="72" t="s">
        <v>187</v>
      </c>
      <c r="E127" s="86" t="s">
        <v>428</v>
      </c>
      <c r="F127" s="78" t="s">
        <v>374</v>
      </c>
      <c r="G127" s="79" t="s">
        <v>429</v>
      </c>
      <c r="H127" s="77" t="s">
        <v>474</v>
      </c>
      <c r="I127" s="82">
        <v>12.12</v>
      </c>
      <c r="J127" s="85">
        <v>0</v>
      </c>
      <c r="K127" s="28">
        <f t="shared" si="5"/>
        <v>0</v>
      </c>
      <c r="L127" s="28">
        <f t="shared" si="6"/>
        <v>0</v>
      </c>
      <c r="M127" s="29"/>
      <c r="N127" s="30">
        <f t="shared" si="3"/>
        <v>0</v>
      </c>
      <c r="O127" s="29"/>
      <c r="P127" s="29"/>
      <c r="Q127" s="29"/>
      <c r="R127" s="42">
        <f t="shared" si="7"/>
        <v>0</v>
      </c>
      <c r="S127" s="20" t="str">
        <f t="shared" si="8"/>
        <v>OK</v>
      </c>
      <c r="T127" s="142"/>
      <c r="U127" s="143"/>
      <c r="V127" s="143"/>
      <c r="W127" s="41"/>
      <c r="X127" s="41"/>
      <c r="Y127" s="41"/>
      <c r="Z127" s="41"/>
      <c r="AA127" s="40"/>
      <c r="AB127" s="40"/>
      <c r="AC127" s="40"/>
      <c r="AD127" s="40"/>
      <c r="AE127" s="38"/>
      <c r="AF127" s="38"/>
      <c r="AG127" s="38"/>
      <c r="AH127" s="38"/>
      <c r="AI127" s="38"/>
      <c r="AJ127" s="38"/>
      <c r="AK127" s="38"/>
      <c r="AL127" s="38"/>
      <c r="AM127" s="38"/>
      <c r="AN127" s="38"/>
      <c r="AO127" s="38"/>
      <c r="AP127" s="38"/>
      <c r="AQ127" s="38"/>
      <c r="AR127" s="38"/>
      <c r="AS127" s="38"/>
      <c r="AT127" s="38"/>
      <c r="AU127" s="38"/>
      <c r="AV127" s="38"/>
      <c r="AW127" s="38"/>
      <c r="AX127" s="38"/>
      <c r="AY127" s="38"/>
    </row>
    <row r="128" spans="1:51" ht="24.75" customHeight="1" x14ac:dyDescent="0.25">
      <c r="A128" s="166"/>
      <c r="B128" s="164"/>
      <c r="C128" s="67">
        <v>134</v>
      </c>
      <c r="D128" s="72" t="s">
        <v>188</v>
      </c>
      <c r="E128" s="86" t="s">
        <v>430</v>
      </c>
      <c r="F128" s="78" t="s">
        <v>236</v>
      </c>
      <c r="G128" s="79" t="s">
        <v>431</v>
      </c>
      <c r="H128" s="77" t="s">
        <v>468</v>
      </c>
      <c r="I128" s="82">
        <v>14.89</v>
      </c>
      <c r="J128" s="85">
        <v>0</v>
      </c>
      <c r="K128" s="28">
        <f t="shared" si="5"/>
        <v>0</v>
      </c>
      <c r="L128" s="28">
        <f t="shared" si="6"/>
        <v>0</v>
      </c>
      <c r="M128" s="29"/>
      <c r="N128" s="30">
        <f t="shared" si="3"/>
        <v>0</v>
      </c>
      <c r="O128" s="29"/>
      <c r="P128" s="29"/>
      <c r="Q128" s="29"/>
      <c r="R128" s="42">
        <f t="shared" si="7"/>
        <v>0</v>
      </c>
      <c r="S128" s="20" t="str">
        <f t="shared" si="8"/>
        <v>OK</v>
      </c>
      <c r="T128" s="142"/>
      <c r="U128" s="143"/>
      <c r="V128" s="143"/>
      <c r="W128" s="41"/>
      <c r="X128" s="41"/>
      <c r="Y128" s="41"/>
      <c r="Z128" s="41"/>
      <c r="AA128" s="40"/>
      <c r="AB128" s="40"/>
      <c r="AC128" s="40"/>
      <c r="AD128" s="40"/>
      <c r="AE128" s="38"/>
      <c r="AF128" s="38"/>
      <c r="AG128" s="38"/>
      <c r="AH128" s="38"/>
      <c r="AI128" s="38"/>
      <c r="AJ128" s="38"/>
      <c r="AK128" s="38"/>
      <c r="AL128" s="38"/>
      <c r="AM128" s="38"/>
      <c r="AN128" s="38"/>
      <c r="AO128" s="38"/>
      <c r="AP128" s="38"/>
      <c r="AQ128" s="38"/>
      <c r="AR128" s="38"/>
      <c r="AS128" s="38"/>
      <c r="AT128" s="38"/>
      <c r="AU128" s="38"/>
      <c r="AV128" s="38"/>
      <c r="AW128" s="38"/>
      <c r="AX128" s="38"/>
      <c r="AY128" s="38"/>
    </row>
    <row r="129" spans="1:51" ht="24.75" customHeight="1" x14ac:dyDescent="0.25">
      <c r="A129" s="166"/>
      <c r="B129" s="164"/>
      <c r="C129" s="67">
        <v>135</v>
      </c>
      <c r="D129" s="72" t="s">
        <v>189</v>
      </c>
      <c r="E129" s="86" t="s">
        <v>432</v>
      </c>
      <c r="F129" s="78" t="s">
        <v>236</v>
      </c>
      <c r="G129" s="80" t="s">
        <v>433</v>
      </c>
      <c r="H129" s="77" t="s">
        <v>468</v>
      </c>
      <c r="I129" s="82">
        <v>7.29</v>
      </c>
      <c r="J129" s="85">
        <v>0</v>
      </c>
      <c r="K129" s="28">
        <f t="shared" si="5"/>
        <v>0</v>
      </c>
      <c r="L129" s="28">
        <f t="shared" si="6"/>
        <v>0</v>
      </c>
      <c r="M129" s="29"/>
      <c r="N129" s="30">
        <f t="shared" si="3"/>
        <v>0</v>
      </c>
      <c r="O129" s="29"/>
      <c r="P129" s="29"/>
      <c r="Q129" s="29"/>
      <c r="R129" s="42">
        <f t="shared" si="7"/>
        <v>0</v>
      </c>
      <c r="S129" s="20" t="str">
        <f t="shared" si="8"/>
        <v>OK</v>
      </c>
      <c r="T129" s="142"/>
      <c r="U129" s="143"/>
      <c r="V129" s="143"/>
      <c r="W129" s="41"/>
      <c r="X129" s="41"/>
      <c r="Y129" s="41"/>
      <c r="Z129" s="41"/>
      <c r="AA129" s="40"/>
      <c r="AB129" s="40"/>
      <c r="AC129" s="40"/>
      <c r="AD129" s="40"/>
      <c r="AE129" s="38"/>
      <c r="AF129" s="38"/>
      <c r="AG129" s="38"/>
      <c r="AH129" s="38"/>
      <c r="AI129" s="38"/>
      <c r="AJ129" s="38"/>
      <c r="AK129" s="38"/>
      <c r="AL129" s="38"/>
      <c r="AM129" s="38"/>
      <c r="AN129" s="38"/>
      <c r="AO129" s="38"/>
      <c r="AP129" s="38"/>
      <c r="AQ129" s="38"/>
      <c r="AR129" s="38"/>
      <c r="AS129" s="38"/>
      <c r="AT129" s="38"/>
      <c r="AU129" s="38"/>
      <c r="AV129" s="38"/>
      <c r="AW129" s="38"/>
      <c r="AX129" s="38"/>
      <c r="AY129" s="38"/>
    </row>
    <row r="130" spans="1:51" ht="24.75" customHeight="1" x14ac:dyDescent="0.25">
      <c r="A130" s="166"/>
      <c r="B130" s="164"/>
      <c r="C130" s="67">
        <v>136</v>
      </c>
      <c r="D130" s="72" t="s">
        <v>190</v>
      </c>
      <c r="E130" s="86" t="s">
        <v>434</v>
      </c>
      <c r="F130" s="78" t="s">
        <v>236</v>
      </c>
      <c r="G130" s="80" t="s">
        <v>433</v>
      </c>
      <c r="H130" s="77" t="s">
        <v>468</v>
      </c>
      <c r="I130" s="82">
        <v>11.18</v>
      </c>
      <c r="J130" s="85">
        <v>0</v>
      </c>
      <c r="K130" s="28">
        <f t="shared" si="5"/>
        <v>0</v>
      </c>
      <c r="L130" s="28">
        <f t="shared" si="6"/>
        <v>0</v>
      </c>
      <c r="M130" s="29"/>
      <c r="N130" s="30">
        <f t="shared" si="3"/>
        <v>0</v>
      </c>
      <c r="O130" s="29"/>
      <c r="P130" s="29"/>
      <c r="Q130" s="29"/>
      <c r="R130" s="42">
        <f t="shared" si="7"/>
        <v>0</v>
      </c>
      <c r="S130" s="20" t="str">
        <f t="shared" si="8"/>
        <v>OK</v>
      </c>
      <c r="T130" s="142"/>
      <c r="U130" s="143"/>
      <c r="V130" s="143"/>
      <c r="W130" s="41"/>
      <c r="X130" s="41"/>
      <c r="Y130" s="41"/>
      <c r="Z130" s="41"/>
      <c r="AA130" s="40"/>
      <c r="AB130" s="40"/>
      <c r="AC130" s="40"/>
      <c r="AD130" s="40"/>
      <c r="AE130" s="38"/>
      <c r="AF130" s="38"/>
      <c r="AG130" s="38"/>
      <c r="AH130" s="38"/>
      <c r="AI130" s="38"/>
      <c r="AJ130" s="38"/>
      <c r="AK130" s="38"/>
      <c r="AL130" s="38"/>
      <c r="AM130" s="38"/>
      <c r="AN130" s="38"/>
      <c r="AO130" s="38"/>
      <c r="AP130" s="38"/>
      <c r="AQ130" s="38"/>
      <c r="AR130" s="38"/>
      <c r="AS130" s="38"/>
      <c r="AT130" s="38"/>
      <c r="AU130" s="38"/>
      <c r="AV130" s="38"/>
      <c r="AW130" s="38"/>
      <c r="AX130" s="38"/>
      <c r="AY130" s="38"/>
    </row>
    <row r="131" spans="1:51" ht="24.75" customHeight="1" x14ac:dyDescent="0.25">
      <c r="A131" s="166"/>
      <c r="B131" s="164"/>
      <c r="C131" s="67">
        <v>137</v>
      </c>
      <c r="D131" s="72" t="s">
        <v>191</v>
      </c>
      <c r="E131" s="86" t="s">
        <v>435</v>
      </c>
      <c r="F131" s="78" t="s">
        <v>236</v>
      </c>
      <c r="G131" s="79" t="s">
        <v>436</v>
      </c>
      <c r="H131" s="77" t="s">
        <v>475</v>
      </c>
      <c r="I131" s="82">
        <v>204.37</v>
      </c>
      <c r="J131" s="85">
        <v>0</v>
      </c>
      <c r="K131" s="28">
        <f t="shared" si="5"/>
        <v>0</v>
      </c>
      <c r="L131" s="28">
        <f t="shared" si="6"/>
        <v>0</v>
      </c>
      <c r="M131" s="29"/>
      <c r="N131" s="30">
        <f t="shared" si="3"/>
        <v>0</v>
      </c>
      <c r="O131" s="29"/>
      <c r="P131" s="29"/>
      <c r="Q131" s="29"/>
      <c r="R131" s="42">
        <f t="shared" si="7"/>
        <v>0</v>
      </c>
      <c r="S131" s="20" t="str">
        <f t="shared" si="8"/>
        <v>OK</v>
      </c>
      <c r="T131" s="142"/>
      <c r="U131" s="143"/>
      <c r="V131" s="143"/>
      <c r="W131" s="41"/>
      <c r="X131" s="41"/>
      <c r="Y131" s="41"/>
      <c r="Z131" s="41"/>
      <c r="AA131" s="40"/>
      <c r="AB131" s="40"/>
      <c r="AC131" s="40"/>
      <c r="AD131" s="40"/>
      <c r="AE131" s="38"/>
      <c r="AF131" s="38"/>
      <c r="AG131" s="38"/>
      <c r="AH131" s="38"/>
      <c r="AI131" s="38"/>
      <c r="AJ131" s="38"/>
      <c r="AK131" s="38"/>
      <c r="AL131" s="38"/>
      <c r="AM131" s="38"/>
      <c r="AN131" s="38"/>
      <c r="AO131" s="38"/>
      <c r="AP131" s="38"/>
      <c r="AQ131" s="38"/>
      <c r="AR131" s="38"/>
      <c r="AS131" s="38"/>
      <c r="AT131" s="38"/>
      <c r="AU131" s="38"/>
      <c r="AV131" s="38"/>
      <c r="AW131" s="38"/>
      <c r="AX131" s="38"/>
      <c r="AY131" s="38"/>
    </row>
    <row r="132" spans="1:51" ht="24.75" customHeight="1" x14ac:dyDescent="0.25">
      <c r="A132" s="166"/>
      <c r="B132" s="164"/>
      <c r="C132" s="67">
        <v>138</v>
      </c>
      <c r="D132" s="72" t="s">
        <v>192</v>
      </c>
      <c r="E132" s="86" t="s">
        <v>437</v>
      </c>
      <c r="F132" s="78" t="s">
        <v>291</v>
      </c>
      <c r="G132" s="79" t="s">
        <v>438</v>
      </c>
      <c r="H132" s="77" t="s">
        <v>475</v>
      </c>
      <c r="I132" s="82">
        <v>119.47</v>
      </c>
      <c r="J132" s="85">
        <v>0</v>
      </c>
      <c r="K132" s="28">
        <f t="shared" si="5"/>
        <v>0</v>
      </c>
      <c r="L132" s="28">
        <f t="shared" si="6"/>
        <v>0</v>
      </c>
      <c r="M132" s="29"/>
      <c r="N132" s="30">
        <f t="shared" si="3"/>
        <v>0</v>
      </c>
      <c r="O132" s="29"/>
      <c r="P132" s="29"/>
      <c r="Q132" s="29"/>
      <c r="R132" s="42">
        <f t="shared" si="7"/>
        <v>0</v>
      </c>
      <c r="S132" s="20" t="str">
        <f t="shared" si="8"/>
        <v>OK</v>
      </c>
      <c r="T132" s="142"/>
      <c r="U132" s="143"/>
      <c r="V132" s="143"/>
      <c r="W132" s="41"/>
      <c r="X132" s="41"/>
      <c r="Y132" s="41"/>
      <c r="Z132" s="41"/>
      <c r="AA132" s="40"/>
      <c r="AB132" s="40"/>
      <c r="AC132" s="40"/>
      <c r="AD132" s="40"/>
      <c r="AE132" s="38"/>
      <c r="AF132" s="38"/>
      <c r="AG132" s="38"/>
      <c r="AH132" s="38"/>
      <c r="AI132" s="38"/>
      <c r="AJ132" s="38"/>
      <c r="AK132" s="38"/>
      <c r="AL132" s="38"/>
      <c r="AM132" s="38"/>
      <c r="AN132" s="38"/>
      <c r="AO132" s="38"/>
      <c r="AP132" s="38"/>
      <c r="AQ132" s="38"/>
      <c r="AR132" s="38"/>
      <c r="AS132" s="38"/>
      <c r="AT132" s="38"/>
      <c r="AU132" s="38"/>
      <c r="AV132" s="38"/>
      <c r="AW132" s="38"/>
      <c r="AX132" s="38"/>
      <c r="AY132" s="38"/>
    </row>
    <row r="133" spans="1:51" ht="24.75" customHeight="1" x14ac:dyDescent="0.25">
      <c r="A133" s="166"/>
      <c r="B133" s="164"/>
      <c r="C133" s="67">
        <v>139</v>
      </c>
      <c r="D133" s="72" t="s">
        <v>193</v>
      </c>
      <c r="E133" s="86" t="s">
        <v>439</v>
      </c>
      <c r="F133" s="78" t="s">
        <v>236</v>
      </c>
      <c r="G133" s="79" t="s">
        <v>427</v>
      </c>
      <c r="H133" s="77" t="s">
        <v>473</v>
      </c>
      <c r="I133" s="82">
        <v>42.23</v>
      </c>
      <c r="J133" s="85">
        <v>0</v>
      </c>
      <c r="K133" s="28">
        <f t="shared" si="5"/>
        <v>0</v>
      </c>
      <c r="L133" s="28">
        <f t="shared" si="6"/>
        <v>0</v>
      </c>
      <c r="M133" s="29"/>
      <c r="N133" s="30">
        <f t="shared" si="3"/>
        <v>0</v>
      </c>
      <c r="O133" s="29"/>
      <c r="P133" s="29"/>
      <c r="Q133" s="29"/>
      <c r="R133" s="42">
        <f t="shared" si="7"/>
        <v>0</v>
      </c>
      <c r="S133" s="20" t="str">
        <f t="shared" si="8"/>
        <v>OK</v>
      </c>
      <c r="T133" s="142"/>
      <c r="U133" s="143"/>
      <c r="V133" s="143"/>
      <c r="W133" s="41"/>
      <c r="X133" s="41"/>
      <c r="Y133" s="41"/>
      <c r="Z133" s="41"/>
      <c r="AA133" s="40"/>
      <c r="AB133" s="40"/>
      <c r="AC133" s="40"/>
      <c r="AD133" s="40"/>
      <c r="AE133" s="38"/>
      <c r="AF133" s="38"/>
      <c r="AG133" s="38"/>
      <c r="AH133" s="38"/>
      <c r="AI133" s="38"/>
      <c r="AJ133" s="38"/>
      <c r="AK133" s="38"/>
      <c r="AL133" s="38"/>
      <c r="AM133" s="38"/>
      <c r="AN133" s="38"/>
      <c r="AO133" s="38"/>
      <c r="AP133" s="38"/>
      <c r="AQ133" s="38"/>
      <c r="AR133" s="38"/>
      <c r="AS133" s="38"/>
      <c r="AT133" s="38"/>
      <c r="AU133" s="38"/>
      <c r="AV133" s="38"/>
      <c r="AW133" s="38"/>
      <c r="AX133" s="38"/>
      <c r="AY133" s="38"/>
    </row>
    <row r="134" spans="1:51" ht="24.75" customHeight="1" x14ac:dyDescent="0.25">
      <c r="A134" s="166"/>
      <c r="B134" s="164"/>
      <c r="C134" s="67">
        <v>140</v>
      </c>
      <c r="D134" s="72" t="s">
        <v>194</v>
      </c>
      <c r="E134" s="86" t="s">
        <v>440</v>
      </c>
      <c r="F134" s="78" t="s">
        <v>236</v>
      </c>
      <c r="G134" s="79" t="s">
        <v>441</v>
      </c>
      <c r="H134" s="77" t="s">
        <v>475</v>
      </c>
      <c r="I134" s="82">
        <v>20.39</v>
      </c>
      <c r="J134" s="85">
        <v>0</v>
      </c>
      <c r="K134" s="28">
        <f t="shared" si="5"/>
        <v>0</v>
      </c>
      <c r="L134" s="28">
        <f t="shared" si="6"/>
        <v>0</v>
      </c>
      <c r="M134" s="29"/>
      <c r="N134" s="30">
        <f t="shared" si="3"/>
        <v>0</v>
      </c>
      <c r="O134" s="29"/>
      <c r="P134" s="29"/>
      <c r="Q134" s="29"/>
      <c r="R134" s="42">
        <f t="shared" si="7"/>
        <v>0</v>
      </c>
      <c r="S134" s="20" t="str">
        <f t="shared" si="8"/>
        <v>OK</v>
      </c>
      <c r="T134" s="142"/>
      <c r="U134" s="143"/>
      <c r="V134" s="143"/>
      <c r="W134" s="41"/>
      <c r="X134" s="41"/>
      <c r="Y134" s="41"/>
      <c r="Z134" s="41"/>
      <c r="AA134" s="40"/>
      <c r="AB134" s="40"/>
      <c r="AC134" s="40"/>
      <c r="AD134" s="40"/>
      <c r="AE134" s="38"/>
      <c r="AF134" s="38"/>
      <c r="AG134" s="38"/>
      <c r="AH134" s="38"/>
      <c r="AI134" s="38"/>
      <c r="AJ134" s="38"/>
      <c r="AK134" s="38"/>
      <c r="AL134" s="38"/>
      <c r="AM134" s="38"/>
      <c r="AN134" s="38"/>
      <c r="AO134" s="38"/>
      <c r="AP134" s="38"/>
      <c r="AQ134" s="38"/>
      <c r="AR134" s="38"/>
      <c r="AS134" s="38"/>
      <c r="AT134" s="38"/>
      <c r="AU134" s="38"/>
      <c r="AV134" s="38"/>
      <c r="AW134" s="38"/>
      <c r="AX134" s="38"/>
      <c r="AY134" s="38"/>
    </row>
    <row r="135" spans="1:51" ht="24.75" customHeight="1" x14ac:dyDescent="0.25">
      <c r="A135" s="166"/>
      <c r="B135" s="164"/>
      <c r="C135" s="67">
        <v>141</v>
      </c>
      <c r="D135" s="72" t="s">
        <v>195</v>
      </c>
      <c r="E135" s="86" t="s">
        <v>442</v>
      </c>
      <c r="F135" s="78" t="s">
        <v>236</v>
      </c>
      <c r="G135" s="79" t="s">
        <v>443</v>
      </c>
      <c r="H135" s="77" t="s">
        <v>475</v>
      </c>
      <c r="I135" s="82">
        <v>23.65</v>
      </c>
      <c r="J135" s="85">
        <v>0</v>
      </c>
      <c r="K135" s="28">
        <f t="shared" si="5"/>
        <v>0</v>
      </c>
      <c r="L135" s="28">
        <f t="shared" si="6"/>
        <v>0</v>
      </c>
      <c r="M135" s="29"/>
      <c r="N135" s="30">
        <f t="shared" si="3"/>
        <v>0</v>
      </c>
      <c r="O135" s="29"/>
      <c r="P135" s="29"/>
      <c r="Q135" s="29"/>
      <c r="R135" s="42">
        <f t="shared" si="7"/>
        <v>0</v>
      </c>
      <c r="S135" s="20" t="str">
        <f t="shared" si="8"/>
        <v>OK</v>
      </c>
      <c r="T135" s="142"/>
      <c r="U135" s="143"/>
      <c r="V135" s="143"/>
      <c r="W135" s="41"/>
      <c r="X135" s="41"/>
      <c r="Y135" s="41"/>
      <c r="Z135" s="41"/>
      <c r="AA135" s="40"/>
      <c r="AB135" s="40"/>
      <c r="AC135" s="40"/>
      <c r="AD135" s="40"/>
      <c r="AE135" s="38"/>
      <c r="AF135" s="38"/>
      <c r="AG135" s="38"/>
      <c r="AH135" s="38"/>
      <c r="AI135" s="38"/>
      <c r="AJ135" s="38"/>
      <c r="AK135" s="38"/>
      <c r="AL135" s="38"/>
      <c r="AM135" s="38"/>
      <c r="AN135" s="38"/>
      <c r="AO135" s="38"/>
      <c r="AP135" s="38"/>
      <c r="AQ135" s="38"/>
      <c r="AR135" s="38"/>
      <c r="AS135" s="38"/>
      <c r="AT135" s="38"/>
      <c r="AU135" s="38"/>
      <c r="AV135" s="38"/>
      <c r="AW135" s="38"/>
      <c r="AX135" s="38"/>
      <c r="AY135" s="38"/>
    </row>
    <row r="136" spans="1:51" ht="24.75" customHeight="1" x14ac:dyDescent="0.25">
      <c r="A136" s="166"/>
      <c r="B136" s="164"/>
      <c r="C136" s="67">
        <v>142</v>
      </c>
      <c r="D136" s="72" t="s">
        <v>196</v>
      </c>
      <c r="E136" s="86" t="s">
        <v>444</v>
      </c>
      <c r="F136" s="78" t="s">
        <v>236</v>
      </c>
      <c r="G136" s="79" t="s">
        <v>445</v>
      </c>
      <c r="H136" s="77" t="s">
        <v>475</v>
      </c>
      <c r="I136" s="82">
        <v>23.5</v>
      </c>
      <c r="J136" s="85">
        <v>0</v>
      </c>
      <c r="K136" s="28">
        <f t="shared" si="5"/>
        <v>0</v>
      </c>
      <c r="L136" s="28">
        <f t="shared" si="6"/>
        <v>0</v>
      </c>
      <c r="M136" s="29"/>
      <c r="N136" s="30">
        <f t="shared" si="3"/>
        <v>0</v>
      </c>
      <c r="O136" s="29"/>
      <c r="P136" s="29"/>
      <c r="Q136" s="29"/>
      <c r="R136" s="42">
        <f t="shared" si="7"/>
        <v>0</v>
      </c>
      <c r="S136" s="20" t="str">
        <f t="shared" si="8"/>
        <v>OK</v>
      </c>
      <c r="T136" s="142"/>
      <c r="U136" s="143"/>
      <c r="V136" s="143"/>
      <c r="W136" s="41"/>
      <c r="X136" s="41"/>
      <c r="Y136" s="41"/>
      <c r="Z136" s="41"/>
      <c r="AA136" s="40"/>
      <c r="AB136" s="40"/>
      <c r="AC136" s="40"/>
      <c r="AD136" s="40"/>
      <c r="AE136" s="38"/>
      <c r="AF136" s="38"/>
      <c r="AG136" s="38"/>
      <c r="AH136" s="38"/>
      <c r="AI136" s="38"/>
      <c r="AJ136" s="38"/>
      <c r="AK136" s="38"/>
      <c r="AL136" s="38"/>
      <c r="AM136" s="38"/>
      <c r="AN136" s="38"/>
      <c r="AO136" s="38"/>
      <c r="AP136" s="38"/>
      <c r="AQ136" s="38"/>
      <c r="AR136" s="38"/>
      <c r="AS136" s="38"/>
      <c r="AT136" s="38"/>
      <c r="AU136" s="38"/>
      <c r="AV136" s="38"/>
      <c r="AW136" s="38"/>
      <c r="AX136" s="38"/>
      <c r="AY136" s="38"/>
    </row>
    <row r="137" spans="1:51" ht="24.75" customHeight="1" x14ac:dyDescent="0.25">
      <c r="A137" s="166"/>
      <c r="B137" s="164"/>
      <c r="C137" s="67">
        <v>143</v>
      </c>
      <c r="D137" s="72" t="s">
        <v>197</v>
      </c>
      <c r="E137" s="86" t="s">
        <v>446</v>
      </c>
      <c r="F137" s="78" t="s">
        <v>236</v>
      </c>
      <c r="G137" s="79" t="s">
        <v>447</v>
      </c>
      <c r="H137" s="77" t="s">
        <v>472</v>
      </c>
      <c r="I137" s="82">
        <v>5.53</v>
      </c>
      <c r="J137" s="85">
        <v>0</v>
      </c>
      <c r="K137" s="28">
        <f t="shared" si="5"/>
        <v>0</v>
      </c>
      <c r="L137" s="28">
        <f t="shared" si="6"/>
        <v>0</v>
      </c>
      <c r="M137" s="29"/>
      <c r="N137" s="30">
        <f t="shared" si="3"/>
        <v>0</v>
      </c>
      <c r="O137" s="29"/>
      <c r="P137" s="29"/>
      <c r="Q137" s="29"/>
      <c r="R137" s="42">
        <f t="shared" si="7"/>
        <v>0</v>
      </c>
      <c r="S137" s="20" t="str">
        <f t="shared" si="8"/>
        <v>OK</v>
      </c>
      <c r="T137" s="142"/>
      <c r="U137" s="143"/>
      <c r="V137" s="143"/>
      <c r="W137" s="41"/>
      <c r="X137" s="41"/>
      <c r="Y137" s="41"/>
      <c r="Z137" s="41"/>
      <c r="AA137" s="40"/>
      <c r="AB137" s="40"/>
      <c r="AC137" s="40"/>
      <c r="AD137" s="40"/>
      <c r="AE137" s="38"/>
      <c r="AF137" s="38"/>
      <c r="AG137" s="38"/>
      <c r="AH137" s="38"/>
      <c r="AI137" s="38"/>
      <c r="AJ137" s="38"/>
      <c r="AK137" s="38"/>
      <c r="AL137" s="38"/>
      <c r="AM137" s="38"/>
      <c r="AN137" s="38"/>
      <c r="AO137" s="38"/>
      <c r="AP137" s="38"/>
      <c r="AQ137" s="38"/>
      <c r="AR137" s="38"/>
      <c r="AS137" s="38"/>
      <c r="AT137" s="38"/>
      <c r="AU137" s="38"/>
      <c r="AV137" s="38"/>
      <c r="AW137" s="38"/>
      <c r="AX137" s="38"/>
      <c r="AY137" s="38"/>
    </row>
    <row r="138" spans="1:51" ht="24.75" customHeight="1" x14ac:dyDescent="0.25">
      <c r="A138" s="166"/>
      <c r="B138" s="165"/>
      <c r="C138" s="67">
        <v>144</v>
      </c>
      <c r="D138" s="72" t="s">
        <v>198</v>
      </c>
      <c r="E138" s="86" t="s">
        <v>448</v>
      </c>
      <c r="F138" s="78" t="s">
        <v>236</v>
      </c>
      <c r="G138" s="79" t="s">
        <v>447</v>
      </c>
      <c r="H138" s="77" t="s">
        <v>472</v>
      </c>
      <c r="I138" s="82">
        <v>7.93</v>
      </c>
      <c r="J138" s="85">
        <v>0</v>
      </c>
      <c r="K138" s="28">
        <f t="shared" si="5"/>
        <v>0</v>
      </c>
      <c r="L138" s="28">
        <f t="shared" si="6"/>
        <v>0</v>
      </c>
      <c r="M138" s="29"/>
      <c r="N138" s="30">
        <f t="shared" si="3"/>
        <v>0</v>
      </c>
      <c r="O138" s="29"/>
      <c r="P138" s="29"/>
      <c r="Q138" s="29"/>
      <c r="R138" s="42">
        <f t="shared" si="7"/>
        <v>0</v>
      </c>
      <c r="S138" s="20" t="str">
        <f t="shared" si="8"/>
        <v>OK</v>
      </c>
      <c r="T138" s="142"/>
      <c r="U138" s="143"/>
      <c r="V138" s="143"/>
      <c r="W138" s="41"/>
      <c r="X138" s="41"/>
      <c r="Y138" s="41"/>
      <c r="Z138" s="41"/>
      <c r="AA138" s="40"/>
      <c r="AB138" s="40"/>
      <c r="AC138" s="40"/>
      <c r="AD138" s="40"/>
      <c r="AE138" s="38"/>
      <c r="AF138" s="38"/>
      <c r="AG138" s="38"/>
      <c r="AH138" s="38"/>
      <c r="AI138" s="38"/>
      <c r="AJ138" s="38"/>
      <c r="AK138" s="38"/>
      <c r="AL138" s="38"/>
      <c r="AM138" s="38"/>
      <c r="AN138" s="38"/>
      <c r="AO138" s="38"/>
      <c r="AP138" s="38"/>
      <c r="AQ138" s="38"/>
      <c r="AR138" s="38"/>
      <c r="AS138" s="38"/>
      <c r="AT138" s="38"/>
      <c r="AU138" s="38"/>
      <c r="AV138" s="38"/>
      <c r="AW138" s="38"/>
      <c r="AX138" s="38"/>
      <c r="AY138" s="38"/>
    </row>
    <row r="139" spans="1:51" ht="24.75" customHeight="1" x14ac:dyDescent="0.25">
      <c r="A139" s="166" t="s">
        <v>481</v>
      </c>
      <c r="B139" s="163">
        <v>16</v>
      </c>
      <c r="C139" s="67">
        <v>145</v>
      </c>
      <c r="D139" s="72" t="s">
        <v>199</v>
      </c>
      <c r="E139" s="86" t="s">
        <v>449</v>
      </c>
      <c r="F139" s="78" t="s">
        <v>236</v>
      </c>
      <c r="G139" s="79" t="s">
        <v>450</v>
      </c>
      <c r="H139" s="77" t="s">
        <v>468</v>
      </c>
      <c r="I139" s="82">
        <v>229.58</v>
      </c>
      <c r="J139" s="85">
        <v>0</v>
      </c>
      <c r="K139" s="28">
        <f t="shared" si="5"/>
        <v>0</v>
      </c>
      <c r="L139" s="28">
        <f t="shared" si="6"/>
        <v>0</v>
      </c>
      <c r="M139" s="29"/>
      <c r="N139" s="30">
        <f t="shared" si="3"/>
        <v>0</v>
      </c>
      <c r="O139" s="29"/>
      <c r="P139" s="29"/>
      <c r="Q139" s="29"/>
      <c r="R139" s="42">
        <f t="shared" si="7"/>
        <v>0</v>
      </c>
      <c r="S139" s="20" t="str">
        <f t="shared" si="8"/>
        <v>OK</v>
      </c>
      <c r="T139" s="142"/>
      <c r="U139" s="143"/>
      <c r="V139" s="143"/>
      <c r="W139" s="41"/>
      <c r="X139" s="41"/>
      <c r="Y139" s="41"/>
      <c r="Z139" s="41"/>
      <c r="AA139" s="40"/>
      <c r="AB139" s="40"/>
      <c r="AC139" s="40"/>
      <c r="AD139" s="40"/>
      <c r="AE139" s="38"/>
      <c r="AF139" s="38"/>
      <c r="AG139" s="38"/>
      <c r="AH139" s="38"/>
      <c r="AI139" s="38"/>
      <c r="AJ139" s="38"/>
      <c r="AK139" s="38"/>
      <c r="AL139" s="38"/>
      <c r="AM139" s="38"/>
      <c r="AN139" s="38"/>
      <c r="AO139" s="38"/>
      <c r="AP139" s="38"/>
      <c r="AQ139" s="38"/>
      <c r="AR139" s="38"/>
      <c r="AS139" s="38"/>
      <c r="AT139" s="38"/>
      <c r="AU139" s="38"/>
      <c r="AV139" s="38"/>
      <c r="AW139" s="38"/>
      <c r="AX139" s="38"/>
      <c r="AY139" s="38"/>
    </row>
    <row r="140" spans="1:51" ht="24.75" customHeight="1" x14ac:dyDescent="0.25">
      <c r="A140" s="166"/>
      <c r="B140" s="165"/>
      <c r="C140" s="67">
        <v>146</v>
      </c>
      <c r="D140" s="72" t="s">
        <v>200</v>
      </c>
      <c r="E140" s="86" t="s">
        <v>451</v>
      </c>
      <c r="F140" s="78" t="s">
        <v>403</v>
      </c>
      <c r="G140" s="79" t="s">
        <v>452</v>
      </c>
      <c r="H140" s="77" t="s">
        <v>52</v>
      </c>
      <c r="I140" s="82">
        <v>96.02</v>
      </c>
      <c r="J140" s="85">
        <v>0</v>
      </c>
      <c r="K140" s="28">
        <f t="shared" si="5"/>
        <v>0</v>
      </c>
      <c r="L140" s="28">
        <f t="shared" si="6"/>
        <v>0</v>
      </c>
      <c r="M140" s="29"/>
      <c r="N140" s="30">
        <f t="shared" si="3"/>
        <v>0</v>
      </c>
      <c r="O140" s="29"/>
      <c r="P140" s="29"/>
      <c r="Q140" s="29"/>
      <c r="R140" s="42">
        <f t="shared" si="7"/>
        <v>0</v>
      </c>
      <c r="S140" s="20" t="str">
        <f t="shared" si="8"/>
        <v>OK</v>
      </c>
      <c r="T140" s="142"/>
      <c r="U140" s="143"/>
      <c r="V140" s="143"/>
      <c r="W140" s="41"/>
      <c r="X140" s="41"/>
      <c r="Y140" s="41"/>
      <c r="Z140" s="41"/>
      <c r="AA140" s="40"/>
      <c r="AB140" s="40"/>
      <c r="AC140" s="40"/>
      <c r="AD140" s="40"/>
      <c r="AE140" s="38"/>
      <c r="AF140" s="38"/>
      <c r="AG140" s="38"/>
      <c r="AH140" s="38"/>
      <c r="AI140" s="38"/>
      <c r="AJ140" s="38"/>
      <c r="AK140" s="38"/>
      <c r="AL140" s="38"/>
      <c r="AM140" s="38"/>
      <c r="AN140" s="38"/>
      <c r="AO140" s="38"/>
      <c r="AP140" s="38"/>
      <c r="AQ140" s="38"/>
      <c r="AR140" s="38"/>
      <c r="AS140" s="38"/>
      <c r="AT140" s="38"/>
      <c r="AU140" s="38"/>
      <c r="AV140" s="38"/>
      <c r="AW140" s="38"/>
      <c r="AX140" s="38"/>
      <c r="AY140" s="38"/>
    </row>
    <row r="141" spans="1:51" ht="24.75" customHeight="1" x14ac:dyDescent="0.25">
      <c r="A141" s="166" t="s">
        <v>481</v>
      </c>
      <c r="B141" s="163">
        <v>17</v>
      </c>
      <c r="C141" s="67">
        <v>147</v>
      </c>
      <c r="D141" s="73" t="s">
        <v>201</v>
      </c>
      <c r="E141" s="86" t="s">
        <v>453</v>
      </c>
      <c r="F141" s="78" t="s">
        <v>3</v>
      </c>
      <c r="G141" s="80" t="s">
        <v>454</v>
      </c>
      <c r="H141" s="77" t="s">
        <v>468</v>
      </c>
      <c r="I141" s="82">
        <v>1298.31</v>
      </c>
      <c r="J141" s="85">
        <v>0</v>
      </c>
      <c r="K141" s="28">
        <f t="shared" si="5"/>
        <v>0</v>
      </c>
      <c r="L141" s="28">
        <f t="shared" si="6"/>
        <v>0</v>
      </c>
      <c r="M141" s="29"/>
      <c r="N141" s="30">
        <f t="shared" si="3"/>
        <v>0</v>
      </c>
      <c r="O141" s="29"/>
      <c r="P141" s="29"/>
      <c r="Q141" s="29"/>
      <c r="R141" s="42">
        <f t="shared" si="7"/>
        <v>0</v>
      </c>
      <c r="S141" s="20" t="str">
        <f t="shared" si="8"/>
        <v>OK</v>
      </c>
      <c r="T141" s="142"/>
      <c r="U141" s="143"/>
      <c r="V141" s="143"/>
      <c r="W141" s="41"/>
      <c r="X141" s="41"/>
      <c r="Y141" s="41"/>
      <c r="Z141" s="41"/>
      <c r="AA141" s="40"/>
      <c r="AB141" s="40"/>
      <c r="AC141" s="40"/>
      <c r="AD141" s="40"/>
      <c r="AE141" s="38"/>
      <c r="AF141" s="38"/>
      <c r="AG141" s="38"/>
      <c r="AH141" s="38"/>
      <c r="AI141" s="38"/>
      <c r="AJ141" s="38"/>
      <c r="AK141" s="38"/>
      <c r="AL141" s="38"/>
      <c r="AM141" s="38"/>
      <c r="AN141" s="38"/>
      <c r="AO141" s="38"/>
      <c r="AP141" s="38"/>
      <c r="AQ141" s="38"/>
      <c r="AR141" s="38"/>
      <c r="AS141" s="38"/>
      <c r="AT141" s="38"/>
      <c r="AU141" s="38"/>
      <c r="AV141" s="38"/>
      <c r="AW141" s="38"/>
      <c r="AX141" s="38"/>
      <c r="AY141" s="38"/>
    </row>
    <row r="142" spans="1:51" ht="24.75" customHeight="1" x14ac:dyDescent="0.25">
      <c r="A142" s="166"/>
      <c r="B142" s="164"/>
      <c r="C142" s="67">
        <v>148</v>
      </c>
      <c r="D142" s="73" t="s">
        <v>202</v>
      </c>
      <c r="E142" s="86" t="s">
        <v>455</v>
      </c>
      <c r="F142" s="78" t="s">
        <v>3</v>
      </c>
      <c r="G142" s="80" t="s">
        <v>454</v>
      </c>
      <c r="H142" s="77" t="s">
        <v>476</v>
      </c>
      <c r="I142" s="82">
        <v>1073.81</v>
      </c>
      <c r="J142" s="85">
        <v>0</v>
      </c>
      <c r="K142" s="28">
        <f t="shared" si="5"/>
        <v>0</v>
      </c>
      <c r="L142" s="28">
        <f t="shared" si="6"/>
        <v>0</v>
      </c>
      <c r="M142" s="29"/>
      <c r="N142" s="30">
        <f t="shared" si="3"/>
        <v>0</v>
      </c>
      <c r="O142" s="29"/>
      <c r="P142" s="29"/>
      <c r="Q142" s="29"/>
      <c r="R142" s="42">
        <f t="shared" si="7"/>
        <v>0</v>
      </c>
      <c r="S142" s="20" t="str">
        <f t="shared" si="8"/>
        <v>OK</v>
      </c>
      <c r="T142" s="142"/>
      <c r="U142" s="143"/>
      <c r="V142" s="143"/>
      <c r="W142" s="41"/>
      <c r="X142" s="41"/>
      <c r="Y142" s="41"/>
      <c r="Z142" s="41"/>
      <c r="AA142" s="40"/>
      <c r="AB142" s="40"/>
      <c r="AC142" s="40"/>
      <c r="AD142" s="40"/>
      <c r="AE142" s="38"/>
      <c r="AF142" s="38"/>
      <c r="AG142" s="38"/>
      <c r="AH142" s="38"/>
      <c r="AI142" s="38"/>
      <c r="AJ142" s="38"/>
      <c r="AK142" s="38"/>
      <c r="AL142" s="38"/>
      <c r="AM142" s="38"/>
      <c r="AN142" s="38"/>
      <c r="AO142" s="38"/>
      <c r="AP142" s="38"/>
      <c r="AQ142" s="38"/>
      <c r="AR142" s="38"/>
      <c r="AS142" s="38"/>
      <c r="AT142" s="38"/>
      <c r="AU142" s="38"/>
      <c r="AV142" s="38"/>
      <c r="AW142" s="38"/>
      <c r="AX142" s="38"/>
      <c r="AY142" s="38"/>
    </row>
    <row r="143" spans="1:51" ht="24.75" customHeight="1" x14ac:dyDescent="0.25">
      <c r="A143" s="166"/>
      <c r="B143" s="165"/>
      <c r="C143" s="67">
        <v>149</v>
      </c>
      <c r="D143" s="73" t="s">
        <v>203</v>
      </c>
      <c r="E143" s="86" t="s">
        <v>456</v>
      </c>
      <c r="F143" s="78" t="s">
        <v>3</v>
      </c>
      <c r="G143" s="80" t="s">
        <v>454</v>
      </c>
      <c r="H143" s="77" t="s">
        <v>468</v>
      </c>
      <c r="I143" s="82">
        <v>424.67</v>
      </c>
      <c r="J143" s="85">
        <v>0</v>
      </c>
      <c r="K143" s="28">
        <f t="shared" si="5"/>
        <v>0</v>
      </c>
      <c r="L143" s="28">
        <f t="shared" si="6"/>
        <v>0</v>
      </c>
      <c r="M143" s="29"/>
      <c r="N143" s="30">
        <f t="shared" si="3"/>
        <v>0</v>
      </c>
      <c r="O143" s="29"/>
      <c r="P143" s="29"/>
      <c r="Q143" s="29"/>
      <c r="R143" s="42">
        <f t="shared" si="7"/>
        <v>0</v>
      </c>
      <c r="S143" s="20" t="str">
        <f t="shared" si="8"/>
        <v>OK</v>
      </c>
      <c r="T143" s="142"/>
      <c r="U143" s="143"/>
      <c r="V143" s="143"/>
      <c r="W143" s="41"/>
      <c r="X143" s="41"/>
      <c r="Y143" s="41"/>
      <c r="Z143" s="41"/>
      <c r="AA143" s="40"/>
      <c r="AB143" s="40"/>
      <c r="AC143" s="40"/>
      <c r="AD143" s="40"/>
      <c r="AE143" s="38"/>
      <c r="AF143" s="38"/>
      <c r="AG143" s="38"/>
      <c r="AH143" s="38"/>
      <c r="AI143" s="38"/>
      <c r="AJ143" s="38"/>
      <c r="AK143" s="38"/>
      <c r="AL143" s="38"/>
      <c r="AM143" s="38"/>
      <c r="AN143" s="38"/>
      <c r="AO143" s="38"/>
      <c r="AP143" s="38"/>
      <c r="AQ143" s="38"/>
      <c r="AR143" s="38"/>
      <c r="AS143" s="38"/>
      <c r="AT143" s="38"/>
      <c r="AU143" s="38"/>
      <c r="AV143" s="38"/>
      <c r="AW143" s="38"/>
      <c r="AX143" s="38"/>
      <c r="AY143" s="38"/>
    </row>
    <row r="144" spans="1:51" ht="24.75" customHeight="1" x14ac:dyDescent="0.25">
      <c r="A144" s="166" t="s">
        <v>482</v>
      </c>
      <c r="B144" s="163">
        <v>18</v>
      </c>
      <c r="C144" s="67">
        <v>150</v>
      </c>
      <c r="D144" s="73" t="s">
        <v>204</v>
      </c>
      <c r="E144" s="86" t="s">
        <v>457</v>
      </c>
      <c r="F144" s="78" t="s">
        <v>403</v>
      </c>
      <c r="G144" s="80" t="s">
        <v>433</v>
      </c>
      <c r="H144" s="77" t="s">
        <v>470</v>
      </c>
      <c r="I144" s="82">
        <v>30.6</v>
      </c>
      <c r="J144" s="85">
        <v>0</v>
      </c>
      <c r="K144" s="28">
        <f t="shared" si="5"/>
        <v>0</v>
      </c>
      <c r="L144" s="28">
        <f t="shared" si="6"/>
        <v>0</v>
      </c>
      <c r="M144" s="29"/>
      <c r="N144" s="30">
        <f t="shared" si="3"/>
        <v>0</v>
      </c>
      <c r="O144" s="29"/>
      <c r="P144" s="29"/>
      <c r="Q144" s="29"/>
      <c r="R144" s="42">
        <f t="shared" si="7"/>
        <v>0</v>
      </c>
      <c r="S144" s="20" t="str">
        <f t="shared" si="8"/>
        <v>OK</v>
      </c>
      <c r="T144" s="142"/>
      <c r="U144" s="143"/>
      <c r="V144" s="143"/>
      <c r="W144" s="41"/>
      <c r="X144" s="41"/>
      <c r="Y144" s="41"/>
      <c r="Z144" s="41"/>
      <c r="AA144" s="40"/>
      <c r="AB144" s="40"/>
      <c r="AC144" s="40"/>
      <c r="AD144" s="40"/>
      <c r="AE144" s="38"/>
      <c r="AF144" s="38"/>
      <c r="AG144" s="38"/>
      <c r="AH144" s="38"/>
      <c r="AI144" s="38"/>
      <c r="AJ144" s="38"/>
      <c r="AK144" s="38"/>
      <c r="AL144" s="38"/>
      <c r="AM144" s="38"/>
      <c r="AN144" s="38"/>
      <c r="AO144" s="38"/>
      <c r="AP144" s="38"/>
      <c r="AQ144" s="38"/>
      <c r="AR144" s="38"/>
      <c r="AS144" s="38"/>
      <c r="AT144" s="38"/>
      <c r="AU144" s="38"/>
      <c r="AV144" s="38"/>
      <c r="AW144" s="38"/>
      <c r="AX144" s="38"/>
      <c r="AY144" s="38"/>
    </row>
    <row r="145" spans="1:51" ht="24.75" customHeight="1" x14ac:dyDescent="0.25">
      <c r="A145" s="166"/>
      <c r="B145" s="164"/>
      <c r="C145" s="67">
        <v>151</v>
      </c>
      <c r="D145" s="73" t="s">
        <v>205</v>
      </c>
      <c r="E145" s="86" t="s">
        <v>458</v>
      </c>
      <c r="F145" s="78" t="s">
        <v>3</v>
      </c>
      <c r="G145" s="80" t="s">
        <v>433</v>
      </c>
      <c r="H145" s="77" t="s">
        <v>468</v>
      </c>
      <c r="I145" s="82">
        <v>14.23</v>
      </c>
      <c r="J145" s="85">
        <v>0</v>
      </c>
      <c r="K145" s="28">
        <f t="shared" si="5"/>
        <v>0</v>
      </c>
      <c r="L145" s="28">
        <f t="shared" si="6"/>
        <v>0</v>
      </c>
      <c r="M145" s="29"/>
      <c r="N145" s="30">
        <f t="shared" si="3"/>
        <v>0</v>
      </c>
      <c r="O145" s="29"/>
      <c r="P145" s="29"/>
      <c r="Q145" s="29"/>
      <c r="R145" s="42">
        <f t="shared" si="7"/>
        <v>0</v>
      </c>
      <c r="S145" s="20" t="str">
        <f t="shared" si="8"/>
        <v>OK</v>
      </c>
      <c r="T145" s="142"/>
      <c r="U145" s="143"/>
      <c r="V145" s="143"/>
      <c r="W145" s="41"/>
      <c r="X145" s="41"/>
      <c r="Y145" s="41"/>
      <c r="Z145" s="41"/>
      <c r="AA145" s="40"/>
      <c r="AB145" s="40"/>
      <c r="AC145" s="40"/>
      <c r="AD145" s="40"/>
      <c r="AE145" s="38"/>
      <c r="AF145" s="38"/>
      <c r="AG145" s="38"/>
      <c r="AH145" s="38"/>
      <c r="AI145" s="38"/>
      <c r="AJ145" s="38"/>
      <c r="AK145" s="38"/>
      <c r="AL145" s="38"/>
      <c r="AM145" s="38"/>
      <c r="AN145" s="38"/>
      <c r="AO145" s="38"/>
      <c r="AP145" s="38"/>
      <c r="AQ145" s="38"/>
      <c r="AR145" s="38"/>
      <c r="AS145" s="38"/>
      <c r="AT145" s="38"/>
      <c r="AU145" s="38"/>
      <c r="AV145" s="38"/>
      <c r="AW145" s="38"/>
      <c r="AX145" s="38"/>
      <c r="AY145" s="38"/>
    </row>
    <row r="146" spans="1:51" ht="24.75" customHeight="1" x14ac:dyDescent="0.25">
      <c r="A146" s="166"/>
      <c r="B146" s="164"/>
      <c r="C146" s="67">
        <v>152</v>
      </c>
      <c r="D146" s="73" t="s">
        <v>206</v>
      </c>
      <c r="E146" s="86" t="s">
        <v>459</v>
      </c>
      <c r="F146" s="78" t="s">
        <v>3</v>
      </c>
      <c r="G146" s="80" t="s">
        <v>433</v>
      </c>
      <c r="H146" s="77" t="s">
        <v>468</v>
      </c>
      <c r="I146" s="82">
        <v>4.05</v>
      </c>
      <c r="J146" s="85">
        <v>0</v>
      </c>
      <c r="K146" s="28">
        <f t="shared" si="5"/>
        <v>0</v>
      </c>
      <c r="L146" s="28">
        <f t="shared" si="6"/>
        <v>0</v>
      </c>
      <c r="M146" s="29"/>
      <c r="N146" s="30">
        <f t="shared" si="3"/>
        <v>0</v>
      </c>
      <c r="O146" s="29"/>
      <c r="P146" s="29"/>
      <c r="Q146" s="29"/>
      <c r="R146" s="42">
        <f t="shared" si="7"/>
        <v>0</v>
      </c>
      <c r="S146" s="20" t="str">
        <f t="shared" si="8"/>
        <v>OK</v>
      </c>
      <c r="T146" s="142"/>
      <c r="U146" s="143"/>
      <c r="V146" s="143"/>
      <c r="W146" s="41"/>
      <c r="X146" s="41"/>
      <c r="Y146" s="41"/>
      <c r="Z146" s="41"/>
      <c r="AA146" s="40"/>
      <c r="AB146" s="40"/>
      <c r="AC146" s="40"/>
      <c r="AD146" s="40"/>
      <c r="AE146" s="38"/>
      <c r="AF146" s="38"/>
      <c r="AG146" s="38"/>
      <c r="AH146" s="38"/>
      <c r="AI146" s="38"/>
      <c r="AJ146" s="38"/>
      <c r="AK146" s="38"/>
      <c r="AL146" s="38"/>
      <c r="AM146" s="38"/>
      <c r="AN146" s="38"/>
      <c r="AO146" s="38"/>
      <c r="AP146" s="38"/>
      <c r="AQ146" s="38"/>
      <c r="AR146" s="38"/>
      <c r="AS146" s="38"/>
      <c r="AT146" s="38"/>
      <c r="AU146" s="38"/>
      <c r="AV146" s="38"/>
      <c r="AW146" s="38"/>
      <c r="AX146" s="38"/>
      <c r="AY146" s="38"/>
    </row>
    <row r="147" spans="1:51" ht="24.75" customHeight="1" x14ac:dyDescent="0.25">
      <c r="A147" s="166"/>
      <c r="B147" s="164"/>
      <c r="C147" s="67">
        <v>153</v>
      </c>
      <c r="D147" s="73" t="s">
        <v>207</v>
      </c>
      <c r="E147" s="86" t="s">
        <v>460</v>
      </c>
      <c r="F147" s="78" t="s">
        <v>3</v>
      </c>
      <c r="G147" s="80" t="s">
        <v>433</v>
      </c>
      <c r="H147" s="77" t="s">
        <v>468</v>
      </c>
      <c r="I147" s="82">
        <v>3.9</v>
      </c>
      <c r="J147" s="85">
        <v>0</v>
      </c>
      <c r="K147" s="28">
        <f t="shared" si="5"/>
        <v>0</v>
      </c>
      <c r="L147" s="28">
        <f t="shared" si="6"/>
        <v>0</v>
      </c>
      <c r="M147" s="29"/>
      <c r="N147" s="30">
        <f t="shared" si="3"/>
        <v>0</v>
      </c>
      <c r="O147" s="29"/>
      <c r="P147" s="29"/>
      <c r="Q147" s="29"/>
      <c r="R147" s="42">
        <f t="shared" si="7"/>
        <v>0</v>
      </c>
      <c r="S147" s="20" t="str">
        <f t="shared" si="8"/>
        <v>OK</v>
      </c>
      <c r="T147" s="142"/>
      <c r="U147" s="143"/>
      <c r="V147" s="143"/>
      <c r="W147" s="41"/>
      <c r="X147" s="41"/>
      <c r="Y147" s="41"/>
      <c r="Z147" s="41"/>
      <c r="AA147" s="40"/>
      <c r="AB147" s="40"/>
      <c r="AC147" s="40"/>
      <c r="AD147" s="40"/>
      <c r="AE147" s="38"/>
      <c r="AF147" s="38"/>
      <c r="AG147" s="38"/>
      <c r="AH147" s="38"/>
      <c r="AI147" s="38"/>
      <c r="AJ147" s="38"/>
      <c r="AK147" s="38"/>
      <c r="AL147" s="38"/>
      <c r="AM147" s="38"/>
      <c r="AN147" s="38"/>
      <c r="AO147" s="38"/>
      <c r="AP147" s="38"/>
      <c r="AQ147" s="38"/>
      <c r="AR147" s="38"/>
      <c r="AS147" s="38"/>
      <c r="AT147" s="38"/>
      <c r="AU147" s="38"/>
      <c r="AV147" s="38"/>
      <c r="AW147" s="38"/>
      <c r="AX147" s="38"/>
      <c r="AY147" s="38"/>
    </row>
    <row r="148" spans="1:51" ht="24.75" customHeight="1" x14ac:dyDescent="0.25">
      <c r="A148" s="166"/>
      <c r="B148" s="164"/>
      <c r="C148" s="67">
        <v>154</v>
      </c>
      <c r="D148" s="73" t="s">
        <v>208</v>
      </c>
      <c r="E148" s="86" t="s">
        <v>461</v>
      </c>
      <c r="F148" s="78" t="s">
        <v>3</v>
      </c>
      <c r="G148" s="80" t="s">
        <v>433</v>
      </c>
      <c r="H148" s="77" t="s">
        <v>468</v>
      </c>
      <c r="I148" s="82">
        <v>3.27</v>
      </c>
      <c r="J148" s="85">
        <v>0</v>
      </c>
      <c r="K148" s="28">
        <f t="shared" si="5"/>
        <v>0</v>
      </c>
      <c r="L148" s="28">
        <f t="shared" si="6"/>
        <v>0</v>
      </c>
      <c r="M148" s="29"/>
      <c r="N148" s="30">
        <f t="shared" si="3"/>
        <v>0</v>
      </c>
      <c r="O148" s="29"/>
      <c r="P148" s="29"/>
      <c r="Q148" s="29"/>
      <c r="R148" s="42">
        <f t="shared" si="7"/>
        <v>0</v>
      </c>
      <c r="S148" s="20" t="str">
        <f t="shared" si="8"/>
        <v>OK</v>
      </c>
      <c r="T148" s="142"/>
      <c r="U148" s="143"/>
      <c r="V148" s="143"/>
      <c r="W148" s="41"/>
      <c r="X148" s="41"/>
      <c r="Y148" s="41"/>
      <c r="Z148" s="41"/>
      <c r="AA148" s="40"/>
      <c r="AB148" s="40"/>
      <c r="AC148" s="40"/>
      <c r="AD148" s="40"/>
      <c r="AE148" s="38"/>
      <c r="AF148" s="38"/>
      <c r="AG148" s="38"/>
      <c r="AH148" s="38"/>
      <c r="AI148" s="38"/>
      <c r="AJ148" s="38"/>
      <c r="AK148" s="38"/>
      <c r="AL148" s="38"/>
      <c r="AM148" s="38"/>
      <c r="AN148" s="38"/>
      <c r="AO148" s="38"/>
      <c r="AP148" s="38"/>
      <c r="AQ148" s="38"/>
      <c r="AR148" s="38"/>
      <c r="AS148" s="38"/>
      <c r="AT148" s="38"/>
      <c r="AU148" s="38"/>
      <c r="AV148" s="38"/>
      <c r="AW148" s="38"/>
      <c r="AX148" s="38"/>
      <c r="AY148" s="38"/>
    </row>
    <row r="149" spans="1:51" ht="24.75" customHeight="1" x14ac:dyDescent="0.25">
      <c r="A149" s="166"/>
      <c r="B149" s="164"/>
      <c r="C149" s="67">
        <v>155</v>
      </c>
      <c r="D149" s="73" t="s">
        <v>209</v>
      </c>
      <c r="E149" s="86" t="s">
        <v>462</v>
      </c>
      <c r="F149" s="78" t="s">
        <v>3</v>
      </c>
      <c r="G149" s="80" t="s">
        <v>433</v>
      </c>
      <c r="H149" s="77" t="s">
        <v>468</v>
      </c>
      <c r="I149" s="82">
        <v>4.12</v>
      </c>
      <c r="J149" s="85">
        <v>0</v>
      </c>
      <c r="K149" s="28">
        <f t="shared" si="5"/>
        <v>0</v>
      </c>
      <c r="L149" s="28">
        <f t="shared" si="6"/>
        <v>0</v>
      </c>
      <c r="M149" s="29"/>
      <c r="N149" s="30">
        <f t="shared" si="3"/>
        <v>0</v>
      </c>
      <c r="O149" s="29"/>
      <c r="P149" s="29"/>
      <c r="Q149" s="29"/>
      <c r="R149" s="42">
        <f t="shared" si="7"/>
        <v>0</v>
      </c>
      <c r="S149" s="20" t="str">
        <f t="shared" si="8"/>
        <v>OK</v>
      </c>
      <c r="T149" s="142"/>
      <c r="U149" s="143"/>
      <c r="V149" s="143"/>
      <c r="W149" s="41"/>
      <c r="X149" s="41"/>
      <c r="Y149" s="41"/>
      <c r="Z149" s="41"/>
      <c r="AA149" s="40"/>
      <c r="AB149" s="40"/>
      <c r="AC149" s="40"/>
      <c r="AD149" s="40"/>
      <c r="AE149" s="38"/>
      <c r="AF149" s="38"/>
      <c r="AG149" s="38"/>
      <c r="AH149" s="38"/>
      <c r="AI149" s="38"/>
      <c r="AJ149" s="38"/>
      <c r="AK149" s="38"/>
      <c r="AL149" s="38"/>
      <c r="AM149" s="38"/>
      <c r="AN149" s="38"/>
      <c r="AO149" s="38"/>
      <c r="AP149" s="38"/>
      <c r="AQ149" s="38"/>
      <c r="AR149" s="38"/>
      <c r="AS149" s="38"/>
      <c r="AT149" s="38"/>
      <c r="AU149" s="38"/>
      <c r="AV149" s="38"/>
      <c r="AW149" s="38"/>
      <c r="AX149" s="38"/>
      <c r="AY149" s="38"/>
    </row>
    <row r="150" spans="1:51" ht="24.75" customHeight="1" x14ac:dyDescent="0.25">
      <c r="A150" s="166"/>
      <c r="B150" s="164"/>
      <c r="C150" s="67">
        <v>156</v>
      </c>
      <c r="D150" s="73" t="s">
        <v>210</v>
      </c>
      <c r="E150" s="86" t="s">
        <v>463</v>
      </c>
      <c r="F150" s="78" t="s">
        <v>3</v>
      </c>
      <c r="G150" s="80" t="s">
        <v>433</v>
      </c>
      <c r="H150" s="77" t="s">
        <v>468</v>
      </c>
      <c r="I150" s="82">
        <v>5.89</v>
      </c>
      <c r="J150" s="85">
        <v>0</v>
      </c>
      <c r="K150" s="28">
        <f t="shared" si="5"/>
        <v>0</v>
      </c>
      <c r="L150" s="28">
        <f t="shared" si="6"/>
        <v>0</v>
      </c>
      <c r="M150" s="29"/>
      <c r="N150" s="30">
        <f t="shared" si="3"/>
        <v>0</v>
      </c>
      <c r="O150" s="29"/>
      <c r="P150" s="29"/>
      <c r="Q150" s="29"/>
      <c r="R150" s="42">
        <f t="shared" si="7"/>
        <v>0</v>
      </c>
      <c r="S150" s="20" t="str">
        <f t="shared" si="8"/>
        <v>OK</v>
      </c>
      <c r="T150" s="142"/>
      <c r="U150" s="143"/>
      <c r="V150" s="143"/>
      <c r="W150" s="41"/>
      <c r="X150" s="41"/>
      <c r="Y150" s="41"/>
      <c r="Z150" s="41"/>
      <c r="AA150" s="40"/>
      <c r="AB150" s="40"/>
      <c r="AC150" s="40"/>
      <c r="AD150" s="40"/>
      <c r="AE150" s="38"/>
      <c r="AF150" s="38"/>
      <c r="AG150" s="38"/>
      <c r="AH150" s="38"/>
      <c r="AI150" s="38"/>
      <c r="AJ150" s="38"/>
      <c r="AK150" s="38"/>
      <c r="AL150" s="38"/>
      <c r="AM150" s="38"/>
      <c r="AN150" s="38"/>
      <c r="AO150" s="38"/>
      <c r="AP150" s="38"/>
      <c r="AQ150" s="38"/>
      <c r="AR150" s="38"/>
      <c r="AS150" s="38"/>
      <c r="AT150" s="38"/>
      <c r="AU150" s="38"/>
      <c r="AV150" s="38"/>
      <c r="AW150" s="38"/>
      <c r="AX150" s="38"/>
      <c r="AY150" s="38"/>
    </row>
    <row r="151" spans="1:51" ht="24.75" customHeight="1" x14ac:dyDescent="0.25">
      <c r="A151" s="166"/>
      <c r="B151" s="164"/>
      <c r="C151" s="67">
        <v>157</v>
      </c>
      <c r="D151" s="73" t="s">
        <v>211</v>
      </c>
      <c r="E151" s="86" t="s">
        <v>464</v>
      </c>
      <c r="F151" s="78" t="s">
        <v>3</v>
      </c>
      <c r="G151" s="80" t="s">
        <v>433</v>
      </c>
      <c r="H151" s="77" t="s">
        <v>468</v>
      </c>
      <c r="I151" s="82">
        <v>3.9</v>
      </c>
      <c r="J151" s="85">
        <v>0</v>
      </c>
      <c r="K151" s="28">
        <f t="shared" si="5"/>
        <v>0</v>
      </c>
      <c r="L151" s="28">
        <f t="shared" si="6"/>
        <v>0</v>
      </c>
      <c r="M151" s="29"/>
      <c r="N151" s="30">
        <f t="shared" si="3"/>
        <v>0</v>
      </c>
      <c r="O151" s="29"/>
      <c r="P151" s="29"/>
      <c r="Q151" s="29"/>
      <c r="R151" s="42">
        <f t="shared" si="7"/>
        <v>0</v>
      </c>
      <c r="S151" s="20" t="str">
        <f t="shared" si="8"/>
        <v>OK</v>
      </c>
      <c r="T151" s="142"/>
      <c r="U151" s="143"/>
      <c r="V151" s="143"/>
      <c r="W151" s="41"/>
      <c r="X151" s="41"/>
      <c r="Y151" s="41"/>
      <c r="Z151" s="41"/>
      <c r="AA151" s="40"/>
      <c r="AB151" s="40"/>
      <c r="AC151" s="40"/>
      <c r="AD151" s="40"/>
      <c r="AE151" s="38"/>
      <c r="AF151" s="38"/>
      <c r="AG151" s="38"/>
      <c r="AH151" s="38"/>
      <c r="AI151" s="38"/>
      <c r="AJ151" s="38"/>
      <c r="AK151" s="38"/>
      <c r="AL151" s="38"/>
      <c r="AM151" s="38"/>
      <c r="AN151" s="38"/>
      <c r="AO151" s="38"/>
      <c r="AP151" s="38"/>
      <c r="AQ151" s="38"/>
      <c r="AR151" s="38"/>
      <c r="AS151" s="38"/>
      <c r="AT151" s="38"/>
      <c r="AU151" s="38"/>
      <c r="AV151" s="38"/>
      <c r="AW151" s="38"/>
      <c r="AX151" s="38"/>
      <c r="AY151" s="38"/>
    </row>
    <row r="152" spans="1:51" ht="24.75" customHeight="1" x14ac:dyDescent="0.25">
      <c r="A152" s="166"/>
      <c r="B152" s="164"/>
      <c r="C152" s="67">
        <v>158</v>
      </c>
      <c r="D152" s="73" t="s">
        <v>212</v>
      </c>
      <c r="E152" s="86" t="s">
        <v>465</v>
      </c>
      <c r="F152" s="78" t="s">
        <v>3</v>
      </c>
      <c r="G152" s="80" t="s">
        <v>433</v>
      </c>
      <c r="H152" s="77" t="s">
        <v>473</v>
      </c>
      <c r="I152" s="82">
        <v>157.9</v>
      </c>
      <c r="J152" s="85">
        <v>0</v>
      </c>
      <c r="K152" s="28">
        <f t="shared" si="5"/>
        <v>0</v>
      </c>
      <c r="L152" s="28">
        <f t="shared" si="6"/>
        <v>0</v>
      </c>
      <c r="M152" s="29"/>
      <c r="N152" s="30">
        <f t="shared" si="3"/>
        <v>0</v>
      </c>
      <c r="O152" s="29"/>
      <c r="P152" s="29"/>
      <c r="Q152" s="29"/>
      <c r="R152" s="42">
        <f t="shared" si="7"/>
        <v>0</v>
      </c>
      <c r="S152" s="20" t="str">
        <f t="shared" si="8"/>
        <v>OK</v>
      </c>
      <c r="T152" s="142"/>
      <c r="U152" s="143"/>
      <c r="V152" s="143"/>
      <c r="W152" s="41"/>
      <c r="X152" s="41"/>
      <c r="Y152" s="41"/>
      <c r="Z152" s="41"/>
      <c r="AA152" s="40"/>
      <c r="AB152" s="40"/>
      <c r="AC152" s="40"/>
      <c r="AD152" s="40"/>
      <c r="AE152" s="38"/>
      <c r="AF152" s="38"/>
      <c r="AG152" s="38"/>
      <c r="AH152" s="38"/>
      <c r="AI152" s="38"/>
      <c r="AJ152" s="38"/>
      <c r="AK152" s="38"/>
      <c r="AL152" s="38"/>
      <c r="AM152" s="38"/>
      <c r="AN152" s="38"/>
      <c r="AO152" s="38"/>
      <c r="AP152" s="38"/>
      <c r="AQ152" s="38"/>
      <c r="AR152" s="38"/>
      <c r="AS152" s="38"/>
      <c r="AT152" s="38"/>
      <c r="AU152" s="38"/>
      <c r="AV152" s="38"/>
      <c r="AW152" s="38"/>
      <c r="AX152" s="38"/>
      <c r="AY152" s="38"/>
    </row>
    <row r="153" spans="1:51" ht="24.75" customHeight="1" x14ac:dyDescent="0.25">
      <c r="A153" s="166"/>
      <c r="B153" s="164"/>
      <c r="C153" s="67">
        <v>159</v>
      </c>
      <c r="D153" s="73" t="s">
        <v>213</v>
      </c>
      <c r="E153" s="86" t="s">
        <v>466</v>
      </c>
      <c r="F153" s="78" t="s">
        <v>3</v>
      </c>
      <c r="G153" s="80" t="s">
        <v>433</v>
      </c>
      <c r="H153" s="77" t="s">
        <v>473</v>
      </c>
      <c r="I153" s="82">
        <v>102.99</v>
      </c>
      <c r="J153" s="85">
        <v>0</v>
      </c>
      <c r="K153" s="28">
        <f t="shared" si="5"/>
        <v>0</v>
      </c>
      <c r="L153" s="28">
        <f t="shared" si="6"/>
        <v>0</v>
      </c>
      <c r="M153" s="29"/>
      <c r="N153" s="30">
        <f t="shared" si="3"/>
        <v>0</v>
      </c>
      <c r="O153" s="29"/>
      <c r="P153" s="29"/>
      <c r="Q153" s="29"/>
      <c r="R153" s="42">
        <f t="shared" si="7"/>
        <v>0</v>
      </c>
      <c r="S153" s="20" t="str">
        <f t="shared" si="8"/>
        <v>OK</v>
      </c>
      <c r="T153" s="142"/>
      <c r="U153" s="143"/>
      <c r="V153" s="143"/>
      <c r="W153" s="41"/>
      <c r="X153" s="41"/>
      <c r="Y153" s="41"/>
      <c r="Z153" s="41"/>
      <c r="AA153" s="40"/>
      <c r="AB153" s="40"/>
      <c r="AC153" s="40"/>
      <c r="AD153" s="40"/>
      <c r="AE153" s="38"/>
      <c r="AF153" s="38"/>
      <c r="AG153" s="38"/>
      <c r="AH153" s="38"/>
      <c r="AI153" s="38"/>
      <c r="AJ153" s="38"/>
      <c r="AK153" s="38"/>
      <c r="AL153" s="38"/>
      <c r="AM153" s="38"/>
      <c r="AN153" s="38"/>
      <c r="AO153" s="38"/>
      <c r="AP153" s="38"/>
      <c r="AQ153" s="38"/>
      <c r="AR153" s="38"/>
      <c r="AS153" s="38"/>
      <c r="AT153" s="38"/>
      <c r="AU153" s="38"/>
      <c r="AV153" s="38"/>
      <c r="AW153" s="38"/>
      <c r="AX153" s="38"/>
      <c r="AY153" s="38"/>
    </row>
    <row r="154" spans="1:51" ht="24.75" customHeight="1" x14ac:dyDescent="0.25">
      <c r="A154" s="166"/>
      <c r="B154" s="165"/>
      <c r="C154" s="67">
        <v>160</v>
      </c>
      <c r="D154" s="73" t="s">
        <v>214</v>
      </c>
      <c r="E154" s="86" t="s">
        <v>467</v>
      </c>
      <c r="F154" s="78" t="s">
        <v>340</v>
      </c>
      <c r="G154" s="80" t="s">
        <v>433</v>
      </c>
      <c r="H154" s="77" t="s">
        <v>468</v>
      </c>
      <c r="I154" s="82">
        <v>1405.14</v>
      </c>
      <c r="J154" s="85">
        <v>0</v>
      </c>
      <c r="K154" s="28">
        <f t="shared" si="5"/>
        <v>0</v>
      </c>
      <c r="L154" s="28">
        <f t="shared" si="6"/>
        <v>0</v>
      </c>
      <c r="M154" s="29"/>
      <c r="N154" s="30">
        <f t="shared" si="3"/>
        <v>0</v>
      </c>
      <c r="O154" s="29"/>
      <c r="P154" s="29"/>
      <c r="Q154" s="29"/>
      <c r="R154" s="42">
        <f t="shared" si="7"/>
        <v>0</v>
      </c>
      <c r="S154" s="20" t="str">
        <f t="shared" si="8"/>
        <v>OK</v>
      </c>
      <c r="T154" s="142"/>
      <c r="U154" s="143"/>
      <c r="V154" s="143"/>
      <c r="W154" s="41"/>
      <c r="X154" s="41"/>
      <c r="Y154" s="41"/>
      <c r="Z154" s="41"/>
      <c r="AA154" s="40"/>
      <c r="AB154" s="40"/>
      <c r="AC154" s="40"/>
      <c r="AD154" s="40"/>
      <c r="AE154" s="38"/>
      <c r="AF154" s="38"/>
      <c r="AG154" s="38"/>
      <c r="AH154" s="38"/>
      <c r="AI154" s="38"/>
      <c r="AJ154" s="38"/>
      <c r="AK154" s="38"/>
      <c r="AL154" s="38"/>
      <c r="AM154" s="38"/>
      <c r="AN154" s="38"/>
      <c r="AO154" s="38"/>
      <c r="AP154" s="38"/>
      <c r="AQ154" s="38"/>
      <c r="AR154" s="38"/>
      <c r="AS154" s="38"/>
      <c r="AT154" s="38"/>
      <c r="AU154" s="38"/>
      <c r="AV154" s="38"/>
      <c r="AW154" s="38"/>
      <c r="AX154" s="38"/>
      <c r="AY154" s="38"/>
    </row>
    <row r="155" spans="1:51" ht="16.5" customHeight="1" x14ac:dyDescent="0.25">
      <c r="I155" s="57"/>
      <c r="J155" s="55">
        <f t="shared" ref="J155:R155" si="9">SUM(J4:J154)</f>
        <v>5960</v>
      </c>
      <c r="K155" s="55">
        <f t="shared" si="9"/>
        <v>2779</v>
      </c>
      <c r="L155" s="55">
        <f t="shared" si="9"/>
        <v>2779</v>
      </c>
      <c r="M155" s="55">
        <f t="shared" si="9"/>
        <v>0</v>
      </c>
      <c r="N155" s="55">
        <f t="shared" si="9"/>
        <v>1479</v>
      </c>
      <c r="O155" s="55">
        <f t="shared" si="9"/>
        <v>0</v>
      </c>
      <c r="P155" s="55">
        <f t="shared" si="9"/>
        <v>0</v>
      </c>
      <c r="Q155" s="55">
        <f t="shared" si="9"/>
        <v>0</v>
      </c>
      <c r="R155" s="56">
        <f t="shared" si="9"/>
        <v>3181</v>
      </c>
      <c r="T155" s="148">
        <f>SUMPRODUCT($I$4:$I$154,T4:T154)</f>
        <v>6008.57</v>
      </c>
      <c r="U155" s="148">
        <f t="shared" ref="U155:X155" si="10">SUMPRODUCT($I$4:$I$154,U4:U154)</f>
        <v>2248.3100000000004</v>
      </c>
      <c r="V155" s="148">
        <f t="shared" si="10"/>
        <v>7740</v>
      </c>
      <c r="W155" s="148">
        <f t="shared" si="10"/>
        <v>0</v>
      </c>
      <c r="X155" s="148">
        <f t="shared" si="10"/>
        <v>0</v>
      </c>
      <c r="Y155" s="22">
        <f t="shared" ref="Y155:AY155" si="11">SUMPRODUCT($I$4:$I$154,Y4:Y154)</f>
        <v>0</v>
      </c>
      <c r="Z155" s="22">
        <f t="shared" si="11"/>
        <v>0</v>
      </c>
      <c r="AA155" s="22">
        <f t="shared" si="11"/>
        <v>0</v>
      </c>
      <c r="AB155" s="22">
        <f t="shared" si="11"/>
        <v>0</v>
      </c>
      <c r="AC155" s="22">
        <f t="shared" si="11"/>
        <v>0</v>
      </c>
      <c r="AD155" s="22">
        <f t="shared" si="11"/>
        <v>0</v>
      </c>
      <c r="AE155" s="22">
        <f t="shared" si="11"/>
        <v>0</v>
      </c>
      <c r="AF155" s="22">
        <f t="shared" si="11"/>
        <v>0</v>
      </c>
      <c r="AG155" s="22">
        <f t="shared" si="11"/>
        <v>0</v>
      </c>
      <c r="AH155" s="22">
        <f t="shared" si="11"/>
        <v>0</v>
      </c>
      <c r="AI155" s="22">
        <f t="shared" si="11"/>
        <v>0</v>
      </c>
      <c r="AJ155" s="22">
        <f t="shared" si="11"/>
        <v>0</v>
      </c>
      <c r="AK155" s="22">
        <f t="shared" si="11"/>
        <v>0</v>
      </c>
      <c r="AL155" s="22">
        <f t="shared" si="11"/>
        <v>0</v>
      </c>
      <c r="AM155" s="22">
        <f t="shared" si="11"/>
        <v>0</v>
      </c>
      <c r="AN155" s="22">
        <f t="shared" si="11"/>
        <v>0</v>
      </c>
      <c r="AO155" s="22">
        <f t="shared" si="11"/>
        <v>0</v>
      </c>
      <c r="AP155" s="22">
        <f t="shared" si="11"/>
        <v>0</v>
      </c>
      <c r="AQ155" s="22">
        <f t="shared" si="11"/>
        <v>0</v>
      </c>
      <c r="AR155" s="22">
        <f t="shared" si="11"/>
        <v>0</v>
      </c>
      <c r="AS155" s="22">
        <f t="shared" si="11"/>
        <v>0</v>
      </c>
      <c r="AT155" s="22">
        <f t="shared" si="11"/>
        <v>0</v>
      </c>
      <c r="AU155" s="22">
        <f t="shared" si="11"/>
        <v>0</v>
      </c>
      <c r="AV155" s="22">
        <f t="shared" si="11"/>
        <v>0</v>
      </c>
      <c r="AW155" s="22">
        <f t="shared" si="11"/>
        <v>0</v>
      </c>
      <c r="AX155" s="22">
        <f t="shared" si="11"/>
        <v>0</v>
      </c>
      <c r="AY155" s="22">
        <f t="shared" si="11"/>
        <v>0</v>
      </c>
    </row>
    <row r="156" spans="1:51" ht="20.25" customHeight="1" x14ac:dyDescent="0.25">
      <c r="J156" s="62">
        <f t="shared" ref="J156:Q156" si="12">SUMPRODUCT($I$4:$I$154,J4:J154)</f>
        <v>27299.489999999987</v>
      </c>
      <c r="K156" s="62">
        <f t="shared" si="12"/>
        <v>15996.88</v>
      </c>
      <c r="L156" s="62">
        <f t="shared" si="12"/>
        <v>15996.88</v>
      </c>
      <c r="M156" s="62">
        <f t="shared" si="12"/>
        <v>0</v>
      </c>
      <c r="N156" s="62">
        <f t="shared" si="12"/>
        <v>6651.1699999999983</v>
      </c>
      <c r="O156" s="62">
        <f t="shared" si="12"/>
        <v>0</v>
      </c>
      <c r="P156" s="62">
        <f t="shared" si="12"/>
        <v>0</v>
      </c>
      <c r="Q156" s="62">
        <f t="shared" si="12"/>
        <v>0</v>
      </c>
      <c r="T156" s="149"/>
      <c r="U156" s="149"/>
      <c r="V156" s="149"/>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row>
    <row r="157" spans="1:51" ht="20.25" customHeight="1" thickBot="1" x14ac:dyDescent="0.3">
      <c r="J157" s="62"/>
      <c r="M157" s="33"/>
      <c r="N157" s="33"/>
      <c r="O157" s="33"/>
      <c r="P157" s="33"/>
      <c r="Q157" s="33"/>
      <c r="T157" s="149"/>
      <c r="U157" s="149"/>
      <c r="V157" s="149"/>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row>
    <row r="158" spans="1:51" ht="17.25" customHeight="1" x14ac:dyDescent="0.25">
      <c r="A158" s="39"/>
      <c r="B158" s="177" t="s">
        <v>60</v>
      </c>
      <c r="C158" s="178"/>
      <c r="D158" s="178"/>
      <c r="E158" s="178"/>
      <c r="F158" s="178"/>
      <c r="G158" s="178"/>
      <c r="H158" s="178"/>
      <c r="I158" s="178"/>
      <c r="J158" s="179"/>
      <c r="K158" s="33"/>
      <c r="L158" s="33"/>
      <c r="M158" s="33"/>
      <c r="N158" s="33"/>
      <c r="O158" s="33"/>
      <c r="P158" s="33"/>
      <c r="Q158" s="33"/>
      <c r="T158" s="149"/>
      <c r="U158" s="150"/>
      <c r="V158" s="150"/>
      <c r="W158" s="26"/>
    </row>
    <row r="159" spans="1:51" ht="16.5" customHeight="1" x14ac:dyDescent="0.25">
      <c r="A159" s="39"/>
      <c r="B159" s="180" t="s">
        <v>58</v>
      </c>
      <c r="C159" s="181"/>
      <c r="D159" s="181"/>
      <c r="E159" s="181"/>
      <c r="F159" s="181"/>
      <c r="G159" s="181"/>
      <c r="H159" s="181"/>
      <c r="I159" s="181"/>
      <c r="J159" s="182"/>
      <c r="Q159" s="27"/>
      <c r="T159" s="149"/>
      <c r="U159" s="150"/>
      <c r="V159" s="150"/>
      <c r="W159" s="26"/>
    </row>
    <row r="160" spans="1:51" ht="15.75" customHeight="1" x14ac:dyDescent="0.25">
      <c r="A160" s="39"/>
      <c r="B160" s="183" t="s">
        <v>59</v>
      </c>
      <c r="C160" s="184"/>
      <c r="D160" s="184"/>
      <c r="E160" s="184"/>
      <c r="F160" s="184"/>
      <c r="G160" s="184"/>
      <c r="H160" s="184"/>
      <c r="I160" s="184"/>
      <c r="J160" s="185"/>
      <c r="Q160" s="27"/>
      <c r="T160" s="149"/>
      <c r="U160" s="150"/>
      <c r="V160" s="150"/>
      <c r="W160" s="26"/>
    </row>
    <row r="161" spans="1:22" ht="18.75" customHeight="1" thickBot="1" x14ac:dyDescent="0.3">
      <c r="A161" s="39"/>
      <c r="B161" s="186" t="s">
        <v>57</v>
      </c>
      <c r="C161" s="187"/>
      <c r="D161" s="187"/>
      <c r="E161" s="187"/>
      <c r="F161" s="187"/>
      <c r="G161" s="187"/>
      <c r="H161" s="187"/>
      <c r="I161" s="187"/>
      <c r="J161" s="188"/>
      <c r="T161" s="149"/>
      <c r="U161" s="149"/>
      <c r="V161" s="149"/>
    </row>
  </sheetData>
  <autoFilter ref="A3:AY3" xr:uid="{00000000-0001-0000-0000-000000000000}"/>
  <mergeCells count="71">
    <mergeCell ref="B161:J161"/>
    <mergeCell ref="A120:A138"/>
    <mergeCell ref="B120:B138"/>
    <mergeCell ref="A139:A140"/>
    <mergeCell ref="B139:B140"/>
    <mergeCell ref="A141:A143"/>
    <mergeCell ref="B141:B143"/>
    <mergeCell ref="A144:A154"/>
    <mergeCell ref="B144:B154"/>
    <mergeCell ref="B158:J158"/>
    <mergeCell ref="B159:J159"/>
    <mergeCell ref="B160:J160"/>
    <mergeCell ref="A92:A103"/>
    <mergeCell ref="B92:B103"/>
    <mergeCell ref="A104:A110"/>
    <mergeCell ref="B104:B110"/>
    <mergeCell ref="A111:A119"/>
    <mergeCell ref="B111:B119"/>
    <mergeCell ref="A74:A88"/>
    <mergeCell ref="B74:B88"/>
    <mergeCell ref="A89:A90"/>
    <mergeCell ref="B89:B90"/>
    <mergeCell ref="A27:A30"/>
    <mergeCell ref="B27:B30"/>
    <mergeCell ref="A31:A56"/>
    <mergeCell ref="B31:B56"/>
    <mergeCell ref="A57:A73"/>
    <mergeCell ref="B57:B73"/>
    <mergeCell ref="A4:A16"/>
    <mergeCell ref="B4:B16"/>
    <mergeCell ref="A17:A22"/>
    <mergeCell ref="B17:B22"/>
    <mergeCell ref="A23:A26"/>
    <mergeCell ref="B23:B26"/>
    <mergeCell ref="AU1:AU2"/>
    <mergeCell ref="AV1:AV2"/>
    <mergeCell ref="AW1:AW2"/>
    <mergeCell ref="AX1:AX2"/>
    <mergeCell ref="AY1:AY2"/>
    <mergeCell ref="AH1:AH2"/>
    <mergeCell ref="W1:W2"/>
    <mergeCell ref="X1:X2"/>
    <mergeCell ref="Y1:Y2"/>
    <mergeCell ref="Z1:Z2"/>
    <mergeCell ref="AA1:AA2"/>
    <mergeCell ref="AC1:AC2"/>
    <mergeCell ref="AD1:AD2"/>
    <mergeCell ref="AE1:AE2"/>
    <mergeCell ref="AF1:AF2"/>
    <mergeCell ref="AG1:AG2"/>
    <mergeCell ref="AB1:AB2"/>
    <mergeCell ref="AR1:AR2"/>
    <mergeCell ref="AS1:AS2"/>
    <mergeCell ref="AT1:AT2"/>
    <mergeCell ref="AI1:AI2"/>
    <mergeCell ref="AJ1:AJ2"/>
    <mergeCell ref="AK1:AK2"/>
    <mergeCell ref="AL1:AL2"/>
    <mergeCell ref="AM1:AM2"/>
    <mergeCell ref="AN1:AN2"/>
    <mergeCell ref="AO1:AO2"/>
    <mergeCell ref="AP1:AP2"/>
    <mergeCell ref="AQ1:AQ2"/>
    <mergeCell ref="V1:V2"/>
    <mergeCell ref="A2:I2"/>
    <mergeCell ref="J2:S2"/>
    <mergeCell ref="A1:C1"/>
    <mergeCell ref="D1:I1"/>
    <mergeCell ref="J1:S1"/>
    <mergeCell ref="T1:T2"/>
    <mergeCell ref="U1:U2"/>
  </mergeCells>
  <conditionalFormatting sqref="S1 S3:S1048576">
    <cfRule type="cellIs" dxfId="202" priority="17" operator="equal">
      <formula>"ATENÇÃO"</formula>
    </cfRule>
  </conditionalFormatting>
  <conditionalFormatting sqref="W4:AY154">
    <cfRule type="cellIs" dxfId="201" priority="16" operator="greaterThan">
      <formula>0</formula>
    </cfRule>
  </conditionalFormatting>
  <conditionalFormatting sqref="R4:R154">
    <cfRule type="cellIs" dxfId="200" priority="15" operator="lessThan">
      <formula>0</formula>
    </cfRule>
  </conditionalFormatting>
  <conditionalFormatting sqref="S4:S154">
    <cfRule type="containsText" dxfId="199" priority="14" operator="containsText" text="ATENÇÃO">
      <formula>NOT(ISERROR(SEARCH("ATENÇÃO",S4)))</formula>
    </cfRule>
  </conditionalFormatting>
  <conditionalFormatting sqref="D123:D125 D8 D77 D105">
    <cfRule type="duplicateValues" dxfId="198" priority="12"/>
  </conditionalFormatting>
  <conditionalFormatting sqref="D10:D12">
    <cfRule type="duplicateValues" dxfId="197" priority="7"/>
  </conditionalFormatting>
  <conditionalFormatting sqref="D65">
    <cfRule type="duplicateValues" dxfId="196" priority="6"/>
  </conditionalFormatting>
  <conditionalFormatting sqref="D81">
    <cfRule type="duplicateValues" dxfId="195" priority="5"/>
  </conditionalFormatting>
  <conditionalFormatting sqref="D116 D126:D129">
    <cfRule type="duplicateValues" dxfId="194" priority="10"/>
  </conditionalFormatting>
  <conditionalFormatting sqref="D120:D122 D117 D115 D106">
    <cfRule type="duplicateValues" dxfId="193" priority="11"/>
  </conditionalFormatting>
  <conditionalFormatting sqref="D130:D138">
    <cfRule type="duplicateValues" dxfId="192" priority="4"/>
  </conditionalFormatting>
  <conditionalFormatting sqref="D139:D140 D9">
    <cfRule type="duplicateValues" dxfId="191" priority="8"/>
  </conditionalFormatting>
  <conditionalFormatting sqref="D143">
    <cfRule type="duplicateValues" dxfId="190" priority="3"/>
  </conditionalFormatting>
  <conditionalFormatting sqref="D144">
    <cfRule type="duplicateValues" dxfId="189" priority="2"/>
  </conditionalFormatting>
  <conditionalFormatting sqref="D145:D153 D141:D142 D118:D119">
    <cfRule type="duplicateValues" dxfId="188" priority="13"/>
  </conditionalFormatting>
  <conditionalFormatting sqref="D154">
    <cfRule type="duplicateValues" dxfId="187" priority="1"/>
  </conditionalFormatting>
  <conditionalFormatting sqref="D78:D80 D66:D76 D82:D104 D107:D114 D13:D64 D4:D7">
    <cfRule type="duplicateValues" dxfId="186" priority="9"/>
  </conditionalFormatting>
  <pageMargins left="0.511811024" right="0.511811024" top="0.78740157499999996" bottom="0.78740157499999996" header="0.31496062000000002" footer="0.31496062000000002"/>
  <pageSetup paperSize="9" scale="60" orientation="landscape" r:id="rId1"/>
  <colBreaks count="1" manualBreakCount="1">
    <brk id="23"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431E8-96F5-4BB3-9251-2507A9B2F79F}">
  <dimension ref="A1:AY161"/>
  <sheetViews>
    <sheetView zoomScale="70" zoomScaleNormal="70" workbookViewId="0">
      <selection activeCell="F147" sqref="F147"/>
    </sheetView>
  </sheetViews>
  <sheetFormatPr defaultColWidth="11.85546875" defaultRowHeight="24.75" customHeight="1" x14ac:dyDescent="0.25"/>
  <cols>
    <col min="1" max="1" width="15.5703125" style="1" customWidth="1"/>
    <col min="2" max="2" width="8" style="1" customWidth="1"/>
    <col min="3" max="3" width="9.85546875" style="1" customWidth="1"/>
    <col min="4" max="4" width="32" style="3" customWidth="1"/>
    <col min="5" max="5" width="18" style="1" customWidth="1"/>
    <col min="6" max="6" width="15.85546875" style="1" customWidth="1"/>
    <col min="7" max="7" width="14.42578125" style="1" customWidth="1"/>
    <col min="8" max="8" width="16.28515625" style="1" customWidth="1"/>
    <col min="9" max="9" width="15.140625" style="3" customWidth="1"/>
    <col min="10" max="17" width="10.5703125" style="4" customWidth="1"/>
    <col min="18" max="18" width="10.5703125" style="12" customWidth="1"/>
    <col min="19" max="19" width="10.5703125" style="5" customWidth="1"/>
    <col min="20" max="31" width="15" style="6" customWidth="1"/>
    <col min="32" max="51" width="15" style="39" customWidth="1"/>
    <col min="52" max="16384" width="11.85546875" style="39"/>
  </cols>
  <sheetData>
    <row r="1" spans="1:51" ht="71.25" customHeight="1" x14ac:dyDescent="0.25">
      <c r="A1" s="190" t="s">
        <v>54</v>
      </c>
      <c r="B1" s="191"/>
      <c r="C1" s="192"/>
      <c r="D1" s="169" t="s">
        <v>56</v>
      </c>
      <c r="E1" s="170"/>
      <c r="F1" s="170"/>
      <c r="G1" s="170"/>
      <c r="H1" s="170"/>
      <c r="I1" s="171"/>
      <c r="J1" s="189" t="s">
        <v>63</v>
      </c>
      <c r="K1" s="189"/>
      <c r="L1" s="189"/>
      <c r="M1" s="189"/>
      <c r="N1" s="189"/>
      <c r="O1" s="189"/>
      <c r="P1" s="189"/>
      <c r="Q1" s="189"/>
      <c r="R1" s="189"/>
      <c r="S1" s="189"/>
      <c r="T1" s="197" t="s">
        <v>546</v>
      </c>
      <c r="U1" s="197" t="s">
        <v>547</v>
      </c>
      <c r="V1" s="197" t="s">
        <v>548</v>
      </c>
      <c r="W1" s="197" t="s">
        <v>549</v>
      </c>
      <c r="X1" s="167" t="s">
        <v>53</v>
      </c>
      <c r="Y1" s="167" t="s">
        <v>53</v>
      </c>
      <c r="Z1" s="167" t="s">
        <v>53</v>
      </c>
      <c r="AA1" s="167" t="s">
        <v>53</v>
      </c>
      <c r="AB1" s="167" t="s">
        <v>53</v>
      </c>
      <c r="AC1" s="167" t="s">
        <v>53</v>
      </c>
      <c r="AD1" s="167" t="s">
        <v>53</v>
      </c>
      <c r="AE1" s="167" t="s">
        <v>53</v>
      </c>
      <c r="AF1" s="167" t="s">
        <v>53</v>
      </c>
      <c r="AG1" s="167" t="s">
        <v>53</v>
      </c>
      <c r="AH1" s="167" t="s">
        <v>53</v>
      </c>
      <c r="AI1" s="167" t="s">
        <v>53</v>
      </c>
      <c r="AJ1" s="167" t="s">
        <v>53</v>
      </c>
      <c r="AK1" s="167" t="s">
        <v>53</v>
      </c>
      <c r="AL1" s="167" t="s">
        <v>53</v>
      </c>
      <c r="AM1" s="167" t="s">
        <v>53</v>
      </c>
      <c r="AN1" s="167" t="s">
        <v>53</v>
      </c>
      <c r="AO1" s="167" t="s">
        <v>53</v>
      </c>
      <c r="AP1" s="167" t="s">
        <v>53</v>
      </c>
      <c r="AQ1" s="167" t="s">
        <v>53</v>
      </c>
      <c r="AR1" s="167" t="s">
        <v>53</v>
      </c>
      <c r="AS1" s="167" t="s">
        <v>53</v>
      </c>
      <c r="AT1" s="167" t="s">
        <v>53</v>
      </c>
      <c r="AU1" s="167" t="s">
        <v>53</v>
      </c>
      <c r="AV1" s="167" t="s">
        <v>53</v>
      </c>
      <c r="AW1" s="167" t="s">
        <v>53</v>
      </c>
      <c r="AX1" s="167" t="s">
        <v>53</v>
      </c>
      <c r="AY1" s="167" t="s">
        <v>53</v>
      </c>
    </row>
    <row r="2" spans="1:51" ht="23.25" customHeight="1" x14ac:dyDescent="0.25">
      <c r="A2" s="169" t="s">
        <v>489</v>
      </c>
      <c r="B2" s="170"/>
      <c r="C2" s="170"/>
      <c r="D2" s="170"/>
      <c r="E2" s="170"/>
      <c r="F2" s="170"/>
      <c r="G2" s="170"/>
      <c r="H2" s="170"/>
      <c r="I2" s="171"/>
      <c r="J2" s="172" t="s">
        <v>55</v>
      </c>
      <c r="K2" s="173"/>
      <c r="L2" s="173"/>
      <c r="M2" s="173"/>
      <c r="N2" s="173"/>
      <c r="O2" s="173"/>
      <c r="P2" s="173"/>
      <c r="Q2" s="173"/>
      <c r="R2" s="173"/>
      <c r="S2" s="174"/>
      <c r="T2" s="198"/>
      <c r="U2" s="198"/>
      <c r="V2" s="198"/>
      <c r="W2" s="19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row>
    <row r="3" spans="1:51" s="3" customFormat="1" ht="51" customHeight="1" x14ac:dyDescent="0.2">
      <c r="A3" s="7" t="s">
        <v>483</v>
      </c>
      <c r="B3" s="7" t="s">
        <v>2</v>
      </c>
      <c r="C3" s="7" t="s">
        <v>7</v>
      </c>
      <c r="D3" s="8" t="s">
        <v>9</v>
      </c>
      <c r="E3" s="8" t="s">
        <v>10</v>
      </c>
      <c r="F3" s="8" t="s">
        <v>11</v>
      </c>
      <c r="G3" s="8" t="s">
        <v>4</v>
      </c>
      <c r="H3" s="8" t="s">
        <v>12</v>
      </c>
      <c r="I3" s="9" t="s">
        <v>6</v>
      </c>
      <c r="J3" s="24" t="s">
        <v>62</v>
      </c>
      <c r="K3" s="24" t="s">
        <v>13</v>
      </c>
      <c r="L3" s="24" t="s">
        <v>14</v>
      </c>
      <c r="M3" s="24" t="s">
        <v>61</v>
      </c>
      <c r="N3" s="24" t="s">
        <v>15</v>
      </c>
      <c r="O3" s="24" t="s">
        <v>16</v>
      </c>
      <c r="P3" s="24" t="s">
        <v>17</v>
      </c>
      <c r="Q3" s="24" t="s">
        <v>18</v>
      </c>
      <c r="R3" s="31" t="s">
        <v>0</v>
      </c>
      <c r="S3" s="32" t="s">
        <v>1</v>
      </c>
      <c r="T3" s="153">
        <v>45924</v>
      </c>
      <c r="U3" s="154" t="s">
        <v>550</v>
      </c>
      <c r="V3" s="153">
        <v>45929</v>
      </c>
      <c r="W3" s="153">
        <v>46085</v>
      </c>
      <c r="X3" s="69" t="s">
        <v>48</v>
      </c>
      <c r="Y3" s="69" t="s">
        <v>48</v>
      </c>
      <c r="Z3" s="69" t="s">
        <v>48</v>
      </c>
      <c r="AA3" s="69" t="s">
        <v>48</v>
      </c>
      <c r="AB3" s="69" t="s">
        <v>48</v>
      </c>
      <c r="AC3" s="69" t="s">
        <v>48</v>
      </c>
      <c r="AD3" s="69" t="s">
        <v>48</v>
      </c>
      <c r="AE3" s="69" t="s">
        <v>48</v>
      </c>
      <c r="AF3" s="69" t="s">
        <v>48</v>
      </c>
      <c r="AG3" s="69" t="s">
        <v>48</v>
      </c>
      <c r="AH3" s="69" t="s">
        <v>48</v>
      </c>
      <c r="AI3" s="69" t="s">
        <v>48</v>
      </c>
      <c r="AJ3" s="69" t="s">
        <v>48</v>
      </c>
      <c r="AK3" s="69" t="s">
        <v>48</v>
      </c>
      <c r="AL3" s="69" t="s">
        <v>48</v>
      </c>
      <c r="AM3" s="69" t="s">
        <v>48</v>
      </c>
      <c r="AN3" s="69" t="s">
        <v>48</v>
      </c>
      <c r="AO3" s="69" t="s">
        <v>48</v>
      </c>
      <c r="AP3" s="69" t="s">
        <v>48</v>
      </c>
      <c r="AQ3" s="69" t="s">
        <v>48</v>
      </c>
      <c r="AR3" s="69" t="s">
        <v>48</v>
      </c>
      <c r="AS3" s="69" t="s">
        <v>48</v>
      </c>
      <c r="AT3" s="69" t="s">
        <v>48</v>
      </c>
      <c r="AU3" s="69" t="s">
        <v>48</v>
      </c>
      <c r="AV3" s="69" t="s">
        <v>48</v>
      </c>
      <c r="AW3" s="69" t="s">
        <v>48</v>
      </c>
      <c r="AX3" s="69" t="s">
        <v>48</v>
      </c>
      <c r="AY3" s="69" t="s">
        <v>48</v>
      </c>
    </row>
    <row r="4" spans="1:51" ht="24.75" customHeight="1" x14ac:dyDescent="0.25">
      <c r="A4" s="166" t="s">
        <v>477</v>
      </c>
      <c r="B4" s="163">
        <v>1</v>
      </c>
      <c r="C4" s="67">
        <v>1</v>
      </c>
      <c r="D4" s="70" t="s">
        <v>64</v>
      </c>
      <c r="E4" s="86" t="s">
        <v>215</v>
      </c>
      <c r="F4" s="74" t="s">
        <v>3</v>
      </c>
      <c r="G4" s="76" t="s">
        <v>216</v>
      </c>
      <c r="H4" s="81" t="s">
        <v>468</v>
      </c>
      <c r="I4" s="82">
        <v>37.5</v>
      </c>
      <c r="J4" s="84">
        <v>0</v>
      </c>
      <c r="K4" s="28">
        <f t="shared" ref="K4:K35" si="0">IF(SUM(T4:AY4)&gt;J4+M4,J4+M4,SUM(T4:AY4))</f>
        <v>0</v>
      </c>
      <c r="L4" s="28">
        <f t="shared" ref="L4:L35" si="1">(SUM(T4:AY4))</f>
        <v>0</v>
      </c>
      <c r="M4" s="29"/>
      <c r="N4" s="30">
        <f>ROUND(IF(J4*0.25-0.5&lt;0,0,J4*0.25-0.5),0)-Q4-O4</f>
        <v>0</v>
      </c>
      <c r="O4" s="29"/>
      <c r="P4" s="29"/>
      <c r="Q4" s="29"/>
      <c r="R4" s="42">
        <f t="shared" ref="R4:R35" si="2">J4-SUM(T4:AY4)+M4</f>
        <v>0</v>
      </c>
      <c r="S4" s="20" t="str">
        <f>IF(R4&lt;0,"ATENÇÃO","OK")</f>
        <v>OK</v>
      </c>
      <c r="T4" s="142"/>
      <c r="U4" s="143"/>
      <c r="V4" s="143"/>
      <c r="W4" s="143"/>
      <c r="X4" s="41"/>
      <c r="Y4" s="41"/>
      <c r="Z4" s="41"/>
      <c r="AA4" s="40"/>
      <c r="AB4" s="40"/>
      <c r="AC4" s="40"/>
      <c r="AD4" s="40"/>
      <c r="AE4" s="38"/>
      <c r="AF4" s="38"/>
      <c r="AG4" s="38"/>
      <c r="AH4" s="38"/>
      <c r="AI4" s="38"/>
      <c r="AJ4" s="38"/>
      <c r="AK4" s="38"/>
      <c r="AL4" s="38"/>
      <c r="AM4" s="38"/>
      <c r="AN4" s="38"/>
      <c r="AO4" s="38"/>
      <c r="AP4" s="38"/>
      <c r="AQ4" s="38"/>
      <c r="AR4" s="38"/>
      <c r="AS4" s="38"/>
      <c r="AT4" s="38"/>
      <c r="AU4" s="38"/>
      <c r="AV4" s="38"/>
      <c r="AW4" s="38"/>
      <c r="AX4" s="38"/>
      <c r="AY4" s="38"/>
    </row>
    <row r="5" spans="1:51" ht="24.75" customHeight="1" x14ac:dyDescent="0.25">
      <c r="A5" s="166"/>
      <c r="B5" s="164"/>
      <c r="C5" s="67">
        <v>2</v>
      </c>
      <c r="D5" s="71" t="s">
        <v>65</v>
      </c>
      <c r="E5" s="86" t="s">
        <v>217</v>
      </c>
      <c r="F5" s="77" t="s">
        <v>3</v>
      </c>
      <c r="G5" s="75" t="s">
        <v>218</v>
      </c>
      <c r="H5" s="81" t="s">
        <v>468</v>
      </c>
      <c r="I5" s="82">
        <v>15.3</v>
      </c>
      <c r="J5" s="85">
        <v>0</v>
      </c>
      <c r="K5" s="28">
        <f t="shared" si="0"/>
        <v>0</v>
      </c>
      <c r="L5" s="28">
        <f t="shared" si="1"/>
        <v>0</v>
      </c>
      <c r="M5" s="29"/>
      <c r="N5" s="30">
        <f t="shared" ref="N5:N154" si="3">ROUND(IF(J5*0.25-0.5&lt;0,0,J5*0.25-0.5),0)-Q5-O5</f>
        <v>0</v>
      </c>
      <c r="O5" s="29"/>
      <c r="P5" s="29"/>
      <c r="Q5" s="29"/>
      <c r="R5" s="42">
        <f t="shared" si="2"/>
        <v>0</v>
      </c>
      <c r="S5" s="20" t="str">
        <f t="shared" ref="S5:S68" si="4">IF(R5&lt;0,"ATENÇÃO","OK")</f>
        <v>OK</v>
      </c>
      <c r="T5" s="142"/>
      <c r="U5" s="143"/>
      <c r="V5" s="143"/>
      <c r="W5" s="143"/>
      <c r="X5" s="41"/>
      <c r="Y5" s="41"/>
      <c r="Z5" s="41"/>
      <c r="AA5" s="40"/>
      <c r="AB5" s="40"/>
      <c r="AC5" s="40"/>
      <c r="AD5" s="40"/>
      <c r="AE5" s="38"/>
      <c r="AF5" s="38"/>
      <c r="AG5" s="38"/>
      <c r="AH5" s="38"/>
      <c r="AI5" s="38"/>
      <c r="AJ5" s="38"/>
      <c r="AK5" s="38"/>
      <c r="AL5" s="38"/>
      <c r="AM5" s="38"/>
      <c r="AN5" s="38"/>
      <c r="AO5" s="38"/>
      <c r="AP5" s="38"/>
      <c r="AQ5" s="38"/>
      <c r="AR5" s="38"/>
      <c r="AS5" s="38"/>
      <c r="AT5" s="38"/>
      <c r="AU5" s="38"/>
      <c r="AV5" s="38"/>
      <c r="AW5" s="38"/>
      <c r="AX5" s="38"/>
      <c r="AY5" s="38"/>
    </row>
    <row r="6" spans="1:51" ht="24.75" customHeight="1" x14ac:dyDescent="0.25">
      <c r="A6" s="166"/>
      <c r="B6" s="164"/>
      <c r="C6" s="67">
        <v>3</v>
      </c>
      <c r="D6" s="71" t="s">
        <v>66</v>
      </c>
      <c r="E6" s="86" t="s">
        <v>219</v>
      </c>
      <c r="F6" s="77" t="s">
        <v>3</v>
      </c>
      <c r="G6" s="75" t="s">
        <v>220</v>
      </c>
      <c r="H6" s="81" t="s">
        <v>468</v>
      </c>
      <c r="I6" s="82">
        <v>1.1599999999999999</v>
      </c>
      <c r="J6" s="85">
        <v>24</v>
      </c>
      <c r="K6" s="28">
        <f t="shared" si="0"/>
        <v>0</v>
      </c>
      <c r="L6" s="28">
        <f t="shared" si="1"/>
        <v>0</v>
      </c>
      <c r="M6" s="29"/>
      <c r="N6" s="30">
        <f t="shared" si="3"/>
        <v>6</v>
      </c>
      <c r="O6" s="29"/>
      <c r="P6" s="29"/>
      <c r="Q6" s="29"/>
      <c r="R6" s="42">
        <f t="shared" si="2"/>
        <v>24</v>
      </c>
      <c r="S6" s="20" t="str">
        <f t="shared" si="4"/>
        <v>OK</v>
      </c>
      <c r="T6" s="155"/>
      <c r="U6" s="155"/>
      <c r="V6" s="156"/>
      <c r="W6" s="156"/>
      <c r="X6" s="41"/>
      <c r="Y6" s="41"/>
      <c r="Z6" s="41"/>
      <c r="AA6" s="40"/>
      <c r="AB6" s="40"/>
      <c r="AC6" s="40"/>
      <c r="AD6" s="40"/>
      <c r="AE6" s="38"/>
      <c r="AF6" s="38"/>
      <c r="AG6" s="38"/>
      <c r="AH6" s="38"/>
      <c r="AI6" s="38"/>
      <c r="AJ6" s="38"/>
      <c r="AK6" s="38"/>
      <c r="AL6" s="38"/>
      <c r="AM6" s="38"/>
      <c r="AN6" s="38"/>
      <c r="AO6" s="38"/>
      <c r="AP6" s="38"/>
      <c r="AQ6" s="38"/>
      <c r="AR6" s="38"/>
      <c r="AS6" s="38"/>
      <c r="AT6" s="38"/>
      <c r="AU6" s="38"/>
      <c r="AV6" s="38"/>
      <c r="AW6" s="38"/>
      <c r="AX6" s="38"/>
      <c r="AY6" s="38"/>
    </row>
    <row r="7" spans="1:51" ht="24.75" customHeight="1" x14ac:dyDescent="0.25">
      <c r="A7" s="166"/>
      <c r="B7" s="164"/>
      <c r="C7" s="67">
        <v>4</v>
      </c>
      <c r="D7" s="71" t="s">
        <v>67</v>
      </c>
      <c r="E7" s="86" t="s">
        <v>221</v>
      </c>
      <c r="F7" s="77" t="s">
        <v>3</v>
      </c>
      <c r="G7" s="75" t="s">
        <v>222</v>
      </c>
      <c r="H7" s="75" t="s">
        <v>468</v>
      </c>
      <c r="I7" s="82">
        <v>3.04</v>
      </c>
      <c r="J7" s="85">
        <v>0</v>
      </c>
      <c r="K7" s="28">
        <f t="shared" si="0"/>
        <v>0</v>
      </c>
      <c r="L7" s="28">
        <f t="shared" si="1"/>
        <v>0</v>
      </c>
      <c r="M7" s="29"/>
      <c r="N7" s="30">
        <f t="shared" si="3"/>
        <v>0</v>
      </c>
      <c r="O7" s="29"/>
      <c r="P7" s="29"/>
      <c r="Q7" s="29"/>
      <c r="R7" s="42">
        <f t="shared" si="2"/>
        <v>0</v>
      </c>
      <c r="S7" s="20" t="str">
        <f t="shared" si="4"/>
        <v>OK</v>
      </c>
      <c r="T7" s="142"/>
      <c r="U7" s="143"/>
      <c r="V7" s="143"/>
      <c r="W7" s="143"/>
      <c r="X7" s="41"/>
      <c r="Y7" s="41"/>
      <c r="Z7" s="41"/>
      <c r="AA7" s="40"/>
      <c r="AB7" s="40"/>
      <c r="AC7" s="40"/>
      <c r="AD7" s="40"/>
      <c r="AE7" s="38"/>
      <c r="AF7" s="38"/>
      <c r="AG7" s="38"/>
      <c r="AH7" s="38"/>
      <c r="AI7" s="38"/>
      <c r="AJ7" s="38"/>
      <c r="AK7" s="38"/>
      <c r="AL7" s="38"/>
      <c r="AM7" s="38"/>
      <c r="AN7" s="38"/>
      <c r="AO7" s="38"/>
      <c r="AP7" s="38"/>
      <c r="AQ7" s="38"/>
      <c r="AR7" s="38"/>
      <c r="AS7" s="38"/>
      <c r="AT7" s="38"/>
      <c r="AU7" s="38"/>
      <c r="AV7" s="38"/>
      <c r="AW7" s="38"/>
      <c r="AX7" s="38"/>
      <c r="AY7" s="38"/>
    </row>
    <row r="8" spans="1:51" ht="24.75" customHeight="1" x14ac:dyDescent="0.25">
      <c r="A8" s="166"/>
      <c r="B8" s="164"/>
      <c r="C8" s="67">
        <v>5</v>
      </c>
      <c r="D8" s="72" t="s">
        <v>68</v>
      </c>
      <c r="E8" s="86" t="s">
        <v>223</v>
      </c>
      <c r="F8" s="78" t="s">
        <v>50</v>
      </c>
      <c r="G8" s="79" t="s">
        <v>224</v>
      </c>
      <c r="H8" s="77" t="s">
        <v>468</v>
      </c>
      <c r="I8" s="82">
        <v>3</v>
      </c>
      <c r="J8" s="85">
        <v>0</v>
      </c>
      <c r="K8" s="28">
        <f t="shared" si="0"/>
        <v>0</v>
      </c>
      <c r="L8" s="28">
        <f t="shared" si="1"/>
        <v>0</v>
      </c>
      <c r="M8" s="29"/>
      <c r="N8" s="30">
        <f t="shared" si="3"/>
        <v>0</v>
      </c>
      <c r="O8" s="29"/>
      <c r="P8" s="29"/>
      <c r="Q8" s="29"/>
      <c r="R8" s="42">
        <f t="shared" si="2"/>
        <v>0</v>
      </c>
      <c r="S8" s="20" t="str">
        <f t="shared" si="4"/>
        <v>OK</v>
      </c>
      <c r="T8" s="142"/>
      <c r="U8" s="142"/>
      <c r="V8" s="143"/>
      <c r="W8" s="143"/>
      <c r="X8" s="41"/>
      <c r="Y8" s="41"/>
      <c r="Z8" s="41"/>
      <c r="AA8" s="40"/>
      <c r="AB8" s="40"/>
      <c r="AC8" s="40"/>
      <c r="AD8" s="40"/>
      <c r="AE8" s="38"/>
      <c r="AF8" s="38"/>
      <c r="AG8" s="38"/>
      <c r="AH8" s="38"/>
      <c r="AI8" s="38"/>
      <c r="AJ8" s="38"/>
      <c r="AK8" s="38"/>
      <c r="AL8" s="38"/>
      <c r="AM8" s="38"/>
      <c r="AN8" s="38"/>
      <c r="AO8" s="38"/>
      <c r="AP8" s="38"/>
      <c r="AQ8" s="38"/>
      <c r="AR8" s="38"/>
      <c r="AS8" s="38"/>
      <c r="AT8" s="38"/>
      <c r="AU8" s="38"/>
      <c r="AV8" s="38"/>
      <c r="AW8" s="38"/>
      <c r="AX8" s="38"/>
      <c r="AY8" s="38"/>
    </row>
    <row r="9" spans="1:51" ht="24.75" customHeight="1" x14ac:dyDescent="0.25">
      <c r="A9" s="166"/>
      <c r="B9" s="164"/>
      <c r="C9" s="67">
        <v>6</v>
      </c>
      <c r="D9" s="72" t="s">
        <v>69</v>
      </c>
      <c r="E9" s="86" t="s">
        <v>225</v>
      </c>
      <c r="F9" s="78" t="s">
        <v>50</v>
      </c>
      <c r="G9" s="79" t="s">
        <v>226</v>
      </c>
      <c r="H9" s="77" t="s">
        <v>52</v>
      </c>
      <c r="I9" s="82">
        <v>2.6</v>
      </c>
      <c r="J9" s="85">
        <v>0</v>
      </c>
      <c r="K9" s="28">
        <f t="shared" si="0"/>
        <v>0</v>
      </c>
      <c r="L9" s="28">
        <f t="shared" si="1"/>
        <v>0</v>
      </c>
      <c r="M9" s="29"/>
      <c r="N9" s="30">
        <f t="shared" si="3"/>
        <v>0</v>
      </c>
      <c r="O9" s="29"/>
      <c r="P9" s="29"/>
      <c r="Q9" s="29"/>
      <c r="R9" s="42">
        <f t="shared" si="2"/>
        <v>0</v>
      </c>
      <c r="S9" s="20" t="str">
        <f t="shared" si="4"/>
        <v>OK</v>
      </c>
      <c r="T9" s="142"/>
      <c r="U9" s="143"/>
      <c r="V9" s="143"/>
      <c r="W9" s="143"/>
      <c r="X9" s="41"/>
      <c r="Y9" s="41"/>
      <c r="Z9" s="41"/>
      <c r="AA9" s="40"/>
      <c r="AB9" s="40"/>
      <c r="AC9" s="40"/>
      <c r="AD9" s="40"/>
      <c r="AE9" s="38"/>
      <c r="AF9" s="38"/>
      <c r="AG9" s="38"/>
      <c r="AH9" s="38"/>
      <c r="AI9" s="38"/>
      <c r="AJ9" s="38"/>
      <c r="AK9" s="38"/>
      <c r="AL9" s="38"/>
      <c r="AM9" s="38"/>
      <c r="AN9" s="38"/>
      <c r="AO9" s="38"/>
      <c r="AP9" s="38"/>
      <c r="AQ9" s="38"/>
      <c r="AR9" s="38"/>
      <c r="AS9" s="38"/>
      <c r="AT9" s="38"/>
      <c r="AU9" s="38"/>
      <c r="AV9" s="38"/>
      <c r="AW9" s="38"/>
      <c r="AX9" s="38"/>
      <c r="AY9" s="38"/>
    </row>
    <row r="10" spans="1:51" ht="24.75" customHeight="1" x14ac:dyDescent="0.25">
      <c r="A10" s="166"/>
      <c r="B10" s="164"/>
      <c r="C10" s="67">
        <v>7</v>
      </c>
      <c r="D10" s="72" t="s">
        <v>70</v>
      </c>
      <c r="E10" s="86" t="s">
        <v>227</v>
      </c>
      <c r="F10" s="78" t="s">
        <v>50</v>
      </c>
      <c r="G10" s="79" t="s">
        <v>228</v>
      </c>
      <c r="H10" s="79" t="s">
        <v>468</v>
      </c>
      <c r="I10" s="82">
        <v>2</v>
      </c>
      <c r="J10" s="85">
        <v>0</v>
      </c>
      <c r="K10" s="28">
        <f t="shared" si="0"/>
        <v>0</v>
      </c>
      <c r="L10" s="28">
        <f t="shared" si="1"/>
        <v>0</v>
      </c>
      <c r="M10" s="29"/>
      <c r="N10" s="30">
        <f t="shared" si="3"/>
        <v>0</v>
      </c>
      <c r="O10" s="29"/>
      <c r="P10" s="29"/>
      <c r="Q10" s="29"/>
      <c r="R10" s="42">
        <f t="shared" si="2"/>
        <v>0</v>
      </c>
      <c r="S10" s="20" t="str">
        <f t="shared" si="4"/>
        <v>OK</v>
      </c>
      <c r="T10" s="142"/>
      <c r="U10" s="143"/>
      <c r="V10" s="143"/>
      <c r="W10" s="143"/>
      <c r="X10" s="41"/>
      <c r="Y10" s="41"/>
      <c r="Z10" s="41"/>
      <c r="AA10" s="40"/>
      <c r="AB10" s="40"/>
      <c r="AC10" s="40"/>
      <c r="AD10" s="40"/>
      <c r="AE10" s="38"/>
      <c r="AF10" s="38"/>
      <c r="AG10" s="38"/>
      <c r="AH10" s="38"/>
      <c r="AI10" s="38"/>
      <c r="AJ10" s="38"/>
      <c r="AK10" s="38"/>
      <c r="AL10" s="38"/>
      <c r="AM10" s="38"/>
      <c r="AN10" s="38"/>
      <c r="AO10" s="38"/>
      <c r="AP10" s="38"/>
      <c r="AQ10" s="38"/>
      <c r="AR10" s="38"/>
      <c r="AS10" s="38"/>
      <c r="AT10" s="38"/>
      <c r="AU10" s="38"/>
      <c r="AV10" s="38"/>
      <c r="AW10" s="38"/>
      <c r="AX10" s="38"/>
      <c r="AY10" s="38"/>
    </row>
    <row r="11" spans="1:51" ht="24.75" customHeight="1" x14ac:dyDescent="0.25">
      <c r="A11" s="166"/>
      <c r="B11" s="164"/>
      <c r="C11" s="67">
        <v>8</v>
      </c>
      <c r="D11" s="72" t="s">
        <v>71</v>
      </c>
      <c r="E11" s="86" t="s">
        <v>229</v>
      </c>
      <c r="F11" s="78" t="s">
        <v>50</v>
      </c>
      <c r="G11" s="79" t="s">
        <v>230</v>
      </c>
      <c r="H11" s="79" t="s">
        <v>468</v>
      </c>
      <c r="I11" s="82">
        <v>2.13</v>
      </c>
      <c r="J11" s="85">
        <v>0</v>
      </c>
      <c r="K11" s="28">
        <f t="shared" si="0"/>
        <v>0</v>
      </c>
      <c r="L11" s="28">
        <f t="shared" si="1"/>
        <v>0</v>
      </c>
      <c r="M11" s="29"/>
      <c r="N11" s="30">
        <f t="shared" si="3"/>
        <v>0</v>
      </c>
      <c r="O11" s="29"/>
      <c r="P11" s="29"/>
      <c r="Q11" s="29"/>
      <c r="R11" s="42">
        <f t="shared" si="2"/>
        <v>0</v>
      </c>
      <c r="S11" s="20" t="str">
        <f t="shared" si="4"/>
        <v>OK</v>
      </c>
      <c r="T11" s="142"/>
      <c r="U11" s="143"/>
      <c r="V11" s="143"/>
      <c r="W11" s="143"/>
      <c r="X11" s="41"/>
      <c r="Y11" s="41"/>
      <c r="Z11" s="41"/>
      <c r="AA11" s="40"/>
      <c r="AB11" s="40"/>
      <c r="AC11" s="40"/>
      <c r="AD11" s="40"/>
      <c r="AE11" s="38"/>
      <c r="AF11" s="38"/>
      <c r="AG11" s="38"/>
      <c r="AH11" s="38"/>
      <c r="AI11" s="38"/>
      <c r="AJ11" s="38"/>
      <c r="AK11" s="38"/>
      <c r="AL11" s="38"/>
      <c r="AM11" s="38"/>
      <c r="AN11" s="38"/>
      <c r="AO11" s="38"/>
      <c r="AP11" s="38"/>
      <c r="AQ11" s="38"/>
      <c r="AR11" s="38"/>
      <c r="AS11" s="38"/>
      <c r="AT11" s="38"/>
      <c r="AU11" s="38"/>
      <c r="AV11" s="38"/>
      <c r="AW11" s="38"/>
      <c r="AX11" s="38"/>
      <c r="AY11" s="38"/>
    </row>
    <row r="12" spans="1:51" ht="24.75" customHeight="1" x14ac:dyDescent="0.25">
      <c r="A12" s="166"/>
      <c r="B12" s="164"/>
      <c r="C12" s="67">
        <v>9</v>
      </c>
      <c r="D12" s="72" t="s">
        <v>72</v>
      </c>
      <c r="E12" s="86" t="s">
        <v>231</v>
      </c>
      <c r="F12" s="78" t="s">
        <v>50</v>
      </c>
      <c r="G12" s="79" t="s">
        <v>232</v>
      </c>
      <c r="H12" s="79" t="s">
        <v>468</v>
      </c>
      <c r="I12" s="82">
        <v>1.62</v>
      </c>
      <c r="J12" s="85">
        <v>0</v>
      </c>
      <c r="K12" s="28">
        <f t="shared" si="0"/>
        <v>0</v>
      </c>
      <c r="L12" s="28">
        <f t="shared" si="1"/>
        <v>0</v>
      </c>
      <c r="M12" s="29"/>
      <c r="N12" s="30">
        <f t="shared" si="3"/>
        <v>0</v>
      </c>
      <c r="O12" s="29"/>
      <c r="P12" s="29"/>
      <c r="Q12" s="29"/>
      <c r="R12" s="42">
        <f t="shared" si="2"/>
        <v>0</v>
      </c>
      <c r="S12" s="20" t="str">
        <f t="shared" si="4"/>
        <v>OK</v>
      </c>
      <c r="T12" s="142"/>
      <c r="U12" s="143"/>
      <c r="V12" s="143"/>
      <c r="W12" s="143"/>
      <c r="X12" s="21"/>
      <c r="Y12" s="41"/>
      <c r="Z12" s="41"/>
      <c r="AA12" s="40"/>
      <c r="AB12" s="40"/>
      <c r="AC12" s="40"/>
      <c r="AD12" s="40"/>
      <c r="AE12" s="38"/>
      <c r="AF12" s="38"/>
      <c r="AG12" s="38"/>
      <c r="AH12" s="38"/>
      <c r="AI12" s="38"/>
      <c r="AJ12" s="38"/>
      <c r="AK12" s="38"/>
      <c r="AL12" s="38"/>
      <c r="AM12" s="38"/>
      <c r="AN12" s="38"/>
      <c r="AO12" s="38"/>
      <c r="AP12" s="38"/>
      <c r="AQ12" s="38"/>
      <c r="AR12" s="38"/>
      <c r="AS12" s="38"/>
      <c r="AT12" s="38"/>
      <c r="AU12" s="38"/>
      <c r="AV12" s="38"/>
      <c r="AW12" s="38"/>
      <c r="AX12" s="38"/>
      <c r="AY12" s="38"/>
    </row>
    <row r="13" spans="1:51" ht="24.75" customHeight="1" x14ac:dyDescent="0.25">
      <c r="A13" s="166"/>
      <c r="B13" s="164"/>
      <c r="C13" s="67">
        <v>10</v>
      </c>
      <c r="D13" s="72" t="s">
        <v>73</v>
      </c>
      <c r="E13" s="86" t="s">
        <v>233</v>
      </c>
      <c r="F13" s="80" t="s">
        <v>3</v>
      </c>
      <c r="G13" s="76" t="s">
        <v>234</v>
      </c>
      <c r="H13" s="77" t="s">
        <v>468</v>
      </c>
      <c r="I13" s="82">
        <v>24.24</v>
      </c>
      <c r="J13" s="85">
        <v>10</v>
      </c>
      <c r="K13" s="28">
        <f t="shared" si="0"/>
        <v>5</v>
      </c>
      <c r="L13" s="28">
        <f t="shared" si="1"/>
        <v>5</v>
      </c>
      <c r="M13" s="29"/>
      <c r="N13" s="30">
        <f t="shared" si="3"/>
        <v>2</v>
      </c>
      <c r="O13" s="29"/>
      <c r="P13" s="29"/>
      <c r="Q13" s="29"/>
      <c r="R13" s="42">
        <f t="shared" si="2"/>
        <v>5</v>
      </c>
      <c r="S13" s="20" t="str">
        <f t="shared" si="4"/>
        <v>OK</v>
      </c>
      <c r="T13" s="151">
        <v>5</v>
      </c>
      <c r="U13" s="156"/>
      <c r="V13" s="156"/>
      <c r="W13" s="156"/>
      <c r="X13" s="41"/>
      <c r="Y13" s="41"/>
      <c r="Z13" s="41"/>
      <c r="AA13" s="40"/>
      <c r="AB13" s="40"/>
      <c r="AC13" s="40"/>
      <c r="AD13" s="40"/>
      <c r="AE13" s="38"/>
      <c r="AF13" s="38"/>
      <c r="AG13" s="38"/>
      <c r="AH13" s="38"/>
      <c r="AI13" s="38"/>
      <c r="AJ13" s="38"/>
      <c r="AK13" s="38"/>
      <c r="AL13" s="38"/>
      <c r="AM13" s="38"/>
      <c r="AN13" s="38"/>
      <c r="AO13" s="38"/>
      <c r="AP13" s="38"/>
      <c r="AQ13" s="38"/>
      <c r="AR13" s="38"/>
      <c r="AS13" s="38"/>
      <c r="AT13" s="38"/>
      <c r="AU13" s="38"/>
      <c r="AV13" s="38"/>
      <c r="AW13" s="38"/>
      <c r="AX13" s="38"/>
      <c r="AY13" s="38"/>
    </row>
    <row r="14" spans="1:51" ht="24.75" customHeight="1" x14ac:dyDescent="0.25">
      <c r="A14" s="166"/>
      <c r="B14" s="164"/>
      <c r="C14" s="67">
        <v>11</v>
      </c>
      <c r="D14" s="72" t="s">
        <v>74</v>
      </c>
      <c r="E14" s="86" t="s">
        <v>235</v>
      </c>
      <c r="F14" s="80" t="s">
        <v>236</v>
      </c>
      <c r="G14" s="76" t="s">
        <v>237</v>
      </c>
      <c r="H14" s="77" t="s">
        <v>468</v>
      </c>
      <c r="I14" s="82">
        <v>10.23</v>
      </c>
      <c r="J14" s="85">
        <v>0</v>
      </c>
      <c r="K14" s="28">
        <f t="shared" si="0"/>
        <v>0</v>
      </c>
      <c r="L14" s="28">
        <f t="shared" si="1"/>
        <v>0</v>
      </c>
      <c r="M14" s="29"/>
      <c r="N14" s="30">
        <f t="shared" si="3"/>
        <v>0</v>
      </c>
      <c r="O14" s="29"/>
      <c r="P14" s="29"/>
      <c r="Q14" s="29"/>
      <c r="R14" s="42">
        <f t="shared" si="2"/>
        <v>0</v>
      </c>
      <c r="S14" s="20" t="str">
        <f t="shared" si="4"/>
        <v>OK</v>
      </c>
      <c r="T14" s="142"/>
      <c r="U14" s="143"/>
      <c r="V14" s="142"/>
      <c r="W14" s="143"/>
      <c r="X14" s="41"/>
      <c r="Y14" s="41"/>
      <c r="Z14" s="41"/>
      <c r="AA14" s="40"/>
      <c r="AB14" s="40"/>
      <c r="AC14" s="40"/>
      <c r="AD14" s="40"/>
      <c r="AE14" s="38"/>
      <c r="AF14" s="38"/>
      <c r="AG14" s="38"/>
      <c r="AH14" s="38"/>
      <c r="AI14" s="38"/>
      <c r="AJ14" s="38"/>
      <c r="AK14" s="38"/>
      <c r="AL14" s="38"/>
      <c r="AM14" s="38"/>
      <c r="AN14" s="38"/>
      <c r="AO14" s="38"/>
      <c r="AP14" s="38"/>
      <c r="AQ14" s="38"/>
      <c r="AR14" s="38"/>
      <c r="AS14" s="38"/>
      <c r="AT14" s="38"/>
      <c r="AU14" s="38"/>
      <c r="AV14" s="38"/>
      <c r="AW14" s="38"/>
      <c r="AX14" s="38"/>
      <c r="AY14" s="38"/>
    </row>
    <row r="15" spans="1:51" ht="24.75" customHeight="1" x14ac:dyDescent="0.25">
      <c r="A15" s="166"/>
      <c r="B15" s="164"/>
      <c r="C15" s="67">
        <v>12</v>
      </c>
      <c r="D15" s="72" t="s">
        <v>75</v>
      </c>
      <c r="E15" s="86" t="s">
        <v>238</v>
      </c>
      <c r="F15" s="78" t="s">
        <v>50</v>
      </c>
      <c r="G15" s="79" t="s">
        <v>239</v>
      </c>
      <c r="H15" s="77" t="s">
        <v>468</v>
      </c>
      <c r="I15" s="82">
        <v>2</v>
      </c>
      <c r="J15" s="85">
        <v>20</v>
      </c>
      <c r="K15" s="28">
        <f t="shared" si="0"/>
        <v>0</v>
      </c>
      <c r="L15" s="28">
        <f t="shared" si="1"/>
        <v>0</v>
      </c>
      <c r="M15" s="29"/>
      <c r="N15" s="30">
        <f t="shared" si="3"/>
        <v>5</v>
      </c>
      <c r="O15" s="29"/>
      <c r="P15" s="29"/>
      <c r="Q15" s="29"/>
      <c r="R15" s="42">
        <f t="shared" si="2"/>
        <v>20</v>
      </c>
      <c r="S15" s="20" t="str">
        <f t="shared" si="4"/>
        <v>OK</v>
      </c>
      <c r="T15" s="155"/>
      <c r="U15" s="156"/>
      <c r="V15" s="156"/>
      <c r="W15" s="156"/>
      <c r="X15" s="41"/>
      <c r="Y15" s="41"/>
      <c r="Z15" s="41"/>
      <c r="AA15" s="40"/>
      <c r="AB15" s="40"/>
      <c r="AC15" s="40"/>
      <c r="AD15" s="40"/>
      <c r="AE15" s="38"/>
      <c r="AF15" s="38"/>
      <c r="AG15" s="38"/>
      <c r="AH15" s="38"/>
      <c r="AI15" s="38"/>
      <c r="AJ15" s="38"/>
      <c r="AK15" s="38"/>
      <c r="AL15" s="38"/>
      <c r="AM15" s="38"/>
      <c r="AN15" s="38"/>
      <c r="AO15" s="38"/>
      <c r="AP15" s="38"/>
      <c r="AQ15" s="38"/>
      <c r="AR15" s="38"/>
      <c r="AS15" s="38"/>
      <c r="AT15" s="38"/>
      <c r="AU15" s="38"/>
      <c r="AV15" s="38"/>
      <c r="AW15" s="38"/>
      <c r="AX15" s="38"/>
      <c r="AY15" s="38"/>
    </row>
    <row r="16" spans="1:51" ht="24.75" customHeight="1" x14ac:dyDescent="0.25">
      <c r="A16" s="166"/>
      <c r="B16" s="165"/>
      <c r="C16" s="67">
        <v>13</v>
      </c>
      <c r="D16" s="71" t="s">
        <v>76</v>
      </c>
      <c r="E16" s="86" t="s">
        <v>240</v>
      </c>
      <c r="F16" s="77" t="s">
        <v>241</v>
      </c>
      <c r="G16" s="75" t="s">
        <v>242</v>
      </c>
      <c r="H16" s="81" t="s">
        <v>469</v>
      </c>
      <c r="I16" s="82">
        <v>20</v>
      </c>
      <c r="J16" s="85">
        <v>20</v>
      </c>
      <c r="K16" s="28">
        <f t="shared" si="0"/>
        <v>0</v>
      </c>
      <c r="L16" s="28">
        <f t="shared" si="1"/>
        <v>0</v>
      </c>
      <c r="M16" s="29"/>
      <c r="N16" s="30">
        <f t="shared" si="3"/>
        <v>5</v>
      </c>
      <c r="O16" s="29"/>
      <c r="P16" s="29"/>
      <c r="Q16" s="29"/>
      <c r="R16" s="42">
        <f t="shared" si="2"/>
        <v>20</v>
      </c>
      <c r="S16" s="20" t="str">
        <f t="shared" si="4"/>
        <v>OK</v>
      </c>
      <c r="T16" s="155"/>
      <c r="U16" s="156"/>
      <c r="V16" s="156"/>
      <c r="W16" s="156"/>
      <c r="X16" s="41"/>
      <c r="Y16" s="41"/>
      <c r="Z16" s="41"/>
      <c r="AA16" s="40"/>
      <c r="AB16" s="40"/>
      <c r="AC16" s="40"/>
      <c r="AD16" s="40"/>
      <c r="AE16" s="38"/>
      <c r="AF16" s="38"/>
      <c r="AG16" s="38"/>
      <c r="AH16" s="38"/>
      <c r="AI16" s="38"/>
      <c r="AJ16" s="38"/>
      <c r="AK16" s="38"/>
      <c r="AL16" s="38"/>
      <c r="AM16" s="38"/>
      <c r="AN16" s="38"/>
      <c r="AO16" s="38"/>
      <c r="AP16" s="38"/>
      <c r="AQ16" s="38"/>
      <c r="AR16" s="38"/>
      <c r="AS16" s="38"/>
      <c r="AT16" s="38"/>
      <c r="AU16" s="38"/>
      <c r="AV16" s="38"/>
      <c r="AW16" s="38"/>
      <c r="AX16" s="38"/>
      <c r="AY16" s="38"/>
    </row>
    <row r="17" spans="1:51" ht="24.75" customHeight="1" x14ac:dyDescent="0.25">
      <c r="A17" s="166" t="s">
        <v>477</v>
      </c>
      <c r="B17" s="163">
        <v>2</v>
      </c>
      <c r="C17" s="67">
        <v>14</v>
      </c>
      <c r="D17" s="71" t="s">
        <v>77</v>
      </c>
      <c r="E17" s="86" t="s">
        <v>243</v>
      </c>
      <c r="F17" s="77" t="s">
        <v>51</v>
      </c>
      <c r="G17" s="75" t="s">
        <v>244</v>
      </c>
      <c r="H17" s="81" t="s">
        <v>468</v>
      </c>
      <c r="I17" s="82">
        <v>7.7</v>
      </c>
      <c r="J17" s="85">
        <v>8</v>
      </c>
      <c r="K17" s="28">
        <f t="shared" si="0"/>
        <v>0</v>
      </c>
      <c r="L17" s="28">
        <f t="shared" si="1"/>
        <v>0</v>
      </c>
      <c r="M17" s="29"/>
      <c r="N17" s="30">
        <f t="shared" si="3"/>
        <v>2</v>
      </c>
      <c r="O17" s="29"/>
      <c r="P17" s="29"/>
      <c r="Q17" s="29"/>
      <c r="R17" s="42">
        <f t="shared" si="2"/>
        <v>8</v>
      </c>
      <c r="S17" s="20" t="str">
        <f t="shared" si="4"/>
        <v>OK</v>
      </c>
      <c r="T17" s="155"/>
      <c r="U17" s="156"/>
      <c r="V17" s="156"/>
      <c r="W17" s="156"/>
      <c r="X17" s="41"/>
      <c r="Y17" s="41"/>
      <c r="Z17" s="41"/>
      <c r="AA17" s="40"/>
      <c r="AB17" s="40"/>
      <c r="AC17" s="40"/>
      <c r="AD17" s="40"/>
      <c r="AE17" s="38"/>
      <c r="AF17" s="38"/>
      <c r="AG17" s="38"/>
      <c r="AH17" s="38"/>
      <c r="AI17" s="38"/>
      <c r="AJ17" s="38"/>
      <c r="AK17" s="38"/>
      <c r="AL17" s="38"/>
      <c r="AM17" s="38"/>
      <c r="AN17" s="38"/>
      <c r="AO17" s="38"/>
      <c r="AP17" s="38"/>
      <c r="AQ17" s="38"/>
      <c r="AR17" s="38"/>
      <c r="AS17" s="38"/>
      <c r="AT17" s="38"/>
      <c r="AU17" s="38"/>
      <c r="AV17" s="38"/>
      <c r="AW17" s="38"/>
      <c r="AX17" s="38"/>
      <c r="AY17" s="38"/>
    </row>
    <row r="18" spans="1:51" ht="24.75" customHeight="1" x14ac:dyDescent="0.25">
      <c r="A18" s="166"/>
      <c r="B18" s="164"/>
      <c r="C18" s="67">
        <v>15</v>
      </c>
      <c r="D18" s="71" t="s">
        <v>78</v>
      </c>
      <c r="E18" s="86" t="s">
        <v>245</v>
      </c>
      <c r="F18" s="77" t="s">
        <v>51</v>
      </c>
      <c r="G18" s="75" t="s">
        <v>246</v>
      </c>
      <c r="H18" s="81" t="s">
        <v>468</v>
      </c>
      <c r="I18" s="82">
        <v>7.7</v>
      </c>
      <c r="J18" s="85">
        <v>10</v>
      </c>
      <c r="K18" s="28">
        <f t="shared" si="0"/>
        <v>0</v>
      </c>
      <c r="L18" s="28">
        <f t="shared" si="1"/>
        <v>0</v>
      </c>
      <c r="M18" s="29"/>
      <c r="N18" s="30">
        <f t="shared" si="3"/>
        <v>2</v>
      </c>
      <c r="O18" s="29"/>
      <c r="P18" s="29"/>
      <c r="Q18" s="29"/>
      <c r="R18" s="42">
        <f t="shared" si="2"/>
        <v>10</v>
      </c>
      <c r="S18" s="20" t="str">
        <f t="shared" si="4"/>
        <v>OK</v>
      </c>
      <c r="T18" s="155"/>
      <c r="U18" s="156"/>
      <c r="V18" s="156"/>
      <c r="W18" s="156"/>
      <c r="X18" s="41"/>
      <c r="Y18" s="41"/>
      <c r="Z18" s="41"/>
      <c r="AA18" s="40"/>
      <c r="AB18" s="40"/>
      <c r="AC18" s="40"/>
      <c r="AD18" s="40"/>
      <c r="AE18" s="38"/>
      <c r="AF18" s="38"/>
      <c r="AG18" s="38"/>
      <c r="AH18" s="38"/>
      <c r="AI18" s="38"/>
      <c r="AJ18" s="38"/>
      <c r="AK18" s="38"/>
      <c r="AL18" s="38"/>
      <c r="AM18" s="38"/>
      <c r="AN18" s="38"/>
      <c r="AO18" s="38"/>
      <c r="AP18" s="38"/>
      <c r="AQ18" s="38"/>
      <c r="AR18" s="38"/>
      <c r="AS18" s="38"/>
      <c r="AT18" s="38"/>
      <c r="AU18" s="38"/>
      <c r="AV18" s="38"/>
      <c r="AW18" s="38"/>
      <c r="AX18" s="38"/>
      <c r="AY18" s="38"/>
    </row>
    <row r="19" spans="1:51" ht="24.75" customHeight="1" x14ac:dyDescent="0.25">
      <c r="A19" s="166"/>
      <c r="B19" s="164"/>
      <c r="C19" s="67">
        <v>16</v>
      </c>
      <c r="D19" s="71" t="s">
        <v>79</v>
      </c>
      <c r="E19" s="86" t="s">
        <v>247</v>
      </c>
      <c r="F19" s="77" t="s">
        <v>3</v>
      </c>
      <c r="G19" s="75" t="s">
        <v>248</v>
      </c>
      <c r="H19" s="81" t="s">
        <v>468</v>
      </c>
      <c r="I19" s="82">
        <v>18.899999999999999</v>
      </c>
      <c r="J19" s="85">
        <v>6</v>
      </c>
      <c r="K19" s="28">
        <f t="shared" si="0"/>
        <v>0</v>
      </c>
      <c r="L19" s="28">
        <f t="shared" si="1"/>
        <v>0</v>
      </c>
      <c r="M19" s="29"/>
      <c r="N19" s="30">
        <f t="shared" si="3"/>
        <v>1</v>
      </c>
      <c r="O19" s="29"/>
      <c r="P19" s="29"/>
      <c r="Q19" s="29"/>
      <c r="R19" s="42">
        <f t="shared" si="2"/>
        <v>6</v>
      </c>
      <c r="S19" s="20" t="str">
        <f t="shared" si="4"/>
        <v>OK</v>
      </c>
      <c r="T19" s="155"/>
      <c r="U19" s="156"/>
      <c r="V19" s="156"/>
      <c r="W19" s="156"/>
      <c r="X19" s="41"/>
      <c r="Y19" s="41"/>
      <c r="Z19" s="41"/>
      <c r="AA19" s="40"/>
      <c r="AB19" s="40"/>
      <c r="AC19" s="40"/>
      <c r="AD19" s="40"/>
      <c r="AE19" s="38"/>
      <c r="AF19" s="38"/>
      <c r="AG19" s="38"/>
      <c r="AH19" s="38"/>
      <c r="AI19" s="38"/>
      <c r="AJ19" s="38"/>
      <c r="AK19" s="38"/>
      <c r="AL19" s="38"/>
      <c r="AM19" s="38"/>
      <c r="AN19" s="38"/>
      <c r="AO19" s="38"/>
      <c r="AP19" s="38"/>
      <c r="AQ19" s="38"/>
      <c r="AR19" s="38"/>
      <c r="AS19" s="38"/>
      <c r="AT19" s="38"/>
      <c r="AU19" s="38"/>
      <c r="AV19" s="38"/>
      <c r="AW19" s="38"/>
      <c r="AX19" s="38"/>
      <c r="AY19" s="38"/>
    </row>
    <row r="20" spans="1:51" ht="24.75" customHeight="1" x14ac:dyDescent="0.25">
      <c r="A20" s="166"/>
      <c r="B20" s="164"/>
      <c r="C20" s="67">
        <v>17</v>
      </c>
      <c r="D20" s="71" t="s">
        <v>80</v>
      </c>
      <c r="E20" s="86" t="s">
        <v>249</v>
      </c>
      <c r="F20" s="77" t="s">
        <v>250</v>
      </c>
      <c r="G20" s="75" t="s">
        <v>251</v>
      </c>
      <c r="H20" s="81" t="s">
        <v>468</v>
      </c>
      <c r="I20" s="82">
        <v>16.61</v>
      </c>
      <c r="J20" s="85">
        <v>10</v>
      </c>
      <c r="K20" s="28">
        <f t="shared" si="0"/>
        <v>0</v>
      </c>
      <c r="L20" s="28">
        <f t="shared" si="1"/>
        <v>0</v>
      </c>
      <c r="M20" s="29"/>
      <c r="N20" s="30">
        <f t="shared" si="3"/>
        <v>2</v>
      </c>
      <c r="O20" s="29"/>
      <c r="P20" s="29"/>
      <c r="Q20" s="29"/>
      <c r="R20" s="42">
        <f t="shared" si="2"/>
        <v>10</v>
      </c>
      <c r="S20" s="20" t="str">
        <f t="shared" si="4"/>
        <v>OK</v>
      </c>
      <c r="T20" s="155"/>
      <c r="U20" s="156"/>
      <c r="V20" s="156"/>
      <c r="W20" s="156"/>
      <c r="X20" s="41"/>
      <c r="Y20" s="41"/>
      <c r="Z20" s="41"/>
      <c r="AA20" s="40"/>
      <c r="AB20" s="40"/>
      <c r="AC20" s="40"/>
      <c r="AD20" s="40"/>
      <c r="AE20" s="38"/>
      <c r="AF20" s="38"/>
      <c r="AG20" s="38"/>
      <c r="AH20" s="38"/>
      <c r="AI20" s="38"/>
      <c r="AJ20" s="38"/>
      <c r="AK20" s="38"/>
      <c r="AL20" s="38"/>
      <c r="AM20" s="38"/>
      <c r="AN20" s="38"/>
      <c r="AO20" s="38"/>
      <c r="AP20" s="38"/>
      <c r="AQ20" s="38"/>
      <c r="AR20" s="38"/>
      <c r="AS20" s="38"/>
      <c r="AT20" s="38"/>
      <c r="AU20" s="38"/>
      <c r="AV20" s="38"/>
      <c r="AW20" s="38"/>
      <c r="AX20" s="38"/>
      <c r="AY20" s="38"/>
    </row>
    <row r="21" spans="1:51" ht="24.75" customHeight="1" x14ac:dyDescent="0.25">
      <c r="A21" s="166"/>
      <c r="B21" s="164"/>
      <c r="C21" s="67">
        <v>18</v>
      </c>
      <c r="D21" s="71" t="s">
        <v>81</v>
      </c>
      <c r="E21" s="86" t="s">
        <v>252</v>
      </c>
      <c r="F21" s="77" t="s">
        <v>250</v>
      </c>
      <c r="G21" s="75" t="s">
        <v>253</v>
      </c>
      <c r="H21" s="81" t="s">
        <v>468</v>
      </c>
      <c r="I21" s="82">
        <v>5.25</v>
      </c>
      <c r="J21" s="85">
        <v>15</v>
      </c>
      <c r="K21" s="28">
        <f t="shared" si="0"/>
        <v>10</v>
      </c>
      <c r="L21" s="28">
        <f t="shared" si="1"/>
        <v>10</v>
      </c>
      <c r="M21" s="29"/>
      <c r="N21" s="30">
        <f t="shared" si="3"/>
        <v>3</v>
      </c>
      <c r="O21" s="29"/>
      <c r="P21" s="29"/>
      <c r="Q21" s="29"/>
      <c r="R21" s="42">
        <f t="shared" si="2"/>
        <v>5</v>
      </c>
      <c r="S21" s="20" t="str">
        <f t="shared" si="4"/>
        <v>OK</v>
      </c>
      <c r="T21" s="151">
        <v>10</v>
      </c>
      <c r="U21" s="156"/>
      <c r="V21" s="156"/>
      <c r="W21" s="156"/>
      <c r="X21" s="41"/>
      <c r="Y21" s="41"/>
      <c r="Z21" s="41"/>
      <c r="AA21" s="40"/>
      <c r="AB21" s="40"/>
      <c r="AC21" s="40"/>
      <c r="AD21" s="40"/>
      <c r="AE21" s="38"/>
      <c r="AF21" s="38"/>
      <c r="AG21" s="38"/>
      <c r="AH21" s="38"/>
      <c r="AI21" s="38"/>
      <c r="AJ21" s="38"/>
      <c r="AK21" s="38"/>
      <c r="AL21" s="38"/>
      <c r="AM21" s="38"/>
      <c r="AN21" s="38"/>
      <c r="AO21" s="38"/>
      <c r="AP21" s="38"/>
      <c r="AQ21" s="38"/>
      <c r="AR21" s="38"/>
      <c r="AS21" s="38"/>
      <c r="AT21" s="38"/>
      <c r="AU21" s="38"/>
      <c r="AV21" s="38"/>
      <c r="AW21" s="38"/>
      <c r="AX21" s="38"/>
      <c r="AY21" s="38"/>
    </row>
    <row r="22" spans="1:51" ht="24.75" customHeight="1" x14ac:dyDescent="0.25">
      <c r="A22" s="166"/>
      <c r="B22" s="165"/>
      <c r="C22" s="67">
        <v>19</v>
      </c>
      <c r="D22" s="72" t="s">
        <v>82</v>
      </c>
      <c r="E22" s="86" t="s">
        <v>254</v>
      </c>
      <c r="F22" s="78" t="s">
        <v>236</v>
      </c>
      <c r="G22" s="79" t="s">
        <v>255</v>
      </c>
      <c r="H22" s="77" t="s">
        <v>468</v>
      </c>
      <c r="I22" s="82">
        <v>0.6</v>
      </c>
      <c r="J22" s="85">
        <v>100</v>
      </c>
      <c r="K22" s="28">
        <f t="shared" si="0"/>
        <v>100</v>
      </c>
      <c r="L22" s="28">
        <f t="shared" si="1"/>
        <v>100</v>
      </c>
      <c r="M22" s="29"/>
      <c r="N22" s="30">
        <f t="shared" si="3"/>
        <v>25</v>
      </c>
      <c r="O22" s="29"/>
      <c r="P22" s="29"/>
      <c r="Q22" s="29"/>
      <c r="R22" s="42">
        <f t="shared" si="2"/>
        <v>0</v>
      </c>
      <c r="S22" s="20" t="str">
        <f t="shared" si="4"/>
        <v>OK</v>
      </c>
      <c r="T22" s="151">
        <v>100</v>
      </c>
      <c r="U22" s="155"/>
      <c r="V22" s="156"/>
      <c r="W22" s="156"/>
      <c r="X22" s="41"/>
      <c r="Y22" s="41"/>
      <c r="Z22" s="40"/>
      <c r="AA22" s="40"/>
      <c r="AB22" s="40"/>
      <c r="AC22" s="40"/>
      <c r="AD22" s="40"/>
      <c r="AE22" s="38"/>
      <c r="AF22" s="38"/>
      <c r="AG22" s="38"/>
      <c r="AH22" s="38"/>
      <c r="AI22" s="38"/>
      <c r="AJ22" s="38"/>
      <c r="AK22" s="38"/>
      <c r="AL22" s="38"/>
      <c r="AM22" s="38"/>
      <c r="AN22" s="38"/>
      <c r="AO22" s="38"/>
      <c r="AP22" s="38"/>
      <c r="AQ22" s="38"/>
      <c r="AR22" s="38"/>
      <c r="AS22" s="38"/>
      <c r="AT22" s="38"/>
      <c r="AU22" s="38"/>
      <c r="AV22" s="38"/>
      <c r="AW22" s="38"/>
      <c r="AX22" s="38"/>
      <c r="AY22" s="38"/>
    </row>
    <row r="23" spans="1:51" ht="24.75" customHeight="1" x14ac:dyDescent="0.25">
      <c r="A23" s="166" t="s">
        <v>478</v>
      </c>
      <c r="B23" s="163">
        <v>3</v>
      </c>
      <c r="C23" s="67">
        <v>20</v>
      </c>
      <c r="D23" s="71" t="s">
        <v>83</v>
      </c>
      <c r="E23" s="86" t="s">
        <v>256</v>
      </c>
      <c r="F23" s="77" t="s">
        <v>3</v>
      </c>
      <c r="G23" s="75" t="s">
        <v>257</v>
      </c>
      <c r="H23" s="81" t="s">
        <v>468</v>
      </c>
      <c r="I23" s="82">
        <v>0.78</v>
      </c>
      <c r="J23" s="85">
        <v>200</v>
      </c>
      <c r="K23" s="28">
        <f t="shared" si="0"/>
        <v>0</v>
      </c>
      <c r="L23" s="28">
        <f t="shared" si="1"/>
        <v>0</v>
      </c>
      <c r="M23" s="29"/>
      <c r="N23" s="30">
        <f t="shared" si="3"/>
        <v>50</v>
      </c>
      <c r="O23" s="29"/>
      <c r="P23" s="29"/>
      <c r="Q23" s="29"/>
      <c r="R23" s="42">
        <f t="shared" si="2"/>
        <v>200</v>
      </c>
      <c r="S23" s="20" t="str">
        <f t="shared" si="4"/>
        <v>OK</v>
      </c>
      <c r="T23" s="155"/>
      <c r="U23" s="156"/>
      <c r="V23" s="156"/>
      <c r="W23" s="156"/>
      <c r="X23" s="41"/>
      <c r="Y23" s="41"/>
      <c r="Z23" s="41"/>
      <c r="AA23" s="40"/>
      <c r="AB23" s="40"/>
      <c r="AC23" s="40"/>
      <c r="AD23" s="40"/>
      <c r="AE23" s="38"/>
      <c r="AF23" s="38"/>
      <c r="AG23" s="38"/>
      <c r="AH23" s="38"/>
      <c r="AI23" s="38"/>
      <c r="AJ23" s="38"/>
      <c r="AK23" s="38"/>
      <c r="AL23" s="38"/>
      <c r="AM23" s="38"/>
      <c r="AN23" s="38"/>
      <c r="AO23" s="38"/>
      <c r="AP23" s="38"/>
      <c r="AQ23" s="38"/>
      <c r="AR23" s="38"/>
      <c r="AS23" s="38"/>
      <c r="AT23" s="38"/>
      <c r="AU23" s="38"/>
      <c r="AV23" s="38"/>
      <c r="AW23" s="38"/>
      <c r="AX23" s="38"/>
      <c r="AY23" s="38"/>
    </row>
    <row r="24" spans="1:51" ht="24.75" customHeight="1" x14ac:dyDescent="0.25">
      <c r="A24" s="166"/>
      <c r="B24" s="164"/>
      <c r="C24" s="67">
        <v>21</v>
      </c>
      <c r="D24" s="71" t="s">
        <v>84</v>
      </c>
      <c r="E24" s="86" t="s">
        <v>256</v>
      </c>
      <c r="F24" s="77" t="s">
        <v>3</v>
      </c>
      <c r="G24" s="75" t="s">
        <v>258</v>
      </c>
      <c r="H24" s="81" t="s">
        <v>468</v>
      </c>
      <c r="I24" s="82">
        <v>0.78</v>
      </c>
      <c r="J24" s="85">
        <v>200</v>
      </c>
      <c r="K24" s="28">
        <f t="shared" si="0"/>
        <v>0</v>
      </c>
      <c r="L24" s="28">
        <f t="shared" si="1"/>
        <v>0</v>
      </c>
      <c r="M24" s="29"/>
      <c r="N24" s="30">
        <f t="shared" si="3"/>
        <v>50</v>
      </c>
      <c r="O24" s="29"/>
      <c r="P24" s="29"/>
      <c r="Q24" s="29"/>
      <c r="R24" s="42">
        <f t="shared" si="2"/>
        <v>200</v>
      </c>
      <c r="S24" s="20" t="str">
        <f t="shared" si="4"/>
        <v>OK</v>
      </c>
      <c r="T24" s="155"/>
      <c r="U24" s="156"/>
      <c r="V24" s="156"/>
      <c r="W24" s="156"/>
      <c r="X24" s="41"/>
      <c r="Y24" s="41"/>
      <c r="Z24" s="41"/>
      <c r="AA24" s="40"/>
      <c r="AB24" s="40"/>
      <c r="AC24" s="40"/>
      <c r="AD24" s="40"/>
      <c r="AE24" s="38"/>
      <c r="AF24" s="38"/>
      <c r="AG24" s="38"/>
      <c r="AH24" s="38"/>
      <c r="AI24" s="38"/>
      <c r="AJ24" s="38"/>
      <c r="AK24" s="38"/>
      <c r="AL24" s="38"/>
      <c r="AM24" s="38"/>
      <c r="AN24" s="38"/>
      <c r="AO24" s="38"/>
      <c r="AP24" s="38"/>
      <c r="AQ24" s="38"/>
      <c r="AR24" s="38"/>
      <c r="AS24" s="38"/>
      <c r="AT24" s="38"/>
      <c r="AU24" s="38"/>
      <c r="AV24" s="38"/>
      <c r="AW24" s="38"/>
      <c r="AX24" s="38"/>
      <c r="AY24" s="38"/>
    </row>
    <row r="25" spans="1:51" ht="24.75" customHeight="1" x14ac:dyDescent="0.25">
      <c r="A25" s="166"/>
      <c r="B25" s="164"/>
      <c r="C25" s="67">
        <v>22</v>
      </c>
      <c r="D25" s="71" t="s">
        <v>85</v>
      </c>
      <c r="E25" s="86" t="s">
        <v>256</v>
      </c>
      <c r="F25" s="77" t="s">
        <v>3</v>
      </c>
      <c r="G25" s="75" t="s">
        <v>259</v>
      </c>
      <c r="H25" s="81" t="s">
        <v>468</v>
      </c>
      <c r="I25" s="82">
        <v>0.78</v>
      </c>
      <c r="J25" s="85">
        <v>50</v>
      </c>
      <c r="K25" s="28">
        <f t="shared" si="0"/>
        <v>0</v>
      </c>
      <c r="L25" s="28">
        <f t="shared" si="1"/>
        <v>0</v>
      </c>
      <c r="M25" s="29"/>
      <c r="N25" s="30">
        <f t="shared" si="3"/>
        <v>12</v>
      </c>
      <c r="O25" s="29"/>
      <c r="P25" s="29"/>
      <c r="Q25" s="29"/>
      <c r="R25" s="42">
        <f t="shared" si="2"/>
        <v>50</v>
      </c>
      <c r="S25" s="20" t="str">
        <f t="shared" si="4"/>
        <v>OK</v>
      </c>
      <c r="T25" s="155"/>
      <c r="U25" s="156"/>
      <c r="V25" s="156"/>
      <c r="W25" s="156"/>
      <c r="X25" s="41"/>
      <c r="Y25" s="41"/>
      <c r="Z25" s="41"/>
      <c r="AA25" s="40"/>
      <c r="AB25" s="40"/>
      <c r="AC25" s="40"/>
      <c r="AD25" s="40"/>
      <c r="AE25" s="38"/>
      <c r="AF25" s="38"/>
      <c r="AG25" s="38"/>
      <c r="AH25" s="38"/>
      <c r="AI25" s="38"/>
      <c r="AJ25" s="38"/>
      <c r="AK25" s="38"/>
      <c r="AL25" s="38"/>
      <c r="AM25" s="38"/>
      <c r="AN25" s="38"/>
      <c r="AO25" s="38"/>
      <c r="AP25" s="38"/>
      <c r="AQ25" s="38"/>
      <c r="AR25" s="38"/>
      <c r="AS25" s="38"/>
      <c r="AT25" s="38"/>
      <c r="AU25" s="38"/>
      <c r="AV25" s="38"/>
      <c r="AW25" s="38"/>
      <c r="AX25" s="38"/>
      <c r="AY25" s="38"/>
    </row>
    <row r="26" spans="1:51" ht="24.75" customHeight="1" x14ac:dyDescent="0.25">
      <c r="A26" s="166"/>
      <c r="B26" s="165"/>
      <c r="C26" s="67">
        <v>23</v>
      </c>
      <c r="D26" s="71" t="s">
        <v>86</v>
      </c>
      <c r="E26" s="86" t="s">
        <v>260</v>
      </c>
      <c r="F26" s="77" t="s">
        <v>3</v>
      </c>
      <c r="G26" s="75" t="s">
        <v>261</v>
      </c>
      <c r="H26" s="81" t="s">
        <v>468</v>
      </c>
      <c r="I26" s="82">
        <v>7.92</v>
      </c>
      <c r="J26" s="85">
        <v>5</v>
      </c>
      <c r="K26" s="28">
        <f t="shared" si="0"/>
        <v>0</v>
      </c>
      <c r="L26" s="28">
        <f t="shared" si="1"/>
        <v>0</v>
      </c>
      <c r="M26" s="29"/>
      <c r="N26" s="30">
        <f t="shared" si="3"/>
        <v>1</v>
      </c>
      <c r="O26" s="29"/>
      <c r="P26" s="29"/>
      <c r="Q26" s="29"/>
      <c r="R26" s="42">
        <f t="shared" si="2"/>
        <v>5</v>
      </c>
      <c r="S26" s="20" t="str">
        <f t="shared" si="4"/>
        <v>OK</v>
      </c>
      <c r="T26" s="155"/>
      <c r="U26" s="156"/>
      <c r="V26" s="156"/>
      <c r="W26" s="156"/>
      <c r="X26" s="41"/>
      <c r="Y26" s="41"/>
      <c r="Z26" s="41"/>
      <c r="AA26" s="40"/>
      <c r="AB26" s="40"/>
      <c r="AC26" s="40"/>
      <c r="AD26" s="40"/>
      <c r="AE26" s="38"/>
      <c r="AF26" s="38"/>
      <c r="AG26" s="38"/>
      <c r="AH26" s="38"/>
      <c r="AI26" s="38"/>
      <c r="AJ26" s="38"/>
      <c r="AK26" s="38"/>
      <c r="AL26" s="38"/>
      <c r="AM26" s="38"/>
      <c r="AN26" s="38"/>
      <c r="AO26" s="38"/>
      <c r="AP26" s="38"/>
      <c r="AQ26" s="38"/>
      <c r="AR26" s="38"/>
      <c r="AS26" s="38"/>
      <c r="AT26" s="38"/>
      <c r="AU26" s="38"/>
      <c r="AV26" s="38"/>
      <c r="AW26" s="38"/>
      <c r="AX26" s="38"/>
      <c r="AY26" s="38"/>
    </row>
    <row r="27" spans="1:51" ht="24.75" customHeight="1" x14ac:dyDescent="0.25">
      <c r="A27" s="166" t="s">
        <v>478</v>
      </c>
      <c r="B27" s="163">
        <v>4</v>
      </c>
      <c r="C27" s="67">
        <v>24</v>
      </c>
      <c r="D27" s="71" t="s">
        <v>87</v>
      </c>
      <c r="E27" s="86" t="s">
        <v>256</v>
      </c>
      <c r="F27" s="77" t="s">
        <v>3</v>
      </c>
      <c r="G27" s="75" t="s">
        <v>262</v>
      </c>
      <c r="H27" s="81" t="s">
        <v>468</v>
      </c>
      <c r="I27" s="82">
        <v>2.44</v>
      </c>
      <c r="J27" s="85">
        <v>48</v>
      </c>
      <c r="K27" s="28">
        <f t="shared" si="0"/>
        <v>0</v>
      </c>
      <c r="L27" s="28">
        <f t="shared" si="1"/>
        <v>0</v>
      </c>
      <c r="M27" s="29"/>
      <c r="N27" s="30">
        <f t="shared" si="3"/>
        <v>12</v>
      </c>
      <c r="O27" s="29"/>
      <c r="P27" s="29"/>
      <c r="Q27" s="29"/>
      <c r="R27" s="42">
        <f t="shared" si="2"/>
        <v>48</v>
      </c>
      <c r="S27" s="20" t="str">
        <f t="shared" si="4"/>
        <v>OK</v>
      </c>
      <c r="T27" s="155"/>
      <c r="U27" s="156"/>
      <c r="V27" s="156"/>
      <c r="W27" s="156"/>
      <c r="X27" s="41"/>
      <c r="Y27" s="41"/>
      <c r="Z27" s="41"/>
      <c r="AA27" s="40"/>
      <c r="AB27" s="40"/>
      <c r="AC27" s="40"/>
      <c r="AD27" s="40"/>
      <c r="AE27" s="38"/>
      <c r="AF27" s="38"/>
      <c r="AG27" s="38"/>
      <c r="AH27" s="38"/>
      <c r="AI27" s="38"/>
      <c r="AJ27" s="38"/>
      <c r="AK27" s="38"/>
      <c r="AL27" s="38"/>
      <c r="AM27" s="38"/>
      <c r="AN27" s="38"/>
      <c r="AO27" s="38"/>
      <c r="AP27" s="38"/>
      <c r="AQ27" s="38"/>
      <c r="AR27" s="38"/>
      <c r="AS27" s="38"/>
      <c r="AT27" s="38"/>
      <c r="AU27" s="38"/>
      <c r="AV27" s="38"/>
      <c r="AW27" s="38"/>
      <c r="AX27" s="38"/>
      <c r="AY27" s="38"/>
    </row>
    <row r="28" spans="1:51" ht="24.75" customHeight="1" x14ac:dyDescent="0.25">
      <c r="A28" s="166"/>
      <c r="B28" s="164"/>
      <c r="C28" s="67">
        <v>25</v>
      </c>
      <c r="D28" s="71" t="s">
        <v>88</v>
      </c>
      <c r="E28" s="86" t="s">
        <v>256</v>
      </c>
      <c r="F28" s="77" t="s">
        <v>3</v>
      </c>
      <c r="G28" s="75" t="s">
        <v>263</v>
      </c>
      <c r="H28" s="81" t="s">
        <v>468</v>
      </c>
      <c r="I28" s="82">
        <v>2.44</v>
      </c>
      <c r="J28" s="85">
        <v>48</v>
      </c>
      <c r="K28" s="28">
        <f t="shared" si="0"/>
        <v>0</v>
      </c>
      <c r="L28" s="28">
        <f t="shared" si="1"/>
        <v>0</v>
      </c>
      <c r="M28" s="29"/>
      <c r="N28" s="30">
        <f t="shared" si="3"/>
        <v>12</v>
      </c>
      <c r="O28" s="29"/>
      <c r="P28" s="29"/>
      <c r="Q28" s="29"/>
      <c r="R28" s="42">
        <f t="shared" si="2"/>
        <v>48</v>
      </c>
      <c r="S28" s="20" t="str">
        <f t="shared" si="4"/>
        <v>OK</v>
      </c>
      <c r="T28" s="155"/>
      <c r="U28" s="156"/>
      <c r="V28" s="156"/>
      <c r="W28" s="156"/>
      <c r="X28" s="41"/>
      <c r="Y28" s="41"/>
      <c r="Z28" s="41"/>
      <c r="AA28" s="40"/>
      <c r="AB28" s="40"/>
      <c r="AC28" s="40"/>
      <c r="AD28" s="40"/>
      <c r="AE28" s="38"/>
      <c r="AF28" s="38"/>
      <c r="AG28" s="38"/>
      <c r="AH28" s="38"/>
      <c r="AI28" s="38"/>
      <c r="AJ28" s="38"/>
      <c r="AK28" s="38"/>
      <c r="AL28" s="38"/>
      <c r="AM28" s="38"/>
      <c r="AN28" s="38"/>
      <c r="AO28" s="38"/>
      <c r="AP28" s="38"/>
      <c r="AQ28" s="38"/>
      <c r="AR28" s="38"/>
      <c r="AS28" s="38"/>
      <c r="AT28" s="38"/>
      <c r="AU28" s="38"/>
      <c r="AV28" s="38"/>
      <c r="AW28" s="38"/>
      <c r="AX28" s="38"/>
      <c r="AY28" s="38"/>
    </row>
    <row r="29" spans="1:51" ht="24.75" customHeight="1" x14ac:dyDescent="0.25">
      <c r="A29" s="166"/>
      <c r="B29" s="164"/>
      <c r="C29" s="67">
        <v>26</v>
      </c>
      <c r="D29" s="71" t="s">
        <v>89</v>
      </c>
      <c r="E29" s="86" t="s">
        <v>256</v>
      </c>
      <c r="F29" s="77" t="s">
        <v>3</v>
      </c>
      <c r="G29" s="75" t="s">
        <v>264</v>
      </c>
      <c r="H29" s="81" t="s">
        <v>468</v>
      </c>
      <c r="I29" s="82">
        <v>2.44</v>
      </c>
      <c r="J29" s="85">
        <v>24</v>
      </c>
      <c r="K29" s="28">
        <f t="shared" si="0"/>
        <v>0</v>
      </c>
      <c r="L29" s="28">
        <f t="shared" si="1"/>
        <v>0</v>
      </c>
      <c r="M29" s="29"/>
      <c r="N29" s="30">
        <f t="shared" si="3"/>
        <v>6</v>
      </c>
      <c r="O29" s="29"/>
      <c r="P29" s="29"/>
      <c r="Q29" s="29"/>
      <c r="R29" s="42">
        <f t="shared" si="2"/>
        <v>24</v>
      </c>
      <c r="S29" s="20" t="str">
        <f t="shared" si="4"/>
        <v>OK</v>
      </c>
      <c r="T29" s="155"/>
      <c r="U29" s="156"/>
      <c r="V29" s="156"/>
      <c r="W29" s="156"/>
      <c r="X29" s="41"/>
      <c r="Y29" s="41"/>
      <c r="Z29" s="41"/>
      <c r="AA29" s="40"/>
      <c r="AB29" s="40"/>
      <c r="AC29" s="40"/>
      <c r="AD29" s="40"/>
      <c r="AE29" s="38"/>
      <c r="AF29" s="38"/>
      <c r="AG29" s="38"/>
      <c r="AH29" s="38"/>
      <c r="AI29" s="38"/>
      <c r="AJ29" s="38"/>
      <c r="AK29" s="38"/>
      <c r="AL29" s="38"/>
      <c r="AM29" s="38"/>
      <c r="AN29" s="38"/>
      <c r="AO29" s="38"/>
      <c r="AP29" s="38"/>
      <c r="AQ29" s="38"/>
      <c r="AR29" s="38"/>
      <c r="AS29" s="38"/>
      <c r="AT29" s="38"/>
      <c r="AU29" s="38"/>
      <c r="AV29" s="38"/>
      <c r="AW29" s="38"/>
      <c r="AX29" s="38"/>
      <c r="AY29" s="38"/>
    </row>
    <row r="30" spans="1:51" ht="24.75" customHeight="1" x14ac:dyDescent="0.25">
      <c r="A30" s="166"/>
      <c r="B30" s="165"/>
      <c r="C30" s="67">
        <v>27</v>
      </c>
      <c r="D30" s="71" t="s">
        <v>90</v>
      </c>
      <c r="E30" s="86" t="s">
        <v>256</v>
      </c>
      <c r="F30" s="77" t="s">
        <v>3</v>
      </c>
      <c r="G30" s="75" t="s">
        <v>265</v>
      </c>
      <c r="H30" s="81" t="s">
        <v>468</v>
      </c>
      <c r="I30" s="82">
        <v>2.44</v>
      </c>
      <c r="J30" s="85">
        <v>48</v>
      </c>
      <c r="K30" s="28">
        <f t="shared" si="0"/>
        <v>0</v>
      </c>
      <c r="L30" s="28">
        <f t="shared" si="1"/>
        <v>0</v>
      </c>
      <c r="M30" s="29"/>
      <c r="N30" s="30">
        <f t="shared" si="3"/>
        <v>12</v>
      </c>
      <c r="O30" s="29"/>
      <c r="P30" s="29"/>
      <c r="Q30" s="29"/>
      <c r="R30" s="42">
        <f t="shared" si="2"/>
        <v>48</v>
      </c>
      <c r="S30" s="20" t="str">
        <f t="shared" si="4"/>
        <v>OK</v>
      </c>
      <c r="T30" s="155"/>
      <c r="U30" s="156"/>
      <c r="V30" s="156"/>
      <c r="W30" s="156"/>
      <c r="X30" s="41"/>
      <c r="Y30" s="41"/>
      <c r="Z30" s="41"/>
      <c r="AA30" s="40"/>
      <c r="AB30" s="40"/>
      <c r="AC30" s="40"/>
      <c r="AD30" s="40"/>
      <c r="AE30" s="38"/>
      <c r="AF30" s="38"/>
      <c r="AG30" s="38"/>
      <c r="AH30" s="38"/>
      <c r="AI30" s="38"/>
      <c r="AJ30" s="38"/>
      <c r="AK30" s="38"/>
      <c r="AL30" s="38"/>
      <c r="AM30" s="38"/>
      <c r="AN30" s="38"/>
      <c r="AO30" s="38"/>
      <c r="AP30" s="38"/>
      <c r="AQ30" s="38"/>
      <c r="AR30" s="38"/>
      <c r="AS30" s="38"/>
      <c r="AT30" s="38"/>
      <c r="AU30" s="38"/>
      <c r="AV30" s="38"/>
      <c r="AW30" s="38"/>
      <c r="AX30" s="38"/>
      <c r="AY30" s="38"/>
    </row>
    <row r="31" spans="1:51" ht="24.75" customHeight="1" x14ac:dyDescent="0.25">
      <c r="A31" s="166" t="s">
        <v>478</v>
      </c>
      <c r="B31" s="163">
        <v>5</v>
      </c>
      <c r="C31" s="67">
        <v>28</v>
      </c>
      <c r="D31" s="71" t="s">
        <v>91</v>
      </c>
      <c r="E31" s="86" t="s">
        <v>266</v>
      </c>
      <c r="F31" s="77" t="s">
        <v>3</v>
      </c>
      <c r="G31" s="75" t="s">
        <v>267</v>
      </c>
      <c r="H31" s="81" t="s">
        <v>468</v>
      </c>
      <c r="I31" s="82">
        <v>3.19</v>
      </c>
      <c r="J31" s="85">
        <v>0</v>
      </c>
      <c r="K31" s="28">
        <f t="shared" si="0"/>
        <v>0</v>
      </c>
      <c r="L31" s="28">
        <f t="shared" si="1"/>
        <v>0</v>
      </c>
      <c r="M31" s="29"/>
      <c r="N31" s="30">
        <f t="shared" si="3"/>
        <v>0</v>
      </c>
      <c r="O31" s="29"/>
      <c r="P31" s="29"/>
      <c r="Q31" s="29"/>
      <c r="R31" s="42">
        <f t="shared" si="2"/>
        <v>0</v>
      </c>
      <c r="S31" s="20" t="str">
        <f t="shared" si="4"/>
        <v>OK</v>
      </c>
      <c r="T31" s="142"/>
      <c r="U31" s="143"/>
      <c r="V31" s="143"/>
      <c r="W31" s="143"/>
      <c r="X31" s="41"/>
      <c r="Y31" s="41"/>
      <c r="Z31" s="41"/>
      <c r="AA31" s="40"/>
      <c r="AB31" s="40"/>
      <c r="AC31" s="40"/>
      <c r="AD31" s="40"/>
      <c r="AE31" s="38"/>
      <c r="AF31" s="38"/>
      <c r="AG31" s="38"/>
      <c r="AH31" s="38"/>
      <c r="AI31" s="38"/>
      <c r="AJ31" s="38"/>
      <c r="AK31" s="38"/>
      <c r="AL31" s="38"/>
      <c r="AM31" s="38"/>
      <c r="AN31" s="38"/>
      <c r="AO31" s="38"/>
      <c r="AP31" s="38"/>
      <c r="AQ31" s="38"/>
      <c r="AR31" s="38"/>
      <c r="AS31" s="38"/>
      <c r="AT31" s="38"/>
      <c r="AU31" s="38"/>
      <c r="AV31" s="38"/>
      <c r="AW31" s="38"/>
      <c r="AX31" s="38"/>
      <c r="AY31" s="38"/>
    </row>
    <row r="32" spans="1:51" ht="24.75" customHeight="1" x14ac:dyDescent="0.25">
      <c r="A32" s="166"/>
      <c r="B32" s="164"/>
      <c r="C32" s="67">
        <v>29</v>
      </c>
      <c r="D32" s="71" t="s">
        <v>92</v>
      </c>
      <c r="E32" s="86" t="s">
        <v>266</v>
      </c>
      <c r="F32" s="77" t="s">
        <v>3</v>
      </c>
      <c r="G32" s="75" t="s">
        <v>268</v>
      </c>
      <c r="H32" s="81" t="s">
        <v>468</v>
      </c>
      <c r="I32" s="82">
        <v>3.19</v>
      </c>
      <c r="J32" s="85">
        <v>15</v>
      </c>
      <c r="K32" s="28">
        <f t="shared" si="0"/>
        <v>0</v>
      </c>
      <c r="L32" s="28">
        <f t="shared" si="1"/>
        <v>0</v>
      </c>
      <c r="M32" s="29"/>
      <c r="N32" s="30">
        <f t="shared" si="3"/>
        <v>3</v>
      </c>
      <c r="O32" s="29"/>
      <c r="P32" s="29"/>
      <c r="Q32" s="29"/>
      <c r="R32" s="42">
        <f t="shared" si="2"/>
        <v>15</v>
      </c>
      <c r="S32" s="20" t="str">
        <f t="shared" si="4"/>
        <v>OK</v>
      </c>
      <c r="T32" s="155"/>
      <c r="U32" s="156"/>
      <c r="V32" s="156"/>
      <c r="W32" s="156"/>
      <c r="X32" s="41"/>
      <c r="Y32" s="41"/>
      <c r="Z32" s="41"/>
      <c r="AA32" s="40"/>
      <c r="AB32" s="40"/>
      <c r="AC32" s="40"/>
      <c r="AD32" s="40"/>
      <c r="AE32" s="38"/>
      <c r="AF32" s="38"/>
      <c r="AG32" s="38"/>
      <c r="AH32" s="38"/>
      <c r="AI32" s="38"/>
      <c r="AJ32" s="38"/>
      <c r="AK32" s="38"/>
      <c r="AL32" s="38"/>
      <c r="AM32" s="38"/>
      <c r="AN32" s="38"/>
      <c r="AO32" s="38"/>
      <c r="AP32" s="38"/>
      <c r="AQ32" s="38"/>
      <c r="AR32" s="38"/>
      <c r="AS32" s="38"/>
      <c r="AT32" s="38"/>
      <c r="AU32" s="38"/>
      <c r="AV32" s="38"/>
      <c r="AW32" s="38"/>
      <c r="AX32" s="38"/>
      <c r="AY32" s="38"/>
    </row>
    <row r="33" spans="1:51" ht="24.75" customHeight="1" x14ac:dyDescent="0.25">
      <c r="A33" s="166"/>
      <c r="B33" s="164"/>
      <c r="C33" s="67">
        <v>30</v>
      </c>
      <c r="D33" s="71" t="s">
        <v>93</v>
      </c>
      <c r="E33" s="86" t="s">
        <v>266</v>
      </c>
      <c r="F33" s="77" t="s">
        <v>3</v>
      </c>
      <c r="G33" s="75" t="s">
        <v>269</v>
      </c>
      <c r="H33" s="81" t="s">
        <v>468</v>
      </c>
      <c r="I33" s="82">
        <v>3.19</v>
      </c>
      <c r="J33" s="85">
        <v>0</v>
      </c>
      <c r="K33" s="28">
        <f t="shared" si="0"/>
        <v>0</v>
      </c>
      <c r="L33" s="28">
        <f t="shared" si="1"/>
        <v>0</v>
      </c>
      <c r="M33" s="29"/>
      <c r="N33" s="30">
        <f t="shared" si="3"/>
        <v>0</v>
      </c>
      <c r="O33" s="29"/>
      <c r="P33" s="29"/>
      <c r="Q33" s="29"/>
      <c r="R33" s="42">
        <f t="shared" si="2"/>
        <v>0</v>
      </c>
      <c r="S33" s="20" t="str">
        <f t="shared" si="4"/>
        <v>OK</v>
      </c>
      <c r="T33" s="142"/>
      <c r="U33" s="143"/>
      <c r="V33" s="143"/>
      <c r="W33" s="143"/>
      <c r="X33" s="41"/>
      <c r="Y33" s="41"/>
      <c r="Z33" s="41"/>
      <c r="AA33" s="40"/>
      <c r="AB33" s="40"/>
      <c r="AC33" s="40"/>
      <c r="AD33" s="40"/>
      <c r="AE33" s="38"/>
      <c r="AF33" s="38"/>
      <c r="AG33" s="38"/>
      <c r="AH33" s="38"/>
      <c r="AI33" s="38"/>
      <c r="AJ33" s="38"/>
      <c r="AK33" s="38"/>
      <c r="AL33" s="38"/>
      <c r="AM33" s="38"/>
      <c r="AN33" s="38"/>
      <c r="AO33" s="38"/>
      <c r="AP33" s="38"/>
      <c r="AQ33" s="38"/>
      <c r="AR33" s="38"/>
      <c r="AS33" s="38"/>
      <c r="AT33" s="38"/>
      <c r="AU33" s="38"/>
      <c r="AV33" s="38"/>
      <c r="AW33" s="38"/>
      <c r="AX33" s="38"/>
      <c r="AY33" s="38"/>
    </row>
    <row r="34" spans="1:51" ht="24.75" customHeight="1" x14ac:dyDescent="0.25">
      <c r="A34" s="166"/>
      <c r="B34" s="164"/>
      <c r="C34" s="67">
        <v>31</v>
      </c>
      <c r="D34" s="71" t="s">
        <v>94</v>
      </c>
      <c r="E34" s="86" t="s">
        <v>266</v>
      </c>
      <c r="F34" s="77" t="s">
        <v>3</v>
      </c>
      <c r="G34" s="75" t="s">
        <v>270</v>
      </c>
      <c r="H34" s="81" t="s">
        <v>468</v>
      </c>
      <c r="I34" s="82">
        <v>3.19</v>
      </c>
      <c r="J34" s="85">
        <v>0</v>
      </c>
      <c r="K34" s="28">
        <f t="shared" si="0"/>
        <v>0</v>
      </c>
      <c r="L34" s="28">
        <f t="shared" si="1"/>
        <v>0</v>
      </c>
      <c r="M34" s="29"/>
      <c r="N34" s="30">
        <f t="shared" si="3"/>
        <v>0</v>
      </c>
      <c r="O34" s="29"/>
      <c r="P34" s="29"/>
      <c r="Q34" s="29"/>
      <c r="R34" s="42">
        <f t="shared" si="2"/>
        <v>0</v>
      </c>
      <c r="S34" s="20" t="str">
        <f t="shared" si="4"/>
        <v>OK</v>
      </c>
      <c r="T34" s="142"/>
      <c r="U34" s="143"/>
      <c r="V34" s="143"/>
      <c r="W34" s="143"/>
      <c r="X34" s="41"/>
      <c r="Y34" s="41"/>
      <c r="Z34" s="41"/>
      <c r="AA34" s="40"/>
      <c r="AB34" s="40"/>
      <c r="AC34" s="40"/>
      <c r="AD34" s="40"/>
      <c r="AE34" s="38"/>
      <c r="AF34" s="38"/>
      <c r="AG34" s="38"/>
      <c r="AH34" s="38"/>
      <c r="AI34" s="38"/>
      <c r="AJ34" s="38"/>
      <c r="AK34" s="38"/>
      <c r="AL34" s="38"/>
      <c r="AM34" s="38"/>
      <c r="AN34" s="38"/>
      <c r="AO34" s="38"/>
      <c r="AP34" s="38"/>
      <c r="AQ34" s="38"/>
      <c r="AR34" s="38"/>
      <c r="AS34" s="38"/>
      <c r="AT34" s="38"/>
      <c r="AU34" s="38"/>
      <c r="AV34" s="38"/>
      <c r="AW34" s="38"/>
      <c r="AX34" s="38"/>
      <c r="AY34" s="38"/>
    </row>
    <row r="35" spans="1:51" ht="24.75" customHeight="1" x14ac:dyDescent="0.25">
      <c r="A35" s="166"/>
      <c r="B35" s="164"/>
      <c r="C35" s="67">
        <v>32</v>
      </c>
      <c r="D35" s="71" t="s">
        <v>95</v>
      </c>
      <c r="E35" s="86" t="s">
        <v>266</v>
      </c>
      <c r="F35" s="77" t="s">
        <v>3</v>
      </c>
      <c r="G35" s="75" t="s">
        <v>271</v>
      </c>
      <c r="H35" s="81" t="s">
        <v>468</v>
      </c>
      <c r="I35" s="82">
        <v>3.19</v>
      </c>
      <c r="J35" s="85">
        <v>0</v>
      </c>
      <c r="K35" s="28">
        <f t="shared" si="0"/>
        <v>0</v>
      </c>
      <c r="L35" s="28">
        <f t="shared" si="1"/>
        <v>0</v>
      </c>
      <c r="M35" s="29"/>
      <c r="N35" s="30">
        <f t="shared" si="3"/>
        <v>0</v>
      </c>
      <c r="O35" s="29"/>
      <c r="P35" s="29"/>
      <c r="Q35" s="29"/>
      <c r="R35" s="42">
        <f t="shared" si="2"/>
        <v>0</v>
      </c>
      <c r="S35" s="20" t="str">
        <f t="shared" si="4"/>
        <v>OK</v>
      </c>
      <c r="T35" s="142"/>
      <c r="U35" s="143"/>
      <c r="V35" s="143"/>
      <c r="W35" s="143"/>
      <c r="X35" s="41"/>
      <c r="Y35" s="41"/>
      <c r="Z35" s="41"/>
      <c r="AA35" s="40"/>
      <c r="AB35" s="40"/>
      <c r="AC35" s="40"/>
      <c r="AD35" s="40"/>
      <c r="AE35" s="38"/>
      <c r="AF35" s="38"/>
      <c r="AG35" s="38"/>
      <c r="AH35" s="38"/>
      <c r="AI35" s="38"/>
      <c r="AJ35" s="38"/>
      <c r="AK35" s="38"/>
      <c r="AL35" s="38"/>
      <c r="AM35" s="38"/>
      <c r="AN35" s="38"/>
      <c r="AO35" s="38"/>
      <c r="AP35" s="38"/>
      <c r="AQ35" s="38"/>
      <c r="AR35" s="38"/>
      <c r="AS35" s="38"/>
      <c r="AT35" s="38"/>
      <c r="AU35" s="38"/>
      <c r="AV35" s="38"/>
      <c r="AW35" s="38"/>
      <c r="AX35" s="38"/>
      <c r="AY35" s="38"/>
    </row>
    <row r="36" spans="1:51" ht="24.75" customHeight="1" x14ac:dyDescent="0.25">
      <c r="A36" s="166"/>
      <c r="B36" s="164"/>
      <c r="C36" s="67">
        <v>33</v>
      </c>
      <c r="D36" s="71" t="s">
        <v>96</v>
      </c>
      <c r="E36" s="86" t="s">
        <v>266</v>
      </c>
      <c r="F36" s="77" t="s">
        <v>3</v>
      </c>
      <c r="G36" s="75" t="s">
        <v>272</v>
      </c>
      <c r="H36" s="81" t="s">
        <v>468</v>
      </c>
      <c r="I36" s="82">
        <v>3.19</v>
      </c>
      <c r="J36" s="85">
        <v>0</v>
      </c>
      <c r="K36" s="28">
        <f t="shared" ref="K36:K154" si="5">IF(SUM(T36:AY36)&gt;J36+M36,J36+M36,SUM(T36:AY36))</f>
        <v>0</v>
      </c>
      <c r="L36" s="28">
        <f t="shared" ref="L36:L154" si="6">(SUM(T36:AY36))</f>
        <v>0</v>
      </c>
      <c r="M36" s="29"/>
      <c r="N36" s="30">
        <f t="shared" si="3"/>
        <v>0</v>
      </c>
      <c r="O36" s="29"/>
      <c r="P36" s="29"/>
      <c r="Q36" s="29"/>
      <c r="R36" s="42">
        <f t="shared" ref="R36:R154" si="7">J36-SUM(T36:AY36)+M36</f>
        <v>0</v>
      </c>
      <c r="S36" s="20" t="str">
        <f t="shared" si="4"/>
        <v>OK</v>
      </c>
      <c r="T36" s="142"/>
      <c r="U36" s="143"/>
      <c r="V36" s="143"/>
      <c r="W36" s="143"/>
      <c r="X36" s="41"/>
      <c r="Y36" s="41"/>
      <c r="Z36" s="41"/>
      <c r="AA36" s="40"/>
      <c r="AB36" s="40"/>
      <c r="AC36" s="40"/>
      <c r="AD36" s="40"/>
      <c r="AE36" s="38"/>
      <c r="AF36" s="38"/>
      <c r="AG36" s="38"/>
      <c r="AH36" s="38"/>
      <c r="AI36" s="38"/>
      <c r="AJ36" s="38"/>
      <c r="AK36" s="38"/>
      <c r="AL36" s="38"/>
      <c r="AM36" s="38"/>
      <c r="AN36" s="38"/>
      <c r="AO36" s="38"/>
      <c r="AP36" s="38"/>
      <c r="AQ36" s="38"/>
      <c r="AR36" s="38"/>
      <c r="AS36" s="38"/>
      <c r="AT36" s="38"/>
      <c r="AU36" s="38"/>
      <c r="AV36" s="38"/>
      <c r="AW36" s="38"/>
      <c r="AX36" s="38"/>
      <c r="AY36" s="38"/>
    </row>
    <row r="37" spans="1:51" ht="24.75" customHeight="1" x14ac:dyDescent="0.25">
      <c r="A37" s="166"/>
      <c r="B37" s="164"/>
      <c r="C37" s="67">
        <v>34</v>
      </c>
      <c r="D37" s="71" t="s">
        <v>97</v>
      </c>
      <c r="E37" s="86" t="s">
        <v>273</v>
      </c>
      <c r="F37" s="77" t="s">
        <v>274</v>
      </c>
      <c r="G37" s="75" t="s">
        <v>275</v>
      </c>
      <c r="H37" s="81" t="s">
        <v>468</v>
      </c>
      <c r="I37" s="82">
        <v>1.07</v>
      </c>
      <c r="J37" s="85">
        <v>0</v>
      </c>
      <c r="K37" s="28">
        <f t="shared" si="5"/>
        <v>0</v>
      </c>
      <c r="L37" s="28">
        <f t="shared" si="6"/>
        <v>0</v>
      </c>
      <c r="M37" s="29"/>
      <c r="N37" s="30">
        <f t="shared" si="3"/>
        <v>0</v>
      </c>
      <c r="O37" s="29"/>
      <c r="P37" s="29"/>
      <c r="Q37" s="29"/>
      <c r="R37" s="42">
        <f t="shared" si="7"/>
        <v>0</v>
      </c>
      <c r="S37" s="20" t="str">
        <f t="shared" si="4"/>
        <v>OK</v>
      </c>
      <c r="T37" s="142"/>
      <c r="U37" s="143"/>
      <c r="V37" s="143"/>
      <c r="W37" s="142"/>
      <c r="X37" s="41"/>
      <c r="Y37" s="41"/>
      <c r="Z37" s="41"/>
      <c r="AA37" s="40"/>
      <c r="AB37" s="40"/>
      <c r="AC37" s="40"/>
      <c r="AD37" s="40"/>
      <c r="AE37" s="38"/>
      <c r="AF37" s="38"/>
      <c r="AG37" s="38"/>
      <c r="AH37" s="38"/>
      <c r="AI37" s="38"/>
      <c r="AJ37" s="38"/>
      <c r="AK37" s="38"/>
      <c r="AL37" s="38"/>
      <c r="AM37" s="38"/>
      <c r="AN37" s="38"/>
      <c r="AO37" s="38"/>
      <c r="AP37" s="38"/>
      <c r="AQ37" s="38"/>
      <c r="AR37" s="38"/>
      <c r="AS37" s="38"/>
      <c r="AT37" s="38"/>
      <c r="AU37" s="38"/>
      <c r="AV37" s="38"/>
      <c r="AW37" s="38"/>
      <c r="AX37" s="38"/>
      <c r="AY37" s="38"/>
    </row>
    <row r="38" spans="1:51" ht="24.75" customHeight="1" x14ac:dyDescent="0.25">
      <c r="A38" s="166"/>
      <c r="B38" s="164"/>
      <c r="C38" s="67">
        <v>35</v>
      </c>
      <c r="D38" s="71" t="s">
        <v>98</v>
      </c>
      <c r="E38" s="86" t="s">
        <v>273</v>
      </c>
      <c r="F38" s="77" t="s">
        <v>274</v>
      </c>
      <c r="G38" s="75" t="s">
        <v>276</v>
      </c>
      <c r="H38" s="81" t="s">
        <v>468</v>
      </c>
      <c r="I38" s="82">
        <v>1.07</v>
      </c>
      <c r="J38" s="85">
        <v>0</v>
      </c>
      <c r="K38" s="28">
        <f t="shared" si="5"/>
        <v>0</v>
      </c>
      <c r="L38" s="28">
        <f t="shared" si="6"/>
        <v>0</v>
      </c>
      <c r="M38" s="29"/>
      <c r="N38" s="30">
        <f t="shared" si="3"/>
        <v>0</v>
      </c>
      <c r="O38" s="29"/>
      <c r="P38" s="29"/>
      <c r="Q38" s="29"/>
      <c r="R38" s="42">
        <f t="shared" si="7"/>
        <v>0</v>
      </c>
      <c r="S38" s="20" t="str">
        <f t="shared" si="4"/>
        <v>OK</v>
      </c>
      <c r="T38" s="142"/>
      <c r="U38" s="143"/>
      <c r="V38" s="143"/>
      <c r="W38" s="142"/>
      <c r="X38" s="41"/>
      <c r="Y38" s="41"/>
      <c r="Z38" s="41"/>
      <c r="AA38" s="40"/>
      <c r="AB38" s="40"/>
      <c r="AC38" s="40"/>
      <c r="AD38" s="40"/>
      <c r="AE38" s="38"/>
      <c r="AF38" s="38"/>
      <c r="AG38" s="38"/>
      <c r="AH38" s="38"/>
      <c r="AI38" s="38"/>
      <c r="AJ38" s="38"/>
      <c r="AK38" s="38"/>
      <c r="AL38" s="38"/>
      <c r="AM38" s="38"/>
      <c r="AN38" s="38"/>
      <c r="AO38" s="38"/>
      <c r="AP38" s="38"/>
      <c r="AQ38" s="38"/>
      <c r="AR38" s="38"/>
      <c r="AS38" s="38"/>
      <c r="AT38" s="38"/>
      <c r="AU38" s="38"/>
      <c r="AV38" s="38"/>
      <c r="AW38" s="38"/>
      <c r="AX38" s="38"/>
      <c r="AY38" s="38"/>
    </row>
    <row r="39" spans="1:51" ht="24.75" customHeight="1" x14ac:dyDescent="0.25">
      <c r="A39" s="166"/>
      <c r="B39" s="164"/>
      <c r="C39" s="67">
        <v>36</v>
      </c>
      <c r="D39" s="71" t="s">
        <v>99</v>
      </c>
      <c r="E39" s="86" t="s">
        <v>273</v>
      </c>
      <c r="F39" s="77" t="s">
        <v>274</v>
      </c>
      <c r="G39" s="75" t="s">
        <v>277</v>
      </c>
      <c r="H39" s="81" t="s">
        <v>468</v>
      </c>
      <c r="I39" s="82">
        <v>1.07</v>
      </c>
      <c r="J39" s="85">
        <v>0</v>
      </c>
      <c r="K39" s="28">
        <f t="shared" si="5"/>
        <v>0</v>
      </c>
      <c r="L39" s="28">
        <f t="shared" si="6"/>
        <v>0</v>
      </c>
      <c r="M39" s="29"/>
      <c r="N39" s="30">
        <f t="shared" si="3"/>
        <v>0</v>
      </c>
      <c r="O39" s="29"/>
      <c r="P39" s="29"/>
      <c r="Q39" s="29"/>
      <c r="R39" s="42">
        <f t="shared" si="7"/>
        <v>0</v>
      </c>
      <c r="S39" s="20" t="str">
        <f t="shared" si="4"/>
        <v>OK</v>
      </c>
      <c r="T39" s="142"/>
      <c r="U39" s="143"/>
      <c r="V39" s="143"/>
      <c r="W39" s="142"/>
      <c r="X39" s="41"/>
      <c r="Y39" s="41"/>
      <c r="Z39" s="41"/>
      <c r="AA39" s="40"/>
      <c r="AB39" s="40"/>
      <c r="AC39" s="40"/>
      <c r="AD39" s="40"/>
      <c r="AE39" s="38"/>
      <c r="AF39" s="38"/>
      <c r="AG39" s="38"/>
      <c r="AH39" s="38"/>
      <c r="AI39" s="38"/>
      <c r="AJ39" s="38"/>
      <c r="AK39" s="38"/>
      <c r="AL39" s="38"/>
      <c r="AM39" s="38"/>
      <c r="AN39" s="38"/>
      <c r="AO39" s="38"/>
      <c r="AP39" s="38"/>
      <c r="AQ39" s="38"/>
      <c r="AR39" s="38"/>
      <c r="AS39" s="38"/>
      <c r="AT39" s="38"/>
      <c r="AU39" s="38"/>
      <c r="AV39" s="38"/>
      <c r="AW39" s="38"/>
      <c r="AX39" s="38"/>
      <c r="AY39" s="38"/>
    </row>
    <row r="40" spans="1:51" ht="24.75" customHeight="1" x14ac:dyDescent="0.25">
      <c r="A40" s="166"/>
      <c r="B40" s="164"/>
      <c r="C40" s="67">
        <v>37</v>
      </c>
      <c r="D40" s="71" t="s">
        <v>100</v>
      </c>
      <c r="E40" s="86" t="s">
        <v>273</v>
      </c>
      <c r="F40" s="77" t="s">
        <v>3</v>
      </c>
      <c r="G40" s="75" t="s">
        <v>278</v>
      </c>
      <c r="H40" s="81" t="s">
        <v>468</v>
      </c>
      <c r="I40" s="82">
        <v>1.07</v>
      </c>
      <c r="J40" s="85">
        <v>0</v>
      </c>
      <c r="K40" s="28">
        <f t="shared" si="5"/>
        <v>0</v>
      </c>
      <c r="L40" s="28">
        <f t="shared" si="6"/>
        <v>0</v>
      </c>
      <c r="M40" s="29"/>
      <c r="N40" s="30">
        <f t="shared" si="3"/>
        <v>0</v>
      </c>
      <c r="O40" s="29"/>
      <c r="P40" s="29"/>
      <c r="Q40" s="29"/>
      <c r="R40" s="42">
        <f t="shared" si="7"/>
        <v>0</v>
      </c>
      <c r="S40" s="20" t="str">
        <f t="shared" si="4"/>
        <v>OK</v>
      </c>
      <c r="T40" s="142"/>
      <c r="U40" s="143"/>
      <c r="V40" s="143"/>
      <c r="W40" s="142"/>
      <c r="X40" s="41"/>
      <c r="Y40" s="41"/>
      <c r="Z40" s="41"/>
      <c r="AA40" s="40"/>
      <c r="AB40" s="40"/>
      <c r="AC40" s="40"/>
      <c r="AD40" s="40"/>
      <c r="AE40" s="38"/>
      <c r="AF40" s="38"/>
      <c r="AG40" s="38"/>
      <c r="AH40" s="38"/>
      <c r="AI40" s="38"/>
      <c r="AJ40" s="38"/>
      <c r="AK40" s="38"/>
      <c r="AL40" s="38"/>
      <c r="AM40" s="38"/>
      <c r="AN40" s="38"/>
      <c r="AO40" s="38"/>
      <c r="AP40" s="38"/>
      <c r="AQ40" s="38"/>
      <c r="AR40" s="38"/>
      <c r="AS40" s="38"/>
      <c r="AT40" s="38"/>
      <c r="AU40" s="38"/>
      <c r="AV40" s="38"/>
      <c r="AW40" s="38"/>
      <c r="AX40" s="38"/>
      <c r="AY40" s="38"/>
    </row>
    <row r="41" spans="1:51" ht="24.75" customHeight="1" x14ac:dyDescent="0.25">
      <c r="A41" s="166"/>
      <c r="B41" s="164"/>
      <c r="C41" s="67">
        <v>38</v>
      </c>
      <c r="D41" s="71" t="s">
        <v>101</v>
      </c>
      <c r="E41" s="86" t="s">
        <v>273</v>
      </c>
      <c r="F41" s="77" t="s">
        <v>274</v>
      </c>
      <c r="G41" s="75" t="s">
        <v>279</v>
      </c>
      <c r="H41" s="81" t="s">
        <v>468</v>
      </c>
      <c r="I41" s="82">
        <v>1.07</v>
      </c>
      <c r="J41" s="85">
        <v>0</v>
      </c>
      <c r="K41" s="28">
        <f t="shared" si="5"/>
        <v>0</v>
      </c>
      <c r="L41" s="28">
        <f t="shared" si="6"/>
        <v>0</v>
      </c>
      <c r="M41" s="29"/>
      <c r="N41" s="30">
        <f t="shared" si="3"/>
        <v>0</v>
      </c>
      <c r="O41" s="29"/>
      <c r="P41" s="29"/>
      <c r="Q41" s="29"/>
      <c r="R41" s="42">
        <f t="shared" si="7"/>
        <v>0</v>
      </c>
      <c r="S41" s="20" t="str">
        <f t="shared" si="4"/>
        <v>OK</v>
      </c>
      <c r="T41" s="142"/>
      <c r="U41" s="143"/>
      <c r="V41" s="143"/>
      <c r="W41" s="142"/>
      <c r="X41" s="41"/>
      <c r="Y41" s="41"/>
      <c r="Z41" s="41"/>
      <c r="AA41" s="40"/>
      <c r="AB41" s="40"/>
      <c r="AC41" s="40"/>
      <c r="AD41" s="40"/>
      <c r="AE41" s="38"/>
      <c r="AF41" s="38"/>
      <c r="AG41" s="38"/>
      <c r="AH41" s="38"/>
      <c r="AI41" s="38"/>
      <c r="AJ41" s="38"/>
      <c r="AK41" s="38"/>
      <c r="AL41" s="38"/>
      <c r="AM41" s="38"/>
      <c r="AN41" s="38"/>
      <c r="AO41" s="38"/>
      <c r="AP41" s="38"/>
      <c r="AQ41" s="38"/>
      <c r="AR41" s="38"/>
      <c r="AS41" s="38"/>
      <c r="AT41" s="38"/>
      <c r="AU41" s="38"/>
      <c r="AV41" s="38"/>
      <c r="AW41" s="38"/>
      <c r="AX41" s="38"/>
      <c r="AY41" s="38"/>
    </row>
    <row r="42" spans="1:51" ht="24.75" customHeight="1" x14ac:dyDescent="0.25">
      <c r="A42" s="166"/>
      <c r="B42" s="164"/>
      <c r="C42" s="67">
        <v>39</v>
      </c>
      <c r="D42" s="71" t="s">
        <v>102</v>
      </c>
      <c r="E42" s="86" t="s">
        <v>280</v>
      </c>
      <c r="F42" s="77" t="s">
        <v>274</v>
      </c>
      <c r="G42" s="75" t="s">
        <v>281</v>
      </c>
      <c r="H42" s="81" t="s">
        <v>468</v>
      </c>
      <c r="I42" s="82">
        <v>1.6</v>
      </c>
      <c r="J42" s="85">
        <v>0</v>
      </c>
      <c r="K42" s="28">
        <f t="shared" si="5"/>
        <v>0</v>
      </c>
      <c r="L42" s="28">
        <f t="shared" si="6"/>
        <v>0</v>
      </c>
      <c r="M42" s="29"/>
      <c r="N42" s="30">
        <f t="shared" si="3"/>
        <v>0</v>
      </c>
      <c r="O42" s="29"/>
      <c r="P42" s="29"/>
      <c r="Q42" s="29"/>
      <c r="R42" s="42">
        <f t="shared" si="7"/>
        <v>0</v>
      </c>
      <c r="S42" s="20" t="str">
        <f t="shared" si="4"/>
        <v>OK</v>
      </c>
      <c r="T42" s="142"/>
      <c r="U42" s="143"/>
      <c r="V42" s="143"/>
      <c r="W42" s="142"/>
      <c r="X42" s="41"/>
      <c r="Y42" s="41"/>
      <c r="Z42" s="41"/>
      <c r="AA42" s="40"/>
      <c r="AB42" s="40"/>
      <c r="AC42" s="40"/>
      <c r="AD42" s="40"/>
      <c r="AE42" s="38"/>
      <c r="AF42" s="38"/>
      <c r="AG42" s="38"/>
      <c r="AH42" s="38"/>
      <c r="AI42" s="38"/>
      <c r="AJ42" s="38"/>
      <c r="AK42" s="38"/>
      <c r="AL42" s="38"/>
      <c r="AM42" s="38"/>
      <c r="AN42" s="38"/>
      <c r="AO42" s="38"/>
      <c r="AP42" s="38"/>
      <c r="AQ42" s="38"/>
      <c r="AR42" s="38"/>
      <c r="AS42" s="38"/>
      <c r="AT42" s="38"/>
      <c r="AU42" s="38"/>
      <c r="AV42" s="38"/>
      <c r="AW42" s="38"/>
      <c r="AX42" s="38"/>
      <c r="AY42" s="38"/>
    </row>
    <row r="43" spans="1:51" ht="24.75" customHeight="1" x14ac:dyDescent="0.25">
      <c r="A43" s="166"/>
      <c r="B43" s="164"/>
      <c r="C43" s="67">
        <v>40</v>
      </c>
      <c r="D43" s="71" t="s">
        <v>103</v>
      </c>
      <c r="E43" s="86" t="s">
        <v>280</v>
      </c>
      <c r="F43" s="77" t="s">
        <v>274</v>
      </c>
      <c r="G43" s="75" t="s">
        <v>282</v>
      </c>
      <c r="H43" s="81" t="s">
        <v>468</v>
      </c>
      <c r="I43" s="82">
        <v>1.6</v>
      </c>
      <c r="J43" s="85">
        <v>0</v>
      </c>
      <c r="K43" s="28">
        <f t="shared" si="5"/>
        <v>0</v>
      </c>
      <c r="L43" s="28">
        <f t="shared" si="6"/>
        <v>0</v>
      </c>
      <c r="M43" s="29"/>
      <c r="N43" s="30">
        <f t="shared" si="3"/>
        <v>0</v>
      </c>
      <c r="O43" s="29"/>
      <c r="P43" s="29"/>
      <c r="Q43" s="29"/>
      <c r="R43" s="42">
        <f t="shared" si="7"/>
        <v>0</v>
      </c>
      <c r="S43" s="20" t="str">
        <f t="shared" si="4"/>
        <v>OK</v>
      </c>
      <c r="T43" s="142"/>
      <c r="U43" s="143"/>
      <c r="V43" s="143"/>
      <c r="W43" s="142"/>
      <c r="X43" s="41"/>
      <c r="Y43" s="41"/>
      <c r="Z43" s="41"/>
      <c r="AA43" s="40"/>
      <c r="AB43" s="40"/>
      <c r="AC43" s="40"/>
      <c r="AD43" s="40"/>
      <c r="AE43" s="38"/>
      <c r="AF43" s="38"/>
      <c r="AG43" s="38"/>
      <c r="AH43" s="38"/>
      <c r="AI43" s="38"/>
      <c r="AJ43" s="38"/>
      <c r="AK43" s="38"/>
      <c r="AL43" s="38"/>
      <c r="AM43" s="38"/>
      <c r="AN43" s="38"/>
      <c r="AO43" s="38"/>
      <c r="AP43" s="38"/>
      <c r="AQ43" s="38"/>
      <c r="AR43" s="38"/>
      <c r="AS43" s="38"/>
      <c r="AT43" s="38"/>
      <c r="AU43" s="38"/>
      <c r="AV43" s="38"/>
      <c r="AW43" s="38"/>
      <c r="AX43" s="38"/>
      <c r="AY43" s="38"/>
    </row>
    <row r="44" spans="1:51" ht="24.75" customHeight="1" x14ac:dyDescent="0.25">
      <c r="A44" s="166"/>
      <c r="B44" s="164"/>
      <c r="C44" s="67">
        <v>41</v>
      </c>
      <c r="D44" s="71" t="s">
        <v>104</v>
      </c>
      <c r="E44" s="86" t="s">
        <v>280</v>
      </c>
      <c r="F44" s="77" t="s">
        <v>274</v>
      </c>
      <c r="G44" s="75" t="s">
        <v>283</v>
      </c>
      <c r="H44" s="81" t="s">
        <v>468</v>
      </c>
      <c r="I44" s="82">
        <v>1.6</v>
      </c>
      <c r="J44" s="85">
        <v>0</v>
      </c>
      <c r="K44" s="28">
        <f t="shared" si="5"/>
        <v>0</v>
      </c>
      <c r="L44" s="28">
        <f t="shared" si="6"/>
        <v>0</v>
      </c>
      <c r="M44" s="29"/>
      <c r="N44" s="30">
        <f t="shared" si="3"/>
        <v>0</v>
      </c>
      <c r="O44" s="29"/>
      <c r="P44" s="29"/>
      <c r="Q44" s="29"/>
      <c r="R44" s="42">
        <f t="shared" si="7"/>
        <v>0</v>
      </c>
      <c r="S44" s="20" t="str">
        <f t="shared" si="4"/>
        <v>OK</v>
      </c>
      <c r="T44" s="142"/>
      <c r="U44" s="143"/>
      <c r="V44" s="143"/>
      <c r="W44" s="143"/>
      <c r="X44" s="41"/>
      <c r="Y44" s="41"/>
      <c r="Z44" s="41"/>
      <c r="AA44" s="40"/>
      <c r="AB44" s="40"/>
      <c r="AC44" s="40"/>
      <c r="AD44" s="40"/>
      <c r="AE44" s="38"/>
      <c r="AF44" s="38"/>
      <c r="AG44" s="38"/>
      <c r="AH44" s="38"/>
      <c r="AI44" s="38"/>
      <c r="AJ44" s="38"/>
      <c r="AK44" s="38"/>
      <c r="AL44" s="38"/>
      <c r="AM44" s="38"/>
      <c r="AN44" s="38"/>
      <c r="AO44" s="38"/>
      <c r="AP44" s="38"/>
      <c r="AQ44" s="38"/>
      <c r="AR44" s="38"/>
      <c r="AS44" s="38"/>
      <c r="AT44" s="38"/>
      <c r="AU44" s="38"/>
      <c r="AV44" s="38"/>
      <c r="AW44" s="38"/>
      <c r="AX44" s="38"/>
      <c r="AY44" s="38"/>
    </row>
    <row r="45" spans="1:51" ht="24.75" customHeight="1" x14ac:dyDescent="0.25">
      <c r="A45" s="166"/>
      <c r="B45" s="164"/>
      <c r="C45" s="67">
        <v>42</v>
      </c>
      <c r="D45" s="71" t="s">
        <v>105</v>
      </c>
      <c r="E45" s="86" t="s">
        <v>280</v>
      </c>
      <c r="F45" s="77" t="s">
        <v>274</v>
      </c>
      <c r="G45" s="75" t="s">
        <v>284</v>
      </c>
      <c r="H45" s="81" t="s">
        <v>468</v>
      </c>
      <c r="I45" s="82">
        <v>1.6</v>
      </c>
      <c r="J45" s="85">
        <v>0</v>
      </c>
      <c r="K45" s="28">
        <f t="shared" si="5"/>
        <v>0</v>
      </c>
      <c r="L45" s="28">
        <f t="shared" si="6"/>
        <v>0</v>
      </c>
      <c r="M45" s="29"/>
      <c r="N45" s="30">
        <f t="shared" si="3"/>
        <v>0</v>
      </c>
      <c r="O45" s="29"/>
      <c r="P45" s="29"/>
      <c r="Q45" s="29"/>
      <c r="R45" s="42">
        <f t="shared" si="7"/>
        <v>0</v>
      </c>
      <c r="S45" s="20" t="str">
        <f t="shared" si="4"/>
        <v>OK</v>
      </c>
      <c r="T45" s="142"/>
      <c r="U45" s="143"/>
      <c r="V45" s="143"/>
      <c r="W45" s="143"/>
      <c r="X45" s="41"/>
      <c r="Y45" s="41"/>
      <c r="Z45" s="41"/>
      <c r="AA45" s="40"/>
      <c r="AB45" s="40"/>
      <c r="AC45" s="40"/>
      <c r="AD45" s="40"/>
      <c r="AE45" s="38"/>
      <c r="AF45" s="38"/>
      <c r="AG45" s="38"/>
      <c r="AH45" s="38"/>
      <c r="AI45" s="38"/>
      <c r="AJ45" s="38"/>
      <c r="AK45" s="38"/>
      <c r="AL45" s="38"/>
      <c r="AM45" s="38"/>
      <c r="AN45" s="38"/>
      <c r="AO45" s="38"/>
      <c r="AP45" s="38"/>
      <c r="AQ45" s="38"/>
      <c r="AR45" s="38"/>
      <c r="AS45" s="38"/>
      <c r="AT45" s="38"/>
      <c r="AU45" s="38"/>
      <c r="AV45" s="38"/>
      <c r="AW45" s="38"/>
      <c r="AX45" s="38"/>
      <c r="AY45" s="38"/>
    </row>
    <row r="46" spans="1:51" ht="24.75" customHeight="1" x14ac:dyDescent="0.25">
      <c r="A46" s="166"/>
      <c r="B46" s="164"/>
      <c r="C46" s="67">
        <v>43</v>
      </c>
      <c r="D46" s="71" t="s">
        <v>106</v>
      </c>
      <c r="E46" s="86" t="s">
        <v>280</v>
      </c>
      <c r="F46" s="77" t="s">
        <v>274</v>
      </c>
      <c r="G46" s="75" t="s">
        <v>285</v>
      </c>
      <c r="H46" s="81" t="s">
        <v>468</v>
      </c>
      <c r="I46" s="82">
        <v>1.6</v>
      </c>
      <c r="J46" s="85">
        <v>0</v>
      </c>
      <c r="K46" s="28">
        <f t="shared" si="5"/>
        <v>0</v>
      </c>
      <c r="L46" s="28">
        <f t="shared" si="6"/>
        <v>0</v>
      </c>
      <c r="M46" s="29"/>
      <c r="N46" s="30">
        <f t="shared" si="3"/>
        <v>0</v>
      </c>
      <c r="O46" s="29"/>
      <c r="P46" s="29"/>
      <c r="Q46" s="29"/>
      <c r="R46" s="42">
        <f t="shared" si="7"/>
        <v>0</v>
      </c>
      <c r="S46" s="20" t="str">
        <f t="shared" si="4"/>
        <v>OK</v>
      </c>
      <c r="T46" s="142"/>
      <c r="U46" s="143"/>
      <c r="V46" s="143"/>
      <c r="W46" s="143"/>
      <c r="X46" s="41"/>
      <c r="Y46" s="41"/>
      <c r="Z46" s="41"/>
      <c r="AA46" s="40"/>
      <c r="AB46" s="40"/>
      <c r="AC46" s="40"/>
      <c r="AD46" s="40"/>
      <c r="AE46" s="38"/>
      <c r="AF46" s="38"/>
      <c r="AG46" s="38"/>
      <c r="AH46" s="38"/>
      <c r="AI46" s="38"/>
      <c r="AJ46" s="38"/>
      <c r="AK46" s="38"/>
      <c r="AL46" s="38"/>
      <c r="AM46" s="38"/>
      <c r="AN46" s="38"/>
      <c r="AO46" s="38"/>
      <c r="AP46" s="38"/>
      <c r="AQ46" s="38"/>
      <c r="AR46" s="38"/>
      <c r="AS46" s="38"/>
      <c r="AT46" s="38"/>
      <c r="AU46" s="38"/>
      <c r="AV46" s="38"/>
      <c r="AW46" s="38"/>
      <c r="AX46" s="38"/>
      <c r="AY46" s="38"/>
    </row>
    <row r="47" spans="1:51" ht="24.75" customHeight="1" x14ac:dyDescent="0.25">
      <c r="A47" s="166"/>
      <c r="B47" s="164"/>
      <c r="C47" s="67">
        <v>44</v>
      </c>
      <c r="D47" s="71" t="s">
        <v>107</v>
      </c>
      <c r="E47" s="86" t="s">
        <v>280</v>
      </c>
      <c r="F47" s="77" t="s">
        <v>274</v>
      </c>
      <c r="G47" s="75" t="s">
        <v>286</v>
      </c>
      <c r="H47" s="81" t="s">
        <v>468</v>
      </c>
      <c r="I47" s="82">
        <v>1.6</v>
      </c>
      <c r="J47" s="85">
        <v>0</v>
      </c>
      <c r="K47" s="28">
        <f t="shared" si="5"/>
        <v>0</v>
      </c>
      <c r="L47" s="28">
        <f t="shared" si="6"/>
        <v>0</v>
      </c>
      <c r="M47" s="29"/>
      <c r="N47" s="30">
        <f t="shared" si="3"/>
        <v>0</v>
      </c>
      <c r="O47" s="29"/>
      <c r="P47" s="29"/>
      <c r="Q47" s="29"/>
      <c r="R47" s="42">
        <f t="shared" si="7"/>
        <v>0</v>
      </c>
      <c r="S47" s="20" t="str">
        <f t="shared" si="4"/>
        <v>OK</v>
      </c>
      <c r="T47" s="142"/>
      <c r="U47" s="143"/>
      <c r="V47" s="143"/>
      <c r="W47" s="143"/>
      <c r="X47" s="41"/>
      <c r="Y47" s="41"/>
      <c r="Z47" s="41"/>
      <c r="AA47" s="40"/>
      <c r="AB47" s="40"/>
      <c r="AC47" s="40"/>
      <c r="AD47" s="40"/>
      <c r="AE47" s="38"/>
      <c r="AF47" s="38"/>
      <c r="AG47" s="38"/>
      <c r="AH47" s="38"/>
      <c r="AI47" s="38"/>
      <c r="AJ47" s="38"/>
      <c r="AK47" s="38"/>
      <c r="AL47" s="38"/>
      <c r="AM47" s="38"/>
      <c r="AN47" s="38"/>
      <c r="AO47" s="38"/>
      <c r="AP47" s="38"/>
      <c r="AQ47" s="38"/>
      <c r="AR47" s="38"/>
      <c r="AS47" s="38"/>
      <c r="AT47" s="38"/>
      <c r="AU47" s="38"/>
      <c r="AV47" s="38"/>
      <c r="AW47" s="38"/>
      <c r="AX47" s="38"/>
      <c r="AY47" s="38"/>
    </row>
    <row r="48" spans="1:51" ht="24.75" customHeight="1" x14ac:dyDescent="0.25">
      <c r="A48" s="166"/>
      <c r="B48" s="164"/>
      <c r="C48" s="67">
        <v>45</v>
      </c>
      <c r="D48" s="71" t="s">
        <v>108</v>
      </c>
      <c r="E48" s="86" t="s">
        <v>280</v>
      </c>
      <c r="F48" s="77" t="s">
        <v>274</v>
      </c>
      <c r="G48" s="75" t="s">
        <v>287</v>
      </c>
      <c r="H48" s="81" t="s">
        <v>468</v>
      </c>
      <c r="I48" s="82">
        <v>1.6</v>
      </c>
      <c r="J48" s="85">
        <v>0</v>
      </c>
      <c r="K48" s="28">
        <f t="shared" si="5"/>
        <v>0</v>
      </c>
      <c r="L48" s="28">
        <f t="shared" si="6"/>
        <v>0</v>
      </c>
      <c r="M48" s="29"/>
      <c r="N48" s="30">
        <f t="shared" si="3"/>
        <v>0</v>
      </c>
      <c r="O48" s="29"/>
      <c r="P48" s="29"/>
      <c r="Q48" s="29"/>
      <c r="R48" s="42">
        <f t="shared" si="7"/>
        <v>0</v>
      </c>
      <c r="S48" s="20" t="str">
        <f t="shared" si="4"/>
        <v>OK</v>
      </c>
      <c r="T48" s="142"/>
      <c r="U48" s="143"/>
      <c r="V48" s="143"/>
      <c r="W48" s="143"/>
      <c r="X48" s="41"/>
      <c r="Y48" s="41"/>
      <c r="Z48" s="41"/>
      <c r="AA48" s="40"/>
      <c r="AB48" s="40"/>
      <c r="AC48" s="40"/>
      <c r="AD48" s="40"/>
      <c r="AE48" s="38"/>
      <c r="AF48" s="38"/>
      <c r="AG48" s="38"/>
      <c r="AH48" s="38"/>
      <c r="AI48" s="38"/>
      <c r="AJ48" s="38"/>
      <c r="AK48" s="38"/>
      <c r="AL48" s="38"/>
      <c r="AM48" s="38"/>
      <c r="AN48" s="38"/>
      <c r="AO48" s="38"/>
      <c r="AP48" s="38"/>
      <c r="AQ48" s="38"/>
      <c r="AR48" s="38"/>
      <c r="AS48" s="38"/>
      <c r="AT48" s="38"/>
      <c r="AU48" s="38"/>
      <c r="AV48" s="38"/>
      <c r="AW48" s="38"/>
      <c r="AX48" s="38"/>
      <c r="AY48" s="38"/>
    </row>
    <row r="49" spans="1:51" ht="24.75" customHeight="1" x14ac:dyDescent="0.25">
      <c r="A49" s="166"/>
      <c r="B49" s="164"/>
      <c r="C49" s="67">
        <v>46</v>
      </c>
      <c r="D49" s="71" t="s">
        <v>109</v>
      </c>
      <c r="E49" s="86" t="s">
        <v>280</v>
      </c>
      <c r="F49" s="77" t="s">
        <v>274</v>
      </c>
      <c r="G49" s="75" t="s">
        <v>288</v>
      </c>
      <c r="H49" s="81" t="s">
        <v>468</v>
      </c>
      <c r="I49" s="82">
        <v>1.6</v>
      </c>
      <c r="J49" s="85">
        <v>0</v>
      </c>
      <c r="K49" s="28">
        <f t="shared" si="5"/>
        <v>0</v>
      </c>
      <c r="L49" s="28">
        <f t="shared" si="6"/>
        <v>0</v>
      </c>
      <c r="M49" s="29"/>
      <c r="N49" s="30">
        <f t="shared" si="3"/>
        <v>0</v>
      </c>
      <c r="O49" s="29"/>
      <c r="P49" s="29"/>
      <c r="Q49" s="29"/>
      <c r="R49" s="42">
        <f t="shared" si="7"/>
        <v>0</v>
      </c>
      <c r="S49" s="20" t="str">
        <f t="shared" si="4"/>
        <v>OK</v>
      </c>
      <c r="T49" s="142"/>
      <c r="U49" s="143"/>
      <c r="V49" s="143"/>
      <c r="W49" s="143"/>
      <c r="X49" s="41"/>
      <c r="Y49" s="41"/>
      <c r="Z49" s="41"/>
      <c r="AA49" s="40"/>
      <c r="AB49" s="40"/>
      <c r="AC49" s="40"/>
      <c r="AD49" s="40"/>
      <c r="AE49" s="38"/>
      <c r="AF49" s="38"/>
      <c r="AG49" s="38"/>
      <c r="AH49" s="38"/>
      <c r="AI49" s="38"/>
      <c r="AJ49" s="38"/>
      <c r="AK49" s="38"/>
      <c r="AL49" s="38"/>
      <c r="AM49" s="38"/>
      <c r="AN49" s="38"/>
      <c r="AO49" s="38"/>
      <c r="AP49" s="38"/>
      <c r="AQ49" s="38"/>
      <c r="AR49" s="38"/>
      <c r="AS49" s="38"/>
      <c r="AT49" s="38"/>
      <c r="AU49" s="38"/>
      <c r="AV49" s="38"/>
      <c r="AW49" s="38"/>
      <c r="AX49" s="38"/>
      <c r="AY49" s="38"/>
    </row>
    <row r="50" spans="1:51" ht="24.75" customHeight="1" x14ac:dyDescent="0.25">
      <c r="A50" s="166"/>
      <c r="B50" s="164"/>
      <c r="C50" s="67">
        <v>47</v>
      </c>
      <c r="D50" s="71" t="s">
        <v>110</v>
      </c>
      <c r="E50" s="86" t="s">
        <v>280</v>
      </c>
      <c r="F50" s="77" t="s">
        <v>274</v>
      </c>
      <c r="G50" s="75" t="s">
        <v>289</v>
      </c>
      <c r="H50" s="81" t="s">
        <v>468</v>
      </c>
      <c r="I50" s="82">
        <v>1.6</v>
      </c>
      <c r="J50" s="85">
        <v>0</v>
      </c>
      <c r="K50" s="28">
        <f t="shared" si="5"/>
        <v>0</v>
      </c>
      <c r="L50" s="28">
        <f t="shared" si="6"/>
        <v>0</v>
      </c>
      <c r="M50" s="29"/>
      <c r="N50" s="30">
        <f t="shared" si="3"/>
        <v>0</v>
      </c>
      <c r="O50" s="29"/>
      <c r="P50" s="29"/>
      <c r="Q50" s="29"/>
      <c r="R50" s="42">
        <f t="shared" si="7"/>
        <v>0</v>
      </c>
      <c r="S50" s="20" t="str">
        <f t="shared" si="4"/>
        <v>OK</v>
      </c>
      <c r="T50" s="142"/>
      <c r="U50" s="143"/>
      <c r="V50" s="143"/>
      <c r="W50" s="143"/>
      <c r="X50" s="41"/>
      <c r="Y50" s="41"/>
      <c r="Z50" s="41"/>
      <c r="AA50" s="40"/>
      <c r="AB50" s="40"/>
      <c r="AC50" s="40"/>
      <c r="AD50" s="40"/>
      <c r="AE50" s="38"/>
      <c r="AF50" s="38"/>
      <c r="AG50" s="38"/>
      <c r="AH50" s="38"/>
      <c r="AI50" s="38"/>
      <c r="AJ50" s="38"/>
      <c r="AK50" s="38"/>
      <c r="AL50" s="38"/>
      <c r="AM50" s="38"/>
      <c r="AN50" s="38"/>
      <c r="AO50" s="38"/>
      <c r="AP50" s="38"/>
      <c r="AQ50" s="38"/>
      <c r="AR50" s="38"/>
      <c r="AS50" s="38"/>
      <c r="AT50" s="38"/>
      <c r="AU50" s="38"/>
      <c r="AV50" s="38"/>
      <c r="AW50" s="38"/>
      <c r="AX50" s="38"/>
      <c r="AY50" s="38"/>
    </row>
    <row r="51" spans="1:51" ht="24.75" customHeight="1" x14ac:dyDescent="0.25">
      <c r="A51" s="166"/>
      <c r="B51" s="164"/>
      <c r="C51" s="67">
        <v>48</v>
      </c>
      <c r="D51" s="71" t="s">
        <v>111</v>
      </c>
      <c r="E51" s="86" t="s">
        <v>290</v>
      </c>
      <c r="F51" s="77" t="s">
        <v>291</v>
      </c>
      <c r="G51" s="75" t="s">
        <v>292</v>
      </c>
      <c r="H51" s="81" t="s">
        <v>470</v>
      </c>
      <c r="I51" s="82">
        <v>3.1</v>
      </c>
      <c r="J51" s="85">
        <v>20</v>
      </c>
      <c r="K51" s="28">
        <f t="shared" si="5"/>
        <v>0</v>
      </c>
      <c r="L51" s="28">
        <f t="shared" si="6"/>
        <v>0</v>
      </c>
      <c r="M51" s="29"/>
      <c r="N51" s="30">
        <f t="shared" si="3"/>
        <v>5</v>
      </c>
      <c r="O51" s="29"/>
      <c r="P51" s="29"/>
      <c r="Q51" s="29"/>
      <c r="R51" s="42">
        <f t="shared" si="7"/>
        <v>20</v>
      </c>
      <c r="S51" s="20" t="str">
        <f t="shared" si="4"/>
        <v>OK</v>
      </c>
      <c r="T51" s="155"/>
      <c r="U51" s="156"/>
      <c r="V51" s="156"/>
      <c r="W51" s="156"/>
      <c r="X51" s="41"/>
      <c r="Y51" s="41"/>
      <c r="Z51" s="41"/>
      <c r="AA51" s="40"/>
      <c r="AB51" s="40"/>
      <c r="AC51" s="40"/>
      <c r="AD51" s="40"/>
      <c r="AE51" s="38"/>
      <c r="AF51" s="38"/>
      <c r="AG51" s="38"/>
      <c r="AH51" s="38"/>
      <c r="AI51" s="38"/>
      <c r="AJ51" s="38"/>
      <c r="AK51" s="38"/>
      <c r="AL51" s="38"/>
      <c r="AM51" s="38"/>
      <c r="AN51" s="38"/>
      <c r="AO51" s="38"/>
      <c r="AP51" s="38"/>
      <c r="AQ51" s="38"/>
      <c r="AR51" s="38"/>
      <c r="AS51" s="38"/>
      <c r="AT51" s="38"/>
      <c r="AU51" s="38"/>
      <c r="AV51" s="38"/>
      <c r="AW51" s="38"/>
      <c r="AX51" s="38"/>
      <c r="AY51" s="38"/>
    </row>
    <row r="52" spans="1:51" ht="24.75" customHeight="1" x14ac:dyDescent="0.25">
      <c r="A52" s="166"/>
      <c r="B52" s="164"/>
      <c r="C52" s="67">
        <v>49</v>
      </c>
      <c r="D52" s="71" t="s">
        <v>112</v>
      </c>
      <c r="E52" s="86" t="s">
        <v>293</v>
      </c>
      <c r="F52" s="77" t="s">
        <v>3</v>
      </c>
      <c r="G52" s="75" t="s">
        <v>294</v>
      </c>
      <c r="H52" s="81" t="s">
        <v>470</v>
      </c>
      <c r="I52" s="82">
        <v>2.78</v>
      </c>
      <c r="J52" s="85">
        <v>20</v>
      </c>
      <c r="K52" s="28">
        <f t="shared" si="5"/>
        <v>10</v>
      </c>
      <c r="L52" s="28">
        <f t="shared" si="6"/>
        <v>10</v>
      </c>
      <c r="M52" s="29"/>
      <c r="N52" s="30">
        <f t="shared" si="3"/>
        <v>5</v>
      </c>
      <c r="O52" s="29"/>
      <c r="P52" s="29"/>
      <c r="Q52" s="29"/>
      <c r="R52" s="42">
        <f t="shared" si="7"/>
        <v>10</v>
      </c>
      <c r="S52" s="20" t="str">
        <f t="shared" si="4"/>
        <v>OK</v>
      </c>
      <c r="T52" s="155"/>
      <c r="U52" s="152">
        <v>10</v>
      </c>
      <c r="V52" s="156"/>
      <c r="W52" s="156"/>
      <c r="X52" s="41"/>
      <c r="Y52" s="41"/>
      <c r="Z52" s="41"/>
      <c r="AA52" s="40"/>
      <c r="AB52" s="40"/>
      <c r="AC52" s="40"/>
      <c r="AD52" s="40"/>
      <c r="AE52" s="38"/>
      <c r="AF52" s="38"/>
      <c r="AG52" s="38"/>
      <c r="AH52" s="38"/>
      <c r="AI52" s="38"/>
      <c r="AJ52" s="38"/>
      <c r="AK52" s="38"/>
      <c r="AL52" s="38"/>
      <c r="AM52" s="38"/>
      <c r="AN52" s="38"/>
      <c r="AO52" s="38"/>
      <c r="AP52" s="38"/>
      <c r="AQ52" s="38"/>
      <c r="AR52" s="38"/>
      <c r="AS52" s="38"/>
      <c r="AT52" s="38"/>
      <c r="AU52" s="38"/>
      <c r="AV52" s="38"/>
      <c r="AW52" s="38"/>
      <c r="AX52" s="38"/>
      <c r="AY52" s="38"/>
    </row>
    <row r="53" spans="1:51" ht="24.75" customHeight="1" x14ac:dyDescent="0.25">
      <c r="A53" s="166"/>
      <c r="B53" s="164"/>
      <c r="C53" s="67">
        <v>50</v>
      </c>
      <c r="D53" s="71" t="s">
        <v>113</v>
      </c>
      <c r="E53" s="86" t="s">
        <v>293</v>
      </c>
      <c r="F53" s="77" t="s">
        <v>3</v>
      </c>
      <c r="G53" s="75" t="s">
        <v>295</v>
      </c>
      <c r="H53" s="81" t="s">
        <v>470</v>
      </c>
      <c r="I53" s="82">
        <v>4.1900000000000004</v>
      </c>
      <c r="J53" s="85">
        <v>20</v>
      </c>
      <c r="K53" s="28">
        <f t="shared" si="5"/>
        <v>10</v>
      </c>
      <c r="L53" s="28">
        <f t="shared" si="6"/>
        <v>10</v>
      </c>
      <c r="M53" s="29"/>
      <c r="N53" s="30">
        <f t="shared" si="3"/>
        <v>5</v>
      </c>
      <c r="O53" s="29"/>
      <c r="P53" s="29"/>
      <c r="Q53" s="29"/>
      <c r="R53" s="42">
        <f t="shared" si="7"/>
        <v>10</v>
      </c>
      <c r="S53" s="20" t="str">
        <f t="shared" si="4"/>
        <v>OK</v>
      </c>
      <c r="T53" s="155"/>
      <c r="U53" s="152">
        <v>10</v>
      </c>
      <c r="V53" s="156"/>
      <c r="W53" s="156"/>
      <c r="X53" s="41"/>
      <c r="Y53" s="41"/>
      <c r="Z53" s="41"/>
      <c r="AA53" s="40"/>
      <c r="AB53" s="40"/>
      <c r="AC53" s="40"/>
      <c r="AD53" s="40"/>
      <c r="AE53" s="38"/>
      <c r="AF53" s="38"/>
      <c r="AG53" s="38"/>
      <c r="AH53" s="38"/>
      <c r="AI53" s="38"/>
      <c r="AJ53" s="38"/>
      <c r="AK53" s="38"/>
      <c r="AL53" s="38"/>
      <c r="AM53" s="38"/>
      <c r="AN53" s="38"/>
      <c r="AO53" s="38"/>
      <c r="AP53" s="38"/>
      <c r="AQ53" s="38"/>
      <c r="AR53" s="38"/>
      <c r="AS53" s="38"/>
      <c r="AT53" s="38"/>
      <c r="AU53" s="38"/>
      <c r="AV53" s="38"/>
      <c r="AW53" s="38"/>
      <c r="AX53" s="38"/>
      <c r="AY53" s="38"/>
    </row>
    <row r="54" spans="1:51" ht="24.75" customHeight="1" x14ac:dyDescent="0.25">
      <c r="A54" s="166"/>
      <c r="B54" s="164"/>
      <c r="C54" s="67">
        <v>51</v>
      </c>
      <c r="D54" s="71" t="s">
        <v>114</v>
      </c>
      <c r="E54" s="86" t="s">
        <v>293</v>
      </c>
      <c r="F54" s="77" t="s">
        <v>3</v>
      </c>
      <c r="G54" s="75" t="s">
        <v>296</v>
      </c>
      <c r="H54" s="81" t="s">
        <v>470</v>
      </c>
      <c r="I54" s="82">
        <v>1.92</v>
      </c>
      <c r="J54" s="85">
        <v>20</v>
      </c>
      <c r="K54" s="28">
        <f t="shared" si="5"/>
        <v>10</v>
      </c>
      <c r="L54" s="28">
        <f t="shared" si="6"/>
        <v>10</v>
      </c>
      <c r="M54" s="29"/>
      <c r="N54" s="30">
        <f t="shared" si="3"/>
        <v>5</v>
      </c>
      <c r="O54" s="29"/>
      <c r="P54" s="29"/>
      <c r="Q54" s="29"/>
      <c r="R54" s="42">
        <f t="shared" si="7"/>
        <v>10</v>
      </c>
      <c r="S54" s="20" t="str">
        <f t="shared" si="4"/>
        <v>OK</v>
      </c>
      <c r="T54" s="155"/>
      <c r="U54" s="152">
        <v>10</v>
      </c>
      <c r="V54" s="156"/>
      <c r="W54" s="156"/>
      <c r="X54" s="41"/>
      <c r="Y54" s="41"/>
      <c r="Z54" s="41"/>
      <c r="AA54" s="40"/>
      <c r="AB54" s="40"/>
      <c r="AC54" s="40"/>
      <c r="AD54" s="40"/>
      <c r="AE54" s="38"/>
      <c r="AF54" s="38"/>
      <c r="AG54" s="38"/>
      <c r="AH54" s="38"/>
      <c r="AI54" s="38"/>
      <c r="AJ54" s="38"/>
      <c r="AK54" s="38"/>
      <c r="AL54" s="38"/>
      <c r="AM54" s="38"/>
      <c r="AN54" s="38"/>
      <c r="AO54" s="38"/>
      <c r="AP54" s="38"/>
      <c r="AQ54" s="38"/>
      <c r="AR54" s="38"/>
      <c r="AS54" s="38"/>
      <c r="AT54" s="38"/>
      <c r="AU54" s="38"/>
      <c r="AV54" s="38"/>
      <c r="AW54" s="38"/>
      <c r="AX54" s="38"/>
      <c r="AY54" s="38"/>
    </row>
    <row r="55" spans="1:51" ht="24.75" customHeight="1" x14ac:dyDescent="0.25">
      <c r="A55" s="166"/>
      <c r="B55" s="164"/>
      <c r="C55" s="67">
        <v>52</v>
      </c>
      <c r="D55" s="71" t="s">
        <v>115</v>
      </c>
      <c r="E55" s="86" t="s">
        <v>297</v>
      </c>
      <c r="F55" s="77" t="s">
        <v>3</v>
      </c>
      <c r="G55" s="75" t="s">
        <v>298</v>
      </c>
      <c r="H55" s="81" t="s">
        <v>468</v>
      </c>
      <c r="I55" s="82">
        <v>9.8000000000000007</v>
      </c>
      <c r="J55" s="85">
        <v>5</v>
      </c>
      <c r="K55" s="28">
        <f t="shared" si="5"/>
        <v>0</v>
      </c>
      <c r="L55" s="28">
        <f t="shared" si="6"/>
        <v>0</v>
      </c>
      <c r="M55" s="29"/>
      <c r="N55" s="30">
        <f t="shared" si="3"/>
        <v>1</v>
      </c>
      <c r="O55" s="29"/>
      <c r="P55" s="29"/>
      <c r="Q55" s="29"/>
      <c r="R55" s="42">
        <f t="shared" si="7"/>
        <v>5</v>
      </c>
      <c r="S55" s="20" t="str">
        <f t="shared" si="4"/>
        <v>OK</v>
      </c>
      <c r="T55" s="155"/>
      <c r="U55" s="156"/>
      <c r="V55" s="156"/>
      <c r="W55" s="156"/>
      <c r="X55" s="41"/>
      <c r="Y55" s="41"/>
      <c r="Z55" s="41"/>
      <c r="AA55" s="40"/>
      <c r="AB55" s="40"/>
      <c r="AC55" s="40"/>
      <c r="AD55" s="40"/>
      <c r="AE55" s="38"/>
      <c r="AF55" s="38"/>
      <c r="AG55" s="38"/>
      <c r="AH55" s="38"/>
      <c r="AI55" s="38"/>
      <c r="AJ55" s="38"/>
      <c r="AK55" s="38"/>
      <c r="AL55" s="38"/>
      <c r="AM55" s="38"/>
      <c r="AN55" s="38"/>
      <c r="AO55" s="38"/>
      <c r="AP55" s="38"/>
      <c r="AQ55" s="38"/>
      <c r="AR55" s="38"/>
      <c r="AS55" s="38"/>
      <c r="AT55" s="38"/>
      <c r="AU55" s="38"/>
      <c r="AV55" s="38"/>
      <c r="AW55" s="38"/>
      <c r="AX55" s="38"/>
      <c r="AY55" s="38"/>
    </row>
    <row r="56" spans="1:51" ht="24.75" customHeight="1" x14ac:dyDescent="0.25">
      <c r="A56" s="166"/>
      <c r="B56" s="165"/>
      <c r="C56" s="67">
        <v>53</v>
      </c>
      <c r="D56" s="71" t="s">
        <v>116</v>
      </c>
      <c r="E56" s="86" t="s">
        <v>299</v>
      </c>
      <c r="F56" s="77" t="s">
        <v>3</v>
      </c>
      <c r="G56" s="75" t="s">
        <v>300</v>
      </c>
      <c r="H56" s="81" t="s">
        <v>468</v>
      </c>
      <c r="I56" s="82">
        <v>8.86</v>
      </c>
      <c r="J56" s="85">
        <v>3</v>
      </c>
      <c r="K56" s="28">
        <f t="shared" si="5"/>
        <v>0</v>
      </c>
      <c r="L56" s="28">
        <f t="shared" si="6"/>
        <v>0</v>
      </c>
      <c r="M56" s="29"/>
      <c r="N56" s="30">
        <f t="shared" si="3"/>
        <v>0</v>
      </c>
      <c r="O56" s="29"/>
      <c r="P56" s="29"/>
      <c r="Q56" s="29"/>
      <c r="R56" s="42">
        <f t="shared" si="7"/>
        <v>3</v>
      </c>
      <c r="S56" s="20" t="str">
        <f t="shared" si="4"/>
        <v>OK</v>
      </c>
      <c r="T56" s="155"/>
      <c r="U56" s="156"/>
      <c r="V56" s="156"/>
      <c r="W56" s="156"/>
      <c r="X56" s="41"/>
      <c r="Y56" s="41"/>
      <c r="Z56" s="41"/>
      <c r="AA56" s="40"/>
      <c r="AB56" s="40"/>
      <c r="AC56" s="40"/>
      <c r="AD56" s="40"/>
      <c r="AE56" s="38"/>
      <c r="AF56" s="38"/>
      <c r="AG56" s="38"/>
      <c r="AH56" s="38"/>
      <c r="AI56" s="38"/>
      <c r="AJ56" s="38"/>
      <c r="AK56" s="38"/>
      <c r="AL56" s="38"/>
      <c r="AM56" s="38"/>
      <c r="AN56" s="38"/>
      <c r="AO56" s="38"/>
      <c r="AP56" s="38"/>
      <c r="AQ56" s="38"/>
      <c r="AR56" s="38"/>
      <c r="AS56" s="38"/>
      <c r="AT56" s="38"/>
      <c r="AU56" s="38"/>
      <c r="AV56" s="38"/>
      <c r="AW56" s="38"/>
      <c r="AX56" s="38"/>
      <c r="AY56" s="38"/>
    </row>
    <row r="57" spans="1:51" ht="24.75" customHeight="1" x14ac:dyDescent="0.25">
      <c r="A57" s="166" t="s">
        <v>479</v>
      </c>
      <c r="B57" s="163">
        <v>6</v>
      </c>
      <c r="C57" s="67">
        <v>54</v>
      </c>
      <c r="D57" s="71" t="s">
        <v>117</v>
      </c>
      <c r="E57" s="86" t="s">
        <v>290</v>
      </c>
      <c r="F57" s="77" t="s">
        <v>301</v>
      </c>
      <c r="G57" s="75" t="s">
        <v>302</v>
      </c>
      <c r="H57" s="81" t="s">
        <v>468</v>
      </c>
      <c r="I57" s="82">
        <v>1</v>
      </c>
      <c r="J57" s="85">
        <v>50</v>
      </c>
      <c r="K57" s="28">
        <f t="shared" si="5"/>
        <v>0</v>
      </c>
      <c r="L57" s="28">
        <f t="shared" si="6"/>
        <v>0</v>
      </c>
      <c r="M57" s="29"/>
      <c r="N57" s="30">
        <f t="shared" si="3"/>
        <v>12</v>
      </c>
      <c r="O57" s="29"/>
      <c r="P57" s="29"/>
      <c r="Q57" s="29"/>
      <c r="R57" s="42">
        <f t="shared" si="7"/>
        <v>50</v>
      </c>
      <c r="S57" s="20" t="str">
        <f t="shared" si="4"/>
        <v>OK</v>
      </c>
      <c r="T57" s="155"/>
      <c r="U57" s="156"/>
      <c r="V57" s="156"/>
      <c r="W57" s="156"/>
      <c r="X57" s="41"/>
      <c r="Y57" s="41"/>
      <c r="Z57" s="41"/>
      <c r="AA57" s="40"/>
      <c r="AB57" s="40"/>
      <c r="AC57" s="40"/>
      <c r="AD57" s="40"/>
      <c r="AE57" s="38"/>
      <c r="AF57" s="38"/>
      <c r="AG57" s="38"/>
      <c r="AH57" s="38"/>
      <c r="AI57" s="38"/>
      <c r="AJ57" s="38"/>
      <c r="AK57" s="38"/>
      <c r="AL57" s="38"/>
      <c r="AM57" s="38"/>
      <c r="AN57" s="38"/>
      <c r="AO57" s="38"/>
      <c r="AP57" s="38"/>
      <c r="AQ57" s="38"/>
      <c r="AR57" s="38"/>
      <c r="AS57" s="38"/>
      <c r="AT57" s="38"/>
      <c r="AU57" s="38"/>
      <c r="AV57" s="38"/>
      <c r="AW57" s="38"/>
      <c r="AX57" s="38"/>
      <c r="AY57" s="38"/>
    </row>
    <row r="58" spans="1:51" ht="24.75" customHeight="1" x14ac:dyDescent="0.25">
      <c r="A58" s="166"/>
      <c r="B58" s="164"/>
      <c r="C58" s="67">
        <v>55</v>
      </c>
      <c r="D58" s="71" t="s">
        <v>118</v>
      </c>
      <c r="E58" s="86" t="s">
        <v>303</v>
      </c>
      <c r="F58" s="77" t="s">
        <v>3</v>
      </c>
      <c r="G58" s="75" t="s">
        <v>304</v>
      </c>
      <c r="H58" s="81" t="s">
        <v>468</v>
      </c>
      <c r="I58" s="82">
        <v>1.06</v>
      </c>
      <c r="J58" s="85">
        <v>10</v>
      </c>
      <c r="K58" s="28">
        <f t="shared" si="5"/>
        <v>0</v>
      </c>
      <c r="L58" s="28">
        <f t="shared" si="6"/>
        <v>0</v>
      </c>
      <c r="M58" s="29"/>
      <c r="N58" s="30">
        <f t="shared" si="3"/>
        <v>2</v>
      </c>
      <c r="O58" s="29"/>
      <c r="P58" s="29"/>
      <c r="Q58" s="29"/>
      <c r="R58" s="42">
        <f t="shared" si="7"/>
        <v>10</v>
      </c>
      <c r="S58" s="20" t="str">
        <f t="shared" si="4"/>
        <v>OK</v>
      </c>
      <c r="T58" s="155"/>
      <c r="U58" s="156"/>
      <c r="V58" s="156"/>
      <c r="W58" s="156"/>
      <c r="X58" s="41"/>
      <c r="Y58" s="41"/>
      <c r="Z58" s="41"/>
      <c r="AA58" s="40"/>
      <c r="AB58" s="40"/>
      <c r="AC58" s="40"/>
      <c r="AD58" s="40"/>
      <c r="AE58" s="38"/>
      <c r="AF58" s="38"/>
      <c r="AG58" s="38"/>
      <c r="AH58" s="38"/>
      <c r="AI58" s="38"/>
      <c r="AJ58" s="38"/>
      <c r="AK58" s="38"/>
      <c r="AL58" s="38"/>
      <c r="AM58" s="38"/>
      <c r="AN58" s="38"/>
      <c r="AO58" s="38"/>
      <c r="AP58" s="38"/>
      <c r="AQ58" s="38"/>
      <c r="AR58" s="38"/>
      <c r="AS58" s="38"/>
      <c r="AT58" s="38"/>
      <c r="AU58" s="38"/>
      <c r="AV58" s="38"/>
      <c r="AW58" s="38"/>
      <c r="AX58" s="38"/>
      <c r="AY58" s="38"/>
    </row>
    <row r="59" spans="1:51" ht="24.75" customHeight="1" x14ac:dyDescent="0.25">
      <c r="A59" s="166"/>
      <c r="B59" s="164"/>
      <c r="C59" s="67">
        <v>56</v>
      </c>
      <c r="D59" s="71" t="s">
        <v>119</v>
      </c>
      <c r="E59" s="86" t="s">
        <v>293</v>
      </c>
      <c r="F59" s="77" t="s">
        <v>50</v>
      </c>
      <c r="G59" s="75" t="s">
        <v>305</v>
      </c>
      <c r="H59" s="81" t="s">
        <v>468</v>
      </c>
      <c r="I59" s="82">
        <v>2</v>
      </c>
      <c r="J59" s="85">
        <v>10</v>
      </c>
      <c r="K59" s="28">
        <f t="shared" si="5"/>
        <v>0</v>
      </c>
      <c r="L59" s="28">
        <f t="shared" si="6"/>
        <v>0</v>
      </c>
      <c r="M59" s="29"/>
      <c r="N59" s="30">
        <f t="shared" si="3"/>
        <v>2</v>
      </c>
      <c r="O59" s="29"/>
      <c r="P59" s="29"/>
      <c r="Q59" s="29"/>
      <c r="R59" s="42">
        <f t="shared" si="7"/>
        <v>10</v>
      </c>
      <c r="S59" s="20" t="str">
        <f t="shared" si="4"/>
        <v>OK</v>
      </c>
      <c r="T59" s="155"/>
      <c r="U59" s="156"/>
      <c r="V59" s="156"/>
      <c r="W59" s="156"/>
      <c r="X59" s="41"/>
      <c r="Y59" s="41"/>
      <c r="Z59" s="41"/>
      <c r="AA59" s="40"/>
      <c r="AB59" s="40"/>
      <c r="AC59" s="40"/>
      <c r="AD59" s="40"/>
      <c r="AE59" s="38"/>
      <c r="AF59" s="38"/>
      <c r="AG59" s="38"/>
      <c r="AH59" s="38"/>
      <c r="AI59" s="38"/>
      <c r="AJ59" s="38"/>
      <c r="AK59" s="38"/>
      <c r="AL59" s="38"/>
      <c r="AM59" s="38"/>
      <c r="AN59" s="38"/>
      <c r="AO59" s="38"/>
      <c r="AP59" s="38"/>
      <c r="AQ59" s="38"/>
      <c r="AR59" s="38"/>
      <c r="AS59" s="38"/>
      <c r="AT59" s="38"/>
      <c r="AU59" s="38"/>
      <c r="AV59" s="38"/>
      <c r="AW59" s="38"/>
      <c r="AX59" s="38"/>
      <c r="AY59" s="38"/>
    </row>
    <row r="60" spans="1:51" ht="24.75" customHeight="1" x14ac:dyDescent="0.25">
      <c r="A60" s="166"/>
      <c r="B60" s="164"/>
      <c r="C60" s="67">
        <v>57</v>
      </c>
      <c r="D60" s="71" t="s">
        <v>120</v>
      </c>
      <c r="E60" s="86" t="s">
        <v>306</v>
      </c>
      <c r="F60" s="77" t="s">
        <v>236</v>
      </c>
      <c r="G60" s="75" t="s">
        <v>307</v>
      </c>
      <c r="H60" s="81" t="s">
        <v>468</v>
      </c>
      <c r="I60" s="82">
        <v>1.32</v>
      </c>
      <c r="J60" s="85">
        <v>5</v>
      </c>
      <c r="K60" s="28">
        <f t="shared" si="5"/>
        <v>0</v>
      </c>
      <c r="L60" s="28">
        <f t="shared" si="6"/>
        <v>0</v>
      </c>
      <c r="M60" s="29"/>
      <c r="N60" s="30">
        <f t="shared" si="3"/>
        <v>1</v>
      </c>
      <c r="O60" s="29"/>
      <c r="P60" s="29"/>
      <c r="Q60" s="29"/>
      <c r="R60" s="42">
        <f t="shared" si="7"/>
        <v>5</v>
      </c>
      <c r="S60" s="20" t="str">
        <f t="shared" si="4"/>
        <v>OK</v>
      </c>
      <c r="T60" s="155"/>
      <c r="U60" s="156"/>
      <c r="V60" s="156"/>
      <c r="W60" s="156"/>
      <c r="X60" s="41"/>
      <c r="Y60" s="41"/>
      <c r="Z60" s="41"/>
      <c r="AA60" s="40"/>
      <c r="AB60" s="40"/>
      <c r="AC60" s="40"/>
      <c r="AD60" s="40"/>
      <c r="AE60" s="38"/>
      <c r="AF60" s="38"/>
      <c r="AG60" s="38"/>
      <c r="AH60" s="38"/>
      <c r="AI60" s="38"/>
      <c r="AJ60" s="38"/>
      <c r="AK60" s="38"/>
      <c r="AL60" s="38"/>
      <c r="AM60" s="38"/>
      <c r="AN60" s="38"/>
      <c r="AO60" s="38"/>
      <c r="AP60" s="38"/>
      <c r="AQ60" s="38"/>
      <c r="AR60" s="38"/>
      <c r="AS60" s="38"/>
      <c r="AT60" s="38"/>
      <c r="AU60" s="38"/>
      <c r="AV60" s="38"/>
      <c r="AW60" s="38"/>
      <c r="AX60" s="38"/>
      <c r="AY60" s="38"/>
    </row>
    <row r="61" spans="1:51" ht="24.75" customHeight="1" x14ac:dyDescent="0.25">
      <c r="A61" s="166"/>
      <c r="B61" s="164"/>
      <c r="C61" s="67">
        <v>58</v>
      </c>
      <c r="D61" s="71" t="s">
        <v>121</v>
      </c>
      <c r="E61" s="86" t="s">
        <v>308</v>
      </c>
      <c r="F61" s="77" t="s">
        <v>3</v>
      </c>
      <c r="G61" s="75" t="s">
        <v>309</v>
      </c>
      <c r="H61" s="81" t="s">
        <v>468</v>
      </c>
      <c r="I61" s="82">
        <v>0.93</v>
      </c>
      <c r="J61" s="85">
        <v>12</v>
      </c>
      <c r="K61" s="28">
        <f t="shared" si="5"/>
        <v>0</v>
      </c>
      <c r="L61" s="28">
        <f t="shared" si="6"/>
        <v>0</v>
      </c>
      <c r="M61" s="29"/>
      <c r="N61" s="30">
        <f t="shared" si="3"/>
        <v>3</v>
      </c>
      <c r="O61" s="29"/>
      <c r="P61" s="29"/>
      <c r="Q61" s="29"/>
      <c r="R61" s="42">
        <f t="shared" si="7"/>
        <v>12</v>
      </c>
      <c r="S61" s="20" t="str">
        <f t="shared" si="4"/>
        <v>OK</v>
      </c>
      <c r="T61" s="155"/>
      <c r="U61" s="156"/>
      <c r="V61" s="156"/>
      <c r="W61" s="156"/>
      <c r="X61" s="41"/>
      <c r="Y61" s="41"/>
      <c r="Z61" s="41"/>
      <c r="AA61" s="40"/>
      <c r="AB61" s="40"/>
      <c r="AC61" s="40"/>
      <c r="AD61" s="40"/>
      <c r="AE61" s="38"/>
      <c r="AF61" s="38"/>
      <c r="AG61" s="38"/>
      <c r="AH61" s="38"/>
      <c r="AI61" s="38"/>
      <c r="AJ61" s="38"/>
      <c r="AK61" s="38"/>
      <c r="AL61" s="38"/>
      <c r="AM61" s="38"/>
      <c r="AN61" s="38"/>
      <c r="AO61" s="38"/>
      <c r="AP61" s="38"/>
      <c r="AQ61" s="38"/>
      <c r="AR61" s="38"/>
      <c r="AS61" s="38"/>
      <c r="AT61" s="38"/>
      <c r="AU61" s="38"/>
      <c r="AV61" s="38"/>
      <c r="AW61" s="38"/>
      <c r="AX61" s="38"/>
      <c r="AY61" s="38"/>
    </row>
    <row r="62" spans="1:51" ht="24.75" customHeight="1" x14ac:dyDescent="0.25">
      <c r="A62" s="166"/>
      <c r="B62" s="164"/>
      <c r="C62" s="67">
        <v>59</v>
      </c>
      <c r="D62" s="71" t="s">
        <v>122</v>
      </c>
      <c r="E62" s="86" t="s">
        <v>308</v>
      </c>
      <c r="F62" s="77" t="s">
        <v>3</v>
      </c>
      <c r="G62" s="75" t="s">
        <v>310</v>
      </c>
      <c r="H62" s="81" t="s">
        <v>468</v>
      </c>
      <c r="I62" s="82">
        <v>0.93</v>
      </c>
      <c r="J62" s="85">
        <v>24</v>
      </c>
      <c r="K62" s="28">
        <f t="shared" si="5"/>
        <v>0</v>
      </c>
      <c r="L62" s="28">
        <f t="shared" si="6"/>
        <v>0</v>
      </c>
      <c r="M62" s="29"/>
      <c r="N62" s="30">
        <f t="shared" si="3"/>
        <v>6</v>
      </c>
      <c r="O62" s="29"/>
      <c r="P62" s="29"/>
      <c r="Q62" s="29"/>
      <c r="R62" s="42">
        <f t="shared" si="7"/>
        <v>24</v>
      </c>
      <c r="S62" s="20" t="str">
        <f t="shared" si="4"/>
        <v>OK</v>
      </c>
      <c r="T62" s="155"/>
      <c r="U62" s="156"/>
      <c r="V62" s="156"/>
      <c r="W62" s="156"/>
      <c r="X62" s="41"/>
      <c r="Y62" s="41"/>
      <c r="Z62" s="41"/>
      <c r="AA62" s="40"/>
      <c r="AB62" s="40"/>
      <c r="AC62" s="40"/>
      <c r="AD62" s="40"/>
      <c r="AE62" s="38"/>
      <c r="AF62" s="38"/>
      <c r="AG62" s="38"/>
      <c r="AH62" s="38"/>
      <c r="AI62" s="38"/>
      <c r="AJ62" s="38"/>
      <c r="AK62" s="38"/>
      <c r="AL62" s="38"/>
      <c r="AM62" s="38"/>
      <c r="AN62" s="38"/>
      <c r="AO62" s="38"/>
      <c r="AP62" s="38"/>
      <c r="AQ62" s="38"/>
      <c r="AR62" s="38"/>
      <c r="AS62" s="38"/>
      <c r="AT62" s="38"/>
      <c r="AU62" s="38"/>
      <c r="AV62" s="38"/>
      <c r="AW62" s="38"/>
      <c r="AX62" s="38"/>
      <c r="AY62" s="38"/>
    </row>
    <row r="63" spans="1:51" ht="24.75" customHeight="1" x14ac:dyDescent="0.25">
      <c r="A63" s="166"/>
      <c r="B63" s="164"/>
      <c r="C63" s="67">
        <v>60</v>
      </c>
      <c r="D63" s="71" t="s">
        <v>123</v>
      </c>
      <c r="E63" s="86" t="s">
        <v>308</v>
      </c>
      <c r="F63" s="77" t="s">
        <v>3</v>
      </c>
      <c r="G63" s="75" t="s">
        <v>311</v>
      </c>
      <c r="H63" s="81" t="s">
        <v>468</v>
      </c>
      <c r="I63" s="82">
        <v>0.93</v>
      </c>
      <c r="J63" s="85">
        <v>12</v>
      </c>
      <c r="K63" s="28">
        <f t="shared" si="5"/>
        <v>0</v>
      </c>
      <c r="L63" s="28">
        <f t="shared" si="6"/>
        <v>0</v>
      </c>
      <c r="M63" s="29"/>
      <c r="N63" s="30">
        <f t="shared" si="3"/>
        <v>3</v>
      </c>
      <c r="O63" s="29"/>
      <c r="P63" s="29"/>
      <c r="Q63" s="29"/>
      <c r="R63" s="42">
        <f t="shared" si="7"/>
        <v>12</v>
      </c>
      <c r="S63" s="20" t="str">
        <f t="shared" si="4"/>
        <v>OK</v>
      </c>
      <c r="T63" s="155"/>
      <c r="U63" s="156"/>
      <c r="V63" s="156"/>
      <c r="W63" s="156"/>
      <c r="X63" s="41"/>
      <c r="Y63" s="41"/>
      <c r="Z63" s="41"/>
      <c r="AA63" s="40"/>
      <c r="AB63" s="40"/>
      <c r="AC63" s="40"/>
      <c r="AD63" s="40"/>
      <c r="AE63" s="38"/>
      <c r="AF63" s="38"/>
      <c r="AG63" s="38"/>
      <c r="AH63" s="38"/>
      <c r="AI63" s="38"/>
      <c r="AJ63" s="38"/>
      <c r="AK63" s="38"/>
      <c r="AL63" s="38"/>
      <c r="AM63" s="38"/>
      <c r="AN63" s="38"/>
      <c r="AO63" s="38"/>
      <c r="AP63" s="38"/>
      <c r="AQ63" s="38"/>
      <c r="AR63" s="38"/>
      <c r="AS63" s="38"/>
      <c r="AT63" s="38"/>
      <c r="AU63" s="38"/>
      <c r="AV63" s="38"/>
      <c r="AW63" s="38"/>
      <c r="AX63" s="38"/>
      <c r="AY63" s="38"/>
    </row>
    <row r="64" spans="1:51" ht="24.75" customHeight="1" x14ac:dyDescent="0.25">
      <c r="A64" s="166"/>
      <c r="B64" s="164"/>
      <c r="C64" s="67">
        <v>61</v>
      </c>
      <c r="D64" s="71" t="s">
        <v>124</v>
      </c>
      <c r="E64" s="86" t="s">
        <v>312</v>
      </c>
      <c r="F64" s="77" t="s">
        <v>3</v>
      </c>
      <c r="G64" s="75" t="s">
        <v>313</v>
      </c>
      <c r="H64" s="81" t="s">
        <v>468</v>
      </c>
      <c r="I64" s="82">
        <v>0.7</v>
      </c>
      <c r="J64" s="85">
        <v>48</v>
      </c>
      <c r="K64" s="28">
        <f t="shared" si="5"/>
        <v>0</v>
      </c>
      <c r="L64" s="28">
        <f t="shared" si="6"/>
        <v>0</v>
      </c>
      <c r="M64" s="29"/>
      <c r="N64" s="30">
        <f t="shared" si="3"/>
        <v>12</v>
      </c>
      <c r="O64" s="29"/>
      <c r="P64" s="29"/>
      <c r="Q64" s="29"/>
      <c r="R64" s="42">
        <f t="shared" si="7"/>
        <v>48</v>
      </c>
      <c r="S64" s="20" t="str">
        <f t="shared" si="4"/>
        <v>OK</v>
      </c>
      <c r="T64" s="155"/>
      <c r="U64" s="156"/>
      <c r="V64" s="156"/>
      <c r="W64" s="156"/>
      <c r="X64" s="41"/>
      <c r="Y64" s="41"/>
      <c r="Z64" s="41"/>
      <c r="AA64" s="40"/>
      <c r="AB64" s="40"/>
      <c r="AC64" s="40"/>
      <c r="AD64" s="40"/>
      <c r="AE64" s="38"/>
      <c r="AF64" s="38"/>
      <c r="AG64" s="38"/>
      <c r="AH64" s="38"/>
      <c r="AI64" s="38"/>
      <c r="AJ64" s="38"/>
      <c r="AK64" s="38"/>
      <c r="AL64" s="38"/>
      <c r="AM64" s="38"/>
      <c r="AN64" s="38"/>
      <c r="AO64" s="38"/>
      <c r="AP64" s="38"/>
      <c r="AQ64" s="38"/>
      <c r="AR64" s="38"/>
      <c r="AS64" s="38"/>
      <c r="AT64" s="38"/>
      <c r="AU64" s="38"/>
      <c r="AV64" s="38"/>
      <c r="AW64" s="38"/>
      <c r="AX64" s="38"/>
      <c r="AY64" s="38"/>
    </row>
    <row r="65" spans="1:51" ht="24.75" customHeight="1" x14ac:dyDescent="0.25">
      <c r="A65" s="166"/>
      <c r="B65" s="164"/>
      <c r="C65" s="67">
        <v>62</v>
      </c>
      <c r="D65" s="71" t="s">
        <v>125</v>
      </c>
      <c r="E65" s="86" t="s">
        <v>314</v>
      </c>
      <c r="F65" s="77" t="s">
        <v>3</v>
      </c>
      <c r="G65" s="75" t="s">
        <v>315</v>
      </c>
      <c r="H65" s="81" t="s">
        <v>468</v>
      </c>
      <c r="I65" s="82">
        <v>1.06</v>
      </c>
      <c r="J65" s="85">
        <v>0</v>
      </c>
      <c r="K65" s="28">
        <f t="shared" si="5"/>
        <v>0</v>
      </c>
      <c r="L65" s="28">
        <f t="shared" si="6"/>
        <v>0</v>
      </c>
      <c r="M65" s="29"/>
      <c r="N65" s="30">
        <f t="shared" si="3"/>
        <v>0</v>
      </c>
      <c r="O65" s="29"/>
      <c r="P65" s="29"/>
      <c r="Q65" s="29"/>
      <c r="R65" s="42">
        <f t="shared" si="7"/>
        <v>0</v>
      </c>
      <c r="S65" s="20" t="str">
        <f t="shared" si="4"/>
        <v>OK</v>
      </c>
      <c r="T65" s="142"/>
      <c r="U65" s="143"/>
      <c r="V65" s="143"/>
      <c r="W65" s="143"/>
      <c r="X65" s="41"/>
      <c r="Y65" s="41"/>
      <c r="Z65" s="41"/>
      <c r="AA65" s="40"/>
      <c r="AB65" s="40"/>
      <c r="AC65" s="40"/>
      <c r="AD65" s="40"/>
      <c r="AE65" s="38"/>
      <c r="AF65" s="38"/>
      <c r="AG65" s="38"/>
      <c r="AH65" s="38"/>
      <c r="AI65" s="38"/>
      <c r="AJ65" s="38"/>
      <c r="AK65" s="38"/>
      <c r="AL65" s="38"/>
      <c r="AM65" s="38"/>
      <c r="AN65" s="38"/>
      <c r="AO65" s="38"/>
      <c r="AP65" s="38"/>
      <c r="AQ65" s="38"/>
      <c r="AR65" s="38"/>
      <c r="AS65" s="38"/>
      <c r="AT65" s="38"/>
      <c r="AU65" s="38"/>
      <c r="AV65" s="38"/>
      <c r="AW65" s="38"/>
      <c r="AX65" s="38"/>
      <c r="AY65" s="38"/>
    </row>
    <row r="66" spans="1:51" ht="24.75" customHeight="1" x14ac:dyDescent="0.25">
      <c r="A66" s="166"/>
      <c r="B66" s="164"/>
      <c r="C66" s="67">
        <v>63</v>
      </c>
      <c r="D66" s="71" t="s">
        <v>126</v>
      </c>
      <c r="E66" s="86" t="s">
        <v>316</v>
      </c>
      <c r="F66" s="77" t="s">
        <v>3</v>
      </c>
      <c r="G66" s="75" t="s">
        <v>317</v>
      </c>
      <c r="H66" s="81" t="s">
        <v>468</v>
      </c>
      <c r="I66" s="82">
        <v>1.24</v>
      </c>
      <c r="J66" s="85">
        <v>20</v>
      </c>
      <c r="K66" s="28">
        <f t="shared" si="5"/>
        <v>0</v>
      </c>
      <c r="L66" s="28">
        <f t="shared" si="6"/>
        <v>0</v>
      </c>
      <c r="M66" s="29"/>
      <c r="N66" s="30">
        <f t="shared" si="3"/>
        <v>5</v>
      </c>
      <c r="O66" s="29"/>
      <c r="P66" s="29"/>
      <c r="Q66" s="29"/>
      <c r="R66" s="42">
        <f t="shared" si="7"/>
        <v>20</v>
      </c>
      <c r="S66" s="20" t="str">
        <f t="shared" si="4"/>
        <v>OK</v>
      </c>
      <c r="T66" s="155"/>
      <c r="U66" s="156"/>
      <c r="V66" s="156"/>
      <c r="W66" s="156"/>
      <c r="X66" s="41"/>
      <c r="Y66" s="41"/>
      <c r="Z66" s="41"/>
      <c r="AA66" s="40"/>
      <c r="AB66" s="40"/>
      <c r="AC66" s="40"/>
      <c r="AD66" s="40"/>
      <c r="AE66" s="38"/>
      <c r="AF66" s="38"/>
      <c r="AG66" s="38"/>
      <c r="AH66" s="38"/>
      <c r="AI66" s="38"/>
      <c r="AJ66" s="38"/>
      <c r="AK66" s="38"/>
      <c r="AL66" s="38"/>
      <c r="AM66" s="38"/>
      <c r="AN66" s="38"/>
      <c r="AO66" s="38"/>
      <c r="AP66" s="38"/>
      <c r="AQ66" s="38"/>
      <c r="AR66" s="38"/>
      <c r="AS66" s="38"/>
      <c r="AT66" s="38"/>
      <c r="AU66" s="38"/>
      <c r="AV66" s="38"/>
      <c r="AW66" s="38"/>
      <c r="AX66" s="38"/>
      <c r="AY66" s="38"/>
    </row>
    <row r="67" spans="1:51" ht="24.75" customHeight="1" x14ac:dyDescent="0.25">
      <c r="A67" s="166"/>
      <c r="B67" s="164"/>
      <c r="C67" s="67">
        <v>64</v>
      </c>
      <c r="D67" s="71" t="s">
        <v>127</v>
      </c>
      <c r="E67" s="86" t="s">
        <v>314</v>
      </c>
      <c r="F67" s="77" t="s">
        <v>3</v>
      </c>
      <c r="G67" s="75" t="s">
        <v>318</v>
      </c>
      <c r="H67" s="81" t="s">
        <v>468</v>
      </c>
      <c r="I67" s="82">
        <v>1.67</v>
      </c>
      <c r="J67" s="85">
        <v>10</v>
      </c>
      <c r="K67" s="28">
        <f t="shared" si="5"/>
        <v>0</v>
      </c>
      <c r="L67" s="28">
        <f t="shared" si="6"/>
        <v>0</v>
      </c>
      <c r="M67" s="29"/>
      <c r="N67" s="30">
        <f t="shared" si="3"/>
        <v>2</v>
      </c>
      <c r="O67" s="29"/>
      <c r="P67" s="29"/>
      <c r="Q67" s="29"/>
      <c r="R67" s="42">
        <f t="shared" si="7"/>
        <v>10</v>
      </c>
      <c r="S67" s="20" t="str">
        <f t="shared" si="4"/>
        <v>OK</v>
      </c>
      <c r="T67" s="155"/>
      <c r="U67" s="156"/>
      <c r="V67" s="156"/>
      <c r="W67" s="156"/>
      <c r="X67" s="41"/>
      <c r="Y67" s="41"/>
      <c r="Z67" s="41"/>
      <c r="AA67" s="40"/>
      <c r="AB67" s="40"/>
      <c r="AC67" s="40"/>
      <c r="AD67" s="40"/>
      <c r="AE67" s="38"/>
      <c r="AF67" s="38"/>
      <c r="AG67" s="38"/>
      <c r="AH67" s="38"/>
      <c r="AI67" s="38"/>
      <c r="AJ67" s="38"/>
      <c r="AK67" s="38"/>
      <c r="AL67" s="38"/>
      <c r="AM67" s="38"/>
      <c r="AN67" s="38"/>
      <c r="AO67" s="38"/>
      <c r="AP67" s="38"/>
      <c r="AQ67" s="38"/>
      <c r="AR67" s="38"/>
      <c r="AS67" s="38"/>
      <c r="AT67" s="38"/>
      <c r="AU67" s="38"/>
      <c r="AV67" s="38"/>
      <c r="AW67" s="38"/>
      <c r="AX67" s="38"/>
      <c r="AY67" s="38"/>
    </row>
    <row r="68" spans="1:51" ht="24.75" customHeight="1" x14ac:dyDescent="0.25">
      <c r="A68" s="166"/>
      <c r="B68" s="164"/>
      <c r="C68" s="67">
        <v>65</v>
      </c>
      <c r="D68" s="71" t="s">
        <v>128</v>
      </c>
      <c r="E68" s="86" t="s">
        <v>297</v>
      </c>
      <c r="F68" s="77" t="s">
        <v>3</v>
      </c>
      <c r="G68" s="75" t="s">
        <v>319</v>
      </c>
      <c r="H68" s="81" t="s">
        <v>468</v>
      </c>
      <c r="I68" s="82">
        <v>0.75</v>
      </c>
      <c r="J68" s="85">
        <v>100</v>
      </c>
      <c r="K68" s="28">
        <f t="shared" si="5"/>
        <v>0</v>
      </c>
      <c r="L68" s="28">
        <f t="shared" si="6"/>
        <v>0</v>
      </c>
      <c r="M68" s="29"/>
      <c r="N68" s="30">
        <f t="shared" si="3"/>
        <v>25</v>
      </c>
      <c r="O68" s="29"/>
      <c r="P68" s="29"/>
      <c r="Q68" s="29"/>
      <c r="R68" s="42">
        <f t="shared" si="7"/>
        <v>100</v>
      </c>
      <c r="S68" s="20" t="str">
        <f t="shared" si="4"/>
        <v>OK</v>
      </c>
      <c r="T68" s="155"/>
      <c r="U68" s="156"/>
      <c r="V68" s="156"/>
      <c r="W68" s="156"/>
      <c r="X68" s="41"/>
      <c r="Y68" s="41"/>
      <c r="Z68" s="41"/>
      <c r="AA68" s="40"/>
      <c r="AB68" s="40"/>
      <c r="AC68" s="40"/>
      <c r="AD68" s="40"/>
      <c r="AE68" s="38"/>
      <c r="AF68" s="38"/>
      <c r="AG68" s="38"/>
      <c r="AH68" s="38"/>
      <c r="AI68" s="38"/>
      <c r="AJ68" s="38"/>
      <c r="AK68" s="38"/>
      <c r="AL68" s="38"/>
      <c r="AM68" s="38"/>
      <c r="AN68" s="38"/>
      <c r="AO68" s="38"/>
      <c r="AP68" s="38"/>
      <c r="AQ68" s="38"/>
      <c r="AR68" s="38"/>
      <c r="AS68" s="38"/>
      <c r="AT68" s="38"/>
      <c r="AU68" s="38"/>
      <c r="AV68" s="38"/>
      <c r="AW68" s="38"/>
      <c r="AX68" s="38"/>
      <c r="AY68" s="38"/>
    </row>
    <row r="69" spans="1:51" ht="24.75" customHeight="1" x14ac:dyDescent="0.25">
      <c r="A69" s="166"/>
      <c r="B69" s="164"/>
      <c r="C69" s="67">
        <v>66</v>
      </c>
      <c r="D69" s="71" t="s">
        <v>129</v>
      </c>
      <c r="E69" s="86" t="s">
        <v>299</v>
      </c>
      <c r="F69" s="77" t="s">
        <v>3</v>
      </c>
      <c r="G69" s="75" t="s">
        <v>320</v>
      </c>
      <c r="H69" s="81" t="s">
        <v>468</v>
      </c>
      <c r="I69" s="82">
        <v>5.69</v>
      </c>
      <c r="J69" s="85">
        <v>10</v>
      </c>
      <c r="K69" s="28">
        <f t="shared" si="5"/>
        <v>0</v>
      </c>
      <c r="L69" s="28">
        <f t="shared" si="6"/>
        <v>0</v>
      </c>
      <c r="M69" s="29"/>
      <c r="N69" s="30">
        <f t="shared" si="3"/>
        <v>2</v>
      </c>
      <c r="O69" s="29"/>
      <c r="P69" s="29"/>
      <c r="Q69" s="29"/>
      <c r="R69" s="42">
        <f t="shared" si="7"/>
        <v>10</v>
      </c>
      <c r="S69" s="20" t="str">
        <f t="shared" ref="S69:S154" si="8">IF(R69&lt;0,"ATENÇÃO","OK")</f>
        <v>OK</v>
      </c>
      <c r="T69" s="155"/>
      <c r="U69" s="156"/>
      <c r="V69" s="156"/>
      <c r="W69" s="156"/>
      <c r="X69" s="41"/>
      <c r="Y69" s="41"/>
      <c r="Z69" s="41"/>
      <c r="AA69" s="40"/>
      <c r="AB69" s="40"/>
      <c r="AC69" s="40"/>
      <c r="AD69" s="40"/>
      <c r="AE69" s="38"/>
      <c r="AF69" s="38"/>
      <c r="AG69" s="38"/>
      <c r="AH69" s="38"/>
      <c r="AI69" s="38"/>
      <c r="AJ69" s="38"/>
      <c r="AK69" s="38"/>
      <c r="AL69" s="38"/>
      <c r="AM69" s="38"/>
      <c r="AN69" s="38"/>
      <c r="AO69" s="38"/>
      <c r="AP69" s="38"/>
      <c r="AQ69" s="38"/>
      <c r="AR69" s="38"/>
      <c r="AS69" s="38"/>
      <c r="AT69" s="38"/>
      <c r="AU69" s="38"/>
      <c r="AV69" s="38"/>
      <c r="AW69" s="38"/>
      <c r="AX69" s="38"/>
      <c r="AY69" s="38"/>
    </row>
    <row r="70" spans="1:51" ht="24.75" customHeight="1" x14ac:dyDescent="0.25">
      <c r="A70" s="166"/>
      <c r="B70" s="164"/>
      <c r="C70" s="67">
        <v>67</v>
      </c>
      <c r="D70" s="71" t="s">
        <v>130</v>
      </c>
      <c r="E70" s="86" t="s">
        <v>321</v>
      </c>
      <c r="F70" s="77" t="s">
        <v>3</v>
      </c>
      <c r="G70" s="75" t="s">
        <v>322</v>
      </c>
      <c r="H70" s="81" t="s">
        <v>468</v>
      </c>
      <c r="I70" s="82">
        <v>3.04</v>
      </c>
      <c r="J70" s="85">
        <v>20</v>
      </c>
      <c r="K70" s="28">
        <f t="shared" si="5"/>
        <v>0</v>
      </c>
      <c r="L70" s="28">
        <f t="shared" si="6"/>
        <v>0</v>
      </c>
      <c r="M70" s="29"/>
      <c r="N70" s="30">
        <f t="shared" si="3"/>
        <v>5</v>
      </c>
      <c r="O70" s="29"/>
      <c r="P70" s="29"/>
      <c r="Q70" s="29"/>
      <c r="R70" s="42">
        <f t="shared" si="7"/>
        <v>20</v>
      </c>
      <c r="S70" s="20" t="str">
        <f t="shared" si="8"/>
        <v>OK</v>
      </c>
      <c r="T70" s="155"/>
      <c r="U70" s="156"/>
      <c r="V70" s="156"/>
      <c r="W70" s="156"/>
      <c r="X70" s="41"/>
      <c r="Y70" s="41"/>
      <c r="Z70" s="41"/>
      <c r="AA70" s="40"/>
      <c r="AB70" s="40"/>
      <c r="AC70" s="40"/>
      <c r="AD70" s="40"/>
      <c r="AE70" s="38"/>
      <c r="AF70" s="38"/>
      <c r="AG70" s="38"/>
      <c r="AH70" s="38"/>
      <c r="AI70" s="38"/>
      <c r="AJ70" s="38"/>
      <c r="AK70" s="38"/>
      <c r="AL70" s="38"/>
      <c r="AM70" s="38"/>
      <c r="AN70" s="38"/>
      <c r="AO70" s="38"/>
      <c r="AP70" s="38"/>
      <c r="AQ70" s="38"/>
      <c r="AR70" s="38"/>
      <c r="AS70" s="38"/>
      <c r="AT70" s="38"/>
      <c r="AU70" s="38"/>
      <c r="AV70" s="38"/>
      <c r="AW70" s="38"/>
      <c r="AX70" s="38"/>
      <c r="AY70" s="38"/>
    </row>
    <row r="71" spans="1:51" ht="24.75" customHeight="1" x14ac:dyDescent="0.25">
      <c r="A71" s="166"/>
      <c r="B71" s="164"/>
      <c r="C71" s="67">
        <v>68</v>
      </c>
      <c r="D71" s="71" t="s">
        <v>131</v>
      </c>
      <c r="E71" s="86" t="s">
        <v>323</v>
      </c>
      <c r="F71" s="77" t="s">
        <v>3</v>
      </c>
      <c r="G71" s="75" t="s">
        <v>324</v>
      </c>
      <c r="H71" s="81" t="s">
        <v>468</v>
      </c>
      <c r="I71" s="82">
        <v>3.66</v>
      </c>
      <c r="J71" s="85">
        <v>60</v>
      </c>
      <c r="K71" s="28">
        <f t="shared" si="5"/>
        <v>30</v>
      </c>
      <c r="L71" s="28">
        <f t="shared" si="6"/>
        <v>30</v>
      </c>
      <c r="M71" s="29"/>
      <c r="N71" s="30">
        <f t="shared" si="3"/>
        <v>15</v>
      </c>
      <c r="O71" s="29"/>
      <c r="P71" s="29"/>
      <c r="Q71" s="29"/>
      <c r="R71" s="42">
        <f t="shared" si="7"/>
        <v>30</v>
      </c>
      <c r="S71" s="20" t="str">
        <f t="shared" si="8"/>
        <v>OK</v>
      </c>
      <c r="T71" s="155"/>
      <c r="U71" s="152">
        <v>30</v>
      </c>
      <c r="V71" s="156"/>
      <c r="W71" s="156"/>
      <c r="X71" s="41"/>
      <c r="Y71" s="41"/>
      <c r="Z71" s="41"/>
      <c r="AA71" s="40"/>
      <c r="AB71" s="40"/>
      <c r="AC71" s="40"/>
      <c r="AD71" s="40"/>
      <c r="AE71" s="38"/>
      <c r="AF71" s="38"/>
      <c r="AG71" s="38"/>
      <c r="AH71" s="38"/>
      <c r="AI71" s="38"/>
      <c r="AJ71" s="38"/>
      <c r="AK71" s="38"/>
      <c r="AL71" s="38"/>
      <c r="AM71" s="38"/>
      <c r="AN71" s="38"/>
      <c r="AO71" s="38"/>
      <c r="AP71" s="38"/>
      <c r="AQ71" s="38"/>
      <c r="AR71" s="38"/>
      <c r="AS71" s="38"/>
      <c r="AT71" s="38"/>
      <c r="AU71" s="38"/>
      <c r="AV71" s="38"/>
      <c r="AW71" s="38"/>
      <c r="AX71" s="38"/>
      <c r="AY71" s="38"/>
    </row>
    <row r="72" spans="1:51" ht="24.75" customHeight="1" x14ac:dyDescent="0.25">
      <c r="A72" s="166"/>
      <c r="B72" s="164"/>
      <c r="C72" s="67">
        <v>69</v>
      </c>
      <c r="D72" s="71" t="s">
        <v>132</v>
      </c>
      <c r="E72" s="86" t="s">
        <v>314</v>
      </c>
      <c r="F72" s="77" t="s">
        <v>3</v>
      </c>
      <c r="G72" s="75" t="s">
        <v>325</v>
      </c>
      <c r="H72" s="81" t="s">
        <v>468</v>
      </c>
      <c r="I72" s="82">
        <v>0.43</v>
      </c>
      <c r="J72" s="85">
        <v>40</v>
      </c>
      <c r="K72" s="28">
        <f t="shared" si="5"/>
        <v>20</v>
      </c>
      <c r="L72" s="28">
        <f t="shared" si="6"/>
        <v>20</v>
      </c>
      <c r="M72" s="29"/>
      <c r="N72" s="30">
        <f t="shared" si="3"/>
        <v>10</v>
      </c>
      <c r="O72" s="29"/>
      <c r="P72" s="29"/>
      <c r="Q72" s="29"/>
      <c r="R72" s="42">
        <f t="shared" si="7"/>
        <v>20</v>
      </c>
      <c r="S72" s="20" t="str">
        <f t="shared" si="8"/>
        <v>OK</v>
      </c>
      <c r="T72" s="155"/>
      <c r="U72" s="152">
        <v>20</v>
      </c>
      <c r="V72" s="156"/>
      <c r="W72" s="156"/>
      <c r="X72" s="41"/>
      <c r="Y72" s="41"/>
      <c r="Z72" s="41"/>
      <c r="AA72" s="40"/>
      <c r="AB72" s="40"/>
      <c r="AC72" s="40"/>
      <c r="AD72" s="40"/>
      <c r="AE72" s="38"/>
      <c r="AF72" s="38"/>
      <c r="AG72" s="38"/>
      <c r="AH72" s="38"/>
      <c r="AI72" s="38"/>
      <c r="AJ72" s="38"/>
      <c r="AK72" s="38"/>
      <c r="AL72" s="38"/>
      <c r="AM72" s="38"/>
      <c r="AN72" s="38"/>
      <c r="AO72" s="38"/>
      <c r="AP72" s="38"/>
      <c r="AQ72" s="38"/>
      <c r="AR72" s="38"/>
      <c r="AS72" s="38"/>
      <c r="AT72" s="38"/>
      <c r="AU72" s="38"/>
      <c r="AV72" s="38"/>
      <c r="AW72" s="38"/>
      <c r="AX72" s="38"/>
      <c r="AY72" s="38"/>
    </row>
    <row r="73" spans="1:51" ht="24.75" customHeight="1" x14ac:dyDescent="0.25">
      <c r="A73" s="166"/>
      <c r="B73" s="165"/>
      <c r="C73" s="67">
        <v>70</v>
      </c>
      <c r="D73" s="71" t="s">
        <v>133</v>
      </c>
      <c r="E73" s="86" t="s">
        <v>308</v>
      </c>
      <c r="F73" s="77" t="s">
        <v>3</v>
      </c>
      <c r="G73" s="75" t="s">
        <v>326</v>
      </c>
      <c r="H73" s="81" t="s">
        <v>468</v>
      </c>
      <c r="I73" s="82">
        <v>1.75</v>
      </c>
      <c r="J73" s="85">
        <v>48</v>
      </c>
      <c r="K73" s="28">
        <f t="shared" si="5"/>
        <v>0</v>
      </c>
      <c r="L73" s="28">
        <f t="shared" si="6"/>
        <v>0</v>
      </c>
      <c r="M73" s="29"/>
      <c r="N73" s="30">
        <f t="shared" si="3"/>
        <v>12</v>
      </c>
      <c r="O73" s="29"/>
      <c r="P73" s="29"/>
      <c r="Q73" s="29"/>
      <c r="R73" s="42">
        <f t="shared" si="7"/>
        <v>48</v>
      </c>
      <c r="S73" s="20" t="str">
        <f t="shared" si="8"/>
        <v>OK</v>
      </c>
      <c r="T73" s="155"/>
      <c r="U73" s="156"/>
      <c r="V73" s="156"/>
      <c r="W73" s="156"/>
      <c r="X73" s="41"/>
      <c r="Y73" s="41"/>
      <c r="Z73" s="41"/>
      <c r="AA73" s="40"/>
      <c r="AB73" s="40"/>
      <c r="AC73" s="40"/>
      <c r="AD73" s="40"/>
      <c r="AE73" s="38"/>
      <c r="AF73" s="38"/>
      <c r="AG73" s="38"/>
      <c r="AH73" s="38"/>
      <c r="AI73" s="38"/>
      <c r="AJ73" s="38"/>
      <c r="AK73" s="38"/>
      <c r="AL73" s="38"/>
      <c r="AM73" s="38"/>
      <c r="AN73" s="38"/>
      <c r="AO73" s="38"/>
      <c r="AP73" s="38"/>
      <c r="AQ73" s="38"/>
      <c r="AR73" s="38"/>
      <c r="AS73" s="38"/>
      <c r="AT73" s="38"/>
      <c r="AU73" s="38"/>
      <c r="AV73" s="38"/>
      <c r="AW73" s="38"/>
      <c r="AX73" s="38"/>
      <c r="AY73" s="38"/>
    </row>
    <row r="74" spans="1:51" ht="24.75" customHeight="1" x14ac:dyDescent="0.25">
      <c r="A74" s="166" t="s">
        <v>477</v>
      </c>
      <c r="B74" s="163">
        <v>9</v>
      </c>
      <c r="C74" s="67">
        <v>80</v>
      </c>
      <c r="D74" s="71" t="s">
        <v>134</v>
      </c>
      <c r="E74" s="86" t="s">
        <v>327</v>
      </c>
      <c r="F74" s="77" t="s">
        <v>3</v>
      </c>
      <c r="G74" s="75" t="s">
        <v>328</v>
      </c>
      <c r="H74" s="81" t="s">
        <v>468</v>
      </c>
      <c r="I74" s="82">
        <v>14.8</v>
      </c>
      <c r="J74" s="85">
        <v>1</v>
      </c>
      <c r="K74" s="28">
        <f t="shared" si="5"/>
        <v>0</v>
      </c>
      <c r="L74" s="28">
        <f t="shared" si="6"/>
        <v>0</v>
      </c>
      <c r="M74" s="29"/>
      <c r="N74" s="30">
        <f t="shared" si="3"/>
        <v>0</v>
      </c>
      <c r="O74" s="29"/>
      <c r="P74" s="29"/>
      <c r="Q74" s="29"/>
      <c r="R74" s="42">
        <f t="shared" si="7"/>
        <v>1</v>
      </c>
      <c r="S74" s="20" t="str">
        <f t="shared" si="8"/>
        <v>OK</v>
      </c>
      <c r="T74" s="155"/>
      <c r="U74" s="156"/>
      <c r="V74" s="156"/>
      <c r="W74" s="156"/>
      <c r="X74" s="41"/>
      <c r="Y74" s="41"/>
      <c r="Z74" s="41"/>
      <c r="AA74" s="40"/>
      <c r="AB74" s="40"/>
      <c r="AC74" s="40"/>
      <c r="AD74" s="40"/>
      <c r="AE74" s="38"/>
      <c r="AF74" s="38"/>
      <c r="AG74" s="38"/>
      <c r="AH74" s="38"/>
      <c r="AI74" s="38"/>
      <c r="AJ74" s="38"/>
      <c r="AK74" s="38"/>
      <c r="AL74" s="38"/>
      <c r="AM74" s="38"/>
      <c r="AN74" s="38"/>
      <c r="AO74" s="38"/>
      <c r="AP74" s="38"/>
      <c r="AQ74" s="38"/>
      <c r="AR74" s="38"/>
      <c r="AS74" s="38"/>
      <c r="AT74" s="38"/>
      <c r="AU74" s="38"/>
      <c r="AV74" s="38"/>
      <c r="AW74" s="38"/>
      <c r="AX74" s="38"/>
      <c r="AY74" s="38"/>
    </row>
    <row r="75" spans="1:51" ht="24.75" customHeight="1" x14ac:dyDescent="0.25">
      <c r="A75" s="166"/>
      <c r="B75" s="164"/>
      <c r="C75" s="67">
        <v>81</v>
      </c>
      <c r="D75" s="71" t="s">
        <v>135</v>
      </c>
      <c r="E75" s="86" t="s">
        <v>329</v>
      </c>
      <c r="F75" s="77" t="s">
        <v>50</v>
      </c>
      <c r="G75" s="75" t="s">
        <v>330</v>
      </c>
      <c r="H75" s="81" t="s">
        <v>468</v>
      </c>
      <c r="I75" s="82">
        <v>2.54</v>
      </c>
      <c r="J75" s="85">
        <v>20</v>
      </c>
      <c r="K75" s="28">
        <f t="shared" si="5"/>
        <v>0</v>
      </c>
      <c r="L75" s="28">
        <f t="shared" si="6"/>
        <v>0</v>
      </c>
      <c r="M75" s="29"/>
      <c r="N75" s="30">
        <f t="shared" si="3"/>
        <v>5</v>
      </c>
      <c r="O75" s="29"/>
      <c r="P75" s="29"/>
      <c r="Q75" s="29"/>
      <c r="R75" s="42">
        <f t="shared" si="7"/>
        <v>20</v>
      </c>
      <c r="S75" s="20" t="str">
        <f t="shared" si="8"/>
        <v>OK</v>
      </c>
      <c r="T75" s="155"/>
      <c r="U75" s="156"/>
      <c r="V75" s="156"/>
      <c r="W75" s="156"/>
      <c r="X75" s="41"/>
      <c r="Y75" s="41"/>
      <c r="Z75" s="41"/>
      <c r="AA75" s="40"/>
      <c r="AB75" s="40"/>
      <c r="AC75" s="40"/>
      <c r="AD75" s="40"/>
      <c r="AE75" s="38"/>
      <c r="AF75" s="38"/>
      <c r="AG75" s="38"/>
      <c r="AH75" s="38"/>
      <c r="AI75" s="38"/>
      <c r="AJ75" s="38"/>
      <c r="AK75" s="38"/>
      <c r="AL75" s="38"/>
      <c r="AM75" s="38"/>
      <c r="AN75" s="38"/>
      <c r="AO75" s="38"/>
      <c r="AP75" s="38"/>
      <c r="AQ75" s="38"/>
      <c r="AR75" s="38"/>
      <c r="AS75" s="38"/>
      <c r="AT75" s="38"/>
      <c r="AU75" s="38"/>
      <c r="AV75" s="38"/>
      <c r="AW75" s="38"/>
      <c r="AX75" s="38"/>
      <c r="AY75" s="38"/>
    </row>
    <row r="76" spans="1:51" ht="24.75" customHeight="1" x14ac:dyDescent="0.25">
      <c r="A76" s="166"/>
      <c r="B76" s="164"/>
      <c r="C76" s="67">
        <v>82</v>
      </c>
      <c r="D76" s="71" t="s">
        <v>136</v>
      </c>
      <c r="E76" s="86" t="s">
        <v>331</v>
      </c>
      <c r="F76" s="77" t="s">
        <v>50</v>
      </c>
      <c r="G76" s="75" t="s">
        <v>332</v>
      </c>
      <c r="H76" s="81" t="s">
        <v>468</v>
      </c>
      <c r="I76" s="82">
        <v>4.37</v>
      </c>
      <c r="J76" s="85">
        <v>1</v>
      </c>
      <c r="K76" s="28">
        <f t="shared" si="5"/>
        <v>0</v>
      </c>
      <c r="L76" s="28">
        <f t="shared" si="6"/>
        <v>0</v>
      </c>
      <c r="M76" s="29"/>
      <c r="N76" s="30">
        <f t="shared" si="3"/>
        <v>0</v>
      </c>
      <c r="O76" s="29"/>
      <c r="P76" s="29"/>
      <c r="Q76" s="29"/>
      <c r="R76" s="42">
        <f t="shared" si="7"/>
        <v>1</v>
      </c>
      <c r="S76" s="20" t="str">
        <f t="shared" si="8"/>
        <v>OK</v>
      </c>
      <c r="T76" s="155"/>
      <c r="U76" s="156"/>
      <c r="V76" s="156"/>
      <c r="W76" s="156"/>
      <c r="X76" s="41"/>
      <c r="Y76" s="41"/>
      <c r="Z76" s="41"/>
      <c r="AA76" s="40"/>
      <c r="AB76" s="40"/>
      <c r="AC76" s="40"/>
      <c r="AD76" s="40"/>
      <c r="AE76" s="38"/>
      <c r="AF76" s="38"/>
      <c r="AG76" s="38"/>
      <c r="AH76" s="38"/>
      <c r="AI76" s="38"/>
      <c r="AJ76" s="38"/>
      <c r="AK76" s="38"/>
      <c r="AL76" s="38"/>
      <c r="AM76" s="38"/>
      <c r="AN76" s="38"/>
      <c r="AO76" s="38"/>
      <c r="AP76" s="38"/>
      <c r="AQ76" s="38"/>
      <c r="AR76" s="38"/>
      <c r="AS76" s="38"/>
      <c r="AT76" s="38"/>
      <c r="AU76" s="38"/>
      <c r="AV76" s="38"/>
      <c r="AW76" s="38"/>
      <c r="AX76" s="38"/>
      <c r="AY76" s="38"/>
    </row>
    <row r="77" spans="1:51" ht="24.75" customHeight="1" x14ac:dyDescent="0.25">
      <c r="A77" s="166"/>
      <c r="B77" s="164"/>
      <c r="C77" s="67">
        <v>83</v>
      </c>
      <c r="D77" s="72" t="s">
        <v>137</v>
      </c>
      <c r="E77" s="86" t="s">
        <v>333</v>
      </c>
      <c r="F77" s="78" t="s">
        <v>50</v>
      </c>
      <c r="G77" s="79" t="s">
        <v>334</v>
      </c>
      <c r="H77" s="77" t="s">
        <v>468</v>
      </c>
      <c r="I77" s="82">
        <v>3</v>
      </c>
      <c r="J77" s="85">
        <v>0</v>
      </c>
      <c r="K77" s="28">
        <f t="shared" si="5"/>
        <v>0</v>
      </c>
      <c r="L77" s="28">
        <f t="shared" si="6"/>
        <v>0</v>
      </c>
      <c r="M77" s="29"/>
      <c r="N77" s="30">
        <f t="shared" si="3"/>
        <v>0</v>
      </c>
      <c r="O77" s="29"/>
      <c r="P77" s="29"/>
      <c r="Q77" s="29"/>
      <c r="R77" s="42">
        <f t="shared" si="7"/>
        <v>0</v>
      </c>
      <c r="S77" s="20" t="str">
        <f t="shared" si="8"/>
        <v>OK</v>
      </c>
      <c r="T77" s="142"/>
      <c r="U77" s="143"/>
      <c r="V77" s="143"/>
      <c r="W77" s="143"/>
      <c r="X77" s="41"/>
      <c r="Y77" s="41"/>
      <c r="Z77" s="41"/>
      <c r="AA77" s="40"/>
      <c r="AB77" s="40"/>
      <c r="AC77" s="40"/>
      <c r="AD77" s="40"/>
      <c r="AE77" s="38"/>
      <c r="AF77" s="38"/>
      <c r="AG77" s="38"/>
      <c r="AH77" s="38"/>
      <c r="AI77" s="38"/>
      <c r="AJ77" s="38"/>
      <c r="AK77" s="38"/>
      <c r="AL77" s="38"/>
      <c r="AM77" s="38"/>
      <c r="AN77" s="38"/>
      <c r="AO77" s="38"/>
      <c r="AP77" s="38"/>
      <c r="AQ77" s="38"/>
      <c r="AR77" s="38"/>
      <c r="AS77" s="38"/>
      <c r="AT77" s="38"/>
      <c r="AU77" s="38"/>
      <c r="AV77" s="38"/>
      <c r="AW77" s="38"/>
      <c r="AX77" s="38"/>
      <c r="AY77" s="38"/>
    </row>
    <row r="78" spans="1:51" ht="24.75" customHeight="1" x14ac:dyDescent="0.25">
      <c r="A78" s="166"/>
      <c r="B78" s="164"/>
      <c r="C78" s="67">
        <v>84</v>
      </c>
      <c r="D78" s="71" t="s">
        <v>138</v>
      </c>
      <c r="E78" s="86" t="s">
        <v>335</v>
      </c>
      <c r="F78" s="77" t="s">
        <v>50</v>
      </c>
      <c r="G78" s="75" t="s">
        <v>336</v>
      </c>
      <c r="H78" s="81" t="s">
        <v>468</v>
      </c>
      <c r="I78" s="82">
        <v>5.41</v>
      </c>
      <c r="J78" s="85">
        <v>5</v>
      </c>
      <c r="K78" s="28">
        <f t="shared" si="5"/>
        <v>0</v>
      </c>
      <c r="L78" s="28">
        <f t="shared" si="6"/>
        <v>0</v>
      </c>
      <c r="M78" s="29"/>
      <c r="N78" s="30">
        <f t="shared" si="3"/>
        <v>1</v>
      </c>
      <c r="O78" s="29"/>
      <c r="P78" s="29"/>
      <c r="Q78" s="29"/>
      <c r="R78" s="42">
        <f t="shared" si="7"/>
        <v>5</v>
      </c>
      <c r="S78" s="20" t="str">
        <f t="shared" si="8"/>
        <v>OK</v>
      </c>
      <c r="T78" s="155"/>
      <c r="U78" s="156"/>
      <c r="V78" s="156"/>
      <c r="W78" s="156"/>
      <c r="X78" s="41"/>
      <c r="Y78" s="41"/>
      <c r="Z78" s="41"/>
      <c r="AA78" s="40"/>
      <c r="AB78" s="40"/>
      <c r="AC78" s="40"/>
      <c r="AD78" s="40"/>
      <c r="AE78" s="38"/>
      <c r="AF78" s="38"/>
      <c r="AG78" s="38"/>
      <c r="AH78" s="38"/>
      <c r="AI78" s="38"/>
      <c r="AJ78" s="38"/>
      <c r="AK78" s="38"/>
      <c r="AL78" s="38"/>
      <c r="AM78" s="38"/>
      <c r="AN78" s="38"/>
      <c r="AO78" s="38"/>
      <c r="AP78" s="38"/>
      <c r="AQ78" s="38"/>
      <c r="AR78" s="38"/>
      <c r="AS78" s="38"/>
      <c r="AT78" s="38"/>
      <c r="AU78" s="38"/>
      <c r="AV78" s="38"/>
      <c r="AW78" s="38"/>
      <c r="AX78" s="38"/>
      <c r="AY78" s="38"/>
    </row>
    <row r="79" spans="1:51" ht="24.75" customHeight="1" x14ac:dyDescent="0.25">
      <c r="A79" s="166"/>
      <c r="B79" s="164"/>
      <c r="C79" s="67">
        <v>85</v>
      </c>
      <c r="D79" s="71" t="s">
        <v>139</v>
      </c>
      <c r="E79" s="86" t="s">
        <v>337</v>
      </c>
      <c r="F79" s="77" t="s">
        <v>3</v>
      </c>
      <c r="G79" s="75" t="s">
        <v>338</v>
      </c>
      <c r="H79" s="81" t="s">
        <v>468</v>
      </c>
      <c r="I79" s="82">
        <v>0.79</v>
      </c>
      <c r="J79" s="85">
        <v>48</v>
      </c>
      <c r="K79" s="28">
        <f t="shared" si="5"/>
        <v>0</v>
      </c>
      <c r="L79" s="28">
        <f t="shared" si="6"/>
        <v>0</v>
      </c>
      <c r="M79" s="29"/>
      <c r="N79" s="30">
        <f t="shared" si="3"/>
        <v>12</v>
      </c>
      <c r="O79" s="29"/>
      <c r="P79" s="29"/>
      <c r="Q79" s="29"/>
      <c r="R79" s="42">
        <f t="shared" si="7"/>
        <v>48</v>
      </c>
      <c r="S79" s="20" t="str">
        <f t="shared" si="8"/>
        <v>OK</v>
      </c>
      <c r="T79" s="155"/>
      <c r="U79" s="156"/>
      <c r="V79" s="156"/>
      <c r="W79" s="156"/>
      <c r="X79" s="41"/>
      <c r="Y79" s="41"/>
      <c r="Z79" s="41"/>
      <c r="AA79" s="40"/>
      <c r="AB79" s="40"/>
      <c r="AC79" s="40"/>
      <c r="AD79" s="40"/>
      <c r="AE79" s="38"/>
      <c r="AF79" s="38"/>
      <c r="AG79" s="38"/>
      <c r="AH79" s="38"/>
      <c r="AI79" s="38"/>
      <c r="AJ79" s="38"/>
      <c r="AK79" s="38"/>
      <c r="AL79" s="38"/>
      <c r="AM79" s="38"/>
      <c r="AN79" s="38"/>
      <c r="AO79" s="38"/>
      <c r="AP79" s="38"/>
      <c r="AQ79" s="38"/>
      <c r="AR79" s="38"/>
      <c r="AS79" s="38"/>
      <c r="AT79" s="38"/>
      <c r="AU79" s="38"/>
      <c r="AV79" s="38"/>
      <c r="AW79" s="38"/>
      <c r="AX79" s="38"/>
      <c r="AY79" s="38"/>
    </row>
    <row r="80" spans="1:51" ht="24.75" customHeight="1" x14ac:dyDescent="0.25">
      <c r="A80" s="166"/>
      <c r="B80" s="164"/>
      <c r="C80" s="67">
        <v>86</v>
      </c>
      <c r="D80" s="71" t="s">
        <v>140</v>
      </c>
      <c r="E80" s="86" t="s">
        <v>339</v>
      </c>
      <c r="F80" s="77" t="s">
        <v>340</v>
      </c>
      <c r="G80" s="75" t="s">
        <v>341</v>
      </c>
      <c r="H80" s="81" t="s">
        <v>468</v>
      </c>
      <c r="I80" s="82">
        <v>2.04</v>
      </c>
      <c r="J80" s="85">
        <v>10</v>
      </c>
      <c r="K80" s="28">
        <f t="shared" si="5"/>
        <v>10</v>
      </c>
      <c r="L80" s="28">
        <f t="shared" si="6"/>
        <v>10</v>
      </c>
      <c r="M80" s="29"/>
      <c r="N80" s="30">
        <f t="shared" si="3"/>
        <v>2</v>
      </c>
      <c r="O80" s="29"/>
      <c r="P80" s="29"/>
      <c r="Q80" s="29"/>
      <c r="R80" s="42">
        <f t="shared" si="7"/>
        <v>0</v>
      </c>
      <c r="S80" s="20" t="str">
        <f t="shared" si="8"/>
        <v>OK</v>
      </c>
      <c r="T80" s="151">
        <v>10</v>
      </c>
      <c r="U80" s="156"/>
      <c r="V80" s="156"/>
      <c r="W80" s="156"/>
      <c r="X80" s="41"/>
      <c r="Y80" s="41"/>
      <c r="Z80" s="41"/>
      <c r="AA80" s="40"/>
      <c r="AB80" s="40"/>
      <c r="AC80" s="40"/>
      <c r="AD80" s="40"/>
      <c r="AE80" s="38"/>
      <c r="AF80" s="38"/>
      <c r="AG80" s="38"/>
      <c r="AH80" s="38"/>
      <c r="AI80" s="38"/>
      <c r="AJ80" s="38"/>
      <c r="AK80" s="38"/>
      <c r="AL80" s="38"/>
      <c r="AM80" s="38"/>
      <c r="AN80" s="38"/>
      <c r="AO80" s="38"/>
      <c r="AP80" s="38"/>
      <c r="AQ80" s="38"/>
      <c r="AR80" s="38"/>
      <c r="AS80" s="38"/>
      <c r="AT80" s="38"/>
      <c r="AU80" s="38"/>
      <c r="AV80" s="38"/>
      <c r="AW80" s="38"/>
      <c r="AX80" s="38"/>
      <c r="AY80" s="38"/>
    </row>
    <row r="81" spans="1:51" ht="24.75" customHeight="1" x14ac:dyDescent="0.25">
      <c r="A81" s="166"/>
      <c r="B81" s="164"/>
      <c r="C81" s="67">
        <v>87</v>
      </c>
      <c r="D81" s="71" t="s">
        <v>141</v>
      </c>
      <c r="E81" s="86" t="s">
        <v>339</v>
      </c>
      <c r="F81" s="77" t="s">
        <v>340</v>
      </c>
      <c r="G81" s="75" t="s">
        <v>342</v>
      </c>
      <c r="H81" s="81" t="s">
        <v>468</v>
      </c>
      <c r="I81" s="82">
        <v>1.99</v>
      </c>
      <c r="J81" s="85">
        <v>10</v>
      </c>
      <c r="K81" s="28">
        <f t="shared" si="5"/>
        <v>10</v>
      </c>
      <c r="L81" s="28">
        <f t="shared" si="6"/>
        <v>10</v>
      </c>
      <c r="M81" s="29"/>
      <c r="N81" s="30">
        <f t="shared" si="3"/>
        <v>2</v>
      </c>
      <c r="O81" s="29"/>
      <c r="P81" s="29"/>
      <c r="Q81" s="29"/>
      <c r="R81" s="42">
        <f t="shared" si="7"/>
        <v>0</v>
      </c>
      <c r="S81" s="20" t="str">
        <f t="shared" si="8"/>
        <v>OK</v>
      </c>
      <c r="T81" s="151">
        <v>10</v>
      </c>
      <c r="U81" s="156"/>
      <c r="V81" s="156"/>
      <c r="W81" s="156"/>
      <c r="X81" s="41"/>
      <c r="Y81" s="41"/>
      <c r="Z81" s="41"/>
      <c r="AA81" s="40"/>
      <c r="AB81" s="40"/>
      <c r="AC81" s="40"/>
      <c r="AD81" s="40"/>
      <c r="AE81" s="38"/>
      <c r="AF81" s="38"/>
      <c r="AG81" s="38"/>
      <c r="AH81" s="38"/>
      <c r="AI81" s="38"/>
      <c r="AJ81" s="38"/>
      <c r="AK81" s="38"/>
      <c r="AL81" s="38"/>
      <c r="AM81" s="38"/>
      <c r="AN81" s="38"/>
      <c r="AO81" s="38"/>
      <c r="AP81" s="38"/>
      <c r="AQ81" s="38"/>
      <c r="AR81" s="38"/>
      <c r="AS81" s="38"/>
      <c r="AT81" s="38"/>
      <c r="AU81" s="38"/>
      <c r="AV81" s="38"/>
      <c r="AW81" s="38"/>
      <c r="AX81" s="38"/>
      <c r="AY81" s="38"/>
    </row>
    <row r="82" spans="1:51" ht="24.75" customHeight="1" x14ac:dyDescent="0.25">
      <c r="A82" s="166"/>
      <c r="B82" s="164"/>
      <c r="C82" s="67">
        <v>88</v>
      </c>
      <c r="D82" s="71" t="s">
        <v>142</v>
      </c>
      <c r="E82" s="86" t="s">
        <v>343</v>
      </c>
      <c r="F82" s="77" t="s">
        <v>3</v>
      </c>
      <c r="G82" s="75" t="s">
        <v>344</v>
      </c>
      <c r="H82" s="81" t="s">
        <v>468</v>
      </c>
      <c r="I82" s="82">
        <v>3.12</v>
      </c>
      <c r="J82" s="85">
        <v>5</v>
      </c>
      <c r="K82" s="28">
        <f t="shared" si="5"/>
        <v>5</v>
      </c>
      <c r="L82" s="28">
        <f t="shared" si="6"/>
        <v>5</v>
      </c>
      <c r="M82" s="29"/>
      <c r="N82" s="30">
        <f t="shared" si="3"/>
        <v>1</v>
      </c>
      <c r="O82" s="29"/>
      <c r="P82" s="29"/>
      <c r="Q82" s="29"/>
      <c r="R82" s="42">
        <f t="shared" si="7"/>
        <v>0</v>
      </c>
      <c r="S82" s="20" t="str">
        <f t="shared" si="8"/>
        <v>OK</v>
      </c>
      <c r="T82" s="151">
        <v>5</v>
      </c>
      <c r="U82" s="156"/>
      <c r="V82" s="156"/>
      <c r="W82" s="156"/>
      <c r="X82" s="41"/>
      <c r="Y82" s="41"/>
      <c r="Z82" s="41"/>
      <c r="AA82" s="40"/>
      <c r="AB82" s="40"/>
      <c r="AC82" s="40"/>
      <c r="AD82" s="40"/>
      <c r="AE82" s="38"/>
      <c r="AF82" s="38"/>
      <c r="AG82" s="38"/>
      <c r="AH82" s="38"/>
      <c r="AI82" s="38"/>
      <c r="AJ82" s="38"/>
      <c r="AK82" s="38"/>
      <c r="AL82" s="38"/>
      <c r="AM82" s="38"/>
      <c r="AN82" s="38"/>
      <c r="AO82" s="38"/>
      <c r="AP82" s="38"/>
      <c r="AQ82" s="38"/>
      <c r="AR82" s="38"/>
      <c r="AS82" s="38"/>
      <c r="AT82" s="38"/>
      <c r="AU82" s="38"/>
      <c r="AV82" s="38"/>
      <c r="AW82" s="38"/>
      <c r="AX82" s="38"/>
      <c r="AY82" s="38"/>
    </row>
    <row r="83" spans="1:51" ht="24.75" customHeight="1" x14ac:dyDescent="0.25">
      <c r="A83" s="166"/>
      <c r="B83" s="164"/>
      <c r="C83" s="67">
        <v>89</v>
      </c>
      <c r="D83" s="71" t="s">
        <v>143</v>
      </c>
      <c r="E83" s="86" t="s">
        <v>345</v>
      </c>
      <c r="F83" s="77" t="s">
        <v>3</v>
      </c>
      <c r="G83" s="75" t="s">
        <v>346</v>
      </c>
      <c r="H83" s="81" t="s">
        <v>468</v>
      </c>
      <c r="I83" s="82">
        <v>3.12</v>
      </c>
      <c r="J83" s="85">
        <v>5</v>
      </c>
      <c r="K83" s="28">
        <f t="shared" si="5"/>
        <v>5</v>
      </c>
      <c r="L83" s="28">
        <f t="shared" si="6"/>
        <v>5</v>
      </c>
      <c r="M83" s="29"/>
      <c r="N83" s="30">
        <f t="shared" si="3"/>
        <v>1</v>
      </c>
      <c r="O83" s="29"/>
      <c r="P83" s="29"/>
      <c r="Q83" s="29"/>
      <c r="R83" s="42">
        <f t="shared" si="7"/>
        <v>0</v>
      </c>
      <c r="S83" s="20" t="str">
        <f t="shared" si="8"/>
        <v>OK</v>
      </c>
      <c r="T83" s="151">
        <v>5</v>
      </c>
      <c r="U83" s="156"/>
      <c r="V83" s="156"/>
      <c r="W83" s="156"/>
      <c r="X83" s="41"/>
      <c r="Y83" s="41"/>
      <c r="Z83" s="41"/>
      <c r="AA83" s="40"/>
      <c r="AB83" s="40"/>
      <c r="AC83" s="40"/>
      <c r="AD83" s="40"/>
      <c r="AE83" s="38"/>
      <c r="AF83" s="38"/>
      <c r="AG83" s="38"/>
      <c r="AH83" s="38"/>
      <c r="AI83" s="38"/>
      <c r="AJ83" s="38"/>
      <c r="AK83" s="38"/>
      <c r="AL83" s="38"/>
      <c r="AM83" s="38"/>
      <c r="AN83" s="38"/>
      <c r="AO83" s="38"/>
      <c r="AP83" s="38"/>
      <c r="AQ83" s="38"/>
      <c r="AR83" s="38"/>
      <c r="AS83" s="38"/>
      <c r="AT83" s="38"/>
      <c r="AU83" s="38"/>
      <c r="AV83" s="38"/>
      <c r="AW83" s="38"/>
      <c r="AX83" s="38"/>
      <c r="AY83" s="38"/>
    </row>
    <row r="84" spans="1:51" ht="24.75" customHeight="1" x14ac:dyDescent="0.25">
      <c r="A84" s="166"/>
      <c r="B84" s="164"/>
      <c r="C84" s="67">
        <v>90</v>
      </c>
      <c r="D84" s="71" t="s">
        <v>144</v>
      </c>
      <c r="E84" s="86" t="s">
        <v>347</v>
      </c>
      <c r="F84" s="77" t="s">
        <v>3</v>
      </c>
      <c r="G84" s="75" t="s">
        <v>348</v>
      </c>
      <c r="H84" s="81" t="s">
        <v>468</v>
      </c>
      <c r="I84" s="82">
        <v>1.2</v>
      </c>
      <c r="J84" s="85">
        <v>48</v>
      </c>
      <c r="K84" s="28">
        <f t="shared" si="5"/>
        <v>0</v>
      </c>
      <c r="L84" s="28">
        <f t="shared" si="6"/>
        <v>0</v>
      </c>
      <c r="M84" s="29"/>
      <c r="N84" s="30">
        <f t="shared" si="3"/>
        <v>12</v>
      </c>
      <c r="O84" s="29"/>
      <c r="P84" s="29"/>
      <c r="Q84" s="29"/>
      <c r="R84" s="42">
        <f t="shared" si="7"/>
        <v>48</v>
      </c>
      <c r="S84" s="20" t="str">
        <f t="shared" si="8"/>
        <v>OK</v>
      </c>
      <c r="T84" s="155"/>
      <c r="U84" s="156"/>
      <c r="V84" s="156"/>
      <c r="W84" s="156"/>
      <c r="X84" s="41"/>
      <c r="Y84" s="41"/>
      <c r="Z84" s="41"/>
      <c r="AA84" s="40"/>
      <c r="AB84" s="40"/>
      <c r="AC84" s="40"/>
      <c r="AD84" s="40"/>
      <c r="AE84" s="38"/>
      <c r="AF84" s="38"/>
      <c r="AG84" s="38"/>
      <c r="AH84" s="38"/>
      <c r="AI84" s="38"/>
      <c r="AJ84" s="38"/>
      <c r="AK84" s="38"/>
      <c r="AL84" s="38"/>
      <c r="AM84" s="38"/>
      <c r="AN84" s="38"/>
      <c r="AO84" s="38"/>
      <c r="AP84" s="38"/>
      <c r="AQ84" s="38"/>
      <c r="AR84" s="38"/>
      <c r="AS84" s="38"/>
      <c r="AT84" s="38"/>
      <c r="AU84" s="38"/>
      <c r="AV84" s="38"/>
      <c r="AW84" s="38"/>
      <c r="AX84" s="38"/>
      <c r="AY84" s="38"/>
    </row>
    <row r="85" spans="1:51" ht="24.75" customHeight="1" x14ac:dyDescent="0.25">
      <c r="A85" s="166"/>
      <c r="B85" s="164"/>
      <c r="C85" s="67">
        <v>91</v>
      </c>
      <c r="D85" s="71" t="s">
        <v>145</v>
      </c>
      <c r="E85" s="86" t="s">
        <v>349</v>
      </c>
      <c r="F85" s="77" t="s">
        <v>3</v>
      </c>
      <c r="G85" s="75" t="s">
        <v>350</v>
      </c>
      <c r="H85" s="81" t="s">
        <v>468</v>
      </c>
      <c r="I85" s="82">
        <v>1.5</v>
      </c>
      <c r="J85" s="85">
        <v>12</v>
      </c>
      <c r="K85" s="28">
        <f t="shared" si="5"/>
        <v>0</v>
      </c>
      <c r="L85" s="28">
        <f t="shared" si="6"/>
        <v>0</v>
      </c>
      <c r="M85" s="29"/>
      <c r="N85" s="30">
        <f t="shared" si="3"/>
        <v>3</v>
      </c>
      <c r="O85" s="29"/>
      <c r="P85" s="29"/>
      <c r="Q85" s="29"/>
      <c r="R85" s="42">
        <f t="shared" si="7"/>
        <v>12</v>
      </c>
      <c r="S85" s="20" t="str">
        <f t="shared" si="8"/>
        <v>OK</v>
      </c>
      <c r="T85" s="155"/>
      <c r="U85" s="156"/>
      <c r="V85" s="156"/>
      <c r="W85" s="156"/>
      <c r="X85" s="41"/>
      <c r="Y85" s="41"/>
      <c r="Z85" s="41"/>
      <c r="AA85" s="40"/>
      <c r="AB85" s="40"/>
      <c r="AC85" s="40"/>
      <c r="AD85" s="40"/>
      <c r="AE85" s="38"/>
      <c r="AF85" s="38"/>
      <c r="AG85" s="38"/>
      <c r="AH85" s="38"/>
      <c r="AI85" s="38"/>
      <c r="AJ85" s="38"/>
      <c r="AK85" s="38"/>
      <c r="AL85" s="38"/>
      <c r="AM85" s="38"/>
      <c r="AN85" s="38"/>
      <c r="AO85" s="38"/>
      <c r="AP85" s="38"/>
      <c r="AQ85" s="38"/>
      <c r="AR85" s="38"/>
      <c r="AS85" s="38"/>
      <c r="AT85" s="38"/>
      <c r="AU85" s="38"/>
      <c r="AV85" s="38"/>
      <c r="AW85" s="38"/>
      <c r="AX85" s="38"/>
      <c r="AY85" s="38"/>
    </row>
    <row r="86" spans="1:51" ht="24.75" customHeight="1" x14ac:dyDescent="0.25">
      <c r="A86" s="166"/>
      <c r="B86" s="164"/>
      <c r="C86" s="67">
        <v>92</v>
      </c>
      <c r="D86" s="71" t="s">
        <v>146</v>
      </c>
      <c r="E86" s="86" t="s">
        <v>349</v>
      </c>
      <c r="F86" s="77" t="s">
        <v>3</v>
      </c>
      <c r="G86" s="75" t="s">
        <v>351</v>
      </c>
      <c r="H86" s="81" t="s">
        <v>468</v>
      </c>
      <c r="I86" s="82">
        <v>1.5</v>
      </c>
      <c r="J86" s="85">
        <v>12</v>
      </c>
      <c r="K86" s="28">
        <f t="shared" si="5"/>
        <v>0</v>
      </c>
      <c r="L86" s="28">
        <f t="shared" si="6"/>
        <v>0</v>
      </c>
      <c r="M86" s="29"/>
      <c r="N86" s="30">
        <f t="shared" si="3"/>
        <v>3</v>
      </c>
      <c r="O86" s="29"/>
      <c r="P86" s="29"/>
      <c r="Q86" s="29"/>
      <c r="R86" s="42">
        <f t="shared" si="7"/>
        <v>12</v>
      </c>
      <c r="S86" s="20" t="str">
        <f t="shared" si="8"/>
        <v>OK</v>
      </c>
      <c r="T86" s="155"/>
      <c r="U86" s="156"/>
      <c r="V86" s="156"/>
      <c r="W86" s="156"/>
      <c r="X86" s="41"/>
      <c r="Y86" s="41"/>
      <c r="Z86" s="41"/>
      <c r="AA86" s="40"/>
      <c r="AB86" s="40"/>
      <c r="AC86" s="40"/>
      <c r="AD86" s="40"/>
      <c r="AE86" s="38"/>
      <c r="AF86" s="38"/>
      <c r="AG86" s="38"/>
      <c r="AH86" s="38"/>
      <c r="AI86" s="38"/>
      <c r="AJ86" s="38"/>
      <c r="AK86" s="38"/>
      <c r="AL86" s="38"/>
      <c r="AM86" s="38"/>
      <c r="AN86" s="38"/>
      <c r="AO86" s="38"/>
      <c r="AP86" s="38"/>
      <c r="AQ86" s="38"/>
      <c r="AR86" s="38"/>
      <c r="AS86" s="38"/>
      <c r="AT86" s="38"/>
      <c r="AU86" s="38"/>
      <c r="AV86" s="38"/>
      <c r="AW86" s="38"/>
      <c r="AX86" s="38"/>
      <c r="AY86" s="38"/>
    </row>
    <row r="87" spans="1:51" ht="24.75" customHeight="1" x14ac:dyDescent="0.25">
      <c r="A87" s="166"/>
      <c r="B87" s="164"/>
      <c r="C87" s="67">
        <v>93</v>
      </c>
      <c r="D87" s="71" t="s">
        <v>147</v>
      </c>
      <c r="E87" s="86" t="s">
        <v>349</v>
      </c>
      <c r="F87" s="77" t="s">
        <v>3</v>
      </c>
      <c r="G87" s="75" t="s">
        <v>352</v>
      </c>
      <c r="H87" s="81" t="s">
        <v>468</v>
      </c>
      <c r="I87" s="82">
        <v>1.5</v>
      </c>
      <c r="J87" s="85">
        <v>12</v>
      </c>
      <c r="K87" s="28">
        <f t="shared" si="5"/>
        <v>0</v>
      </c>
      <c r="L87" s="28">
        <f t="shared" si="6"/>
        <v>0</v>
      </c>
      <c r="M87" s="29"/>
      <c r="N87" s="30">
        <f t="shared" si="3"/>
        <v>3</v>
      </c>
      <c r="O87" s="29"/>
      <c r="P87" s="29"/>
      <c r="Q87" s="29"/>
      <c r="R87" s="42">
        <f t="shared" si="7"/>
        <v>12</v>
      </c>
      <c r="S87" s="20" t="str">
        <f t="shared" si="8"/>
        <v>OK</v>
      </c>
      <c r="T87" s="155"/>
      <c r="U87" s="156"/>
      <c r="V87" s="156"/>
      <c r="W87" s="156"/>
      <c r="X87" s="41"/>
      <c r="Y87" s="41"/>
      <c r="Z87" s="41"/>
      <c r="AA87" s="40"/>
      <c r="AB87" s="40"/>
      <c r="AC87" s="40"/>
      <c r="AD87" s="40"/>
      <c r="AE87" s="38"/>
      <c r="AF87" s="38"/>
      <c r="AG87" s="38"/>
      <c r="AH87" s="38"/>
      <c r="AI87" s="38"/>
      <c r="AJ87" s="38"/>
      <c r="AK87" s="38"/>
      <c r="AL87" s="38"/>
      <c r="AM87" s="38"/>
      <c r="AN87" s="38"/>
      <c r="AO87" s="38"/>
      <c r="AP87" s="38"/>
      <c r="AQ87" s="38"/>
      <c r="AR87" s="38"/>
      <c r="AS87" s="38"/>
      <c r="AT87" s="38"/>
      <c r="AU87" s="38"/>
      <c r="AV87" s="38"/>
      <c r="AW87" s="38"/>
      <c r="AX87" s="38"/>
      <c r="AY87" s="38"/>
    </row>
    <row r="88" spans="1:51" ht="24.75" customHeight="1" x14ac:dyDescent="0.25">
      <c r="A88" s="166"/>
      <c r="B88" s="165"/>
      <c r="C88" s="67">
        <v>94</v>
      </c>
      <c r="D88" s="71" t="s">
        <v>148</v>
      </c>
      <c r="E88" s="86" t="s">
        <v>349</v>
      </c>
      <c r="F88" s="77" t="s">
        <v>3</v>
      </c>
      <c r="G88" s="75" t="s">
        <v>353</v>
      </c>
      <c r="H88" s="81" t="s">
        <v>468</v>
      </c>
      <c r="I88" s="82">
        <v>1.5</v>
      </c>
      <c r="J88" s="85">
        <v>12</v>
      </c>
      <c r="K88" s="28">
        <f t="shared" si="5"/>
        <v>0</v>
      </c>
      <c r="L88" s="28">
        <f t="shared" si="6"/>
        <v>0</v>
      </c>
      <c r="M88" s="29"/>
      <c r="N88" s="30">
        <f t="shared" si="3"/>
        <v>3</v>
      </c>
      <c r="O88" s="29"/>
      <c r="P88" s="29"/>
      <c r="Q88" s="29"/>
      <c r="R88" s="42">
        <f t="shared" si="7"/>
        <v>12</v>
      </c>
      <c r="S88" s="20" t="str">
        <f t="shared" si="8"/>
        <v>OK</v>
      </c>
      <c r="T88" s="155"/>
      <c r="U88" s="156"/>
      <c r="V88" s="156"/>
      <c r="W88" s="156"/>
      <c r="X88" s="41"/>
      <c r="Y88" s="41"/>
      <c r="Z88" s="41"/>
      <c r="AA88" s="40"/>
      <c r="AB88" s="40"/>
      <c r="AC88" s="40"/>
      <c r="AD88" s="40"/>
      <c r="AE88" s="38"/>
      <c r="AF88" s="38"/>
      <c r="AG88" s="38"/>
      <c r="AH88" s="38"/>
      <c r="AI88" s="38"/>
      <c r="AJ88" s="38"/>
      <c r="AK88" s="38"/>
      <c r="AL88" s="38"/>
      <c r="AM88" s="38"/>
      <c r="AN88" s="38"/>
      <c r="AO88" s="38"/>
      <c r="AP88" s="38"/>
      <c r="AQ88" s="38"/>
      <c r="AR88" s="38"/>
      <c r="AS88" s="38"/>
      <c r="AT88" s="38"/>
      <c r="AU88" s="38"/>
      <c r="AV88" s="38"/>
      <c r="AW88" s="38"/>
      <c r="AX88" s="38"/>
      <c r="AY88" s="38"/>
    </row>
    <row r="89" spans="1:51" ht="24.75" customHeight="1" x14ac:dyDescent="0.25">
      <c r="A89" s="166" t="s">
        <v>477</v>
      </c>
      <c r="B89" s="163">
        <v>10</v>
      </c>
      <c r="C89" s="67">
        <v>95</v>
      </c>
      <c r="D89" s="71" t="s">
        <v>149</v>
      </c>
      <c r="E89" s="86" t="s">
        <v>354</v>
      </c>
      <c r="F89" s="77" t="s">
        <v>355</v>
      </c>
      <c r="G89" s="75" t="s">
        <v>356</v>
      </c>
      <c r="H89" s="81" t="s">
        <v>468</v>
      </c>
      <c r="I89" s="82">
        <v>28.92</v>
      </c>
      <c r="J89" s="85">
        <v>0</v>
      </c>
      <c r="K89" s="28">
        <f t="shared" si="5"/>
        <v>0</v>
      </c>
      <c r="L89" s="28">
        <f t="shared" si="6"/>
        <v>0</v>
      </c>
      <c r="M89" s="29"/>
      <c r="N89" s="30">
        <f t="shared" si="3"/>
        <v>0</v>
      </c>
      <c r="O89" s="29"/>
      <c r="P89" s="29"/>
      <c r="Q89" s="29"/>
      <c r="R89" s="42">
        <f t="shared" si="7"/>
        <v>0</v>
      </c>
      <c r="S89" s="20" t="str">
        <f t="shared" si="8"/>
        <v>OK</v>
      </c>
      <c r="T89" s="142"/>
      <c r="U89" s="143"/>
      <c r="V89" s="143"/>
      <c r="W89" s="143"/>
      <c r="X89" s="41"/>
      <c r="Y89" s="41"/>
      <c r="Z89" s="41"/>
      <c r="AA89" s="40"/>
      <c r="AB89" s="40"/>
      <c r="AC89" s="40"/>
      <c r="AD89" s="40"/>
      <c r="AE89" s="38"/>
      <c r="AF89" s="38"/>
      <c r="AG89" s="38"/>
      <c r="AH89" s="38"/>
      <c r="AI89" s="38"/>
      <c r="AJ89" s="38"/>
      <c r="AK89" s="38"/>
      <c r="AL89" s="38"/>
      <c r="AM89" s="38"/>
      <c r="AN89" s="38"/>
      <c r="AO89" s="38"/>
      <c r="AP89" s="38"/>
      <c r="AQ89" s="38"/>
      <c r="AR89" s="38"/>
      <c r="AS89" s="38"/>
      <c r="AT89" s="38"/>
      <c r="AU89" s="38"/>
      <c r="AV89" s="38"/>
      <c r="AW89" s="38"/>
      <c r="AX89" s="38"/>
      <c r="AY89" s="38"/>
    </row>
    <row r="90" spans="1:51" ht="24.75" customHeight="1" x14ac:dyDescent="0.25">
      <c r="A90" s="166"/>
      <c r="B90" s="165"/>
      <c r="C90" s="67">
        <v>96</v>
      </c>
      <c r="D90" s="71" t="s">
        <v>150</v>
      </c>
      <c r="E90" s="86" t="s">
        <v>357</v>
      </c>
      <c r="F90" s="77" t="s">
        <v>51</v>
      </c>
      <c r="G90" s="75" t="s">
        <v>358</v>
      </c>
      <c r="H90" s="81" t="s">
        <v>468</v>
      </c>
      <c r="I90" s="82">
        <v>56.45</v>
      </c>
      <c r="J90" s="85">
        <v>1</v>
      </c>
      <c r="K90" s="28">
        <f t="shared" si="5"/>
        <v>0</v>
      </c>
      <c r="L90" s="28">
        <f t="shared" si="6"/>
        <v>0</v>
      </c>
      <c r="M90" s="29"/>
      <c r="N90" s="30">
        <f t="shared" si="3"/>
        <v>0</v>
      </c>
      <c r="O90" s="29"/>
      <c r="P90" s="29"/>
      <c r="Q90" s="29"/>
      <c r="R90" s="42">
        <f t="shared" si="7"/>
        <v>1</v>
      </c>
      <c r="S90" s="20" t="str">
        <f t="shared" si="8"/>
        <v>OK</v>
      </c>
      <c r="T90" s="155"/>
      <c r="U90" s="156"/>
      <c r="V90" s="156"/>
      <c r="W90" s="156"/>
      <c r="X90" s="41"/>
      <c r="Y90" s="41"/>
      <c r="Z90" s="41"/>
      <c r="AA90" s="40"/>
      <c r="AB90" s="40"/>
      <c r="AC90" s="40"/>
      <c r="AD90" s="40"/>
      <c r="AE90" s="38"/>
      <c r="AF90" s="38"/>
      <c r="AG90" s="38"/>
      <c r="AH90" s="38"/>
      <c r="AI90" s="38"/>
      <c r="AJ90" s="38"/>
      <c r="AK90" s="38"/>
      <c r="AL90" s="38"/>
      <c r="AM90" s="38"/>
      <c r="AN90" s="38"/>
      <c r="AO90" s="38"/>
      <c r="AP90" s="38"/>
      <c r="AQ90" s="38"/>
      <c r="AR90" s="38"/>
      <c r="AS90" s="38"/>
      <c r="AT90" s="38"/>
      <c r="AU90" s="38"/>
      <c r="AV90" s="38"/>
      <c r="AW90" s="38"/>
      <c r="AX90" s="38"/>
      <c r="AY90" s="38"/>
    </row>
    <row r="91" spans="1:51" ht="24.75" customHeight="1" x14ac:dyDescent="0.25">
      <c r="A91" s="78" t="s">
        <v>480</v>
      </c>
      <c r="B91" s="67">
        <v>11</v>
      </c>
      <c r="C91" s="67">
        <v>97</v>
      </c>
      <c r="D91" s="71" t="s">
        <v>151</v>
      </c>
      <c r="E91" s="86" t="s">
        <v>359</v>
      </c>
      <c r="F91" s="77" t="s">
        <v>51</v>
      </c>
      <c r="G91" s="75" t="s">
        <v>360</v>
      </c>
      <c r="H91" s="81" t="s">
        <v>468</v>
      </c>
      <c r="I91" s="82">
        <v>21.5</v>
      </c>
      <c r="J91" s="85">
        <v>500</v>
      </c>
      <c r="K91" s="28">
        <f t="shared" si="5"/>
        <v>0</v>
      </c>
      <c r="L91" s="28">
        <f t="shared" si="6"/>
        <v>0</v>
      </c>
      <c r="M91" s="29"/>
      <c r="N91" s="30">
        <f t="shared" si="3"/>
        <v>125</v>
      </c>
      <c r="O91" s="29"/>
      <c r="P91" s="29"/>
      <c r="Q91" s="29"/>
      <c r="R91" s="42">
        <f t="shared" si="7"/>
        <v>500</v>
      </c>
      <c r="S91" s="20" t="str">
        <f t="shared" si="8"/>
        <v>OK</v>
      </c>
      <c r="T91" s="155"/>
      <c r="U91" s="156"/>
      <c r="V91" s="156"/>
      <c r="W91" s="156"/>
      <c r="X91" s="41"/>
      <c r="Y91" s="41"/>
      <c r="Z91" s="41"/>
      <c r="AA91" s="40"/>
      <c r="AB91" s="40"/>
      <c r="AC91" s="40"/>
      <c r="AD91" s="40"/>
      <c r="AE91" s="38"/>
      <c r="AF91" s="38"/>
      <c r="AG91" s="38"/>
      <c r="AH91" s="38"/>
      <c r="AI91" s="38"/>
      <c r="AJ91" s="38"/>
      <c r="AK91" s="38"/>
      <c r="AL91" s="38"/>
      <c r="AM91" s="38"/>
      <c r="AN91" s="38"/>
      <c r="AO91" s="38"/>
      <c r="AP91" s="38"/>
      <c r="AQ91" s="38"/>
      <c r="AR91" s="38"/>
      <c r="AS91" s="38"/>
      <c r="AT91" s="38"/>
      <c r="AU91" s="38"/>
      <c r="AV91" s="38"/>
      <c r="AW91" s="38"/>
      <c r="AX91" s="38"/>
      <c r="AY91" s="38"/>
    </row>
    <row r="92" spans="1:51" ht="24.75" customHeight="1" x14ac:dyDescent="0.25">
      <c r="A92" s="166" t="s">
        <v>478</v>
      </c>
      <c r="B92" s="163">
        <v>12</v>
      </c>
      <c r="C92" s="67">
        <v>98</v>
      </c>
      <c r="D92" s="71" t="s">
        <v>152</v>
      </c>
      <c r="E92" s="86" t="s">
        <v>361</v>
      </c>
      <c r="F92" s="77" t="s">
        <v>362</v>
      </c>
      <c r="G92" s="75" t="s">
        <v>363</v>
      </c>
      <c r="H92" s="81" t="s">
        <v>471</v>
      </c>
      <c r="I92" s="82">
        <v>212.69</v>
      </c>
      <c r="J92" s="85">
        <v>40</v>
      </c>
      <c r="K92" s="28">
        <f t="shared" si="5"/>
        <v>10</v>
      </c>
      <c r="L92" s="28">
        <f t="shared" si="6"/>
        <v>10</v>
      </c>
      <c r="M92" s="29"/>
      <c r="N92" s="30">
        <f t="shared" si="3"/>
        <v>10</v>
      </c>
      <c r="O92" s="29"/>
      <c r="P92" s="29"/>
      <c r="Q92" s="29"/>
      <c r="R92" s="42">
        <f t="shared" si="7"/>
        <v>30</v>
      </c>
      <c r="S92" s="20" t="str">
        <f t="shared" si="8"/>
        <v>OK</v>
      </c>
      <c r="T92" s="155"/>
      <c r="U92" s="152">
        <v>10</v>
      </c>
      <c r="V92" s="156"/>
      <c r="W92" s="156"/>
      <c r="X92" s="41"/>
      <c r="Y92" s="41"/>
      <c r="Z92" s="41"/>
      <c r="AA92" s="40"/>
      <c r="AB92" s="40"/>
      <c r="AC92" s="40"/>
      <c r="AD92" s="40"/>
      <c r="AE92" s="38"/>
      <c r="AF92" s="38"/>
      <c r="AG92" s="38"/>
      <c r="AH92" s="38"/>
      <c r="AI92" s="38"/>
      <c r="AJ92" s="38"/>
      <c r="AK92" s="38"/>
      <c r="AL92" s="38"/>
      <c r="AM92" s="38"/>
      <c r="AN92" s="38"/>
      <c r="AO92" s="38"/>
      <c r="AP92" s="38"/>
      <c r="AQ92" s="38"/>
      <c r="AR92" s="38"/>
      <c r="AS92" s="38"/>
      <c r="AT92" s="38"/>
      <c r="AU92" s="38"/>
      <c r="AV92" s="38"/>
      <c r="AW92" s="38"/>
      <c r="AX92" s="38"/>
      <c r="AY92" s="38"/>
    </row>
    <row r="93" spans="1:51" ht="24.75" customHeight="1" x14ac:dyDescent="0.25">
      <c r="A93" s="166"/>
      <c r="B93" s="164"/>
      <c r="C93" s="67">
        <v>99</v>
      </c>
      <c r="D93" s="71" t="s">
        <v>153</v>
      </c>
      <c r="E93" s="86" t="s">
        <v>297</v>
      </c>
      <c r="F93" s="77" t="s">
        <v>241</v>
      </c>
      <c r="G93" s="75" t="s">
        <v>364</v>
      </c>
      <c r="H93" s="81" t="s">
        <v>468</v>
      </c>
      <c r="I93" s="82">
        <v>19.16</v>
      </c>
      <c r="J93" s="85">
        <v>20</v>
      </c>
      <c r="K93" s="28">
        <f t="shared" si="5"/>
        <v>10</v>
      </c>
      <c r="L93" s="28">
        <f t="shared" si="6"/>
        <v>10</v>
      </c>
      <c r="M93" s="29"/>
      <c r="N93" s="30">
        <f t="shared" si="3"/>
        <v>5</v>
      </c>
      <c r="O93" s="29"/>
      <c r="P93" s="29"/>
      <c r="Q93" s="29"/>
      <c r="R93" s="42">
        <f t="shared" si="7"/>
        <v>10</v>
      </c>
      <c r="S93" s="20" t="str">
        <f t="shared" si="8"/>
        <v>OK</v>
      </c>
      <c r="T93" s="155"/>
      <c r="U93" s="152">
        <v>10</v>
      </c>
      <c r="V93" s="156"/>
      <c r="W93" s="156"/>
      <c r="X93" s="41"/>
      <c r="Y93" s="41"/>
      <c r="Z93" s="41"/>
      <c r="AA93" s="40"/>
      <c r="AB93" s="40"/>
      <c r="AC93" s="40"/>
      <c r="AD93" s="40"/>
      <c r="AE93" s="38"/>
      <c r="AF93" s="38"/>
      <c r="AG93" s="38"/>
      <c r="AH93" s="38"/>
      <c r="AI93" s="38"/>
      <c r="AJ93" s="38"/>
      <c r="AK93" s="38"/>
      <c r="AL93" s="38"/>
      <c r="AM93" s="38"/>
      <c r="AN93" s="38"/>
      <c r="AO93" s="38"/>
      <c r="AP93" s="38"/>
      <c r="AQ93" s="38"/>
      <c r="AR93" s="38"/>
      <c r="AS93" s="38"/>
      <c r="AT93" s="38"/>
      <c r="AU93" s="38"/>
      <c r="AV93" s="38"/>
      <c r="AW93" s="38"/>
      <c r="AX93" s="38"/>
      <c r="AY93" s="38"/>
    </row>
    <row r="94" spans="1:51" ht="24.75" customHeight="1" x14ac:dyDescent="0.25">
      <c r="A94" s="166"/>
      <c r="B94" s="164"/>
      <c r="C94" s="67">
        <v>100</v>
      </c>
      <c r="D94" s="71" t="s">
        <v>154</v>
      </c>
      <c r="E94" s="86" t="s">
        <v>365</v>
      </c>
      <c r="F94" s="77" t="s">
        <v>241</v>
      </c>
      <c r="G94" s="75" t="s">
        <v>366</v>
      </c>
      <c r="H94" s="81" t="s">
        <v>468</v>
      </c>
      <c r="I94" s="82">
        <v>0.97</v>
      </c>
      <c r="J94" s="85">
        <v>0</v>
      </c>
      <c r="K94" s="28">
        <f t="shared" si="5"/>
        <v>0</v>
      </c>
      <c r="L94" s="28">
        <f t="shared" si="6"/>
        <v>0</v>
      </c>
      <c r="M94" s="29"/>
      <c r="N94" s="30">
        <f t="shared" si="3"/>
        <v>0</v>
      </c>
      <c r="O94" s="29"/>
      <c r="P94" s="29"/>
      <c r="Q94" s="29"/>
      <c r="R94" s="42">
        <f t="shared" si="7"/>
        <v>0</v>
      </c>
      <c r="S94" s="20" t="str">
        <f t="shared" si="8"/>
        <v>OK</v>
      </c>
      <c r="T94" s="142"/>
      <c r="U94" s="143"/>
      <c r="V94" s="143"/>
      <c r="W94" s="143"/>
      <c r="X94" s="41"/>
      <c r="Y94" s="41"/>
      <c r="Z94" s="41"/>
      <c r="AA94" s="40"/>
      <c r="AB94" s="40"/>
      <c r="AC94" s="40"/>
      <c r="AD94" s="40"/>
      <c r="AE94" s="38"/>
      <c r="AF94" s="38"/>
      <c r="AG94" s="38"/>
      <c r="AH94" s="38"/>
      <c r="AI94" s="38"/>
      <c r="AJ94" s="38"/>
      <c r="AK94" s="38"/>
      <c r="AL94" s="38"/>
      <c r="AM94" s="38"/>
      <c r="AN94" s="38"/>
      <c r="AO94" s="38"/>
      <c r="AP94" s="38"/>
      <c r="AQ94" s="38"/>
      <c r="AR94" s="38"/>
      <c r="AS94" s="38"/>
      <c r="AT94" s="38"/>
      <c r="AU94" s="38"/>
      <c r="AV94" s="38"/>
      <c r="AW94" s="38"/>
      <c r="AX94" s="38"/>
      <c r="AY94" s="38"/>
    </row>
    <row r="95" spans="1:51" ht="24.75" customHeight="1" x14ac:dyDescent="0.25">
      <c r="A95" s="166"/>
      <c r="B95" s="164"/>
      <c r="C95" s="67">
        <v>101</v>
      </c>
      <c r="D95" s="71" t="s">
        <v>155</v>
      </c>
      <c r="E95" s="86" t="s">
        <v>367</v>
      </c>
      <c r="F95" s="77" t="s">
        <v>241</v>
      </c>
      <c r="G95" s="75" t="s">
        <v>368</v>
      </c>
      <c r="H95" s="81" t="s">
        <v>468</v>
      </c>
      <c r="I95" s="82">
        <v>58.8</v>
      </c>
      <c r="J95" s="85">
        <v>0</v>
      </c>
      <c r="K95" s="28">
        <f t="shared" si="5"/>
        <v>0</v>
      </c>
      <c r="L95" s="28">
        <f t="shared" si="6"/>
        <v>0</v>
      </c>
      <c r="M95" s="29"/>
      <c r="N95" s="30">
        <f t="shared" si="3"/>
        <v>0</v>
      </c>
      <c r="O95" s="29"/>
      <c r="P95" s="29"/>
      <c r="Q95" s="29"/>
      <c r="R95" s="42">
        <f t="shared" si="7"/>
        <v>0</v>
      </c>
      <c r="S95" s="20" t="str">
        <f t="shared" si="8"/>
        <v>OK</v>
      </c>
      <c r="T95" s="142"/>
      <c r="U95" s="143"/>
      <c r="V95" s="143"/>
      <c r="W95" s="143"/>
      <c r="X95" s="41"/>
      <c r="Y95" s="41"/>
      <c r="Z95" s="41"/>
      <c r="AA95" s="40"/>
      <c r="AB95" s="40"/>
      <c r="AC95" s="40"/>
      <c r="AD95" s="40"/>
      <c r="AE95" s="38"/>
      <c r="AF95" s="38"/>
      <c r="AG95" s="38"/>
      <c r="AH95" s="38"/>
      <c r="AI95" s="38"/>
      <c r="AJ95" s="38"/>
      <c r="AK95" s="38"/>
      <c r="AL95" s="38"/>
      <c r="AM95" s="38"/>
      <c r="AN95" s="38"/>
      <c r="AO95" s="38"/>
      <c r="AP95" s="38"/>
      <c r="AQ95" s="38"/>
      <c r="AR95" s="38"/>
      <c r="AS95" s="38"/>
      <c r="AT95" s="38"/>
      <c r="AU95" s="38"/>
      <c r="AV95" s="38"/>
      <c r="AW95" s="38"/>
      <c r="AX95" s="38"/>
      <c r="AY95" s="38"/>
    </row>
    <row r="96" spans="1:51" ht="24.75" customHeight="1" x14ac:dyDescent="0.25">
      <c r="A96" s="166"/>
      <c r="B96" s="164"/>
      <c r="C96" s="67">
        <v>102</v>
      </c>
      <c r="D96" s="71" t="s">
        <v>156</v>
      </c>
      <c r="E96" s="86" t="s">
        <v>369</v>
      </c>
      <c r="F96" s="77" t="s">
        <v>355</v>
      </c>
      <c r="G96" s="75" t="s">
        <v>370</v>
      </c>
      <c r="H96" s="81" t="s">
        <v>468</v>
      </c>
      <c r="I96" s="82">
        <v>38.53</v>
      </c>
      <c r="J96" s="85">
        <v>20</v>
      </c>
      <c r="K96" s="28">
        <f t="shared" si="5"/>
        <v>20</v>
      </c>
      <c r="L96" s="28">
        <f t="shared" si="6"/>
        <v>20</v>
      </c>
      <c r="M96" s="29"/>
      <c r="N96" s="30">
        <f t="shared" si="3"/>
        <v>5</v>
      </c>
      <c r="O96" s="29"/>
      <c r="P96" s="29"/>
      <c r="Q96" s="29"/>
      <c r="R96" s="42">
        <f t="shared" si="7"/>
        <v>0</v>
      </c>
      <c r="S96" s="20" t="str">
        <f t="shared" si="8"/>
        <v>OK</v>
      </c>
      <c r="T96" s="155"/>
      <c r="U96" s="152">
        <v>10</v>
      </c>
      <c r="V96" s="156"/>
      <c r="W96" s="152">
        <v>10</v>
      </c>
      <c r="X96" s="41"/>
      <c r="Y96" s="41"/>
      <c r="Z96" s="41"/>
      <c r="AA96" s="40"/>
      <c r="AB96" s="40"/>
      <c r="AC96" s="40"/>
      <c r="AD96" s="40"/>
      <c r="AE96" s="38"/>
      <c r="AF96" s="38"/>
      <c r="AG96" s="38"/>
      <c r="AH96" s="38"/>
      <c r="AI96" s="38"/>
      <c r="AJ96" s="38"/>
      <c r="AK96" s="38"/>
      <c r="AL96" s="38"/>
      <c r="AM96" s="38"/>
      <c r="AN96" s="38"/>
      <c r="AO96" s="38"/>
      <c r="AP96" s="38"/>
      <c r="AQ96" s="38"/>
      <c r="AR96" s="38"/>
      <c r="AS96" s="38"/>
      <c r="AT96" s="38"/>
      <c r="AU96" s="38"/>
      <c r="AV96" s="38"/>
      <c r="AW96" s="38"/>
      <c r="AX96" s="38"/>
      <c r="AY96" s="38"/>
    </row>
    <row r="97" spans="1:51" ht="24.75" customHeight="1" x14ac:dyDescent="0.25">
      <c r="A97" s="166"/>
      <c r="B97" s="164"/>
      <c r="C97" s="67">
        <v>103</v>
      </c>
      <c r="D97" s="71" t="s">
        <v>157</v>
      </c>
      <c r="E97" s="86" t="s">
        <v>371</v>
      </c>
      <c r="F97" s="77" t="s">
        <v>51</v>
      </c>
      <c r="G97" s="75" t="s">
        <v>372</v>
      </c>
      <c r="H97" s="77" t="s">
        <v>468</v>
      </c>
      <c r="I97" s="82">
        <v>8.84</v>
      </c>
      <c r="J97" s="85">
        <v>5</v>
      </c>
      <c r="K97" s="28">
        <f t="shared" si="5"/>
        <v>0</v>
      </c>
      <c r="L97" s="28">
        <f t="shared" si="6"/>
        <v>0</v>
      </c>
      <c r="M97" s="29"/>
      <c r="N97" s="30">
        <f t="shared" si="3"/>
        <v>1</v>
      </c>
      <c r="O97" s="29"/>
      <c r="P97" s="29"/>
      <c r="Q97" s="29"/>
      <c r="R97" s="42">
        <f t="shared" si="7"/>
        <v>5</v>
      </c>
      <c r="S97" s="20" t="str">
        <f t="shared" si="8"/>
        <v>OK</v>
      </c>
      <c r="T97" s="155"/>
      <c r="U97" s="156"/>
      <c r="V97" s="156"/>
      <c r="W97" s="156"/>
      <c r="X97" s="41"/>
      <c r="Y97" s="41"/>
      <c r="Z97" s="41"/>
      <c r="AA97" s="40"/>
      <c r="AB97" s="40"/>
      <c r="AC97" s="40"/>
      <c r="AD97" s="40"/>
      <c r="AE97" s="38"/>
      <c r="AF97" s="38"/>
      <c r="AG97" s="38"/>
      <c r="AH97" s="38"/>
      <c r="AI97" s="38"/>
      <c r="AJ97" s="38"/>
      <c r="AK97" s="38"/>
      <c r="AL97" s="38"/>
      <c r="AM97" s="38"/>
      <c r="AN97" s="38"/>
      <c r="AO97" s="38"/>
      <c r="AP97" s="38"/>
      <c r="AQ97" s="38"/>
      <c r="AR97" s="38"/>
      <c r="AS97" s="38"/>
      <c r="AT97" s="38"/>
      <c r="AU97" s="38"/>
      <c r="AV97" s="38"/>
      <c r="AW97" s="38"/>
      <c r="AX97" s="38"/>
      <c r="AY97" s="38"/>
    </row>
    <row r="98" spans="1:51" ht="24.75" customHeight="1" x14ac:dyDescent="0.25">
      <c r="A98" s="166"/>
      <c r="B98" s="164"/>
      <c r="C98" s="67">
        <v>104</v>
      </c>
      <c r="D98" s="71" t="s">
        <v>158</v>
      </c>
      <c r="E98" s="86" t="s">
        <v>373</v>
      </c>
      <c r="F98" s="77" t="s">
        <v>374</v>
      </c>
      <c r="G98" s="75" t="s">
        <v>375</v>
      </c>
      <c r="H98" s="77" t="s">
        <v>468</v>
      </c>
      <c r="I98" s="82">
        <v>4.7300000000000004</v>
      </c>
      <c r="J98" s="85">
        <v>0</v>
      </c>
      <c r="K98" s="28">
        <f t="shared" si="5"/>
        <v>0</v>
      </c>
      <c r="L98" s="28">
        <f t="shared" si="6"/>
        <v>0</v>
      </c>
      <c r="M98" s="29"/>
      <c r="N98" s="30">
        <f t="shared" si="3"/>
        <v>0</v>
      </c>
      <c r="O98" s="29"/>
      <c r="P98" s="29"/>
      <c r="Q98" s="29"/>
      <c r="R98" s="42">
        <f t="shared" si="7"/>
        <v>0</v>
      </c>
      <c r="S98" s="20" t="str">
        <f t="shared" si="8"/>
        <v>OK</v>
      </c>
      <c r="T98" s="142"/>
      <c r="U98" s="143"/>
      <c r="V98" s="143"/>
      <c r="W98" s="143"/>
      <c r="X98" s="41"/>
      <c r="Y98" s="41"/>
      <c r="Z98" s="41"/>
      <c r="AA98" s="40"/>
      <c r="AB98" s="40"/>
      <c r="AC98" s="40"/>
      <c r="AD98" s="40"/>
      <c r="AE98" s="38"/>
      <c r="AF98" s="38"/>
      <c r="AG98" s="38"/>
      <c r="AH98" s="38"/>
      <c r="AI98" s="38"/>
      <c r="AJ98" s="38"/>
      <c r="AK98" s="38"/>
      <c r="AL98" s="38"/>
      <c r="AM98" s="38"/>
      <c r="AN98" s="38"/>
      <c r="AO98" s="38"/>
      <c r="AP98" s="38"/>
      <c r="AQ98" s="38"/>
      <c r="AR98" s="38"/>
      <c r="AS98" s="38"/>
      <c r="AT98" s="38"/>
      <c r="AU98" s="38"/>
      <c r="AV98" s="38"/>
      <c r="AW98" s="38"/>
      <c r="AX98" s="38"/>
      <c r="AY98" s="38"/>
    </row>
    <row r="99" spans="1:51" ht="24.75" customHeight="1" x14ac:dyDescent="0.25">
      <c r="A99" s="166"/>
      <c r="B99" s="164"/>
      <c r="C99" s="67">
        <v>105</v>
      </c>
      <c r="D99" s="71" t="s">
        <v>159</v>
      </c>
      <c r="E99" s="86" t="s">
        <v>373</v>
      </c>
      <c r="F99" s="77" t="s">
        <v>374</v>
      </c>
      <c r="G99" s="75" t="s">
        <v>376</v>
      </c>
      <c r="H99" s="77" t="s">
        <v>468</v>
      </c>
      <c r="I99" s="82">
        <v>4.74</v>
      </c>
      <c r="J99" s="85">
        <v>0</v>
      </c>
      <c r="K99" s="28">
        <f t="shared" si="5"/>
        <v>0</v>
      </c>
      <c r="L99" s="28">
        <f t="shared" si="6"/>
        <v>0</v>
      </c>
      <c r="M99" s="29"/>
      <c r="N99" s="30">
        <f t="shared" si="3"/>
        <v>0</v>
      </c>
      <c r="O99" s="29"/>
      <c r="P99" s="29"/>
      <c r="Q99" s="29"/>
      <c r="R99" s="42">
        <f t="shared" si="7"/>
        <v>0</v>
      </c>
      <c r="S99" s="20" t="str">
        <f t="shared" si="8"/>
        <v>OK</v>
      </c>
      <c r="T99" s="142"/>
      <c r="U99" s="143"/>
      <c r="V99" s="143"/>
      <c r="W99" s="143"/>
      <c r="X99" s="41"/>
      <c r="Y99" s="41"/>
      <c r="Z99" s="41"/>
      <c r="AA99" s="40"/>
      <c r="AB99" s="40"/>
      <c r="AC99" s="40"/>
      <c r="AD99" s="40"/>
      <c r="AE99" s="38"/>
      <c r="AF99" s="38"/>
      <c r="AG99" s="38"/>
      <c r="AH99" s="38"/>
      <c r="AI99" s="38"/>
      <c r="AJ99" s="38"/>
      <c r="AK99" s="38"/>
      <c r="AL99" s="38"/>
      <c r="AM99" s="38"/>
      <c r="AN99" s="38"/>
      <c r="AO99" s="38"/>
      <c r="AP99" s="38"/>
      <c r="AQ99" s="38"/>
      <c r="AR99" s="38"/>
      <c r="AS99" s="38"/>
      <c r="AT99" s="38"/>
      <c r="AU99" s="38"/>
      <c r="AV99" s="38"/>
      <c r="AW99" s="38"/>
      <c r="AX99" s="38"/>
      <c r="AY99" s="38"/>
    </row>
    <row r="100" spans="1:51" ht="24.75" customHeight="1" x14ac:dyDescent="0.25">
      <c r="A100" s="166"/>
      <c r="B100" s="164"/>
      <c r="C100" s="67">
        <v>106</v>
      </c>
      <c r="D100" s="71" t="s">
        <v>160</v>
      </c>
      <c r="E100" s="86" t="s">
        <v>373</v>
      </c>
      <c r="F100" s="77" t="s">
        <v>374</v>
      </c>
      <c r="G100" s="75" t="s">
        <v>377</v>
      </c>
      <c r="H100" s="77" t="s">
        <v>468</v>
      </c>
      <c r="I100" s="82">
        <v>4.7300000000000004</v>
      </c>
      <c r="J100" s="85">
        <v>0</v>
      </c>
      <c r="K100" s="28">
        <f t="shared" si="5"/>
        <v>0</v>
      </c>
      <c r="L100" s="28">
        <f t="shared" si="6"/>
        <v>0</v>
      </c>
      <c r="M100" s="29"/>
      <c r="N100" s="30">
        <f t="shared" si="3"/>
        <v>0</v>
      </c>
      <c r="O100" s="29"/>
      <c r="P100" s="29"/>
      <c r="Q100" s="29"/>
      <c r="R100" s="42">
        <f t="shared" si="7"/>
        <v>0</v>
      </c>
      <c r="S100" s="20" t="str">
        <f t="shared" si="8"/>
        <v>OK</v>
      </c>
      <c r="T100" s="142"/>
      <c r="U100" s="143"/>
      <c r="V100" s="143"/>
      <c r="W100" s="143"/>
      <c r="X100" s="41"/>
      <c r="Y100" s="41"/>
      <c r="Z100" s="41"/>
      <c r="AA100" s="40"/>
      <c r="AB100" s="40"/>
      <c r="AC100" s="40"/>
      <c r="AD100" s="40"/>
      <c r="AE100" s="38"/>
      <c r="AF100" s="38"/>
      <c r="AG100" s="38"/>
      <c r="AH100" s="38"/>
      <c r="AI100" s="38"/>
      <c r="AJ100" s="38"/>
      <c r="AK100" s="38"/>
      <c r="AL100" s="38"/>
      <c r="AM100" s="38"/>
      <c r="AN100" s="38"/>
      <c r="AO100" s="38"/>
      <c r="AP100" s="38"/>
      <c r="AQ100" s="38"/>
      <c r="AR100" s="38"/>
      <c r="AS100" s="38"/>
      <c r="AT100" s="38"/>
      <c r="AU100" s="38"/>
      <c r="AV100" s="38"/>
      <c r="AW100" s="38"/>
      <c r="AX100" s="38"/>
      <c r="AY100" s="38"/>
    </row>
    <row r="101" spans="1:51" ht="24.75" customHeight="1" x14ac:dyDescent="0.25">
      <c r="A101" s="166"/>
      <c r="B101" s="164"/>
      <c r="C101" s="67">
        <v>107</v>
      </c>
      <c r="D101" s="71" t="s">
        <v>161</v>
      </c>
      <c r="E101" s="86" t="s">
        <v>373</v>
      </c>
      <c r="F101" s="77" t="s">
        <v>374</v>
      </c>
      <c r="G101" s="75" t="s">
        <v>378</v>
      </c>
      <c r="H101" s="77" t="s">
        <v>468</v>
      </c>
      <c r="I101" s="82">
        <v>4.7300000000000004</v>
      </c>
      <c r="J101" s="85">
        <v>0</v>
      </c>
      <c r="K101" s="28">
        <f t="shared" si="5"/>
        <v>0</v>
      </c>
      <c r="L101" s="28">
        <f t="shared" si="6"/>
        <v>0</v>
      </c>
      <c r="M101" s="29"/>
      <c r="N101" s="30">
        <f t="shared" si="3"/>
        <v>0</v>
      </c>
      <c r="O101" s="29"/>
      <c r="P101" s="29"/>
      <c r="Q101" s="29"/>
      <c r="R101" s="42">
        <f t="shared" si="7"/>
        <v>0</v>
      </c>
      <c r="S101" s="20" t="str">
        <f t="shared" si="8"/>
        <v>OK</v>
      </c>
      <c r="T101" s="142"/>
      <c r="U101" s="143"/>
      <c r="V101" s="143"/>
      <c r="W101" s="143"/>
      <c r="X101" s="41"/>
      <c r="Y101" s="41"/>
      <c r="Z101" s="41"/>
      <c r="AA101" s="40"/>
      <c r="AB101" s="40"/>
      <c r="AC101" s="40"/>
      <c r="AD101" s="40"/>
      <c r="AE101" s="38"/>
      <c r="AF101" s="38"/>
      <c r="AG101" s="38"/>
      <c r="AH101" s="38"/>
      <c r="AI101" s="38"/>
      <c r="AJ101" s="38"/>
      <c r="AK101" s="38"/>
      <c r="AL101" s="38"/>
      <c r="AM101" s="38"/>
      <c r="AN101" s="38"/>
      <c r="AO101" s="38"/>
      <c r="AP101" s="38"/>
      <c r="AQ101" s="38"/>
      <c r="AR101" s="38"/>
      <c r="AS101" s="38"/>
      <c r="AT101" s="38"/>
      <c r="AU101" s="38"/>
      <c r="AV101" s="38"/>
      <c r="AW101" s="38"/>
      <c r="AX101" s="38"/>
      <c r="AY101" s="38"/>
    </row>
    <row r="102" spans="1:51" ht="24.75" customHeight="1" x14ac:dyDescent="0.25">
      <c r="A102" s="166"/>
      <c r="B102" s="164"/>
      <c r="C102" s="67">
        <v>108</v>
      </c>
      <c r="D102" s="71" t="s">
        <v>162</v>
      </c>
      <c r="E102" s="86" t="s">
        <v>379</v>
      </c>
      <c r="F102" s="77" t="s">
        <v>380</v>
      </c>
      <c r="G102" s="75" t="s">
        <v>381</v>
      </c>
      <c r="H102" s="77" t="s">
        <v>468</v>
      </c>
      <c r="I102" s="82">
        <v>25.86</v>
      </c>
      <c r="J102" s="85">
        <v>0</v>
      </c>
      <c r="K102" s="28">
        <f t="shared" si="5"/>
        <v>0</v>
      </c>
      <c r="L102" s="28">
        <f t="shared" si="6"/>
        <v>0</v>
      </c>
      <c r="M102" s="29"/>
      <c r="N102" s="30">
        <f t="shared" si="3"/>
        <v>0</v>
      </c>
      <c r="O102" s="29"/>
      <c r="P102" s="29"/>
      <c r="Q102" s="29"/>
      <c r="R102" s="42">
        <f t="shared" si="7"/>
        <v>0</v>
      </c>
      <c r="S102" s="20" t="str">
        <f t="shared" si="8"/>
        <v>OK</v>
      </c>
      <c r="T102" s="142"/>
      <c r="U102" s="143"/>
      <c r="V102" s="143"/>
      <c r="W102" s="143"/>
      <c r="X102" s="41"/>
      <c r="Y102" s="41"/>
      <c r="Z102" s="41"/>
      <c r="AA102" s="40"/>
      <c r="AB102" s="40"/>
      <c r="AC102" s="40"/>
      <c r="AD102" s="40"/>
      <c r="AE102" s="38"/>
      <c r="AF102" s="38"/>
      <c r="AG102" s="38"/>
      <c r="AH102" s="38"/>
      <c r="AI102" s="38"/>
      <c r="AJ102" s="38"/>
      <c r="AK102" s="38"/>
      <c r="AL102" s="38"/>
      <c r="AM102" s="38"/>
      <c r="AN102" s="38"/>
      <c r="AO102" s="38"/>
      <c r="AP102" s="38"/>
      <c r="AQ102" s="38"/>
      <c r="AR102" s="38"/>
      <c r="AS102" s="38"/>
      <c r="AT102" s="38"/>
      <c r="AU102" s="38"/>
      <c r="AV102" s="38"/>
      <c r="AW102" s="38"/>
      <c r="AX102" s="38"/>
      <c r="AY102" s="38"/>
    </row>
    <row r="103" spans="1:51" ht="24.75" customHeight="1" x14ac:dyDescent="0.25">
      <c r="A103" s="166"/>
      <c r="B103" s="165"/>
      <c r="C103" s="67">
        <v>109</v>
      </c>
      <c r="D103" s="71" t="s">
        <v>163</v>
      </c>
      <c r="E103" s="86" t="s">
        <v>382</v>
      </c>
      <c r="F103" s="78" t="s">
        <v>51</v>
      </c>
      <c r="G103" s="79" t="s">
        <v>383</v>
      </c>
      <c r="H103" s="77" t="s">
        <v>471</v>
      </c>
      <c r="I103" s="82">
        <v>21.34</v>
      </c>
      <c r="J103" s="85">
        <v>0</v>
      </c>
      <c r="K103" s="28">
        <f t="shared" si="5"/>
        <v>0</v>
      </c>
      <c r="L103" s="28">
        <f t="shared" si="6"/>
        <v>0</v>
      </c>
      <c r="M103" s="29"/>
      <c r="N103" s="30">
        <f t="shared" si="3"/>
        <v>0</v>
      </c>
      <c r="O103" s="29"/>
      <c r="P103" s="29"/>
      <c r="Q103" s="29"/>
      <c r="R103" s="42">
        <f t="shared" si="7"/>
        <v>0</v>
      </c>
      <c r="S103" s="20" t="str">
        <f t="shared" si="8"/>
        <v>OK</v>
      </c>
      <c r="T103" s="142"/>
      <c r="U103" s="143"/>
      <c r="V103" s="143"/>
      <c r="W103" s="143"/>
      <c r="X103" s="41"/>
      <c r="Y103" s="41"/>
      <c r="Z103" s="41"/>
      <c r="AA103" s="40"/>
      <c r="AB103" s="40"/>
      <c r="AC103" s="40"/>
      <c r="AD103" s="40"/>
      <c r="AE103" s="38"/>
      <c r="AF103" s="38"/>
      <c r="AG103" s="38"/>
      <c r="AH103" s="38"/>
      <c r="AI103" s="38"/>
      <c r="AJ103" s="38"/>
      <c r="AK103" s="38"/>
      <c r="AL103" s="38"/>
      <c r="AM103" s="38"/>
      <c r="AN103" s="38"/>
      <c r="AO103" s="38"/>
      <c r="AP103" s="38"/>
      <c r="AQ103" s="38"/>
      <c r="AR103" s="38"/>
      <c r="AS103" s="38"/>
      <c r="AT103" s="38"/>
      <c r="AU103" s="38"/>
      <c r="AV103" s="38"/>
      <c r="AW103" s="38"/>
      <c r="AX103" s="38"/>
      <c r="AY103" s="38"/>
    </row>
    <row r="104" spans="1:51" ht="24.75" customHeight="1" x14ac:dyDescent="0.25">
      <c r="A104" s="166" t="s">
        <v>477</v>
      </c>
      <c r="B104" s="163">
        <v>13</v>
      </c>
      <c r="C104" s="67">
        <v>110</v>
      </c>
      <c r="D104" s="71" t="s">
        <v>164</v>
      </c>
      <c r="E104" s="86" t="s">
        <v>384</v>
      </c>
      <c r="F104" s="77" t="s">
        <v>3</v>
      </c>
      <c r="G104" s="75" t="s">
        <v>385</v>
      </c>
      <c r="H104" s="81" t="s">
        <v>468</v>
      </c>
      <c r="I104" s="82">
        <v>0.31</v>
      </c>
      <c r="J104" s="85">
        <v>300</v>
      </c>
      <c r="K104" s="28">
        <f t="shared" si="5"/>
        <v>0</v>
      </c>
      <c r="L104" s="28">
        <f t="shared" si="6"/>
        <v>0</v>
      </c>
      <c r="M104" s="29"/>
      <c r="N104" s="30">
        <f t="shared" si="3"/>
        <v>75</v>
      </c>
      <c r="O104" s="29"/>
      <c r="P104" s="29"/>
      <c r="Q104" s="29"/>
      <c r="R104" s="42">
        <f t="shared" si="7"/>
        <v>300</v>
      </c>
      <c r="S104" s="20" t="str">
        <f t="shared" si="8"/>
        <v>OK</v>
      </c>
      <c r="T104" s="155"/>
      <c r="U104" s="156"/>
      <c r="V104" s="156"/>
      <c r="W104" s="156"/>
      <c r="X104" s="41"/>
      <c r="Y104" s="41"/>
      <c r="Z104" s="41"/>
      <c r="AA104" s="40"/>
      <c r="AB104" s="40"/>
      <c r="AC104" s="40"/>
      <c r="AD104" s="40"/>
      <c r="AE104" s="38"/>
      <c r="AF104" s="38"/>
      <c r="AG104" s="38"/>
      <c r="AH104" s="38"/>
      <c r="AI104" s="38"/>
      <c r="AJ104" s="38"/>
      <c r="AK104" s="38"/>
      <c r="AL104" s="38"/>
      <c r="AM104" s="38"/>
      <c r="AN104" s="38"/>
      <c r="AO104" s="38"/>
      <c r="AP104" s="38"/>
      <c r="AQ104" s="38"/>
      <c r="AR104" s="38"/>
      <c r="AS104" s="38"/>
      <c r="AT104" s="38"/>
      <c r="AU104" s="38"/>
      <c r="AV104" s="38"/>
      <c r="AW104" s="38"/>
      <c r="AX104" s="38"/>
      <c r="AY104" s="38"/>
    </row>
    <row r="105" spans="1:51" ht="24.75" customHeight="1" x14ac:dyDescent="0.25">
      <c r="A105" s="166"/>
      <c r="B105" s="164"/>
      <c r="C105" s="67">
        <v>111</v>
      </c>
      <c r="D105" s="72" t="s">
        <v>165</v>
      </c>
      <c r="E105" s="86" t="s">
        <v>386</v>
      </c>
      <c r="F105" s="78" t="s">
        <v>51</v>
      </c>
      <c r="G105" s="79" t="s">
        <v>387</v>
      </c>
      <c r="H105" s="77" t="s">
        <v>468</v>
      </c>
      <c r="I105" s="82">
        <v>40.18</v>
      </c>
      <c r="J105" s="85">
        <v>0</v>
      </c>
      <c r="K105" s="28">
        <f t="shared" si="5"/>
        <v>0</v>
      </c>
      <c r="L105" s="28">
        <f t="shared" si="6"/>
        <v>0</v>
      </c>
      <c r="M105" s="29"/>
      <c r="N105" s="30">
        <f t="shared" si="3"/>
        <v>0</v>
      </c>
      <c r="O105" s="29"/>
      <c r="P105" s="29"/>
      <c r="Q105" s="29"/>
      <c r="R105" s="42">
        <f t="shared" si="7"/>
        <v>0</v>
      </c>
      <c r="S105" s="20" t="str">
        <f t="shared" si="8"/>
        <v>OK</v>
      </c>
      <c r="T105" s="142"/>
      <c r="U105" s="143"/>
      <c r="V105" s="143"/>
      <c r="W105" s="143"/>
      <c r="X105" s="41"/>
      <c r="Y105" s="41"/>
      <c r="Z105" s="41"/>
      <c r="AA105" s="40"/>
      <c r="AB105" s="40"/>
      <c r="AC105" s="40"/>
      <c r="AD105" s="40"/>
      <c r="AE105" s="38"/>
      <c r="AF105" s="38"/>
      <c r="AG105" s="38"/>
      <c r="AH105" s="38"/>
      <c r="AI105" s="38"/>
      <c r="AJ105" s="38"/>
      <c r="AK105" s="38"/>
      <c r="AL105" s="38"/>
      <c r="AM105" s="38"/>
      <c r="AN105" s="38"/>
      <c r="AO105" s="38"/>
      <c r="AP105" s="38"/>
      <c r="AQ105" s="38"/>
      <c r="AR105" s="38"/>
      <c r="AS105" s="38"/>
      <c r="AT105" s="38"/>
      <c r="AU105" s="38"/>
      <c r="AV105" s="38"/>
      <c r="AW105" s="38"/>
      <c r="AX105" s="38"/>
      <c r="AY105" s="38"/>
    </row>
    <row r="106" spans="1:51" ht="24.75" customHeight="1" x14ac:dyDescent="0.25">
      <c r="A106" s="166"/>
      <c r="B106" s="164"/>
      <c r="C106" s="67">
        <v>112</v>
      </c>
      <c r="D106" s="72" t="s">
        <v>166</v>
      </c>
      <c r="E106" s="86" t="s">
        <v>388</v>
      </c>
      <c r="F106" s="78" t="s">
        <v>51</v>
      </c>
      <c r="G106" s="79" t="s">
        <v>389</v>
      </c>
      <c r="H106" s="77" t="s">
        <v>471</v>
      </c>
      <c r="I106" s="82">
        <v>40.18</v>
      </c>
      <c r="J106" s="85">
        <v>0</v>
      </c>
      <c r="K106" s="28">
        <f t="shared" si="5"/>
        <v>0</v>
      </c>
      <c r="L106" s="28">
        <f t="shared" si="6"/>
        <v>0</v>
      </c>
      <c r="M106" s="29"/>
      <c r="N106" s="30">
        <f t="shared" si="3"/>
        <v>0</v>
      </c>
      <c r="O106" s="29"/>
      <c r="P106" s="29"/>
      <c r="Q106" s="29"/>
      <c r="R106" s="42">
        <f t="shared" si="7"/>
        <v>0</v>
      </c>
      <c r="S106" s="20" t="str">
        <f t="shared" si="8"/>
        <v>OK</v>
      </c>
      <c r="T106" s="142"/>
      <c r="U106" s="143"/>
      <c r="V106" s="143"/>
      <c r="W106" s="143"/>
      <c r="X106" s="41"/>
      <c r="Y106" s="41"/>
      <c r="Z106" s="41"/>
      <c r="AA106" s="40"/>
      <c r="AB106" s="40"/>
      <c r="AC106" s="40"/>
      <c r="AD106" s="40"/>
      <c r="AE106" s="38"/>
      <c r="AF106" s="38"/>
      <c r="AG106" s="38"/>
      <c r="AH106" s="38"/>
      <c r="AI106" s="38"/>
      <c r="AJ106" s="38"/>
      <c r="AK106" s="38"/>
      <c r="AL106" s="38"/>
      <c r="AM106" s="38"/>
      <c r="AN106" s="38"/>
      <c r="AO106" s="38"/>
      <c r="AP106" s="38"/>
      <c r="AQ106" s="38"/>
      <c r="AR106" s="38"/>
      <c r="AS106" s="38"/>
      <c r="AT106" s="38"/>
      <c r="AU106" s="38"/>
      <c r="AV106" s="38"/>
      <c r="AW106" s="38"/>
      <c r="AX106" s="38"/>
      <c r="AY106" s="38"/>
    </row>
    <row r="107" spans="1:51" ht="24.75" customHeight="1" x14ac:dyDescent="0.25">
      <c r="A107" s="166"/>
      <c r="B107" s="164"/>
      <c r="C107" s="67">
        <v>113</v>
      </c>
      <c r="D107" s="71" t="s">
        <v>167</v>
      </c>
      <c r="E107" s="86" t="s">
        <v>390</v>
      </c>
      <c r="F107" s="77" t="s">
        <v>3</v>
      </c>
      <c r="G107" s="75" t="s">
        <v>391</v>
      </c>
      <c r="H107" s="81" t="s">
        <v>472</v>
      </c>
      <c r="I107" s="82">
        <v>2.61</v>
      </c>
      <c r="J107" s="85">
        <v>0</v>
      </c>
      <c r="K107" s="28">
        <f t="shared" si="5"/>
        <v>0</v>
      </c>
      <c r="L107" s="28">
        <f t="shared" si="6"/>
        <v>0</v>
      </c>
      <c r="M107" s="29"/>
      <c r="N107" s="30">
        <f t="shared" si="3"/>
        <v>0</v>
      </c>
      <c r="O107" s="29"/>
      <c r="P107" s="29"/>
      <c r="Q107" s="29"/>
      <c r="R107" s="42">
        <f t="shared" si="7"/>
        <v>0</v>
      </c>
      <c r="S107" s="20" t="str">
        <f t="shared" si="8"/>
        <v>OK</v>
      </c>
      <c r="T107" s="142"/>
      <c r="U107" s="143"/>
      <c r="V107" s="143"/>
      <c r="W107" s="143"/>
      <c r="X107" s="41"/>
      <c r="Y107" s="41"/>
      <c r="Z107" s="41"/>
      <c r="AA107" s="40"/>
      <c r="AB107" s="40"/>
      <c r="AC107" s="40"/>
      <c r="AD107" s="40"/>
      <c r="AE107" s="38"/>
      <c r="AF107" s="38"/>
      <c r="AG107" s="38"/>
      <c r="AH107" s="38"/>
      <c r="AI107" s="38"/>
      <c r="AJ107" s="38"/>
      <c r="AK107" s="38"/>
      <c r="AL107" s="38"/>
      <c r="AM107" s="38"/>
      <c r="AN107" s="38"/>
      <c r="AO107" s="38"/>
      <c r="AP107" s="38"/>
      <c r="AQ107" s="38"/>
      <c r="AR107" s="38"/>
      <c r="AS107" s="38"/>
      <c r="AT107" s="38"/>
      <c r="AU107" s="38"/>
      <c r="AV107" s="38"/>
      <c r="AW107" s="38"/>
      <c r="AX107" s="38"/>
      <c r="AY107" s="38"/>
    </row>
    <row r="108" spans="1:51" ht="24.75" customHeight="1" x14ac:dyDescent="0.25">
      <c r="A108" s="166"/>
      <c r="B108" s="164"/>
      <c r="C108" s="67">
        <v>114</v>
      </c>
      <c r="D108" s="71" t="s">
        <v>168</v>
      </c>
      <c r="E108" s="86" t="s">
        <v>392</v>
      </c>
      <c r="F108" s="77" t="s">
        <v>236</v>
      </c>
      <c r="G108" s="75" t="s">
        <v>393</v>
      </c>
      <c r="H108" s="77" t="s">
        <v>468</v>
      </c>
      <c r="I108" s="82">
        <v>63.71</v>
      </c>
      <c r="J108" s="85">
        <v>0</v>
      </c>
      <c r="K108" s="28">
        <f t="shared" si="5"/>
        <v>0</v>
      </c>
      <c r="L108" s="28">
        <f t="shared" si="6"/>
        <v>0</v>
      </c>
      <c r="M108" s="29"/>
      <c r="N108" s="30">
        <f t="shared" si="3"/>
        <v>0</v>
      </c>
      <c r="O108" s="29"/>
      <c r="P108" s="29"/>
      <c r="Q108" s="29"/>
      <c r="R108" s="42">
        <f t="shared" si="7"/>
        <v>0</v>
      </c>
      <c r="S108" s="20" t="str">
        <f t="shared" si="8"/>
        <v>OK</v>
      </c>
      <c r="T108" s="142"/>
      <c r="U108" s="143"/>
      <c r="V108" s="143"/>
      <c r="W108" s="143"/>
      <c r="X108" s="41"/>
      <c r="Y108" s="41"/>
      <c r="Z108" s="41"/>
      <c r="AA108" s="40"/>
      <c r="AB108" s="40"/>
      <c r="AC108" s="40"/>
      <c r="AD108" s="40"/>
      <c r="AE108" s="38"/>
      <c r="AF108" s="38"/>
      <c r="AG108" s="38"/>
      <c r="AH108" s="38"/>
      <c r="AI108" s="38"/>
      <c r="AJ108" s="38"/>
      <c r="AK108" s="38"/>
      <c r="AL108" s="38"/>
      <c r="AM108" s="38"/>
      <c r="AN108" s="38"/>
      <c r="AO108" s="38"/>
      <c r="AP108" s="38"/>
      <c r="AQ108" s="38"/>
      <c r="AR108" s="38"/>
      <c r="AS108" s="38"/>
      <c r="AT108" s="38"/>
      <c r="AU108" s="38"/>
      <c r="AV108" s="38"/>
      <c r="AW108" s="38"/>
      <c r="AX108" s="38"/>
      <c r="AY108" s="38"/>
    </row>
    <row r="109" spans="1:51" ht="24.75" customHeight="1" x14ac:dyDescent="0.25">
      <c r="A109" s="166"/>
      <c r="B109" s="164"/>
      <c r="C109" s="67">
        <v>115</v>
      </c>
      <c r="D109" s="71" t="s">
        <v>169</v>
      </c>
      <c r="E109" s="86" t="s">
        <v>394</v>
      </c>
      <c r="F109" s="77" t="s">
        <v>3</v>
      </c>
      <c r="G109" s="75" t="s">
        <v>395</v>
      </c>
      <c r="H109" s="75" t="s">
        <v>468</v>
      </c>
      <c r="I109" s="82">
        <v>228.33</v>
      </c>
      <c r="J109" s="85">
        <v>0</v>
      </c>
      <c r="K109" s="28">
        <f t="shared" si="5"/>
        <v>0</v>
      </c>
      <c r="L109" s="28">
        <f t="shared" si="6"/>
        <v>0</v>
      </c>
      <c r="M109" s="29"/>
      <c r="N109" s="30">
        <f t="shared" si="3"/>
        <v>0</v>
      </c>
      <c r="O109" s="29"/>
      <c r="P109" s="29"/>
      <c r="Q109" s="29"/>
      <c r="R109" s="42">
        <f t="shared" si="7"/>
        <v>0</v>
      </c>
      <c r="S109" s="20" t="str">
        <f t="shared" si="8"/>
        <v>OK</v>
      </c>
      <c r="T109" s="142"/>
      <c r="U109" s="143"/>
      <c r="V109" s="143"/>
      <c r="W109" s="143"/>
      <c r="X109" s="41"/>
      <c r="Y109" s="41"/>
      <c r="Z109" s="41"/>
      <c r="AA109" s="40"/>
      <c r="AB109" s="40"/>
      <c r="AC109" s="40"/>
      <c r="AD109" s="40"/>
      <c r="AE109" s="38"/>
      <c r="AF109" s="38"/>
      <c r="AG109" s="38"/>
      <c r="AH109" s="38"/>
      <c r="AI109" s="38"/>
      <c r="AJ109" s="38"/>
      <c r="AK109" s="38"/>
      <c r="AL109" s="38"/>
      <c r="AM109" s="38"/>
      <c r="AN109" s="38"/>
      <c r="AO109" s="38"/>
      <c r="AP109" s="38"/>
      <c r="AQ109" s="38"/>
      <c r="AR109" s="38"/>
      <c r="AS109" s="38"/>
      <c r="AT109" s="38"/>
      <c r="AU109" s="38"/>
      <c r="AV109" s="38"/>
      <c r="AW109" s="38"/>
      <c r="AX109" s="38"/>
      <c r="AY109" s="38"/>
    </row>
    <row r="110" spans="1:51" ht="24.75" customHeight="1" x14ac:dyDescent="0.25">
      <c r="A110" s="166"/>
      <c r="B110" s="165"/>
      <c r="C110" s="67">
        <v>116</v>
      </c>
      <c r="D110" s="71" t="s">
        <v>170</v>
      </c>
      <c r="E110" s="86" t="s">
        <v>396</v>
      </c>
      <c r="F110" s="77" t="s">
        <v>3</v>
      </c>
      <c r="G110" s="75" t="s">
        <v>397</v>
      </c>
      <c r="H110" s="75" t="s">
        <v>468</v>
      </c>
      <c r="I110" s="82">
        <v>14.6</v>
      </c>
      <c r="J110" s="85">
        <v>0</v>
      </c>
      <c r="K110" s="28">
        <f t="shared" si="5"/>
        <v>0</v>
      </c>
      <c r="L110" s="28">
        <f t="shared" si="6"/>
        <v>0</v>
      </c>
      <c r="M110" s="29"/>
      <c r="N110" s="30">
        <f t="shared" si="3"/>
        <v>0</v>
      </c>
      <c r="O110" s="29"/>
      <c r="P110" s="29"/>
      <c r="Q110" s="29"/>
      <c r="R110" s="42">
        <f t="shared" si="7"/>
        <v>0</v>
      </c>
      <c r="S110" s="20" t="str">
        <f t="shared" si="8"/>
        <v>OK</v>
      </c>
      <c r="T110" s="142"/>
      <c r="U110" s="143"/>
      <c r="V110" s="143"/>
      <c r="W110" s="143"/>
      <c r="X110" s="41"/>
      <c r="Y110" s="41"/>
      <c r="Z110" s="41"/>
      <c r="AA110" s="40"/>
      <c r="AB110" s="40"/>
      <c r="AC110" s="40"/>
      <c r="AD110" s="40"/>
      <c r="AE110" s="38"/>
      <c r="AF110" s="38"/>
      <c r="AG110" s="38"/>
      <c r="AH110" s="38"/>
      <c r="AI110" s="38"/>
      <c r="AJ110" s="38"/>
      <c r="AK110" s="38"/>
      <c r="AL110" s="38"/>
      <c r="AM110" s="38"/>
      <c r="AN110" s="38"/>
      <c r="AO110" s="38"/>
      <c r="AP110" s="38"/>
      <c r="AQ110" s="38"/>
      <c r="AR110" s="38"/>
      <c r="AS110" s="38"/>
      <c r="AT110" s="38"/>
      <c r="AU110" s="38"/>
      <c r="AV110" s="38"/>
      <c r="AW110" s="38"/>
      <c r="AX110" s="38"/>
      <c r="AY110" s="38"/>
    </row>
    <row r="111" spans="1:51" ht="24.75" customHeight="1" x14ac:dyDescent="0.25">
      <c r="A111" s="166" t="s">
        <v>481</v>
      </c>
      <c r="B111" s="163">
        <v>14</v>
      </c>
      <c r="C111" s="67">
        <v>117</v>
      </c>
      <c r="D111" s="73" t="s">
        <v>171</v>
      </c>
      <c r="E111" s="86" t="s">
        <v>398</v>
      </c>
      <c r="F111" s="77" t="s">
        <v>374</v>
      </c>
      <c r="G111" s="75" t="s">
        <v>399</v>
      </c>
      <c r="H111" s="77" t="s">
        <v>468</v>
      </c>
      <c r="I111" s="82">
        <v>32.71</v>
      </c>
      <c r="J111" s="85">
        <v>50</v>
      </c>
      <c r="K111" s="28">
        <f t="shared" si="5"/>
        <v>50</v>
      </c>
      <c r="L111" s="28">
        <f t="shared" si="6"/>
        <v>50</v>
      </c>
      <c r="M111" s="29"/>
      <c r="N111" s="30">
        <f t="shared" si="3"/>
        <v>12</v>
      </c>
      <c r="O111" s="29"/>
      <c r="P111" s="29"/>
      <c r="Q111" s="29"/>
      <c r="R111" s="42">
        <f t="shared" si="7"/>
        <v>0</v>
      </c>
      <c r="S111" s="20" t="str">
        <f t="shared" si="8"/>
        <v>OK</v>
      </c>
      <c r="T111" s="155"/>
      <c r="U111" s="156"/>
      <c r="V111" s="152">
        <v>50</v>
      </c>
      <c r="W111" s="156"/>
      <c r="X111" s="41"/>
      <c r="Y111" s="41"/>
      <c r="Z111" s="41"/>
      <c r="AA111" s="40"/>
      <c r="AB111" s="40"/>
      <c r="AC111" s="40"/>
      <c r="AD111" s="40"/>
      <c r="AE111" s="38"/>
      <c r="AF111" s="38"/>
      <c r="AG111" s="38"/>
      <c r="AH111" s="38"/>
      <c r="AI111" s="38"/>
      <c r="AJ111" s="38"/>
      <c r="AK111" s="38"/>
      <c r="AL111" s="38"/>
      <c r="AM111" s="38"/>
      <c r="AN111" s="38"/>
      <c r="AO111" s="38"/>
      <c r="AP111" s="38"/>
      <c r="AQ111" s="38"/>
      <c r="AR111" s="38"/>
      <c r="AS111" s="38"/>
      <c r="AT111" s="38"/>
      <c r="AU111" s="38"/>
      <c r="AV111" s="38"/>
      <c r="AW111" s="38"/>
      <c r="AX111" s="38"/>
      <c r="AY111" s="38"/>
    </row>
    <row r="112" spans="1:51" ht="24.75" customHeight="1" x14ac:dyDescent="0.25">
      <c r="A112" s="166"/>
      <c r="B112" s="164"/>
      <c r="C112" s="67">
        <v>118</v>
      </c>
      <c r="D112" s="73" t="s">
        <v>172</v>
      </c>
      <c r="E112" s="86" t="s">
        <v>400</v>
      </c>
      <c r="F112" s="77" t="s">
        <v>374</v>
      </c>
      <c r="G112" s="75" t="s">
        <v>401</v>
      </c>
      <c r="H112" s="77" t="s">
        <v>468</v>
      </c>
      <c r="I112" s="83">
        <v>21.43</v>
      </c>
      <c r="J112" s="85">
        <v>60</v>
      </c>
      <c r="K112" s="28">
        <f t="shared" si="5"/>
        <v>60</v>
      </c>
      <c r="L112" s="28">
        <f t="shared" si="6"/>
        <v>60</v>
      </c>
      <c r="M112" s="29"/>
      <c r="N112" s="30">
        <f t="shared" si="3"/>
        <v>15</v>
      </c>
      <c r="O112" s="29"/>
      <c r="P112" s="29"/>
      <c r="Q112" s="29"/>
      <c r="R112" s="42">
        <f t="shared" si="7"/>
        <v>0</v>
      </c>
      <c r="S112" s="20" t="str">
        <f t="shared" si="8"/>
        <v>OK</v>
      </c>
      <c r="T112" s="155"/>
      <c r="U112" s="156"/>
      <c r="V112" s="152">
        <v>60</v>
      </c>
      <c r="W112" s="156"/>
      <c r="X112" s="41"/>
      <c r="Y112" s="41"/>
      <c r="Z112" s="41"/>
      <c r="AA112" s="40"/>
      <c r="AB112" s="40"/>
      <c r="AC112" s="40"/>
      <c r="AD112" s="40"/>
      <c r="AE112" s="38"/>
      <c r="AF112" s="38"/>
      <c r="AG112" s="38"/>
      <c r="AH112" s="38"/>
      <c r="AI112" s="38"/>
      <c r="AJ112" s="38"/>
      <c r="AK112" s="38"/>
      <c r="AL112" s="38"/>
      <c r="AM112" s="38"/>
      <c r="AN112" s="38"/>
      <c r="AO112" s="38"/>
      <c r="AP112" s="38"/>
      <c r="AQ112" s="38"/>
      <c r="AR112" s="38"/>
      <c r="AS112" s="38"/>
      <c r="AT112" s="38"/>
      <c r="AU112" s="38"/>
      <c r="AV112" s="38"/>
      <c r="AW112" s="38"/>
      <c r="AX112" s="38"/>
      <c r="AY112" s="38"/>
    </row>
    <row r="113" spans="1:51" ht="24.75" customHeight="1" x14ac:dyDescent="0.25">
      <c r="A113" s="166"/>
      <c r="B113" s="164"/>
      <c r="C113" s="67">
        <v>119</v>
      </c>
      <c r="D113" s="71" t="s">
        <v>173</v>
      </c>
      <c r="E113" s="86" t="s">
        <v>402</v>
      </c>
      <c r="F113" s="77" t="s">
        <v>403</v>
      </c>
      <c r="G113" s="75" t="s">
        <v>404</v>
      </c>
      <c r="H113" s="77" t="s">
        <v>468</v>
      </c>
      <c r="I113" s="82">
        <v>39.950000000000003</v>
      </c>
      <c r="J113" s="85">
        <v>50</v>
      </c>
      <c r="K113" s="28">
        <f t="shared" si="5"/>
        <v>50</v>
      </c>
      <c r="L113" s="28">
        <f t="shared" si="6"/>
        <v>50</v>
      </c>
      <c r="M113" s="29"/>
      <c r="N113" s="30">
        <f t="shared" si="3"/>
        <v>12</v>
      </c>
      <c r="O113" s="29"/>
      <c r="P113" s="29"/>
      <c r="Q113" s="29"/>
      <c r="R113" s="42">
        <f t="shared" si="7"/>
        <v>0</v>
      </c>
      <c r="S113" s="20" t="str">
        <f t="shared" si="8"/>
        <v>OK</v>
      </c>
      <c r="T113" s="155"/>
      <c r="U113" s="156"/>
      <c r="V113" s="152">
        <v>50</v>
      </c>
      <c r="W113" s="156"/>
      <c r="X113" s="41"/>
      <c r="Y113" s="41"/>
      <c r="Z113" s="41"/>
      <c r="AA113" s="40"/>
      <c r="AB113" s="40"/>
      <c r="AC113" s="40"/>
      <c r="AD113" s="40"/>
      <c r="AE113" s="38"/>
      <c r="AF113" s="38"/>
      <c r="AG113" s="38"/>
      <c r="AH113" s="38"/>
      <c r="AI113" s="38"/>
      <c r="AJ113" s="38"/>
      <c r="AK113" s="38"/>
      <c r="AL113" s="38"/>
      <c r="AM113" s="38"/>
      <c r="AN113" s="38"/>
      <c r="AO113" s="38"/>
      <c r="AP113" s="38"/>
      <c r="AQ113" s="38"/>
      <c r="AR113" s="38"/>
      <c r="AS113" s="38"/>
      <c r="AT113" s="38"/>
      <c r="AU113" s="38"/>
      <c r="AV113" s="38"/>
      <c r="AW113" s="38"/>
      <c r="AX113" s="38"/>
      <c r="AY113" s="38"/>
    </row>
    <row r="114" spans="1:51" ht="24.75" customHeight="1" x14ac:dyDescent="0.25">
      <c r="A114" s="166"/>
      <c r="B114" s="164"/>
      <c r="C114" s="67">
        <v>120</v>
      </c>
      <c r="D114" s="71" t="s">
        <v>174</v>
      </c>
      <c r="E114" s="86" t="s">
        <v>405</v>
      </c>
      <c r="F114" s="77" t="s">
        <v>403</v>
      </c>
      <c r="G114" s="75" t="s">
        <v>406</v>
      </c>
      <c r="H114" s="77" t="s">
        <v>468</v>
      </c>
      <c r="I114" s="82">
        <v>35.130000000000003</v>
      </c>
      <c r="J114" s="85">
        <v>40</v>
      </c>
      <c r="K114" s="28">
        <f t="shared" si="5"/>
        <v>40</v>
      </c>
      <c r="L114" s="28">
        <f t="shared" si="6"/>
        <v>40</v>
      </c>
      <c r="M114" s="29"/>
      <c r="N114" s="30">
        <f t="shared" si="3"/>
        <v>10</v>
      </c>
      <c r="O114" s="29"/>
      <c r="P114" s="29"/>
      <c r="Q114" s="29"/>
      <c r="R114" s="42">
        <f t="shared" si="7"/>
        <v>0</v>
      </c>
      <c r="S114" s="20" t="str">
        <f t="shared" si="8"/>
        <v>OK</v>
      </c>
      <c r="T114" s="155"/>
      <c r="U114" s="156"/>
      <c r="V114" s="152">
        <v>40</v>
      </c>
      <c r="W114" s="156"/>
      <c r="X114" s="41"/>
      <c r="Y114" s="41"/>
      <c r="Z114" s="41"/>
      <c r="AA114" s="40"/>
      <c r="AB114" s="40"/>
      <c r="AC114" s="40"/>
      <c r="AD114" s="40"/>
      <c r="AE114" s="38"/>
      <c r="AF114" s="38"/>
      <c r="AG114" s="38"/>
      <c r="AH114" s="38"/>
      <c r="AI114" s="38"/>
      <c r="AJ114" s="38"/>
      <c r="AK114" s="38"/>
      <c r="AL114" s="38"/>
      <c r="AM114" s="38"/>
      <c r="AN114" s="38"/>
      <c r="AO114" s="38"/>
      <c r="AP114" s="38"/>
      <c r="AQ114" s="38"/>
      <c r="AR114" s="38"/>
      <c r="AS114" s="38"/>
      <c r="AT114" s="38"/>
      <c r="AU114" s="38"/>
      <c r="AV114" s="38"/>
      <c r="AW114" s="38"/>
      <c r="AX114" s="38"/>
      <c r="AY114" s="38"/>
    </row>
    <row r="115" spans="1:51" ht="24.75" customHeight="1" x14ac:dyDescent="0.25">
      <c r="A115" s="166"/>
      <c r="B115" s="164"/>
      <c r="C115" s="67">
        <v>121</v>
      </c>
      <c r="D115" s="72" t="s">
        <v>175</v>
      </c>
      <c r="E115" s="86" t="s">
        <v>407</v>
      </c>
      <c r="F115" s="78" t="s">
        <v>51</v>
      </c>
      <c r="G115" s="79" t="s">
        <v>408</v>
      </c>
      <c r="H115" s="77" t="s">
        <v>468</v>
      </c>
      <c r="I115" s="82">
        <v>41.93</v>
      </c>
      <c r="J115" s="85">
        <v>0</v>
      </c>
      <c r="K115" s="28">
        <f t="shared" si="5"/>
        <v>0</v>
      </c>
      <c r="L115" s="28">
        <f t="shared" si="6"/>
        <v>0</v>
      </c>
      <c r="M115" s="29"/>
      <c r="N115" s="30">
        <f t="shared" si="3"/>
        <v>0</v>
      </c>
      <c r="O115" s="29"/>
      <c r="P115" s="29"/>
      <c r="Q115" s="29"/>
      <c r="R115" s="42">
        <f t="shared" si="7"/>
        <v>0</v>
      </c>
      <c r="S115" s="20" t="str">
        <f t="shared" si="8"/>
        <v>OK</v>
      </c>
      <c r="T115" s="142"/>
      <c r="U115" s="143"/>
      <c r="V115" s="143"/>
      <c r="W115" s="143"/>
      <c r="X115" s="41"/>
      <c r="Y115" s="41"/>
      <c r="Z115" s="41"/>
      <c r="AA115" s="40"/>
      <c r="AB115" s="40"/>
      <c r="AC115" s="40"/>
      <c r="AD115" s="40"/>
      <c r="AE115" s="38"/>
      <c r="AF115" s="38"/>
      <c r="AG115" s="38"/>
      <c r="AH115" s="38"/>
      <c r="AI115" s="38"/>
      <c r="AJ115" s="38"/>
      <c r="AK115" s="38"/>
      <c r="AL115" s="38"/>
      <c r="AM115" s="38"/>
      <c r="AN115" s="38"/>
      <c r="AO115" s="38"/>
      <c r="AP115" s="38"/>
      <c r="AQ115" s="38"/>
      <c r="AR115" s="38"/>
      <c r="AS115" s="38"/>
      <c r="AT115" s="38"/>
      <c r="AU115" s="38"/>
      <c r="AV115" s="38"/>
      <c r="AW115" s="38"/>
      <c r="AX115" s="38"/>
      <c r="AY115" s="38"/>
    </row>
    <row r="116" spans="1:51" ht="24.75" customHeight="1" x14ac:dyDescent="0.25">
      <c r="A116" s="166"/>
      <c r="B116" s="164"/>
      <c r="C116" s="67">
        <v>122</v>
      </c>
      <c r="D116" s="72" t="s">
        <v>176</v>
      </c>
      <c r="E116" s="86" t="s">
        <v>409</v>
      </c>
      <c r="F116" s="78" t="s">
        <v>374</v>
      </c>
      <c r="G116" s="79" t="s">
        <v>410</v>
      </c>
      <c r="H116" s="77" t="s">
        <v>468</v>
      </c>
      <c r="I116" s="82">
        <v>56.62</v>
      </c>
      <c r="J116" s="85">
        <v>0</v>
      </c>
      <c r="K116" s="28">
        <f t="shared" si="5"/>
        <v>0</v>
      </c>
      <c r="L116" s="28">
        <f t="shared" si="6"/>
        <v>0</v>
      </c>
      <c r="M116" s="29"/>
      <c r="N116" s="30">
        <f t="shared" si="3"/>
        <v>0</v>
      </c>
      <c r="O116" s="29"/>
      <c r="P116" s="29"/>
      <c r="Q116" s="29"/>
      <c r="R116" s="42">
        <f t="shared" si="7"/>
        <v>0</v>
      </c>
      <c r="S116" s="20" t="str">
        <f t="shared" si="8"/>
        <v>OK</v>
      </c>
      <c r="T116" s="142"/>
      <c r="U116" s="143"/>
      <c r="V116" s="143"/>
      <c r="W116" s="143"/>
      <c r="X116" s="41"/>
      <c r="Y116" s="41"/>
      <c r="Z116" s="41"/>
      <c r="AA116" s="40"/>
      <c r="AB116" s="40"/>
      <c r="AC116" s="40"/>
      <c r="AD116" s="40"/>
      <c r="AE116" s="38"/>
      <c r="AF116" s="38"/>
      <c r="AG116" s="38"/>
      <c r="AH116" s="38"/>
      <c r="AI116" s="38"/>
      <c r="AJ116" s="38"/>
      <c r="AK116" s="38"/>
      <c r="AL116" s="38"/>
      <c r="AM116" s="38"/>
      <c r="AN116" s="38"/>
      <c r="AO116" s="38"/>
      <c r="AP116" s="38"/>
      <c r="AQ116" s="38"/>
      <c r="AR116" s="38"/>
      <c r="AS116" s="38"/>
      <c r="AT116" s="38"/>
      <c r="AU116" s="38"/>
      <c r="AV116" s="38"/>
      <c r="AW116" s="38"/>
      <c r="AX116" s="38"/>
      <c r="AY116" s="38"/>
    </row>
    <row r="117" spans="1:51" ht="24.75" customHeight="1" x14ac:dyDescent="0.25">
      <c r="A117" s="166"/>
      <c r="B117" s="164"/>
      <c r="C117" s="67">
        <v>123</v>
      </c>
      <c r="D117" s="72" t="s">
        <v>177</v>
      </c>
      <c r="E117" s="86" t="s">
        <v>411</v>
      </c>
      <c r="F117" s="78" t="s">
        <v>274</v>
      </c>
      <c r="G117" s="79" t="s">
        <v>412</v>
      </c>
      <c r="H117" s="77" t="s">
        <v>468</v>
      </c>
      <c r="I117" s="82">
        <v>2.71</v>
      </c>
      <c r="J117" s="85">
        <v>0</v>
      </c>
      <c r="K117" s="28">
        <f t="shared" si="5"/>
        <v>0</v>
      </c>
      <c r="L117" s="28">
        <f t="shared" si="6"/>
        <v>0</v>
      </c>
      <c r="M117" s="29"/>
      <c r="N117" s="30">
        <f t="shared" si="3"/>
        <v>0</v>
      </c>
      <c r="O117" s="29"/>
      <c r="P117" s="29"/>
      <c r="Q117" s="29"/>
      <c r="R117" s="42">
        <f t="shared" si="7"/>
        <v>0</v>
      </c>
      <c r="S117" s="20" t="str">
        <f t="shared" si="8"/>
        <v>OK</v>
      </c>
      <c r="T117" s="142"/>
      <c r="U117" s="143"/>
      <c r="V117" s="143"/>
      <c r="W117" s="143"/>
      <c r="X117" s="41"/>
      <c r="Y117" s="41"/>
      <c r="Z117" s="41"/>
      <c r="AA117" s="40"/>
      <c r="AB117" s="40"/>
      <c r="AC117" s="40"/>
      <c r="AD117" s="40"/>
      <c r="AE117" s="38"/>
      <c r="AF117" s="38"/>
      <c r="AG117" s="38"/>
      <c r="AH117" s="38"/>
      <c r="AI117" s="38"/>
      <c r="AJ117" s="38"/>
      <c r="AK117" s="38"/>
      <c r="AL117" s="38"/>
      <c r="AM117" s="38"/>
      <c r="AN117" s="38"/>
      <c r="AO117" s="38"/>
      <c r="AP117" s="38"/>
      <c r="AQ117" s="38"/>
      <c r="AR117" s="38"/>
      <c r="AS117" s="38"/>
      <c r="AT117" s="38"/>
      <c r="AU117" s="38"/>
      <c r="AV117" s="38"/>
      <c r="AW117" s="38"/>
      <c r="AX117" s="38"/>
      <c r="AY117" s="38"/>
    </row>
    <row r="118" spans="1:51" ht="24.75" customHeight="1" x14ac:dyDescent="0.25">
      <c r="A118" s="166"/>
      <c r="B118" s="164"/>
      <c r="C118" s="67">
        <v>124</v>
      </c>
      <c r="D118" s="73" t="s">
        <v>178</v>
      </c>
      <c r="E118" s="86" t="s">
        <v>413</v>
      </c>
      <c r="F118" s="78" t="s">
        <v>414</v>
      </c>
      <c r="G118" s="80" t="s">
        <v>415</v>
      </c>
      <c r="H118" s="77" t="s">
        <v>468</v>
      </c>
      <c r="I118" s="82">
        <v>129.87</v>
      </c>
      <c r="J118" s="85">
        <v>40</v>
      </c>
      <c r="K118" s="28">
        <f t="shared" si="5"/>
        <v>40</v>
      </c>
      <c r="L118" s="28">
        <f t="shared" si="6"/>
        <v>40</v>
      </c>
      <c r="M118" s="29"/>
      <c r="N118" s="30">
        <f t="shared" si="3"/>
        <v>10</v>
      </c>
      <c r="O118" s="29"/>
      <c r="P118" s="29"/>
      <c r="Q118" s="29"/>
      <c r="R118" s="42">
        <f t="shared" si="7"/>
        <v>0</v>
      </c>
      <c r="S118" s="20" t="str">
        <f t="shared" si="8"/>
        <v>OK</v>
      </c>
      <c r="T118" s="155"/>
      <c r="U118" s="156"/>
      <c r="V118" s="152">
        <v>40</v>
      </c>
      <c r="W118" s="156"/>
      <c r="X118" s="41"/>
      <c r="Y118" s="41"/>
      <c r="Z118" s="41"/>
      <c r="AA118" s="40"/>
      <c r="AB118" s="40"/>
      <c r="AC118" s="40"/>
      <c r="AD118" s="40"/>
      <c r="AE118" s="38"/>
      <c r="AF118" s="38"/>
      <c r="AG118" s="38"/>
      <c r="AH118" s="38"/>
      <c r="AI118" s="38"/>
      <c r="AJ118" s="38"/>
      <c r="AK118" s="38"/>
      <c r="AL118" s="38"/>
      <c r="AM118" s="38"/>
      <c r="AN118" s="38"/>
      <c r="AO118" s="38"/>
      <c r="AP118" s="38"/>
      <c r="AQ118" s="38"/>
      <c r="AR118" s="38"/>
      <c r="AS118" s="38"/>
      <c r="AT118" s="38"/>
      <c r="AU118" s="38"/>
      <c r="AV118" s="38"/>
      <c r="AW118" s="38"/>
      <c r="AX118" s="38"/>
      <c r="AY118" s="38"/>
    </row>
    <row r="119" spans="1:51" ht="24.75" customHeight="1" x14ac:dyDescent="0.25">
      <c r="A119" s="166"/>
      <c r="B119" s="165"/>
      <c r="C119" s="67">
        <v>125</v>
      </c>
      <c r="D119" s="73" t="s">
        <v>179</v>
      </c>
      <c r="E119" s="86" t="s">
        <v>416</v>
      </c>
      <c r="F119" s="78" t="s">
        <v>403</v>
      </c>
      <c r="G119" s="80" t="s">
        <v>410</v>
      </c>
      <c r="H119" s="77" t="s">
        <v>468</v>
      </c>
      <c r="I119" s="82">
        <v>85.12</v>
      </c>
      <c r="J119" s="85">
        <v>30</v>
      </c>
      <c r="K119" s="28">
        <f t="shared" si="5"/>
        <v>30</v>
      </c>
      <c r="L119" s="28">
        <f t="shared" si="6"/>
        <v>30</v>
      </c>
      <c r="M119" s="29"/>
      <c r="N119" s="30">
        <f t="shared" si="3"/>
        <v>7</v>
      </c>
      <c r="O119" s="29"/>
      <c r="P119" s="29"/>
      <c r="Q119" s="29"/>
      <c r="R119" s="42">
        <f t="shared" si="7"/>
        <v>0</v>
      </c>
      <c r="S119" s="20" t="str">
        <f t="shared" si="8"/>
        <v>OK</v>
      </c>
      <c r="T119" s="155"/>
      <c r="U119" s="156"/>
      <c r="V119" s="152">
        <v>30</v>
      </c>
      <c r="W119" s="156"/>
      <c r="X119" s="41"/>
      <c r="Y119" s="41"/>
      <c r="Z119" s="41"/>
      <c r="AA119" s="40"/>
      <c r="AB119" s="40"/>
      <c r="AC119" s="40"/>
      <c r="AD119" s="40"/>
      <c r="AE119" s="38"/>
      <c r="AF119" s="38"/>
      <c r="AG119" s="38"/>
      <c r="AH119" s="38"/>
      <c r="AI119" s="38"/>
      <c r="AJ119" s="38"/>
      <c r="AK119" s="38"/>
      <c r="AL119" s="38"/>
      <c r="AM119" s="38"/>
      <c r="AN119" s="38"/>
      <c r="AO119" s="38"/>
      <c r="AP119" s="38"/>
      <c r="AQ119" s="38"/>
      <c r="AR119" s="38"/>
      <c r="AS119" s="38"/>
      <c r="AT119" s="38"/>
      <c r="AU119" s="38"/>
      <c r="AV119" s="38"/>
      <c r="AW119" s="38"/>
      <c r="AX119" s="38"/>
      <c r="AY119" s="38"/>
    </row>
    <row r="120" spans="1:51" ht="24.75" customHeight="1" x14ac:dyDescent="0.25">
      <c r="A120" s="166" t="s">
        <v>481</v>
      </c>
      <c r="B120" s="163">
        <v>15</v>
      </c>
      <c r="C120" s="67">
        <v>126</v>
      </c>
      <c r="D120" s="72" t="s">
        <v>180</v>
      </c>
      <c r="E120" s="86" t="s">
        <v>417</v>
      </c>
      <c r="F120" s="78" t="s">
        <v>3</v>
      </c>
      <c r="G120" s="79" t="s">
        <v>418</v>
      </c>
      <c r="H120" s="77" t="s">
        <v>470</v>
      </c>
      <c r="I120" s="82">
        <v>14.36</v>
      </c>
      <c r="J120" s="85">
        <v>0</v>
      </c>
      <c r="K120" s="28">
        <f t="shared" si="5"/>
        <v>0</v>
      </c>
      <c r="L120" s="28">
        <f t="shared" si="6"/>
        <v>0</v>
      </c>
      <c r="M120" s="29"/>
      <c r="N120" s="30">
        <f t="shared" si="3"/>
        <v>0</v>
      </c>
      <c r="O120" s="29"/>
      <c r="P120" s="29"/>
      <c r="Q120" s="29"/>
      <c r="R120" s="42">
        <f t="shared" si="7"/>
        <v>0</v>
      </c>
      <c r="S120" s="20" t="str">
        <f t="shared" si="8"/>
        <v>OK</v>
      </c>
      <c r="T120" s="142"/>
      <c r="U120" s="143"/>
      <c r="V120" s="143"/>
      <c r="W120" s="143"/>
      <c r="X120" s="41"/>
      <c r="Y120" s="41"/>
      <c r="Z120" s="41"/>
      <c r="AA120" s="40"/>
      <c r="AB120" s="40"/>
      <c r="AC120" s="40"/>
      <c r="AD120" s="40"/>
      <c r="AE120" s="38"/>
      <c r="AF120" s="38"/>
      <c r="AG120" s="38"/>
      <c r="AH120" s="38"/>
      <c r="AI120" s="38"/>
      <c r="AJ120" s="38"/>
      <c r="AK120" s="38"/>
      <c r="AL120" s="38"/>
      <c r="AM120" s="38"/>
      <c r="AN120" s="38"/>
      <c r="AO120" s="38"/>
      <c r="AP120" s="38"/>
      <c r="AQ120" s="38"/>
      <c r="AR120" s="38"/>
      <c r="AS120" s="38"/>
      <c r="AT120" s="38"/>
      <c r="AU120" s="38"/>
      <c r="AV120" s="38"/>
      <c r="AW120" s="38"/>
      <c r="AX120" s="38"/>
      <c r="AY120" s="38"/>
    </row>
    <row r="121" spans="1:51" ht="24.75" customHeight="1" x14ac:dyDescent="0.25">
      <c r="A121" s="166"/>
      <c r="B121" s="164"/>
      <c r="C121" s="67">
        <v>127</v>
      </c>
      <c r="D121" s="72" t="s">
        <v>181</v>
      </c>
      <c r="E121" s="86" t="s">
        <v>419</v>
      </c>
      <c r="F121" s="78" t="s">
        <v>3</v>
      </c>
      <c r="G121" s="79" t="s">
        <v>420</v>
      </c>
      <c r="H121" s="77" t="s">
        <v>468</v>
      </c>
      <c r="I121" s="82">
        <v>17.46</v>
      </c>
      <c r="J121" s="85">
        <v>0</v>
      </c>
      <c r="K121" s="28">
        <f t="shared" si="5"/>
        <v>0</v>
      </c>
      <c r="L121" s="28">
        <f t="shared" si="6"/>
        <v>0</v>
      </c>
      <c r="M121" s="29"/>
      <c r="N121" s="30">
        <f t="shared" si="3"/>
        <v>0</v>
      </c>
      <c r="O121" s="29"/>
      <c r="P121" s="29"/>
      <c r="Q121" s="29"/>
      <c r="R121" s="42">
        <f t="shared" si="7"/>
        <v>0</v>
      </c>
      <c r="S121" s="20" t="str">
        <f t="shared" si="8"/>
        <v>OK</v>
      </c>
      <c r="T121" s="142"/>
      <c r="U121" s="143"/>
      <c r="V121" s="143"/>
      <c r="W121" s="143"/>
      <c r="X121" s="41"/>
      <c r="Y121" s="41"/>
      <c r="Z121" s="41"/>
      <c r="AA121" s="40"/>
      <c r="AB121" s="40"/>
      <c r="AC121" s="40"/>
      <c r="AD121" s="40"/>
      <c r="AE121" s="38"/>
      <c r="AF121" s="38"/>
      <c r="AG121" s="38"/>
      <c r="AH121" s="38"/>
      <c r="AI121" s="38"/>
      <c r="AJ121" s="38"/>
      <c r="AK121" s="38"/>
      <c r="AL121" s="38"/>
      <c r="AM121" s="38"/>
      <c r="AN121" s="38"/>
      <c r="AO121" s="38"/>
      <c r="AP121" s="38"/>
      <c r="AQ121" s="38"/>
      <c r="AR121" s="38"/>
      <c r="AS121" s="38"/>
      <c r="AT121" s="38"/>
      <c r="AU121" s="38"/>
      <c r="AV121" s="38"/>
      <c r="AW121" s="38"/>
      <c r="AX121" s="38"/>
      <c r="AY121" s="38"/>
    </row>
    <row r="122" spans="1:51" ht="24.75" customHeight="1" x14ac:dyDescent="0.25">
      <c r="A122" s="166"/>
      <c r="B122" s="164"/>
      <c r="C122" s="67">
        <v>128</v>
      </c>
      <c r="D122" s="72" t="s">
        <v>182</v>
      </c>
      <c r="E122" s="86" t="s">
        <v>419</v>
      </c>
      <c r="F122" s="78" t="s">
        <v>3</v>
      </c>
      <c r="G122" s="79" t="s">
        <v>420</v>
      </c>
      <c r="H122" s="77" t="s">
        <v>468</v>
      </c>
      <c r="I122" s="82">
        <v>16.579999999999998</v>
      </c>
      <c r="J122" s="85">
        <v>0</v>
      </c>
      <c r="K122" s="28">
        <f t="shared" si="5"/>
        <v>0</v>
      </c>
      <c r="L122" s="28">
        <f t="shared" si="6"/>
        <v>0</v>
      </c>
      <c r="M122" s="29"/>
      <c r="N122" s="30">
        <f t="shared" si="3"/>
        <v>0</v>
      </c>
      <c r="O122" s="29"/>
      <c r="P122" s="29"/>
      <c r="Q122" s="29"/>
      <c r="R122" s="42">
        <f t="shared" si="7"/>
        <v>0</v>
      </c>
      <c r="S122" s="20" t="str">
        <f t="shared" si="8"/>
        <v>OK</v>
      </c>
      <c r="T122" s="142"/>
      <c r="U122" s="143"/>
      <c r="V122" s="143"/>
      <c r="W122" s="143"/>
      <c r="X122" s="41"/>
      <c r="Y122" s="41"/>
      <c r="Z122" s="41"/>
      <c r="AA122" s="40"/>
      <c r="AB122" s="40"/>
      <c r="AC122" s="40"/>
      <c r="AD122" s="40"/>
      <c r="AE122" s="38"/>
      <c r="AF122" s="38"/>
      <c r="AG122" s="38"/>
      <c r="AH122" s="38"/>
      <c r="AI122" s="38"/>
      <c r="AJ122" s="38"/>
      <c r="AK122" s="38"/>
      <c r="AL122" s="38"/>
      <c r="AM122" s="38"/>
      <c r="AN122" s="38"/>
      <c r="AO122" s="38"/>
      <c r="AP122" s="38"/>
      <c r="AQ122" s="38"/>
      <c r="AR122" s="38"/>
      <c r="AS122" s="38"/>
      <c r="AT122" s="38"/>
      <c r="AU122" s="38"/>
      <c r="AV122" s="38"/>
      <c r="AW122" s="38"/>
      <c r="AX122" s="38"/>
      <c r="AY122" s="38"/>
    </row>
    <row r="123" spans="1:51" ht="24.75" customHeight="1" x14ac:dyDescent="0.25">
      <c r="A123" s="166"/>
      <c r="B123" s="164"/>
      <c r="C123" s="67">
        <v>129</v>
      </c>
      <c r="D123" s="72" t="s">
        <v>183</v>
      </c>
      <c r="E123" s="86" t="s">
        <v>421</v>
      </c>
      <c r="F123" s="78" t="s">
        <v>3</v>
      </c>
      <c r="G123" s="79" t="s">
        <v>422</v>
      </c>
      <c r="H123" s="77" t="s">
        <v>471</v>
      </c>
      <c r="I123" s="82">
        <v>5.23</v>
      </c>
      <c r="J123" s="85">
        <v>0</v>
      </c>
      <c r="K123" s="28">
        <f t="shared" si="5"/>
        <v>0</v>
      </c>
      <c r="L123" s="28">
        <f t="shared" si="6"/>
        <v>0</v>
      </c>
      <c r="M123" s="29"/>
      <c r="N123" s="30">
        <f t="shared" si="3"/>
        <v>0</v>
      </c>
      <c r="O123" s="29"/>
      <c r="P123" s="29"/>
      <c r="Q123" s="29"/>
      <c r="R123" s="42">
        <f t="shared" si="7"/>
        <v>0</v>
      </c>
      <c r="S123" s="20" t="str">
        <f t="shared" si="8"/>
        <v>OK</v>
      </c>
      <c r="T123" s="142"/>
      <c r="U123" s="143"/>
      <c r="V123" s="143"/>
      <c r="W123" s="143"/>
      <c r="X123" s="41"/>
      <c r="Y123" s="41"/>
      <c r="Z123" s="41"/>
      <c r="AA123" s="40"/>
      <c r="AB123" s="40"/>
      <c r="AC123" s="40"/>
      <c r="AD123" s="40"/>
      <c r="AE123" s="38"/>
      <c r="AF123" s="38"/>
      <c r="AG123" s="38"/>
      <c r="AH123" s="38"/>
      <c r="AI123" s="38"/>
      <c r="AJ123" s="38"/>
      <c r="AK123" s="38"/>
      <c r="AL123" s="38"/>
      <c r="AM123" s="38"/>
      <c r="AN123" s="38"/>
      <c r="AO123" s="38"/>
      <c r="AP123" s="38"/>
      <c r="AQ123" s="38"/>
      <c r="AR123" s="38"/>
      <c r="AS123" s="38"/>
      <c r="AT123" s="38"/>
      <c r="AU123" s="38"/>
      <c r="AV123" s="38"/>
      <c r="AW123" s="38"/>
      <c r="AX123" s="38"/>
      <c r="AY123" s="38"/>
    </row>
    <row r="124" spans="1:51" ht="24.75" customHeight="1" x14ac:dyDescent="0.25">
      <c r="A124" s="166"/>
      <c r="B124" s="164"/>
      <c r="C124" s="67">
        <v>130</v>
      </c>
      <c r="D124" s="72" t="s">
        <v>184</v>
      </c>
      <c r="E124" s="86" t="s">
        <v>423</v>
      </c>
      <c r="F124" s="78" t="s">
        <v>3</v>
      </c>
      <c r="G124" s="79" t="s">
        <v>422</v>
      </c>
      <c r="H124" s="77" t="s">
        <v>471</v>
      </c>
      <c r="I124" s="82">
        <v>5.79</v>
      </c>
      <c r="J124" s="85">
        <v>0</v>
      </c>
      <c r="K124" s="28">
        <f t="shared" si="5"/>
        <v>0</v>
      </c>
      <c r="L124" s="28">
        <f t="shared" si="6"/>
        <v>0</v>
      </c>
      <c r="M124" s="29"/>
      <c r="N124" s="30">
        <f t="shared" si="3"/>
        <v>0</v>
      </c>
      <c r="O124" s="29"/>
      <c r="P124" s="29"/>
      <c r="Q124" s="29"/>
      <c r="R124" s="42">
        <f t="shared" si="7"/>
        <v>0</v>
      </c>
      <c r="S124" s="20" t="str">
        <f t="shared" si="8"/>
        <v>OK</v>
      </c>
      <c r="T124" s="142"/>
      <c r="U124" s="143"/>
      <c r="V124" s="143"/>
      <c r="W124" s="143"/>
      <c r="X124" s="41"/>
      <c r="Y124" s="41"/>
      <c r="Z124" s="41"/>
      <c r="AA124" s="40"/>
      <c r="AB124" s="40"/>
      <c r="AC124" s="40"/>
      <c r="AD124" s="40"/>
      <c r="AE124" s="38"/>
      <c r="AF124" s="38"/>
      <c r="AG124" s="38"/>
      <c r="AH124" s="38"/>
      <c r="AI124" s="38"/>
      <c r="AJ124" s="38"/>
      <c r="AK124" s="38"/>
      <c r="AL124" s="38"/>
      <c r="AM124" s="38"/>
      <c r="AN124" s="38"/>
      <c r="AO124" s="38"/>
      <c r="AP124" s="38"/>
      <c r="AQ124" s="38"/>
      <c r="AR124" s="38"/>
      <c r="AS124" s="38"/>
      <c r="AT124" s="38"/>
      <c r="AU124" s="38"/>
      <c r="AV124" s="38"/>
      <c r="AW124" s="38"/>
      <c r="AX124" s="38"/>
      <c r="AY124" s="38"/>
    </row>
    <row r="125" spans="1:51" ht="24.75" customHeight="1" x14ac:dyDescent="0.25">
      <c r="A125" s="166"/>
      <c r="B125" s="164"/>
      <c r="C125" s="67">
        <v>131</v>
      </c>
      <c r="D125" s="72" t="s">
        <v>185</v>
      </c>
      <c r="E125" s="86" t="s">
        <v>424</v>
      </c>
      <c r="F125" s="78" t="s">
        <v>236</v>
      </c>
      <c r="G125" s="79" t="s">
        <v>425</v>
      </c>
      <c r="H125" s="77" t="s">
        <v>468</v>
      </c>
      <c r="I125" s="82">
        <v>45.55</v>
      </c>
      <c r="J125" s="85">
        <v>0</v>
      </c>
      <c r="K125" s="28">
        <f t="shared" si="5"/>
        <v>0</v>
      </c>
      <c r="L125" s="28">
        <f t="shared" si="6"/>
        <v>0</v>
      </c>
      <c r="M125" s="29"/>
      <c r="N125" s="30">
        <f t="shared" si="3"/>
        <v>0</v>
      </c>
      <c r="O125" s="29"/>
      <c r="P125" s="29"/>
      <c r="Q125" s="29"/>
      <c r="R125" s="42">
        <f t="shared" si="7"/>
        <v>0</v>
      </c>
      <c r="S125" s="20" t="str">
        <f t="shared" si="8"/>
        <v>OK</v>
      </c>
      <c r="T125" s="142"/>
      <c r="U125" s="143"/>
      <c r="V125" s="143"/>
      <c r="W125" s="143"/>
      <c r="X125" s="41"/>
      <c r="Y125" s="41"/>
      <c r="Z125" s="41"/>
      <c r="AA125" s="40"/>
      <c r="AB125" s="40"/>
      <c r="AC125" s="40"/>
      <c r="AD125" s="40"/>
      <c r="AE125" s="38"/>
      <c r="AF125" s="38"/>
      <c r="AG125" s="38"/>
      <c r="AH125" s="38"/>
      <c r="AI125" s="38"/>
      <c r="AJ125" s="38"/>
      <c r="AK125" s="38"/>
      <c r="AL125" s="38"/>
      <c r="AM125" s="38"/>
      <c r="AN125" s="38"/>
      <c r="AO125" s="38"/>
      <c r="AP125" s="38"/>
      <c r="AQ125" s="38"/>
      <c r="AR125" s="38"/>
      <c r="AS125" s="38"/>
      <c r="AT125" s="38"/>
      <c r="AU125" s="38"/>
      <c r="AV125" s="38"/>
      <c r="AW125" s="38"/>
      <c r="AX125" s="38"/>
      <c r="AY125" s="38"/>
    </row>
    <row r="126" spans="1:51" ht="24.75" customHeight="1" x14ac:dyDescent="0.25">
      <c r="A126" s="166"/>
      <c r="B126" s="164"/>
      <c r="C126" s="67">
        <v>132</v>
      </c>
      <c r="D126" s="72" t="s">
        <v>186</v>
      </c>
      <c r="E126" s="86" t="s">
        <v>426</v>
      </c>
      <c r="F126" s="78" t="s">
        <v>236</v>
      </c>
      <c r="G126" s="79" t="s">
        <v>427</v>
      </c>
      <c r="H126" s="77" t="s">
        <v>473</v>
      </c>
      <c r="I126" s="82">
        <v>38.03</v>
      </c>
      <c r="J126" s="85">
        <v>0</v>
      </c>
      <c r="K126" s="28">
        <f t="shared" si="5"/>
        <v>0</v>
      </c>
      <c r="L126" s="28">
        <f t="shared" si="6"/>
        <v>0</v>
      </c>
      <c r="M126" s="29"/>
      <c r="N126" s="30">
        <f t="shared" si="3"/>
        <v>0</v>
      </c>
      <c r="O126" s="29"/>
      <c r="P126" s="29"/>
      <c r="Q126" s="29"/>
      <c r="R126" s="42">
        <f t="shared" si="7"/>
        <v>0</v>
      </c>
      <c r="S126" s="20" t="str">
        <f t="shared" si="8"/>
        <v>OK</v>
      </c>
      <c r="T126" s="142"/>
      <c r="U126" s="143"/>
      <c r="V126" s="143"/>
      <c r="W126" s="143"/>
      <c r="X126" s="41"/>
      <c r="Y126" s="41"/>
      <c r="Z126" s="41"/>
      <c r="AA126" s="40"/>
      <c r="AB126" s="40"/>
      <c r="AC126" s="40"/>
      <c r="AD126" s="40"/>
      <c r="AE126" s="38"/>
      <c r="AF126" s="38"/>
      <c r="AG126" s="38"/>
      <c r="AH126" s="38"/>
      <c r="AI126" s="38"/>
      <c r="AJ126" s="38"/>
      <c r="AK126" s="38"/>
      <c r="AL126" s="38"/>
      <c r="AM126" s="38"/>
      <c r="AN126" s="38"/>
      <c r="AO126" s="38"/>
      <c r="AP126" s="38"/>
      <c r="AQ126" s="38"/>
      <c r="AR126" s="38"/>
      <c r="AS126" s="38"/>
      <c r="AT126" s="38"/>
      <c r="AU126" s="38"/>
      <c r="AV126" s="38"/>
      <c r="AW126" s="38"/>
      <c r="AX126" s="38"/>
      <c r="AY126" s="38"/>
    </row>
    <row r="127" spans="1:51" ht="24.75" customHeight="1" x14ac:dyDescent="0.25">
      <c r="A127" s="166"/>
      <c r="B127" s="164"/>
      <c r="C127" s="67">
        <v>133</v>
      </c>
      <c r="D127" s="72" t="s">
        <v>187</v>
      </c>
      <c r="E127" s="86" t="s">
        <v>428</v>
      </c>
      <c r="F127" s="78" t="s">
        <v>374</v>
      </c>
      <c r="G127" s="79" t="s">
        <v>429</v>
      </c>
      <c r="H127" s="77" t="s">
        <v>474</v>
      </c>
      <c r="I127" s="82">
        <v>12.12</v>
      </c>
      <c r="J127" s="85">
        <v>0</v>
      </c>
      <c r="K127" s="28">
        <f t="shared" si="5"/>
        <v>0</v>
      </c>
      <c r="L127" s="28">
        <f t="shared" si="6"/>
        <v>0</v>
      </c>
      <c r="M127" s="29"/>
      <c r="N127" s="30">
        <f t="shared" si="3"/>
        <v>0</v>
      </c>
      <c r="O127" s="29"/>
      <c r="P127" s="29"/>
      <c r="Q127" s="29"/>
      <c r="R127" s="42">
        <f t="shared" si="7"/>
        <v>0</v>
      </c>
      <c r="S127" s="20" t="str">
        <f t="shared" si="8"/>
        <v>OK</v>
      </c>
      <c r="T127" s="142"/>
      <c r="U127" s="143"/>
      <c r="V127" s="143"/>
      <c r="W127" s="143"/>
      <c r="X127" s="41"/>
      <c r="Y127" s="41"/>
      <c r="Z127" s="41"/>
      <c r="AA127" s="40"/>
      <c r="AB127" s="40"/>
      <c r="AC127" s="40"/>
      <c r="AD127" s="40"/>
      <c r="AE127" s="38"/>
      <c r="AF127" s="38"/>
      <c r="AG127" s="38"/>
      <c r="AH127" s="38"/>
      <c r="AI127" s="38"/>
      <c r="AJ127" s="38"/>
      <c r="AK127" s="38"/>
      <c r="AL127" s="38"/>
      <c r="AM127" s="38"/>
      <c r="AN127" s="38"/>
      <c r="AO127" s="38"/>
      <c r="AP127" s="38"/>
      <c r="AQ127" s="38"/>
      <c r="AR127" s="38"/>
      <c r="AS127" s="38"/>
      <c r="AT127" s="38"/>
      <c r="AU127" s="38"/>
      <c r="AV127" s="38"/>
      <c r="AW127" s="38"/>
      <c r="AX127" s="38"/>
      <c r="AY127" s="38"/>
    </row>
    <row r="128" spans="1:51" ht="24.75" customHeight="1" x14ac:dyDescent="0.25">
      <c r="A128" s="166"/>
      <c r="B128" s="164"/>
      <c r="C128" s="67">
        <v>134</v>
      </c>
      <c r="D128" s="72" t="s">
        <v>188</v>
      </c>
      <c r="E128" s="86" t="s">
        <v>430</v>
      </c>
      <c r="F128" s="78" t="s">
        <v>236</v>
      </c>
      <c r="G128" s="79" t="s">
        <v>431</v>
      </c>
      <c r="H128" s="77" t="s">
        <v>468</v>
      </c>
      <c r="I128" s="82">
        <v>14.89</v>
      </c>
      <c r="J128" s="85">
        <v>0</v>
      </c>
      <c r="K128" s="28">
        <f t="shared" si="5"/>
        <v>0</v>
      </c>
      <c r="L128" s="28">
        <f t="shared" si="6"/>
        <v>0</v>
      </c>
      <c r="M128" s="29"/>
      <c r="N128" s="30">
        <f t="shared" si="3"/>
        <v>0</v>
      </c>
      <c r="O128" s="29"/>
      <c r="P128" s="29"/>
      <c r="Q128" s="29"/>
      <c r="R128" s="42">
        <f t="shared" si="7"/>
        <v>0</v>
      </c>
      <c r="S128" s="20" t="str">
        <f t="shared" si="8"/>
        <v>OK</v>
      </c>
      <c r="T128" s="142"/>
      <c r="U128" s="143"/>
      <c r="V128" s="143"/>
      <c r="W128" s="143"/>
      <c r="X128" s="41"/>
      <c r="Y128" s="41"/>
      <c r="Z128" s="41"/>
      <c r="AA128" s="40"/>
      <c r="AB128" s="40"/>
      <c r="AC128" s="40"/>
      <c r="AD128" s="40"/>
      <c r="AE128" s="38"/>
      <c r="AF128" s="38"/>
      <c r="AG128" s="38"/>
      <c r="AH128" s="38"/>
      <c r="AI128" s="38"/>
      <c r="AJ128" s="38"/>
      <c r="AK128" s="38"/>
      <c r="AL128" s="38"/>
      <c r="AM128" s="38"/>
      <c r="AN128" s="38"/>
      <c r="AO128" s="38"/>
      <c r="AP128" s="38"/>
      <c r="AQ128" s="38"/>
      <c r="AR128" s="38"/>
      <c r="AS128" s="38"/>
      <c r="AT128" s="38"/>
      <c r="AU128" s="38"/>
      <c r="AV128" s="38"/>
      <c r="AW128" s="38"/>
      <c r="AX128" s="38"/>
      <c r="AY128" s="38"/>
    </row>
    <row r="129" spans="1:51" ht="24.75" customHeight="1" x14ac:dyDescent="0.25">
      <c r="A129" s="166"/>
      <c r="B129" s="164"/>
      <c r="C129" s="67">
        <v>135</v>
      </c>
      <c r="D129" s="72" t="s">
        <v>189</v>
      </c>
      <c r="E129" s="86" t="s">
        <v>432</v>
      </c>
      <c r="F129" s="78" t="s">
        <v>236</v>
      </c>
      <c r="G129" s="80" t="s">
        <v>433</v>
      </c>
      <c r="H129" s="77" t="s">
        <v>468</v>
      </c>
      <c r="I129" s="82">
        <v>7.29</v>
      </c>
      <c r="J129" s="85">
        <v>0</v>
      </c>
      <c r="K129" s="28">
        <f t="shared" si="5"/>
        <v>0</v>
      </c>
      <c r="L129" s="28">
        <f t="shared" si="6"/>
        <v>0</v>
      </c>
      <c r="M129" s="29"/>
      <c r="N129" s="30">
        <f t="shared" si="3"/>
        <v>0</v>
      </c>
      <c r="O129" s="29"/>
      <c r="P129" s="29"/>
      <c r="Q129" s="29"/>
      <c r="R129" s="42">
        <f t="shared" si="7"/>
        <v>0</v>
      </c>
      <c r="S129" s="20" t="str">
        <f t="shared" si="8"/>
        <v>OK</v>
      </c>
      <c r="T129" s="142"/>
      <c r="U129" s="143"/>
      <c r="V129" s="143"/>
      <c r="W129" s="143"/>
      <c r="X129" s="41"/>
      <c r="Y129" s="41"/>
      <c r="Z129" s="41"/>
      <c r="AA129" s="40"/>
      <c r="AB129" s="40"/>
      <c r="AC129" s="40"/>
      <c r="AD129" s="40"/>
      <c r="AE129" s="38"/>
      <c r="AF129" s="38"/>
      <c r="AG129" s="38"/>
      <c r="AH129" s="38"/>
      <c r="AI129" s="38"/>
      <c r="AJ129" s="38"/>
      <c r="AK129" s="38"/>
      <c r="AL129" s="38"/>
      <c r="AM129" s="38"/>
      <c r="AN129" s="38"/>
      <c r="AO129" s="38"/>
      <c r="AP129" s="38"/>
      <c r="AQ129" s="38"/>
      <c r="AR129" s="38"/>
      <c r="AS129" s="38"/>
      <c r="AT129" s="38"/>
      <c r="AU129" s="38"/>
      <c r="AV129" s="38"/>
      <c r="AW129" s="38"/>
      <c r="AX129" s="38"/>
      <c r="AY129" s="38"/>
    </row>
    <row r="130" spans="1:51" ht="24.75" customHeight="1" x14ac:dyDescent="0.25">
      <c r="A130" s="166"/>
      <c r="B130" s="164"/>
      <c r="C130" s="67">
        <v>136</v>
      </c>
      <c r="D130" s="72" t="s">
        <v>190</v>
      </c>
      <c r="E130" s="86" t="s">
        <v>434</v>
      </c>
      <c r="F130" s="78" t="s">
        <v>236</v>
      </c>
      <c r="G130" s="80" t="s">
        <v>433</v>
      </c>
      <c r="H130" s="77" t="s">
        <v>468</v>
      </c>
      <c r="I130" s="82">
        <v>11.18</v>
      </c>
      <c r="J130" s="85">
        <v>0</v>
      </c>
      <c r="K130" s="28">
        <f t="shared" si="5"/>
        <v>0</v>
      </c>
      <c r="L130" s="28">
        <f t="shared" si="6"/>
        <v>0</v>
      </c>
      <c r="M130" s="29"/>
      <c r="N130" s="30">
        <f t="shared" si="3"/>
        <v>0</v>
      </c>
      <c r="O130" s="29"/>
      <c r="P130" s="29"/>
      <c r="Q130" s="29"/>
      <c r="R130" s="42">
        <f t="shared" si="7"/>
        <v>0</v>
      </c>
      <c r="S130" s="20" t="str">
        <f t="shared" si="8"/>
        <v>OK</v>
      </c>
      <c r="T130" s="142"/>
      <c r="U130" s="143"/>
      <c r="V130" s="143"/>
      <c r="W130" s="143"/>
      <c r="X130" s="41"/>
      <c r="Y130" s="41"/>
      <c r="Z130" s="41"/>
      <c r="AA130" s="40"/>
      <c r="AB130" s="40"/>
      <c r="AC130" s="40"/>
      <c r="AD130" s="40"/>
      <c r="AE130" s="38"/>
      <c r="AF130" s="38"/>
      <c r="AG130" s="38"/>
      <c r="AH130" s="38"/>
      <c r="AI130" s="38"/>
      <c r="AJ130" s="38"/>
      <c r="AK130" s="38"/>
      <c r="AL130" s="38"/>
      <c r="AM130" s="38"/>
      <c r="AN130" s="38"/>
      <c r="AO130" s="38"/>
      <c r="AP130" s="38"/>
      <c r="AQ130" s="38"/>
      <c r="AR130" s="38"/>
      <c r="AS130" s="38"/>
      <c r="AT130" s="38"/>
      <c r="AU130" s="38"/>
      <c r="AV130" s="38"/>
      <c r="AW130" s="38"/>
      <c r="AX130" s="38"/>
      <c r="AY130" s="38"/>
    </row>
    <row r="131" spans="1:51" ht="24.75" customHeight="1" x14ac:dyDescent="0.25">
      <c r="A131" s="166"/>
      <c r="B131" s="164"/>
      <c r="C131" s="67">
        <v>137</v>
      </c>
      <c r="D131" s="72" t="s">
        <v>191</v>
      </c>
      <c r="E131" s="86" t="s">
        <v>435</v>
      </c>
      <c r="F131" s="78" t="s">
        <v>236</v>
      </c>
      <c r="G131" s="79" t="s">
        <v>436</v>
      </c>
      <c r="H131" s="77" t="s">
        <v>475</v>
      </c>
      <c r="I131" s="82">
        <v>204.37</v>
      </c>
      <c r="J131" s="85">
        <v>0</v>
      </c>
      <c r="K131" s="28">
        <f t="shared" si="5"/>
        <v>0</v>
      </c>
      <c r="L131" s="28">
        <f t="shared" si="6"/>
        <v>0</v>
      </c>
      <c r="M131" s="29"/>
      <c r="N131" s="30">
        <f t="shared" si="3"/>
        <v>0</v>
      </c>
      <c r="O131" s="29"/>
      <c r="P131" s="29"/>
      <c r="Q131" s="29"/>
      <c r="R131" s="42">
        <f t="shared" si="7"/>
        <v>0</v>
      </c>
      <c r="S131" s="20" t="str">
        <f t="shared" si="8"/>
        <v>OK</v>
      </c>
      <c r="T131" s="142"/>
      <c r="U131" s="143"/>
      <c r="V131" s="143"/>
      <c r="W131" s="143"/>
      <c r="X131" s="41"/>
      <c r="Y131" s="41"/>
      <c r="Z131" s="41"/>
      <c r="AA131" s="40"/>
      <c r="AB131" s="40"/>
      <c r="AC131" s="40"/>
      <c r="AD131" s="40"/>
      <c r="AE131" s="38"/>
      <c r="AF131" s="38"/>
      <c r="AG131" s="38"/>
      <c r="AH131" s="38"/>
      <c r="AI131" s="38"/>
      <c r="AJ131" s="38"/>
      <c r="AK131" s="38"/>
      <c r="AL131" s="38"/>
      <c r="AM131" s="38"/>
      <c r="AN131" s="38"/>
      <c r="AO131" s="38"/>
      <c r="AP131" s="38"/>
      <c r="AQ131" s="38"/>
      <c r="AR131" s="38"/>
      <c r="AS131" s="38"/>
      <c r="AT131" s="38"/>
      <c r="AU131" s="38"/>
      <c r="AV131" s="38"/>
      <c r="AW131" s="38"/>
      <c r="AX131" s="38"/>
      <c r="AY131" s="38"/>
    </row>
    <row r="132" spans="1:51" ht="24.75" customHeight="1" x14ac:dyDescent="0.25">
      <c r="A132" s="166"/>
      <c r="B132" s="164"/>
      <c r="C132" s="67">
        <v>138</v>
      </c>
      <c r="D132" s="72" t="s">
        <v>192</v>
      </c>
      <c r="E132" s="86" t="s">
        <v>437</v>
      </c>
      <c r="F132" s="78" t="s">
        <v>291</v>
      </c>
      <c r="G132" s="79" t="s">
        <v>438</v>
      </c>
      <c r="H132" s="77" t="s">
        <v>475</v>
      </c>
      <c r="I132" s="82">
        <v>119.47</v>
      </c>
      <c r="J132" s="85">
        <v>0</v>
      </c>
      <c r="K132" s="28">
        <f t="shared" si="5"/>
        <v>0</v>
      </c>
      <c r="L132" s="28">
        <f t="shared" si="6"/>
        <v>0</v>
      </c>
      <c r="M132" s="29"/>
      <c r="N132" s="30">
        <f t="shared" si="3"/>
        <v>0</v>
      </c>
      <c r="O132" s="29"/>
      <c r="P132" s="29"/>
      <c r="Q132" s="29"/>
      <c r="R132" s="42">
        <f t="shared" si="7"/>
        <v>0</v>
      </c>
      <c r="S132" s="20" t="str">
        <f t="shared" si="8"/>
        <v>OK</v>
      </c>
      <c r="T132" s="142"/>
      <c r="U132" s="143"/>
      <c r="V132" s="143"/>
      <c r="W132" s="143"/>
      <c r="X132" s="41"/>
      <c r="Y132" s="41"/>
      <c r="Z132" s="41"/>
      <c r="AA132" s="40"/>
      <c r="AB132" s="40"/>
      <c r="AC132" s="40"/>
      <c r="AD132" s="40"/>
      <c r="AE132" s="38"/>
      <c r="AF132" s="38"/>
      <c r="AG132" s="38"/>
      <c r="AH132" s="38"/>
      <c r="AI132" s="38"/>
      <c r="AJ132" s="38"/>
      <c r="AK132" s="38"/>
      <c r="AL132" s="38"/>
      <c r="AM132" s="38"/>
      <c r="AN132" s="38"/>
      <c r="AO132" s="38"/>
      <c r="AP132" s="38"/>
      <c r="AQ132" s="38"/>
      <c r="AR132" s="38"/>
      <c r="AS132" s="38"/>
      <c r="AT132" s="38"/>
      <c r="AU132" s="38"/>
      <c r="AV132" s="38"/>
      <c r="AW132" s="38"/>
      <c r="AX132" s="38"/>
      <c r="AY132" s="38"/>
    </row>
    <row r="133" spans="1:51" ht="24.75" customHeight="1" x14ac:dyDescent="0.25">
      <c r="A133" s="166"/>
      <c r="B133" s="164"/>
      <c r="C133" s="67">
        <v>139</v>
      </c>
      <c r="D133" s="72" t="s">
        <v>193</v>
      </c>
      <c r="E133" s="86" t="s">
        <v>439</v>
      </c>
      <c r="F133" s="78" t="s">
        <v>236</v>
      </c>
      <c r="G133" s="79" t="s">
        <v>427</v>
      </c>
      <c r="H133" s="77" t="s">
        <v>473</v>
      </c>
      <c r="I133" s="82">
        <v>42.23</v>
      </c>
      <c r="J133" s="85">
        <v>0</v>
      </c>
      <c r="K133" s="28">
        <f t="shared" si="5"/>
        <v>0</v>
      </c>
      <c r="L133" s="28">
        <f t="shared" si="6"/>
        <v>0</v>
      </c>
      <c r="M133" s="29"/>
      <c r="N133" s="30">
        <f t="shared" si="3"/>
        <v>0</v>
      </c>
      <c r="O133" s="29"/>
      <c r="P133" s="29"/>
      <c r="Q133" s="29"/>
      <c r="R133" s="42">
        <f t="shared" si="7"/>
        <v>0</v>
      </c>
      <c r="S133" s="20" t="str">
        <f t="shared" si="8"/>
        <v>OK</v>
      </c>
      <c r="T133" s="142"/>
      <c r="U133" s="143"/>
      <c r="V133" s="143"/>
      <c r="W133" s="143"/>
      <c r="X133" s="41"/>
      <c r="Y133" s="41"/>
      <c r="Z133" s="41"/>
      <c r="AA133" s="40"/>
      <c r="AB133" s="40"/>
      <c r="AC133" s="40"/>
      <c r="AD133" s="40"/>
      <c r="AE133" s="38"/>
      <c r="AF133" s="38"/>
      <c r="AG133" s="38"/>
      <c r="AH133" s="38"/>
      <c r="AI133" s="38"/>
      <c r="AJ133" s="38"/>
      <c r="AK133" s="38"/>
      <c r="AL133" s="38"/>
      <c r="AM133" s="38"/>
      <c r="AN133" s="38"/>
      <c r="AO133" s="38"/>
      <c r="AP133" s="38"/>
      <c r="AQ133" s="38"/>
      <c r="AR133" s="38"/>
      <c r="AS133" s="38"/>
      <c r="AT133" s="38"/>
      <c r="AU133" s="38"/>
      <c r="AV133" s="38"/>
      <c r="AW133" s="38"/>
      <c r="AX133" s="38"/>
      <c r="AY133" s="38"/>
    </row>
    <row r="134" spans="1:51" ht="24.75" customHeight="1" x14ac:dyDescent="0.25">
      <c r="A134" s="166"/>
      <c r="B134" s="164"/>
      <c r="C134" s="67">
        <v>140</v>
      </c>
      <c r="D134" s="72" t="s">
        <v>194</v>
      </c>
      <c r="E134" s="86" t="s">
        <v>440</v>
      </c>
      <c r="F134" s="78" t="s">
        <v>236</v>
      </c>
      <c r="G134" s="79" t="s">
        <v>441</v>
      </c>
      <c r="H134" s="77" t="s">
        <v>475</v>
      </c>
      <c r="I134" s="82">
        <v>20.39</v>
      </c>
      <c r="J134" s="85">
        <v>0</v>
      </c>
      <c r="K134" s="28">
        <f t="shared" si="5"/>
        <v>0</v>
      </c>
      <c r="L134" s="28">
        <f t="shared" si="6"/>
        <v>0</v>
      </c>
      <c r="M134" s="29"/>
      <c r="N134" s="30">
        <f t="shared" si="3"/>
        <v>0</v>
      </c>
      <c r="O134" s="29"/>
      <c r="P134" s="29"/>
      <c r="Q134" s="29"/>
      <c r="R134" s="42">
        <f t="shared" si="7"/>
        <v>0</v>
      </c>
      <c r="S134" s="20" t="str">
        <f t="shared" si="8"/>
        <v>OK</v>
      </c>
      <c r="T134" s="142"/>
      <c r="U134" s="143"/>
      <c r="V134" s="143"/>
      <c r="W134" s="143"/>
      <c r="X134" s="41"/>
      <c r="Y134" s="41"/>
      <c r="Z134" s="41"/>
      <c r="AA134" s="40"/>
      <c r="AB134" s="40"/>
      <c r="AC134" s="40"/>
      <c r="AD134" s="40"/>
      <c r="AE134" s="38"/>
      <c r="AF134" s="38"/>
      <c r="AG134" s="38"/>
      <c r="AH134" s="38"/>
      <c r="AI134" s="38"/>
      <c r="AJ134" s="38"/>
      <c r="AK134" s="38"/>
      <c r="AL134" s="38"/>
      <c r="AM134" s="38"/>
      <c r="AN134" s="38"/>
      <c r="AO134" s="38"/>
      <c r="AP134" s="38"/>
      <c r="AQ134" s="38"/>
      <c r="AR134" s="38"/>
      <c r="AS134" s="38"/>
      <c r="AT134" s="38"/>
      <c r="AU134" s="38"/>
      <c r="AV134" s="38"/>
      <c r="AW134" s="38"/>
      <c r="AX134" s="38"/>
      <c r="AY134" s="38"/>
    </row>
    <row r="135" spans="1:51" ht="24.75" customHeight="1" x14ac:dyDescent="0.25">
      <c r="A135" s="166"/>
      <c r="B135" s="164"/>
      <c r="C135" s="67">
        <v>141</v>
      </c>
      <c r="D135" s="72" t="s">
        <v>195</v>
      </c>
      <c r="E135" s="86" t="s">
        <v>442</v>
      </c>
      <c r="F135" s="78" t="s">
        <v>236</v>
      </c>
      <c r="G135" s="79" t="s">
        <v>443</v>
      </c>
      <c r="H135" s="77" t="s">
        <v>475</v>
      </c>
      <c r="I135" s="82">
        <v>23.65</v>
      </c>
      <c r="J135" s="85">
        <v>0</v>
      </c>
      <c r="K135" s="28">
        <f t="shared" si="5"/>
        <v>0</v>
      </c>
      <c r="L135" s="28">
        <f t="shared" si="6"/>
        <v>0</v>
      </c>
      <c r="M135" s="29"/>
      <c r="N135" s="30">
        <f t="shared" si="3"/>
        <v>0</v>
      </c>
      <c r="O135" s="29"/>
      <c r="P135" s="29"/>
      <c r="Q135" s="29"/>
      <c r="R135" s="42">
        <f t="shared" si="7"/>
        <v>0</v>
      </c>
      <c r="S135" s="20" t="str">
        <f t="shared" si="8"/>
        <v>OK</v>
      </c>
      <c r="T135" s="142"/>
      <c r="U135" s="143"/>
      <c r="V135" s="143"/>
      <c r="W135" s="143"/>
      <c r="X135" s="41"/>
      <c r="Y135" s="41"/>
      <c r="Z135" s="41"/>
      <c r="AA135" s="40"/>
      <c r="AB135" s="40"/>
      <c r="AC135" s="40"/>
      <c r="AD135" s="40"/>
      <c r="AE135" s="38"/>
      <c r="AF135" s="38"/>
      <c r="AG135" s="38"/>
      <c r="AH135" s="38"/>
      <c r="AI135" s="38"/>
      <c r="AJ135" s="38"/>
      <c r="AK135" s="38"/>
      <c r="AL135" s="38"/>
      <c r="AM135" s="38"/>
      <c r="AN135" s="38"/>
      <c r="AO135" s="38"/>
      <c r="AP135" s="38"/>
      <c r="AQ135" s="38"/>
      <c r="AR135" s="38"/>
      <c r="AS135" s="38"/>
      <c r="AT135" s="38"/>
      <c r="AU135" s="38"/>
      <c r="AV135" s="38"/>
      <c r="AW135" s="38"/>
      <c r="AX135" s="38"/>
      <c r="AY135" s="38"/>
    </row>
    <row r="136" spans="1:51" ht="24.75" customHeight="1" x14ac:dyDescent="0.25">
      <c r="A136" s="166"/>
      <c r="B136" s="164"/>
      <c r="C136" s="67">
        <v>142</v>
      </c>
      <c r="D136" s="72" t="s">
        <v>196</v>
      </c>
      <c r="E136" s="86" t="s">
        <v>444</v>
      </c>
      <c r="F136" s="78" t="s">
        <v>236</v>
      </c>
      <c r="G136" s="79" t="s">
        <v>445</v>
      </c>
      <c r="H136" s="77" t="s">
        <v>475</v>
      </c>
      <c r="I136" s="82">
        <v>23.5</v>
      </c>
      <c r="J136" s="85">
        <v>0</v>
      </c>
      <c r="K136" s="28">
        <f t="shared" si="5"/>
        <v>0</v>
      </c>
      <c r="L136" s="28">
        <f t="shared" si="6"/>
        <v>0</v>
      </c>
      <c r="M136" s="29"/>
      <c r="N136" s="30">
        <f t="shared" si="3"/>
        <v>0</v>
      </c>
      <c r="O136" s="29"/>
      <c r="P136" s="29"/>
      <c r="Q136" s="29"/>
      <c r="R136" s="42">
        <f t="shared" si="7"/>
        <v>0</v>
      </c>
      <c r="S136" s="20" t="str">
        <f t="shared" si="8"/>
        <v>OK</v>
      </c>
      <c r="T136" s="142"/>
      <c r="U136" s="143"/>
      <c r="V136" s="143"/>
      <c r="W136" s="143"/>
      <c r="X136" s="41"/>
      <c r="Y136" s="41"/>
      <c r="Z136" s="41"/>
      <c r="AA136" s="40"/>
      <c r="AB136" s="40"/>
      <c r="AC136" s="40"/>
      <c r="AD136" s="40"/>
      <c r="AE136" s="38"/>
      <c r="AF136" s="38"/>
      <c r="AG136" s="38"/>
      <c r="AH136" s="38"/>
      <c r="AI136" s="38"/>
      <c r="AJ136" s="38"/>
      <c r="AK136" s="38"/>
      <c r="AL136" s="38"/>
      <c r="AM136" s="38"/>
      <c r="AN136" s="38"/>
      <c r="AO136" s="38"/>
      <c r="AP136" s="38"/>
      <c r="AQ136" s="38"/>
      <c r="AR136" s="38"/>
      <c r="AS136" s="38"/>
      <c r="AT136" s="38"/>
      <c r="AU136" s="38"/>
      <c r="AV136" s="38"/>
      <c r="AW136" s="38"/>
      <c r="AX136" s="38"/>
      <c r="AY136" s="38"/>
    </row>
    <row r="137" spans="1:51" ht="24.75" customHeight="1" x14ac:dyDescent="0.25">
      <c r="A137" s="166"/>
      <c r="B137" s="164"/>
      <c r="C137" s="67">
        <v>143</v>
      </c>
      <c r="D137" s="72" t="s">
        <v>197</v>
      </c>
      <c r="E137" s="86" t="s">
        <v>446</v>
      </c>
      <c r="F137" s="78" t="s">
        <v>236</v>
      </c>
      <c r="G137" s="79" t="s">
        <v>447</v>
      </c>
      <c r="H137" s="77" t="s">
        <v>472</v>
      </c>
      <c r="I137" s="82">
        <v>5.53</v>
      </c>
      <c r="J137" s="85">
        <v>0</v>
      </c>
      <c r="K137" s="28">
        <f t="shared" si="5"/>
        <v>0</v>
      </c>
      <c r="L137" s="28">
        <f t="shared" si="6"/>
        <v>0</v>
      </c>
      <c r="M137" s="29"/>
      <c r="N137" s="30">
        <f t="shared" si="3"/>
        <v>0</v>
      </c>
      <c r="O137" s="29"/>
      <c r="P137" s="29"/>
      <c r="Q137" s="29"/>
      <c r="R137" s="42">
        <f t="shared" si="7"/>
        <v>0</v>
      </c>
      <c r="S137" s="20" t="str">
        <f t="shared" si="8"/>
        <v>OK</v>
      </c>
      <c r="T137" s="142"/>
      <c r="U137" s="143"/>
      <c r="V137" s="143"/>
      <c r="W137" s="143"/>
      <c r="X137" s="41"/>
      <c r="Y137" s="41"/>
      <c r="Z137" s="41"/>
      <c r="AA137" s="40"/>
      <c r="AB137" s="40"/>
      <c r="AC137" s="40"/>
      <c r="AD137" s="40"/>
      <c r="AE137" s="38"/>
      <c r="AF137" s="38"/>
      <c r="AG137" s="38"/>
      <c r="AH137" s="38"/>
      <c r="AI137" s="38"/>
      <c r="AJ137" s="38"/>
      <c r="AK137" s="38"/>
      <c r="AL137" s="38"/>
      <c r="AM137" s="38"/>
      <c r="AN137" s="38"/>
      <c r="AO137" s="38"/>
      <c r="AP137" s="38"/>
      <c r="AQ137" s="38"/>
      <c r="AR137" s="38"/>
      <c r="AS137" s="38"/>
      <c r="AT137" s="38"/>
      <c r="AU137" s="38"/>
      <c r="AV137" s="38"/>
      <c r="AW137" s="38"/>
      <c r="AX137" s="38"/>
      <c r="AY137" s="38"/>
    </row>
    <row r="138" spans="1:51" ht="24.75" customHeight="1" x14ac:dyDescent="0.25">
      <c r="A138" s="166"/>
      <c r="B138" s="165"/>
      <c r="C138" s="67">
        <v>144</v>
      </c>
      <c r="D138" s="72" t="s">
        <v>198</v>
      </c>
      <c r="E138" s="86" t="s">
        <v>448</v>
      </c>
      <c r="F138" s="78" t="s">
        <v>236</v>
      </c>
      <c r="G138" s="79" t="s">
        <v>447</v>
      </c>
      <c r="H138" s="77" t="s">
        <v>472</v>
      </c>
      <c r="I138" s="82">
        <v>7.93</v>
      </c>
      <c r="J138" s="85">
        <v>0</v>
      </c>
      <c r="K138" s="28">
        <f t="shared" si="5"/>
        <v>0</v>
      </c>
      <c r="L138" s="28">
        <f t="shared" si="6"/>
        <v>0</v>
      </c>
      <c r="M138" s="29"/>
      <c r="N138" s="30">
        <f t="shared" si="3"/>
        <v>0</v>
      </c>
      <c r="O138" s="29"/>
      <c r="P138" s="29"/>
      <c r="Q138" s="29"/>
      <c r="R138" s="42">
        <f t="shared" si="7"/>
        <v>0</v>
      </c>
      <c r="S138" s="20" t="str">
        <f t="shared" si="8"/>
        <v>OK</v>
      </c>
      <c r="T138" s="142"/>
      <c r="U138" s="143"/>
      <c r="V138" s="143"/>
      <c r="W138" s="143"/>
      <c r="X138" s="41"/>
      <c r="Y138" s="41"/>
      <c r="Z138" s="41"/>
      <c r="AA138" s="40"/>
      <c r="AB138" s="40"/>
      <c r="AC138" s="40"/>
      <c r="AD138" s="40"/>
      <c r="AE138" s="38"/>
      <c r="AF138" s="38"/>
      <c r="AG138" s="38"/>
      <c r="AH138" s="38"/>
      <c r="AI138" s="38"/>
      <c r="AJ138" s="38"/>
      <c r="AK138" s="38"/>
      <c r="AL138" s="38"/>
      <c r="AM138" s="38"/>
      <c r="AN138" s="38"/>
      <c r="AO138" s="38"/>
      <c r="AP138" s="38"/>
      <c r="AQ138" s="38"/>
      <c r="AR138" s="38"/>
      <c r="AS138" s="38"/>
      <c r="AT138" s="38"/>
      <c r="AU138" s="38"/>
      <c r="AV138" s="38"/>
      <c r="AW138" s="38"/>
      <c r="AX138" s="38"/>
      <c r="AY138" s="38"/>
    </row>
    <row r="139" spans="1:51" ht="24.75" customHeight="1" x14ac:dyDescent="0.25">
      <c r="A139" s="166" t="s">
        <v>481</v>
      </c>
      <c r="B139" s="163">
        <v>16</v>
      </c>
      <c r="C139" s="67">
        <v>145</v>
      </c>
      <c r="D139" s="72" t="s">
        <v>199</v>
      </c>
      <c r="E139" s="86" t="s">
        <v>449</v>
      </c>
      <c r="F139" s="78" t="s">
        <v>236</v>
      </c>
      <c r="G139" s="79" t="s">
        <v>450</v>
      </c>
      <c r="H139" s="77" t="s">
        <v>468</v>
      </c>
      <c r="I139" s="82">
        <v>229.58</v>
      </c>
      <c r="J139" s="85">
        <v>0</v>
      </c>
      <c r="K139" s="28">
        <f t="shared" si="5"/>
        <v>0</v>
      </c>
      <c r="L139" s="28">
        <f t="shared" si="6"/>
        <v>0</v>
      </c>
      <c r="M139" s="29"/>
      <c r="N139" s="30">
        <f t="shared" si="3"/>
        <v>0</v>
      </c>
      <c r="O139" s="29"/>
      <c r="P139" s="29"/>
      <c r="Q139" s="29"/>
      <c r="R139" s="42">
        <f t="shared" si="7"/>
        <v>0</v>
      </c>
      <c r="S139" s="20" t="str">
        <f t="shared" si="8"/>
        <v>OK</v>
      </c>
      <c r="T139" s="142"/>
      <c r="U139" s="143"/>
      <c r="V139" s="143"/>
      <c r="W139" s="143"/>
      <c r="X139" s="41"/>
      <c r="Y139" s="41"/>
      <c r="Z139" s="41"/>
      <c r="AA139" s="40"/>
      <c r="AB139" s="40"/>
      <c r="AC139" s="40"/>
      <c r="AD139" s="40"/>
      <c r="AE139" s="38"/>
      <c r="AF139" s="38"/>
      <c r="AG139" s="38"/>
      <c r="AH139" s="38"/>
      <c r="AI139" s="38"/>
      <c r="AJ139" s="38"/>
      <c r="AK139" s="38"/>
      <c r="AL139" s="38"/>
      <c r="AM139" s="38"/>
      <c r="AN139" s="38"/>
      <c r="AO139" s="38"/>
      <c r="AP139" s="38"/>
      <c r="AQ139" s="38"/>
      <c r="AR139" s="38"/>
      <c r="AS139" s="38"/>
      <c r="AT139" s="38"/>
      <c r="AU139" s="38"/>
      <c r="AV139" s="38"/>
      <c r="AW139" s="38"/>
      <c r="AX139" s="38"/>
      <c r="AY139" s="38"/>
    </row>
    <row r="140" spans="1:51" ht="24.75" customHeight="1" x14ac:dyDescent="0.25">
      <c r="A140" s="166"/>
      <c r="B140" s="165"/>
      <c r="C140" s="67">
        <v>146</v>
      </c>
      <c r="D140" s="72" t="s">
        <v>200</v>
      </c>
      <c r="E140" s="86" t="s">
        <v>451</v>
      </c>
      <c r="F140" s="78" t="s">
        <v>403</v>
      </c>
      <c r="G140" s="79" t="s">
        <v>452</v>
      </c>
      <c r="H140" s="77" t="s">
        <v>52</v>
      </c>
      <c r="I140" s="82">
        <v>96.02</v>
      </c>
      <c r="J140" s="85">
        <v>0</v>
      </c>
      <c r="K140" s="28">
        <f t="shared" si="5"/>
        <v>0</v>
      </c>
      <c r="L140" s="28">
        <f t="shared" si="6"/>
        <v>0</v>
      </c>
      <c r="M140" s="29"/>
      <c r="N140" s="30">
        <f t="shared" si="3"/>
        <v>0</v>
      </c>
      <c r="O140" s="29"/>
      <c r="P140" s="29"/>
      <c r="Q140" s="29"/>
      <c r="R140" s="42">
        <f t="shared" si="7"/>
        <v>0</v>
      </c>
      <c r="S140" s="20" t="str">
        <f t="shared" si="8"/>
        <v>OK</v>
      </c>
      <c r="T140" s="142"/>
      <c r="U140" s="143"/>
      <c r="V140" s="143"/>
      <c r="W140" s="143"/>
      <c r="X140" s="41"/>
      <c r="Y140" s="41"/>
      <c r="Z140" s="41"/>
      <c r="AA140" s="40"/>
      <c r="AB140" s="40"/>
      <c r="AC140" s="40"/>
      <c r="AD140" s="40"/>
      <c r="AE140" s="38"/>
      <c r="AF140" s="38"/>
      <c r="AG140" s="38"/>
      <c r="AH140" s="38"/>
      <c r="AI140" s="38"/>
      <c r="AJ140" s="38"/>
      <c r="AK140" s="38"/>
      <c r="AL140" s="38"/>
      <c r="AM140" s="38"/>
      <c r="AN140" s="38"/>
      <c r="AO140" s="38"/>
      <c r="AP140" s="38"/>
      <c r="AQ140" s="38"/>
      <c r="AR140" s="38"/>
      <c r="AS140" s="38"/>
      <c r="AT140" s="38"/>
      <c r="AU140" s="38"/>
      <c r="AV140" s="38"/>
      <c r="AW140" s="38"/>
      <c r="AX140" s="38"/>
      <c r="AY140" s="38"/>
    </row>
    <row r="141" spans="1:51" ht="24.75" customHeight="1" x14ac:dyDescent="0.25">
      <c r="A141" s="166" t="s">
        <v>481</v>
      </c>
      <c r="B141" s="163">
        <v>17</v>
      </c>
      <c r="C141" s="67">
        <v>147</v>
      </c>
      <c r="D141" s="73" t="s">
        <v>201</v>
      </c>
      <c r="E141" s="86" t="s">
        <v>453</v>
      </c>
      <c r="F141" s="78" t="s">
        <v>3</v>
      </c>
      <c r="G141" s="80" t="s">
        <v>454</v>
      </c>
      <c r="H141" s="77" t="s">
        <v>468</v>
      </c>
      <c r="I141" s="82">
        <v>1298.31</v>
      </c>
      <c r="J141" s="85">
        <v>5</v>
      </c>
      <c r="K141" s="28">
        <f t="shared" si="5"/>
        <v>5</v>
      </c>
      <c r="L141" s="28">
        <f t="shared" si="6"/>
        <v>5</v>
      </c>
      <c r="M141" s="29"/>
      <c r="N141" s="30">
        <f t="shared" si="3"/>
        <v>1</v>
      </c>
      <c r="O141" s="29"/>
      <c r="P141" s="29"/>
      <c r="Q141" s="29"/>
      <c r="R141" s="42">
        <f t="shared" si="7"/>
        <v>0</v>
      </c>
      <c r="S141" s="20" t="str">
        <f t="shared" si="8"/>
        <v>OK</v>
      </c>
      <c r="T141" s="155"/>
      <c r="U141" s="156"/>
      <c r="V141" s="152">
        <v>5</v>
      </c>
      <c r="W141" s="156"/>
      <c r="X141" s="41"/>
      <c r="Y141" s="41"/>
      <c r="Z141" s="41"/>
      <c r="AA141" s="40"/>
      <c r="AB141" s="40"/>
      <c r="AC141" s="40"/>
      <c r="AD141" s="40"/>
      <c r="AE141" s="38"/>
      <c r="AF141" s="38"/>
      <c r="AG141" s="38"/>
      <c r="AH141" s="38"/>
      <c r="AI141" s="38"/>
      <c r="AJ141" s="38"/>
      <c r="AK141" s="38"/>
      <c r="AL141" s="38"/>
      <c r="AM141" s="38"/>
      <c r="AN141" s="38"/>
      <c r="AO141" s="38"/>
      <c r="AP141" s="38"/>
      <c r="AQ141" s="38"/>
      <c r="AR141" s="38"/>
      <c r="AS141" s="38"/>
      <c r="AT141" s="38"/>
      <c r="AU141" s="38"/>
      <c r="AV141" s="38"/>
      <c r="AW141" s="38"/>
      <c r="AX141" s="38"/>
      <c r="AY141" s="38"/>
    </row>
    <row r="142" spans="1:51" ht="24.75" customHeight="1" x14ac:dyDescent="0.25">
      <c r="A142" s="166"/>
      <c r="B142" s="164"/>
      <c r="C142" s="67">
        <v>148</v>
      </c>
      <c r="D142" s="73" t="s">
        <v>202</v>
      </c>
      <c r="E142" s="86" t="s">
        <v>455</v>
      </c>
      <c r="F142" s="78" t="s">
        <v>3</v>
      </c>
      <c r="G142" s="80" t="s">
        <v>454</v>
      </c>
      <c r="H142" s="77" t="s">
        <v>476</v>
      </c>
      <c r="I142" s="82">
        <v>1073.81</v>
      </c>
      <c r="J142" s="85">
        <v>5</v>
      </c>
      <c r="K142" s="28">
        <f t="shared" si="5"/>
        <v>5</v>
      </c>
      <c r="L142" s="28">
        <f t="shared" si="6"/>
        <v>5</v>
      </c>
      <c r="M142" s="29"/>
      <c r="N142" s="30">
        <f t="shared" si="3"/>
        <v>1</v>
      </c>
      <c r="O142" s="29"/>
      <c r="P142" s="29"/>
      <c r="Q142" s="29"/>
      <c r="R142" s="42">
        <f t="shared" si="7"/>
        <v>0</v>
      </c>
      <c r="S142" s="20" t="str">
        <f t="shared" si="8"/>
        <v>OK</v>
      </c>
      <c r="T142" s="155"/>
      <c r="U142" s="156"/>
      <c r="V142" s="152">
        <v>5</v>
      </c>
      <c r="W142" s="156"/>
      <c r="X142" s="41"/>
      <c r="Y142" s="41"/>
      <c r="Z142" s="41"/>
      <c r="AA142" s="40"/>
      <c r="AB142" s="40"/>
      <c r="AC142" s="40"/>
      <c r="AD142" s="40"/>
      <c r="AE142" s="38"/>
      <c r="AF142" s="38"/>
      <c r="AG142" s="38"/>
      <c r="AH142" s="38"/>
      <c r="AI142" s="38"/>
      <c r="AJ142" s="38"/>
      <c r="AK142" s="38"/>
      <c r="AL142" s="38"/>
      <c r="AM142" s="38"/>
      <c r="AN142" s="38"/>
      <c r="AO142" s="38"/>
      <c r="AP142" s="38"/>
      <c r="AQ142" s="38"/>
      <c r="AR142" s="38"/>
      <c r="AS142" s="38"/>
      <c r="AT142" s="38"/>
      <c r="AU142" s="38"/>
      <c r="AV142" s="38"/>
      <c r="AW142" s="38"/>
      <c r="AX142" s="38"/>
      <c r="AY142" s="38"/>
    </row>
    <row r="143" spans="1:51" ht="24.75" customHeight="1" x14ac:dyDescent="0.25">
      <c r="A143" s="166"/>
      <c r="B143" s="165"/>
      <c r="C143" s="67">
        <v>149</v>
      </c>
      <c r="D143" s="73" t="s">
        <v>203</v>
      </c>
      <c r="E143" s="86" t="s">
        <v>456</v>
      </c>
      <c r="F143" s="78" t="s">
        <v>3</v>
      </c>
      <c r="G143" s="80" t="s">
        <v>454</v>
      </c>
      <c r="H143" s="77" t="s">
        <v>468</v>
      </c>
      <c r="I143" s="82">
        <v>424.67</v>
      </c>
      <c r="J143" s="85">
        <v>40</v>
      </c>
      <c r="K143" s="28">
        <f t="shared" si="5"/>
        <v>40</v>
      </c>
      <c r="L143" s="28">
        <f t="shared" si="6"/>
        <v>40</v>
      </c>
      <c r="M143" s="29"/>
      <c r="N143" s="30">
        <f t="shared" si="3"/>
        <v>10</v>
      </c>
      <c r="O143" s="29"/>
      <c r="P143" s="29"/>
      <c r="Q143" s="29"/>
      <c r="R143" s="42">
        <f t="shared" si="7"/>
        <v>0</v>
      </c>
      <c r="S143" s="20" t="str">
        <f t="shared" si="8"/>
        <v>OK</v>
      </c>
      <c r="T143" s="155"/>
      <c r="U143" s="156"/>
      <c r="V143" s="152">
        <v>40</v>
      </c>
      <c r="W143" s="156"/>
      <c r="X143" s="41"/>
      <c r="Y143" s="41"/>
      <c r="Z143" s="41"/>
      <c r="AA143" s="40"/>
      <c r="AB143" s="40"/>
      <c r="AC143" s="40"/>
      <c r="AD143" s="40"/>
      <c r="AE143" s="38"/>
      <c r="AF143" s="38"/>
      <c r="AG143" s="38"/>
      <c r="AH143" s="38"/>
      <c r="AI143" s="38"/>
      <c r="AJ143" s="38"/>
      <c r="AK143" s="38"/>
      <c r="AL143" s="38"/>
      <c r="AM143" s="38"/>
      <c r="AN143" s="38"/>
      <c r="AO143" s="38"/>
      <c r="AP143" s="38"/>
      <c r="AQ143" s="38"/>
      <c r="AR143" s="38"/>
      <c r="AS143" s="38"/>
      <c r="AT143" s="38"/>
      <c r="AU143" s="38"/>
      <c r="AV143" s="38"/>
      <c r="AW143" s="38"/>
      <c r="AX143" s="38"/>
      <c r="AY143" s="38"/>
    </row>
    <row r="144" spans="1:51" ht="24.75" customHeight="1" x14ac:dyDescent="0.25">
      <c r="A144" s="166" t="s">
        <v>482</v>
      </c>
      <c r="B144" s="163">
        <v>18</v>
      </c>
      <c r="C144" s="67">
        <v>150</v>
      </c>
      <c r="D144" s="73" t="s">
        <v>204</v>
      </c>
      <c r="E144" s="86" t="s">
        <v>457</v>
      </c>
      <c r="F144" s="78" t="s">
        <v>403</v>
      </c>
      <c r="G144" s="80" t="s">
        <v>433</v>
      </c>
      <c r="H144" s="77" t="s">
        <v>470</v>
      </c>
      <c r="I144" s="82">
        <v>30.6</v>
      </c>
      <c r="J144" s="85">
        <v>15</v>
      </c>
      <c r="K144" s="28">
        <f t="shared" si="5"/>
        <v>15</v>
      </c>
      <c r="L144" s="28">
        <f t="shared" si="6"/>
        <v>15</v>
      </c>
      <c r="M144" s="29"/>
      <c r="N144" s="30">
        <f t="shared" si="3"/>
        <v>3</v>
      </c>
      <c r="O144" s="29"/>
      <c r="P144" s="29"/>
      <c r="Q144" s="29"/>
      <c r="R144" s="42">
        <f t="shared" si="7"/>
        <v>0</v>
      </c>
      <c r="S144" s="20" t="str">
        <f t="shared" si="8"/>
        <v>OK</v>
      </c>
      <c r="T144" s="155"/>
      <c r="U144" s="156"/>
      <c r="V144" s="152">
        <v>15</v>
      </c>
      <c r="W144" s="156"/>
      <c r="X144" s="41"/>
      <c r="Y144" s="41"/>
      <c r="Z144" s="41"/>
      <c r="AA144" s="40"/>
      <c r="AB144" s="40"/>
      <c r="AC144" s="40"/>
      <c r="AD144" s="40"/>
      <c r="AE144" s="38"/>
      <c r="AF144" s="38"/>
      <c r="AG144" s="38"/>
      <c r="AH144" s="38"/>
      <c r="AI144" s="38"/>
      <c r="AJ144" s="38"/>
      <c r="AK144" s="38"/>
      <c r="AL144" s="38"/>
      <c r="AM144" s="38"/>
      <c r="AN144" s="38"/>
      <c r="AO144" s="38"/>
      <c r="AP144" s="38"/>
      <c r="AQ144" s="38"/>
      <c r="AR144" s="38"/>
      <c r="AS144" s="38"/>
      <c r="AT144" s="38"/>
      <c r="AU144" s="38"/>
      <c r="AV144" s="38"/>
      <c r="AW144" s="38"/>
      <c r="AX144" s="38"/>
      <c r="AY144" s="38"/>
    </row>
    <row r="145" spans="1:51" ht="24.75" customHeight="1" x14ac:dyDescent="0.25">
      <c r="A145" s="166"/>
      <c r="B145" s="164"/>
      <c r="C145" s="67">
        <v>151</v>
      </c>
      <c r="D145" s="73" t="s">
        <v>205</v>
      </c>
      <c r="E145" s="86" t="s">
        <v>458</v>
      </c>
      <c r="F145" s="78" t="s">
        <v>3</v>
      </c>
      <c r="G145" s="80" t="s">
        <v>433</v>
      </c>
      <c r="H145" s="77" t="s">
        <v>468</v>
      </c>
      <c r="I145" s="82">
        <v>14.23</v>
      </c>
      <c r="J145" s="85">
        <v>60</v>
      </c>
      <c r="K145" s="28">
        <f t="shared" si="5"/>
        <v>60</v>
      </c>
      <c r="L145" s="28">
        <f t="shared" si="6"/>
        <v>60</v>
      </c>
      <c r="M145" s="29"/>
      <c r="N145" s="30">
        <f t="shared" si="3"/>
        <v>15</v>
      </c>
      <c r="O145" s="29"/>
      <c r="P145" s="29"/>
      <c r="Q145" s="29"/>
      <c r="R145" s="42">
        <f t="shared" si="7"/>
        <v>0</v>
      </c>
      <c r="S145" s="20" t="str">
        <f t="shared" si="8"/>
        <v>OK</v>
      </c>
      <c r="T145" s="155"/>
      <c r="U145" s="156"/>
      <c r="V145" s="152">
        <v>60</v>
      </c>
      <c r="W145" s="156"/>
      <c r="X145" s="41"/>
      <c r="Y145" s="41"/>
      <c r="Z145" s="41"/>
      <c r="AA145" s="40"/>
      <c r="AB145" s="40"/>
      <c r="AC145" s="40"/>
      <c r="AD145" s="40"/>
      <c r="AE145" s="38"/>
      <c r="AF145" s="38"/>
      <c r="AG145" s="38"/>
      <c r="AH145" s="38"/>
      <c r="AI145" s="38"/>
      <c r="AJ145" s="38"/>
      <c r="AK145" s="38"/>
      <c r="AL145" s="38"/>
      <c r="AM145" s="38"/>
      <c r="AN145" s="38"/>
      <c r="AO145" s="38"/>
      <c r="AP145" s="38"/>
      <c r="AQ145" s="38"/>
      <c r="AR145" s="38"/>
      <c r="AS145" s="38"/>
      <c r="AT145" s="38"/>
      <c r="AU145" s="38"/>
      <c r="AV145" s="38"/>
      <c r="AW145" s="38"/>
      <c r="AX145" s="38"/>
      <c r="AY145" s="38"/>
    </row>
    <row r="146" spans="1:51" ht="24.75" customHeight="1" x14ac:dyDescent="0.25">
      <c r="A146" s="166"/>
      <c r="B146" s="164"/>
      <c r="C146" s="67">
        <v>152</v>
      </c>
      <c r="D146" s="73" t="s">
        <v>206</v>
      </c>
      <c r="E146" s="86" t="s">
        <v>459</v>
      </c>
      <c r="F146" s="78" t="s">
        <v>3</v>
      </c>
      <c r="G146" s="80" t="s">
        <v>433</v>
      </c>
      <c r="H146" s="77" t="s">
        <v>468</v>
      </c>
      <c r="I146" s="82">
        <v>4.05</v>
      </c>
      <c r="J146" s="85">
        <v>60</v>
      </c>
      <c r="K146" s="28">
        <f t="shared" si="5"/>
        <v>60</v>
      </c>
      <c r="L146" s="28">
        <f t="shared" si="6"/>
        <v>60</v>
      </c>
      <c r="M146" s="29"/>
      <c r="N146" s="30">
        <f t="shared" si="3"/>
        <v>15</v>
      </c>
      <c r="O146" s="29"/>
      <c r="P146" s="29"/>
      <c r="Q146" s="29"/>
      <c r="R146" s="42">
        <f t="shared" si="7"/>
        <v>0</v>
      </c>
      <c r="S146" s="20" t="str">
        <f t="shared" si="8"/>
        <v>OK</v>
      </c>
      <c r="T146" s="155"/>
      <c r="U146" s="156"/>
      <c r="V146" s="152">
        <v>60</v>
      </c>
      <c r="W146" s="156"/>
      <c r="X146" s="41"/>
      <c r="Y146" s="41"/>
      <c r="Z146" s="41"/>
      <c r="AA146" s="40"/>
      <c r="AB146" s="40"/>
      <c r="AC146" s="40"/>
      <c r="AD146" s="40"/>
      <c r="AE146" s="38"/>
      <c r="AF146" s="38"/>
      <c r="AG146" s="38"/>
      <c r="AH146" s="38"/>
      <c r="AI146" s="38"/>
      <c r="AJ146" s="38"/>
      <c r="AK146" s="38"/>
      <c r="AL146" s="38"/>
      <c r="AM146" s="38"/>
      <c r="AN146" s="38"/>
      <c r="AO146" s="38"/>
      <c r="AP146" s="38"/>
      <c r="AQ146" s="38"/>
      <c r="AR146" s="38"/>
      <c r="AS146" s="38"/>
      <c r="AT146" s="38"/>
      <c r="AU146" s="38"/>
      <c r="AV146" s="38"/>
      <c r="AW146" s="38"/>
      <c r="AX146" s="38"/>
      <c r="AY146" s="38"/>
    </row>
    <row r="147" spans="1:51" ht="24.75" customHeight="1" x14ac:dyDescent="0.25">
      <c r="A147" s="166"/>
      <c r="B147" s="164"/>
      <c r="C147" s="67">
        <v>153</v>
      </c>
      <c r="D147" s="73" t="s">
        <v>207</v>
      </c>
      <c r="E147" s="86" t="s">
        <v>460</v>
      </c>
      <c r="F147" s="78" t="s">
        <v>3</v>
      </c>
      <c r="G147" s="80" t="s">
        <v>433</v>
      </c>
      <c r="H147" s="77" t="s">
        <v>468</v>
      </c>
      <c r="I147" s="82">
        <v>3.9</v>
      </c>
      <c r="J147" s="85">
        <v>60</v>
      </c>
      <c r="K147" s="28">
        <f t="shared" si="5"/>
        <v>60</v>
      </c>
      <c r="L147" s="28">
        <f t="shared" si="6"/>
        <v>60</v>
      </c>
      <c r="M147" s="29"/>
      <c r="N147" s="30">
        <f t="shared" si="3"/>
        <v>15</v>
      </c>
      <c r="O147" s="29"/>
      <c r="P147" s="29"/>
      <c r="Q147" s="29"/>
      <c r="R147" s="42">
        <f t="shared" si="7"/>
        <v>0</v>
      </c>
      <c r="S147" s="20" t="str">
        <f t="shared" si="8"/>
        <v>OK</v>
      </c>
      <c r="T147" s="155"/>
      <c r="U147" s="156"/>
      <c r="V147" s="152">
        <v>60</v>
      </c>
      <c r="W147" s="156"/>
      <c r="X147" s="41"/>
      <c r="Y147" s="41"/>
      <c r="Z147" s="41"/>
      <c r="AA147" s="40"/>
      <c r="AB147" s="40"/>
      <c r="AC147" s="40"/>
      <c r="AD147" s="40"/>
      <c r="AE147" s="38"/>
      <c r="AF147" s="38"/>
      <c r="AG147" s="38"/>
      <c r="AH147" s="38"/>
      <c r="AI147" s="38"/>
      <c r="AJ147" s="38"/>
      <c r="AK147" s="38"/>
      <c r="AL147" s="38"/>
      <c r="AM147" s="38"/>
      <c r="AN147" s="38"/>
      <c r="AO147" s="38"/>
      <c r="AP147" s="38"/>
      <c r="AQ147" s="38"/>
      <c r="AR147" s="38"/>
      <c r="AS147" s="38"/>
      <c r="AT147" s="38"/>
      <c r="AU147" s="38"/>
      <c r="AV147" s="38"/>
      <c r="AW147" s="38"/>
      <c r="AX147" s="38"/>
      <c r="AY147" s="38"/>
    </row>
    <row r="148" spans="1:51" ht="24.75" customHeight="1" x14ac:dyDescent="0.25">
      <c r="A148" s="166"/>
      <c r="B148" s="164"/>
      <c r="C148" s="67">
        <v>154</v>
      </c>
      <c r="D148" s="73" t="s">
        <v>208</v>
      </c>
      <c r="E148" s="86" t="s">
        <v>461</v>
      </c>
      <c r="F148" s="78" t="s">
        <v>3</v>
      </c>
      <c r="G148" s="80" t="s">
        <v>433</v>
      </c>
      <c r="H148" s="77" t="s">
        <v>468</v>
      </c>
      <c r="I148" s="82">
        <v>3.27</v>
      </c>
      <c r="J148" s="85">
        <v>60</v>
      </c>
      <c r="K148" s="28">
        <f t="shared" si="5"/>
        <v>60</v>
      </c>
      <c r="L148" s="28">
        <f t="shared" si="6"/>
        <v>60</v>
      </c>
      <c r="M148" s="29"/>
      <c r="N148" s="30">
        <f t="shared" si="3"/>
        <v>15</v>
      </c>
      <c r="O148" s="29"/>
      <c r="P148" s="29"/>
      <c r="Q148" s="29"/>
      <c r="R148" s="42">
        <f t="shared" si="7"/>
        <v>0</v>
      </c>
      <c r="S148" s="20" t="str">
        <f t="shared" si="8"/>
        <v>OK</v>
      </c>
      <c r="T148" s="155"/>
      <c r="U148" s="156"/>
      <c r="V148" s="152">
        <v>60</v>
      </c>
      <c r="W148" s="156"/>
      <c r="X148" s="41"/>
      <c r="Y148" s="41"/>
      <c r="Z148" s="41"/>
      <c r="AA148" s="40"/>
      <c r="AB148" s="40"/>
      <c r="AC148" s="40"/>
      <c r="AD148" s="40"/>
      <c r="AE148" s="38"/>
      <c r="AF148" s="38"/>
      <c r="AG148" s="38"/>
      <c r="AH148" s="38"/>
      <c r="AI148" s="38"/>
      <c r="AJ148" s="38"/>
      <c r="AK148" s="38"/>
      <c r="AL148" s="38"/>
      <c r="AM148" s="38"/>
      <c r="AN148" s="38"/>
      <c r="AO148" s="38"/>
      <c r="AP148" s="38"/>
      <c r="AQ148" s="38"/>
      <c r="AR148" s="38"/>
      <c r="AS148" s="38"/>
      <c r="AT148" s="38"/>
      <c r="AU148" s="38"/>
      <c r="AV148" s="38"/>
      <c r="AW148" s="38"/>
      <c r="AX148" s="38"/>
      <c r="AY148" s="38"/>
    </row>
    <row r="149" spans="1:51" ht="24.75" customHeight="1" x14ac:dyDescent="0.25">
      <c r="A149" s="166"/>
      <c r="B149" s="164"/>
      <c r="C149" s="67">
        <v>155</v>
      </c>
      <c r="D149" s="73" t="s">
        <v>209</v>
      </c>
      <c r="E149" s="86" t="s">
        <v>462</v>
      </c>
      <c r="F149" s="78" t="s">
        <v>3</v>
      </c>
      <c r="G149" s="80" t="s">
        <v>433</v>
      </c>
      <c r="H149" s="77" t="s">
        <v>468</v>
      </c>
      <c r="I149" s="82">
        <v>4.12</v>
      </c>
      <c r="J149" s="85">
        <v>60</v>
      </c>
      <c r="K149" s="28">
        <f t="shared" si="5"/>
        <v>60</v>
      </c>
      <c r="L149" s="28">
        <f t="shared" si="6"/>
        <v>60</v>
      </c>
      <c r="M149" s="29"/>
      <c r="N149" s="30">
        <f t="shared" si="3"/>
        <v>15</v>
      </c>
      <c r="O149" s="29"/>
      <c r="P149" s="29"/>
      <c r="Q149" s="29"/>
      <c r="R149" s="42">
        <f t="shared" si="7"/>
        <v>0</v>
      </c>
      <c r="S149" s="20" t="str">
        <f t="shared" si="8"/>
        <v>OK</v>
      </c>
      <c r="T149" s="155"/>
      <c r="U149" s="156"/>
      <c r="V149" s="152">
        <v>60</v>
      </c>
      <c r="W149" s="156"/>
      <c r="X149" s="41"/>
      <c r="Y149" s="41"/>
      <c r="Z149" s="41"/>
      <c r="AA149" s="40"/>
      <c r="AB149" s="40"/>
      <c r="AC149" s="40"/>
      <c r="AD149" s="40"/>
      <c r="AE149" s="38"/>
      <c r="AF149" s="38"/>
      <c r="AG149" s="38"/>
      <c r="AH149" s="38"/>
      <c r="AI149" s="38"/>
      <c r="AJ149" s="38"/>
      <c r="AK149" s="38"/>
      <c r="AL149" s="38"/>
      <c r="AM149" s="38"/>
      <c r="AN149" s="38"/>
      <c r="AO149" s="38"/>
      <c r="AP149" s="38"/>
      <c r="AQ149" s="38"/>
      <c r="AR149" s="38"/>
      <c r="AS149" s="38"/>
      <c r="AT149" s="38"/>
      <c r="AU149" s="38"/>
      <c r="AV149" s="38"/>
      <c r="AW149" s="38"/>
      <c r="AX149" s="38"/>
      <c r="AY149" s="38"/>
    </row>
    <row r="150" spans="1:51" ht="24.75" customHeight="1" x14ac:dyDescent="0.25">
      <c r="A150" s="166"/>
      <c r="B150" s="164"/>
      <c r="C150" s="67">
        <v>156</v>
      </c>
      <c r="D150" s="73" t="s">
        <v>210</v>
      </c>
      <c r="E150" s="86" t="s">
        <v>463</v>
      </c>
      <c r="F150" s="78" t="s">
        <v>3</v>
      </c>
      <c r="G150" s="80" t="s">
        <v>433</v>
      </c>
      <c r="H150" s="77" t="s">
        <v>468</v>
      </c>
      <c r="I150" s="82">
        <v>5.89</v>
      </c>
      <c r="J150" s="85">
        <v>60</v>
      </c>
      <c r="K150" s="28">
        <f t="shared" si="5"/>
        <v>60</v>
      </c>
      <c r="L150" s="28">
        <f t="shared" si="6"/>
        <v>60</v>
      </c>
      <c r="M150" s="29"/>
      <c r="N150" s="30">
        <f t="shared" si="3"/>
        <v>15</v>
      </c>
      <c r="O150" s="29"/>
      <c r="P150" s="29"/>
      <c r="Q150" s="29"/>
      <c r="R150" s="42">
        <f t="shared" si="7"/>
        <v>0</v>
      </c>
      <c r="S150" s="20" t="str">
        <f t="shared" si="8"/>
        <v>OK</v>
      </c>
      <c r="T150" s="155"/>
      <c r="U150" s="156"/>
      <c r="V150" s="152">
        <v>60</v>
      </c>
      <c r="W150" s="156"/>
      <c r="X150" s="41"/>
      <c r="Y150" s="41"/>
      <c r="Z150" s="41"/>
      <c r="AA150" s="40"/>
      <c r="AB150" s="40"/>
      <c r="AC150" s="40"/>
      <c r="AD150" s="40"/>
      <c r="AE150" s="38"/>
      <c r="AF150" s="38"/>
      <c r="AG150" s="38"/>
      <c r="AH150" s="38"/>
      <c r="AI150" s="38"/>
      <c r="AJ150" s="38"/>
      <c r="AK150" s="38"/>
      <c r="AL150" s="38"/>
      <c r="AM150" s="38"/>
      <c r="AN150" s="38"/>
      <c r="AO150" s="38"/>
      <c r="AP150" s="38"/>
      <c r="AQ150" s="38"/>
      <c r="AR150" s="38"/>
      <c r="AS150" s="38"/>
      <c r="AT150" s="38"/>
      <c r="AU150" s="38"/>
      <c r="AV150" s="38"/>
      <c r="AW150" s="38"/>
      <c r="AX150" s="38"/>
      <c r="AY150" s="38"/>
    </row>
    <row r="151" spans="1:51" ht="24.75" customHeight="1" x14ac:dyDescent="0.25">
      <c r="A151" s="166"/>
      <c r="B151" s="164"/>
      <c r="C151" s="67">
        <v>157</v>
      </c>
      <c r="D151" s="73" t="s">
        <v>211</v>
      </c>
      <c r="E151" s="86" t="s">
        <v>464</v>
      </c>
      <c r="F151" s="78" t="s">
        <v>3</v>
      </c>
      <c r="G151" s="80" t="s">
        <v>433</v>
      </c>
      <c r="H151" s="77" t="s">
        <v>468</v>
      </c>
      <c r="I151" s="82">
        <v>3.9</v>
      </c>
      <c r="J151" s="85">
        <v>40</v>
      </c>
      <c r="K151" s="28">
        <f t="shared" si="5"/>
        <v>40</v>
      </c>
      <c r="L151" s="28">
        <f t="shared" si="6"/>
        <v>40</v>
      </c>
      <c r="M151" s="29"/>
      <c r="N151" s="30">
        <f t="shared" si="3"/>
        <v>10</v>
      </c>
      <c r="O151" s="29"/>
      <c r="P151" s="29"/>
      <c r="Q151" s="29"/>
      <c r="R151" s="42">
        <f t="shared" si="7"/>
        <v>0</v>
      </c>
      <c r="S151" s="20" t="str">
        <f t="shared" si="8"/>
        <v>OK</v>
      </c>
      <c r="T151" s="155"/>
      <c r="U151" s="156"/>
      <c r="V151" s="152">
        <v>40</v>
      </c>
      <c r="W151" s="156"/>
      <c r="X151" s="41"/>
      <c r="Y151" s="41"/>
      <c r="Z151" s="41"/>
      <c r="AA151" s="40"/>
      <c r="AB151" s="40"/>
      <c r="AC151" s="40"/>
      <c r="AD151" s="40"/>
      <c r="AE151" s="38"/>
      <c r="AF151" s="38"/>
      <c r="AG151" s="38"/>
      <c r="AH151" s="38"/>
      <c r="AI151" s="38"/>
      <c r="AJ151" s="38"/>
      <c r="AK151" s="38"/>
      <c r="AL151" s="38"/>
      <c r="AM151" s="38"/>
      <c r="AN151" s="38"/>
      <c r="AO151" s="38"/>
      <c r="AP151" s="38"/>
      <c r="AQ151" s="38"/>
      <c r="AR151" s="38"/>
      <c r="AS151" s="38"/>
      <c r="AT151" s="38"/>
      <c r="AU151" s="38"/>
      <c r="AV151" s="38"/>
      <c r="AW151" s="38"/>
      <c r="AX151" s="38"/>
      <c r="AY151" s="38"/>
    </row>
    <row r="152" spans="1:51" ht="24.75" customHeight="1" x14ac:dyDescent="0.25">
      <c r="A152" s="166"/>
      <c r="B152" s="164"/>
      <c r="C152" s="67">
        <v>158</v>
      </c>
      <c r="D152" s="73" t="s">
        <v>212</v>
      </c>
      <c r="E152" s="86" t="s">
        <v>465</v>
      </c>
      <c r="F152" s="78" t="s">
        <v>3</v>
      </c>
      <c r="G152" s="80" t="s">
        <v>433</v>
      </c>
      <c r="H152" s="77" t="s">
        <v>473</v>
      </c>
      <c r="I152" s="82">
        <v>157.9</v>
      </c>
      <c r="J152" s="85">
        <v>30</v>
      </c>
      <c r="K152" s="28">
        <f t="shared" si="5"/>
        <v>30</v>
      </c>
      <c r="L152" s="28">
        <f t="shared" si="6"/>
        <v>30</v>
      </c>
      <c r="M152" s="29"/>
      <c r="N152" s="30">
        <f t="shared" si="3"/>
        <v>7</v>
      </c>
      <c r="O152" s="29"/>
      <c r="P152" s="29"/>
      <c r="Q152" s="29"/>
      <c r="R152" s="42">
        <f t="shared" si="7"/>
        <v>0</v>
      </c>
      <c r="S152" s="20" t="str">
        <f t="shared" si="8"/>
        <v>OK</v>
      </c>
      <c r="T152" s="155"/>
      <c r="U152" s="156"/>
      <c r="V152" s="152">
        <v>30</v>
      </c>
      <c r="W152" s="156"/>
      <c r="X152" s="41"/>
      <c r="Y152" s="41"/>
      <c r="Z152" s="41"/>
      <c r="AA152" s="40"/>
      <c r="AB152" s="40"/>
      <c r="AC152" s="40"/>
      <c r="AD152" s="40"/>
      <c r="AE152" s="38"/>
      <c r="AF152" s="38"/>
      <c r="AG152" s="38"/>
      <c r="AH152" s="38"/>
      <c r="AI152" s="38"/>
      <c r="AJ152" s="38"/>
      <c r="AK152" s="38"/>
      <c r="AL152" s="38"/>
      <c r="AM152" s="38"/>
      <c r="AN152" s="38"/>
      <c r="AO152" s="38"/>
      <c r="AP152" s="38"/>
      <c r="AQ152" s="38"/>
      <c r="AR152" s="38"/>
      <c r="AS152" s="38"/>
      <c r="AT152" s="38"/>
      <c r="AU152" s="38"/>
      <c r="AV152" s="38"/>
      <c r="AW152" s="38"/>
      <c r="AX152" s="38"/>
      <c r="AY152" s="38"/>
    </row>
    <row r="153" spans="1:51" ht="24.75" customHeight="1" x14ac:dyDescent="0.25">
      <c r="A153" s="166"/>
      <c r="B153" s="164"/>
      <c r="C153" s="67">
        <v>159</v>
      </c>
      <c r="D153" s="73" t="s">
        <v>213</v>
      </c>
      <c r="E153" s="86" t="s">
        <v>466</v>
      </c>
      <c r="F153" s="78" t="s">
        <v>3</v>
      </c>
      <c r="G153" s="80" t="s">
        <v>433</v>
      </c>
      <c r="H153" s="77" t="s">
        <v>473</v>
      </c>
      <c r="I153" s="82">
        <v>102.99</v>
      </c>
      <c r="J153" s="85">
        <v>30</v>
      </c>
      <c r="K153" s="28">
        <f t="shared" si="5"/>
        <v>30</v>
      </c>
      <c r="L153" s="28">
        <f t="shared" si="6"/>
        <v>30</v>
      </c>
      <c r="M153" s="29"/>
      <c r="N153" s="30">
        <f t="shared" si="3"/>
        <v>7</v>
      </c>
      <c r="O153" s="29"/>
      <c r="P153" s="29"/>
      <c r="Q153" s="29"/>
      <c r="R153" s="42">
        <f t="shared" si="7"/>
        <v>0</v>
      </c>
      <c r="S153" s="20" t="str">
        <f t="shared" si="8"/>
        <v>OK</v>
      </c>
      <c r="T153" s="155"/>
      <c r="U153" s="156"/>
      <c r="V153" s="152">
        <v>30</v>
      </c>
      <c r="W153" s="156"/>
      <c r="X153" s="41"/>
      <c r="Y153" s="41"/>
      <c r="Z153" s="41"/>
      <c r="AA153" s="40"/>
      <c r="AB153" s="40"/>
      <c r="AC153" s="40"/>
      <c r="AD153" s="40"/>
      <c r="AE153" s="38"/>
      <c r="AF153" s="38"/>
      <c r="AG153" s="38"/>
      <c r="AH153" s="38"/>
      <c r="AI153" s="38"/>
      <c r="AJ153" s="38"/>
      <c r="AK153" s="38"/>
      <c r="AL153" s="38"/>
      <c r="AM153" s="38"/>
      <c r="AN153" s="38"/>
      <c r="AO153" s="38"/>
      <c r="AP153" s="38"/>
      <c r="AQ153" s="38"/>
      <c r="AR153" s="38"/>
      <c r="AS153" s="38"/>
      <c r="AT153" s="38"/>
      <c r="AU153" s="38"/>
      <c r="AV153" s="38"/>
      <c r="AW153" s="38"/>
      <c r="AX153" s="38"/>
      <c r="AY153" s="38"/>
    </row>
    <row r="154" spans="1:51" ht="24.75" customHeight="1" x14ac:dyDescent="0.25">
      <c r="A154" s="166"/>
      <c r="B154" s="165"/>
      <c r="C154" s="67">
        <v>160</v>
      </c>
      <c r="D154" s="73" t="s">
        <v>214</v>
      </c>
      <c r="E154" s="86" t="s">
        <v>467</v>
      </c>
      <c r="F154" s="78" t="s">
        <v>340</v>
      </c>
      <c r="G154" s="80" t="s">
        <v>433</v>
      </c>
      <c r="H154" s="77" t="s">
        <v>468</v>
      </c>
      <c r="I154" s="82">
        <v>1405.14</v>
      </c>
      <c r="J154" s="85">
        <v>5</v>
      </c>
      <c r="K154" s="28">
        <f t="shared" si="5"/>
        <v>5</v>
      </c>
      <c r="L154" s="28">
        <f t="shared" si="6"/>
        <v>5</v>
      </c>
      <c r="M154" s="29"/>
      <c r="N154" s="30">
        <f t="shared" si="3"/>
        <v>1</v>
      </c>
      <c r="O154" s="29"/>
      <c r="P154" s="29"/>
      <c r="Q154" s="29"/>
      <c r="R154" s="42">
        <f t="shared" si="7"/>
        <v>0</v>
      </c>
      <c r="S154" s="20" t="str">
        <f t="shared" si="8"/>
        <v>OK</v>
      </c>
      <c r="T154" s="155"/>
      <c r="U154" s="156"/>
      <c r="V154" s="152">
        <v>5</v>
      </c>
      <c r="W154" s="156"/>
      <c r="X154" s="41"/>
      <c r="Y154" s="41"/>
      <c r="Z154" s="41"/>
      <c r="AA154" s="40"/>
      <c r="AB154" s="40"/>
      <c r="AC154" s="40"/>
      <c r="AD154" s="40"/>
      <c r="AE154" s="38"/>
      <c r="AF154" s="38"/>
      <c r="AG154" s="38"/>
      <c r="AH154" s="38"/>
      <c r="AI154" s="38"/>
      <c r="AJ154" s="38"/>
      <c r="AK154" s="38"/>
      <c r="AL154" s="38"/>
      <c r="AM154" s="38"/>
      <c r="AN154" s="38"/>
      <c r="AO154" s="38"/>
      <c r="AP154" s="38"/>
      <c r="AQ154" s="38"/>
      <c r="AR154" s="38"/>
      <c r="AS154" s="38"/>
      <c r="AT154" s="38"/>
      <c r="AU154" s="38"/>
      <c r="AV154" s="38"/>
      <c r="AW154" s="38"/>
      <c r="AX154" s="38"/>
      <c r="AY154" s="38"/>
    </row>
    <row r="155" spans="1:51" ht="16.5" customHeight="1" x14ac:dyDescent="0.25">
      <c r="I155" s="57"/>
      <c r="J155" s="55">
        <f t="shared" ref="J155:R155" si="9">SUM(J4:J154)</f>
        <v>3315</v>
      </c>
      <c r="K155" s="55">
        <f t="shared" si="9"/>
        <v>1065</v>
      </c>
      <c r="L155" s="55">
        <f t="shared" si="9"/>
        <v>1065</v>
      </c>
      <c r="M155" s="55">
        <f t="shared" si="9"/>
        <v>0</v>
      </c>
      <c r="N155" s="55">
        <f t="shared" si="9"/>
        <v>814</v>
      </c>
      <c r="O155" s="55">
        <f t="shared" si="9"/>
        <v>0</v>
      </c>
      <c r="P155" s="55">
        <f t="shared" si="9"/>
        <v>0</v>
      </c>
      <c r="Q155" s="55">
        <f t="shared" si="9"/>
        <v>0</v>
      </c>
      <c r="R155" s="56">
        <f t="shared" si="9"/>
        <v>2250</v>
      </c>
      <c r="T155" s="159">
        <f>SUMPRODUCT($I$4:$I$154,T4:T154)</f>
        <v>305.20000000000005</v>
      </c>
      <c r="U155" s="159">
        <f t="shared" ref="U155:Y155" si="10">SUMPRODUCT($I$4:$I$154,U4:U154)</f>
        <v>2911.1000000000004</v>
      </c>
      <c r="V155" s="159">
        <f t="shared" si="10"/>
        <v>60514.799999999988</v>
      </c>
      <c r="W155" s="159">
        <f t="shared" si="10"/>
        <v>385.3</v>
      </c>
      <c r="X155" s="159">
        <f t="shared" si="10"/>
        <v>0</v>
      </c>
      <c r="Y155" s="159">
        <f t="shared" si="10"/>
        <v>0</v>
      </c>
      <c r="Z155" s="22">
        <f t="shared" ref="Z155:AY155" si="11">SUMPRODUCT($I$4:$I$154,Z4:Z154)</f>
        <v>0</v>
      </c>
      <c r="AA155" s="22">
        <f t="shared" si="11"/>
        <v>0</v>
      </c>
      <c r="AB155" s="22">
        <f t="shared" si="11"/>
        <v>0</v>
      </c>
      <c r="AC155" s="22">
        <f t="shared" si="11"/>
        <v>0</v>
      </c>
      <c r="AD155" s="22">
        <f t="shared" si="11"/>
        <v>0</v>
      </c>
      <c r="AE155" s="22">
        <f t="shared" si="11"/>
        <v>0</v>
      </c>
      <c r="AF155" s="22">
        <f t="shared" si="11"/>
        <v>0</v>
      </c>
      <c r="AG155" s="22">
        <f t="shared" si="11"/>
        <v>0</v>
      </c>
      <c r="AH155" s="22">
        <f t="shared" si="11"/>
        <v>0</v>
      </c>
      <c r="AI155" s="22">
        <f t="shared" si="11"/>
        <v>0</v>
      </c>
      <c r="AJ155" s="22">
        <f t="shared" si="11"/>
        <v>0</v>
      </c>
      <c r="AK155" s="22">
        <f t="shared" si="11"/>
        <v>0</v>
      </c>
      <c r="AL155" s="22">
        <f t="shared" si="11"/>
        <v>0</v>
      </c>
      <c r="AM155" s="22">
        <f t="shared" si="11"/>
        <v>0</v>
      </c>
      <c r="AN155" s="22">
        <f t="shared" si="11"/>
        <v>0</v>
      </c>
      <c r="AO155" s="22">
        <f t="shared" si="11"/>
        <v>0</v>
      </c>
      <c r="AP155" s="22">
        <f t="shared" si="11"/>
        <v>0</v>
      </c>
      <c r="AQ155" s="22">
        <f t="shared" si="11"/>
        <v>0</v>
      </c>
      <c r="AR155" s="22">
        <f t="shared" si="11"/>
        <v>0</v>
      </c>
      <c r="AS155" s="22">
        <f t="shared" si="11"/>
        <v>0</v>
      </c>
      <c r="AT155" s="22">
        <f t="shared" si="11"/>
        <v>0</v>
      </c>
      <c r="AU155" s="22">
        <f t="shared" si="11"/>
        <v>0</v>
      </c>
      <c r="AV155" s="22">
        <f t="shared" si="11"/>
        <v>0</v>
      </c>
      <c r="AW155" s="22">
        <f t="shared" si="11"/>
        <v>0</v>
      </c>
      <c r="AX155" s="22">
        <f t="shared" si="11"/>
        <v>0</v>
      </c>
      <c r="AY155" s="22">
        <f t="shared" si="11"/>
        <v>0</v>
      </c>
    </row>
    <row r="156" spans="1:51" ht="20.25" customHeight="1" x14ac:dyDescent="0.25">
      <c r="J156" s="62">
        <f t="shared" ref="J156:Q156" si="12">SUMPRODUCT($I$4:$I$154,J4:J154)</f>
        <v>84607.17</v>
      </c>
      <c r="K156" s="62">
        <f t="shared" si="12"/>
        <v>64116.399999999994</v>
      </c>
      <c r="L156" s="62">
        <f t="shared" si="12"/>
        <v>64116.399999999994</v>
      </c>
      <c r="M156" s="62">
        <f t="shared" si="12"/>
        <v>0</v>
      </c>
      <c r="N156" s="62">
        <f t="shared" si="12"/>
        <v>19891.589999999997</v>
      </c>
      <c r="O156" s="62">
        <f t="shared" si="12"/>
        <v>0</v>
      </c>
      <c r="P156" s="62">
        <f t="shared" si="12"/>
        <v>0</v>
      </c>
      <c r="Q156" s="62">
        <f t="shared" si="12"/>
        <v>0</v>
      </c>
      <c r="T156" s="157"/>
      <c r="U156" s="157"/>
      <c r="V156" s="157"/>
      <c r="W156" s="157"/>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row>
    <row r="157" spans="1:51" ht="20.25" customHeight="1" thickBot="1" x14ac:dyDescent="0.3">
      <c r="J157" s="62"/>
      <c r="M157" s="33"/>
      <c r="N157" s="33"/>
      <c r="O157" s="33"/>
      <c r="P157" s="33"/>
      <c r="Q157" s="33"/>
      <c r="T157" s="157"/>
      <c r="U157" s="158"/>
      <c r="V157" s="158"/>
      <c r="W157" s="158"/>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row>
    <row r="158" spans="1:51" ht="17.25" customHeight="1" x14ac:dyDescent="0.25">
      <c r="A158" s="39"/>
      <c r="B158" s="177" t="s">
        <v>60</v>
      </c>
      <c r="C158" s="178"/>
      <c r="D158" s="178"/>
      <c r="E158" s="178"/>
      <c r="F158" s="178"/>
      <c r="G158" s="178"/>
      <c r="H158" s="178"/>
      <c r="I158" s="178"/>
      <c r="J158" s="179"/>
      <c r="K158" s="33"/>
      <c r="L158" s="33"/>
      <c r="M158" s="33"/>
      <c r="N158" s="33"/>
      <c r="O158" s="33"/>
      <c r="P158" s="33"/>
      <c r="Q158" s="33"/>
      <c r="T158" s="157"/>
      <c r="U158" s="158"/>
      <c r="V158" s="158"/>
      <c r="W158" s="158"/>
    </row>
    <row r="159" spans="1:51" ht="16.5" customHeight="1" x14ac:dyDescent="0.25">
      <c r="A159" s="39"/>
      <c r="B159" s="180" t="s">
        <v>58</v>
      </c>
      <c r="C159" s="181"/>
      <c r="D159" s="181"/>
      <c r="E159" s="181"/>
      <c r="F159" s="181"/>
      <c r="G159" s="181"/>
      <c r="H159" s="181"/>
      <c r="I159" s="181"/>
      <c r="J159" s="182"/>
      <c r="Q159" s="27"/>
      <c r="T159" s="157"/>
      <c r="U159" s="158"/>
      <c r="V159" s="158"/>
      <c r="W159" s="158"/>
    </row>
    <row r="160" spans="1:51" ht="15.75" customHeight="1" x14ac:dyDescent="0.25">
      <c r="A160" s="39"/>
      <c r="B160" s="183" t="s">
        <v>59</v>
      </c>
      <c r="C160" s="184"/>
      <c r="D160" s="184"/>
      <c r="E160" s="184"/>
      <c r="F160" s="184"/>
      <c r="G160" s="184"/>
      <c r="H160" s="184"/>
      <c r="I160" s="184"/>
      <c r="J160" s="185"/>
      <c r="Q160" s="27"/>
      <c r="T160" s="157"/>
      <c r="U160" s="157"/>
      <c r="V160" s="157"/>
      <c r="W160" s="157"/>
    </row>
    <row r="161" spans="1:10" ht="18.75" customHeight="1" thickBot="1" x14ac:dyDescent="0.3">
      <c r="A161" s="39"/>
      <c r="B161" s="186" t="s">
        <v>57</v>
      </c>
      <c r="C161" s="187"/>
      <c r="D161" s="187"/>
      <c r="E161" s="187"/>
      <c r="F161" s="187"/>
      <c r="G161" s="187"/>
      <c r="H161" s="187"/>
      <c r="I161" s="187"/>
      <c r="J161" s="188"/>
    </row>
  </sheetData>
  <autoFilter ref="A3:AY3" xr:uid="{00000000-0001-0000-0000-000000000000}"/>
  <mergeCells count="71">
    <mergeCell ref="B161:J161"/>
    <mergeCell ref="A120:A138"/>
    <mergeCell ref="B120:B138"/>
    <mergeCell ref="A139:A140"/>
    <mergeCell ref="B139:B140"/>
    <mergeCell ref="A141:A143"/>
    <mergeCell ref="B141:B143"/>
    <mergeCell ref="A144:A154"/>
    <mergeCell ref="B144:B154"/>
    <mergeCell ref="B158:J158"/>
    <mergeCell ref="B159:J159"/>
    <mergeCell ref="B160:J160"/>
    <mergeCell ref="A92:A103"/>
    <mergeCell ref="B92:B103"/>
    <mergeCell ref="A104:A110"/>
    <mergeCell ref="B104:B110"/>
    <mergeCell ref="A111:A119"/>
    <mergeCell ref="B111:B119"/>
    <mergeCell ref="A74:A88"/>
    <mergeCell ref="B74:B88"/>
    <mergeCell ref="A89:A90"/>
    <mergeCell ref="B89:B90"/>
    <mergeCell ref="A27:A30"/>
    <mergeCell ref="B27:B30"/>
    <mergeCell ref="A31:A56"/>
    <mergeCell ref="B31:B56"/>
    <mergeCell ref="A57:A73"/>
    <mergeCell ref="B57:B73"/>
    <mergeCell ref="A4:A16"/>
    <mergeCell ref="B4:B16"/>
    <mergeCell ref="A17:A22"/>
    <mergeCell ref="B17:B22"/>
    <mergeCell ref="A23:A26"/>
    <mergeCell ref="B23:B26"/>
    <mergeCell ref="AU1:AU2"/>
    <mergeCell ref="AV1:AV2"/>
    <mergeCell ref="AW1:AW2"/>
    <mergeCell ref="AX1:AX2"/>
    <mergeCell ref="AY1:AY2"/>
    <mergeCell ref="AH1:AH2"/>
    <mergeCell ref="W1:W2"/>
    <mergeCell ref="X1:X2"/>
    <mergeCell ref="Y1:Y2"/>
    <mergeCell ref="Z1:Z2"/>
    <mergeCell ref="AA1:AA2"/>
    <mergeCell ref="AC1:AC2"/>
    <mergeCell ref="AD1:AD2"/>
    <mergeCell ref="AE1:AE2"/>
    <mergeCell ref="AF1:AF2"/>
    <mergeCell ref="AG1:AG2"/>
    <mergeCell ref="AB1:AB2"/>
    <mergeCell ref="AR1:AR2"/>
    <mergeCell ref="AS1:AS2"/>
    <mergeCell ref="AT1:AT2"/>
    <mergeCell ref="AI1:AI2"/>
    <mergeCell ref="AJ1:AJ2"/>
    <mergeCell ref="AK1:AK2"/>
    <mergeCell ref="AL1:AL2"/>
    <mergeCell ref="AM1:AM2"/>
    <mergeCell ref="AN1:AN2"/>
    <mergeCell ref="AO1:AO2"/>
    <mergeCell ref="AP1:AP2"/>
    <mergeCell ref="AQ1:AQ2"/>
    <mergeCell ref="V1:V2"/>
    <mergeCell ref="A2:I2"/>
    <mergeCell ref="J2:S2"/>
    <mergeCell ref="A1:C1"/>
    <mergeCell ref="D1:I1"/>
    <mergeCell ref="J1:S1"/>
    <mergeCell ref="T1:T2"/>
    <mergeCell ref="U1:U2"/>
  </mergeCells>
  <conditionalFormatting sqref="S1 S3:S1048576">
    <cfRule type="cellIs" dxfId="185" priority="17" operator="equal">
      <formula>"ATENÇÃO"</formula>
    </cfRule>
  </conditionalFormatting>
  <conditionalFormatting sqref="X4:AY154">
    <cfRule type="cellIs" dxfId="184" priority="16" operator="greaterThan">
      <formula>0</formula>
    </cfRule>
  </conditionalFormatting>
  <conditionalFormatting sqref="R4:R154">
    <cfRule type="cellIs" dxfId="183" priority="15" operator="lessThan">
      <formula>0</formula>
    </cfRule>
  </conditionalFormatting>
  <conditionalFormatting sqref="S4:S154">
    <cfRule type="containsText" dxfId="182" priority="14" operator="containsText" text="ATENÇÃO">
      <formula>NOT(ISERROR(SEARCH("ATENÇÃO",S4)))</formula>
    </cfRule>
  </conditionalFormatting>
  <conditionalFormatting sqref="D123:D125 D8 D77 D105">
    <cfRule type="duplicateValues" dxfId="181" priority="12"/>
  </conditionalFormatting>
  <conditionalFormatting sqref="D10:D12">
    <cfRule type="duplicateValues" dxfId="180" priority="7"/>
  </conditionalFormatting>
  <conditionalFormatting sqref="D65">
    <cfRule type="duplicateValues" dxfId="179" priority="6"/>
  </conditionalFormatting>
  <conditionalFormatting sqref="D81">
    <cfRule type="duplicateValues" dxfId="178" priority="5"/>
  </conditionalFormatting>
  <conditionalFormatting sqref="D116 D126:D129">
    <cfRule type="duplicateValues" dxfId="177" priority="10"/>
  </conditionalFormatting>
  <conditionalFormatting sqref="D120:D122 D117 D115 D106">
    <cfRule type="duplicateValues" dxfId="176" priority="11"/>
  </conditionalFormatting>
  <conditionalFormatting sqref="D130:D138">
    <cfRule type="duplicateValues" dxfId="175" priority="4"/>
  </conditionalFormatting>
  <conditionalFormatting sqref="D139:D140 D9">
    <cfRule type="duplicateValues" dxfId="174" priority="8"/>
  </conditionalFormatting>
  <conditionalFormatting sqref="D143">
    <cfRule type="duplicateValues" dxfId="173" priority="3"/>
  </conditionalFormatting>
  <conditionalFormatting sqref="D144">
    <cfRule type="duplicateValues" dxfId="172" priority="2"/>
  </conditionalFormatting>
  <conditionalFormatting sqref="D145:D153 D141:D142 D118:D119">
    <cfRule type="duplicateValues" dxfId="171" priority="13"/>
  </conditionalFormatting>
  <conditionalFormatting sqref="D154">
    <cfRule type="duplicateValues" dxfId="170" priority="1"/>
  </conditionalFormatting>
  <conditionalFormatting sqref="D78:D80 D66:D76 D82:D104 D107:D114 D13:D64 D4:D7">
    <cfRule type="duplicateValues" dxfId="169" priority="9"/>
  </conditionalFormatting>
  <pageMargins left="0.511811024" right="0.511811024" top="0.78740157499999996" bottom="0.78740157499999996" header="0.31496062000000002" footer="0.31496062000000002"/>
  <pageSetup paperSize="9" scale="60" orientation="landscape" r:id="rId1"/>
  <colBreaks count="1" manualBreakCount="1">
    <brk id="23"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1C19B-E15C-4232-B5BB-94D36CA8E74B}">
  <dimension ref="A1:AY161"/>
  <sheetViews>
    <sheetView topLeftCell="A143" zoomScale="70" zoomScaleNormal="70" workbookViewId="0">
      <selection activeCell="X161" sqref="X161"/>
    </sheetView>
  </sheetViews>
  <sheetFormatPr defaultColWidth="11.85546875" defaultRowHeight="24.75" customHeight="1" x14ac:dyDescent="0.25"/>
  <cols>
    <col min="1" max="1" width="11.7109375" style="1" customWidth="1"/>
    <col min="2" max="2" width="8" style="1" customWidth="1"/>
    <col min="3" max="3" width="9.85546875" style="1" customWidth="1"/>
    <col min="4" max="4" width="23.5703125" style="3" customWidth="1"/>
    <col min="5" max="5" width="18" style="1" customWidth="1"/>
    <col min="6" max="6" width="10.28515625" style="1" customWidth="1"/>
    <col min="7" max="7" width="14.42578125" style="1" customWidth="1"/>
    <col min="8" max="8" width="16.28515625" style="1" customWidth="1"/>
    <col min="9" max="9" width="15.140625" style="3" customWidth="1"/>
    <col min="10" max="10" width="14.7109375" style="4" bestFit="1" customWidth="1"/>
    <col min="11" max="12" width="11.85546875" style="4"/>
    <col min="13" max="13" width="13.7109375" style="4" customWidth="1"/>
    <col min="14" max="14" width="13.28515625" style="4" customWidth="1"/>
    <col min="15" max="17" width="11.85546875" style="4"/>
    <col min="18" max="18" width="11.85546875" style="12"/>
    <col min="19" max="19" width="11.85546875" style="5"/>
    <col min="20" max="31" width="15" style="6" customWidth="1"/>
    <col min="32" max="51" width="15" style="39" customWidth="1"/>
    <col min="52" max="16384" width="11.85546875" style="39"/>
  </cols>
  <sheetData>
    <row r="1" spans="1:51" ht="47.1" customHeight="1" x14ac:dyDescent="0.25">
      <c r="A1" s="190" t="s">
        <v>54</v>
      </c>
      <c r="B1" s="191"/>
      <c r="C1" s="192"/>
      <c r="D1" s="169" t="s">
        <v>56</v>
      </c>
      <c r="E1" s="170"/>
      <c r="F1" s="170"/>
      <c r="G1" s="170"/>
      <c r="H1" s="170"/>
      <c r="I1" s="171"/>
      <c r="J1" s="189" t="s">
        <v>63</v>
      </c>
      <c r="K1" s="189"/>
      <c r="L1" s="189"/>
      <c r="M1" s="189"/>
      <c r="N1" s="189"/>
      <c r="O1" s="189"/>
      <c r="P1" s="189"/>
      <c r="Q1" s="189"/>
      <c r="R1" s="189"/>
      <c r="S1" s="189"/>
      <c r="T1" s="195" t="s">
        <v>558</v>
      </c>
      <c r="U1" s="195" t="s">
        <v>559</v>
      </c>
      <c r="V1" s="195" t="s">
        <v>560</v>
      </c>
      <c r="W1" s="195" t="s">
        <v>561</v>
      </c>
      <c r="X1" s="195" t="s">
        <v>562</v>
      </c>
      <c r="Y1" s="195" t="s">
        <v>563</v>
      </c>
      <c r="Z1" s="195" t="s">
        <v>564</v>
      </c>
      <c r="AA1" s="167" t="s">
        <v>53</v>
      </c>
      <c r="AB1" s="167" t="s">
        <v>53</v>
      </c>
      <c r="AC1" s="167" t="s">
        <v>53</v>
      </c>
      <c r="AD1" s="167" t="s">
        <v>53</v>
      </c>
      <c r="AE1" s="167" t="s">
        <v>53</v>
      </c>
      <c r="AF1" s="167" t="s">
        <v>53</v>
      </c>
      <c r="AG1" s="167" t="s">
        <v>53</v>
      </c>
      <c r="AH1" s="167" t="s">
        <v>53</v>
      </c>
      <c r="AI1" s="167" t="s">
        <v>53</v>
      </c>
      <c r="AJ1" s="167" t="s">
        <v>53</v>
      </c>
      <c r="AK1" s="167" t="s">
        <v>53</v>
      </c>
      <c r="AL1" s="167" t="s">
        <v>53</v>
      </c>
      <c r="AM1" s="167" t="s">
        <v>53</v>
      </c>
      <c r="AN1" s="167" t="s">
        <v>53</v>
      </c>
      <c r="AO1" s="167" t="s">
        <v>53</v>
      </c>
      <c r="AP1" s="167" t="s">
        <v>53</v>
      </c>
      <c r="AQ1" s="167" t="s">
        <v>53</v>
      </c>
      <c r="AR1" s="167" t="s">
        <v>53</v>
      </c>
      <c r="AS1" s="167" t="s">
        <v>53</v>
      </c>
      <c r="AT1" s="167" t="s">
        <v>53</v>
      </c>
      <c r="AU1" s="167" t="s">
        <v>53</v>
      </c>
      <c r="AV1" s="167" t="s">
        <v>53</v>
      </c>
      <c r="AW1" s="167" t="s">
        <v>53</v>
      </c>
      <c r="AX1" s="167" t="s">
        <v>53</v>
      </c>
      <c r="AY1" s="167" t="s">
        <v>53</v>
      </c>
    </row>
    <row r="2" spans="1:51" ht="23.25" customHeight="1" x14ac:dyDescent="0.25">
      <c r="A2" s="169" t="s">
        <v>484</v>
      </c>
      <c r="B2" s="170"/>
      <c r="C2" s="170"/>
      <c r="D2" s="170"/>
      <c r="E2" s="170"/>
      <c r="F2" s="170"/>
      <c r="G2" s="170"/>
      <c r="H2" s="170"/>
      <c r="I2" s="171"/>
      <c r="J2" s="172" t="s">
        <v>55</v>
      </c>
      <c r="K2" s="173"/>
      <c r="L2" s="173"/>
      <c r="M2" s="173"/>
      <c r="N2" s="173"/>
      <c r="O2" s="173"/>
      <c r="P2" s="173"/>
      <c r="Q2" s="173"/>
      <c r="R2" s="173"/>
      <c r="S2" s="174"/>
      <c r="T2" s="196"/>
      <c r="U2" s="196"/>
      <c r="V2" s="196"/>
      <c r="W2" s="196"/>
      <c r="X2" s="196"/>
      <c r="Y2" s="196"/>
      <c r="Z2" s="196"/>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row>
    <row r="3" spans="1:51" s="3" customFormat="1" ht="51" customHeight="1" x14ac:dyDescent="0.2">
      <c r="A3" s="7" t="s">
        <v>483</v>
      </c>
      <c r="B3" s="7" t="s">
        <v>2</v>
      </c>
      <c r="C3" s="7" t="s">
        <v>7</v>
      </c>
      <c r="D3" s="8" t="s">
        <v>9</v>
      </c>
      <c r="E3" s="8" t="s">
        <v>10</v>
      </c>
      <c r="F3" s="8" t="s">
        <v>11</v>
      </c>
      <c r="G3" s="8" t="s">
        <v>4</v>
      </c>
      <c r="H3" s="8" t="s">
        <v>12</v>
      </c>
      <c r="I3" s="9" t="s">
        <v>6</v>
      </c>
      <c r="J3" s="24" t="s">
        <v>62</v>
      </c>
      <c r="K3" s="24" t="s">
        <v>13</v>
      </c>
      <c r="L3" s="24" t="s">
        <v>14</v>
      </c>
      <c r="M3" s="24" t="s">
        <v>61</v>
      </c>
      <c r="N3" s="24" t="s">
        <v>15</v>
      </c>
      <c r="O3" s="24" t="s">
        <v>16</v>
      </c>
      <c r="P3" s="24" t="s">
        <v>17</v>
      </c>
      <c r="Q3" s="24" t="s">
        <v>18</v>
      </c>
      <c r="R3" s="31" t="s">
        <v>0</v>
      </c>
      <c r="S3" s="32" t="s">
        <v>1</v>
      </c>
      <c r="T3" s="141">
        <v>45905</v>
      </c>
      <c r="U3" s="141">
        <v>45938</v>
      </c>
      <c r="V3" s="141">
        <v>45938</v>
      </c>
      <c r="W3" s="141">
        <v>45938</v>
      </c>
      <c r="X3" s="141">
        <v>46086</v>
      </c>
      <c r="Y3" s="141">
        <v>46086</v>
      </c>
      <c r="Z3" s="141">
        <v>46086</v>
      </c>
      <c r="AA3" s="69" t="s">
        <v>48</v>
      </c>
      <c r="AB3" s="69" t="s">
        <v>48</v>
      </c>
      <c r="AC3" s="69" t="s">
        <v>48</v>
      </c>
      <c r="AD3" s="69" t="s">
        <v>48</v>
      </c>
      <c r="AE3" s="69" t="s">
        <v>48</v>
      </c>
      <c r="AF3" s="69" t="s">
        <v>48</v>
      </c>
      <c r="AG3" s="69" t="s">
        <v>48</v>
      </c>
      <c r="AH3" s="69" t="s">
        <v>48</v>
      </c>
      <c r="AI3" s="69" t="s">
        <v>48</v>
      </c>
      <c r="AJ3" s="69" t="s">
        <v>48</v>
      </c>
      <c r="AK3" s="69" t="s">
        <v>48</v>
      </c>
      <c r="AL3" s="69" t="s">
        <v>48</v>
      </c>
      <c r="AM3" s="69" t="s">
        <v>48</v>
      </c>
      <c r="AN3" s="69" t="s">
        <v>48</v>
      </c>
      <c r="AO3" s="69" t="s">
        <v>48</v>
      </c>
      <c r="AP3" s="69" t="s">
        <v>48</v>
      </c>
      <c r="AQ3" s="69" t="s">
        <v>48</v>
      </c>
      <c r="AR3" s="69" t="s">
        <v>48</v>
      </c>
      <c r="AS3" s="69" t="s">
        <v>48</v>
      </c>
      <c r="AT3" s="69" t="s">
        <v>48</v>
      </c>
      <c r="AU3" s="69" t="s">
        <v>48</v>
      </c>
      <c r="AV3" s="69" t="s">
        <v>48</v>
      </c>
      <c r="AW3" s="69" t="s">
        <v>48</v>
      </c>
      <c r="AX3" s="69" t="s">
        <v>48</v>
      </c>
      <c r="AY3" s="69" t="s">
        <v>48</v>
      </c>
    </row>
    <row r="4" spans="1:51" ht="24.75" customHeight="1" x14ac:dyDescent="0.25">
      <c r="A4" s="166" t="s">
        <v>477</v>
      </c>
      <c r="B4" s="163">
        <v>1</v>
      </c>
      <c r="C4" s="67">
        <v>1</v>
      </c>
      <c r="D4" s="70" t="s">
        <v>64</v>
      </c>
      <c r="E4" s="86" t="s">
        <v>215</v>
      </c>
      <c r="F4" s="74" t="s">
        <v>3</v>
      </c>
      <c r="G4" s="76" t="s">
        <v>216</v>
      </c>
      <c r="H4" s="81" t="s">
        <v>468</v>
      </c>
      <c r="I4" s="82">
        <v>37.5</v>
      </c>
      <c r="J4" s="84">
        <v>0</v>
      </c>
      <c r="K4" s="28">
        <f t="shared" ref="K4:K35" si="0">IF(SUM(T4:AY4)&gt;J4+M4,J4+M4,SUM(T4:AY4))</f>
        <v>0</v>
      </c>
      <c r="L4" s="28">
        <f t="shared" ref="L4:L35" si="1">(SUM(T4:AY4))</f>
        <v>0</v>
      </c>
      <c r="M4" s="29"/>
      <c r="N4" s="30">
        <f>ROUND(IF(J4*0.25-0.5&lt;0,0,J4*0.25-0.5),0)-Q4-O4</f>
        <v>0</v>
      </c>
      <c r="O4" s="29"/>
      <c r="P4" s="29"/>
      <c r="Q4" s="29"/>
      <c r="R4" s="42">
        <f t="shared" ref="R4:R35" si="2">J4-SUM(T4:AY4)+M4</f>
        <v>0</v>
      </c>
      <c r="S4" s="20" t="str">
        <f>IF(R4&lt;0,"ATENÇÃO","OK")</f>
        <v>OK</v>
      </c>
      <c r="T4" s="142"/>
      <c r="U4" s="143"/>
      <c r="V4" s="143"/>
      <c r="W4" s="143"/>
      <c r="X4" s="143"/>
      <c r="Y4" s="143"/>
      <c r="Z4" s="143"/>
      <c r="AA4" s="40"/>
      <c r="AB4" s="40"/>
      <c r="AC4" s="40"/>
      <c r="AD4" s="40"/>
      <c r="AE4" s="38"/>
      <c r="AF4" s="38"/>
      <c r="AG4" s="38"/>
      <c r="AH4" s="38"/>
      <c r="AI4" s="38"/>
      <c r="AJ4" s="38"/>
      <c r="AK4" s="38"/>
      <c r="AL4" s="38"/>
      <c r="AM4" s="38"/>
      <c r="AN4" s="38"/>
      <c r="AO4" s="38"/>
      <c r="AP4" s="38"/>
      <c r="AQ4" s="38"/>
      <c r="AR4" s="38"/>
      <c r="AS4" s="38"/>
      <c r="AT4" s="38"/>
      <c r="AU4" s="38"/>
      <c r="AV4" s="38"/>
      <c r="AW4" s="38"/>
      <c r="AX4" s="38"/>
      <c r="AY4" s="38"/>
    </row>
    <row r="5" spans="1:51" ht="24.75" customHeight="1" x14ac:dyDescent="0.25">
      <c r="A5" s="166"/>
      <c r="B5" s="164"/>
      <c r="C5" s="67">
        <v>2</v>
      </c>
      <c r="D5" s="71" t="s">
        <v>65</v>
      </c>
      <c r="E5" s="86" t="s">
        <v>217</v>
      </c>
      <c r="F5" s="77" t="s">
        <v>3</v>
      </c>
      <c r="G5" s="75" t="s">
        <v>218</v>
      </c>
      <c r="H5" s="81" t="s">
        <v>468</v>
      </c>
      <c r="I5" s="82">
        <v>15.3</v>
      </c>
      <c r="J5" s="85">
        <v>15</v>
      </c>
      <c r="K5" s="28">
        <f t="shared" si="0"/>
        <v>0</v>
      </c>
      <c r="L5" s="28">
        <f t="shared" si="1"/>
        <v>0</v>
      </c>
      <c r="M5" s="29"/>
      <c r="N5" s="30">
        <f t="shared" ref="N5:N154" si="3">ROUND(IF(J5*0.25-0.5&lt;0,0,J5*0.25-0.5),0)-Q5-O5</f>
        <v>3</v>
      </c>
      <c r="O5" s="29"/>
      <c r="P5" s="29"/>
      <c r="Q5" s="29"/>
      <c r="R5" s="42">
        <f t="shared" si="2"/>
        <v>15</v>
      </c>
      <c r="S5" s="20" t="str">
        <f t="shared" ref="S5:S68" si="4">IF(R5&lt;0,"ATENÇÃO","OK")</f>
        <v>OK</v>
      </c>
      <c r="T5" s="142"/>
      <c r="U5" s="143"/>
      <c r="V5" s="143"/>
      <c r="W5" s="143"/>
      <c r="X5" s="143"/>
      <c r="Y5" s="143"/>
      <c r="Z5" s="143"/>
      <c r="AA5" s="40"/>
      <c r="AB5" s="40"/>
      <c r="AC5" s="40"/>
      <c r="AD5" s="40"/>
      <c r="AE5" s="38"/>
      <c r="AF5" s="38"/>
      <c r="AG5" s="38"/>
      <c r="AH5" s="38"/>
      <c r="AI5" s="38"/>
      <c r="AJ5" s="38"/>
      <c r="AK5" s="38"/>
      <c r="AL5" s="38"/>
      <c r="AM5" s="38"/>
      <c r="AN5" s="38"/>
      <c r="AO5" s="38"/>
      <c r="AP5" s="38"/>
      <c r="AQ5" s="38"/>
      <c r="AR5" s="38"/>
      <c r="AS5" s="38"/>
      <c r="AT5" s="38"/>
      <c r="AU5" s="38"/>
      <c r="AV5" s="38"/>
      <c r="AW5" s="38"/>
      <c r="AX5" s="38"/>
      <c r="AY5" s="38"/>
    </row>
    <row r="6" spans="1:51" ht="24.75" customHeight="1" x14ac:dyDescent="0.25">
      <c r="A6" s="166"/>
      <c r="B6" s="164"/>
      <c r="C6" s="67">
        <v>3</v>
      </c>
      <c r="D6" s="71" t="s">
        <v>66</v>
      </c>
      <c r="E6" s="86" t="s">
        <v>219</v>
      </c>
      <c r="F6" s="77" t="s">
        <v>3</v>
      </c>
      <c r="G6" s="75" t="s">
        <v>220</v>
      </c>
      <c r="H6" s="81" t="s">
        <v>468</v>
      </c>
      <c r="I6" s="82">
        <v>1.1599999999999999</v>
      </c>
      <c r="J6" s="85">
        <v>24</v>
      </c>
      <c r="K6" s="28">
        <f t="shared" si="0"/>
        <v>24</v>
      </c>
      <c r="L6" s="28">
        <f t="shared" si="1"/>
        <v>24</v>
      </c>
      <c r="M6" s="29"/>
      <c r="N6" s="30">
        <f t="shared" si="3"/>
        <v>6</v>
      </c>
      <c r="O6" s="29"/>
      <c r="P6" s="29"/>
      <c r="Q6" s="29"/>
      <c r="R6" s="42">
        <f t="shared" si="2"/>
        <v>0</v>
      </c>
      <c r="S6" s="20" t="str">
        <f t="shared" si="4"/>
        <v>OK</v>
      </c>
      <c r="T6" s="142"/>
      <c r="U6" s="142"/>
      <c r="V6" s="143"/>
      <c r="W6" s="143"/>
      <c r="X6" s="147">
        <v>24</v>
      </c>
      <c r="Y6" s="143"/>
      <c r="Z6" s="143"/>
      <c r="AA6" s="40"/>
      <c r="AB6" s="40"/>
      <c r="AC6" s="40"/>
      <c r="AD6" s="40"/>
      <c r="AE6" s="38"/>
      <c r="AF6" s="38"/>
      <c r="AG6" s="38"/>
      <c r="AH6" s="38"/>
      <c r="AI6" s="38"/>
      <c r="AJ6" s="38"/>
      <c r="AK6" s="38"/>
      <c r="AL6" s="38"/>
      <c r="AM6" s="38"/>
      <c r="AN6" s="38"/>
      <c r="AO6" s="38"/>
      <c r="AP6" s="38"/>
      <c r="AQ6" s="38"/>
      <c r="AR6" s="38"/>
      <c r="AS6" s="38"/>
      <c r="AT6" s="38"/>
      <c r="AU6" s="38"/>
      <c r="AV6" s="38"/>
      <c r="AW6" s="38"/>
      <c r="AX6" s="38"/>
      <c r="AY6" s="38"/>
    </row>
    <row r="7" spans="1:51" ht="24.75" customHeight="1" x14ac:dyDescent="0.25">
      <c r="A7" s="166"/>
      <c r="B7" s="164"/>
      <c r="C7" s="67">
        <v>4</v>
      </c>
      <c r="D7" s="71" t="s">
        <v>67</v>
      </c>
      <c r="E7" s="86" t="s">
        <v>221</v>
      </c>
      <c r="F7" s="77" t="s">
        <v>3</v>
      </c>
      <c r="G7" s="75" t="s">
        <v>222</v>
      </c>
      <c r="H7" s="75" t="s">
        <v>468</v>
      </c>
      <c r="I7" s="82">
        <v>3.04</v>
      </c>
      <c r="J7" s="85">
        <v>5</v>
      </c>
      <c r="K7" s="28">
        <f t="shared" si="0"/>
        <v>5</v>
      </c>
      <c r="L7" s="28">
        <f t="shared" si="1"/>
        <v>5</v>
      </c>
      <c r="M7" s="29"/>
      <c r="N7" s="30">
        <f t="shared" si="3"/>
        <v>1</v>
      </c>
      <c r="O7" s="29"/>
      <c r="P7" s="29"/>
      <c r="Q7" s="29"/>
      <c r="R7" s="42">
        <f t="shared" si="2"/>
        <v>0</v>
      </c>
      <c r="S7" s="20" t="str">
        <f t="shared" si="4"/>
        <v>OK</v>
      </c>
      <c r="T7" s="142"/>
      <c r="U7" s="143"/>
      <c r="V7" s="143"/>
      <c r="W7" s="143"/>
      <c r="X7" s="147">
        <v>5</v>
      </c>
      <c r="Y7" s="143"/>
      <c r="Z7" s="143"/>
      <c r="AA7" s="40"/>
      <c r="AB7" s="40"/>
      <c r="AC7" s="40"/>
      <c r="AD7" s="40"/>
      <c r="AE7" s="38"/>
      <c r="AF7" s="38"/>
      <c r="AG7" s="38"/>
      <c r="AH7" s="38"/>
      <c r="AI7" s="38"/>
      <c r="AJ7" s="38"/>
      <c r="AK7" s="38"/>
      <c r="AL7" s="38"/>
      <c r="AM7" s="38"/>
      <c r="AN7" s="38"/>
      <c r="AO7" s="38"/>
      <c r="AP7" s="38"/>
      <c r="AQ7" s="38"/>
      <c r="AR7" s="38"/>
      <c r="AS7" s="38"/>
      <c r="AT7" s="38"/>
      <c r="AU7" s="38"/>
      <c r="AV7" s="38"/>
      <c r="AW7" s="38"/>
      <c r="AX7" s="38"/>
      <c r="AY7" s="38"/>
    </row>
    <row r="8" spans="1:51" ht="24.75" customHeight="1" x14ac:dyDescent="0.25">
      <c r="A8" s="166"/>
      <c r="B8" s="164"/>
      <c r="C8" s="67">
        <v>5</v>
      </c>
      <c r="D8" s="72" t="s">
        <v>68</v>
      </c>
      <c r="E8" s="86" t="s">
        <v>223</v>
      </c>
      <c r="F8" s="78" t="s">
        <v>50</v>
      </c>
      <c r="G8" s="79" t="s">
        <v>224</v>
      </c>
      <c r="H8" s="77" t="s">
        <v>468</v>
      </c>
      <c r="I8" s="82">
        <v>3</v>
      </c>
      <c r="J8" s="85">
        <v>0</v>
      </c>
      <c r="K8" s="28">
        <f t="shared" si="0"/>
        <v>0</v>
      </c>
      <c r="L8" s="28">
        <f t="shared" si="1"/>
        <v>0</v>
      </c>
      <c r="M8" s="29"/>
      <c r="N8" s="30">
        <f t="shared" si="3"/>
        <v>0</v>
      </c>
      <c r="O8" s="29"/>
      <c r="P8" s="29"/>
      <c r="Q8" s="29"/>
      <c r="R8" s="42">
        <f t="shared" si="2"/>
        <v>0</v>
      </c>
      <c r="S8" s="20" t="str">
        <f t="shared" si="4"/>
        <v>OK</v>
      </c>
      <c r="T8" s="142"/>
      <c r="U8" s="142"/>
      <c r="V8" s="143"/>
      <c r="W8" s="143"/>
      <c r="X8" s="143"/>
      <c r="Y8" s="143"/>
      <c r="Z8" s="143"/>
      <c r="AA8" s="40"/>
      <c r="AB8" s="40"/>
      <c r="AC8" s="40"/>
      <c r="AD8" s="40"/>
      <c r="AE8" s="38"/>
      <c r="AF8" s="38"/>
      <c r="AG8" s="38"/>
      <c r="AH8" s="38"/>
      <c r="AI8" s="38"/>
      <c r="AJ8" s="38"/>
      <c r="AK8" s="38"/>
      <c r="AL8" s="38"/>
      <c r="AM8" s="38"/>
      <c r="AN8" s="38"/>
      <c r="AO8" s="38"/>
      <c r="AP8" s="38"/>
      <c r="AQ8" s="38"/>
      <c r="AR8" s="38"/>
      <c r="AS8" s="38"/>
      <c r="AT8" s="38"/>
      <c r="AU8" s="38"/>
      <c r="AV8" s="38"/>
      <c r="AW8" s="38"/>
      <c r="AX8" s="38"/>
      <c r="AY8" s="38"/>
    </row>
    <row r="9" spans="1:51" ht="24.75" customHeight="1" x14ac:dyDescent="0.25">
      <c r="A9" s="166"/>
      <c r="B9" s="164"/>
      <c r="C9" s="67">
        <v>6</v>
      </c>
      <c r="D9" s="72" t="s">
        <v>69</v>
      </c>
      <c r="E9" s="86" t="s">
        <v>225</v>
      </c>
      <c r="F9" s="78" t="s">
        <v>50</v>
      </c>
      <c r="G9" s="79" t="s">
        <v>226</v>
      </c>
      <c r="H9" s="77" t="s">
        <v>52</v>
      </c>
      <c r="I9" s="82">
        <v>2.6</v>
      </c>
      <c r="J9" s="85">
        <v>0</v>
      </c>
      <c r="K9" s="28">
        <f t="shared" si="0"/>
        <v>0</v>
      </c>
      <c r="L9" s="28">
        <f t="shared" si="1"/>
        <v>0</v>
      </c>
      <c r="M9" s="29"/>
      <c r="N9" s="30">
        <f t="shared" si="3"/>
        <v>0</v>
      </c>
      <c r="O9" s="29"/>
      <c r="P9" s="29"/>
      <c r="Q9" s="29"/>
      <c r="R9" s="42">
        <f t="shared" si="2"/>
        <v>0</v>
      </c>
      <c r="S9" s="20" t="str">
        <f t="shared" si="4"/>
        <v>OK</v>
      </c>
      <c r="T9" s="142"/>
      <c r="U9" s="143"/>
      <c r="V9" s="143"/>
      <c r="W9" s="143"/>
      <c r="X9" s="143"/>
      <c r="Y9" s="143"/>
      <c r="Z9" s="143"/>
      <c r="AA9" s="40"/>
      <c r="AB9" s="40"/>
      <c r="AC9" s="40"/>
      <c r="AD9" s="40"/>
      <c r="AE9" s="38"/>
      <c r="AF9" s="38"/>
      <c r="AG9" s="38"/>
      <c r="AH9" s="38"/>
      <c r="AI9" s="38"/>
      <c r="AJ9" s="38"/>
      <c r="AK9" s="38"/>
      <c r="AL9" s="38"/>
      <c r="AM9" s="38"/>
      <c r="AN9" s="38"/>
      <c r="AO9" s="38"/>
      <c r="AP9" s="38"/>
      <c r="AQ9" s="38"/>
      <c r="AR9" s="38"/>
      <c r="AS9" s="38"/>
      <c r="AT9" s="38"/>
      <c r="AU9" s="38"/>
      <c r="AV9" s="38"/>
      <c r="AW9" s="38"/>
      <c r="AX9" s="38"/>
      <c r="AY9" s="38"/>
    </row>
    <row r="10" spans="1:51" ht="24.75" customHeight="1" x14ac:dyDescent="0.25">
      <c r="A10" s="166"/>
      <c r="B10" s="164"/>
      <c r="C10" s="67">
        <v>7</v>
      </c>
      <c r="D10" s="72" t="s">
        <v>70</v>
      </c>
      <c r="E10" s="86" t="s">
        <v>227</v>
      </c>
      <c r="F10" s="78" t="s">
        <v>50</v>
      </c>
      <c r="G10" s="79" t="s">
        <v>228</v>
      </c>
      <c r="H10" s="79" t="s">
        <v>468</v>
      </c>
      <c r="I10" s="82">
        <v>2</v>
      </c>
      <c r="J10" s="85">
        <v>0</v>
      </c>
      <c r="K10" s="28">
        <f t="shared" si="0"/>
        <v>0</v>
      </c>
      <c r="L10" s="28">
        <f t="shared" si="1"/>
        <v>0</v>
      </c>
      <c r="M10" s="29"/>
      <c r="N10" s="30">
        <f t="shared" si="3"/>
        <v>0</v>
      </c>
      <c r="O10" s="29"/>
      <c r="P10" s="29"/>
      <c r="Q10" s="29"/>
      <c r="R10" s="42">
        <f t="shared" si="2"/>
        <v>0</v>
      </c>
      <c r="S10" s="20" t="str">
        <f t="shared" si="4"/>
        <v>OK</v>
      </c>
      <c r="T10" s="142"/>
      <c r="U10" s="143"/>
      <c r="V10" s="143"/>
      <c r="W10" s="143"/>
      <c r="X10" s="143"/>
      <c r="Y10" s="143"/>
      <c r="Z10" s="143"/>
      <c r="AA10" s="40"/>
      <c r="AB10" s="40"/>
      <c r="AC10" s="40"/>
      <c r="AD10" s="40"/>
      <c r="AE10" s="38"/>
      <c r="AF10" s="38"/>
      <c r="AG10" s="38"/>
      <c r="AH10" s="38"/>
      <c r="AI10" s="38"/>
      <c r="AJ10" s="38"/>
      <c r="AK10" s="38"/>
      <c r="AL10" s="38"/>
      <c r="AM10" s="38"/>
      <c r="AN10" s="38"/>
      <c r="AO10" s="38"/>
      <c r="AP10" s="38"/>
      <c r="AQ10" s="38"/>
      <c r="AR10" s="38"/>
      <c r="AS10" s="38"/>
      <c r="AT10" s="38"/>
      <c r="AU10" s="38"/>
      <c r="AV10" s="38"/>
      <c r="AW10" s="38"/>
      <c r="AX10" s="38"/>
      <c r="AY10" s="38"/>
    </row>
    <row r="11" spans="1:51" ht="24.75" customHeight="1" x14ac:dyDescent="0.25">
      <c r="A11" s="166"/>
      <c r="B11" s="164"/>
      <c r="C11" s="67">
        <v>8</v>
      </c>
      <c r="D11" s="72" t="s">
        <v>71</v>
      </c>
      <c r="E11" s="86" t="s">
        <v>229</v>
      </c>
      <c r="F11" s="78" t="s">
        <v>50</v>
      </c>
      <c r="G11" s="79" t="s">
        <v>230</v>
      </c>
      <c r="H11" s="79" t="s">
        <v>468</v>
      </c>
      <c r="I11" s="82">
        <v>2.13</v>
      </c>
      <c r="J11" s="85">
        <v>0</v>
      </c>
      <c r="K11" s="28">
        <f t="shared" si="0"/>
        <v>0</v>
      </c>
      <c r="L11" s="28">
        <f t="shared" si="1"/>
        <v>0</v>
      </c>
      <c r="M11" s="29"/>
      <c r="N11" s="30">
        <f t="shared" si="3"/>
        <v>0</v>
      </c>
      <c r="O11" s="29"/>
      <c r="P11" s="29"/>
      <c r="Q11" s="29"/>
      <c r="R11" s="42">
        <f t="shared" si="2"/>
        <v>0</v>
      </c>
      <c r="S11" s="20" t="str">
        <f t="shared" si="4"/>
        <v>OK</v>
      </c>
      <c r="T11" s="142"/>
      <c r="U11" s="143"/>
      <c r="V11" s="143"/>
      <c r="W11" s="143"/>
      <c r="X11" s="143"/>
      <c r="Y11" s="143"/>
      <c r="Z11" s="143"/>
      <c r="AA11" s="40"/>
      <c r="AB11" s="40"/>
      <c r="AC11" s="40"/>
      <c r="AD11" s="40"/>
      <c r="AE11" s="38"/>
      <c r="AF11" s="38"/>
      <c r="AG11" s="38"/>
      <c r="AH11" s="38"/>
      <c r="AI11" s="38"/>
      <c r="AJ11" s="38"/>
      <c r="AK11" s="38"/>
      <c r="AL11" s="38"/>
      <c r="AM11" s="38"/>
      <c r="AN11" s="38"/>
      <c r="AO11" s="38"/>
      <c r="AP11" s="38"/>
      <c r="AQ11" s="38"/>
      <c r="AR11" s="38"/>
      <c r="AS11" s="38"/>
      <c r="AT11" s="38"/>
      <c r="AU11" s="38"/>
      <c r="AV11" s="38"/>
      <c r="AW11" s="38"/>
      <c r="AX11" s="38"/>
      <c r="AY11" s="38"/>
    </row>
    <row r="12" spans="1:51" ht="24.75" customHeight="1" x14ac:dyDescent="0.25">
      <c r="A12" s="166"/>
      <c r="B12" s="164"/>
      <c r="C12" s="67">
        <v>9</v>
      </c>
      <c r="D12" s="72" t="s">
        <v>72</v>
      </c>
      <c r="E12" s="86" t="s">
        <v>231</v>
      </c>
      <c r="F12" s="78" t="s">
        <v>50</v>
      </c>
      <c r="G12" s="79" t="s">
        <v>232</v>
      </c>
      <c r="H12" s="79" t="s">
        <v>468</v>
      </c>
      <c r="I12" s="82">
        <v>1.62</v>
      </c>
      <c r="J12" s="85">
        <v>0</v>
      </c>
      <c r="K12" s="28">
        <f t="shared" si="0"/>
        <v>0</v>
      </c>
      <c r="L12" s="28">
        <f t="shared" si="1"/>
        <v>0</v>
      </c>
      <c r="M12" s="29"/>
      <c r="N12" s="30">
        <f t="shared" si="3"/>
        <v>0</v>
      </c>
      <c r="O12" s="29"/>
      <c r="P12" s="29"/>
      <c r="Q12" s="29"/>
      <c r="R12" s="42">
        <f t="shared" si="2"/>
        <v>0</v>
      </c>
      <c r="S12" s="20" t="str">
        <f t="shared" si="4"/>
        <v>OK</v>
      </c>
      <c r="T12" s="142"/>
      <c r="U12" s="143"/>
      <c r="V12" s="143"/>
      <c r="W12" s="143"/>
      <c r="X12" s="143"/>
      <c r="Y12" s="143"/>
      <c r="Z12" s="143"/>
      <c r="AA12" s="40"/>
      <c r="AB12" s="40"/>
      <c r="AC12" s="40"/>
      <c r="AD12" s="40"/>
      <c r="AE12" s="38"/>
      <c r="AF12" s="38"/>
      <c r="AG12" s="38"/>
      <c r="AH12" s="38"/>
      <c r="AI12" s="38"/>
      <c r="AJ12" s="38"/>
      <c r="AK12" s="38"/>
      <c r="AL12" s="38"/>
      <c r="AM12" s="38"/>
      <c r="AN12" s="38"/>
      <c r="AO12" s="38"/>
      <c r="AP12" s="38"/>
      <c r="AQ12" s="38"/>
      <c r="AR12" s="38"/>
      <c r="AS12" s="38"/>
      <c r="AT12" s="38"/>
      <c r="AU12" s="38"/>
      <c r="AV12" s="38"/>
      <c r="AW12" s="38"/>
      <c r="AX12" s="38"/>
      <c r="AY12" s="38"/>
    </row>
    <row r="13" spans="1:51" ht="24.75" customHeight="1" x14ac:dyDescent="0.25">
      <c r="A13" s="166"/>
      <c r="B13" s="164"/>
      <c r="C13" s="67">
        <v>10</v>
      </c>
      <c r="D13" s="72" t="s">
        <v>73</v>
      </c>
      <c r="E13" s="86" t="s">
        <v>233</v>
      </c>
      <c r="F13" s="80" t="s">
        <v>3</v>
      </c>
      <c r="G13" s="76" t="s">
        <v>234</v>
      </c>
      <c r="H13" s="77" t="s">
        <v>468</v>
      </c>
      <c r="I13" s="82">
        <v>24.24</v>
      </c>
      <c r="J13" s="85">
        <v>20</v>
      </c>
      <c r="K13" s="28">
        <f t="shared" si="0"/>
        <v>10</v>
      </c>
      <c r="L13" s="28">
        <f t="shared" si="1"/>
        <v>10</v>
      </c>
      <c r="M13" s="29"/>
      <c r="N13" s="30">
        <f t="shared" si="3"/>
        <v>5</v>
      </c>
      <c r="O13" s="29"/>
      <c r="P13" s="29"/>
      <c r="Q13" s="29"/>
      <c r="R13" s="42">
        <f t="shared" si="2"/>
        <v>10</v>
      </c>
      <c r="S13" s="20" t="str">
        <f t="shared" si="4"/>
        <v>OK</v>
      </c>
      <c r="T13" s="145">
        <v>10</v>
      </c>
      <c r="U13" s="143"/>
      <c r="V13" s="143"/>
      <c r="W13" s="143"/>
      <c r="X13" s="143"/>
      <c r="Y13" s="143"/>
      <c r="Z13" s="143"/>
      <c r="AA13" s="40"/>
      <c r="AB13" s="40"/>
      <c r="AC13" s="40"/>
      <c r="AD13" s="40"/>
      <c r="AE13" s="38"/>
      <c r="AF13" s="38"/>
      <c r="AG13" s="38"/>
      <c r="AH13" s="38"/>
      <c r="AI13" s="38"/>
      <c r="AJ13" s="38"/>
      <c r="AK13" s="38"/>
      <c r="AL13" s="38"/>
      <c r="AM13" s="38"/>
      <c r="AN13" s="38"/>
      <c r="AO13" s="38"/>
      <c r="AP13" s="38"/>
      <c r="AQ13" s="38"/>
      <c r="AR13" s="38"/>
      <c r="AS13" s="38"/>
      <c r="AT13" s="38"/>
      <c r="AU13" s="38"/>
      <c r="AV13" s="38"/>
      <c r="AW13" s="38"/>
      <c r="AX13" s="38"/>
      <c r="AY13" s="38"/>
    </row>
    <row r="14" spans="1:51" ht="24.75" customHeight="1" x14ac:dyDescent="0.25">
      <c r="A14" s="166"/>
      <c r="B14" s="164"/>
      <c r="C14" s="67">
        <v>11</v>
      </c>
      <c r="D14" s="72" t="s">
        <v>74</v>
      </c>
      <c r="E14" s="86" t="s">
        <v>235</v>
      </c>
      <c r="F14" s="80" t="s">
        <v>236</v>
      </c>
      <c r="G14" s="76" t="s">
        <v>237</v>
      </c>
      <c r="H14" s="77" t="s">
        <v>468</v>
      </c>
      <c r="I14" s="82">
        <v>10.23</v>
      </c>
      <c r="J14" s="85">
        <v>20</v>
      </c>
      <c r="K14" s="28">
        <f t="shared" si="0"/>
        <v>10</v>
      </c>
      <c r="L14" s="28">
        <f t="shared" si="1"/>
        <v>10</v>
      </c>
      <c r="M14" s="29"/>
      <c r="N14" s="30">
        <f t="shared" si="3"/>
        <v>5</v>
      </c>
      <c r="O14" s="29"/>
      <c r="P14" s="29"/>
      <c r="Q14" s="29"/>
      <c r="R14" s="42">
        <f t="shared" si="2"/>
        <v>10</v>
      </c>
      <c r="S14" s="20" t="str">
        <f t="shared" si="4"/>
        <v>OK</v>
      </c>
      <c r="T14" s="145">
        <v>10</v>
      </c>
      <c r="U14" s="143"/>
      <c r="V14" s="142"/>
      <c r="W14" s="143"/>
      <c r="X14" s="143"/>
      <c r="Y14" s="143"/>
      <c r="Z14" s="143"/>
      <c r="AA14" s="40"/>
      <c r="AB14" s="40"/>
      <c r="AC14" s="40"/>
      <c r="AD14" s="40"/>
      <c r="AE14" s="38"/>
      <c r="AF14" s="38"/>
      <c r="AG14" s="38"/>
      <c r="AH14" s="38"/>
      <c r="AI14" s="38"/>
      <c r="AJ14" s="38"/>
      <c r="AK14" s="38"/>
      <c r="AL14" s="38"/>
      <c r="AM14" s="38"/>
      <c r="AN14" s="38"/>
      <c r="AO14" s="38"/>
      <c r="AP14" s="38"/>
      <c r="AQ14" s="38"/>
      <c r="AR14" s="38"/>
      <c r="AS14" s="38"/>
      <c r="AT14" s="38"/>
      <c r="AU14" s="38"/>
      <c r="AV14" s="38"/>
      <c r="AW14" s="38"/>
      <c r="AX14" s="38"/>
      <c r="AY14" s="38"/>
    </row>
    <row r="15" spans="1:51" ht="24.75" customHeight="1" x14ac:dyDescent="0.25">
      <c r="A15" s="166"/>
      <c r="B15" s="164"/>
      <c r="C15" s="67">
        <v>12</v>
      </c>
      <c r="D15" s="72" t="s">
        <v>75</v>
      </c>
      <c r="E15" s="86" t="s">
        <v>238</v>
      </c>
      <c r="F15" s="78" t="s">
        <v>50</v>
      </c>
      <c r="G15" s="79" t="s">
        <v>239</v>
      </c>
      <c r="H15" s="77" t="s">
        <v>468</v>
      </c>
      <c r="I15" s="82">
        <v>2</v>
      </c>
      <c r="J15" s="85">
        <v>50</v>
      </c>
      <c r="K15" s="28">
        <f t="shared" si="0"/>
        <v>50</v>
      </c>
      <c r="L15" s="28">
        <f t="shared" si="1"/>
        <v>50</v>
      </c>
      <c r="M15" s="29"/>
      <c r="N15" s="30">
        <f t="shared" si="3"/>
        <v>12</v>
      </c>
      <c r="O15" s="29"/>
      <c r="P15" s="29"/>
      <c r="Q15" s="29"/>
      <c r="R15" s="42">
        <f t="shared" si="2"/>
        <v>0</v>
      </c>
      <c r="S15" s="20" t="str">
        <f t="shared" si="4"/>
        <v>OK</v>
      </c>
      <c r="T15" s="145">
        <v>10</v>
      </c>
      <c r="U15" s="147">
        <v>40</v>
      </c>
      <c r="V15" s="143"/>
      <c r="W15" s="143"/>
      <c r="X15" s="143"/>
      <c r="Y15" s="143"/>
      <c r="Z15" s="143"/>
      <c r="AA15" s="40"/>
      <c r="AB15" s="40"/>
      <c r="AC15" s="40"/>
      <c r="AD15" s="40"/>
      <c r="AE15" s="38"/>
      <c r="AF15" s="38"/>
      <c r="AG15" s="38"/>
      <c r="AH15" s="38"/>
      <c r="AI15" s="38"/>
      <c r="AJ15" s="38"/>
      <c r="AK15" s="38"/>
      <c r="AL15" s="38"/>
      <c r="AM15" s="38"/>
      <c r="AN15" s="38"/>
      <c r="AO15" s="38"/>
      <c r="AP15" s="38"/>
      <c r="AQ15" s="38"/>
      <c r="AR15" s="38"/>
      <c r="AS15" s="38"/>
      <c r="AT15" s="38"/>
      <c r="AU15" s="38"/>
      <c r="AV15" s="38"/>
      <c r="AW15" s="38"/>
      <c r="AX15" s="38"/>
      <c r="AY15" s="38"/>
    </row>
    <row r="16" spans="1:51" ht="24.75" customHeight="1" x14ac:dyDescent="0.25">
      <c r="A16" s="166"/>
      <c r="B16" s="165"/>
      <c r="C16" s="67">
        <v>13</v>
      </c>
      <c r="D16" s="71" t="s">
        <v>76</v>
      </c>
      <c r="E16" s="86" t="s">
        <v>240</v>
      </c>
      <c r="F16" s="77" t="s">
        <v>241</v>
      </c>
      <c r="G16" s="75" t="s">
        <v>242</v>
      </c>
      <c r="H16" s="81" t="s">
        <v>469</v>
      </c>
      <c r="I16" s="82">
        <v>20</v>
      </c>
      <c r="J16" s="85">
        <v>20</v>
      </c>
      <c r="K16" s="28">
        <f t="shared" si="0"/>
        <v>0</v>
      </c>
      <c r="L16" s="28">
        <f t="shared" si="1"/>
        <v>0</v>
      </c>
      <c r="M16" s="29"/>
      <c r="N16" s="30">
        <f t="shared" si="3"/>
        <v>5</v>
      </c>
      <c r="O16" s="29"/>
      <c r="P16" s="29"/>
      <c r="Q16" s="29"/>
      <c r="R16" s="42">
        <f t="shared" si="2"/>
        <v>20</v>
      </c>
      <c r="S16" s="20" t="str">
        <f t="shared" si="4"/>
        <v>OK</v>
      </c>
      <c r="T16" s="142"/>
      <c r="U16" s="143"/>
      <c r="V16" s="143"/>
      <c r="W16" s="143"/>
      <c r="X16" s="143"/>
      <c r="Y16" s="143"/>
      <c r="Z16" s="143"/>
      <c r="AA16" s="40"/>
      <c r="AB16" s="40"/>
      <c r="AC16" s="40"/>
      <c r="AD16" s="40"/>
      <c r="AE16" s="38"/>
      <c r="AF16" s="38"/>
      <c r="AG16" s="38"/>
      <c r="AH16" s="38"/>
      <c r="AI16" s="38"/>
      <c r="AJ16" s="38"/>
      <c r="AK16" s="38"/>
      <c r="AL16" s="38"/>
      <c r="AM16" s="38"/>
      <c r="AN16" s="38"/>
      <c r="AO16" s="38"/>
      <c r="AP16" s="38"/>
      <c r="AQ16" s="38"/>
      <c r="AR16" s="38"/>
      <c r="AS16" s="38"/>
      <c r="AT16" s="38"/>
      <c r="AU16" s="38"/>
      <c r="AV16" s="38"/>
      <c r="AW16" s="38"/>
      <c r="AX16" s="38"/>
      <c r="AY16" s="38"/>
    </row>
    <row r="17" spans="1:51" ht="24.75" customHeight="1" x14ac:dyDescent="0.25">
      <c r="A17" s="166" t="s">
        <v>477</v>
      </c>
      <c r="B17" s="163">
        <v>2</v>
      </c>
      <c r="C17" s="67">
        <v>14</v>
      </c>
      <c r="D17" s="71" t="s">
        <v>77</v>
      </c>
      <c r="E17" s="86" t="s">
        <v>243</v>
      </c>
      <c r="F17" s="77" t="s">
        <v>51</v>
      </c>
      <c r="G17" s="75" t="s">
        <v>244</v>
      </c>
      <c r="H17" s="81" t="s">
        <v>468</v>
      </c>
      <c r="I17" s="82">
        <v>7.7</v>
      </c>
      <c r="J17" s="85">
        <v>30</v>
      </c>
      <c r="K17" s="28">
        <f t="shared" si="0"/>
        <v>30</v>
      </c>
      <c r="L17" s="28">
        <f t="shared" si="1"/>
        <v>30</v>
      </c>
      <c r="M17" s="29"/>
      <c r="N17" s="30">
        <f t="shared" si="3"/>
        <v>7</v>
      </c>
      <c r="O17" s="29"/>
      <c r="P17" s="29"/>
      <c r="Q17" s="29"/>
      <c r="R17" s="42">
        <f t="shared" si="2"/>
        <v>0</v>
      </c>
      <c r="S17" s="20" t="str">
        <f t="shared" si="4"/>
        <v>OK</v>
      </c>
      <c r="T17" s="145">
        <v>30</v>
      </c>
      <c r="U17" s="143"/>
      <c r="V17" s="143"/>
      <c r="W17" s="143"/>
      <c r="X17" s="143"/>
      <c r="Y17" s="143"/>
      <c r="Z17" s="143"/>
      <c r="AA17" s="40"/>
      <c r="AB17" s="40"/>
      <c r="AC17" s="40"/>
      <c r="AD17" s="40"/>
      <c r="AE17" s="38"/>
      <c r="AF17" s="38"/>
      <c r="AG17" s="38"/>
      <c r="AH17" s="38"/>
      <c r="AI17" s="38"/>
      <c r="AJ17" s="38"/>
      <c r="AK17" s="38"/>
      <c r="AL17" s="38"/>
      <c r="AM17" s="38"/>
      <c r="AN17" s="38"/>
      <c r="AO17" s="38"/>
      <c r="AP17" s="38"/>
      <c r="AQ17" s="38"/>
      <c r="AR17" s="38"/>
      <c r="AS17" s="38"/>
      <c r="AT17" s="38"/>
      <c r="AU17" s="38"/>
      <c r="AV17" s="38"/>
      <c r="AW17" s="38"/>
      <c r="AX17" s="38"/>
      <c r="AY17" s="38"/>
    </row>
    <row r="18" spans="1:51" ht="24.75" customHeight="1" x14ac:dyDescent="0.25">
      <c r="A18" s="166"/>
      <c r="B18" s="164"/>
      <c r="C18" s="67">
        <v>15</v>
      </c>
      <c r="D18" s="71" t="s">
        <v>78</v>
      </c>
      <c r="E18" s="86" t="s">
        <v>245</v>
      </c>
      <c r="F18" s="77" t="s">
        <v>51</v>
      </c>
      <c r="G18" s="75" t="s">
        <v>246</v>
      </c>
      <c r="H18" s="81" t="s">
        <v>468</v>
      </c>
      <c r="I18" s="82">
        <v>7.7</v>
      </c>
      <c r="J18" s="85">
        <v>30</v>
      </c>
      <c r="K18" s="28">
        <f t="shared" si="0"/>
        <v>30</v>
      </c>
      <c r="L18" s="28">
        <f t="shared" si="1"/>
        <v>30</v>
      </c>
      <c r="M18" s="29"/>
      <c r="N18" s="30">
        <f t="shared" si="3"/>
        <v>7</v>
      </c>
      <c r="O18" s="29"/>
      <c r="P18" s="29"/>
      <c r="Q18" s="29"/>
      <c r="R18" s="42">
        <f t="shared" si="2"/>
        <v>0</v>
      </c>
      <c r="S18" s="20" t="str">
        <f t="shared" si="4"/>
        <v>OK</v>
      </c>
      <c r="T18" s="145">
        <v>30</v>
      </c>
      <c r="U18" s="143"/>
      <c r="V18" s="143"/>
      <c r="W18" s="143"/>
      <c r="X18" s="143"/>
      <c r="Y18" s="143"/>
      <c r="Z18" s="143"/>
      <c r="AA18" s="40"/>
      <c r="AB18" s="40"/>
      <c r="AC18" s="40"/>
      <c r="AD18" s="40"/>
      <c r="AE18" s="38"/>
      <c r="AF18" s="38"/>
      <c r="AG18" s="38"/>
      <c r="AH18" s="38"/>
      <c r="AI18" s="38"/>
      <c r="AJ18" s="38"/>
      <c r="AK18" s="38"/>
      <c r="AL18" s="38"/>
      <c r="AM18" s="38"/>
      <c r="AN18" s="38"/>
      <c r="AO18" s="38"/>
      <c r="AP18" s="38"/>
      <c r="AQ18" s="38"/>
      <c r="AR18" s="38"/>
      <c r="AS18" s="38"/>
      <c r="AT18" s="38"/>
      <c r="AU18" s="38"/>
      <c r="AV18" s="38"/>
      <c r="AW18" s="38"/>
      <c r="AX18" s="38"/>
      <c r="AY18" s="38"/>
    </row>
    <row r="19" spans="1:51" ht="24.75" customHeight="1" x14ac:dyDescent="0.25">
      <c r="A19" s="166"/>
      <c r="B19" s="164"/>
      <c r="C19" s="67">
        <v>16</v>
      </c>
      <c r="D19" s="71" t="s">
        <v>79</v>
      </c>
      <c r="E19" s="86" t="s">
        <v>247</v>
      </c>
      <c r="F19" s="77" t="s">
        <v>3</v>
      </c>
      <c r="G19" s="75" t="s">
        <v>248</v>
      </c>
      <c r="H19" s="81" t="s">
        <v>468</v>
      </c>
      <c r="I19" s="82">
        <v>18.899999999999999</v>
      </c>
      <c r="J19" s="85">
        <v>0</v>
      </c>
      <c r="K19" s="28">
        <f t="shared" si="0"/>
        <v>0</v>
      </c>
      <c r="L19" s="28">
        <f t="shared" si="1"/>
        <v>0</v>
      </c>
      <c r="M19" s="29"/>
      <c r="N19" s="30">
        <f t="shared" si="3"/>
        <v>0</v>
      </c>
      <c r="O19" s="29"/>
      <c r="P19" s="29"/>
      <c r="Q19" s="29"/>
      <c r="R19" s="42">
        <f t="shared" si="2"/>
        <v>0</v>
      </c>
      <c r="S19" s="20" t="str">
        <f t="shared" si="4"/>
        <v>OK</v>
      </c>
      <c r="T19" s="142"/>
      <c r="U19" s="143"/>
      <c r="V19" s="143"/>
      <c r="W19" s="143"/>
      <c r="X19" s="143"/>
      <c r="Y19" s="143"/>
      <c r="Z19" s="143"/>
      <c r="AA19" s="40"/>
      <c r="AB19" s="40"/>
      <c r="AC19" s="40"/>
      <c r="AD19" s="40"/>
      <c r="AE19" s="38"/>
      <c r="AF19" s="38"/>
      <c r="AG19" s="38"/>
      <c r="AH19" s="38"/>
      <c r="AI19" s="38"/>
      <c r="AJ19" s="38"/>
      <c r="AK19" s="38"/>
      <c r="AL19" s="38"/>
      <c r="AM19" s="38"/>
      <c r="AN19" s="38"/>
      <c r="AO19" s="38"/>
      <c r="AP19" s="38"/>
      <c r="AQ19" s="38"/>
      <c r="AR19" s="38"/>
      <c r="AS19" s="38"/>
      <c r="AT19" s="38"/>
      <c r="AU19" s="38"/>
      <c r="AV19" s="38"/>
      <c r="AW19" s="38"/>
      <c r="AX19" s="38"/>
      <c r="AY19" s="38"/>
    </row>
    <row r="20" spans="1:51" ht="24.75" customHeight="1" x14ac:dyDescent="0.25">
      <c r="A20" s="166"/>
      <c r="B20" s="164"/>
      <c r="C20" s="67">
        <v>17</v>
      </c>
      <c r="D20" s="71" t="s">
        <v>80</v>
      </c>
      <c r="E20" s="86" t="s">
        <v>249</v>
      </c>
      <c r="F20" s="77" t="s">
        <v>250</v>
      </c>
      <c r="G20" s="75" t="s">
        <v>251</v>
      </c>
      <c r="H20" s="81" t="s">
        <v>468</v>
      </c>
      <c r="I20" s="82">
        <v>16.61</v>
      </c>
      <c r="J20" s="85">
        <v>10</v>
      </c>
      <c r="K20" s="28">
        <f t="shared" si="0"/>
        <v>0</v>
      </c>
      <c r="L20" s="28">
        <f t="shared" si="1"/>
        <v>0</v>
      </c>
      <c r="M20" s="29"/>
      <c r="N20" s="30">
        <f t="shared" si="3"/>
        <v>2</v>
      </c>
      <c r="O20" s="29"/>
      <c r="P20" s="29"/>
      <c r="Q20" s="29"/>
      <c r="R20" s="42">
        <f t="shared" si="2"/>
        <v>10</v>
      </c>
      <c r="S20" s="20" t="str">
        <f t="shared" si="4"/>
        <v>OK</v>
      </c>
      <c r="T20" s="142"/>
      <c r="U20" s="143"/>
      <c r="V20" s="143"/>
      <c r="W20" s="143"/>
      <c r="X20" s="143"/>
      <c r="Y20" s="143"/>
      <c r="Z20" s="143"/>
      <c r="AA20" s="40"/>
      <c r="AB20" s="40"/>
      <c r="AC20" s="40"/>
      <c r="AD20" s="40"/>
      <c r="AE20" s="38"/>
      <c r="AF20" s="38"/>
      <c r="AG20" s="38"/>
      <c r="AH20" s="38"/>
      <c r="AI20" s="38"/>
      <c r="AJ20" s="38"/>
      <c r="AK20" s="38"/>
      <c r="AL20" s="38"/>
      <c r="AM20" s="38"/>
      <c r="AN20" s="38"/>
      <c r="AO20" s="38"/>
      <c r="AP20" s="38"/>
      <c r="AQ20" s="38"/>
      <c r="AR20" s="38"/>
      <c r="AS20" s="38"/>
      <c r="AT20" s="38"/>
      <c r="AU20" s="38"/>
      <c r="AV20" s="38"/>
      <c r="AW20" s="38"/>
      <c r="AX20" s="38"/>
      <c r="AY20" s="38"/>
    </row>
    <row r="21" spans="1:51" ht="24.75" customHeight="1" x14ac:dyDescent="0.25">
      <c r="A21" s="166"/>
      <c r="B21" s="164"/>
      <c r="C21" s="67">
        <v>18</v>
      </c>
      <c r="D21" s="71" t="s">
        <v>81</v>
      </c>
      <c r="E21" s="86" t="s">
        <v>252</v>
      </c>
      <c r="F21" s="77" t="s">
        <v>250</v>
      </c>
      <c r="G21" s="75" t="s">
        <v>253</v>
      </c>
      <c r="H21" s="81" t="s">
        <v>468</v>
      </c>
      <c r="I21" s="82">
        <v>5.25</v>
      </c>
      <c r="J21" s="85">
        <v>20</v>
      </c>
      <c r="K21" s="28">
        <f t="shared" si="0"/>
        <v>0</v>
      </c>
      <c r="L21" s="28">
        <f t="shared" si="1"/>
        <v>0</v>
      </c>
      <c r="M21" s="29"/>
      <c r="N21" s="30">
        <f t="shared" si="3"/>
        <v>5</v>
      </c>
      <c r="O21" s="29"/>
      <c r="P21" s="29"/>
      <c r="Q21" s="29"/>
      <c r="R21" s="42">
        <f t="shared" si="2"/>
        <v>20</v>
      </c>
      <c r="S21" s="20" t="str">
        <f t="shared" si="4"/>
        <v>OK</v>
      </c>
      <c r="T21" s="142"/>
      <c r="U21" s="143"/>
      <c r="V21" s="143"/>
      <c r="W21" s="143"/>
      <c r="X21" s="143"/>
      <c r="Y21" s="143"/>
      <c r="Z21" s="143"/>
      <c r="AA21" s="40"/>
      <c r="AB21" s="40"/>
      <c r="AC21" s="40"/>
      <c r="AD21" s="40"/>
      <c r="AE21" s="38"/>
      <c r="AF21" s="38"/>
      <c r="AG21" s="38"/>
      <c r="AH21" s="38"/>
      <c r="AI21" s="38"/>
      <c r="AJ21" s="38"/>
      <c r="AK21" s="38"/>
      <c r="AL21" s="38"/>
      <c r="AM21" s="38"/>
      <c r="AN21" s="38"/>
      <c r="AO21" s="38"/>
      <c r="AP21" s="38"/>
      <c r="AQ21" s="38"/>
      <c r="AR21" s="38"/>
      <c r="AS21" s="38"/>
      <c r="AT21" s="38"/>
      <c r="AU21" s="38"/>
      <c r="AV21" s="38"/>
      <c r="AW21" s="38"/>
      <c r="AX21" s="38"/>
      <c r="AY21" s="38"/>
    </row>
    <row r="22" spans="1:51" ht="24.75" customHeight="1" x14ac:dyDescent="0.25">
      <c r="A22" s="166"/>
      <c r="B22" s="165"/>
      <c r="C22" s="67">
        <v>19</v>
      </c>
      <c r="D22" s="72" t="s">
        <v>82</v>
      </c>
      <c r="E22" s="86" t="s">
        <v>254</v>
      </c>
      <c r="F22" s="78" t="s">
        <v>236</v>
      </c>
      <c r="G22" s="79" t="s">
        <v>255</v>
      </c>
      <c r="H22" s="77" t="s">
        <v>468</v>
      </c>
      <c r="I22" s="82">
        <v>0.6</v>
      </c>
      <c r="J22" s="85">
        <v>1500</v>
      </c>
      <c r="K22" s="28">
        <f t="shared" si="0"/>
        <v>1500</v>
      </c>
      <c r="L22" s="28">
        <f t="shared" si="1"/>
        <v>1500</v>
      </c>
      <c r="M22" s="29"/>
      <c r="N22" s="30">
        <f t="shared" si="3"/>
        <v>375</v>
      </c>
      <c r="O22" s="29"/>
      <c r="P22" s="29"/>
      <c r="Q22" s="29"/>
      <c r="R22" s="42">
        <f t="shared" si="2"/>
        <v>0</v>
      </c>
      <c r="S22" s="20" t="str">
        <f t="shared" si="4"/>
        <v>OK</v>
      </c>
      <c r="T22" s="145">
        <v>1500</v>
      </c>
      <c r="U22" s="142"/>
      <c r="V22" s="143"/>
      <c r="W22" s="143"/>
      <c r="X22" s="143"/>
      <c r="Y22" s="143"/>
      <c r="Z22" s="142"/>
      <c r="AA22" s="40"/>
      <c r="AB22" s="40"/>
      <c r="AC22" s="40"/>
      <c r="AD22" s="40"/>
      <c r="AE22" s="38"/>
      <c r="AF22" s="38"/>
      <c r="AG22" s="38"/>
      <c r="AH22" s="38"/>
      <c r="AI22" s="38"/>
      <c r="AJ22" s="38"/>
      <c r="AK22" s="38"/>
      <c r="AL22" s="38"/>
      <c r="AM22" s="38"/>
      <c r="AN22" s="38"/>
      <c r="AO22" s="38"/>
      <c r="AP22" s="38"/>
      <c r="AQ22" s="38"/>
      <c r="AR22" s="38"/>
      <c r="AS22" s="38"/>
      <c r="AT22" s="38"/>
      <c r="AU22" s="38"/>
      <c r="AV22" s="38"/>
      <c r="AW22" s="38"/>
      <c r="AX22" s="38"/>
      <c r="AY22" s="38"/>
    </row>
    <row r="23" spans="1:51" ht="24.75" customHeight="1" x14ac:dyDescent="0.25">
      <c r="A23" s="166" t="s">
        <v>478</v>
      </c>
      <c r="B23" s="163">
        <v>3</v>
      </c>
      <c r="C23" s="67">
        <v>20</v>
      </c>
      <c r="D23" s="71" t="s">
        <v>83</v>
      </c>
      <c r="E23" s="86" t="s">
        <v>256</v>
      </c>
      <c r="F23" s="77" t="s">
        <v>3</v>
      </c>
      <c r="G23" s="75" t="s">
        <v>257</v>
      </c>
      <c r="H23" s="81" t="s">
        <v>468</v>
      </c>
      <c r="I23" s="82">
        <v>0.78</v>
      </c>
      <c r="J23" s="85">
        <v>1000</v>
      </c>
      <c r="K23" s="28">
        <f t="shared" si="0"/>
        <v>500</v>
      </c>
      <c r="L23" s="28">
        <f t="shared" si="1"/>
        <v>500</v>
      </c>
      <c r="M23" s="29"/>
      <c r="N23" s="30">
        <f t="shared" si="3"/>
        <v>250</v>
      </c>
      <c r="O23" s="29"/>
      <c r="P23" s="29"/>
      <c r="Q23" s="29"/>
      <c r="R23" s="42">
        <f t="shared" si="2"/>
        <v>500</v>
      </c>
      <c r="S23" s="20" t="str">
        <f t="shared" si="4"/>
        <v>OK</v>
      </c>
      <c r="T23" s="142"/>
      <c r="U23" s="143"/>
      <c r="V23" s="143"/>
      <c r="W23" s="143"/>
      <c r="X23" s="143"/>
      <c r="Y23" s="147">
        <v>500</v>
      </c>
      <c r="Z23" s="143"/>
      <c r="AA23" s="40"/>
      <c r="AB23" s="40"/>
      <c r="AC23" s="40"/>
      <c r="AD23" s="40"/>
      <c r="AE23" s="38"/>
      <c r="AF23" s="38"/>
      <c r="AG23" s="38"/>
      <c r="AH23" s="38"/>
      <c r="AI23" s="38"/>
      <c r="AJ23" s="38"/>
      <c r="AK23" s="38"/>
      <c r="AL23" s="38"/>
      <c r="AM23" s="38"/>
      <c r="AN23" s="38"/>
      <c r="AO23" s="38"/>
      <c r="AP23" s="38"/>
      <c r="AQ23" s="38"/>
      <c r="AR23" s="38"/>
      <c r="AS23" s="38"/>
      <c r="AT23" s="38"/>
      <c r="AU23" s="38"/>
      <c r="AV23" s="38"/>
      <c r="AW23" s="38"/>
      <c r="AX23" s="38"/>
      <c r="AY23" s="38"/>
    </row>
    <row r="24" spans="1:51" ht="24.75" customHeight="1" x14ac:dyDescent="0.25">
      <c r="A24" s="166"/>
      <c r="B24" s="164"/>
      <c r="C24" s="67">
        <v>21</v>
      </c>
      <c r="D24" s="71" t="s">
        <v>84</v>
      </c>
      <c r="E24" s="86" t="s">
        <v>256</v>
      </c>
      <c r="F24" s="77" t="s">
        <v>3</v>
      </c>
      <c r="G24" s="75" t="s">
        <v>258</v>
      </c>
      <c r="H24" s="81" t="s">
        <v>468</v>
      </c>
      <c r="I24" s="82">
        <v>0.78</v>
      </c>
      <c r="J24" s="85">
        <v>1000</v>
      </c>
      <c r="K24" s="28">
        <f t="shared" si="0"/>
        <v>500</v>
      </c>
      <c r="L24" s="28">
        <f t="shared" si="1"/>
        <v>500</v>
      </c>
      <c r="M24" s="29"/>
      <c r="N24" s="30">
        <f t="shared" si="3"/>
        <v>250</v>
      </c>
      <c r="O24" s="29"/>
      <c r="P24" s="29"/>
      <c r="Q24" s="29"/>
      <c r="R24" s="42">
        <f t="shared" si="2"/>
        <v>500</v>
      </c>
      <c r="S24" s="20" t="str">
        <f t="shared" si="4"/>
        <v>OK</v>
      </c>
      <c r="T24" s="142"/>
      <c r="U24" s="143"/>
      <c r="V24" s="143"/>
      <c r="W24" s="143"/>
      <c r="X24" s="143"/>
      <c r="Y24" s="147">
        <v>500</v>
      </c>
      <c r="Z24" s="143"/>
      <c r="AA24" s="40"/>
      <c r="AB24" s="40"/>
      <c r="AC24" s="40"/>
      <c r="AD24" s="40"/>
      <c r="AE24" s="38"/>
      <c r="AF24" s="38"/>
      <c r="AG24" s="38"/>
      <c r="AH24" s="38"/>
      <c r="AI24" s="38"/>
      <c r="AJ24" s="38"/>
      <c r="AK24" s="38"/>
      <c r="AL24" s="38"/>
      <c r="AM24" s="38"/>
      <c r="AN24" s="38"/>
      <c r="AO24" s="38"/>
      <c r="AP24" s="38"/>
      <c r="AQ24" s="38"/>
      <c r="AR24" s="38"/>
      <c r="AS24" s="38"/>
      <c r="AT24" s="38"/>
      <c r="AU24" s="38"/>
      <c r="AV24" s="38"/>
      <c r="AW24" s="38"/>
      <c r="AX24" s="38"/>
      <c r="AY24" s="38"/>
    </row>
    <row r="25" spans="1:51" ht="24.75" customHeight="1" x14ac:dyDescent="0.25">
      <c r="A25" s="166"/>
      <c r="B25" s="164"/>
      <c r="C25" s="67">
        <v>22</v>
      </c>
      <c r="D25" s="71" t="s">
        <v>85</v>
      </c>
      <c r="E25" s="86" t="s">
        <v>256</v>
      </c>
      <c r="F25" s="77" t="s">
        <v>3</v>
      </c>
      <c r="G25" s="75" t="s">
        <v>259</v>
      </c>
      <c r="H25" s="81" t="s">
        <v>468</v>
      </c>
      <c r="I25" s="82">
        <v>0.78</v>
      </c>
      <c r="J25" s="85">
        <v>100</v>
      </c>
      <c r="K25" s="28">
        <f t="shared" si="0"/>
        <v>0</v>
      </c>
      <c r="L25" s="28">
        <f t="shared" si="1"/>
        <v>0</v>
      </c>
      <c r="M25" s="29"/>
      <c r="N25" s="30">
        <f t="shared" si="3"/>
        <v>25</v>
      </c>
      <c r="O25" s="29"/>
      <c r="P25" s="29"/>
      <c r="Q25" s="29"/>
      <c r="R25" s="42">
        <f t="shared" si="2"/>
        <v>100</v>
      </c>
      <c r="S25" s="20" t="str">
        <f t="shared" si="4"/>
        <v>OK</v>
      </c>
      <c r="T25" s="142"/>
      <c r="U25" s="143"/>
      <c r="V25" s="143"/>
      <c r="W25" s="143"/>
      <c r="X25" s="143"/>
      <c r="Y25" s="143"/>
      <c r="Z25" s="143"/>
      <c r="AA25" s="40"/>
      <c r="AB25" s="40"/>
      <c r="AC25" s="40"/>
      <c r="AD25" s="40"/>
      <c r="AE25" s="38"/>
      <c r="AF25" s="38"/>
      <c r="AG25" s="38"/>
      <c r="AH25" s="38"/>
      <c r="AI25" s="38"/>
      <c r="AJ25" s="38"/>
      <c r="AK25" s="38"/>
      <c r="AL25" s="38"/>
      <c r="AM25" s="38"/>
      <c r="AN25" s="38"/>
      <c r="AO25" s="38"/>
      <c r="AP25" s="38"/>
      <c r="AQ25" s="38"/>
      <c r="AR25" s="38"/>
      <c r="AS25" s="38"/>
      <c r="AT25" s="38"/>
      <c r="AU25" s="38"/>
      <c r="AV25" s="38"/>
      <c r="AW25" s="38"/>
      <c r="AX25" s="38"/>
      <c r="AY25" s="38"/>
    </row>
    <row r="26" spans="1:51" ht="24.75" customHeight="1" x14ac:dyDescent="0.25">
      <c r="A26" s="166"/>
      <c r="B26" s="165"/>
      <c r="C26" s="67">
        <v>23</v>
      </c>
      <c r="D26" s="71" t="s">
        <v>86</v>
      </c>
      <c r="E26" s="86" t="s">
        <v>260</v>
      </c>
      <c r="F26" s="77" t="s">
        <v>3</v>
      </c>
      <c r="G26" s="75" t="s">
        <v>261</v>
      </c>
      <c r="H26" s="81" t="s">
        <v>468</v>
      </c>
      <c r="I26" s="82">
        <v>7.92</v>
      </c>
      <c r="J26" s="85">
        <v>0</v>
      </c>
      <c r="K26" s="28">
        <f t="shared" si="0"/>
        <v>0</v>
      </c>
      <c r="L26" s="28">
        <f t="shared" si="1"/>
        <v>0</v>
      </c>
      <c r="M26" s="29"/>
      <c r="N26" s="30">
        <f t="shared" si="3"/>
        <v>0</v>
      </c>
      <c r="O26" s="29"/>
      <c r="P26" s="29"/>
      <c r="Q26" s="29"/>
      <c r="R26" s="42">
        <f t="shared" si="2"/>
        <v>0</v>
      </c>
      <c r="S26" s="20" t="str">
        <f t="shared" si="4"/>
        <v>OK</v>
      </c>
      <c r="T26" s="142"/>
      <c r="U26" s="143"/>
      <c r="V26" s="143"/>
      <c r="W26" s="143"/>
      <c r="X26" s="143"/>
      <c r="Y26" s="143"/>
      <c r="Z26" s="143"/>
      <c r="AA26" s="40"/>
      <c r="AB26" s="40"/>
      <c r="AC26" s="40"/>
      <c r="AD26" s="40"/>
      <c r="AE26" s="38"/>
      <c r="AF26" s="38"/>
      <c r="AG26" s="38"/>
      <c r="AH26" s="38"/>
      <c r="AI26" s="38"/>
      <c r="AJ26" s="38"/>
      <c r="AK26" s="38"/>
      <c r="AL26" s="38"/>
      <c r="AM26" s="38"/>
      <c r="AN26" s="38"/>
      <c r="AO26" s="38"/>
      <c r="AP26" s="38"/>
      <c r="AQ26" s="38"/>
      <c r="AR26" s="38"/>
      <c r="AS26" s="38"/>
      <c r="AT26" s="38"/>
      <c r="AU26" s="38"/>
      <c r="AV26" s="38"/>
      <c r="AW26" s="38"/>
      <c r="AX26" s="38"/>
      <c r="AY26" s="38"/>
    </row>
    <row r="27" spans="1:51" ht="24.75" customHeight="1" x14ac:dyDescent="0.25">
      <c r="A27" s="166" t="s">
        <v>478</v>
      </c>
      <c r="B27" s="163">
        <v>4</v>
      </c>
      <c r="C27" s="67">
        <v>24</v>
      </c>
      <c r="D27" s="71" t="s">
        <v>87</v>
      </c>
      <c r="E27" s="86" t="s">
        <v>256</v>
      </c>
      <c r="F27" s="77" t="s">
        <v>3</v>
      </c>
      <c r="G27" s="75" t="s">
        <v>262</v>
      </c>
      <c r="H27" s="81" t="s">
        <v>468</v>
      </c>
      <c r="I27" s="82">
        <v>2.44</v>
      </c>
      <c r="J27" s="85">
        <v>60</v>
      </c>
      <c r="K27" s="28">
        <f t="shared" si="0"/>
        <v>0</v>
      </c>
      <c r="L27" s="28">
        <f t="shared" si="1"/>
        <v>0</v>
      </c>
      <c r="M27" s="29"/>
      <c r="N27" s="30">
        <f t="shared" si="3"/>
        <v>15</v>
      </c>
      <c r="O27" s="29"/>
      <c r="P27" s="29"/>
      <c r="Q27" s="29"/>
      <c r="R27" s="42">
        <f t="shared" si="2"/>
        <v>60</v>
      </c>
      <c r="S27" s="20" t="str">
        <f t="shared" si="4"/>
        <v>OK</v>
      </c>
      <c r="T27" s="142"/>
      <c r="U27" s="143"/>
      <c r="V27" s="143"/>
      <c r="W27" s="143"/>
      <c r="X27" s="143"/>
      <c r="Y27" s="143"/>
      <c r="Z27" s="143"/>
      <c r="AA27" s="40"/>
      <c r="AB27" s="40"/>
      <c r="AC27" s="40"/>
      <c r="AD27" s="40"/>
      <c r="AE27" s="38"/>
      <c r="AF27" s="38"/>
      <c r="AG27" s="38"/>
      <c r="AH27" s="38"/>
      <c r="AI27" s="38"/>
      <c r="AJ27" s="38"/>
      <c r="AK27" s="38"/>
      <c r="AL27" s="38"/>
      <c r="AM27" s="38"/>
      <c r="AN27" s="38"/>
      <c r="AO27" s="38"/>
      <c r="AP27" s="38"/>
      <c r="AQ27" s="38"/>
      <c r="AR27" s="38"/>
      <c r="AS27" s="38"/>
      <c r="AT27" s="38"/>
      <c r="AU27" s="38"/>
      <c r="AV27" s="38"/>
      <c r="AW27" s="38"/>
      <c r="AX27" s="38"/>
      <c r="AY27" s="38"/>
    </row>
    <row r="28" spans="1:51" ht="24.75" customHeight="1" x14ac:dyDescent="0.25">
      <c r="A28" s="166"/>
      <c r="B28" s="164"/>
      <c r="C28" s="67">
        <v>25</v>
      </c>
      <c r="D28" s="71" t="s">
        <v>88</v>
      </c>
      <c r="E28" s="86" t="s">
        <v>256</v>
      </c>
      <c r="F28" s="77" t="s">
        <v>3</v>
      </c>
      <c r="G28" s="75" t="s">
        <v>263</v>
      </c>
      <c r="H28" s="81" t="s">
        <v>468</v>
      </c>
      <c r="I28" s="82">
        <v>2.44</v>
      </c>
      <c r="J28" s="85">
        <v>60</v>
      </c>
      <c r="K28" s="28">
        <f t="shared" si="0"/>
        <v>0</v>
      </c>
      <c r="L28" s="28">
        <f t="shared" si="1"/>
        <v>0</v>
      </c>
      <c r="M28" s="29"/>
      <c r="N28" s="30">
        <f t="shared" si="3"/>
        <v>15</v>
      </c>
      <c r="O28" s="29"/>
      <c r="P28" s="29"/>
      <c r="Q28" s="29"/>
      <c r="R28" s="42">
        <f t="shared" si="2"/>
        <v>60</v>
      </c>
      <c r="S28" s="20" t="str">
        <f t="shared" si="4"/>
        <v>OK</v>
      </c>
      <c r="T28" s="142"/>
      <c r="U28" s="143"/>
      <c r="V28" s="143"/>
      <c r="W28" s="143"/>
      <c r="X28" s="143"/>
      <c r="Y28" s="143"/>
      <c r="Z28" s="143"/>
      <c r="AA28" s="40"/>
      <c r="AB28" s="40"/>
      <c r="AC28" s="40"/>
      <c r="AD28" s="40"/>
      <c r="AE28" s="38"/>
      <c r="AF28" s="38"/>
      <c r="AG28" s="38"/>
      <c r="AH28" s="38"/>
      <c r="AI28" s="38"/>
      <c r="AJ28" s="38"/>
      <c r="AK28" s="38"/>
      <c r="AL28" s="38"/>
      <c r="AM28" s="38"/>
      <c r="AN28" s="38"/>
      <c r="AO28" s="38"/>
      <c r="AP28" s="38"/>
      <c r="AQ28" s="38"/>
      <c r="AR28" s="38"/>
      <c r="AS28" s="38"/>
      <c r="AT28" s="38"/>
      <c r="AU28" s="38"/>
      <c r="AV28" s="38"/>
      <c r="AW28" s="38"/>
      <c r="AX28" s="38"/>
      <c r="AY28" s="38"/>
    </row>
    <row r="29" spans="1:51" ht="24.75" customHeight="1" x14ac:dyDescent="0.25">
      <c r="A29" s="166"/>
      <c r="B29" s="164"/>
      <c r="C29" s="67">
        <v>26</v>
      </c>
      <c r="D29" s="71" t="s">
        <v>89</v>
      </c>
      <c r="E29" s="86" t="s">
        <v>256</v>
      </c>
      <c r="F29" s="77" t="s">
        <v>3</v>
      </c>
      <c r="G29" s="75" t="s">
        <v>264</v>
      </c>
      <c r="H29" s="81" t="s">
        <v>468</v>
      </c>
      <c r="I29" s="82">
        <v>2.44</v>
      </c>
      <c r="J29" s="85">
        <v>60</v>
      </c>
      <c r="K29" s="28">
        <f t="shared" si="0"/>
        <v>0</v>
      </c>
      <c r="L29" s="28">
        <f t="shared" si="1"/>
        <v>0</v>
      </c>
      <c r="M29" s="29"/>
      <c r="N29" s="30">
        <f t="shared" si="3"/>
        <v>15</v>
      </c>
      <c r="O29" s="29"/>
      <c r="P29" s="29"/>
      <c r="Q29" s="29"/>
      <c r="R29" s="42">
        <f t="shared" si="2"/>
        <v>60</v>
      </c>
      <c r="S29" s="20" t="str">
        <f t="shared" si="4"/>
        <v>OK</v>
      </c>
      <c r="T29" s="142"/>
      <c r="U29" s="143"/>
      <c r="V29" s="143"/>
      <c r="W29" s="143"/>
      <c r="X29" s="143"/>
      <c r="Y29" s="143"/>
      <c r="Z29" s="143"/>
      <c r="AA29" s="40"/>
      <c r="AB29" s="40"/>
      <c r="AC29" s="40"/>
      <c r="AD29" s="40"/>
      <c r="AE29" s="38"/>
      <c r="AF29" s="38"/>
      <c r="AG29" s="38"/>
      <c r="AH29" s="38"/>
      <c r="AI29" s="38"/>
      <c r="AJ29" s="38"/>
      <c r="AK29" s="38"/>
      <c r="AL29" s="38"/>
      <c r="AM29" s="38"/>
      <c r="AN29" s="38"/>
      <c r="AO29" s="38"/>
      <c r="AP29" s="38"/>
      <c r="AQ29" s="38"/>
      <c r="AR29" s="38"/>
      <c r="AS29" s="38"/>
      <c r="AT29" s="38"/>
      <c r="AU29" s="38"/>
      <c r="AV29" s="38"/>
      <c r="AW29" s="38"/>
      <c r="AX29" s="38"/>
      <c r="AY29" s="38"/>
    </row>
    <row r="30" spans="1:51" ht="24.75" customHeight="1" x14ac:dyDescent="0.25">
      <c r="A30" s="166"/>
      <c r="B30" s="165"/>
      <c r="C30" s="67">
        <v>27</v>
      </c>
      <c r="D30" s="71" t="s">
        <v>90</v>
      </c>
      <c r="E30" s="86" t="s">
        <v>256</v>
      </c>
      <c r="F30" s="77" t="s">
        <v>3</v>
      </c>
      <c r="G30" s="75" t="s">
        <v>265</v>
      </c>
      <c r="H30" s="81" t="s">
        <v>468</v>
      </c>
      <c r="I30" s="82">
        <v>2.44</v>
      </c>
      <c r="J30" s="85">
        <v>60</v>
      </c>
      <c r="K30" s="28">
        <f t="shared" si="0"/>
        <v>0</v>
      </c>
      <c r="L30" s="28">
        <f t="shared" si="1"/>
        <v>0</v>
      </c>
      <c r="M30" s="29"/>
      <c r="N30" s="30">
        <f t="shared" si="3"/>
        <v>15</v>
      </c>
      <c r="O30" s="29"/>
      <c r="P30" s="29"/>
      <c r="Q30" s="29"/>
      <c r="R30" s="42">
        <f t="shared" si="2"/>
        <v>60</v>
      </c>
      <c r="S30" s="20" t="str">
        <f t="shared" si="4"/>
        <v>OK</v>
      </c>
      <c r="T30" s="142"/>
      <c r="U30" s="143"/>
      <c r="V30" s="143"/>
      <c r="W30" s="143"/>
      <c r="X30" s="143"/>
      <c r="Y30" s="143"/>
      <c r="Z30" s="143"/>
      <c r="AA30" s="40"/>
      <c r="AB30" s="40"/>
      <c r="AC30" s="40"/>
      <c r="AD30" s="40"/>
      <c r="AE30" s="38"/>
      <c r="AF30" s="38"/>
      <c r="AG30" s="38"/>
      <c r="AH30" s="38"/>
      <c r="AI30" s="38"/>
      <c r="AJ30" s="38"/>
      <c r="AK30" s="38"/>
      <c r="AL30" s="38"/>
      <c r="AM30" s="38"/>
      <c r="AN30" s="38"/>
      <c r="AO30" s="38"/>
      <c r="AP30" s="38"/>
      <c r="AQ30" s="38"/>
      <c r="AR30" s="38"/>
      <c r="AS30" s="38"/>
      <c r="AT30" s="38"/>
      <c r="AU30" s="38"/>
      <c r="AV30" s="38"/>
      <c r="AW30" s="38"/>
      <c r="AX30" s="38"/>
      <c r="AY30" s="38"/>
    </row>
    <row r="31" spans="1:51" ht="24.75" customHeight="1" x14ac:dyDescent="0.25">
      <c r="A31" s="166" t="s">
        <v>478</v>
      </c>
      <c r="B31" s="163">
        <v>5</v>
      </c>
      <c r="C31" s="67">
        <v>28</v>
      </c>
      <c r="D31" s="71" t="s">
        <v>91</v>
      </c>
      <c r="E31" s="86" t="s">
        <v>266</v>
      </c>
      <c r="F31" s="77" t="s">
        <v>3</v>
      </c>
      <c r="G31" s="75" t="s">
        <v>267</v>
      </c>
      <c r="H31" s="81" t="s">
        <v>468</v>
      </c>
      <c r="I31" s="82">
        <v>3.19</v>
      </c>
      <c r="J31" s="85">
        <v>0</v>
      </c>
      <c r="K31" s="28">
        <f t="shared" si="0"/>
        <v>0</v>
      </c>
      <c r="L31" s="28">
        <f t="shared" si="1"/>
        <v>0</v>
      </c>
      <c r="M31" s="29"/>
      <c r="N31" s="30">
        <f t="shared" si="3"/>
        <v>0</v>
      </c>
      <c r="O31" s="29"/>
      <c r="P31" s="29"/>
      <c r="Q31" s="29"/>
      <c r="R31" s="42">
        <f t="shared" si="2"/>
        <v>0</v>
      </c>
      <c r="S31" s="20" t="str">
        <f t="shared" si="4"/>
        <v>OK</v>
      </c>
      <c r="T31" s="142"/>
      <c r="U31" s="143"/>
      <c r="V31" s="143"/>
      <c r="W31" s="143"/>
      <c r="X31" s="143"/>
      <c r="Y31" s="143"/>
      <c r="Z31" s="143"/>
      <c r="AA31" s="40"/>
      <c r="AB31" s="40"/>
      <c r="AC31" s="40"/>
      <c r="AD31" s="40"/>
      <c r="AE31" s="38"/>
      <c r="AF31" s="38"/>
      <c r="AG31" s="38"/>
      <c r="AH31" s="38"/>
      <c r="AI31" s="38"/>
      <c r="AJ31" s="38"/>
      <c r="AK31" s="38"/>
      <c r="AL31" s="38"/>
      <c r="AM31" s="38"/>
      <c r="AN31" s="38"/>
      <c r="AO31" s="38"/>
      <c r="AP31" s="38"/>
      <c r="AQ31" s="38"/>
      <c r="AR31" s="38"/>
      <c r="AS31" s="38"/>
      <c r="AT31" s="38"/>
      <c r="AU31" s="38"/>
      <c r="AV31" s="38"/>
      <c r="AW31" s="38"/>
      <c r="AX31" s="38"/>
      <c r="AY31" s="38"/>
    </row>
    <row r="32" spans="1:51" ht="24.75" customHeight="1" x14ac:dyDescent="0.25">
      <c r="A32" s="166"/>
      <c r="B32" s="164"/>
      <c r="C32" s="67">
        <v>29</v>
      </c>
      <c r="D32" s="71" t="s">
        <v>92</v>
      </c>
      <c r="E32" s="86" t="s">
        <v>266</v>
      </c>
      <c r="F32" s="77" t="s">
        <v>3</v>
      </c>
      <c r="G32" s="75" t="s">
        <v>268</v>
      </c>
      <c r="H32" s="81" t="s">
        <v>468</v>
      </c>
      <c r="I32" s="82">
        <v>3.19</v>
      </c>
      <c r="J32" s="85">
        <v>40</v>
      </c>
      <c r="K32" s="28">
        <f t="shared" si="0"/>
        <v>0</v>
      </c>
      <c r="L32" s="28">
        <f t="shared" si="1"/>
        <v>0</v>
      </c>
      <c r="M32" s="29"/>
      <c r="N32" s="30">
        <f t="shared" si="3"/>
        <v>10</v>
      </c>
      <c r="O32" s="29"/>
      <c r="P32" s="29"/>
      <c r="Q32" s="29"/>
      <c r="R32" s="42">
        <f t="shared" si="2"/>
        <v>40</v>
      </c>
      <c r="S32" s="20" t="str">
        <f t="shared" si="4"/>
        <v>OK</v>
      </c>
      <c r="T32" s="142"/>
      <c r="U32" s="143"/>
      <c r="V32" s="143"/>
      <c r="W32" s="143"/>
      <c r="X32" s="143"/>
      <c r="Y32" s="143"/>
      <c r="Z32" s="143"/>
      <c r="AA32" s="40"/>
      <c r="AB32" s="40"/>
      <c r="AC32" s="40"/>
      <c r="AD32" s="40"/>
      <c r="AE32" s="38"/>
      <c r="AF32" s="38"/>
      <c r="AG32" s="38"/>
      <c r="AH32" s="38"/>
      <c r="AI32" s="38"/>
      <c r="AJ32" s="38"/>
      <c r="AK32" s="38"/>
      <c r="AL32" s="38"/>
      <c r="AM32" s="38"/>
      <c r="AN32" s="38"/>
      <c r="AO32" s="38"/>
      <c r="AP32" s="38"/>
      <c r="AQ32" s="38"/>
      <c r="AR32" s="38"/>
      <c r="AS32" s="38"/>
      <c r="AT32" s="38"/>
      <c r="AU32" s="38"/>
      <c r="AV32" s="38"/>
      <c r="AW32" s="38"/>
      <c r="AX32" s="38"/>
      <c r="AY32" s="38"/>
    </row>
    <row r="33" spans="1:51" ht="24.75" customHeight="1" x14ac:dyDescent="0.25">
      <c r="A33" s="166"/>
      <c r="B33" s="164"/>
      <c r="C33" s="67">
        <v>30</v>
      </c>
      <c r="D33" s="71" t="s">
        <v>93</v>
      </c>
      <c r="E33" s="86" t="s">
        <v>266</v>
      </c>
      <c r="F33" s="77" t="s">
        <v>3</v>
      </c>
      <c r="G33" s="75" t="s">
        <v>269</v>
      </c>
      <c r="H33" s="81" t="s">
        <v>468</v>
      </c>
      <c r="I33" s="82">
        <v>3.19</v>
      </c>
      <c r="J33" s="85">
        <v>15</v>
      </c>
      <c r="K33" s="28">
        <f t="shared" si="0"/>
        <v>0</v>
      </c>
      <c r="L33" s="28">
        <f t="shared" si="1"/>
        <v>0</v>
      </c>
      <c r="M33" s="29"/>
      <c r="N33" s="30">
        <f t="shared" si="3"/>
        <v>3</v>
      </c>
      <c r="O33" s="29"/>
      <c r="P33" s="29"/>
      <c r="Q33" s="29"/>
      <c r="R33" s="42">
        <f t="shared" si="2"/>
        <v>15</v>
      </c>
      <c r="S33" s="20" t="str">
        <f t="shared" si="4"/>
        <v>OK</v>
      </c>
      <c r="T33" s="142"/>
      <c r="U33" s="143"/>
      <c r="V33" s="143"/>
      <c r="W33" s="143"/>
      <c r="X33" s="143"/>
      <c r="Y33" s="143"/>
      <c r="Z33" s="143"/>
      <c r="AA33" s="40"/>
      <c r="AB33" s="40"/>
      <c r="AC33" s="40"/>
      <c r="AD33" s="40"/>
      <c r="AE33" s="38"/>
      <c r="AF33" s="38"/>
      <c r="AG33" s="38"/>
      <c r="AH33" s="38"/>
      <c r="AI33" s="38"/>
      <c r="AJ33" s="38"/>
      <c r="AK33" s="38"/>
      <c r="AL33" s="38"/>
      <c r="AM33" s="38"/>
      <c r="AN33" s="38"/>
      <c r="AO33" s="38"/>
      <c r="AP33" s="38"/>
      <c r="AQ33" s="38"/>
      <c r="AR33" s="38"/>
      <c r="AS33" s="38"/>
      <c r="AT33" s="38"/>
      <c r="AU33" s="38"/>
      <c r="AV33" s="38"/>
      <c r="AW33" s="38"/>
      <c r="AX33" s="38"/>
      <c r="AY33" s="38"/>
    </row>
    <row r="34" spans="1:51" ht="24.75" customHeight="1" x14ac:dyDescent="0.25">
      <c r="A34" s="166"/>
      <c r="B34" s="164"/>
      <c r="C34" s="67">
        <v>31</v>
      </c>
      <c r="D34" s="71" t="s">
        <v>94</v>
      </c>
      <c r="E34" s="86" t="s">
        <v>266</v>
      </c>
      <c r="F34" s="77" t="s">
        <v>3</v>
      </c>
      <c r="G34" s="75" t="s">
        <v>270</v>
      </c>
      <c r="H34" s="81" t="s">
        <v>468</v>
      </c>
      <c r="I34" s="82">
        <v>3.19</v>
      </c>
      <c r="J34" s="85">
        <v>15</v>
      </c>
      <c r="K34" s="28">
        <f t="shared" si="0"/>
        <v>0</v>
      </c>
      <c r="L34" s="28">
        <f t="shared" si="1"/>
        <v>0</v>
      </c>
      <c r="M34" s="29"/>
      <c r="N34" s="30">
        <f t="shared" si="3"/>
        <v>3</v>
      </c>
      <c r="O34" s="29"/>
      <c r="P34" s="29"/>
      <c r="Q34" s="29"/>
      <c r="R34" s="42">
        <f t="shared" si="2"/>
        <v>15</v>
      </c>
      <c r="S34" s="20" t="str">
        <f t="shared" si="4"/>
        <v>OK</v>
      </c>
      <c r="T34" s="142"/>
      <c r="U34" s="143"/>
      <c r="V34" s="143"/>
      <c r="W34" s="143"/>
      <c r="X34" s="143"/>
      <c r="Y34" s="143"/>
      <c r="Z34" s="143"/>
      <c r="AA34" s="40"/>
      <c r="AB34" s="40"/>
      <c r="AC34" s="40"/>
      <c r="AD34" s="40"/>
      <c r="AE34" s="38"/>
      <c r="AF34" s="38"/>
      <c r="AG34" s="38"/>
      <c r="AH34" s="38"/>
      <c r="AI34" s="38"/>
      <c r="AJ34" s="38"/>
      <c r="AK34" s="38"/>
      <c r="AL34" s="38"/>
      <c r="AM34" s="38"/>
      <c r="AN34" s="38"/>
      <c r="AO34" s="38"/>
      <c r="AP34" s="38"/>
      <c r="AQ34" s="38"/>
      <c r="AR34" s="38"/>
      <c r="AS34" s="38"/>
      <c r="AT34" s="38"/>
      <c r="AU34" s="38"/>
      <c r="AV34" s="38"/>
      <c r="AW34" s="38"/>
      <c r="AX34" s="38"/>
      <c r="AY34" s="38"/>
    </row>
    <row r="35" spans="1:51" ht="24.75" customHeight="1" x14ac:dyDescent="0.25">
      <c r="A35" s="166"/>
      <c r="B35" s="164"/>
      <c r="C35" s="67">
        <v>32</v>
      </c>
      <c r="D35" s="71" t="s">
        <v>95</v>
      </c>
      <c r="E35" s="86" t="s">
        <v>266</v>
      </c>
      <c r="F35" s="77" t="s">
        <v>3</v>
      </c>
      <c r="G35" s="75" t="s">
        <v>271</v>
      </c>
      <c r="H35" s="81" t="s">
        <v>468</v>
      </c>
      <c r="I35" s="82">
        <v>3.19</v>
      </c>
      <c r="J35" s="85">
        <v>15</v>
      </c>
      <c r="K35" s="28">
        <f t="shared" si="0"/>
        <v>0</v>
      </c>
      <c r="L35" s="28">
        <f t="shared" si="1"/>
        <v>0</v>
      </c>
      <c r="M35" s="29"/>
      <c r="N35" s="30">
        <f t="shared" si="3"/>
        <v>3</v>
      </c>
      <c r="O35" s="29"/>
      <c r="P35" s="29"/>
      <c r="Q35" s="29"/>
      <c r="R35" s="42">
        <f t="shared" si="2"/>
        <v>15</v>
      </c>
      <c r="S35" s="20" t="str">
        <f t="shared" si="4"/>
        <v>OK</v>
      </c>
      <c r="T35" s="142"/>
      <c r="U35" s="143"/>
      <c r="V35" s="143"/>
      <c r="W35" s="143"/>
      <c r="X35" s="143"/>
      <c r="Y35" s="143"/>
      <c r="Z35" s="143"/>
      <c r="AA35" s="40"/>
      <c r="AB35" s="40"/>
      <c r="AC35" s="40"/>
      <c r="AD35" s="40"/>
      <c r="AE35" s="38"/>
      <c r="AF35" s="38"/>
      <c r="AG35" s="38"/>
      <c r="AH35" s="38"/>
      <c r="AI35" s="38"/>
      <c r="AJ35" s="38"/>
      <c r="AK35" s="38"/>
      <c r="AL35" s="38"/>
      <c r="AM35" s="38"/>
      <c r="AN35" s="38"/>
      <c r="AO35" s="38"/>
      <c r="AP35" s="38"/>
      <c r="AQ35" s="38"/>
      <c r="AR35" s="38"/>
      <c r="AS35" s="38"/>
      <c r="AT35" s="38"/>
      <c r="AU35" s="38"/>
      <c r="AV35" s="38"/>
      <c r="AW35" s="38"/>
      <c r="AX35" s="38"/>
      <c r="AY35" s="38"/>
    </row>
    <row r="36" spans="1:51" ht="24.75" customHeight="1" x14ac:dyDescent="0.25">
      <c r="A36" s="166"/>
      <c r="B36" s="164"/>
      <c r="C36" s="67">
        <v>33</v>
      </c>
      <c r="D36" s="71" t="s">
        <v>96</v>
      </c>
      <c r="E36" s="86" t="s">
        <v>266</v>
      </c>
      <c r="F36" s="77" t="s">
        <v>3</v>
      </c>
      <c r="G36" s="75" t="s">
        <v>272</v>
      </c>
      <c r="H36" s="81" t="s">
        <v>468</v>
      </c>
      <c r="I36" s="82">
        <v>3.19</v>
      </c>
      <c r="J36" s="85">
        <v>0</v>
      </c>
      <c r="K36" s="28">
        <f t="shared" ref="K36:K154" si="5">IF(SUM(T36:AY36)&gt;J36+M36,J36+M36,SUM(T36:AY36))</f>
        <v>0</v>
      </c>
      <c r="L36" s="28">
        <f t="shared" ref="L36:L154" si="6">(SUM(T36:AY36))</f>
        <v>0</v>
      </c>
      <c r="M36" s="29"/>
      <c r="N36" s="30">
        <f t="shared" si="3"/>
        <v>0</v>
      </c>
      <c r="O36" s="29"/>
      <c r="P36" s="29"/>
      <c r="Q36" s="29"/>
      <c r="R36" s="42">
        <f t="shared" ref="R36:R154" si="7">J36-SUM(T36:AY36)+M36</f>
        <v>0</v>
      </c>
      <c r="S36" s="20" t="str">
        <f t="shared" si="4"/>
        <v>OK</v>
      </c>
      <c r="T36" s="142"/>
      <c r="U36" s="143"/>
      <c r="V36" s="143"/>
      <c r="W36" s="143"/>
      <c r="X36" s="143"/>
      <c r="Y36" s="143"/>
      <c r="Z36" s="143"/>
      <c r="AA36" s="40"/>
      <c r="AB36" s="40"/>
      <c r="AC36" s="40"/>
      <c r="AD36" s="40"/>
      <c r="AE36" s="38"/>
      <c r="AF36" s="38"/>
      <c r="AG36" s="38"/>
      <c r="AH36" s="38"/>
      <c r="AI36" s="38"/>
      <c r="AJ36" s="38"/>
      <c r="AK36" s="38"/>
      <c r="AL36" s="38"/>
      <c r="AM36" s="38"/>
      <c r="AN36" s="38"/>
      <c r="AO36" s="38"/>
      <c r="AP36" s="38"/>
      <c r="AQ36" s="38"/>
      <c r="AR36" s="38"/>
      <c r="AS36" s="38"/>
      <c r="AT36" s="38"/>
      <c r="AU36" s="38"/>
      <c r="AV36" s="38"/>
      <c r="AW36" s="38"/>
      <c r="AX36" s="38"/>
      <c r="AY36" s="38"/>
    </row>
    <row r="37" spans="1:51" ht="24.75" customHeight="1" x14ac:dyDescent="0.25">
      <c r="A37" s="166"/>
      <c r="B37" s="164"/>
      <c r="C37" s="67">
        <v>34</v>
      </c>
      <c r="D37" s="71" t="s">
        <v>97</v>
      </c>
      <c r="E37" s="86" t="s">
        <v>273</v>
      </c>
      <c r="F37" s="77" t="s">
        <v>274</v>
      </c>
      <c r="G37" s="75" t="s">
        <v>275</v>
      </c>
      <c r="H37" s="81" t="s">
        <v>468</v>
      </c>
      <c r="I37" s="82">
        <v>1.07</v>
      </c>
      <c r="J37" s="85">
        <v>50</v>
      </c>
      <c r="K37" s="28">
        <f t="shared" si="5"/>
        <v>0</v>
      </c>
      <c r="L37" s="28">
        <f t="shared" si="6"/>
        <v>0</v>
      </c>
      <c r="M37" s="29"/>
      <c r="N37" s="30">
        <f t="shared" si="3"/>
        <v>12</v>
      </c>
      <c r="O37" s="29"/>
      <c r="P37" s="29"/>
      <c r="Q37" s="29"/>
      <c r="R37" s="42">
        <f t="shared" si="7"/>
        <v>50</v>
      </c>
      <c r="S37" s="20" t="str">
        <f t="shared" si="4"/>
        <v>OK</v>
      </c>
      <c r="T37" s="142"/>
      <c r="U37" s="143"/>
      <c r="V37" s="143"/>
      <c r="W37" s="142"/>
      <c r="X37" s="143"/>
      <c r="Y37" s="143"/>
      <c r="Z37" s="143"/>
      <c r="AA37" s="40"/>
      <c r="AB37" s="40"/>
      <c r="AC37" s="40"/>
      <c r="AD37" s="40"/>
      <c r="AE37" s="38"/>
      <c r="AF37" s="38"/>
      <c r="AG37" s="38"/>
      <c r="AH37" s="38"/>
      <c r="AI37" s="38"/>
      <c r="AJ37" s="38"/>
      <c r="AK37" s="38"/>
      <c r="AL37" s="38"/>
      <c r="AM37" s="38"/>
      <c r="AN37" s="38"/>
      <c r="AO37" s="38"/>
      <c r="AP37" s="38"/>
      <c r="AQ37" s="38"/>
      <c r="AR37" s="38"/>
      <c r="AS37" s="38"/>
      <c r="AT37" s="38"/>
      <c r="AU37" s="38"/>
      <c r="AV37" s="38"/>
      <c r="AW37" s="38"/>
      <c r="AX37" s="38"/>
      <c r="AY37" s="38"/>
    </row>
    <row r="38" spans="1:51" ht="24.75" customHeight="1" x14ac:dyDescent="0.25">
      <c r="A38" s="166"/>
      <c r="B38" s="164"/>
      <c r="C38" s="67">
        <v>35</v>
      </c>
      <c r="D38" s="71" t="s">
        <v>98</v>
      </c>
      <c r="E38" s="86" t="s">
        <v>273</v>
      </c>
      <c r="F38" s="77" t="s">
        <v>274</v>
      </c>
      <c r="G38" s="75" t="s">
        <v>276</v>
      </c>
      <c r="H38" s="81" t="s">
        <v>468</v>
      </c>
      <c r="I38" s="82">
        <v>1.07</v>
      </c>
      <c r="J38" s="85">
        <v>50</v>
      </c>
      <c r="K38" s="28">
        <f t="shared" si="5"/>
        <v>0</v>
      </c>
      <c r="L38" s="28">
        <f t="shared" si="6"/>
        <v>0</v>
      </c>
      <c r="M38" s="29"/>
      <c r="N38" s="30">
        <f t="shared" si="3"/>
        <v>12</v>
      </c>
      <c r="O38" s="29"/>
      <c r="P38" s="29"/>
      <c r="Q38" s="29"/>
      <c r="R38" s="42">
        <f t="shared" si="7"/>
        <v>50</v>
      </c>
      <c r="S38" s="20" t="str">
        <f t="shared" si="4"/>
        <v>OK</v>
      </c>
      <c r="T38" s="142"/>
      <c r="U38" s="143"/>
      <c r="V38" s="143"/>
      <c r="W38" s="142"/>
      <c r="X38" s="143"/>
      <c r="Y38" s="143"/>
      <c r="Z38" s="143"/>
      <c r="AA38" s="40"/>
      <c r="AB38" s="40"/>
      <c r="AC38" s="40"/>
      <c r="AD38" s="40"/>
      <c r="AE38" s="38"/>
      <c r="AF38" s="38"/>
      <c r="AG38" s="38"/>
      <c r="AH38" s="38"/>
      <c r="AI38" s="38"/>
      <c r="AJ38" s="38"/>
      <c r="AK38" s="38"/>
      <c r="AL38" s="38"/>
      <c r="AM38" s="38"/>
      <c r="AN38" s="38"/>
      <c r="AO38" s="38"/>
      <c r="AP38" s="38"/>
      <c r="AQ38" s="38"/>
      <c r="AR38" s="38"/>
      <c r="AS38" s="38"/>
      <c r="AT38" s="38"/>
      <c r="AU38" s="38"/>
      <c r="AV38" s="38"/>
      <c r="AW38" s="38"/>
      <c r="AX38" s="38"/>
      <c r="AY38" s="38"/>
    </row>
    <row r="39" spans="1:51" ht="24.75" customHeight="1" x14ac:dyDescent="0.25">
      <c r="A39" s="166"/>
      <c r="B39" s="164"/>
      <c r="C39" s="67">
        <v>36</v>
      </c>
      <c r="D39" s="71" t="s">
        <v>99</v>
      </c>
      <c r="E39" s="86" t="s">
        <v>273</v>
      </c>
      <c r="F39" s="77" t="s">
        <v>274</v>
      </c>
      <c r="G39" s="75" t="s">
        <v>277</v>
      </c>
      <c r="H39" s="81" t="s">
        <v>468</v>
      </c>
      <c r="I39" s="82">
        <v>1.07</v>
      </c>
      <c r="J39" s="85">
        <v>50</v>
      </c>
      <c r="K39" s="28">
        <f t="shared" si="5"/>
        <v>50</v>
      </c>
      <c r="L39" s="28">
        <f t="shared" si="6"/>
        <v>50</v>
      </c>
      <c r="M39" s="29"/>
      <c r="N39" s="30">
        <f t="shared" si="3"/>
        <v>12</v>
      </c>
      <c r="O39" s="29"/>
      <c r="P39" s="29"/>
      <c r="Q39" s="29"/>
      <c r="R39" s="42">
        <f t="shared" si="7"/>
        <v>0</v>
      </c>
      <c r="S39" s="20" t="str">
        <f t="shared" si="4"/>
        <v>OK</v>
      </c>
      <c r="T39" s="142"/>
      <c r="U39" s="143"/>
      <c r="V39" s="143"/>
      <c r="W39" s="145">
        <v>50</v>
      </c>
      <c r="X39" s="143"/>
      <c r="Y39" s="143"/>
      <c r="Z39" s="143"/>
      <c r="AA39" s="40"/>
      <c r="AB39" s="40"/>
      <c r="AC39" s="40"/>
      <c r="AD39" s="40"/>
      <c r="AE39" s="38"/>
      <c r="AF39" s="38"/>
      <c r="AG39" s="38"/>
      <c r="AH39" s="38"/>
      <c r="AI39" s="38"/>
      <c r="AJ39" s="38"/>
      <c r="AK39" s="38"/>
      <c r="AL39" s="38"/>
      <c r="AM39" s="38"/>
      <c r="AN39" s="38"/>
      <c r="AO39" s="38"/>
      <c r="AP39" s="38"/>
      <c r="AQ39" s="38"/>
      <c r="AR39" s="38"/>
      <c r="AS39" s="38"/>
      <c r="AT39" s="38"/>
      <c r="AU39" s="38"/>
      <c r="AV39" s="38"/>
      <c r="AW39" s="38"/>
      <c r="AX39" s="38"/>
      <c r="AY39" s="38"/>
    </row>
    <row r="40" spans="1:51" ht="24.75" customHeight="1" x14ac:dyDescent="0.25">
      <c r="A40" s="166"/>
      <c r="B40" s="164"/>
      <c r="C40" s="67">
        <v>37</v>
      </c>
      <c r="D40" s="71" t="s">
        <v>100</v>
      </c>
      <c r="E40" s="86" t="s">
        <v>273</v>
      </c>
      <c r="F40" s="77" t="s">
        <v>3</v>
      </c>
      <c r="G40" s="75" t="s">
        <v>278</v>
      </c>
      <c r="H40" s="81" t="s">
        <v>468</v>
      </c>
      <c r="I40" s="82">
        <v>1.07</v>
      </c>
      <c r="J40" s="85">
        <v>50</v>
      </c>
      <c r="K40" s="28">
        <f t="shared" si="5"/>
        <v>0</v>
      </c>
      <c r="L40" s="28">
        <f t="shared" si="6"/>
        <v>0</v>
      </c>
      <c r="M40" s="29"/>
      <c r="N40" s="30">
        <f t="shared" si="3"/>
        <v>12</v>
      </c>
      <c r="O40" s="29"/>
      <c r="P40" s="29"/>
      <c r="Q40" s="29"/>
      <c r="R40" s="42">
        <f t="shared" si="7"/>
        <v>50</v>
      </c>
      <c r="S40" s="20" t="str">
        <f t="shared" si="4"/>
        <v>OK</v>
      </c>
      <c r="T40" s="142"/>
      <c r="U40" s="143"/>
      <c r="V40" s="143"/>
      <c r="W40" s="142"/>
      <c r="X40" s="143"/>
      <c r="Y40" s="143"/>
      <c r="Z40" s="143"/>
      <c r="AA40" s="40"/>
      <c r="AB40" s="40"/>
      <c r="AC40" s="40"/>
      <c r="AD40" s="40"/>
      <c r="AE40" s="38"/>
      <c r="AF40" s="38"/>
      <c r="AG40" s="38"/>
      <c r="AH40" s="38"/>
      <c r="AI40" s="38"/>
      <c r="AJ40" s="38"/>
      <c r="AK40" s="38"/>
      <c r="AL40" s="38"/>
      <c r="AM40" s="38"/>
      <c r="AN40" s="38"/>
      <c r="AO40" s="38"/>
      <c r="AP40" s="38"/>
      <c r="AQ40" s="38"/>
      <c r="AR40" s="38"/>
      <c r="AS40" s="38"/>
      <c r="AT40" s="38"/>
      <c r="AU40" s="38"/>
      <c r="AV40" s="38"/>
      <c r="AW40" s="38"/>
      <c r="AX40" s="38"/>
      <c r="AY40" s="38"/>
    </row>
    <row r="41" spans="1:51" ht="24.75" customHeight="1" x14ac:dyDescent="0.25">
      <c r="A41" s="166"/>
      <c r="B41" s="164"/>
      <c r="C41" s="67">
        <v>38</v>
      </c>
      <c r="D41" s="71" t="s">
        <v>101</v>
      </c>
      <c r="E41" s="86" t="s">
        <v>273</v>
      </c>
      <c r="F41" s="77" t="s">
        <v>274</v>
      </c>
      <c r="G41" s="75" t="s">
        <v>279</v>
      </c>
      <c r="H41" s="81" t="s">
        <v>468</v>
      </c>
      <c r="I41" s="82">
        <v>1.07</v>
      </c>
      <c r="J41" s="85">
        <v>50</v>
      </c>
      <c r="K41" s="28">
        <f t="shared" si="5"/>
        <v>0</v>
      </c>
      <c r="L41" s="28">
        <f t="shared" si="6"/>
        <v>0</v>
      </c>
      <c r="M41" s="29"/>
      <c r="N41" s="30">
        <f t="shared" si="3"/>
        <v>12</v>
      </c>
      <c r="O41" s="29"/>
      <c r="P41" s="29"/>
      <c r="Q41" s="29"/>
      <c r="R41" s="42">
        <f t="shared" si="7"/>
        <v>50</v>
      </c>
      <c r="S41" s="20" t="str">
        <f t="shared" si="4"/>
        <v>OK</v>
      </c>
      <c r="T41" s="142"/>
      <c r="U41" s="143"/>
      <c r="V41" s="143"/>
      <c r="W41" s="142"/>
      <c r="X41" s="143"/>
      <c r="Y41" s="143"/>
      <c r="Z41" s="143"/>
      <c r="AA41" s="40"/>
      <c r="AB41" s="40"/>
      <c r="AC41" s="40"/>
      <c r="AD41" s="40"/>
      <c r="AE41" s="38"/>
      <c r="AF41" s="38"/>
      <c r="AG41" s="38"/>
      <c r="AH41" s="38"/>
      <c r="AI41" s="38"/>
      <c r="AJ41" s="38"/>
      <c r="AK41" s="38"/>
      <c r="AL41" s="38"/>
      <c r="AM41" s="38"/>
      <c r="AN41" s="38"/>
      <c r="AO41" s="38"/>
      <c r="AP41" s="38"/>
      <c r="AQ41" s="38"/>
      <c r="AR41" s="38"/>
      <c r="AS41" s="38"/>
      <c r="AT41" s="38"/>
      <c r="AU41" s="38"/>
      <c r="AV41" s="38"/>
      <c r="AW41" s="38"/>
      <c r="AX41" s="38"/>
      <c r="AY41" s="38"/>
    </row>
    <row r="42" spans="1:51" ht="24.75" customHeight="1" x14ac:dyDescent="0.25">
      <c r="A42" s="166"/>
      <c r="B42" s="164"/>
      <c r="C42" s="67">
        <v>39</v>
      </c>
      <c r="D42" s="71" t="s">
        <v>102</v>
      </c>
      <c r="E42" s="86" t="s">
        <v>280</v>
      </c>
      <c r="F42" s="77" t="s">
        <v>274</v>
      </c>
      <c r="G42" s="75" t="s">
        <v>281</v>
      </c>
      <c r="H42" s="81" t="s">
        <v>468</v>
      </c>
      <c r="I42" s="82">
        <v>1.6</v>
      </c>
      <c r="J42" s="85">
        <v>20</v>
      </c>
      <c r="K42" s="28">
        <f t="shared" si="5"/>
        <v>0</v>
      </c>
      <c r="L42" s="28">
        <f t="shared" si="6"/>
        <v>0</v>
      </c>
      <c r="M42" s="29"/>
      <c r="N42" s="30">
        <f t="shared" si="3"/>
        <v>5</v>
      </c>
      <c r="O42" s="29"/>
      <c r="P42" s="29"/>
      <c r="Q42" s="29"/>
      <c r="R42" s="42">
        <f t="shared" si="7"/>
        <v>20</v>
      </c>
      <c r="S42" s="20" t="str">
        <f t="shared" si="4"/>
        <v>OK</v>
      </c>
      <c r="T42" s="142"/>
      <c r="U42" s="143"/>
      <c r="V42" s="143"/>
      <c r="W42" s="142"/>
      <c r="X42" s="143"/>
      <c r="Y42" s="143"/>
      <c r="Z42" s="143"/>
      <c r="AA42" s="40"/>
      <c r="AB42" s="40"/>
      <c r="AC42" s="40"/>
      <c r="AD42" s="40"/>
      <c r="AE42" s="38"/>
      <c r="AF42" s="38"/>
      <c r="AG42" s="38"/>
      <c r="AH42" s="38"/>
      <c r="AI42" s="38"/>
      <c r="AJ42" s="38"/>
      <c r="AK42" s="38"/>
      <c r="AL42" s="38"/>
      <c r="AM42" s="38"/>
      <c r="AN42" s="38"/>
      <c r="AO42" s="38"/>
      <c r="AP42" s="38"/>
      <c r="AQ42" s="38"/>
      <c r="AR42" s="38"/>
      <c r="AS42" s="38"/>
      <c r="AT42" s="38"/>
      <c r="AU42" s="38"/>
      <c r="AV42" s="38"/>
      <c r="AW42" s="38"/>
      <c r="AX42" s="38"/>
      <c r="AY42" s="38"/>
    </row>
    <row r="43" spans="1:51" ht="24.75" customHeight="1" x14ac:dyDescent="0.25">
      <c r="A43" s="166"/>
      <c r="B43" s="164"/>
      <c r="C43" s="67">
        <v>40</v>
      </c>
      <c r="D43" s="71" t="s">
        <v>103</v>
      </c>
      <c r="E43" s="86" t="s">
        <v>280</v>
      </c>
      <c r="F43" s="77" t="s">
        <v>274</v>
      </c>
      <c r="G43" s="75" t="s">
        <v>282</v>
      </c>
      <c r="H43" s="81" t="s">
        <v>468</v>
      </c>
      <c r="I43" s="82">
        <v>1.6</v>
      </c>
      <c r="J43" s="85">
        <v>20</v>
      </c>
      <c r="K43" s="28">
        <f t="shared" si="5"/>
        <v>0</v>
      </c>
      <c r="L43" s="28">
        <f t="shared" si="6"/>
        <v>0</v>
      </c>
      <c r="M43" s="29"/>
      <c r="N43" s="30">
        <f t="shared" si="3"/>
        <v>5</v>
      </c>
      <c r="O43" s="29"/>
      <c r="P43" s="29"/>
      <c r="Q43" s="29"/>
      <c r="R43" s="42">
        <f t="shared" si="7"/>
        <v>20</v>
      </c>
      <c r="S43" s="20" t="str">
        <f t="shared" si="4"/>
        <v>OK</v>
      </c>
      <c r="T43" s="142"/>
      <c r="U43" s="143"/>
      <c r="V43" s="143"/>
      <c r="W43" s="142"/>
      <c r="X43" s="143"/>
      <c r="Y43" s="143"/>
      <c r="Z43" s="143"/>
      <c r="AA43" s="40"/>
      <c r="AB43" s="40"/>
      <c r="AC43" s="40"/>
      <c r="AD43" s="40"/>
      <c r="AE43" s="38"/>
      <c r="AF43" s="38"/>
      <c r="AG43" s="38"/>
      <c r="AH43" s="38"/>
      <c r="AI43" s="38"/>
      <c r="AJ43" s="38"/>
      <c r="AK43" s="38"/>
      <c r="AL43" s="38"/>
      <c r="AM43" s="38"/>
      <c r="AN43" s="38"/>
      <c r="AO43" s="38"/>
      <c r="AP43" s="38"/>
      <c r="AQ43" s="38"/>
      <c r="AR43" s="38"/>
      <c r="AS43" s="38"/>
      <c r="AT43" s="38"/>
      <c r="AU43" s="38"/>
      <c r="AV43" s="38"/>
      <c r="AW43" s="38"/>
      <c r="AX43" s="38"/>
      <c r="AY43" s="38"/>
    </row>
    <row r="44" spans="1:51" ht="24.75" customHeight="1" x14ac:dyDescent="0.25">
      <c r="A44" s="166"/>
      <c r="B44" s="164"/>
      <c r="C44" s="67">
        <v>41</v>
      </c>
      <c r="D44" s="71" t="s">
        <v>104</v>
      </c>
      <c r="E44" s="86" t="s">
        <v>280</v>
      </c>
      <c r="F44" s="77" t="s">
        <v>274</v>
      </c>
      <c r="G44" s="75" t="s">
        <v>283</v>
      </c>
      <c r="H44" s="81" t="s">
        <v>468</v>
      </c>
      <c r="I44" s="82">
        <v>1.6</v>
      </c>
      <c r="J44" s="85">
        <v>20</v>
      </c>
      <c r="K44" s="28">
        <f t="shared" si="5"/>
        <v>0</v>
      </c>
      <c r="L44" s="28">
        <f t="shared" si="6"/>
        <v>0</v>
      </c>
      <c r="M44" s="29"/>
      <c r="N44" s="30">
        <f t="shared" si="3"/>
        <v>5</v>
      </c>
      <c r="O44" s="29"/>
      <c r="P44" s="29"/>
      <c r="Q44" s="29"/>
      <c r="R44" s="42">
        <f t="shared" si="7"/>
        <v>20</v>
      </c>
      <c r="S44" s="20" t="str">
        <f t="shared" si="4"/>
        <v>OK</v>
      </c>
      <c r="T44" s="142"/>
      <c r="U44" s="143"/>
      <c r="V44" s="143"/>
      <c r="W44" s="143"/>
      <c r="X44" s="143"/>
      <c r="Y44" s="143"/>
      <c r="Z44" s="143"/>
      <c r="AA44" s="40"/>
      <c r="AB44" s="40"/>
      <c r="AC44" s="40"/>
      <c r="AD44" s="40"/>
      <c r="AE44" s="38"/>
      <c r="AF44" s="38"/>
      <c r="AG44" s="38"/>
      <c r="AH44" s="38"/>
      <c r="AI44" s="38"/>
      <c r="AJ44" s="38"/>
      <c r="AK44" s="38"/>
      <c r="AL44" s="38"/>
      <c r="AM44" s="38"/>
      <c r="AN44" s="38"/>
      <c r="AO44" s="38"/>
      <c r="AP44" s="38"/>
      <c r="AQ44" s="38"/>
      <c r="AR44" s="38"/>
      <c r="AS44" s="38"/>
      <c r="AT44" s="38"/>
      <c r="AU44" s="38"/>
      <c r="AV44" s="38"/>
      <c r="AW44" s="38"/>
      <c r="AX44" s="38"/>
      <c r="AY44" s="38"/>
    </row>
    <row r="45" spans="1:51" ht="24.75" customHeight="1" x14ac:dyDescent="0.25">
      <c r="A45" s="166"/>
      <c r="B45" s="164"/>
      <c r="C45" s="67">
        <v>42</v>
      </c>
      <c r="D45" s="71" t="s">
        <v>105</v>
      </c>
      <c r="E45" s="86" t="s">
        <v>280</v>
      </c>
      <c r="F45" s="77" t="s">
        <v>274</v>
      </c>
      <c r="G45" s="75" t="s">
        <v>284</v>
      </c>
      <c r="H45" s="81" t="s">
        <v>468</v>
      </c>
      <c r="I45" s="82">
        <v>1.6</v>
      </c>
      <c r="J45" s="85">
        <v>20</v>
      </c>
      <c r="K45" s="28">
        <f t="shared" si="5"/>
        <v>0</v>
      </c>
      <c r="L45" s="28">
        <f t="shared" si="6"/>
        <v>0</v>
      </c>
      <c r="M45" s="29"/>
      <c r="N45" s="30">
        <f t="shared" si="3"/>
        <v>5</v>
      </c>
      <c r="O45" s="29"/>
      <c r="P45" s="29"/>
      <c r="Q45" s="29"/>
      <c r="R45" s="42">
        <f t="shared" si="7"/>
        <v>20</v>
      </c>
      <c r="S45" s="20" t="str">
        <f t="shared" si="4"/>
        <v>OK</v>
      </c>
      <c r="T45" s="142"/>
      <c r="U45" s="143"/>
      <c r="V45" s="143"/>
      <c r="W45" s="143"/>
      <c r="X45" s="143"/>
      <c r="Y45" s="143"/>
      <c r="Z45" s="143"/>
      <c r="AA45" s="40"/>
      <c r="AB45" s="40"/>
      <c r="AC45" s="40"/>
      <c r="AD45" s="40"/>
      <c r="AE45" s="38"/>
      <c r="AF45" s="38"/>
      <c r="AG45" s="38"/>
      <c r="AH45" s="38"/>
      <c r="AI45" s="38"/>
      <c r="AJ45" s="38"/>
      <c r="AK45" s="38"/>
      <c r="AL45" s="38"/>
      <c r="AM45" s="38"/>
      <c r="AN45" s="38"/>
      <c r="AO45" s="38"/>
      <c r="AP45" s="38"/>
      <c r="AQ45" s="38"/>
      <c r="AR45" s="38"/>
      <c r="AS45" s="38"/>
      <c r="AT45" s="38"/>
      <c r="AU45" s="38"/>
      <c r="AV45" s="38"/>
      <c r="AW45" s="38"/>
      <c r="AX45" s="38"/>
      <c r="AY45" s="38"/>
    </row>
    <row r="46" spans="1:51" ht="24.75" customHeight="1" x14ac:dyDescent="0.25">
      <c r="A46" s="166"/>
      <c r="B46" s="164"/>
      <c r="C46" s="67">
        <v>43</v>
      </c>
      <c r="D46" s="71" t="s">
        <v>106</v>
      </c>
      <c r="E46" s="86" t="s">
        <v>280</v>
      </c>
      <c r="F46" s="77" t="s">
        <v>274</v>
      </c>
      <c r="G46" s="75" t="s">
        <v>285</v>
      </c>
      <c r="H46" s="81" t="s">
        <v>468</v>
      </c>
      <c r="I46" s="82">
        <v>1.6</v>
      </c>
      <c r="J46" s="85">
        <v>20</v>
      </c>
      <c r="K46" s="28">
        <f t="shared" si="5"/>
        <v>0</v>
      </c>
      <c r="L46" s="28">
        <f t="shared" si="6"/>
        <v>0</v>
      </c>
      <c r="M46" s="29"/>
      <c r="N46" s="30">
        <f t="shared" si="3"/>
        <v>5</v>
      </c>
      <c r="O46" s="29"/>
      <c r="P46" s="29"/>
      <c r="Q46" s="29"/>
      <c r="R46" s="42">
        <f t="shared" si="7"/>
        <v>20</v>
      </c>
      <c r="S46" s="20" t="str">
        <f t="shared" si="4"/>
        <v>OK</v>
      </c>
      <c r="T46" s="142"/>
      <c r="U46" s="143"/>
      <c r="V46" s="143"/>
      <c r="W46" s="143"/>
      <c r="X46" s="143"/>
      <c r="Y46" s="143"/>
      <c r="Z46" s="143"/>
      <c r="AA46" s="40"/>
      <c r="AB46" s="40"/>
      <c r="AC46" s="40"/>
      <c r="AD46" s="40"/>
      <c r="AE46" s="38"/>
      <c r="AF46" s="38"/>
      <c r="AG46" s="38"/>
      <c r="AH46" s="38"/>
      <c r="AI46" s="38"/>
      <c r="AJ46" s="38"/>
      <c r="AK46" s="38"/>
      <c r="AL46" s="38"/>
      <c r="AM46" s="38"/>
      <c r="AN46" s="38"/>
      <c r="AO46" s="38"/>
      <c r="AP46" s="38"/>
      <c r="AQ46" s="38"/>
      <c r="AR46" s="38"/>
      <c r="AS46" s="38"/>
      <c r="AT46" s="38"/>
      <c r="AU46" s="38"/>
      <c r="AV46" s="38"/>
      <c r="AW46" s="38"/>
      <c r="AX46" s="38"/>
      <c r="AY46" s="38"/>
    </row>
    <row r="47" spans="1:51" ht="24.75" customHeight="1" x14ac:dyDescent="0.25">
      <c r="A47" s="166"/>
      <c r="B47" s="164"/>
      <c r="C47" s="67">
        <v>44</v>
      </c>
      <c r="D47" s="71" t="s">
        <v>107</v>
      </c>
      <c r="E47" s="86" t="s">
        <v>280</v>
      </c>
      <c r="F47" s="77" t="s">
        <v>274</v>
      </c>
      <c r="G47" s="75" t="s">
        <v>286</v>
      </c>
      <c r="H47" s="81" t="s">
        <v>468</v>
      </c>
      <c r="I47" s="82">
        <v>1.6</v>
      </c>
      <c r="J47" s="85">
        <v>20</v>
      </c>
      <c r="K47" s="28">
        <f t="shared" si="5"/>
        <v>0</v>
      </c>
      <c r="L47" s="28">
        <f t="shared" si="6"/>
        <v>0</v>
      </c>
      <c r="M47" s="29"/>
      <c r="N47" s="30">
        <f t="shared" si="3"/>
        <v>5</v>
      </c>
      <c r="O47" s="29"/>
      <c r="P47" s="29"/>
      <c r="Q47" s="29"/>
      <c r="R47" s="42">
        <f t="shared" si="7"/>
        <v>20</v>
      </c>
      <c r="S47" s="20" t="str">
        <f t="shared" si="4"/>
        <v>OK</v>
      </c>
      <c r="T47" s="142"/>
      <c r="U47" s="143"/>
      <c r="V47" s="143"/>
      <c r="W47" s="143"/>
      <c r="X47" s="143"/>
      <c r="Y47" s="143"/>
      <c r="Z47" s="143"/>
      <c r="AA47" s="40"/>
      <c r="AB47" s="40"/>
      <c r="AC47" s="40"/>
      <c r="AD47" s="40"/>
      <c r="AE47" s="38"/>
      <c r="AF47" s="38"/>
      <c r="AG47" s="38"/>
      <c r="AH47" s="38"/>
      <c r="AI47" s="38"/>
      <c r="AJ47" s="38"/>
      <c r="AK47" s="38"/>
      <c r="AL47" s="38"/>
      <c r="AM47" s="38"/>
      <c r="AN47" s="38"/>
      <c r="AO47" s="38"/>
      <c r="AP47" s="38"/>
      <c r="AQ47" s="38"/>
      <c r="AR47" s="38"/>
      <c r="AS47" s="38"/>
      <c r="AT47" s="38"/>
      <c r="AU47" s="38"/>
      <c r="AV47" s="38"/>
      <c r="AW47" s="38"/>
      <c r="AX47" s="38"/>
      <c r="AY47" s="38"/>
    </row>
    <row r="48" spans="1:51" ht="24.75" customHeight="1" x14ac:dyDescent="0.25">
      <c r="A48" s="166"/>
      <c r="B48" s="164"/>
      <c r="C48" s="67">
        <v>45</v>
      </c>
      <c r="D48" s="71" t="s">
        <v>108</v>
      </c>
      <c r="E48" s="86" t="s">
        <v>280</v>
      </c>
      <c r="F48" s="77" t="s">
        <v>274</v>
      </c>
      <c r="G48" s="75" t="s">
        <v>287</v>
      </c>
      <c r="H48" s="81" t="s">
        <v>468</v>
      </c>
      <c r="I48" s="82">
        <v>1.6</v>
      </c>
      <c r="J48" s="85">
        <v>20</v>
      </c>
      <c r="K48" s="28">
        <f t="shared" si="5"/>
        <v>0</v>
      </c>
      <c r="L48" s="28">
        <f t="shared" si="6"/>
        <v>0</v>
      </c>
      <c r="M48" s="29"/>
      <c r="N48" s="30">
        <f t="shared" si="3"/>
        <v>5</v>
      </c>
      <c r="O48" s="29"/>
      <c r="P48" s="29"/>
      <c r="Q48" s="29"/>
      <c r="R48" s="42">
        <f t="shared" si="7"/>
        <v>20</v>
      </c>
      <c r="S48" s="20" t="str">
        <f t="shared" si="4"/>
        <v>OK</v>
      </c>
      <c r="T48" s="142"/>
      <c r="U48" s="143"/>
      <c r="V48" s="143"/>
      <c r="W48" s="143"/>
      <c r="X48" s="143"/>
      <c r="Y48" s="143"/>
      <c r="Z48" s="143"/>
      <c r="AA48" s="40"/>
      <c r="AB48" s="40"/>
      <c r="AC48" s="40"/>
      <c r="AD48" s="40"/>
      <c r="AE48" s="38"/>
      <c r="AF48" s="38"/>
      <c r="AG48" s="38"/>
      <c r="AH48" s="38"/>
      <c r="AI48" s="38"/>
      <c r="AJ48" s="38"/>
      <c r="AK48" s="38"/>
      <c r="AL48" s="38"/>
      <c r="AM48" s="38"/>
      <c r="AN48" s="38"/>
      <c r="AO48" s="38"/>
      <c r="AP48" s="38"/>
      <c r="AQ48" s="38"/>
      <c r="AR48" s="38"/>
      <c r="AS48" s="38"/>
      <c r="AT48" s="38"/>
      <c r="AU48" s="38"/>
      <c r="AV48" s="38"/>
      <c r="AW48" s="38"/>
      <c r="AX48" s="38"/>
      <c r="AY48" s="38"/>
    </row>
    <row r="49" spans="1:51" ht="24.75" customHeight="1" x14ac:dyDescent="0.25">
      <c r="A49" s="166"/>
      <c r="B49" s="164"/>
      <c r="C49" s="67">
        <v>46</v>
      </c>
      <c r="D49" s="71" t="s">
        <v>109</v>
      </c>
      <c r="E49" s="86" t="s">
        <v>280</v>
      </c>
      <c r="F49" s="77" t="s">
        <v>274</v>
      </c>
      <c r="G49" s="75" t="s">
        <v>288</v>
      </c>
      <c r="H49" s="81" t="s">
        <v>468</v>
      </c>
      <c r="I49" s="82">
        <v>1.6</v>
      </c>
      <c r="J49" s="85">
        <v>20</v>
      </c>
      <c r="K49" s="28">
        <f t="shared" si="5"/>
        <v>0</v>
      </c>
      <c r="L49" s="28">
        <f t="shared" si="6"/>
        <v>0</v>
      </c>
      <c r="M49" s="29"/>
      <c r="N49" s="30">
        <f t="shared" si="3"/>
        <v>5</v>
      </c>
      <c r="O49" s="29"/>
      <c r="P49" s="29"/>
      <c r="Q49" s="29"/>
      <c r="R49" s="42">
        <f t="shared" si="7"/>
        <v>20</v>
      </c>
      <c r="S49" s="20" t="str">
        <f t="shared" si="4"/>
        <v>OK</v>
      </c>
      <c r="T49" s="142"/>
      <c r="U49" s="143"/>
      <c r="V49" s="143"/>
      <c r="W49" s="143"/>
      <c r="X49" s="143"/>
      <c r="Y49" s="143"/>
      <c r="Z49" s="143"/>
      <c r="AA49" s="40"/>
      <c r="AB49" s="40"/>
      <c r="AC49" s="40"/>
      <c r="AD49" s="40"/>
      <c r="AE49" s="38"/>
      <c r="AF49" s="38"/>
      <c r="AG49" s="38"/>
      <c r="AH49" s="38"/>
      <c r="AI49" s="38"/>
      <c r="AJ49" s="38"/>
      <c r="AK49" s="38"/>
      <c r="AL49" s="38"/>
      <c r="AM49" s="38"/>
      <c r="AN49" s="38"/>
      <c r="AO49" s="38"/>
      <c r="AP49" s="38"/>
      <c r="AQ49" s="38"/>
      <c r="AR49" s="38"/>
      <c r="AS49" s="38"/>
      <c r="AT49" s="38"/>
      <c r="AU49" s="38"/>
      <c r="AV49" s="38"/>
      <c r="AW49" s="38"/>
      <c r="AX49" s="38"/>
      <c r="AY49" s="38"/>
    </row>
    <row r="50" spans="1:51" ht="24.75" customHeight="1" x14ac:dyDescent="0.25">
      <c r="A50" s="166"/>
      <c r="B50" s="164"/>
      <c r="C50" s="67">
        <v>47</v>
      </c>
      <c r="D50" s="71" t="s">
        <v>110</v>
      </c>
      <c r="E50" s="86" t="s">
        <v>280</v>
      </c>
      <c r="F50" s="77" t="s">
        <v>274</v>
      </c>
      <c r="G50" s="75" t="s">
        <v>289</v>
      </c>
      <c r="H50" s="81" t="s">
        <v>468</v>
      </c>
      <c r="I50" s="82">
        <v>1.6</v>
      </c>
      <c r="J50" s="85">
        <v>20</v>
      </c>
      <c r="K50" s="28">
        <f t="shared" si="5"/>
        <v>0</v>
      </c>
      <c r="L50" s="28">
        <f t="shared" si="6"/>
        <v>0</v>
      </c>
      <c r="M50" s="29"/>
      <c r="N50" s="30">
        <f t="shared" si="3"/>
        <v>5</v>
      </c>
      <c r="O50" s="29"/>
      <c r="P50" s="29"/>
      <c r="Q50" s="29"/>
      <c r="R50" s="42">
        <f t="shared" si="7"/>
        <v>20</v>
      </c>
      <c r="S50" s="20" t="str">
        <f t="shared" si="4"/>
        <v>OK</v>
      </c>
      <c r="T50" s="142"/>
      <c r="U50" s="143"/>
      <c r="V50" s="143"/>
      <c r="W50" s="143"/>
      <c r="X50" s="143"/>
      <c r="Y50" s="143"/>
      <c r="Z50" s="143"/>
      <c r="AA50" s="40"/>
      <c r="AB50" s="40"/>
      <c r="AC50" s="40"/>
      <c r="AD50" s="40"/>
      <c r="AE50" s="38"/>
      <c r="AF50" s="38"/>
      <c r="AG50" s="38"/>
      <c r="AH50" s="38"/>
      <c r="AI50" s="38"/>
      <c r="AJ50" s="38"/>
      <c r="AK50" s="38"/>
      <c r="AL50" s="38"/>
      <c r="AM50" s="38"/>
      <c r="AN50" s="38"/>
      <c r="AO50" s="38"/>
      <c r="AP50" s="38"/>
      <c r="AQ50" s="38"/>
      <c r="AR50" s="38"/>
      <c r="AS50" s="38"/>
      <c r="AT50" s="38"/>
      <c r="AU50" s="38"/>
      <c r="AV50" s="38"/>
      <c r="AW50" s="38"/>
      <c r="AX50" s="38"/>
      <c r="AY50" s="38"/>
    </row>
    <row r="51" spans="1:51" ht="24.75" customHeight="1" x14ac:dyDescent="0.25">
      <c r="A51" s="166"/>
      <c r="B51" s="164"/>
      <c r="C51" s="67">
        <v>48</v>
      </c>
      <c r="D51" s="71" t="s">
        <v>111</v>
      </c>
      <c r="E51" s="86" t="s">
        <v>290</v>
      </c>
      <c r="F51" s="77" t="s">
        <v>291</v>
      </c>
      <c r="G51" s="75" t="s">
        <v>292</v>
      </c>
      <c r="H51" s="81" t="s">
        <v>470</v>
      </c>
      <c r="I51" s="82">
        <v>3.1</v>
      </c>
      <c r="J51" s="85">
        <v>10</v>
      </c>
      <c r="K51" s="28">
        <f t="shared" si="5"/>
        <v>0</v>
      </c>
      <c r="L51" s="28">
        <f t="shared" si="6"/>
        <v>0</v>
      </c>
      <c r="M51" s="29"/>
      <c r="N51" s="30">
        <f t="shared" si="3"/>
        <v>2</v>
      </c>
      <c r="O51" s="29"/>
      <c r="P51" s="29"/>
      <c r="Q51" s="29"/>
      <c r="R51" s="42">
        <f t="shared" si="7"/>
        <v>10</v>
      </c>
      <c r="S51" s="20" t="str">
        <f t="shared" si="4"/>
        <v>OK</v>
      </c>
      <c r="T51" s="142"/>
      <c r="U51" s="143"/>
      <c r="V51" s="143"/>
      <c r="W51" s="143"/>
      <c r="X51" s="143"/>
      <c r="Y51" s="143"/>
      <c r="Z51" s="143"/>
      <c r="AA51" s="40"/>
      <c r="AB51" s="40"/>
      <c r="AC51" s="40"/>
      <c r="AD51" s="40"/>
      <c r="AE51" s="38"/>
      <c r="AF51" s="38"/>
      <c r="AG51" s="38"/>
      <c r="AH51" s="38"/>
      <c r="AI51" s="38"/>
      <c r="AJ51" s="38"/>
      <c r="AK51" s="38"/>
      <c r="AL51" s="38"/>
      <c r="AM51" s="38"/>
      <c r="AN51" s="38"/>
      <c r="AO51" s="38"/>
      <c r="AP51" s="38"/>
      <c r="AQ51" s="38"/>
      <c r="AR51" s="38"/>
      <c r="AS51" s="38"/>
      <c r="AT51" s="38"/>
      <c r="AU51" s="38"/>
      <c r="AV51" s="38"/>
      <c r="AW51" s="38"/>
      <c r="AX51" s="38"/>
      <c r="AY51" s="38"/>
    </row>
    <row r="52" spans="1:51" ht="24.75" customHeight="1" x14ac:dyDescent="0.25">
      <c r="A52" s="166"/>
      <c r="B52" s="164"/>
      <c r="C52" s="67">
        <v>49</v>
      </c>
      <c r="D52" s="71" t="s">
        <v>112</v>
      </c>
      <c r="E52" s="86" t="s">
        <v>293</v>
      </c>
      <c r="F52" s="77" t="s">
        <v>3</v>
      </c>
      <c r="G52" s="75" t="s">
        <v>294</v>
      </c>
      <c r="H52" s="81" t="s">
        <v>470</v>
      </c>
      <c r="I52" s="82">
        <v>2.78</v>
      </c>
      <c r="J52" s="85">
        <v>10</v>
      </c>
      <c r="K52" s="28">
        <f t="shared" si="5"/>
        <v>0</v>
      </c>
      <c r="L52" s="28">
        <f t="shared" si="6"/>
        <v>0</v>
      </c>
      <c r="M52" s="29"/>
      <c r="N52" s="30">
        <f t="shared" si="3"/>
        <v>2</v>
      </c>
      <c r="O52" s="29"/>
      <c r="P52" s="29"/>
      <c r="Q52" s="29"/>
      <c r="R52" s="42">
        <f t="shared" si="7"/>
        <v>10</v>
      </c>
      <c r="S52" s="20" t="str">
        <f t="shared" si="4"/>
        <v>OK</v>
      </c>
      <c r="T52" s="142"/>
      <c r="U52" s="143"/>
      <c r="V52" s="143"/>
      <c r="W52" s="143"/>
      <c r="X52" s="143"/>
      <c r="Y52" s="143"/>
      <c r="Z52" s="143"/>
      <c r="AA52" s="40"/>
      <c r="AB52" s="40"/>
      <c r="AC52" s="40"/>
      <c r="AD52" s="40"/>
      <c r="AE52" s="38"/>
      <c r="AF52" s="38"/>
      <c r="AG52" s="38"/>
      <c r="AH52" s="38"/>
      <c r="AI52" s="38"/>
      <c r="AJ52" s="38"/>
      <c r="AK52" s="38"/>
      <c r="AL52" s="38"/>
      <c r="AM52" s="38"/>
      <c r="AN52" s="38"/>
      <c r="AO52" s="38"/>
      <c r="AP52" s="38"/>
      <c r="AQ52" s="38"/>
      <c r="AR52" s="38"/>
      <c r="AS52" s="38"/>
      <c r="AT52" s="38"/>
      <c r="AU52" s="38"/>
      <c r="AV52" s="38"/>
      <c r="AW52" s="38"/>
      <c r="AX52" s="38"/>
      <c r="AY52" s="38"/>
    </row>
    <row r="53" spans="1:51" ht="24.75" customHeight="1" x14ac:dyDescent="0.25">
      <c r="A53" s="166"/>
      <c r="B53" s="164"/>
      <c r="C53" s="67">
        <v>50</v>
      </c>
      <c r="D53" s="71" t="s">
        <v>113</v>
      </c>
      <c r="E53" s="86" t="s">
        <v>293</v>
      </c>
      <c r="F53" s="77" t="s">
        <v>3</v>
      </c>
      <c r="G53" s="75" t="s">
        <v>295</v>
      </c>
      <c r="H53" s="81" t="s">
        <v>470</v>
      </c>
      <c r="I53" s="82">
        <v>4.1900000000000004</v>
      </c>
      <c r="J53" s="85">
        <v>10</v>
      </c>
      <c r="K53" s="28">
        <f t="shared" si="5"/>
        <v>0</v>
      </c>
      <c r="L53" s="28">
        <f t="shared" si="6"/>
        <v>0</v>
      </c>
      <c r="M53" s="29"/>
      <c r="N53" s="30">
        <f t="shared" si="3"/>
        <v>2</v>
      </c>
      <c r="O53" s="29"/>
      <c r="P53" s="29"/>
      <c r="Q53" s="29"/>
      <c r="R53" s="42">
        <f t="shared" si="7"/>
        <v>10</v>
      </c>
      <c r="S53" s="20" t="str">
        <f t="shared" si="4"/>
        <v>OK</v>
      </c>
      <c r="T53" s="142"/>
      <c r="U53" s="143"/>
      <c r="V53" s="143"/>
      <c r="W53" s="143"/>
      <c r="X53" s="143"/>
      <c r="Y53" s="143"/>
      <c r="Z53" s="143"/>
      <c r="AA53" s="40"/>
      <c r="AB53" s="40"/>
      <c r="AC53" s="40"/>
      <c r="AD53" s="40"/>
      <c r="AE53" s="38"/>
      <c r="AF53" s="38"/>
      <c r="AG53" s="38"/>
      <c r="AH53" s="38"/>
      <c r="AI53" s="38"/>
      <c r="AJ53" s="38"/>
      <c r="AK53" s="38"/>
      <c r="AL53" s="38"/>
      <c r="AM53" s="38"/>
      <c r="AN53" s="38"/>
      <c r="AO53" s="38"/>
      <c r="AP53" s="38"/>
      <c r="AQ53" s="38"/>
      <c r="AR53" s="38"/>
      <c r="AS53" s="38"/>
      <c r="AT53" s="38"/>
      <c r="AU53" s="38"/>
      <c r="AV53" s="38"/>
      <c r="AW53" s="38"/>
      <c r="AX53" s="38"/>
      <c r="AY53" s="38"/>
    </row>
    <row r="54" spans="1:51" ht="24.75" customHeight="1" x14ac:dyDescent="0.25">
      <c r="A54" s="166"/>
      <c r="B54" s="164"/>
      <c r="C54" s="67">
        <v>51</v>
      </c>
      <c r="D54" s="71" t="s">
        <v>114</v>
      </c>
      <c r="E54" s="86" t="s">
        <v>293</v>
      </c>
      <c r="F54" s="77" t="s">
        <v>3</v>
      </c>
      <c r="G54" s="75" t="s">
        <v>296</v>
      </c>
      <c r="H54" s="81" t="s">
        <v>470</v>
      </c>
      <c r="I54" s="82">
        <v>1.92</v>
      </c>
      <c r="J54" s="85">
        <v>10</v>
      </c>
      <c r="K54" s="28">
        <f t="shared" si="5"/>
        <v>0</v>
      </c>
      <c r="L54" s="28">
        <f t="shared" si="6"/>
        <v>0</v>
      </c>
      <c r="M54" s="29"/>
      <c r="N54" s="30">
        <f t="shared" si="3"/>
        <v>2</v>
      </c>
      <c r="O54" s="29"/>
      <c r="P54" s="29"/>
      <c r="Q54" s="29"/>
      <c r="R54" s="42">
        <f t="shared" si="7"/>
        <v>10</v>
      </c>
      <c r="S54" s="20" t="str">
        <f t="shared" si="4"/>
        <v>OK</v>
      </c>
      <c r="T54" s="142"/>
      <c r="U54" s="143"/>
      <c r="V54" s="143"/>
      <c r="W54" s="143"/>
      <c r="X54" s="143"/>
      <c r="Y54" s="143"/>
      <c r="Z54" s="143"/>
      <c r="AA54" s="40"/>
      <c r="AB54" s="40"/>
      <c r="AC54" s="40"/>
      <c r="AD54" s="40"/>
      <c r="AE54" s="38"/>
      <c r="AF54" s="38"/>
      <c r="AG54" s="38"/>
      <c r="AH54" s="38"/>
      <c r="AI54" s="38"/>
      <c r="AJ54" s="38"/>
      <c r="AK54" s="38"/>
      <c r="AL54" s="38"/>
      <c r="AM54" s="38"/>
      <c r="AN54" s="38"/>
      <c r="AO54" s="38"/>
      <c r="AP54" s="38"/>
      <c r="AQ54" s="38"/>
      <c r="AR54" s="38"/>
      <c r="AS54" s="38"/>
      <c r="AT54" s="38"/>
      <c r="AU54" s="38"/>
      <c r="AV54" s="38"/>
      <c r="AW54" s="38"/>
      <c r="AX54" s="38"/>
      <c r="AY54" s="38"/>
    </row>
    <row r="55" spans="1:51" ht="24.75" customHeight="1" x14ac:dyDescent="0.25">
      <c r="A55" s="166"/>
      <c r="B55" s="164"/>
      <c r="C55" s="67">
        <v>52</v>
      </c>
      <c r="D55" s="71" t="s">
        <v>115</v>
      </c>
      <c r="E55" s="86" t="s">
        <v>297</v>
      </c>
      <c r="F55" s="77" t="s">
        <v>3</v>
      </c>
      <c r="G55" s="75" t="s">
        <v>298</v>
      </c>
      <c r="H55" s="81" t="s">
        <v>468</v>
      </c>
      <c r="I55" s="82">
        <v>9.8000000000000007</v>
      </c>
      <c r="J55" s="85">
        <v>50</v>
      </c>
      <c r="K55" s="28">
        <f t="shared" si="5"/>
        <v>50</v>
      </c>
      <c r="L55" s="28">
        <f t="shared" si="6"/>
        <v>50</v>
      </c>
      <c r="M55" s="29"/>
      <c r="N55" s="30">
        <f t="shared" si="3"/>
        <v>12</v>
      </c>
      <c r="O55" s="29"/>
      <c r="P55" s="29"/>
      <c r="Q55" s="29"/>
      <c r="R55" s="42">
        <f t="shared" si="7"/>
        <v>0</v>
      </c>
      <c r="S55" s="20" t="str">
        <f t="shared" si="4"/>
        <v>OK</v>
      </c>
      <c r="T55" s="142"/>
      <c r="U55" s="143"/>
      <c r="V55" s="143"/>
      <c r="W55" s="143"/>
      <c r="X55" s="143"/>
      <c r="Y55" s="147">
        <v>50</v>
      </c>
      <c r="Z55" s="143"/>
      <c r="AA55" s="40"/>
      <c r="AB55" s="40"/>
      <c r="AC55" s="40"/>
      <c r="AD55" s="40"/>
      <c r="AE55" s="38"/>
      <c r="AF55" s="38"/>
      <c r="AG55" s="38"/>
      <c r="AH55" s="38"/>
      <c r="AI55" s="38"/>
      <c r="AJ55" s="38"/>
      <c r="AK55" s="38"/>
      <c r="AL55" s="38"/>
      <c r="AM55" s="38"/>
      <c r="AN55" s="38"/>
      <c r="AO55" s="38"/>
      <c r="AP55" s="38"/>
      <c r="AQ55" s="38"/>
      <c r="AR55" s="38"/>
      <c r="AS55" s="38"/>
      <c r="AT55" s="38"/>
      <c r="AU55" s="38"/>
      <c r="AV55" s="38"/>
      <c r="AW55" s="38"/>
      <c r="AX55" s="38"/>
      <c r="AY55" s="38"/>
    </row>
    <row r="56" spans="1:51" ht="24.75" customHeight="1" x14ac:dyDescent="0.25">
      <c r="A56" s="166"/>
      <c r="B56" s="165"/>
      <c r="C56" s="67">
        <v>53</v>
      </c>
      <c r="D56" s="71" t="s">
        <v>116</v>
      </c>
      <c r="E56" s="86" t="s">
        <v>299</v>
      </c>
      <c r="F56" s="77" t="s">
        <v>3</v>
      </c>
      <c r="G56" s="75" t="s">
        <v>300</v>
      </c>
      <c r="H56" s="81" t="s">
        <v>468</v>
      </c>
      <c r="I56" s="82">
        <v>8.86</v>
      </c>
      <c r="J56" s="85">
        <v>100</v>
      </c>
      <c r="K56" s="28">
        <f t="shared" si="5"/>
        <v>0</v>
      </c>
      <c r="L56" s="28">
        <f t="shared" si="6"/>
        <v>0</v>
      </c>
      <c r="M56" s="29"/>
      <c r="N56" s="30">
        <f t="shared" si="3"/>
        <v>25</v>
      </c>
      <c r="O56" s="29"/>
      <c r="P56" s="29"/>
      <c r="Q56" s="29"/>
      <c r="R56" s="42">
        <f t="shared" si="7"/>
        <v>100</v>
      </c>
      <c r="S56" s="20" t="str">
        <f t="shared" si="4"/>
        <v>OK</v>
      </c>
      <c r="T56" s="142"/>
      <c r="U56" s="143"/>
      <c r="V56" s="143"/>
      <c r="W56" s="143"/>
      <c r="X56" s="143"/>
      <c r="Y56" s="143"/>
      <c r="Z56" s="143"/>
      <c r="AA56" s="40"/>
      <c r="AB56" s="40"/>
      <c r="AC56" s="40"/>
      <c r="AD56" s="40"/>
      <c r="AE56" s="38"/>
      <c r="AF56" s="38"/>
      <c r="AG56" s="38"/>
      <c r="AH56" s="38"/>
      <c r="AI56" s="38"/>
      <c r="AJ56" s="38"/>
      <c r="AK56" s="38"/>
      <c r="AL56" s="38"/>
      <c r="AM56" s="38"/>
      <c r="AN56" s="38"/>
      <c r="AO56" s="38"/>
      <c r="AP56" s="38"/>
      <c r="AQ56" s="38"/>
      <c r="AR56" s="38"/>
      <c r="AS56" s="38"/>
      <c r="AT56" s="38"/>
      <c r="AU56" s="38"/>
      <c r="AV56" s="38"/>
      <c r="AW56" s="38"/>
      <c r="AX56" s="38"/>
      <c r="AY56" s="38"/>
    </row>
    <row r="57" spans="1:51" ht="24.75" customHeight="1" x14ac:dyDescent="0.25">
      <c r="A57" s="166" t="s">
        <v>479</v>
      </c>
      <c r="B57" s="163">
        <v>6</v>
      </c>
      <c r="C57" s="67">
        <v>54</v>
      </c>
      <c r="D57" s="71" t="s">
        <v>117</v>
      </c>
      <c r="E57" s="86" t="s">
        <v>290</v>
      </c>
      <c r="F57" s="77" t="s">
        <v>301</v>
      </c>
      <c r="G57" s="75" t="s">
        <v>302</v>
      </c>
      <c r="H57" s="81" t="s">
        <v>468</v>
      </c>
      <c r="I57" s="82">
        <v>1</v>
      </c>
      <c r="J57" s="85">
        <v>36</v>
      </c>
      <c r="K57" s="28">
        <f t="shared" si="5"/>
        <v>0</v>
      </c>
      <c r="L57" s="28">
        <f t="shared" si="6"/>
        <v>0</v>
      </c>
      <c r="M57" s="29"/>
      <c r="N57" s="30">
        <f t="shared" si="3"/>
        <v>9</v>
      </c>
      <c r="O57" s="29"/>
      <c r="P57" s="29"/>
      <c r="Q57" s="29"/>
      <c r="R57" s="42">
        <f t="shared" si="7"/>
        <v>36</v>
      </c>
      <c r="S57" s="20" t="str">
        <f t="shared" si="4"/>
        <v>OK</v>
      </c>
      <c r="T57" s="142"/>
      <c r="U57" s="143"/>
      <c r="V57" s="143"/>
      <c r="W57" s="143"/>
      <c r="X57" s="143"/>
      <c r="Y57" s="143"/>
      <c r="Z57" s="143"/>
      <c r="AA57" s="40"/>
      <c r="AB57" s="40"/>
      <c r="AC57" s="40"/>
      <c r="AD57" s="40"/>
      <c r="AE57" s="38"/>
      <c r="AF57" s="38"/>
      <c r="AG57" s="38"/>
      <c r="AH57" s="38"/>
      <c r="AI57" s="38"/>
      <c r="AJ57" s="38"/>
      <c r="AK57" s="38"/>
      <c r="AL57" s="38"/>
      <c r="AM57" s="38"/>
      <c r="AN57" s="38"/>
      <c r="AO57" s="38"/>
      <c r="AP57" s="38"/>
      <c r="AQ57" s="38"/>
      <c r="AR57" s="38"/>
      <c r="AS57" s="38"/>
      <c r="AT57" s="38"/>
      <c r="AU57" s="38"/>
      <c r="AV57" s="38"/>
      <c r="AW57" s="38"/>
      <c r="AX57" s="38"/>
      <c r="AY57" s="38"/>
    </row>
    <row r="58" spans="1:51" ht="24.75" customHeight="1" x14ac:dyDescent="0.25">
      <c r="A58" s="166"/>
      <c r="B58" s="164"/>
      <c r="C58" s="67">
        <v>55</v>
      </c>
      <c r="D58" s="71" t="s">
        <v>118</v>
      </c>
      <c r="E58" s="86" t="s">
        <v>303</v>
      </c>
      <c r="F58" s="77" t="s">
        <v>3</v>
      </c>
      <c r="G58" s="75" t="s">
        <v>304</v>
      </c>
      <c r="H58" s="81" t="s">
        <v>468</v>
      </c>
      <c r="I58" s="82">
        <v>1.06</v>
      </c>
      <c r="J58" s="85">
        <v>24</v>
      </c>
      <c r="K58" s="28">
        <f t="shared" si="5"/>
        <v>0</v>
      </c>
      <c r="L58" s="28">
        <f t="shared" si="6"/>
        <v>0</v>
      </c>
      <c r="M58" s="29"/>
      <c r="N58" s="30">
        <f t="shared" si="3"/>
        <v>6</v>
      </c>
      <c r="O58" s="29"/>
      <c r="P58" s="29"/>
      <c r="Q58" s="29"/>
      <c r="R58" s="42">
        <f t="shared" si="7"/>
        <v>24</v>
      </c>
      <c r="S58" s="20" t="str">
        <f t="shared" si="4"/>
        <v>OK</v>
      </c>
      <c r="T58" s="142"/>
      <c r="U58" s="143"/>
      <c r="V58" s="143"/>
      <c r="W58" s="143"/>
      <c r="X58" s="143"/>
      <c r="Y58" s="143"/>
      <c r="Z58" s="143"/>
      <c r="AA58" s="40"/>
      <c r="AB58" s="40"/>
      <c r="AC58" s="40"/>
      <c r="AD58" s="40"/>
      <c r="AE58" s="38"/>
      <c r="AF58" s="38"/>
      <c r="AG58" s="38"/>
      <c r="AH58" s="38"/>
      <c r="AI58" s="38"/>
      <c r="AJ58" s="38"/>
      <c r="AK58" s="38"/>
      <c r="AL58" s="38"/>
      <c r="AM58" s="38"/>
      <c r="AN58" s="38"/>
      <c r="AO58" s="38"/>
      <c r="AP58" s="38"/>
      <c r="AQ58" s="38"/>
      <c r="AR58" s="38"/>
      <c r="AS58" s="38"/>
      <c r="AT58" s="38"/>
      <c r="AU58" s="38"/>
      <c r="AV58" s="38"/>
      <c r="AW58" s="38"/>
      <c r="AX58" s="38"/>
      <c r="AY58" s="38"/>
    </row>
    <row r="59" spans="1:51" ht="24.75" customHeight="1" x14ac:dyDescent="0.25">
      <c r="A59" s="166"/>
      <c r="B59" s="164"/>
      <c r="C59" s="67">
        <v>56</v>
      </c>
      <c r="D59" s="71" t="s">
        <v>119</v>
      </c>
      <c r="E59" s="86" t="s">
        <v>293</v>
      </c>
      <c r="F59" s="77" t="s">
        <v>50</v>
      </c>
      <c r="G59" s="75" t="s">
        <v>305</v>
      </c>
      <c r="H59" s="81" t="s">
        <v>468</v>
      </c>
      <c r="I59" s="82">
        <v>2</v>
      </c>
      <c r="J59" s="85">
        <v>30</v>
      </c>
      <c r="K59" s="28">
        <f t="shared" si="5"/>
        <v>0</v>
      </c>
      <c r="L59" s="28">
        <f t="shared" si="6"/>
        <v>0</v>
      </c>
      <c r="M59" s="29"/>
      <c r="N59" s="30">
        <f t="shared" si="3"/>
        <v>7</v>
      </c>
      <c r="O59" s="29"/>
      <c r="P59" s="29"/>
      <c r="Q59" s="29"/>
      <c r="R59" s="42">
        <f t="shared" si="7"/>
        <v>30</v>
      </c>
      <c r="S59" s="20" t="str">
        <f t="shared" si="4"/>
        <v>OK</v>
      </c>
      <c r="T59" s="142"/>
      <c r="U59" s="143"/>
      <c r="V59" s="143"/>
      <c r="W59" s="143"/>
      <c r="X59" s="143"/>
      <c r="Y59" s="143"/>
      <c r="Z59" s="143"/>
      <c r="AA59" s="40"/>
      <c r="AB59" s="40"/>
      <c r="AC59" s="40"/>
      <c r="AD59" s="40"/>
      <c r="AE59" s="38"/>
      <c r="AF59" s="38"/>
      <c r="AG59" s="38"/>
      <c r="AH59" s="38"/>
      <c r="AI59" s="38"/>
      <c r="AJ59" s="38"/>
      <c r="AK59" s="38"/>
      <c r="AL59" s="38"/>
      <c r="AM59" s="38"/>
      <c r="AN59" s="38"/>
      <c r="AO59" s="38"/>
      <c r="AP59" s="38"/>
      <c r="AQ59" s="38"/>
      <c r="AR59" s="38"/>
      <c r="AS59" s="38"/>
      <c r="AT59" s="38"/>
      <c r="AU59" s="38"/>
      <c r="AV59" s="38"/>
      <c r="AW59" s="38"/>
      <c r="AX59" s="38"/>
      <c r="AY59" s="38"/>
    </row>
    <row r="60" spans="1:51" ht="24.75" customHeight="1" x14ac:dyDescent="0.25">
      <c r="A60" s="166"/>
      <c r="B60" s="164"/>
      <c r="C60" s="67">
        <v>57</v>
      </c>
      <c r="D60" s="71" t="s">
        <v>120</v>
      </c>
      <c r="E60" s="86" t="s">
        <v>306</v>
      </c>
      <c r="F60" s="77" t="s">
        <v>236</v>
      </c>
      <c r="G60" s="75" t="s">
        <v>307</v>
      </c>
      <c r="H60" s="81" t="s">
        <v>468</v>
      </c>
      <c r="I60" s="82">
        <v>1.32</v>
      </c>
      <c r="J60" s="85">
        <v>0</v>
      </c>
      <c r="K60" s="28">
        <f t="shared" si="5"/>
        <v>0</v>
      </c>
      <c r="L60" s="28">
        <f t="shared" si="6"/>
        <v>0</v>
      </c>
      <c r="M60" s="29"/>
      <c r="N60" s="30">
        <f t="shared" si="3"/>
        <v>0</v>
      </c>
      <c r="O60" s="29"/>
      <c r="P60" s="29"/>
      <c r="Q60" s="29"/>
      <c r="R60" s="42">
        <f t="shared" si="7"/>
        <v>0</v>
      </c>
      <c r="S60" s="20" t="str">
        <f t="shared" si="4"/>
        <v>OK</v>
      </c>
      <c r="T60" s="142"/>
      <c r="U60" s="143"/>
      <c r="V60" s="143"/>
      <c r="W60" s="143"/>
      <c r="X60" s="143"/>
      <c r="Y60" s="143"/>
      <c r="Z60" s="143"/>
      <c r="AA60" s="40"/>
      <c r="AB60" s="40"/>
      <c r="AC60" s="40"/>
      <c r="AD60" s="40"/>
      <c r="AE60" s="38"/>
      <c r="AF60" s="38"/>
      <c r="AG60" s="38"/>
      <c r="AH60" s="38"/>
      <c r="AI60" s="38"/>
      <c r="AJ60" s="38"/>
      <c r="AK60" s="38"/>
      <c r="AL60" s="38"/>
      <c r="AM60" s="38"/>
      <c r="AN60" s="38"/>
      <c r="AO60" s="38"/>
      <c r="AP60" s="38"/>
      <c r="AQ60" s="38"/>
      <c r="AR60" s="38"/>
      <c r="AS60" s="38"/>
      <c r="AT60" s="38"/>
      <c r="AU60" s="38"/>
      <c r="AV60" s="38"/>
      <c r="AW60" s="38"/>
      <c r="AX60" s="38"/>
      <c r="AY60" s="38"/>
    </row>
    <row r="61" spans="1:51" ht="24.75" customHeight="1" x14ac:dyDescent="0.25">
      <c r="A61" s="166"/>
      <c r="B61" s="164"/>
      <c r="C61" s="67">
        <v>58</v>
      </c>
      <c r="D61" s="71" t="s">
        <v>121</v>
      </c>
      <c r="E61" s="86" t="s">
        <v>308</v>
      </c>
      <c r="F61" s="77" t="s">
        <v>3</v>
      </c>
      <c r="G61" s="75" t="s">
        <v>309</v>
      </c>
      <c r="H61" s="81" t="s">
        <v>468</v>
      </c>
      <c r="I61" s="82">
        <v>0.93</v>
      </c>
      <c r="J61" s="85">
        <v>48</v>
      </c>
      <c r="K61" s="28">
        <f t="shared" si="5"/>
        <v>0</v>
      </c>
      <c r="L61" s="28">
        <f t="shared" si="6"/>
        <v>0</v>
      </c>
      <c r="M61" s="29"/>
      <c r="N61" s="30">
        <f t="shared" si="3"/>
        <v>12</v>
      </c>
      <c r="O61" s="29"/>
      <c r="P61" s="29"/>
      <c r="Q61" s="29"/>
      <c r="R61" s="42">
        <f t="shared" si="7"/>
        <v>48</v>
      </c>
      <c r="S61" s="20" t="str">
        <f t="shared" si="4"/>
        <v>OK</v>
      </c>
      <c r="T61" s="142"/>
      <c r="U61" s="143"/>
      <c r="V61" s="143"/>
      <c r="W61" s="143"/>
      <c r="X61" s="143"/>
      <c r="Y61" s="143"/>
      <c r="Z61" s="143"/>
      <c r="AA61" s="40"/>
      <c r="AB61" s="40"/>
      <c r="AC61" s="40"/>
      <c r="AD61" s="40"/>
      <c r="AE61" s="38"/>
      <c r="AF61" s="38"/>
      <c r="AG61" s="38"/>
      <c r="AH61" s="38"/>
      <c r="AI61" s="38"/>
      <c r="AJ61" s="38"/>
      <c r="AK61" s="38"/>
      <c r="AL61" s="38"/>
      <c r="AM61" s="38"/>
      <c r="AN61" s="38"/>
      <c r="AO61" s="38"/>
      <c r="AP61" s="38"/>
      <c r="AQ61" s="38"/>
      <c r="AR61" s="38"/>
      <c r="AS61" s="38"/>
      <c r="AT61" s="38"/>
      <c r="AU61" s="38"/>
      <c r="AV61" s="38"/>
      <c r="AW61" s="38"/>
      <c r="AX61" s="38"/>
      <c r="AY61" s="38"/>
    </row>
    <row r="62" spans="1:51" ht="24.75" customHeight="1" x14ac:dyDescent="0.25">
      <c r="A62" s="166"/>
      <c r="B62" s="164"/>
      <c r="C62" s="67">
        <v>59</v>
      </c>
      <c r="D62" s="71" t="s">
        <v>122</v>
      </c>
      <c r="E62" s="86" t="s">
        <v>308</v>
      </c>
      <c r="F62" s="77" t="s">
        <v>3</v>
      </c>
      <c r="G62" s="75" t="s">
        <v>310</v>
      </c>
      <c r="H62" s="81" t="s">
        <v>468</v>
      </c>
      <c r="I62" s="82">
        <v>0.93</v>
      </c>
      <c r="J62" s="85">
        <v>24</v>
      </c>
      <c r="K62" s="28">
        <f t="shared" si="5"/>
        <v>0</v>
      </c>
      <c r="L62" s="28">
        <f t="shared" si="6"/>
        <v>0</v>
      </c>
      <c r="M62" s="29"/>
      <c r="N62" s="30">
        <f t="shared" si="3"/>
        <v>6</v>
      </c>
      <c r="O62" s="29"/>
      <c r="P62" s="29"/>
      <c r="Q62" s="29"/>
      <c r="R62" s="42">
        <f t="shared" si="7"/>
        <v>24</v>
      </c>
      <c r="S62" s="20" t="str">
        <f t="shared" si="4"/>
        <v>OK</v>
      </c>
      <c r="T62" s="142"/>
      <c r="U62" s="143"/>
      <c r="V62" s="143"/>
      <c r="W62" s="143"/>
      <c r="X62" s="143"/>
      <c r="Y62" s="143"/>
      <c r="Z62" s="143"/>
      <c r="AA62" s="40"/>
      <c r="AB62" s="40"/>
      <c r="AC62" s="40"/>
      <c r="AD62" s="40"/>
      <c r="AE62" s="38"/>
      <c r="AF62" s="38"/>
      <c r="AG62" s="38"/>
      <c r="AH62" s="38"/>
      <c r="AI62" s="38"/>
      <c r="AJ62" s="38"/>
      <c r="AK62" s="38"/>
      <c r="AL62" s="38"/>
      <c r="AM62" s="38"/>
      <c r="AN62" s="38"/>
      <c r="AO62" s="38"/>
      <c r="AP62" s="38"/>
      <c r="AQ62" s="38"/>
      <c r="AR62" s="38"/>
      <c r="AS62" s="38"/>
      <c r="AT62" s="38"/>
      <c r="AU62" s="38"/>
      <c r="AV62" s="38"/>
      <c r="AW62" s="38"/>
      <c r="AX62" s="38"/>
      <c r="AY62" s="38"/>
    </row>
    <row r="63" spans="1:51" ht="24.75" customHeight="1" x14ac:dyDescent="0.25">
      <c r="A63" s="166"/>
      <c r="B63" s="164"/>
      <c r="C63" s="67">
        <v>60</v>
      </c>
      <c r="D63" s="71" t="s">
        <v>123</v>
      </c>
      <c r="E63" s="86" t="s">
        <v>308</v>
      </c>
      <c r="F63" s="77" t="s">
        <v>3</v>
      </c>
      <c r="G63" s="75" t="s">
        <v>311</v>
      </c>
      <c r="H63" s="81" t="s">
        <v>468</v>
      </c>
      <c r="I63" s="82">
        <v>0.93</v>
      </c>
      <c r="J63" s="85">
        <v>24</v>
      </c>
      <c r="K63" s="28">
        <f t="shared" si="5"/>
        <v>0</v>
      </c>
      <c r="L63" s="28">
        <f t="shared" si="6"/>
        <v>0</v>
      </c>
      <c r="M63" s="29"/>
      <c r="N63" s="30">
        <f t="shared" si="3"/>
        <v>6</v>
      </c>
      <c r="O63" s="29"/>
      <c r="P63" s="29"/>
      <c r="Q63" s="29"/>
      <c r="R63" s="42">
        <f t="shared" si="7"/>
        <v>24</v>
      </c>
      <c r="S63" s="20" t="str">
        <f t="shared" si="4"/>
        <v>OK</v>
      </c>
      <c r="T63" s="142"/>
      <c r="U63" s="143"/>
      <c r="V63" s="143"/>
      <c r="W63" s="143"/>
      <c r="X63" s="143"/>
      <c r="Y63" s="143"/>
      <c r="Z63" s="143"/>
      <c r="AA63" s="40"/>
      <c r="AB63" s="40"/>
      <c r="AC63" s="40"/>
      <c r="AD63" s="40"/>
      <c r="AE63" s="38"/>
      <c r="AF63" s="38"/>
      <c r="AG63" s="38"/>
      <c r="AH63" s="38"/>
      <c r="AI63" s="38"/>
      <c r="AJ63" s="38"/>
      <c r="AK63" s="38"/>
      <c r="AL63" s="38"/>
      <c r="AM63" s="38"/>
      <c r="AN63" s="38"/>
      <c r="AO63" s="38"/>
      <c r="AP63" s="38"/>
      <c r="AQ63" s="38"/>
      <c r="AR63" s="38"/>
      <c r="AS63" s="38"/>
      <c r="AT63" s="38"/>
      <c r="AU63" s="38"/>
      <c r="AV63" s="38"/>
      <c r="AW63" s="38"/>
      <c r="AX63" s="38"/>
      <c r="AY63" s="38"/>
    </row>
    <row r="64" spans="1:51" ht="24.75" customHeight="1" x14ac:dyDescent="0.25">
      <c r="A64" s="166"/>
      <c r="B64" s="164"/>
      <c r="C64" s="67">
        <v>61</v>
      </c>
      <c r="D64" s="71" t="s">
        <v>124</v>
      </c>
      <c r="E64" s="86" t="s">
        <v>312</v>
      </c>
      <c r="F64" s="77" t="s">
        <v>3</v>
      </c>
      <c r="G64" s="75" t="s">
        <v>313</v>
      </c>
      <c r="H64" s="81" t="s">
        <v>468</v>
      </c>
      <c r="I64" s="82">
        <v>0.7</v>
      </c>
      <c r="J64" s="85">
        <v>30</v>
      </c>
      <c r="K64" s="28">
        <f t="shared" si="5"/>
        <v>0</v>
      </c>
      <c r="L64" s="28">
        <f t="shared" si="6"/>
        <v>0</v>
      </c>
      <c r="M64" s="29"/>
      <c r="N64" s="30">
        <f t="shared" si="3"/>
        <v>7</v>
      </c>
      <c r="O64" s="29"/>
      <c r="P64" s="29"/>
      <c r="Q64" s="29"/>
      <c r="R64" s="42">
        <f t="shared" si="7"/>
        <v>30</v>
      </c>
      <c r="S64" s="20" t="str">
        <f t="shared" si="4"/>
        <v>OK</v>
      </c>
      <c r="T64" s="142"/>
      <c r="U64" s="143"/>
      <c r="V64" s="143"/>
      <c r="W64" s="143"/>
      <c r="X64" s="143"/>
      <c r="Y64" s="143"/>
      <c r="Z64" s="143"/>
      <c r="AA64" s="40"/>
      <c r="AB64" s="40"/>
      <c r="AC64" s="40"/>
      <c r="AD64" s="40"/>
      <c r="AE64" s="38"/>
      <c r="AF64" s="38"/>
      <c r="AG64" s="38"/>
      <c r="AH64" s="38"/>
      <c r="AI64" s="38"/>
      <c r="AJ64" s="38"/>
      <c r="AK64" s="38"/>
      <c r="AL64" s="38"/>
      <c r="AM64" s="38"/>
      <c r="AN64" s="38"/>
      <c r="AO64" s="38"/>
      <c r="AP64" s="38"/>
      <c r="AQ64" s="38"/>
      <c r="AR64" s="38"/>
      <c r="AS64" s="38"/>
      <c r="AT64" s="38"/>
      <c r="AU64" s="38"/>
      <c r="AV64" s="38"/>
      <c r="AW64" s="38"/>
      <c r="AX64" s="38"/>
      <c r="AY64" s="38"/>
    </row>
    <row r="65" spans="1:51" ht="24.75" customHeight="1" x14ac:dyDescent="0.25">
      <c r="A65" s="166"/>
      <c r="B65" s="164"/>
      <c r="C65" s="67">
        <v>62</v>
      </c>
      <c r="D65" s="71" t="s">
        <v>125</v>
      </c>
      <c r="E65" s="86" t="s">
        <v>314</v>
      </c>
      <c r="F65" s="77" t="s">
        <v>3</v>
      </c>
      <c r="G65" s="75" t="s">
        <v>315</v>
      </c>
      <c r="H65" s="81" t="s">
        <v>468</v>
      </c>
      <c r="I65" s="82">
        <v>1.06</v>
      </c>
      <c r="J65" s="85">
        <v>0</v>
      </c>
      <c r="K65" s="28">
        <f t="shared" si="5"/>
        <v>0</v>
      </c>
      <c r="L65" s="28">
        <f t="shared" si="6"/>
        <v>0</v>
      </c>
      <c r="M65" s="29"/>
      <c r="N65" s="30">
        <f t="shared" si="3"/>
        <v>0</v>
      </c>
      <c r="O65" s="29"/>
      <c r="P65" s="29"/>
      <c r="Q65" s="29"/>
      <c r="R65" s="42">
        <f t="shared" si="7"/>
        <v>0</v>
      </c>
      <c r="S65" s="20" t="str">
        <f t="shared" si="4"/>
        <v>OK</v>
      </c>
      <c r="T65" s="142"/>
      <c r="U65" s="143"/>
      <c r="V65" s="143"/>
      <c r="W65" s="143"/>
      <c r="X65" s="143"/>
      <c r="Y65" s="143"/>
      <c r="Z65" s="143"/>
      <c r="AA65" s="40"/>
      <c r="AB65" s="40"/>
      <c r="AC65" s="40"/>
      <c r="AD65" s="40"/>
      <c r="AE65" s="38"/>
      <c r="AF65" s="38"/>
      <c r="AG65" s="38"/>
      <c r="AH65" s="38"/>
      <c r="AI65" s="38"/>
      <c r="AJ65" s="38"/>
      <c r="AK65" s="38"/>
      <c r="AL65" s="38"/>
      <c r="AM65" s="38"/>
      <c r="AN65" s="38"/>
      <c r="AO65" s="38"/>
      <c r="AP65" s="38"/>
      <c r="AQ65" s="38"/>
      <c r="AR65" s="38"/>
      <c r="AS65" s="38"/>
      <c r="AT65" s="38"/>
      <c r="AU65" s="38"/>
      <c r="AV65" s="38"/>
      <c r="AW65" s="38"/>
      <c r="AX65" s="38"/>
      <c r="AY65" s="38"/>
    </row>
    <row r="66" spans="1:51" ht="24.75" customHeight="1" x14ac:dyDescent="0.25">
      <c r="A66" s="166"/>
      <c r="B66" s="164"/>
      <c r="C66" s="67">
        <v>63</v>
      </c>
      <c r="D66" s="71" t="s">
        <v>126</v>
      </c>
      <c r="E66" s="86" t="s">
        <v>316</v>
      </c>
      <c r="F66" s="77" t="s">
        <v>3</v>
      </c>
      <c r="G66" s="75" t="s">
        <v>317</v>
      </c>
      <c r="H66" s="81" t="s">
        <v>468</v>
      </c>
      <c r="I66" s="82">
        <v>1.24</v>
      </c>
      <c r="J66" s="85">
        <v>10</v>
      </c>
      <c r="K66" s="28">
        <f t="shared" si="5"/>
        <v>10</v>
      </c>
      <c r="L66" s="28">
        <f t="shared" si="6"/>
        <v>10</v>
      </c>
      <c r="M66" s="29"/>
      <c r="N66" s="30">
        <f t="shared" si="3"/>
        <v>2</v>
      </c>
      <c r="O66" s="29"/>
      <c r="P66" s="29"/>
      <c r="Q66" s="29"/>
      <c r="R66" s="42">
        <f t="shared" si="7"/>
        <v>0</v>
      </c>
      <c r="S66" s="20" t="str">
        <f t="shared" si="4"/>
        <v>OK</v>
      </c>
      <c r="T66" s="142"/>
      <c r="U66" s="143"/>
      <c r="V66" s="143"/>
      <c r="W66" s="143"/>
      <c r="X66" s="143"/>
      <c r="Y66" s="147">
        <v>10</v>
      </c>
      <c r="Z66" s="143"/>
      <c r="AA66" s="40"/>
      <c r="AB66" s="40"/>
      <c r="AC66" s="40"/>
      <c r="AD66" s="40"/>
      <c r="AE66" s="38"/>
      <c r="AF66" s="38"/>
      <c r="AG66" s="38"/>
      <c r="AH66" s="38"/>
      <c r="AI66" s="38"/>
      <c r="AJ66" s="38"/>
      <c r="AK66" s="38"/>
      <c r="AL66" s="38"/>
      <c r="AM66" s="38"/>
      <c r="AN66" s="38"/>
      <c r="AO66" s="38"/>
      <c r="AP66" s="38"/>
      <c r="AQ66" s="38"/>
      <c r="AR66" s="38"/>
      <c r="AS66" s="38"/>
      <c r="AT66" s="38"/>
      <c r="AU66" s="38"/>
      <c r="AV66" s="38"/>
      <c r="AW66" s="38"/>
      <c r="AX66" s="38"/>
      <c r="AY66" s="38"/>
    </row>
    <row r="67" spans="1:51" ht="24.75" customHeight="1" x14ac:dyDescent="0.25">
      <c r="A67" s="166"/>
      <c r="B67" s="164"/>
      <c r="C67" s="67">
        <v>64</v>
      </c>
      <c r="D67" s="71" t="s">
        <v>127</v>
      </c>
      <c r="E67" s="86" t="s">
        <v>314</v>
      </c>
      <c r="F67" s="77" t="s">
        <v>3</v>
      </c>
      <c r="G67" s="75" t="s">
        <v>318</v>
      </c>
      <c r="H67" s="81" t="s">
        <v>468</v>
      </c>
      <c r="I67" s="82">
        <v>1.67</v>
      </c>
      <c r="J67" s="85">
        <v>10</v>
      </c>
      <c r="K67" s="28">
        <f t="shared" si="5"/>
        <v>10</v>
      </c>
      <c r="L67" s="28">
        <f t="shared" si="6"/>
        <v>10</v>
      </c>
      <c r="M67" s="29"/>
      <c r="N67" s="30">
        <f t="shared" si="3"/>
        <v>2</v>
      </c>
      <c r="O67" s="29"/>
      <c r="P67" s="29"/>
      <c r="Q67" s="29"/>
      <c r="R67" s="42">
        <f t="shared" si="7"/>
        <v>0</v>
      </c>
      <c r="S67" s="20" t="str">
        <f t="shared" si="4"/>
        <v>OK</v>
      </c>
      <c r="T67" s="142"/>
      <c r="U67" s="143"/>
      <c r="V67" s="143"/>
      <c r="W67" s="143"/>
      <c r="X67" s="143"/>
      <c r="Y67" s="147">
        <v>10</v>
      </c>
      <c r="Z67" s="143"/>
      <c r="AA67" s="40"/>
      <c r="AB67" s="40"/>
      <c r="AC67" s="40"/>
      <c r="AD67" s="40"/>
      <c r="AE67" s="38"/>
      <c r="AF67" s="38"/>
      <c r="AG67" s="38"/>
      <c r="AH67" s="38"/>
      <c r="AI67" s="38"/>
      <c r="AJ67" s="38"/>
      <c r="AK67" s="38"/>
      <c r="AL67" s="38"/>
      <c r="AM67" s="38"/>
      <c r="AN67" s="38"/>
      <c r="AO67" s="38"/>
      <c r="AP67" s="38"/>
      <c r="AQ67" s="38"/>
      <c r="AR67" s="38"/>
      <c r="AS67" s="38"/>
      <c r="AT67" s="38"/>
      <c r="AU67" s="38"/>
      <c r="AV67" s="38"/>
      <c r="AW67" s="38"/>
      <c r="AX67" s="38"/>
      <c r="AY67" s="38"/>
    </row>
    <row r="68" spans="1:51" ht="24.75" customHeight="1" x14ac:dyDescent="0.25">
      <c r="A68" s="166"/>
      <c r="B68" s="164"/>
      <c r="C68" s="67">
        <v>65</v>
      </c>
      <c r="D68" s="71" t="s">
        <v>128</v>
      </c>
      <c r="E68" s="86" t="s">
        <v>297</v>
      </c>
      <c r="F68" s="77" t="s">
        <v>3</v>
      </c>
      <c r="G68" s="75" t="s">
        <v>319</v>
      </c>
      <c r="H68" s="81" t="s">
        <v>468</v>
      </c>
      <c r="I68" s="82">
        <v>0.75</v>
      </c>
      <c r="J68" s="85">
        <v>300</v>
      </c>
      <c r="K68" s="28">
        <f t="shared" si="5"/>
        <v>0</v>
      </c>
      <c r="L68" s="28">
        <f t="shared" si="6"/>
        <v>0</v>
      </c>
      <c r="M68" s="29"/>
      <c r="N68" s="30">
        <f t="shared" si="3"/>
        <v>75</v>
      </c>
      <c r="O68" s="29"/>
      <c r="P68" s="29"/>
      <c r="Q68" s="29"/>
      <c r="R68" s="42">
        <f t="shared" si="7"/>
        <v>300</v>
      </c>
      <c r="S68" s="20" t="str">
        <f t="shared" si="4"/>
        <v>OK</v>
      </c>
      <c r="T68" s="142"/>
      <c r="U68" s="143"/>
      <c r="V68" s="143"/>
      <c r="W68" s="143"/>
      <c r="X68" s="143"/>
      <c r="Y68" s="143"/>
      <c r="Z68" s="143"/>
      <c r="AA68" s="40"/>
      <c r="AB68" s="40"/>
      <c r="AC68" s="40"/>
      <c r="AD68" s="40"/>
      <c r="AE68" s="38"/>
      <c r="AF68" s="38"/>
      <c r="AG68" s="38"/>
      <c r="AH68" s="38"/>
      <c r="AI68" s="38"/>
      <c r="AJ68" s="38"/>
      <c r="AK68" s="38"/>
      <c r="AL68" s="38"/>
      <c r="AM68" s="38"/>
      <c r="AN68" s="38"/>
      <c r="AO68" s="38"/>
      <c r="AP68" s="38"/>
      <c r="AQ68" s="38"/>
      <c r="AR68" s="38"/>
      <c r="AS68" s="38"/>
      <c r="AT68" s="38"/>
      <c r="AU68" s="38"/>
      <c r="AV68" s="38"/>
      <c r="AW68" s="38"/>
      <c r="AX68" s="38"/>
      <c r="AY68" s="38"/>
    </row>
    <row r="69" spans="1:51" ht="24.75" customHeight="1" x14ac:dyDescent="0.25">
      <c r="A69" s="166"/>
      <c r="B69" s="164"/>
      <c r="C69" s="67">
        <v>66</v>
      </c>
      <c r="D69" s="71" t="s">
        <v>129</v>
      </c>
      <c r="E69" s="86" t="s">
        <v>299</v>
      </c>
      <c r="F69" s="77" t="s">
        <v>3</v>
      </c>
      <c r="G69" s="75" t="s">
        <v>320</v>
      </c>
      <c r="H69" s="81" t="s">
        <v>468</v>
      </c>
      <c r="I69" s="82">
        <v>5.69</v>
      </c>
      <c r="J69" s="85">
        <v>5</v>
      </c>
      <c r="K69" s="28">
        <f t="shared" si="5"/>
        <v>0</v>
      </c>
      <c r="L69" s="28">
        <f t="shared" si="6"/>
        <v>0</v>
      </c>
      <c r="M69" s="29"/>
      <c r="N69" s="30">
        <f t="shared" si="3"/>
        <v>1</v>
      </c>
      <c r="O69" s="29"/>
      <c r="P69" s="29"/>
      <c r="Q69" s="29"/>
      <c r="R69" s="42">
        <f t="shared" si="7"/>
        <v>5</v>
      </c>
      <c r="S69" s="20" t="str">
        <f t="shared" ref="S69:S154" si="8">IF(R69&lt;0,"ATENÇÃO","OK")</f>
        <v>OK</v>
      </c>
      <c r="T69" s="142"/>
      <c r="U69" s="143"/>
      <c r="V69" s="143"/>
      <c r="W69" s="143"/>
      <c r="X69" s="143"/>
      <c r="Y69" s="143"/>
      <c r="Z69" s="143"/>
      <c r="AA69" s="40"/>
      <c r="AB69" s="40"/>
      <c r="AC69" s="40"/>
      <c r="AD69" s="40"/>
      <c r="AE69" s="38"/>
      <c r="AF69" s="38"/>
      <c r="AG69" s="38"/>
      <c r="AH69" s="38"/>
      <c r="AI69" s="38"/>
      <c r="AJ69" s="38"/>
      <c r="AK69" s="38"/>
      <c r="AL69" s="38"/>
      <c r="AM69" s="38"/>
      <c r="AN69" s="38"/>
      <c r="AO69" s="38"/>
      <c r="AP69" s="38"/>
      <c r="AQ69" s="38"/>
      <c r="AR69" s="38"/>
      <c r="AS69" s="38"/>
      <c r="AT69" s="38"/>
      <c r="AU69" s="38"/>
      <c r="AV69" s="38"/>
      <c r="AW69" s="38"/>
      <c r="AX69" s="38"/>
      <c r="AY69" s="38"/>
    </row>
    <row r="70" spans="1:51" ht="24.75" customHeight="1" x14ac:dyDescent="0.25">
      <c r="A70" s="166"/>
      <c r="B70" s="164"/>
      <c r="C70" s="67">
        <v>67</v>
      </c>
      <c r="D70" s="71" t="s">
        <v>130</v>
      </c>
      <c r="E70" s="86" t="s">
        <v>321</v>
      </c>
      <c r="F70" s="77" t="s">
        <v>3</v>
      </c>
      <c r="G70" s="75" t="s">
        <v>322</v>
      </c>
      <c r="H70" s="81" t="s">
        <v>468</v>
      </c>
      <c r="I70" s="82">
        <v>3.04</v>
      </c>
      <c r="J70" s="85">
        <v>25</v>
      </c>
      <c r="K70" s="28">
        <f t="shared" si="5"/>
        <v>0</v>
      </c>
      <c r="L70" s="28">
        <f t="shared" si="6"/>
        <v>0</v>
      </c>
      <c r="M70" s="29"/>
      <c r="N70" s="30">
        <f t="shared" si="3"/>
        <v>6</v>
      </c>
      <c r="O70" s="29"/>
      <c r="P70" s="29"/>
      <c r="Q70" s="29"/>
      <c r="R70" s="42">
        <f t="shared" si="7"/>
        <v>25</v>
      </c>
      <c r="S70" s="20" t="str">
        <f t="shared" si="8"/>
        <v>OK</v>
      </c>
      <c r="T70" s="142"/>
      <c r="U70" s="143"/>
      <c r="V70" s="143"/>
      <c r="W70" s="143"/>
      <c r="X70" s="143"/>
      <c r="Y70" s="143"/>
      <c r="Z70" s="143"/>
      <c r="AA70" s="40"/>
      <c r="AB70" s="40"/>
      <c r="AC70" s="40"/>
      <c r="AD70" s="40"/>
      <c r="AE70" s="38"/>
      <c r="AF70" s="38"/>
      <c r="AG70" s="38"/>
      <c r="AH70" s="38"/>
      <c r="AI70" s="38"/>
      <c r="AJ70" s="38"/>
      <c r="AK70" s="38"/>
      <c r="AL70" s="38"/>
      <c r="AM70" s="38"/>
      <c r="AN70" s="38"/>
      <c r="AO70" s="38"/>
      <c r="AP70" s="38"/>
      <c r="AQ70" s="38"/>
      <c r="AR70" s="38"/>
      <c r="AS70" s="38"/>
      <c r="AT70" s="38"/>
      <c r="AU70" s="38"/>
      <c r="AV70" s="38"/>
      <c r="AW70" s="38"/>
      <c r="AX70" s="38"/>
      <c r="AY70" s="38"/>
    </row>
    <row r="71" spans="1:51" ht="24.75" customHeight="1" x14ac:dyDescent="0.25">
      <c r="A71" s="166"/>
      <c r="B71" s="164"/>
      <c r="C71" s="67">
        <v>68</v>
      </c>
      <c r="D71" s="71" t="s">
        <v>131</v>
      </c>
      <c r="E71" s="86" t="s">
        <v>323</v>
      </c>
      <c r="F71" s="77" t="s">
        <v>3</v>
      </c>
      <c r="G71" s="75" t="s">
        <v>324</v>
      </c>
      <c r="H71" s="81" t="s">
        <v>468</v>
      </c>
      <c r="I71" s="82">
        <v>3.66</v>
      </c>
      <c r="J71" s="85">
        <v>30</v>
      </c>
      <c r="K71" s="28">
        <f t="shared" si="5"/>
        <v>0</v>
      </c>
      <c r="L71" s="28">
        <f t="shared" si="6"/>
        <v>0</v>
      </c>
      <c r="M71" s="29"/>
      <c r="N71" s="30">
        <f t="shared" si="3"/>
        <v>7</v>
      </c>
      <c r="O71" s="29"/>
      <c r="P71" s="29"/>
      <c r="Q71" s="29"/>
      <c r="R71" s="42">
        <f t="shared" si="7"/>
        <v>30</v>
      </c>
      <c r="S71" s="20" t="str">
        <f t="shared" si="8"/>
        <v>OK</v>
      </c>
      <c r="T71" s="142"/>
      <c r="U71" s="143"/>
      <c r="V71" s="143"/>
      <c r="W71" s="143"/>
      <c r="X71" s="143"/>
      <c r="Y71" s="143"/>
      <c r="Z71" s="143"/>
      <c r="AA71" s="40"/>
      <c r="AB71" s="40"/>
      <c r="AC71" s="40"/>
      <c r="AD71" s="40"/>
      <c r="AE71" s="38"/>
      <c r="AF71" s="38"/>
      <c r="AG71" s="38"/>
      <c r="AH71" s="38"/>
      <c r="AI71" s="38"/>
      <c r="AJ71" s="38"/>
      <c r="AK71" s="38"/>
      <c r="AL71" s="38"/>
      <c r="AM71" s="38"/>
      <c r="AN71" s="38"/>
      <c r="AO71" s="38"/>
      <c r="AP71" s="38"/>
      <c r="AQ71" s="38"/>
      <c r="AR71" s="38"/>
      <c r="AS71" s="38"/>
      <c r="AT71" s="38"/>
      <c r="AU71" s="38"/>
      <c r="AV71" s="38"/>
      <c r="AW71" s="38"/>
      <c r="AX71" s="38"/>
      <c r="AY71" s="38"/>
    </row>
    <row r="72" spans="1:51" ht="24.75" customHeight="1" x14ac:dyDescent="0.25">
      <c r="A72" s="166"/>
      <c r="B72" s="164"/>
      <c r="C72" s="67">
        <v>69</v>
      </c>
      <c r="D72" s="71" t="s">
        <v>132</v>
      </c>
      <c r="E72" s="86" t="s">
        <v>314</v>
      </c>
      <c r="F72" s="77" t="s">
        <v>3</v>
      </c>
      <c r="G72" s="75" t="s">
        <v>325</v>
      </c>
      <c r="H72" s="81" t="s">
        <v>468</v>
      </c>
      <c r="I72" s="82">
        <v>0.43</v>
      </c>
      <c r="J72" s="85">
        <v>200</v>
      </c>
      <c r="K72" s="28">
        <f t="shared" si="5"/>
        <v>0</v>
      </c>
      <c r="L72" s="28">
        <f t="shared" si="6"/>
        <v>0</v>
      </c>
      <c r="M72" s="29"/>
      <c r="N72" s="30">
        <f t="shared" si="3"/>
        <v>50</v>
      </c>
      <c r="O72" s="29"/>
      <c r="P72" s="29"/>
      <c r="Q72" s="29"/>
      <c r="R72" s="42">
        <f t="shared" si="7"/>
        <v>200</v>
      </c>
      <c r="S72" s="20" t="str">
        <f t="shared" si="8"/>
        <v>OK</v>
      </c>
      <c r="T72" s="142"/>
      <c r="U72" s="143"/>
      <c r="V72" s="143"/>
      <c r="W72" s="143"/>
      <c r="X72" s="143"/>
      <c r="Y72" s="143"/>
      <c r="Z72" s="143"/>
      <c r="AA72" s="40"/>
      <c r="AB72" s="40"/>
      <c r="AC72" s="40"/>
      <c r="AD72" s="40"/>
      <c r="AE72" s="38"/>
      <c r="AF72" s="38"/>
      <c r="AG72" s="38"/>
      <c r="AH72" s="38"/>
      <c r="AI72" s="38"/>
      <c r="AJ72" s="38"/>
      <c r="AK72" s="38"/>
      <c r="AL72" s="38"/>
      <c r="AM72" s="38"/>
      <c r="AN72" s="38"/>
      <c r="AO72" s="38"/>
      <c r="AP72" s="38"/>
      <c r="AQ72" s="38"/>
      <c r="AR72" s="38"/>
      <c r="AS72" s="38"/>
      <c r="AT72" s="38"/>
      <c r="AU72" s="38"/>
      <c r="AV72" s="38"/>
      <c r="AW72" s="38"/>
      <c r="AX72" s="38"/>
      <c r="AY72" s="38"/>
    </row>
    <row r="73" spans="1:51" ht="24.75" customHeight="1" x14ac:dyDescent="0.25">
      <c r="A73" s="166"/>
      <c r="B73" s="165"/>
      <c r="C73" s="67">
        <v>70</v>
      </c>
      <c r="D73" s="71" t="s">
        <v>133</v>
      </c>
      <c r="E73" s="86" t="s">
        <v>308</v>
      </c>
      <c r="F73" s="77" t="s">
        <v>3</v>
      </c>
      <c r="G73" s="75" t="s">
        <v>326</v>
      </c>
      <c r="H73" s="81" t="s">
        <v>468</v>
      </c>
      <c r="I73" s="82">
        <v>1.75</v>
      </c>
      <c r="J73" s="85">
        <v>15</v>
      </c>
      <c r="K73" s="28">
        <f t="shared" si="5"/>
        <v>15</v>
      </c>
      <c r="L73" s="28">
        <f t="shared" si="6"/>
        <v>15</v>
      </c>
      <c r="M73" s="29"/>
      <c r="N73" s="30">
        <f t="shared" si="3"/>
        <v>3</v>
      </c>
      <c r="O73" s="29"/>
      <c r="P73" s="29"/>
      <c r="Q73" s="29"/>
      <c r="R73" s="42">
        <f t="shared" si="7"/>
        <v>0</v>
      </c>
      <c r="S73" s="20" t="str">
        <f t="shared" si="8"/>
        <v>OK</v>
      </c>
      <c r="T73" s="142"/>
      <c r="U73" s="143"/>
      <c r="V73" s="143"/>
      <c r="W73" s="143"/>
      <c r="X73" s="143"/>
      <c r="Y73" s="147">
        <v>15</v>
      </c>
      <c r="Z73" s="143"/>
      <c r="AA73" s="40"/>
      <c r="AB73" s="40"/>
      <c r="AC73" s="40"/>
      <c r="AD73" s="40"/>
      <c r="AE73" s="38"/>
      <c r="AF73" s="38"/>
      <c r="AG73" s="38"/>
      <c r="AH73" s="38"/>
      <c r="AI73" s="38"/>
      <c r="AJ73" s="38"/>
      <c r="AK73" s="38"/>
      <c r="AL73" s="38"/>
      <c r="AM73" s="38"/>
      <c r="AN73" s="38"/>
      <c r="AO73" s="38"/>
      <c r="AP73" s="38"/>
      <c r="AQ73" s="38"/>
      <c r="AR73" s="38"/>
      <c r="AS73" s="38"/>
      <c r="AT73" s="38"/>
      <c r="AU73" s="38"/>
      <c r="AV73" s="38"/>
      <c r="AW73" s="38"/>
      <c r="AX73" s="38"/>
      <c r="AY73" s="38"/>
    </row>
    <row r="74" spans="1:51" ht="24.75" customHeight="1" x14ac:dyDescent="0.25">
      <c r="A74" s="166" t="s">
        <v>477</v>
      </c>
      <c r="B74" s="163">
        <v>9</v>
      </c>
      <c r="C74" s="67">
        <v>80</v>
      </c>
      <c r="D74" s="71" t="s">
        <v>134</v>
      </c>
      <c r="E74" s="86" t="s">
        <v>327</v>
      </c>
      <c r="F74" s="77" t="s">
        <v>3</v>
      </c>
      <c r="G74" s="75" t="s">
        <v>328</v>
      </c>
      <c r="H74" s="81" t="s">
        <v>468</v>
      </c>
      <c r="I74" s="82">
        <v>14.8</v>
      </c>
      <c r="J74" s="85">
        <v>0</v>
      </c>
      <c r="K74" s="28">
        <f t="shared" si="5"/>
        <v>0</v>
      </c>
      <c r="L74" s="28">
        <f t="shared" si="6"/>
        <v>0</v>
      </c>
      <c r="M74" s="29"/>
      <c r="N74" s="30">
        <f t="shared" si="3"/>
        <v>0</v>
      </c>
      <c r="O74" s="29"/>
      <c r="P74" s="29"/>
      <c r="Q74" s="29"/>
      <c r="R74" s="42">
        <f t="shared" si="7"/>
        <v>0</v>
      </c>
      <c r="S74" s="20" t="str">
        <f t="shared" si="8"/>
        <v>OK</v>
      </c>
      <c r="T74" s="142"/>
      <c r="U74" s="143"/>
      <c r="V74" s="143"/>
      <c r="W74" s="143"/>
      <c r="X74" s="143"/>
      <c r="Y74" s="143"/>
      <c r="Z74" s="143"/>
      <c r="AA74" s="40"/>
      <c r="AB74" s="40"/>
      <c r="AC74" s="40"/>
      <c r="AD74" s="40"/>
      <c r="AE74" s="38"/>
      <c r="AF74" s="38"/>
      <c r="AG74" s="38"/>
      <c r="AH74" s="38"/>
      <c r="AI74" s="38"/>
      <c r="AJ74" s="38"/>
      <c r="AK74" s="38"/>
      <c r="AL74" s="38"/>
      <c r="AM74" s="38"/>
      <c r="AN74" s="38"/>
      <c r="AO74" s="38"/>
      <c r="AP74" s="38"/>
      <c r="AQ74" s="38"/>
      <c r="AR74" s="38"/>
      <c r="AS74" s="38"/>
      <c r="AT74" s="38"/>
      <c r="AU74" s="38"/>
      <c r="AV74" s="38"/>
      <c r="AW74" s="38"/>
      <c r="AX74" s="38"/>
      <c r="AY74" s="38"/>
    </row>
    <row r="75" spans="1:51" ht="24.75" customHeight="1" x14ac:dyDescent="0.25">
      <c r="A75" s="166"/>
      <c r="B75" s="164"/>
      <c r="C75" s="67">
        <v>81</v>
      </c>
      <c r="D75" s="71" t="s">
        <v>135</v>
      </c>
      <c r="E75" s="86" t="s">
        <v>329</v>
      </c>
      <c r="F75" s="77" t="s">
        <v>50</v>
      </c>
      <c r="G75" s="75" t="s">
        <v>330</v>
      </c>
      <c r="H75" s="81" t="s">
        <v>468</v>
      </c>
      <c r="I75" s="82">
        <v>2.54</v>
      </c>
      <c r="J75" s="85">
        <v>10</v>
      </c>
      <c r="K75" s="28">
        <f t="shared" si="5"/>
        <v>10</v>
      </c>
      <c r="L75" s="28">
        <f t="shared" si="6"/>
        <v>10</v>
      </c>
      <c r="M75" s="29"/>
      <c r="N75" s="30">
        <f t="shared" si="3"/>
        <v>2</v>
      </c>
      <c r="O75" s="29"/>
      <c r="P75" s="29"/>
      <c r="Q75" s="29"/>
      <c r="R75" s="42">
        <f t="shared" si="7"/>
        <v>0</v>
      </c>
      <c r="S75" s="20" t="str">
        <f t="shared" si="8"/>
        <v>OK</v>
      </c>
      <c r="T75" s="142"/>
      <c r="U75" s="143"/>
      <c r="V75" s="143"/>
      <c r="W75" s="143"/>
      <c r="X75" s="147">
        <v>10</v>
      </c>
      <c r="Y75" s="143"/>
      <c r="Z75" s="143"/>
      <c r="AA75" s="40"/>
      <c r="AB75" s="40"/>
      <c r="AC75" s="40"/>
      <c r="AD75" s="40"/>
      <c r="AE75" s="38"/>
      <c r="AF75" s="38"/>
      <c r="AG75" s="38"/>
      <c r="AH75" s="38"/>
      <c r="AI75" s="38"/>
      <c r="AJ75" s="38"/>
      <c r="AK75" s="38"/>
      <c r="AL75" s="38"/>
      <c r="AM75" s="38"/>
      <c r="AN75" s="38"/>
      <c r="AO75" s="38"/>
      <c r="AP75" s="38"/>
      <c r="AQ75" s="38"/>
      <c r="AR75" s="38"/>
      <c r="AS75" s="38"/>
      <c r="AT75" s="38"/>
      <c r="AU75" s="38"/>
      <c r="AV75" s="38"/>
      <c r="AW75" s="38"/>
      <c r="AX75" s="38"/>
      <c r="AY75" s="38"/>
    </row>
    <row r="76" spans="1:51" ht="24.75" customHeight="1" x14ac:dyDescent="0.25">
      <c r="A76" s="166"/>
      <c r="B76" s="164"/>
      <c r="C76" s="67">
        <v>82</v>
      </c>
      <c r="D76" s="71" t="s">
        <v>136</v>
      </c>
      <c r="E76" s="86" t="s">
        <v>331</v>
      </c>
      <c r="F76" s="77" t="s">
        <v>50</v>
      </c>
      <c r="G76" s="75" t="s">
        <v>332</v>
      </c>
      <c r="H76" s="81" t="s">
        <v>468</v>
      </c>
      <c r="I76" s="82">
        <v>4.37</v>
      </c>
      <c r="J76" s="85">
        <v>3</v>
      </c>
      <c r="K76" s="28">
        <f t="shared" si="5"/>
        <v>0</v>
      </c>
      <c r="L76" s="28">
        <f t="shared" si="6"/>
        <v>0</v>
      </c>
      <c r="M76" s="29"/>
      <c r="N76" s="30">
        <f t="shared" si="3"/>
        <v>0</v>
      </c>
      <c r="O76" s="29"/>
      <c r="P76" s="29"/>
      <c r="Q76" s="29"/>
      <c r="R76" s="42">
        <f t="shared" si="7"/>
        <v>3</v>
      </c>
      <c r="S76" s="20" t="str">
        <f t="shared" si="8"/>
        <v>OK</v>
      </c>
      <c r="T76" s="142"/>
      <c r="U76" s="143"/>
      <c r="V76" s="143"/>
      <c r="W76" s="143"/>
      <c r="X76" s="143"/>
      <c r="Y76" s="143"/>
      <c r="Z76" s="143"/>
      <c r="AA76" s="40"/>
      <c r="AB76" s="40"/>
      <c r="AC76" s="40"/>
      <c r="AD76" s="40"/>
      <c r="AE76" s="38"/>
      <c r="AF76" s="38"/>
      <c r="AG76" s="38"/>
      <c r="AH76" s="38"/>
      <c r="AI76" s="38"/>
      <c r="AJ76" s="38"/>
      <c r="AK76" s="38"/>
      <c r="AL76" s="38"/>
      <c r="AM76" s="38"/>
      <c r="AN76" s="38"/>
      <c r="AO76" s="38"/>
      <c r="AP76" s="38"/>
      <c r="AQ76" s="38"/>
      <c r="AR76" s="38"/>
      <c r="AS76" s="38"/>
      <c r="AT76" s="38"/>
      <c r="AU76" s="38"/>
      <c r="AV76" s="38"/>
      <c r="AW76" s="38"/>
      <c r="AX76" s="38"/>
      <c r="AY76" s="38"/>
    </row>
    <row r="77" spans="1:51" ht="24.75" customHeight="1" x14ac:dyDescent="0.25">
      <c r="A77" s="166"/>
      <c r="B77" s="164"/>
      <c r="C77" s="67">
        <v>83</v>
      </c>
      <c r="D77" s="72" t="s">
        <v>137</v>
      </c>
      <c r="E77" s="86" t="s">
        <v>333</v>
      </c>
      <c r="F77" s="78" t="s">
        <v>50</v>
      </c>
      <c r="G77" s="79" t="s">
        <v>334</v>
      </c>
      <c r="H77" s="77" t="s">
        <v>468</v>
      </c>
      <c r="I77" s="82">
        <v>3</v>
      </c>
      <c r="J77" s="85">
        <v>0</v>
      </c>
      <c r="K77" s="28">
        <f t="shared" si="5"/>
        <v>0</v>
      </c>
      <c r="L77" s="28">
        <f t="shared" si="6"/>
        <v>0</v>
      </c>
      <c r="M77" s="29"/>
      <c r="N77" s="30">
        <f t="shared" si="3"/>
        <v>0</v>
      </c>
      <c r="O77" s="29"/>
      <c r="P77" s="29"/>
      <c r="Q77" s="29"/>
      <c r="R77" s="42">
        <f t="shared" si="7"/>
        <v>0</v>
      </c>
      <c r="S77" s="20" t="str">
        <f t="shared" si="8"/>
        <v>OK</v>
      </c>
      <c r="T77" s="142"/>
      <c r="U77" s="143"/>
      <c r="V77" s="143"/>
      <c r="W77" s="143"/>
      <c r="X77" s="143"/>
      <c r="Y77" s="143"/>
      <c r="Z77" s="143"/>
      <c r="AA77" s="40"/>
      <c r="AB77" s="40"/>
      <c r="AC77" s="40"/>
      <c r="AD77" s="40"/>
      <c r="AE77" s="38"/>
      <c r="AF77" s="38"/>
      <c r="AG77" s="38"/>
      <c r="AH77" s="38"/>
      <c r="AI77" s="38"/>
      <c r="AJ77" s="38"/>
      <c r="AK77" s="38"/>
      <c r="AL77" s="38"/>
      <c r="AM77" s="38"/>
      <c r="AN77" s="38"/>
      <c r="AO77" s="38"/>
      <c r="AP77" s="38"/>
      <c r="AQ77" s="38"/>
      <c r="AR77" s="38"/>
      <c r="AS77" s="38"/>
      <c r="AT77" s="38"/>
      <c r="AU77" s="38"/>
      <c r="AV77" s="38"/>
      <c r="AW77" s="38"/>
      <c r="AX77" s="38"/>
      <c r="AY77" s="38"/>
    </row>
    <row r="78" spans="1:51" ht="24.75" customHeight="1" x14ac:dyDescent="0.25">
      <c r="A78" s="166"/>
      <c r="B78" s="164"/>
      <c r="C78" s="67">
        <v>84</v>
      </c>
      <c r="D78" s="71" t="s">
        <v>138</v>
      </c>
      <c r="E78" s="86" t="s">
        <v>335</v>
      </c>
      <c r="F78" s="77" t="s">
        <v>50</v>
      </c>
      <c r="G78" s="75" t="s">
        <v>336</v>
      </c>
      <c r="H78" s="81" t="s">
        <v>468</v>
      </c>
      <c r="I78" s="82">
        <v>5.41</v>
      </c>
      <c r="J78" s="85">
        <v>10</v>
      </c>
      <c r="K78" s="28">
        <f t="shared" si="5"/>
        <v>10</v>
      </c>
      <c r="L78" s="28">
        <f t="shared" si="6"/>
        <v>10</v>
      </c>
      <c r="M78" s="29"/>
      <c r="N78" s="30">
        <f t="shared" si="3"/>
        <v>2</v>
      </c>
      <c r="O78" s="29"/>
      <c r="P78" s="29"/>
      <c r="Q78" s="29"/>
      <c r="R78" s="42">
        <f t="shared" si="7"/>
        <v>0</v>
      </c>
      <c r="S78" s="20" t="str">
        <f t="shared" si="8"/>
        <v>OK</v>
      </c>
      <c r="T78" s="142"/>
      <c r="U78" s="147">
        <v>10</v>
      </c>
      <c r="V78" s="143"/>
      <c r="W78" s="143"/>
      <c r="X78" s="143"/>
      <c r="Y78" s="143"/>
      <c r="Z78" s="143"/>
      <c r="AA78" s="40"/>
      <c r="AB78" s="40"/>
      <c r="AC78" s="40"/>
      <c r="AD78" s="40"/>
      <c r="AE78" s="38"/>
      <c r="AF78" s="38"/>
      <c r="AG78" s="38"/>
      <c r="AH78" s="38"/>
      <c r="AI78" s="38"/>
      <c r="AJ78" s="38"/>
      <c r="AK78" s="38"/>
      <c r="AL78" s="38"/>
      <c r="AM78" s="38"/>
      <c r="AN78" s="38"/>
      <c r="AO78" s="38"/>
      <c r="AP78" s="38"/>
      <c r="AQ78" s="38"/>
      <c r="AR78" s="38"/>
      <c r="AS78" s="38"/>
      <c r="AT78" s="38"/>
      <c r="AU78" s="38"/>
      <c r="AV78" s="38"/>
      <c r="AW78" s="38"/>
      <c r="AX78" s="38"/>
      <c r="AY78" s="38"/>
    </row>
    <row r="79" spans="1:51" ht="24.75" customHeight="1" x14ac:dyDescent="0.25">
      <c r="A79" s="166"/>
      <c r="B79" s="164"/>
      <c r="C79" s="67">
        <v>85</v>
      </c>
      <c r="D79" s="71" t="s">
        <v>139</v>
      </c>
      <c r="E79" s="86" t="s">
        <v>337</v>
      </c>
      <c r="F79" s="77" t="s">
        <v>3</v>
      </c>
      <c r="G79" s="75" t="s">
        <v>338</v>
      </c>
      <c r="H79" s="81" t="s">
        <v>468</v>
      </c>
      <c r="I79" s="82">
        <v>0.79</v>
      </c>
      <c r="J79" s="85">
        <v>50</v>
      </c>
      <c r="K79" s="28">
        <f t="shared" si="5"/>
        <v>50</v>
      </c>
      <c r="L79" s="28">
        <f t="shared" si="6"/>
        <v>50</v>
      </c>
      <c r="M79" s="29"/>
      <c r="N79" s="30">
        <f t="shared" si="3"/>
        <v>12</v>
      </c>
      <c r="O79" s="29"/>
      <c r="P79" s="29"/>
      <c r="Q79" s="29"/>
      <c r="R79" s="42">
        <f t="shared" si="7"/>
        <v>0</v>
      </c>
      <c r="S79" s="20" t="str">
        <f t="shared" si="8"/>
        <v>OK</v>
      </c>
      <c r="T79" s="142"/>
      <c r="U79" s="143"/>
      <c r="V79" s="143"/>
      <c r="W79" s="143"/>
      <c r="X79" s="147">
        <v>50</v>
      </c>
      <c r="Y79" s="143"/>
      <c r="Z79" s="143"/>
      <c r="AA79" s="40"/>
      <c r="AB79" s="40"/>
      <c r="AC79" s="40"/>
      <c r="AD79" s="40"/>
      <c r="AE79" s="38"/>
      <c r="AF79" s="38"/>
      <c r="AG79" s="38"/>
      <c r="AH79" s="38"/>
      <c r="AI79" s="38"/>
      <c r="AJ79" s="38"/>
      <c r="AK79" s="38"/>
      <c r="AL79" s="38"/>
      <c r="AM79" s="38"/>
      <c r="AN79" s="38"/>
      <c r="AO79" s="38"/>
      <c r="AP79" s="38"/>
      <c r="AQ79" s="38"/>
      <c r="AR79" s="38"/>
      <c r="AS79" s="38"/>
      <c r="AT79" s="38"/>
      <c r="AU79" s="38"/>
      <c r="AV79" s="38"/>
      <c r="AW79" s="38"/>
      <c r="AX79" s="38"/>
      <c r="AY79" s="38"/>
    </row>
    <row r="80" spans="1:51" ht="24.75" customHeight="1" x14ac:dyDescent="0.25">
      <c r="A80" s="166"/>
      <c r="B80" s="164"/>
      <c r="C80" s="67">
        <v>86</v>
      </c>
      <c r="D80" s="71" t="s">
        <v>140</v>
      </c>
      <c r="E80" s="86" t="s">
        <v>339</v>
      </c>
      <c r="F80" s="77" t="s">
        <v>340</v>
      </c>
      <c r="G80" s="75" t="s">
        <v>341</v>
      </c>
      <c r="H80" s="81" t="s">
        <v>468</v>
      </c>
      <c r="I80" s="82">
        <v>2.04</v>
      </c>
      <c r="J80" s="85">
        <v>0</v>
      </c>
      <c r="K80" s="28">
        <f t="shared" si="5"/>
        <v>0</v>
      </c>
      <c r="L80" s="28">
        <f t="shared" si="6"/>
        <v>0</v>
      </c>
      <c r="M80" s="29"/>
      <c r="N80" s="30">
        <f t="shared" si="3"/>
        <v>0</v>
      </c>
      <c r="O80" s="29"/>
      <c r="P80" s="29"/>
      <c r="Q80" s="29"/>
      <c r="R80" s="42">
        <f t="shared" si="7"/>
        <v>0</v>
      </c>
      <c r="S80" s="20" t="str">
        <f t="shared" si="8"/>
        <v>OK</v>
      </c>
      <c r="T80" s="142"/>
      <c r="U80" s="143"/>
      <c r="V80" s="143"/>
      <c r="W80" s="143"/>
      <c r="X80" s="143"/>
      <c r="Y80" s="143"/>
      <c r="Z80" s="143"/>
      <c r="AA80" s="40"/>
      <c r="AB80" s="40"/>
      <c r="AC80" s="40"/>
      <c r="AD80" s="40"/>
      <c r="AE80" s="38"/>
      <c r="AF80" s="38"/>
      <c r="AG80" s="38"/>
      <c r="AH80" s="38"/>
      <c r="AI80" s="38"/>
      <c r="AJ80" s="38"/>
      <c r="AK80" s="38"/>
      <c r="AL80" s="38"/>
      <c r="AM80" s="38"/>
      <c r="AN80" s="38"/>
      <c r="AO80" s="38"/>
      <c r="AP80" s="38"/>
      <c r="AQ80" s="38"/>
      <c r="AR80" s="38"/>
      <c r="AS80" s="38"/>
      <c r="AT80" s="38"/>
      <c r="AU80" s="38"/>
      <c r="AV80" s="38"/>
      <c r="AW80" s="38"/>
      <c r="AX80" s="38"/>
      <c r="AY80" s="38"/>
    </row>
    <row r="81" spans="1:51" ht="24.75" customHeight="1" x14ac:dyDescent="0.25">
      <c r="A81" s="166"/>
      <c r="B81" s="164"/>
      <c r="C81" s="67">
        <v>87</v>
      </c>
      <c r="D81" s="71" t="s">
        <v>141</v>
      </c>
      <c r="E81" s="86" t="s">
        <v>339</v>
      </c>
      <c r="F81" s="77" t="s">
        <v>340</v>
      </c>
      <c r="G81" s="75" t="s">
        <v>342</v>
      </c>
      <c r="H81" s="81" t="s">
        <v>468</v>
      </c>
      <c r="I81" s="82">
        <v>1.99</v>
      </c>
      <c r="J81" s="85">
        <v>0</v>
      </c>
      <c r="K81" s="28">
        <f t="shared" si="5"/>
        <v>0</v>
      </c>
      <c r="L81" s="28">
        <f t="shared" si="6"/>
        <v>0</v>
      </c>
      <c r="M81" s="29"/>
      <c r="N81" s="30">
        <f t="shared" si="3"/>
        <v>0</v>
      </c>
      <c r="O81" s="29"/>
      <c r="P81" s="29"/>
      <c r="Q81" s="29"/>
      <c r="R81" s="42">
        <f t="shared" si="7"/>
        <v>0</v>
      </c>
      <c r="S81" s="20" t="str">
        <f t="shared" si="8"/>
        <v>OK</v>
      </c>
      <c r="T81" s="142"/>
      <c r="U81" s="143"/>
      <c r="V81" s="143"/>
      <c r="W81" s="143"/>
      <c r="X81" s="143"/>
      <c r="Y81" s="143"/>
      <c r="Z81" s="143"/>
      <c r="AA81" s="40"/>
      <c r="AB81" s="40"/>
      <c r="AC81" s="40"/>
      <c r="AD81" s="40"/>
      <c r="AE81" s="38"/>
      <c r="AF81" s="38"/>
      <c r="AG81" s="38"/>
      <c r="AH81" s="38"/>
      <c r="AI81" s="38"/>
      <c r="AJ81" s="38"/>
      <c r="AK81" s="38"/>
      <c r="AL81" s="38"/>
      <c r="AM81" s="38"/>
      <c r="AN81" s="38"/>
      <c r="AO81" s="38"/>
      <c r="AP81" s="38"/>
      <c r="AQ81" s="38"/>
      <c r="AR81" s="38"/>
      <c r="AS81" s="38"/>
      <c r="AT81" s="38"/>
      <c r="AU81" s="38"/>
      <c r="AV81" s="38"/>
      <c r="AW81" s="38"/>
      <c r="AX81" s="38"/>
      <c r="AY81" s="38"/>
    </row>
    <row r="82" spans="1:51" ht="24.75" customHeight="1" x14ac:dyDescent="0.25">
      <c r="A82" s="166"/>
      <c r="B82" s="164"/>
      <c r="C82" s="67">
        <v>88</v>
      </c>
      <c r="D82" s="71" t="s">
        <v>142</v>
      </c>
      <c r="E82" s="86" t="s">
        <v>343</v>
      </c>
      <c r="F82" s="77" t="s">
        <v>3</v>
      </c>
      <c r="G82" s="75" t="s">
        <v>344</v>
      </c>
      <c r="H82" s="81" t="s">
        <v>468</v>
      </c>
      <c r="I82" s="82">
        <v>3.12</v>
      </c>
      <c r="J82" s="85">
        <v>0</v>
      </c>
      <c r="K82" s="28">
        <f t="shared" si="5"/>
        <v>0</v>
      </c>
      <c r="L82" s="28">
        <f t="shared" si="6"/>
        <v>0</v>
      </c>
      <c r="M82" s="29"/>
      <c r="N82" s="30">
        <f t="shared" si="3"/>
        <v>0</v>
      </c>
      <c r="O82" s="29"/>
      <c r="P82" s="29"/>
      <c r="Q82" s="29"/>
      <c r="R82" s="42">
        <f t="shared" si="7"/>
        <v>0</v>
      </c>
      <c r="S82" s="20" t="str">
        <f t="shared" si="8"/>
        <v>OK</v>
      </c>
      <c r="T82" s="142"/>
      <c r="U82" s="143"/>
      <c r="V82" s="143"/>
      <c r="W82" s="143"/>
      <c r="X82" s="143"/>
      <c r="Y82" s="143"/>
      <c r="Z82" s="143"/>
      <c r="AA82" s="40"/>
      <c r="AB82" s="40"/>
      <c r="AC82" s="40"/>
      <c r="AD82" s="40"/>
      <c r="AE82" s="38"/>
      <c r="AF82" s="38"/>
      <c r="AG82" s="38"/>
      <c r="AH82" s="38"/>
      <c r="AI82" s="38"/>
      <c r="AJ82" s="38"/>
      <c r="AK82" s="38"/>
      <c r="AL82" s="38"/>
      <c r="AM82" s="38"/>
      <c r="AN82" s="38"/>
      <c r="AO82" s="38"/>
      <c r="AP82" s="38"/>
      <c r="AQ82" s="38"/>
      <c r="AR82" s="38"/>
      <c r="AS82" s="38"/>
      <c r="AT82" s="38"/>
      <c r="AU82" s="38"/>
      <c r="AV82" s="38"/>
      <c r="AW82" s="38"/>
      <c r="AX82" s="38"/>
      <c r="AY82" s="38"/>
    </row>
    <row r="83" spans="1:51" ht="24.75" customHeight="1" x14ac:dyDescent="0.25">
      <c r="A83" s="166"/>
      <c r="B83" s="164"/>
      <c r="C83" s="67">
        <v>89</v>
      </c>
      <c r="D83" s="71" t="s">
        <v>143</v>
      </c>
      <c r="E83" s="86" t="s">
        <v>345</v>
      </c>
      <c r="F83" s="77" t="s">
        <v>3</v>
      </c>
      <c r="G83" s="75" t="s">
        <v>346</v>
      </c>
      <c r="H83" s="81" t="s">
        <v>468</v>
      </c>
      <c r="I83" s="82">
        <v>3.12</v>
      </c>
      <c r="J83" s="85">
        <v>0</v>
      </c>
      <c r="K83" s="28">
        <f t="shared" si="5"/>
        <v>0</v>
      </c>
      <c r="L83" s="28">
        <f t="shared" si="6"/>
        <v>0</v>
      </c>
      <c r="M83" s="29"/>
      <c r="N83" s="30">
        <f t="shared" si="3"/>
        <v>0</v>
      </c>
      <c r="O83" s="29"/>
      <c r="P83" s="29"/>
      <c r="Q83" s="29"/>
      <c r="R83" s="42">
        <f t="shared" si="7"/>
        <v>0</v>
      </c>
      <c r="S83" s="20" t="str">
        <f t="shared" si="8"/>
        <v>OK</v>
      </c>
      <c r="T83" s="142"/>
      <c r="U83" s="143"/>
      <c r="V83" s="143"/>
      <c r="W83" s="143"/>
      <c r="X83" s="143"/>
      <c r="Y83" s="143"/>
      <c r="Z83" s="143"/>
      <c r="AA83" s="40"/>
      <c r="AB83" s="40"/>
      <c r="AC83" s="40"/>
      <c r="AD83" s="40"/>
      <c r="AE83" s="38"/>
      <c r="AF83" s="38"/>
      <c r="AG83" s="38"/>
      <c r="AH83" s="38"/>
      <c r="AI83" s="38"/>
      <c r="AJ83" s="38"/>
      <c r="AK83" s="38"/>
      <c r="AL83" s="38"/>
      <c r="AM83" s="38"/>
      <c r="AN83" s="38"/>
      <c r="AO83" s="38"/>
      <c r="AP83" s="38"/>
      <c r="AQ83" s="38"/>
      <c r="AR83" s="38"/>
      <c r="AS83" s="38"/>
      <c r="AT83" s="38"/>
      <c r="AU83" s="38"/>
      <c r="AV83" s="38"/>
      <c r="AW83" s="38"/>
      <c r="AX83" s="38"/>
      <c r="AY83" s="38"/>
    </row>
    <row r="84" spans="1:51" ht="24.75" customHeight="1" x14ac:dyDescent="0.25">
      <c r="A84" s="166"/>
      <c r="B84" s="164"/>
      <c r="C84" s="67">
        <v>90</v>
      </c>
      <c r="D84" s="71" t="s">
        <v>144</v>
      </c>
      <c r="E84" s="86" t="s">
        <v>347</v>
      </c>
      <c r="F84" s="77" t="s">
        <v>3</v>
      </c>
      <c r="G84" s="75" t="s">
        <v>348</v>
      </c>
      <c r="H84" s="81" t="s">
        <v>468</v>
      </c>
      <c r="I84" s="82">
        <v>1.2</v>
      </c>
      <c r="J84" s="85">
        <v>30</v>
      </c>
      <c r="K84" s="28">
        <f t="shared" si="5"/>
        <v>0</v>
      </c>
      <c r="L84" s="28">
        <f t="shared" si="6"/>
        <v>0</v>
      </c>
      <c r="M84" s="29"/>
      <c r="N84" s="30">
        <f t="shared" si="3"/>
        <v>7</v>
      </c>
      <c r="O84" s="29"/>
      <c r="P84" s="29"/>
      <c r="Q84" s="29"/>
      <c r="R84" s="42">
        <f t="shared" si="7"/>
        <v>30</v>
      </c>
      <c r="S84" s="20" t="str">
        <f t="shared" si="8"/>
        <v>OK</v>
      </c>
      <c r="T84" s="142"/>
      <c r="U84" s="143"/>
      <c r="V84" s="143"/>
      <c r="W84" s="143"/>
      <c r="X84" s="143"/>
      <c r="Y84" s="143"/>
      <c r="Z84" s="143"/>
      <c r="AA84" s="40"/>
      <c r="AB84" s="40"/>
      <c r="AC84" s="40"/>
      <c r="AD84" s="40"/>
      <c r="AE84" s="38"/>
      <c r="AF84" s="38"/>
      <c r="AG84" s="38"/>
      <c r="AH84" s="38"/>
      <c r="AI84" s="38"/>
      <c r="AJ84" s="38"/>
      <c r="AK84" s="38"/>
      <c r="AL84" s="38"/>
      <c r="AM84" s="38"/>
      <c r="AN84" s="38"/>
      <c r="AO84" s="38"/>
      <c r="AP84" s="38"/>
      <c r="AQ84" s="38"/>
      <c r="AR84" s="38"/>
      <c r="AS84" s="38"/>
      <c r="AT84" s="38"/>
      <c r="AU84" s="38"/>
      <c r="AV84" s="38"/>
      <c r="AW84" s="38"/>
      <c r="AX84" s="38"/>
      <c r="AY84" s="38"/>
    </row>
    <row r="85" spans="1:51" ht="24.75" customHeight="1" x14ac:dyDescent="0.25">
      <c r="A85" s="166"/>
      <c r="B85" s="164"/>
      <c r="C85" s="67">
        <v>91</v>
      </c>
      <c r="D85" s="71" t="s">
        <v>145</v>
      </c>
      <c r="E85" s="86" t="s">
        <v>349</v>
      </c>
      <c r="F85" s="77" t="s">
        <v>3</v>
      </c>
      <c r="G85" s="75" t="s">
        <v>350</v>
      </c>
      <c r="H85" s="81" t="s">
        <v>468</v>
      </c>
      <c r="I85" s="82">
        <v>1.5</v>
      </c>
      <c r="J85" s="85">
        <v>24</v>
      </c>
      <c r="K85" s="28">
        <f t="shared" si="5"/>
        <v>0</v>
      </c>
      <c r="L85" s="28">
        <f t="shared" si="6"/>
        <v>0</v>
      </c>
      <c r="M85" s="29"/>
      <c r="N85" s="30">
        <f t="shared" si="3"/>
        <v>6</v>
      </c>
      <c r="O85" s="29"/>
      <c r="P85" s="29"/>
      <c r="Q85" s="29"/>
      <c r="R85" s="42">
        <f t="shared" si="7"/>
        <v>24</v>
      </c>
      <c r="S85" s="20" t="str">
        <f t="shared" si="8"/>
        <v>OK</v>
      </c>
      <c r="T85" s="142"/>
      <c r="U85" s="143"/>
      <c r="V85" s="143"/>
      <c r="W85" s="143"/>
      <c r="X85" s="143"/>
      <c r="Y85" s="143"/>
      <c r="Z85" s="143"/>
      <c r="AA85" s="40"/>
      <c r="AB85" s="40"/>
      <c r="AC85" s="40"/>
      <c r="AD85" s="40"/>
      <c r="AE85" s="38"/>
      <c r="AF85" s="38"/>
      <c r="AG85" s="38"/>
      <c r="AH85" s="38"/>
      <c r="AI85" s="38"/>
      <c r="AJ85" s="38"/>
      <c r="AK85" s="38"/>
      <c r="AL85" s="38"/>
      <c r="AM85" s="38"/>
      <c r="AN85" s="38"/>
      <c r="AO85" s="38"/>
      <c r="AP85" s="38"/>
      <c r="AQ85" s="38"/>
      <c r="AR85" s="38"/>
      <c r="AS85" s="38"/>
      <c r="AT85" s="38"/>
      <c r="AU85" s="38"/>
      <c r="AV85" s="38"/>
      <c r="AW85" s="38"/>
      <c r="AX85" s="38"/>
      <c r="AY85" s="38"/>
    </row>
    <row r="86" spans="1:51" ht="24.75" customHeight="1" x14ac:dyDescent="0.25">
      <c r="A86" s="166"/>
      <c r="B86" s="164"/>
      <c r="C86" s="67">
        <v>92</v>
      </c>
      <c r="D86" s="71" t="s">
        <v>146</v>
      </c>
      <c r="E86" s="86" t="s">
        <v>349</v>
      </c>
      <c r="F86" s="77" t="s">
        <v>3</v>
      </c>
      <c r="G86" s="75" t="s">
        <v>351</v>
      </c>
      <c r="H86" s="81" t="s">
        <v>468</v>
      </c>
      <c r="I86" s="82">
        <v>1.5</v>
      </c>
      <c r="J86" s="85">
        <v>24</v>
      </c>
      <c r="K86" s="28">
        <f t="shared" si="5"/>
        <v>0</v>
      </c>
      <c r="L86" s="28">
        <f t="shared" si="6"/>
        <v>0</v>
      </c>
      <c r="M86" s="29"/>
      <c r="N86" s="30">
        <f t="shared" si="3"/>
        <v>6</v>
      </c>
      <c r="O86" s="29"/>
      <c r="P86" s="29"/>
      <c r="Q86" s="29"/>
      <c r="R86" s="42">
        <f t="shared" si="7"/>
        <v>24</v>
      </c>
      <c r="S86" s="20" t="str">
        <f t="shared" si="8"/>
        <v>OK</v>
      </c>
      <c r="T86" s="142"/>
      <c r="U86" s="143"/>
      <c r="V86" s="143"/>
      <c r="W86" s="143"/>
      <c r="X86" s="143"/>
      <c r="Y86" s="143"/>
      <c r="Z86" s="143"/>
      <c r="AA86" s="40"/>
      <c r="AB86" s="40"/>
      <c r="AC86" s="40"/>
      <c r="AD86" s="40"/>
      <c r="AE86" s="38"/>
      <c r="AF86" s="38"/>
      <c r="AG86" s="38"/>
      <c r="AH86" s="38"/>
      <c r="AI86" s="38"/>
      <c r="AJ86" s="38"/>
      <c r="AK86" s="38"/>
      <c r="AL86" s="38"/>
      <c r="AM86" s="38"/>
      <c r="AN86" s="38"/>
      <c r="AO86" s="38"/>
      <c r="AP86" s="38"/>
      <c r="AQ86" s="38"/>
      <c r="AR86" s="38"/>
      <c r="AS86" s="38"/>
      <c r="AT86" s="38"/>
      <c r="AU86" s="38"/>
      <c r="AV86" s="38"/>
      <c r="AW86" s="38"/>
      <c r="AX86" s="38"/>
      <c r="AY86" s="38"/>
    </row>
    <row r="87" spans="1:51" ht="24.75" customHeight="1" x14ac:dyDescent="0.25">
      <c r="A87" s="166"/>
      <c r="B87" s="164"/>
      <c r="C87" s="67">
        <v>93</v>
      </c>
      <c r="D87" s="71" t="s">
        <v>147</v>
      </c>
      <c r="E87" s="86" t="s">
        <v>349</v>
      </c>
      <c r="F87" s="77" t="s">
        <v>3</v>
      </c>
      <c r="G87" s="75" t="s">
        <v>352</v>
      </c>
      <c r="H87" s="81" t="s">
        <v>468</v>
      </c>
      <c r="I87" s="82">
        <v>1.5</v>
      </c>
      <c r="J87" s="85">
        <v>24</v>
      </c>
      <c r="K87" s="28">
        <f t="shared" si="5"/>
        <v>0</v>
      </c>
      <c r="L87" s="28">
        <f t="shared" si="6"/>
        <v>0</v>
      </c>
      <c r="M87" s="29"/>
      <c r="N87" s="30">
        <f t="shared" si="3"/>
        <v>6</v>
      </c>
      <c r="O87" s="29"/>
      <c r="P87" s="29"/>
      <c r="Q87" s="29"/>
      <c r="R87" s="42">
        <f t="shared" si="7"/>
        <v>24</v>
      </c>
      <c r="S87" s="20" t="str">
        <f t="shared" si="8"/>
        <v>OK</v>
      </c>
      <c r="T87" s="142"/>
      <c r="U87" s="143"/>
      <c r="V87" s="143"/>
      <c r="W87" s="143"/>
      <c r="X87" s="143"/>
      <c r="Y87" s="143"/>
      <c r="Z87" s="143"/>
      <c r="AA87" s="40"/>
      <c r="AB87" s="40"/>
      <c r="AC87" s="40"/>
      <c r="AD87" s="40"/>
      <c r="AE87" s="38"/>
      <c r="AF87" s="38"/>
      <c r="AG87" s="38"/>
      <c r="AH87" s="38"/>
      <c r="AI87" s="38"/>
      <c r="AJ87" s="38"/>
      <c r="AK87" s="38"/>
      <c r="AL87" s="38"/>
      <c r="AM87" s="38"/>
      <c r="AN87" s="38"/>
      <c r="AO87" s="38"/>
      <c r="AP87" s="38"/>
      <c r="AQ87" s="38"/>
      <c r="AR87" s="38"/>
      <c r="AS87" s="38"/>
      <c r="AT87" s="38"/>
      <c r="AU87" s="38"/>
      <c r="AV87" s="38"/>
      <c r="AW87" s="38"/>
      <c r="AX87" s="38"/>
      <c r="AY87" s="38"/>
    </row>
    <row r="88" spans="1:51" ht="24.75" customHeight="1" x14ac:dyDescent="0.25">
      <c r="A88" s="166"/>
      <c r="B88" s="165"/>
      <c r="C88" s="67">
        <v>94</v>
      </c>
      <c r="D88" s="71" t="s">
        <v>148</v>
      </c>
      <c r="E88" s="86" t="s">
        <v>349</v>
      </c>
      <c r="F88" s="77" t="s">
        <v>3</v>
      </c>
      <c r="G88" s="75" t="s">
        <v>353</v>
      </c>
      <c r="H88" s="81" t="s">
        <v>468</v>
      </c>
      <c r="I88" s="82">
        <v>1.5</v>
      </c>
      <c r="J88" s="85">
        <v>24</v>
      </c>
      <c r="K88" s="28">
        <f t="shared" si="5"/>
        <v>0</v>
      </c>
      <c r="L88" s="28">
        <f t="shared" si="6"/>
        <v>0</v>
      </c>
      <c r="M88" s="29"/>
      <c r="N88" s="30">
        <f t="shared" si="3"/>
        <v>6</v>
      </c>
      <c r="O88" s="29"/>
      <c r="P88" s="29"/>
      <c r="Q88" s="29"/>
      <c r="R88" s="42">
        <f t="shared" si="7"/>
        <v>24</v>
      </c>
      <c r="S88" s="20" t="str">
        <f t="shared" si="8"/>
        <v>OK</v>
      </c>
      <c r="T88" s="142"/>
      <c r="U88" s="143"/>
      <c r="V88" s="143"/>
      <c r="W88" s="143"/>
      <c r="X88" s="143"/>
      <c r="Y88" s="143"/>
      <c r="Z88" s="143"/>
      <c r="AA88" s="40"/>
      <c r="AB88" s="40"/>
      <c r="AC88" s="40"/>
      <c r="AD88" s="40"/>
      <c r="AE88" s="38"/>
      <c r="AF88" s="38"/>
      <c r="AG88" s="38"/>
      <c r="AH88" s="38"/>
      <c r="AI88" s="38"/>
      <c r="AJ88" s="38"/>
      <c r="AK88" s="38"/>
      <c r="AL88" s="38"/>
      <c r="AM88" s="38"/>
      <c r="AN88" s="38"/>
      <c r="AO88" s="38"/>
      <c r="AP88" s="38"/>
      <c r="AQ88" s="38"/>
      <c r="AR88" s="38"/>
      <c r="AS88" s="38"/>
      <c r="AT88" s="38"/>
      <c r="AU88" s="38"/>
      <c r="AV88" s="38"/>
      <c r="AW88" s="38"/>
      <c r="AX88" s="38"/>
      <c r="AY88" s="38"/>
    </row>
    <row r="89" spans="1:51" ht="24.75" customHeight="1" x14ac:dyDescent="0.25">
      <c r="A89" s="166" t="s">
        <v>477</v>
      </c>
      <c r="B89" s="163">
        <v>10</v>
      </c>
      <c r="C89" s="67">
        <v>95</v>
      </c>
      <c r="D89" s="71" t="s">
        <v>149</v>
      </c>
      <c r="E89" s="86" t="s">
        <v>354</v>
      </c>
      <c r="F89" s="77" t="s">
        <v>355</v>
      </c>
      <c r="G89" s="75" t="s">
        <v>356</v>
      </c>
      <c r="H89" s="81" t="s">
        <v>468</v>
      </c>
      <c r="I89" s="82">
        <v>28.92</v>
      </c>
      <c r="J89" s="85">
        <v>100</v>
      </c>
      <c r="K89" s="28">
        <f t="shared" si="5"/>
        <v>100</v>
      </c>
      <c r="L89" s="28">
        <f t="shared" si="6"/>
        <v>100</v>
      </c>
      <c r="M89" s="29"/>
      <c r="N89" s="30">
        <f t="shared" si="3"/>
        <v>25</v>
      </c>
      <c r="O89" s="29"/>
      <c r="P89" s="29"/>
      <c r="Q89" s="29"/>
      <c r="R89" s="42">
        <f t="shared" si="7"/>
        <v>0</v>
      </c>
      <c r="S89" s="20" t="str">
        <f t="shared" si="8"/>
        <v>OK</v>
      </c>
      <c r="T89" s="142"/>
      <c r="U89" s="143"/>
      <c r="V89" s="143"/>
      <c r="W89" s="143"/>
      <c r="X89" s="147">
        <v>100</v>
      </c>
      <c r="Y89" s="143"/>
      <c r="Z89" s="143"/>
      <c r="AA89" s="40"/>
      <c r="AB89" s="40"/>
      <c r="AC89" s="40"/>
      <c r="AD89" s="40"/>
      <c r="AE89" s="38"/>
      <c r="AF89" s="38"/>
      <c r="AG89" s="38"/>
      <c r="AH89" s="38"/>
      <c r="AI89" s="38"/>
      <c r="AJ89" s="38"/>
      <c r="AK89" s="38"/>
      <c r="AL89" s="38"/>
      <c r="AM89" s="38"/>
      <c r="AN89" s="38"/>
      <c r="AO89" s="38"/>
      <c r="AP89" s="38"/>
      <c r="AQ89" s="38"/>
      <c r="AR89" s="38"/>
      <c r="AS89" s="38"/>
      <c r="AT89" s="38"/>
      <c r="AU89" s="38"/>
      <c r="AV89" s="38"/>
      <c r="AW89" s="38"/>
      <c r="AX89" s="38"/>
      <c r="AY89" s="38"/>
    </row>
    <row r="90" spans="1:51" ht="24.75" customHeight="1" x14ac:dyDescent="0.25">
      <c r="A90" s="166"/>
      <c r="B90" s="165"/>
      <c r="C90" s="67">
        <v>96</v>
      </c>
      <c r="D90" s="71" t="s">
        <v>150</v>
      </c>
      <c r="E90" s="86" t="s">
        <v>357</v>
      </c>
      <c r="F90" s="77" t="s">
        <v>51</v>
      </c>
      <c r="G90" s="75" t="s">
        <v>358</v>
      </c>
      <c r="H90" s="81" t="s">
        <v>468</v>
      </c>
      <c r="I90" s="82">
        <v>56.45</v>
      </c>
      <c r="J90" s="85">
        <v>3</v>
      </c>
      <c r="K90" s="28">
        <f t="shared" si="5"/>
        <v>3</v>
      </c>
      <c r="L90" s="28">
        <f t="shared" si="6"/>
        <v>3</v>
      </c>
      <c r="M90" s="29"/>
      <c r="N90" s="30">
        <f t="shared" si="3"/>
        <v>0</v>
      </c>
      <c r="O90" s="29"/>
      <c r="P90" s="29"/>
      <c r="Q90" s="29"/>
      <c r="R90" s="42">
        <f t="shared" si="7"/>
        <v>0</v>
      </c>
      <c r="S90" s="20" t="str">
        <f t="shared" si="8"/>
        <v>OK</v>
      </c>
      <c r="T90" s="142"/>
      <c r="U90" s="147">
        <v>3</v>
      </c>
      <c r="V90" s="143"/>
      <c r="W90" s="143"/>
      <c r="X90" s="143"/>
      <c r="Y90" s="143"/>
      <c r="Z90" s="143"/>
      <c r="AA90" s="40"/>
      <c r="AB90" s="40"/>
      <c r="AC90" s="40"/>
      <c r="AD90" s="40"/>
      <c r="AE90" s="38"/>
      <c r="AF90" s="38"/>
      <c r="AG90" s="38"/>
      <c r="AH90" s="38"/>
      <c r="AI90" s="38"/>
      <c r="AJ90" s="38"/>
      <c r="AK90" s="38"/>
      <c r="AL90" s="38"/>
      <c r="AM90" s="38"/>
      <c r="AN90" s="38"/>
      <c r="AO90" s="38"/>
      <c r="AP90" s="38"/>
      <c r="AQ90" s="38"/>
      <c r="AR90" s="38"/>
      <c r="AS90" s="38"/>
      <c r="AT90" s="38"/>
      <c r="AU90" s="38"/>
      <c r="AV90" s="38"/>
      <c r="AW90" s="38"/>
      <c r="AX90" s="38"/>
      <c r="AY90" s="38"/>
    </row>
    <row r="91" spans="1:51" ht="24.75" customHeight="1" x14ac:dyDescent="0.25">
      <c r="A91" s="78" t="s">
        <v>480</v>
      </c>
      <c r="B91" s="67">
        <v>11</v>
      </c>
      <c r="C91" s="67">
        <v>97</v>
      </c>
      <c r="D91" s="71" t="s">
        <v>151</v>
      </c>
      <c r="E91" s="86" t="s">
        <v>359</v>
      </c>
      <c r="F91" s="77" t="s">
        <v>51</v>
      </c>
      <c r="G91" s="75" t="s">
        <v>360</v>
      </c>
      <c r="H91" s="81" t="s">
        <v>468</v>
      </c>
      <c r="I91" s="82">
        <v>21.5</v>
      </c>
      <c r="J91" s="85">
        <v>350</v>
      </c>
      <c r="K91" s="28">
        <f t="shared" si="5"/>
        <v>350</v>
      </c>
      <c r="L91" s="28">
        <f t="shared" si="6"/>
        <v>350</v>
      </c>
      <c r="M91" s="29"/>
      <c r="N91" s="30">
        <f t="shared" si="3"/>
        <v>87</v>
      </c>
      <c r="O91" s="29"/>
      <c r="P91" s="29"/>
      <c r="Q91" s="29"/>
      <c r="R91" s="42">
        <f t="shared" si="7"/>
        <v>0</v>
      </c>
      <c r="S91" s="20" t="str">
        <f t="shared" si="8"/>
        <v>OK</v>
      </c>
      <c r="T91" s="142"/>
      <c r="U91" s="143"/>
      <c r="V91" s="147">
        <v>200</v>
      </c>
      <c r="W91" s="143"/>
      <c r="X91" s="143"/>
      <c r="Y91" s="143"/>
      <c r="Z91" s="147">
        <v>150</v>
      </c>
      <c r="AA91" s="40"/>
      <c r="AB91" s="40"/>
      <c r="AC91" s="40"/>
      <c r="AD91" s="40"/>
      <c r="AE91" s="38"/>
      <c r="AF91" s="38"/>
      <c r="AG91" s="38"/>
      <c r="AH91" s="38"/>
      <c r="AI91" s="38"/>
      <c r="AJ91" s="38"/>
      <c r="AK91" s="38"/>
      <c r="AL91" s="38"/>
      <c r="AM91" s="38"/>
      <c r="AN91" s="38"/>
      <c r="AO91" s="38"/>
      <c r="AP91" s="38"/>
      <c r="AQ91" s="38"/>
      <c r="AR91" s="38"/>
      <c r="AS91" s="38"/>
      <c r="AT91" s="38"/>
      <c r="AU91" s="38"/>
      <c r="AV91" s="38"/>
      <c r="AW91" s="38"/>
      <c r="AX91" s="38"/>
      <c r="AY91" s="38"/>
    </row>
    <row r="92" spans="1:51" ht="24.75" customHeight="1" x14ac:dyDescent="0.25">
      <c r="A92" s="166" t="s">
        <v>478</v>
      </c>
      <c r="B92" s="163">
        <v>12</v>
      </c>
      <c r="C92" s="67">
        <v>98</v>
      </c>
      <c r="D92" s="71" t="s">
        <v>152</v>
      </c>
      <c r="E92" s="86" t="s">
        <v>361</v>
      </c>
      <c r="F92" s="77" t="s">
        <v>362</v>
      </c>
      <c r="G92" s="75" t="s">
        <v>363</v>
      </c>
      <c r="H92" s="81" t="s">
        <v>471</v>
      </c>
      <c r="I92" s="82">
        <v>212.69</v>
      </c>
      <c r="J92" s="85">
        <v>1</v>
      </c>
      <c r="K92" s="28">
        <f t="shared" si="5"/>
        <v>0</v>
      </c>
      <c r="L92" s="28">
        <f t="shared" si="6"/>
        <v>0</v>
      </c>
      <c r="M92" s="29"/>
      <c r="N92" s="30">
        <f t="shared" si="3"/>
        <v>0</v>
      </c>
      <c r="O92" s="29"/>
      <c r="P92" s="29"/>
      <c r="Q92" s="29"/>
      <c r="R92" s="42">
        <f t="shared" si="7"/>
        <v>1</v>
      </c>
      <c r="S92" s="20" t="str">
        <f t="shared" si="8"/>
        <v>OK</v>
      </c>
      <c r="T92" s="142"/>
      <c r="U92" s="143"/>
      <c r="V92" s="143"/>
      <c r="W92" s="143"/>
      <c r="X92" s="143"/>
      <c r="Y92" s="143"/>
      <c r="Z92" s="143"/>
      <c r="AA92" s="40"/>
      <c r="AB92" s="40"/>
      <c r="AC92" s="40"/>
      <c r="AD92" s="40"/>
      <c r="AE92" s="38"/>
      <c r="AF92" s="38"/>
      <c r="AG92" s="38"/>
      <c r="AH92" s="38"/>
      <c r="AI92" s="38"/>
      <c r="AJ92" s="38"/>
      <c r="AK92" s="38"/>
      <c r="AL92" s="38"/>
      <c r="AM92" s="38"/>
      <c r="AN92" s="38"/>
      <c r="AO92" s="38"/>
      <c r="AP92" s="38"/>
      <c r="AQ92" s="38"/>
      <c r="AR92" s="38"/>
      <c r="AS92" s="38"/>
      <c r="AT92" s="38"/>
      <c r="AU92" s="38"/>
      <c r="AV92" s="38"/>
      <c r="AW92" s="38"/>
      <c r="AX92" s="38"/>
      <c r="AY92" s="38"/>
    </row>
    <row r="93" spans="1:51" ht="24.75" customHeight="1" x14ac:dyDescent="0.25">
      <c r="A93" s="166"/>
      <c r="B93" s="164"/>
      <c r="C93" s="67">
        <v>99</v>
      </c>
      <c r="D93" s="71" t="s">
        <v>153</v>
      </c>
      <c r="E93" s="86" t="s">
        <v>297</v>
      </c>
      <c r="F93" s="77" t="s">
        <v>241</v>
      </c>
      <c r="G93" s="75" t="s">
        <v>364</v>
      </c>
      <c r="H93" s="81" t="s">
        <v>468</v>
      </c>
      <c r="I93" s="82">
        <v>19.16</v>
      </c>
      <c r="J93" s="85">
        <v>10</v>
      </c>
      <c r="K93" s="28">
        <f t="shared" si="5"/>
        <v>10</v>
      </c>
      <c r="L93" s="28">
        <f t="shared" si="6"/>
        <v>10</v>
      </c>
      <c r="M93" s="29"/>
      <c r="N93" s="30">
        <f t="shared" si="3"/>
        <v>2</v>
      </c>
      <c r="O93" s="29"/>
      <c r="P93" s="29"/>
      <c r="Q93" s="29"/>
      <c r="R93" s="42">
        <f t="shared" si="7"/>
        <v>0</v>
      </c>
      <c r="S93" s="20" t="str">
        <f t="shared" si="8"/>
        <v>OK</v>
      </c>
      <c r="T93" s="142"/>
      <c r="U93" s="143"/>
      <c r="V93" s="143"/>
      <c r="W93" s="147">
        <v>10</v>
      </c>
      <c r="X93" s="143"/>
      <c r="Y93" s="143"/>
      <c r="Z93" s="143"/>
      <c r="AA93" s="40"/>
      <c r="AB93" s="40"/>
      <c r="AC93" s="40"/>
      <c r="AD93" s="40"/>
      <c r="AE93" s="38"/>
      <c r="AF93" s="38"/>
      <c r="AG93" s="38"/>
      <c r="AH93" s="38"/>
      <c r="AI93" s="38"/>
      <c r="AJ93" s="38"/>
      <c r="AK93" s="38"/>
      <c r="AL93" s="38"/>
      <c r="AM93" s="38"/>
      <c r="AN93" s="38"/>
      <c r="AO93" s="38"/>
      <c r="AP93" s="38"/>
      <c r="AQ93" s="38"/>
      <c r="AR93" s="38"/>
      <c r="AS93" s="38"/>
      <c r="AT93" s="38"/>
      <c r="AU93" s="38"/>
      <c r="AV93" s="38"/>
      <c r="AW93" s="38"/>
      <c r="AX93" s="38"/>
      <c r="AY93" s="38"/>
    </row>
    <row r="94" spans="1:51" ht="24.75" customHeight="1" x14ac:dyDescent="0.25">
      <c r="A94" s="166"/>
      <c r="B94" s="164"/>
      <c r="C94" s="67">
        <v>100</v>
      </c>
      <c r="D94" s="71" t="s">
        <v>154</v>
      </c>
      <c r="E94" s="86" t="s">
        <v>365</v>
      </c>
      <c r="F94" s="77" t="s">
        <v>241</v>
      </c>
      <c r="G94" s="75" t="s">
        <v>366</v>
      </c>
      <c r="H94" s="81" t="s">
        <v>468</v>
      </c>
      <c r="I94" s="82">
        <v>0.97</v>
      </c>
      <c r="J94" s="85">
        <v>0</v>
      </c>
      <c r="K94" s="28">
        <f t="shared" si="5"/>
        <v>0</v>
      </c>
      <c r="L94" s="28">
        <f t="shared" si="6"/>
        <v>0</v>
      </c>
      <c r="M94" s="29"/>
      <c r="N94" s="30">
        <f t="shared" si="3"/>
        <v>0</v>
      </c>
      <c r="O94" s="29"/>
      <c r="P94" s="29"/>
      <c r="Q94" s="29"/>
      <c r="R94" s="42">
        <f t="shared" si="7"/>
        <v>0</v>
      </c>
      <c r="S94" s="20" t="str">
        <f t="shared" si="8"/>
        <v>OK</v>
      </c>
      <c r="T94" s="142"/>
      <c r="U94" s="143"/>
      <c r="V94" s="143"/>
      <c r="W94" s="143"/>
      <c r="X94" s="143"/>
      <c r="Y94" s="143"/>
      <c r="Z94" s="143"/>
      <c r="AA94" s="40"/>
      <c r="AB94" s="40"/>
      <c r="AC94" s="40"/>
      <c r="AD94" s="40"/>
      <c r="AE94" s="38"/>
      <c r="AF94" s="38"/>
      <c r="AG94" s="38"/>
      <c r="AH94" s="38"/>
      <c r="AI94" s="38"/>
      <c r="AJ94" s="38"/>
      <c r="AK94" s="38"/>
      <c r="AL94" s="38"/>
      <c r="AM94" s="38"/>
      <c r="AN94" s="38"/>
      <c r="AO94" s="38"/>
      <c r="AP94" s="38"/>
      <c r="AQ94" s="38"/>
      <c r="AR94" s="38"/>
      <c r="AS94" s="38"/>
      <c r="AT94" s="38"/>
      <c r="AU94" s="38"/>
      <c r="AV94" s="38"/>
      <c r="AW94" s="38"/>
      <c r="AX94" s="38"/>
      <c r="AY94" s="38"/>
    </row>
    <row r="95" spans="1:51" ht="24.75" customHeight="1" x14ac:dyDescent="0.25">
      <c r="A95" s="166"/>
      <c r="B95" s="164"/>
      <c r="C95" s="67">
        <v>101</v>
      </c>
      <c r="D95" s="71" t="s">
        <v>155</v>
      </c>
      <c r="E95" s="86" t="s">
        <v>367</v>
      </c>
      <c r="F95" s="77" t="s">
        <v>241</v>
      </c>
      <c r="G95" s="75" t="s">
        <v>368</v>
      </c>
      <c r="H95" s="81" t="s">
        <v>468</v>
      </c>
      <c r="I95" s="82">
        <v>58.8</v>
      </c>
      <c r="J95" s="85">
        <v>0</v>
      </c>
      <c r="K95" s="28">
        <f t="shared" si="5"/>
        <v>0</v>
      </c>
      <c r="L95" s="28">
        <f t="shared" si="6"/>
        <v>0</v>
      </c>
      <c r="M95" s="29"/>
      <c r="N95" s="30">
        <f t="shared" si="3"/>
        <v>0</v>
      </c>
      <c r="O95" s="29"/>
      <c r="P95" s="29"/>
      <c r="Q95" s="29"/>
      <c r="R95" s="42">
        <f t="shared" si="7"/>
        <v>0</v>
      </c>
      <c r="S95" s="20" t="str">
        <f t="shared" si="8"/>
        <v>OK</v>
      </c>
      <c r="T95" s="142"/>
      <c r="U95" s="143"/>
      <c r="V95" s="143"/>
      <c r="W95" s="143"/>
      <c r="X95" s="143"/>
      <c r="Y95" s="143"/>
      <c r="Z95" s="143"/>
      <c r="AA95" s="40"/>
      <c r="AB95" s="40"/>
      <c r="AC95" s="40"/>
      <c r="AD95" s="40"/>
      <c r="AE95" s="38"/>
      <c r="AF95" s="38"/>
      <c r="AG95" s="38"/>
      <c r="AH95" s="38"/>
      <c r="AI95" s="38"/>
      <c r="AJ95" s="38"/>
      <c r="AK95" s="38"/>
      <c r="AL95" s="38"/>
      <c r="AM95" s="38"/>
      <c r="AN95" s="38"/>
      <c r="AO95" s="38"/>
      <c r="AP95" s="38"/>
      <c r="AQ95" s="38"/>
      <c r="AR95" s="38"/>
      <c r="AS95" s="38"/>
      <c r="AT95" s="38"/>
      <c r="AU95" s="38"/>
      <c r="AV95" s="38"/>
      <c r="AW95" s="38"/>
      <c r="AX95" s="38"/>
      <c r="AY95" s="38"/>
    </row>
    <row r="96" spans="1:51" ht="24.75" customHeight="1" x14ac:dyDescent="0.25">
      <c r="A96" s="166"/>
      <c r="B96" s="164"/>
      <c r="C96" s="67">
        <v>102</v>
      </c>
      <c r="D96" s="71" t="s">
        <v>156</v>
      </c>
      <c r="E96" s="86" t="s">
        <v>369</v>
      </c>
      <c r="F96" s="77" t="s">
        <v>355</v>
      </c>
      <c r="G96" s="75" t="s">
        <v>370</v>
      </c>
      <c r="H96" s="81" t="s">
        <v>468</v>
      </c>
      <c r="I96" s="82">
        <v>38.53</v>
      </c>
      <c r="J96" s="85">
        <v>2</v>
      </c>
      <c r="K96" s="28">
        <f t="shared" si="5"/>
        <v>2</v>
      </c>
      <c r="L96" s="28">
        <f t="shared" si="6"/>
        <v>2</v>
      </c>
      <c r="M96" s="29"/>
      <c r="N96" s="30">
        <f t="shared" si="3"/>
        <v>0</v>
      </c>
      <c r="O96" s="29"/>
      <c r="P96" s="29"/>
      <c r="Q96" s="29"/>
      <c r="R96" s="42">
        <f t="shared" si="7"/>
        <v>0</v>
      </c>
      <c r="S96" s="20" t="str">
        <f t="shared" si="8"/>
        <v>OK</v>
      </c>
      <c r="T96" s="142"/>
      <c r="U96" s="143"/>
      <c r="V96" s="143"/>
      <c r="W96" s="147">
        <v>2</v>
      </c>
      <c r="X96" s="143"/>
      <c r="Y96" s="143"/>
      <c r="Z96" s="143"/>
      <c r="AA96" s="40"/>
      <c r="AB96" s="40"/>
      <c r="AC96" s="40"/>
      <c r="AD96" s="40"/>
      <c r="AE96" s="38"/>
      <c r="AF96" s="38"/>
      <c r="AG96" s="38"/>
      <c r="AH96" s="38"/>
      <c r="AI96" s="38"/>
      <c r="AJ96" s="38"/>
      <c r="AK96" s="38"/>
      <c r="AL96" s="38"/>
      <c r="AM96" s="38"/>
      <c r="AN96" s="38"/>
      <c r="AO96" s="38"/>
      <c r="AP96" s="38"/>
      <c r="AQ96" s="38"/>
      <c r="AR96" s="38"/>
      <c r="AS96" s="38"/>
      <c r="AT96" s="38"/>
      <c r="AU96" s="38"/>
      <c r="AV96" s="38"/>
      <c r="AW96" s="38"/>
      <c r="AX96" s="38"/>
      <c r="AY96" s="38"/>
    </row>
    <row r="97" spans="1:51" ht="24.75" customHeight="1" x14ac:dyDescent="0.25">
      <c r="A97" s="166"/>
      <c r="B97" s="164"/>
      <c r="C97" s="67">
        <v>103</v>
      </c>
      <c r="D97" s="71" t="s">
        <v>157</v>
      </c>
      <c r="E97" s="86" t="s">
        <v>371</v>
      </c>
      <c r="F97" s="77" t="s">
        <v>51</v>
      </c>
      <c r="G97" s="75" t="s">
        <v>372</v>
      </c>
      <c r="H97" s="77" t="s">
        <v>468</v>
      </c>
      <c r="I97" s="82">
        <v>8.84</v>
      </c>
      <c r="J97" s="85">
        <v>10</v>
      </c>
      <c r="K97" s="28">
        <f t="shared" si="5"/>
        <v>0</v>
      </c>
      <c r="L97" s="28">
        <f t="shared" si="6"/>
        <v>0</v>
      </c>
      <c r="M97" s="29"/>
      <c r="N97" s="30">
        <f t="shared" si="3"/>
        <v>2</v>
      </c>
      <c r="O97" s="29"/>
      <c r="P97" s="29"/>
      <c r="Q97" s="29"/>
      <c r="R97" s="42">
        <f t="shared" si="7"/>
        <v>10</v>
      </c>
      <c r="S97" s="20" t="str">
        <f t="shared" si="8"/>
        <v>OK</v>
      </c>
      <c r="T97" s="142"/>
      <c r="U97" s="143"/>
      <c r="V97" s="143"/>
      <c r="W97" s="143"/>
      <c r="X97" s="143"/>
      <c r="Y97" s="143"/>
      <c r="Z97" s="143"/>
      <c r="AA97" s="40"/>
      <c r="AB97" s="40"/>
      <c r="AC97" s="40"/>
      <c r="AD97" s="40"/>
      <c r="AE97" s="38"/>
      <c r="AF97" s="38"/>
      <c r="AG97" s="38"/>
      <c r="AH97" s="38"/>
      <c r="AI97" s="38"/>
      <c r="AJ97" s="38"/>
      <c r="AK97" s="38"/>
      <c r="AL97" s="38"/>
      <c r="AM97" s="38"/>
      <c r="AN97" s="38"/>
      <c r="AO97" s="38"/>
      <c r="AP97" s="38"/>
      <c r="AQ97" s="38"/>
      <c r="AR97" s="38"/>
      <c r="AS97" s="38"/>
      <c r="AT97" s="38"/>
      <c r="AU97" s="38"/>
      <c r="AV97" s="38"/>
      <c r="AW97" s="38"/>
      <c r="AX97" s="38"/>
      <c r="AY97" s="38"/>
    </row>
    <row r="98" spans="1:51" ht="24.75" customHeight="1" x14ac:dyDescent="0.25">
      <c r="A98" s="166"/>
      <c r="B98" s="164"/>
      <c r="C98" s="67">
        <v>104</v>
      </c>
      <c r="D98" s="71" t="s">
        <v>158</v>
      </c>
      <c r="E98" s="86" t="s">
        <v>373</v>
      </c>
      <c r="F98" s="77" t="s">
        <v>374</v>
      </c>
      <c r="G98" s="75" t="s">
        <v>375</v>
      </c>
      <c r="H98" s="77" t="s">
        <v>468</v>
      </c>
      <c r="I98" s="82">
        <v>4.7300000000000004</v>
      </c>
      <c r="J98" s="85">
        <v>10</v>
      </c>
      <c r="K98" s="28">
        <f t="shared" si="5"/>
        <v>10</v>
      </c>
      <c r="L98" s="28">
        <f t="shared" si="6"/>
        <v>10</v>
      </c>
      <c r="M98" s="29"/>
      <c r="N98" s="30">
        <f t="shared" si="3"/>
        <v>2</v>
      </c>
      <c r="O98" s="29"/>
      <c r="P98" s="29"/>
      <c r="Q98" s="29"/>
      <c r="R98" s="42">
        <f t="shared" si="7"/>
        <v>0</v>
      </c>
      <c r="S98" s="20" t="str">
        <f t="shared" si="8"/>
        <v>OK</v>
      </c>
      <c r="T98" s="142"/>
      <c r="U98" s="143"/>
      <c r="V98" s="143"/>
      <c r="W98" s="147">
        <v>10</v>
      </c>
      <c r="X98" s="143"/>
      <c r="Y98" s="143"/>
      <c r="Z98" s="143"/>
      <c r="AA98" s="40"/>
      <c r="AB98" s="40"/>
      <c r="AC98" s="40"/>
      <c r="AD98" s="40"/>
      <c r="AE98" s="38"/>
      <c r="AF98" s="38"/>
      <c r="AG98" s="38"/>
      <c r="AH98" s="38"/>
      <c r="AI98" s="38"/>
      <c r="AJ98" s="38"/>
      <c r="AK98" s="38"/>
      <c r="AL98" s="38"/>
      <c r="AM98" s="38"/>
      <c r="AN98" s="38"/>
      <c r="AO98" s="38"/>
      <c r="AP98" s="38"/>
      <c r="AQ98" s="38"/>
      <c r="AR98" s="38"/>
      <c r="AS98" s="38"/>
      <c r="AT98" s="38"/>
      <c r="AU98" s="38"/>
      <c r="AV98" s="38"/>
      <c r="AW98" s="38"/>
      <c r="AX98" s="38"/>
      <c r="AY98" s="38"/>
    </row>
    <row r="99" spans="1:51" ht="24.75" customHeight="1" x14ac:dyDescent="0.25">
      <c r="A99" s="166"/>
      <c r="B99" s="164"/>
      <c r="C99" s="67">
        <v>105</v>
      </c>
      <c r="D99" s="71" t="s">
        <v>159</v>
      </c>
      <c r="E99" s="86" t="s">
        <v>373</v>
      </c>
      <c r="F99" s="77" t="s">
        <v>374</v>
      </c>
      <c r="G99" s="75" t="s">
        <v>376</v>
      </c>
      <c r="H99" s="77" t="s">
        <v>468</v>
      </c>
      <c r="I99" s="82">
        <v>4.74</v>
      </c>
      <c r="J99" s="85">
        <v>10</v>
      </c>
      <c r="K99" s="28">
        <f t="shared" si="5"/>
        <v>10</v>
      </c>
      <c r="L99" s="28">
        <f t="shared" si="6"/>
        <v>10</v>
      </c>
      <c r="M99" s="29"/>
      <c r="N99" s="30">
        <f t="shared" si="3"/>
        <v>2</v>
      </c>
      <c r="O99" s="29"/>
      <c r="P99" s="29"/>
      <c r="Q99" s="29"/>
      <c r="R99" s="42">
        <f t="shared" si="7"/>
        <v>0</v>
      </c>
      <c r="S99" s="20" t="str">
        <f t="shared" si="8"/>
        <v>OK</v>
      </c>
      <c r="T99" s="142"/>
      <c r="U99" s="143"/>
      <c r="V99" s="143"/>
      <c r="W99" s="147">
        <v>10</v>
      </c>
      <c r="X99" s="143"/>
      <c r="Y99" s="143"/>
      <c r="Z99" s="143"/>
      <c r="AA99" s="40"/>
      <c r="AB99" s="40"/>
      <c r="AC99" s="40"/>
      <c r="AD99" s="40"/>
      <c r="AE99" s="38"/>
      <c r="AF99" s="38"/>
      <c r="AG99" s="38"/>
      <c r="AH99" s="38"/>
      <c r="AI99" s="38"/>
      <c r="AJ99" s="38"/>
      <c r="AK99" s="38"/>
      <c r="AL99" s="38"/>
      <c r="AM99" s="38"/>
      <c r="AN99" s="38"/>
      <c r="AO99" s="38"/>
      <c r="AP99" s="38"/>
      <c r="AQ99" s="38"/>
      <c r="AR99" s="38"/>
      <c r="AS99" s="38"/>
      <c r="AT99" s="38"/>
      <c r="AU99" s="38"/>
      <c r="AV99" s="38"/>
      <c r="AW99" s="38"/>
      <c r="AX99" s="38"/>
      <c r="AY99" s="38"/>
    </row>
    <row r="100" spans="1:51" ht="24.75" customHeight="1" x14ac:dyDescent="0.25">
      <c r="A100" s="166"/>
      <c r="B100" s="164"/>
      <c r="C100" s="67">
        <v>106</v>
      </c>
      <c r="D100" s="71" t="s">
        <v>160</v>
      </c>
      <c r="E100" s="86" t="s">
        <v>373</v>
      </c>
      <c r="F100" s="77" t="s">
        <v>374</v>
      </c>
      <c r="G100" s="75" t="s">
        <v>377</v>
      </c>
      <c r="H100" s="77" t="s">
        <v>468</v>
      </c>
      <c r="I100" s="82">
        <v>4.7300000000000004</v>
      </c>
      <c r="J100" s="85">
        <v>10</v>
      </c>
      <c r="K100" s="28">
        <f t="shared" si="5"/>
        <v>10</v>
      </c>
      <c r="L100" s="28">
        <f t="shared" si="6"/>
        <v>10</v>
      </c>
      <c r="M100" s="29"/>
      <c r="N100" s="30">
        <f t="shared" si="3"/>
        <v>2</v>
      </c>
      <c r="O100" s="29"/>
      <c r="P100" s="29"/>
      <c r="Q100" s="29"/>
      <c r="R100" s="42">
        <f t="shared" si="7"/>
        <v>0</v>
      </c>
      <c r="S100" s="20" t="str">
        <f t="shared" si="8"/>
        <v>OK</v>
      </c>
      <c r="T100" s="142"/>
      <c r="U100" s="143"/>
      <c r="V100" s="143"/>
      <c r="W100" s="147">
        <v>10</v>
      </c>
      <c r="X100" s="143"/>
      <c r="Y100" s="143"/>
      <c r="Z100" s="143"/>
      <c r="AA100" s="40"/>
      <c r="AB100" s="40"/>
      <c r="AC100" s="40"/>
      <c r="AD100" s="40"/>
      <c r="AE100" s="38"/>
      <c r="AF100" s="38"/>
      <c r="AG100" s="38"/>
      <c r="AH100" s="38"/>
      <c r="AI100" s="38"/>
      <c r="AJ100" s="38"/>
      <c r="AK100" s="38"/>
      <c r="AL100" s="38"/>
      <c r="AM100" s="38"/>
      <c r="AN100" s="38"/>
      <c r="AO100" s="38"/>
      <c r="AP100" s="38"/>
      <c r="AQ100" s="38"/>
      <c r="AR100" s="38"/>
      <c r="AS100" s="38"/>
      <c r="AT100" s="38"/>
      <c r="AU100" s="38"/>
      <c r="AV100" s="38"/>
      <c r="AW100" s="38"/>
      <c r="AX100" s="38"/>
      <c r="AY100" s="38"/>
    </row>
    <row r="101" spans="1:51" ht="24.75" customHeight="1" x14ac:dyDescent="0.25">
      <c r="A101" s="166"/>
      <c r="B101" s="164"/>
      <c r="C101" s="67">
        <v>107</v>
      </c>
      <c r="D101" s="71" t="s">
        <v>161</v>
      </c>
      <c r="E101" s="86" t="s">
        <v>373</v>
      </c>
      <c r="F101" s="77" t="s">
        <v>374</v>
      </c>
      <c r="G101" s="75" t="s">
        <v>378</v>
      </c>
      <c r="H101" s="77" t="s">
        <v>468</v>
      </c>
      <c r="I101" s="82">
        <v>4.7300000000000004</v>
      </c>
      <c r="J101" s="85">
        <v>10</v>
      </c>
      <c r="K101" s="28">
        <f t="shared" si="5"/>
        <v>10</v>
      </c>
      <c r="L101" s="28">
        <f t="shared" si="6"/>
        <v>10</v>
      </c>
      <c r="M101" s="29"/>
      <c r="N101" s="30">
        <f t="shared" si="3"/>
        <v>2</v>
      </c>
      <c r="O101" s="29"/>
      <c r="P101" s="29"/>
      <c r="Q101" s="29"/>
      <c r="R101" s="42">
        <f t="shared" si="7"/>
        <v>0</v>
      </c>
      <c r="S101" s="20" t="str">
        <f t="shared" si="8"/>
        <v>OK</v>
      </c>
      <c r="T101" s="142"/>
      <c r="U101" s="143"/>
      <c r="V101" s="143"/>
      <c r="W101" s="147">
        <v>10</v>
      </c>
      <c r="X101" s="143"/>
      <c r="Y101" s="143"/>
      <c r="Z101" s="143"/>
      <c r="AA101" s="40"/>
      <c r="AB101" s="40"/>
      <c r="AC101" s="40"/>
      <c r="AD101" s="40"/>
      <c r="AE101" s="38"/>
      <c r="AF101" s="38"/>
      <c r="AG101" s="38"/>
      <c r="AH101" s="38"/>
      <c r="AI101" s="38"/>
      <c r="AJ101" s="38"/>
      <c r="AK101" s="38"/>
      <c r="AL101" s="38"/>
      <c r="AM101" s="38"/>
      <c r="AN101" s="38"/>
      <c r="AO101" s="38"/>
      <c r="AP101" s="38"/>
      <c r="AQ101" s="38"/>
      <c r="AR101" s="38"/>
      <c r="AS101" s="38"/>
      <c r="AT101" s="38"/>
      <c r="AU101" s="38"/>
      <c r="AV101" s="38"/>
      <c r="AW101" s="38"/>
      <c r="AX101" s="38"/>
      <c r="AY101" s="38"/>
    </row>
    <row r="102" spans="1:51" ht="24.75" customHeight="1" x14ac:dyDescent="0.25">
      <c r="A102" s="166"/>
      <c r="B102" s="164"/>
      <c r="C102" s="67">
        <v>108</v>
      </c>
      <c r="D102" s="71" t="s">
        <v>162</v>
      </c>
      <c r="E102" s="86" t="s">
        <v>379</v>
      </c>
      <c r="F102" s="77" t="s">
        <v>380</v>
      </c>
      <c r="G102" s="75" t="s">
        <v>381</v>
      </c>
      <c r="H102" s="77" t="s">
        <v>468</v>
      </c>
      <c r="I102" s="82">
        <v>25.86</v>
      </c>
      <c r="J102" s="85">
        <v>3</v>
      </c>
      <c r="K102" s="28">
        <f t="shared" si="5"/>
        <v>0</v>
      </c>
      <c r="L102" s="28">
        <f t="shared" si="6"/>
        <v>0</v>
      </c>
      <c r="M102" s="29"/>
      <c r="N102" s="30">
        <f t="shared" si="3"/>
        <v>0</v>
      </c>
      <c r="O102" s="29"/>
      <c r="P102" s="29"/>
      <c r="Q102" s="29"/>
      <c r="R102" s="42">
        <f t="shared" si="7"/>
        <v>3</v>
      </c>
      <c r="S102" s="20" t="str">
        <f t="shared" si="8"/>
        <v>OK</v>
      </c>
      <c r="T102" s="142"/>
      <c r="U102" s="143"/>
      <c r="V102" s="143"/>
      <c r="W102" s="143"/>
      <c r="X102" s="143"/>
      <c r="Y102" s="143"/>
      <c r="Z102" s="143"/>
      <c r="AA102" s="40"/>
      <c r="AB102" s="40"/>
      <c r="AC102" s="40"/>
      <c r="AD102" s="40"/>
      <c r="AE102" s="38"/>
      <c r="AF102" s="38"/>
      <c r="AG102" s="38"/>
      <c r="AH102" s="38"/>
      <c r="AI102" s="38"/>
      <c r="AJ102" s="38"/>
      <c r="AK102" s="38"/>
      <c r="AL102" s="38"/>
      <c r="AM102" s="38"/>
      <c r="AN102" s="38"/>
      <c r="AO102" s="38"/>
      <c r="AP102" s="38"/>
      <c r="AQ102" s="38"/>
      <c r="AR102" s="38"/>
      <c r="AS102" s="38"/>
      <c r="AT102" s="38"/>
      <c r="AU102" s="38"/>
      <c r="AV102" s="38"/>
      <c r="AW102" s="38"/>
      <c r="AX102" s="38"/>
      <c r="AY102" s="38"/>
    </row>
    <row r="103" spans="1:51" ht="24.75" customHeight="1" x14ac:dyDescent="0.25">
      <c r="A103" s="166"/>
      <c r="B103" s="165"/>
      <c r="C103" s="67">
        <v>109</v>
      </c>
      <c r="D103" s="71" t="s">
        <v>163</v>
      </c>
      <c r="E103" s="86" t="s">
        <v>382</v>
      </c>
      <c r="F103" s="78" t="s">
        <v>51</v>
      </c>
      <c r="G103" s="79" t="s">
        <v>383</v>
      </c>
      <c r="H103" s="77" t="s">
        <v>471</v>
      </c>
      <c r="I103" s="82">
        <v>21.34</v>
      </c>
      <c r="J103" s="85">
        <v>0</v>
      </c>
      <c r="K103" s="28">
        <f t="shared" si="5"/>
        <v>0</v>
      </c>
      <c r="L103" s="28">
        <f t="shared" si="6"/>
        <v>0</v>
      </c>
      <c r="M103" s="29"/>
      <c r="N103" s="30">
        <f t="shared" si="3"/>
        <v>0</v>
      </c>
      <c r="O103" s="29"/>
      <c r="P103" s="29"/>
      <c r="Q103" s="29"/>
      <c r="R103" s="42">
        <f t="shared" si="7"/>
        <v>0</v>
      </c>
      <c r="S103" s="20" t="str">
        <f t="shared" si="8"/>
        <v>OK</v>
      </c>
      <c r="T103" s="142"/>
      <c r="U103" s="143"/>
      <c r="V103" s="143"/>
      <c r="W103" s="143"/>
      <c r="X103" s="143"/>
      <c r="Y103" s="143"/>
      <c r="Z103" s="143"/>
      <c r="AA103" s="40"/>
      <c r="AB103" s="40"/>
      <c r="AC103" s="40"/>
      <c r="AD103" s="40"/>
      <c r="AE103" s="38"/>
      <c r="AF103" s="38"/>
      <c r="AG103" s="38"/>
      <c r="AH103" s="38"/>
      <c r="AI103" s="38"/>
      <c r="AJ103" s="38"/>
      <c r="AK103" s="38"/>
      <c r="AL103" s="38"/>
      <c r="AM103" s="38"/>
      <c r="AN103" s="38"/>
      <c r="AO103" s="38"/>
      <c r="AP103" s="38"/>
      <c r="AQ103" s="38"/>
      <c r="AR103" s="38"/>
      <c r="AS103" s="38"/>
      <c r="AT103" s="38"/>
      <c r="AU103" s="38"/>
      <c r="AV103" s="38"/>
      <c r="AW103" s="38"/>
      <c r="AX103" s="38"/>
      <c r="AY103" s="38"/>
    </row>
    <row r="104" spans="1:51" ht="24.75" customHeight="1" x14ac:dyDescent="0.25">
      <c r="A104" s="166" t="s">
        <v>477</v>
      </c>
      <c r="B104" s="163">
        <v>13</v>
      </c>
      <c r="C104" s="67">
        <v>110</v>
      </c>
      <c r="D104" s="71" t="s">
        <v>164</v>
      </c>
      <c r="E104" s="86" t="s">
        <v>384</v>
      </c>
      <c r="F104" s="77" t="s">
        <v>3</v>
      </c>
      <c r="G104" s="75" t="s">
        <v>385</v>
      </c>
      <c r="H104" s="81" t="s">
        <v>468</v>
      </c>
      <c r="I104" s="82">
        <v>0.31</v>
      </c>
      <c r="J104" s="85">
        <v>1000</v>
      </c>
      <c r="K104" s="28">
        <f t="shared" si="5"/>
        <v>1000</v>
      </c>
      <c r="L104" s="28">
        <f t="shared" si="6"/>
        <v>1000</v>
      </c>
      <c r="M104" s="29"/>
      <c r="N104" s="30">
        <f t="shared" si="3"/>
        <v>250</v>
      </c>
      <c r="O104" s="29"/>
      <c r="P104" s="29"/>
      <c r="Q104" s="29"/>
      <c r="R104" s="42">
        <f t="shared" si="7"/>
        <v>0</v>
      </c>
      <c r="S104" s="20" t="str">
        <f t="shared" si="8"/>
        <v>OK</v>
      </c>
      <c r="T104" s="142"/>
      <c r="U104" s="143"/>
      <c r="V104" s="143"/>
      <c r="W104" s="143"/>
      <c r="X104" s="147">
        <v>1000</v>
      </c>
      <c r="Y104" s="143"/>
      <c r="Z104" s="143"/>
      <c r="AA104" s="40"/>
      <c r="AB104" s="40"/>
      <c r="AC104" s="40"/>
      <c r="AD104" s="40"/>
      <c r="AE104" s="38"/>
      <c r="AF104" s="38"/>
      <c r="AG104" s="38"/>
      <c r="AH104" s="38"/>
      <c r="AI104" s="38"/>
      <c r="AJ104" s="38"/>
      <c r="AK104" s="38"/>
      <c r="AL104" s="38"/>
      <c r="AM104" s="38"/>
      <c r="AN104" s="38"/>
      <c r="AO104" s="38"/>
      <c r="AP104" s="38"/>
      <c r="AQ104" s="38"/>
      <c r="AR104" s="38"/>
      <c r="AS104" s="38"/>
      <c r="AT104" s="38"/>
      <c r="AU104" s="38"/>
      <c r="AV104" s="38"/>
      <c r="AW104" s="38"/>
      <c r="AX104" s="38"/>
      <c r="AY104" s="38"/>
    </row>
    <row r="105" spans="1:51" ht="24.75" customHeight="1" x14ac:dyDescent="0.25">
      <c r="A105" s="166"/>
      <c r="B105" s="164"/>
      <c r="C105" s="67">
        <v>111</v>
      </c>
      <c r="D105" s="72" t="s">
        <v>165</v>
      </c>
      <c r="E105" s="86" t="s">
        <v>386</v>
      </c>
      <c r="F105" s="78" t="s">
        <v>51</v>
      </c>
      <c r="G105" s="79" t="s">
        <v>387</v>
      </c>
      <c r="H105" s="77" t="s">
        <v>468</v>
      </c>
      <c r="I105" s="82">
        <v>40.18</v>
      </c>
      <c r="J105" s="85">
        <v>0</v>
      </c>
      <c r="K105" s="28">
        <f t="shared" si="5"/>
        <v>0</v>
      </c>
      <c r="L105" s="28">
        <f t="shared" si="6"/>
        <v>0</v>
      </c>
      <c r="M105" s="29"/>
      <c r="N105" s="30">
        <f t="shared" si="3"/>
        <v>0</v>
      </c>
      <c r="O105" s="29"/>
      <c r="P105" s="29"/>
      <c r="Q105" s="29"/>
      <c r="R105" s="42">
        <f t="shared" si="7"/>
        <v>0</v>
      </c>
      <c r="S105" s="20" t="str">
        <f t="shared" si="8"/>
        <v>OK</v>
      </c>
      <c r="T105" s="142"/>
      <c r="U105" s="143"/>
      <c r="V105" s="143"/>
      <c r="W105" s="143"/>
      <c r="X105" s="143"/>
      <c r="Y105" s="143"/>
      <c r="Z105" s="143"/>
      <c r="AA105" s="40"/>
      <c r="AB105" s="40"/>
      <c r="AC105" s="40"/>
      <c r="AD105" s="40"/>
      <c r="AE105" s="38"/>
      <c r="AF105" s="38"/>
      <c r="AG105" s="38"/>
      <c r="AH105" s="38"/>
      <c r="AI105" s="38"/>
      <c r="AJ105" s="38"/>
      <c r="AK105" s="38"/>
      <c r="AL105" s="38"/>
      <c r="AM105" s="38"/>
      <c r="AN105" s="38"/>
      <c r="AO105" s="38"/>
      <c r="AP105" s="38"/>
      <c r="AQ105" s="38"/>
      <c r="AR105" s="38"/>
      <c r="AS105" s="38"/>
      <c r="AT105" s="38"/>
      <c r="AU105" s="38"/>
      <c r="AV105" s="38"/>
      <c r="AW105" s="38"/>
      <c r="AX105" s="38"/>
      <c r="AY105" s="38"/>
    </row>
    <row r="106" spans="1:51" ht="24.75" customHeight="1" x14ac:dyDescent="0.25">
      <c r="A106" s="166"/>
      <c r="B106" s="164"/>
      <c r="C106" s="67">
        <v>112</v>
      </c>
      <c r="D106" s="72" t="s">
        <v>166</v>
      </c>
      <c r="E106" s="86" t="s">
        <v>388</v>
      </c>
      <c r="F106" s="78" t="s">
        <v>51</v>
      </c>
      <c r="G106" s="79" t="s">
        <v>389</v>
      </c>
      <c r="H106" s="77" t="s">
        <v>471</v>
      </c>
      <c r="I106" s="82">
        <v>40.18</v>
      </c>
      <c r="J106" s="85">
        <v>0</v>
      </c>
      <c r="K106" s="28">
        <f t="shared" si="5"/>
        <v>0</v>
      </c>
      <c r="L106" s="28">
        <f t="shared" si="6"/>
        <v>0</v>
      </c>
      <c r="M106" s="29"/>
      <c r="N106" s="30">
        <f t="shared" si="3"/>
        <v>0</v>
      </c>
      <c r="O106" s="29"/>
      <c r="P106" s="29"/>
      <c r="Q106" s="29"/>
      <c r="R106" s="42">
        <f t="shared" si="7"/>
        <v>0</v>
      </c>
      <c r="S106" s="20" t="str">
        <f t="shared" si="8"/>
        <v>OK</v>
      </c>
      <c r="T106" s="142"/>
      <c r="U106" s="143"/>
      <c r="V106" s="143"/>
      <c r="W106" s="143"/>
      <c r="X106" s="143"/>
      <c r="Y106" s="143"/>
      <c r="Z106" s="143"/>
      <c r="AA106" s="40"/>
      <c r="AB106" s="40"/>
      <c r="AC106" s="40"/>
      <c r="AD106" s="40"/>
      <c r="AE106" s="38"/>
      <c r="AF106" s="38"/>
      <c r="AG106" s="38"/>
      <c r="AH106" s="38"/>
      <c r="AI106" s="38"/>
      <c r="AJ106" s="38"/>
      <c r="AK106" s="38"/>
      <c r="AL106" s="38"/>
      <c r="AM106" s="38"/>
      <c r="AN106" s="38"/>
      <c r="AO106" s="38"/>
      <c r="AP106" s="38"/>
      <c r="AQ106" s="38"/>
      <c r="AR106" s="38"/>
      <c r="AS106" s="38"/>
      <c r="AT106" s="38"/>
      <c r="AU106" s="38"/>
      <c r="AV106" s="38"/>
      <c r="AW106" s="38"/>
      <c r="AX106" s="38"/>
      <c r="AY106" s="38"/>
    </row>
    <row r="107" spans="1:51" ht="24.75" customHeight="1" x14ac:dyDescent="0.25">
      <c r="A107" s="166"/>
      <c r="B107" s="164"/>
      <c r="C107" s="67">
        <v>113</v>
      </c>
      <c r="D107" s="71" t="s">
        <v>167</v>
      </c>
      <c r="E107" s="86" t="s">
        <v>390</v>
      </c>
      <c r="F107" s="77" t="s">
        <v>3</v>
      </c>
      <c r="G107" s="75" t="s">
        <v>391</v>
      </c>
      <c r="H107" s="81" t="s">
        <v>472</v>
      </c>
      <c r="I107" s="82">
        <v>2.61</v>
      </c>
      <c r="J107" s="85">
        <v>300</v>
      </c>
      <c r="K107" s="28">
        <f t="shared" si="5"/>
        <v>300</v>
      </c>
      <c r="L107" s="28">
        <f t="shared" si="6"/>
        <v>300</v>
      </c>
      <c r="M107" s="29"/>
      <c r="N107" s="30">
        <f t="shared" si="3"/>
        <v>75</v>
      </c>
      <c r="O107" s="29"/>
      <c r="P107" s="29"/>
      <c r="Q107" s="29"/>
      <c r="R107" s="42">
        <f t="shared" si="7"/>
        <v>0</v>
      </c>
      <c r="S107" s="20" t="str">
        <f t="shared" si="8"/>
        <v>OK</v>
      </c>
      <c r="T107" s="142"/>
      <c r="U107" s="147">
        <v>300</v>
      </c>
      <c r="V107" s="143"/>
      <c r="W107" s="143"/>
      <c r="X107" s="143"/>
      <c r="Y107" s="143"/>
      <c r="Z107" s="143"/>
      <c r="AA107" s="40"/>
      <c r="AB107" s="40"/>
      <c r="AC107" s="40"/>
      <c r="AD107" s="40"/>
      <c r="AE107" s="38"/>
      <c r="AF107" s="38"/>
      <c r="AG107" s="38"/>
      <c r="AH107" s="38"/>
      <c r="AI107" s="38"/>
      <c r="AJ107" s="38"/>
      <c r="AK107" s="38"/>
      <c r="AL107" s="38"/>
      <c r="AM107" s="38"/>
      <c r="AN107" s="38"/>
      <c r="AO107" s="38"/>
      <c r="AP107" s="38"/>
      <c r="AQ107" s="38"/>
      <c r="AR107" s="38"/>
      <c r="AS107" s="38"/>
      <c r="AT107" s="38"/>
      <c r="AU107" s="38"/>
      <c r="AV107" s="38"/>
      <c r="AW107" s="38"/>
      <c r="AX107" s="38"/>
      <c r="AY107" s="38"/>
    </row>
    <row r="108" spans="1:51" ht="24.75" customHeight="1" x14ac:dyDescent="0.25">
      <c r="A108" s="166"/>
      <c r="B108" s="164"/>
      <c r="C108" s="67">
        <v>114</v>
      </c>
      <c r="D108" s="71" t="s">
        <v>168</v>
      </c>
      <c r="E108" s="86" t="s">
        <v>392</v>
      </c>
      <c r="F108" s="77" t="s">
        <v>236</v>
      </c>
      <c r="G108" s="75" t="s">
        <v>393</v>
      </c>
      <c r="H108" s="77" t="s">
        <v>468</v>
      </c>
      <c r="I108" s="82">
        <v>63.71</v>
      </c>
      <c r="J108" s="85">
        <v>6</v>
      </c>
      <c r="K108" s="28">
        <f t="shared" si="5"/>
        <v>6</v>
      </c>
      <c r="L108" s="28">
        <f t="shared" si="6"/>
        <v>6</v>
      </c>
      <c r="M108" s="29"/>
      <c r="N108" s="30">
        <f t="shared" si="3"/>
        <v>1</v>
      </c>
      <c r="O108" s="29"/>
      <c r="P108" s="29"/>
      <c r="Q108" s="29"/>
      <c r="R108" s="42">
        <f t="shared" si="7"/>
        <v>0</v>
      </c>
      <c r="S108" s="20" t="str">
        <f t="shared" si="8"/>
        <v>OK</v>
      </c>
      <c r="T108" s="142"/>
      <c r="U108" s="143"/>
      <c r="V108" s="143"/>
      <c r="W108" s="143"/>
      <c r="X108" s="147">
        <v>6</v>
      </c>
      <c r="Y108" s="143"/>
      <c r="Z108" s="143"/>
      <c r="AA108" s="40"/>
      <c r="AB108" s="40"/>
      <c r="AC108" s="40"/>
      <c r="AD108" s="40"/>
      <c r="AE108" s="38"/>
      <c r="AF108" s="38"/>
      <c r="AG108" s="38"/>
      <c r="AH108" s="38"/>
      <c r="AI108" s="38"/>
      <c r="AJ108" s="38"/>
      <c r="AK108" s="38"/>
      <c r="AL108" s="38"/>
      <c r="AM108" s="38"/>
      <c r="AN108" s="38"/>
      <c r="AO108" s="38"/>
      <c r="AP108" s="38"/>
      <c r="AQ108" s="38"/>
      <c r="AR108" s="38"/>
      <c r="AS108" s="38"/>
      <c r="AT108" s="38"/>
      <c r="AU108" s="38"/>
      <c r="AV108" s="38"/>
      <c r="AW108" s="38"/>
      <c r="AX108" s="38"/>
      <c r="AY108" s="38"/>
    </row>
    <row r="109" spans="1:51" ht="24.75" customHeight="1" x14ac:dyDescent="0.25">
      <c r="A109" s="166"/>
      <c r="B109" s="164"/>
      <c r="C109" s="67">
        <v>115</v>
      </c>
      <c r="D109" s="71" t="s">
        <v>169</v>
      </c>
      <c r="E109" s="86" t="s">
        <v>394</v>
      </c>
      <c r="F109" s="77" t="s">
        <v>3</v>
      </c>
      <c r="G109" s="75" t="s">
        <v>395</v>
      </c>
      <c r="H109" s="75" t="s">
        <v>468</v>
      </c>
      <c r="I109" s="82">
        <v>228.33</v>
      </c>
      <c r="J109" s="85">
        <v>5</v>
      </c>
      <c r="K109" s="28">
        <f t="shared" si="5"/>
        <v>0</v>
      </c>
      <c r="L109" s="28">
        <f t="shared" si="6"/>
        <v>0</v>
      </c>
      <c r="M109" s="29"/>
      <c r="N109" s="30">
        <f t="shared" si="3"/>
        <v>1</v>
      </c>
      <c r="O109" s="29"/>
      <c r="P109" s="29"/>
      <c r="Q109" s="29"/>
      <c r="R109" s="42">
        <f t="shared" si="7"/>
        <v>5</v>
      </c>
      <c r="S109" s="20" t="str">
        <f t="shared" si="8"/>
        <v>OK</v>
      </c>
      <c r="T109" s="142"/>
      <c r="U109" s="143"/>
      <c r="V109" s="143"/>
      <c r="W109" s="143"/>
      <c r="X109" s="143"/>
      <c r="Y109" s="143"/>
      <c r="Z109" s="143"/>
      <c r="AA109" s="40"/>
      <c r="AB109" s="40"/>
      <c r="AC109" s="40"/>
      <c r="AD109" s="40"/>
      <c r="AE109" s="38"/>
      <c r="AF109" s="38"/>
      <c r="AG109" s="38"/>
      <c r="AH109" s="38"/>
      <c r="AI109" s="38"/>
      <c r="AJ109" s="38"/>
      <c r="AK109" s="38"/>
      <c r="AL109" s="38"/>
      <c r="AM109" s="38"/>
      <c r="AN109" s="38"/>
      <c r="AO109" s="38"/>
      <c r="AP109" s="38"/>
      <c r="AQ109" s="38"/>
      <c r="AR109" s="38"/>
      <c r="AS109" s="38"/>
      <c r="AT109" s="38"/>
      <c r="AU109" s="38"/>
      <c r="AV109" s="38"/>
      <c r="AW109" s="38"/>
      <c r="AX109" s="38"/>
      <c r="AY109" s="38"/>
    </row>
    <row r="110" spans="1:51" ht="24.75" customHeight="1" x14ac:dyDescent="0.25">
      <c r="A110" s="166"/>
      <c r="B110" s="165"/>
      <c r="C110" s="67">
        <v>116</v>
      </c>
      <c r="D110" s="71" t="s">
        <v>170</v>
      </c>
      <c r="E110" s="86" t="s">
        <v>396</v>
      </c>
      <c r="F110" s="77" t="s">
        <v>3</v>
      </c>
      <c r="G110" s="75" t="s">
        <v>397</v>
      </c>
      <c r="H110" s="75" t="s">
        <v>468</v>
      </c>
      <c r="I110" s="82">
        <v>14.6</v>
      </c>
      <c r="J110" s="85">
        <v>15</v>
      </c>
      <c r="K110" s="28">
        <f t="shared" si="5"/>
        <v>15</v>
      </c>
      <c r="L110" s="28">
        <f t="shared" si="6"/>
        <v>15</v>
      </c>
      <c r="M110" s="29"/>
      <c r="N110" s="30">
        <f t="shared" si="3"/>
        <v>3</v>
      </c>
      <c r="O110" s="29"/>
      <c r="P110" s="29"/>
      <c r="Q110" s="29"/>
      <c r="R110" s="42">
        <f t="shared" si="7"/>
        <v>0</v>
      </c>
      <c r="S110" s="20" t="str">
        <f t="shared" si="8"/>
        <v>OK</v>
      </c>
      <c r="T110" s="142"/>
      <c r="U110" s="147">
        <v>15</v>
      </c>
      <c r="V110" s="143"/>
      <c r="W110" s="143"/>
      <c r="X110" s="143"/>
      <c r="Y110" s="143"/>
      <c r="Z110" s="143"/>
      <c r="AA110" s="40"/>
      <c r="AB110" s="40"/>
      <c r="AC110" s="40"/>
      <c r="AD110" s="40"/>
      <c r="AE110" s="38"/>
      <c r="AF110" s="38"/>
      <c r="AG110" s="38"/>
      <c r="AH110" s="38"/>
      <c r="AI110" s="38"/>
      <c r="AJ110" s="38"/>
      <c r="AK110" s="38"/>
      <c r="AL110" s="38"/>
      <c r="AM110" s="38"/>
      <c r="AN110" s="38"/>
      <c r="AO110" s="38"/>
      <c r="AP110" s="38"/>
      <c r="AQ110" s="38"/>
      <c r="AR110" s="38"/>
      <c r="AS110" s="38"/>
      <c r="AT110" s="38"/>
      <c r="AU110" s="38"/>
      <c r="AV110" s="38"/>
      <c r="AW110" s="38"/>
      <c r="AX110" s="38"/>
      <c r="AY110" s="38"/>
    </row>
    <row r="111" spans="1:51" ht="24.75" customHeight="1" x14ac:dyDescent="0.25">
      <c r="A111" s="166" t="s">
        <v>481</v>
      </c>
      <c r="B111" s="163">
        <v>14</v>
      </c>
      <c r="C111" s="67">
        <v>117</v>
      </c>
      <c r="D111" s="73" t="s">
        <v>171</v>
      </c>
      <c r="E111" s="86" t="s">
        <v>398</v>
      </c>
      <c r="F111" s="77" t="s">
        <v>374</v>
      </c>
      <c r="G111" s="75" t="s">
        <v>399</v>
      </c>
      <c r="H111" s="77" t="s">
        <v>468</v>
      </c>
      <c r="I111" s="82">
        <v>32.71</v>
      </c>
      <c r="J111" s="85">
        <v>0</v>
      </c>
      <c r="K111" s="28">
        <f t="shared" si="5"/>
        <v>0</v>
      </c>
      <c r="L111" s="28">
        <f t="shared" si="6"/>
        <v>0</v>
      </c>
      <c r="M111" s="29"/>
      <c r="N111" s="30">
        <f t="shared" si="3"/>
        <v>0</v>
      </c>
      <c r="O111" s="29"/>
      <c r="P111" s="29"/>
      <c r="Q111" s="29"/>
      <c r="R111" s="42">
        <f t="shared" si="7"/>
        <v>0</v>
      </c>
      <c r="S111" s="20" t="str">
        <f t="shared" si="8"/>
        <v>OK</v>
      </c>
      <c r="T111" s="142"/>
      <c r="U111" s="143"/>
      <c r="V111" s="143"/>
      <c r="W111" s="143"/>
      <c r="X111" s="143"/>
      <c r="Y111" s="143"/>
      <c r="Z111" s="143"/>
      <c r="AA111" s="40"/>
      <c r="AB111" s="40"/>
      <c r="AC111" s="40"/>
      <c r="AD111" s="40"/>
      <c r="AE111" s="38"/>
      <c r="AF111" s="38"/>
      <c r="AG111" s="38"/>
      <c r="AH111" s="38"/>
      <c r="AI111" s="38"/>
      <c r="AJ111" s="38"/>
      <c r="AK111" s="38"/>
      <c r="AL111" s="38"/>
      <c r="AM111" s="38"/>
      <c r="AN111" s="38"/>
      <c r="AO111" s="38"/>
      <c r="AP111" s="38"/>
      <c r="AQ111" s="38"/>
      <c r="AR111" s="38"/>
      <c r="AS111" s="38"/>
      <c r="AT111" s="38"/>
      <c r="AU111" s="38"/>
      <c r="AV111" s="38"/>
      <c r="AW111" s="38"/>
      <c r="AX111" s="38"/>
      <c r="AY111" s="38"/>
    </row>
    <row r="112" spans="1:51" ht="24.75" customHeight="1" x14ac:dyDescent="0.25">
      <c r="A112" s="166"/>
      <c r="B112" s="164"/>
      <c r="C112" s="67">
        <v>118</v>
      </c>
      <c r="D112" s="73" t="s">
        <v>172</v>
      </c>
      <c r="E112" s="86" t="s">
        <v>400</v>
      </c>
      <c r="F112" s="77" t="s">
        <v>374</v>
      </c>
      <c r="G112" s="75" t="s">
        <v>401</v>
      </c>
      <c r="H112" s="77" t="s">
        <v>468</v>
      </c>
      <c r="I112" s="83">
        <v>21.43</v>
      </c>
      <c r="J112" s="85">
        <v>0</v>
      </c>
      <c r="K112" s="28">
        <f t="shared" si="5"/>
        <v>0</v>
      </c>
      <c r="L112" s="28">
        <f t="shared" si="6"/>
        <v>0</v>
      </c>
      <c r="M112" s="29"/>
      <c r="N112" s="30">
        <f t="shared" si="3"/>
        <v>0</v>
      </c>
      <c r="O112" s="29"/>
      <c r="P112" s="29"/>
      <c r="Q112" s="29"/>
      <c r="R112" s="42">
        <f t="shared" si="7"/>
        <v>0</v>
      </c>
      <c r="S112" s="20" t="str">
        <f t="shared" si="8"/>
        <v>OK</v>
      </c>
      <c r="T112" s="142"/>
      <c r="U112" s="143"/>
      <c r="V112" s="143"/>
      <c r="W112" s="143"/>
      <c r="X112" s="143"/>
      <c r="Y112" s="143"/>
      <c r="Z112" s="143"/>
      <c r="AA112" s="40"/>
      <c r="AB112" s="40"/>
      <c r="AC112" s="40"/>
      <c r="AD112" s="40"/>
      <c r="AE112" s="38"/>
      <c r="AF112" s="38"/>
      <c r="AG112" s="38"/>
      <c r="AH112" s="38"/>
      <c r="AI112" s="38"/>
      <c r="AJ112" s="38"/>
      <c r="AK112" s="38"/>
      <c r="AL112" s="38"/>
      <c r="AM112" s="38"/>
      <c r="AN112" s="38"/>
      <c r="AO112" s="38"/>
      <c r="AP112" s="38"/>
      <c r="AQ112" s="38"/>
      <c r="AR112" s="38"/>
      <c r="AS112" s="38"/>
      <c r="AT112" s="38"/>
      <c r="AU112" s="38"/>
      <c r="AV112" s="38"/>
      <c r="AW112" s="38"/>
      <c r="AX112" s="38"/>
      <c r="AY112" s="38"/>
    </row>
    <row r="113" spans="1:51" ht="24.75" customHeight="1" x14ac:dyDescent="0.25">
      <c r="A113" s="166"/>
      <c r="B113" s="164"/>
      <c r="C113" s="67">
        <v>119</v>
      </c>
      <c r="D113" s="71" t="s">
        <v>173</v>
      </c>
      <c r="E113" s="86" t="s">
        <v>402</v>
      </c>
      <c r="F113" s="77" t="s">
        <v>403</v>
      </c>
      <c r="G113" s="75" t="s">
        <v>404</v>
      </c>
      <c r="H113" s="77" t="s">
        <v>468</v>
      </c>
      <c r="I113" s="82">
        <v>39.950000000000003</v>
      </c>
      <c r="J113" s="85">
        <v>0</v>
      </c>
      <c r="K113" s="28">
        <f t="shared" si="5"/>
        <v>0</v>
      </c>
      <c r="L113" s="28">
        <f t="shared" si="6"/>
        <v>0</v>
      </c>
      <c r="M113" s="29"/>
      <c r="N113" s="30">
        <f t="shared" si="3"/>
        <v>0</v>
      </c>
      <c r="O113" s="29"/>
      <c r="P113" s="29"/>
      <c r="Q113" s="29"/>
      <c r="R113" s="42">
        <f t="shared" si="7"/>
        <v>0</v>
      </c>
      <c r="S113" s="20" t="str">
        <f t="shared" si="8"/>
        <v>OK</v>
      </c>
      <c r="T113" s="142"/>
      <c r="U113" s="143"/>
      <c r="V113" s="143"/>
      <c r="W113" s="143"/>
      <c r="X113" s="143"/>
      <c r="Y113" s="143"/>
      <c r="Z113" s="143"/>
      <c r="AA113" s="40"/>
      <c r="AB113" s="40"/>
      <c r="AC113" s="40"/>
      <c r="AD113" s="40"/>
      <c r="AE113" s="38"/>
      <c r="AF113" s="38"/>
      <c r="AG113" s="38"/>
      <c r="AH113" s="38"/>
      <c r="AI113" s="38"/>
      <c r="AJ113" s="38"/>
      <c r="AK113" s="38"/>
      <c r="AL113" s="38"/>
      <c r="AM113" s="38"/>
      <c r="AN113" s="38"/>
      <c r="AO113" s="38"/>
      <c r="AP113" s="38"/>
      <c r="AQ113" s="38"/>
      <c r="AR113" s="38"/>
      <c r="AS113" s="38"/>
      <c r="AT113" s="38"/>
      <c r="AU113" s="38"/>
      <c r="AV113" s="38"/>
      <c r="AW113" s="38"/>
      <c r="AX113" s="38"/>
      <c r="AY113" s="38"/>
    </row>
    <row r="114" spans="1:51" ht="24.75" customHeight="1" x14ac:dyDescent="0.25">
      <c r="A114" s="166"/>
      <c r="B114" s="164"/>
      <c r="C114" s="67">
        <v>120</v>
      </c>
      <c r="D114" s="71" t="s">
        <v>174</v>
      </c>
      <c r="E114" s="86" t="s">
        <v>405</v>
      </c>
      <c r="F114" s="77" t="s">
        <v>403</v>
      </c>
      <c r="G114" s="75" t="s">
        <v>406</v>
      </c>
      <c r="H114" s="77" t="s">
        <v>468</v>
      </c>
      <c r="I114" s="82">
        <v>35.130000000000003</v>
      </c>
      <c r="J114" s="85">
        <v>0</v>
      </c>
      <c r="K114" s="28">
        <f t="shared" si="5"/>
        <v>0</v>
      </c>
      <c r="L114" s="28">
        <f t="shared" si="6"/>
        <v>0</v>
      </c>
      <c r="M114" s="29"/>
      <c r="N114" s="30">
        <f t="shared" si="3"/>
        <v>0</v>
      </c>
      <c r="O114" s="29"/>
      <c r="P114" s="29"/>
      <c r="Q114" s="29"/>
      <c r="R114" s="42">
        <f t="shared" si="7"/>
        <v>0</v>
      </c>
      <c r="S114" s="20" t="str">
        <f t="shared" si="8"/>
        <v>OK</v>
      </c>
      <c r="T114" s="142"/>
      <c r="U114" s="143"/>
      <c r="V114" s="143"/>
      <c r="W114" s="143"/>
      <c r="X114" s="143"/>
      <c r="Y114" s="143"/>
      <c r="Z114" s="143"/>
      <c r="AA114" s="40"/>
      <c r="AB114" s="40"/>
      <c r="AC114" s="40"/>
      <c r="AD114" s="40"/>
      <c r="AE114" s="38"/>
      <c r="AF114" s="38"/>
      <c r="AG114" s="38"/>
      <c r="AH114" s="38"/>
      <c r="AI114" s="38"/>
      <c r="AJ114" s="38"/>
      <c r="AK114" s="38"/>
      <c r="AL114" s="38"/>
      <c r="AM114" s="38"/>
      <c r="AN114" s="38"/>
      <c r="AO114" s="38"/>
      <c r="AP114" s="38"/>
      <c r="AQ114" s="38"/>
      <c r="AR114" s="38"/>
      <c r="AS114" s="38"/>
      <c r="AT114" s="38"/>
      <c r="AU114" s="38"/>
      <c r="AV114" s="38"/>
      <c r="AW114" s="38"/>
      <c r="AX114" s="38"/>
      <c r="AY114" s="38"/>
    </row>
    <row r="115" spans="1:51" ht="24.75" customHeight="1" x14ac:dyDescent="0.25">
      <c r="A115" s="166"/>
      <c r="B115" s="164"/>
      <c r="C115" s="67">
        <v>121</v>
      </c>
      <c r="D115" s="72" t="s">
        <v>175</v>
      </c>
      <c r="E115" s="86" t="s">
        <v>407</v>
      </c>
      <c r="F115" s="78" t="s">
        <v>51</v>
      </c>
      <c r="G115" s="79" t="s">
        <v>408</v>
      </c>
      <c r="H115" s="77" t="s">
        <v>468</v>
      </c>
      <c r="I115" s="82">
        <v>41.93</v>
      </c>
      <c r="J115" s="85">
        <v>0</v>
      </c>
      <c r="K115" s="28">
        <f t="shared" si="5"/>
        <v>0</v>
      </c>
      <c r="L115" s="28">
        <f t="shared" si="6"/>
        <v>0</v>
      </c>
      <c r="M115" s="29"/>
      <c r="N115" s="30">
        <f t="shared" si="3"/>
        <v>0</v>
      </c>
      <c r="O115" s="29"/>
      <c r="P115" s="29"/>
      <c r="Q115" s="29"/>
      <c r="R115" s="42">
        <f t="shared" si="7"/>
        <v>0</v>
      </c>
      <c r="S115" s="20" t="str">
        <f t="shared" si="8"/>
        <v>OK</v>
      </c>
      <c r="T115" s="142"/>
      <c r="U115" s="143"/>
      <c r="V115" s="143"/>
      <c r="W115" s="143"/>
      <c r="X115" s="143"/>
      <c r="Y115" s="143"/>
      <c r="Z115" s="143"/>
      <c r="AA115" s="40"/>
      <c r="AB115" s="40"/>
      <c r="AC115" s="40"/>
      <c r="AD115" s="40"/>
      <c r="AE115" s="38"/>
      <c r="AF115" s="38"/>
      <c r="AG115" s="38"/>
      <c r="AH115" s="38"/>
      <c r="AI115" s="38"/>
      <c r="AJ115" s="38"/>
      <c r="AK115" s="38"/>
      <c r="AL115" s="38"/>
      <c r="AM115" s="38"/>
      <c r="AN115" s="38"/>
      <c r="AO115" s="38"/>
      <c r="AP115" s="38"/>
      <c r="AQ115" s="38"/>
      <c r="AR115" s="38"/>
      <c r="AS115" s="38"/>
      <c r="AT115" s="38"/>
      <c r="AU115" s="38"/>
      <c r="AV115" s="38"/>
      <c r="AW115" s="38"/>
      <c r="AX115" s="38"/>
      <c r="AY115" s="38"/>
    </row>
    <row r="116" spans="1:51" ht="24.75" customHeight="1" x14ac:dyDescent="0.25">
      <c r="A116" s="166"/>
      <c r="B116" s="164"/>
      <c r="C116" s="67">
        <v>122</v>
      </c>
      <c r="D116" s="72" t="s">
        <v>176</v>
      </c>
      <c r="E116" s="86" t="s">
        <v>409</v>
      </c>
      <c r="F116" s="78" t="s">
        <v>374</v>
      </c>
      <c r="G116" s="79" t="s">
        <v>410</v>
      </c>
      <c r="H116" s="77" t="s">
        <v>468</v>
      </c>
      <c r="I116" s="82">
        <v>56.62</v>
      </c>
      <c r="J116" s="85">
        <v>0</v>
      </c>
      <c r="K116" s="28">
        <f t="shared" si="5"/>
        <v>0</v>
      </c>
      <c r="L116" s="28">
        <f t="shared" si="6"/>
        <v>0</v>
      </c>
      <c r="M116" s="29"/>
      <c r="N116" s="30">
        <f t="shared" si="3"/>
        <v>0</v>
      </c>
      <c r="O116" s="29"/>
      <c r="P116" s="29"/>
      <c r="Q116" s="29"/>
      <c r="R116" s="42">
        <f t="shared" si="7"/>
        <v>0</v>
      </c>
      <c r="S116" s="20" t="str">
        <f t="shared" si="8"/>
        <v>OK</v>
      </c>
      <c r="T116" s="142"/>
      <c r="U116" s="143"/>
      <c r="V116" s="143"/>
      <c r="W116" s="143"/>
      <c r="X116" s="143"/>
      <c r="Y116" s="143"/>
      <c r="Z116" s="143"/>
      <c r="AA116" s="40"/>
      <c r="AB116" s="40"/>
      <c r="AC116" s="40"/>
      <c r="AD116" s="40"/>
      <c r="AE116" s="38"/>
      <c r="AF116" s="38"/>
      <c r="AG116" s="38"/>
      <c r="AH116" s="38"/>
      <c r="AI116" s="38"/>
      <c r="AJ116" s="38"/>
      <c r="AK116" s="38"/>
      <c r="AL116" s="38"/>
      <c r="AM116" s="38"/>
      <c r="AN116" s="38"/>
      <c r="AO116" s="38"/>
      <c r="AP116" s="38"/>
      <c r="AQ116" s="38"/>
      <c r="AR116" s="38"/>
      <c r="AS116" s="38"/>
      <c r="AT116" s="38"/>
      <c r="AU116" s="38"/>
      <c r="AV116" s="38"/>
      <c r="AW116" s="38"/>
      <c r="AX116" s="38"/>
      <c r="AY116" s="38"/>
    </row>
    <row r="117" spans="1:51" ht="24.75" customHeight="1" x14ac:dyDescent="0.25">
      <c r="A117" s="166"/>
      <c r="B117" s="164"/>
      <c r="C117" s="67">
        <v>123</v>
      </c>
      <c r="D117" s="72" t="s">
        <v>177</v>
      </c>
      <c r="E117" s="86" t="s">
        <v>411</v>
      </c>
      <c r="F117" s="78" t="s">
        <v>274</v>
      </c>
      <c r="G117" s="79" t="s">
        <v>412</v>
      </c>
      <c r="H117" s="77" t="s">
        <v>468</v>
      </c>
      <c r="I117" s="82">
        <v>2.71</v>
      </c>
      <c r="J117" s="85">
        <v>0</v>
      </c>
      <c r="K117" s="28">
        <f t="shared" si="5"/>
        <v>0</v>
      </c>
      <c r="L117" s="28">
        <f t="shared" si="6"/>
        <v>0</v>
      </c>
      <c r="M117" s="29"/>
      <c r="N117" s="30">
        <f t="shared" si="3"/>
        <v>0</v>
      </c>
      <c r="O117" s="29"/>
      <c r="P117" s="29"/>
      <c r="Q117" s="29"/>
      <c r="R117" s="42">
        <f t="shared" si="7"/>
        <v>0</v>
      </c>
      <c r="S117" s="20" t="str">
        <f t="shared" si="8"/>
        <v>OK</v>
      </c>
      <c r="T117" s="142"/>
      <c r="U117" s="143"/>
      <c r="V117" s="143"/>
      <c r="W117" s="143"/>
      <c r="X117" s="143"/>
      <c r="Y117" s="143"/>
      <c r="Z117" s="143"/>
      <c r="AA117" s="40"/>
      <c r="AB117" s="40"/>
      <c r="AC117" s="40"/>
      <c r="AD117" s="40"/>
      <c r="AE117" s="38"/>
      <c r="AF117" s="38"/>
      <c r="AG117" s="38"/>
      <c r="AH117" s="38"/>
      <c r="AI117" s="38"/>
      <c r="AJ117" s="38"/>
      <c r="AK117" s="38"/>
      <c r="AL117" s="38"/>
      <c r="AM117" s="38"/>
      <c r="AN117" s="38"/>
      <c r="AO117" s="38"/>
      <c r="AP117" s="38"/>
      <c r="AQ117" s="38"/>
      <c r="AR117" s="38"/>
      <c r="AS117" s="38"/>
      <c r="AT117" s="38"/>
      <c r="AU117" s="38"/>
      <c r="AV117" s="38"/>
      <c r="AW117" s="38"/>
      <c r="AX117" s="38"/>
      <c r="AY117" s="38"/>
    </row>
    <row r="118" spans="1:51" ht="24.75" customHeight="1" x14ac:dyDescent="0.25">
      <c r="A118" s="166"/>
      <c r="B118" s="164"/>
      <c r="C118" s="67">
        <v>124</v>
      </c>
      <c r="D118" s="73" t="s">
        <v>178</v>
      </c>
      <c r="E118" s="86" t="s">
        <v>413</v>
      </c>
      <c r="F118" s="78" t="s">
        <v>414</v>
      </c>
      <c r="G118" s="80" t="s">
        <v>415</v>
      </c>
      <c r="H118" s="77" t="s">
        <v>468</v>
      </c>
      <c r="I118" s="82">
        <v>129.87</v>
      </c>
      <c r="J118" s="85">
        <v>0</v>
      </c>
      <c r="K118" s="28">
        <f t="shared" si="5"/>
        <v>0</v>
      </c>
      <c r="L118" s="28">
        <f t="shared" si="6"/>
        <v>0</v>
      </c>
      <c r="M118" s="29"/>
      <c r="N118" s="30">
        <f t="shared" si="3"/>
        <v>0</v>
      </c>
      <c r="O118" s="29"/>
      <c r="P118" s="29"/>
      <c r="Q118" s="29"/>
      <c r="R118" s="42">
        <f t="shared" si="7"/>
        <v>0</v>
      </c>
      <c r="S118" s="20" t="str">
        <f t="shared" si="8"/>
        <v>OK</v>
      </c>
      <c r="T118" s="142"/>
      <c r="U118" s="143"/>
      <c r="V118" s="143"/>
      <c r="W118" s="143"/>
      <c r="X118" s="143"/>
      <c r="Y118" s="143"/>
      <c r="Z118" s="143"/>
      <c r="AA118" s="40"/>
      <c r="AB118" s="40"/>
      <c r="AC118" s="40"/>
      <c r="AD118" s="40"/>
      <c r="AE118" s="38"/>
      <c r="AF118" s="38"/>
      <c r="AG118" s="38"/>
      <c r="AH118" s="38"/>
      <c r="AI118" s="38"/>
      <c r="AJ118" s="38"/>
      <c r="AK118" s="38"/>
      <c r="AL118" s="38"/>
      <c r="AM118" s="38"/>
      <c r="AN118" s="38"/>
      <c r="AO118" s="38"/>
      <c r="AP118" s="38"/>
      <c r="AQ118" s="38"/>
      <c r="AR118" s="38"/>
      <c r="AS118" s="38"/>
      <c r="AT118" s="38"/>
      <c r="AU118" s="38"/>
      <c r="AV118" s="38"/>
      <c r="AW118" s="38"/>
      <c r="AX118" s="38"/>
      <c r="AY118" s="38"/>
    </row>
    <row r="119" spans="1:51" ht="24.75" customHeight="1" x14ac:dyDescent="0.25">
      <c r="A119" s="166"/>
      <c r="B119" s="165"/>
      <c r="C119" s="67">
        <v>125</v>
      </c>
      <c r="D119" s="73" t="s">
        <v>179</v>
      </c>
      <c r="E119" s="86" t="s">
        <v>416</v>
      </c>
      <c r="F119" s="78" t="s">
        <v>403</v>
      </c>
      <c r="G119" s="80" t="s">
        <v>410</v>
      </c>
      <c r="H119" s="77" t="s">
        <v>468</v>
      </c>
      <c r="I119" s="82">
        <v>85.12</v>
      </c>
      <c r="J119" s="85">
        <v>0</v>
      </c>
      <c r="K119" s="28">
        <f t="shared" si="5"/>
        <v>0</v>
      </c>
      <c r="L119" s="28">
        <f t="shared" si="6"/>
        <v>0</v>
      </c>
      <c r="M119" s="29"/>
      <c r="N119" s="30">
        <f t="shared" si="3"/>
        <v>0</v>
      </c>
      <c r="O119" s="29"/>
      <c r="P119" s="29"/>
      <c r="Q119" s="29"/>
      <c r="R119" s="42">
        <f t="shared" si="7"/>
        <v>0</v>
      </c>
      <c r="S119" s="20" t="str">
        <f t="shared" si="8"/>
        <v>OK</v>
      </c>
      <c r="T119" s="142"/>
      <c r="U119" s="143"/>
      <c r="V119" s="143"/>
      <c r="W119" s="143"/>
      <c r="X119" s="143"/>
      <c r="Y119" s="143"/>
      <c r="Z119" s="143"/>
      <c r="AA119" s="40"/>
      <c r="AB119" s="40"/>
      <c r="AC119" s="40"/>
      <c r="AD119" s="40"/>
      <c r="AE119" s="38"/>
      <c r="AF119" s="38"/>
      <c r="AG119" s="38"/>
      <c r="AH119" s="38"/>
      <c r="AI119" s="38"/>
      <c r="AJ119" s="38"/>
      <c r="AK119" s="38"/>
      <c r="AL119" s="38"/>
      <c r="AM119" s="38"/>
      <c r="AN119" s="38"/>
      <c r="AO119" s="38"/>
      <c r="AP119" s="38"/>
      <c r="AQ119" s="38"/>
      <c r="AR119" s="38"/>
      <c r="AS119" s="38"/>
      <c r="AT119" s="38"/>
      <c r="AU119" s="38"/>
      <c r="AV119" s="38"/>
      <c r="AW119" s="38"/>
      <c r="AX119" s="38"/>
      <c r="AY119" s="38"/>
    </row>
    <row r="120" spans="1:51" ht="24.75" customHeight="1" x14ac:dyDescent="0.25">
      <c r="A120" s="166" t="s">
        <v>481</v>
      </c>
      <c r="B120" s="163">
        <v>15</v>
      </c>
      <c r="C120" s="67">
        <v>126</v>
      </c>
      <c r="D120" s="72" t="s">
        <v>180</v>
      </c>
      <c r="E120" s="86" t="s">
        <v>417</v>
      </c>
      <c r="F120" s="78" t="s">
        <v>3</v>
      </c>
      <c r="G120" s="79" t="s">
        <v>418</v>
      </c>
      <c r="H120" s="77" t="s">
        <v>470</v>
      </c>
      <c r="I120" s="82">
        <v>14.36</v>
      </c>
      <c r="J120" s="85">
        <v>0</v>
      </c>
      <c r="K120" s="28">
        <f t="shared" si="5"/>
        <v>0</v>
      </c>
      <c r="L120" s="28">
        <f t="shared" si="6"/>
        <v>0</v>
      </c>
      <c r="M120" s="29"/>
      <c r="N120" s="30">
        <f t="shared" si="3"/>
        <v>0</v>
      </c>
      <c r="O120" s="29"/>
      <c r="P120" s="29"/>
      <c r="Q120" s="29"/>
      <c r="R120" s="42">
        <f t="shared" si="7"/>
        <v>0</v>
      </c>
      <c r="S120" s="20" t="str">
        <f t="shared" si="8"/>
        <v>OK</v>
      </c>
      <c r="T120" s="142"/>
      <c r="U120" s="143"/>
      <c r="V120" s="143"/>
      <c r="W120" s="143"/>
      <c r="X120" s="143"/>
      <c r="Y120" s="143"/>
      <c r="Z120" s="143"/>
      <c r="AA120" s="40"/>
      <c r="AB120" s="40"/>
      <c r="AC120" s="40"/>
      <c r="AD120" s="40"/>
      <c r="AE120" s="38"/>
      <c r="AF120" s="38"/>
      <c r="AG120" s="38"/>
      <c r="AH120" s="38"/>
      <c r="AI120" s="38"/>
      <c r="AJ120" s="38"/>
      <c r="AK120" s="38"/>
      <c r="AL120" s="38"/>
      <c r="AM120" s="38"/>
      <c r="AN120" s="38"/>
      <c r="AO120" s="38"/>
      <c r="AP120" s="38"/>
      <c r="AQ120" s="38"/>
      <c r="AR120" s="38"/>
      <c r="AS120" s="38"/>
      <c r="AT120" s="38"/>
      <c r="AU120" s="38"/>
      <c r="AV120" s="38"/>
      <c r="AW120" s="38"/>
      <c r="AX120" s="38"/>
      <c r="AY120" s="38"/>
    </row>
    <row r="121" spans="1:51" ht="24.75" customHeight="1" x14ac:dyDescent="0.25">
      <c r="A121" s="166"/>
      <c r="B121" s="164"/>
      <c r="C121" s="67">
        <v>127</v>
      </c>
      <c r="D121" s="72" t="s">
        <v>181</v>
      </c>
      <c r="E121" s="86" t="s">
        <v>419</v>
      </c>
      <c r="F121" s="78" t="s">
        <v>3</v>
      </c>
      <c r="G121" s="79" t="s">
        <v>420</v>
      </c>
      <c r="H121" s="77" t="s">
        <v>468</v>
      </c>
      <c r="I121" s="82">
        <v>17.46</v>
      </c>
      <c r="J121" s="85">
        <v>0</v>
      </c>
      <c r="K121" s="28">
        <f t="shared" si="5"/>
        <v>0</v>
      </c>
      <c r="L121" s="28">
        <f t="shared" si="6"/>
        <v>0</v>
      </c>
      <c r="M121" s="29"/>
      <c r="N121" s="30">
        <f t="shared" si="3"/>
        <v>0</v>
      </c>
      <c r="O121" s="29"/>
      <c r="P121" s="29"/>
      <c r="Q121" s="29"/>
      <c r="R121" s="42">
        <f t="shared" si="7"/>
        <v>0</v>
      </c>
      <c r="S121" s="20" t="str">
        <f t="shared" si="8"/>
        <v>OK</v>
      </c>
      <c r="T121" s="142"/>
      <c r="U121" s="143"/>
      <c r="V121" s="143"/>
      <c r="W121" s="143"/>
      <c r="X121" s="143"/>
      <c r="Y121" s="143"/>
      <c r="Z121" s="143"/>
      <c r="AA121" s="40"/>
      <c r="AB121" s="40"/>
      <c r="AC121" s="40"/>
      <c r="AD121" s="40"/>
      <c r="AE121" s="38"/>
      <c r="AF121" s="38"/>
      <c r="AG121" s="38"/>
      <c r="AH121" s="38"/>
      <c r="AI121" s="38"/>
      <c r="AJ121" s="38"/>
      <c r="AK121" s="38"/>
      <c r="AL121" s="38"/>
      <c r="AM121" s="38"/>
      <c r="AN121" s="38"/>
      <c r="AO121" s="38"/>
      <c r="AP121" s="38"/>
      <c r="AQ121" s="38"/>
      <c r="AR121" s="38"/>
      <c r="AS121" s="38"/>
      <c r="AT121" s="38"/>
      <c r="AU121" s="38"/>
      <c r="AV121" s="38"/>
      <c r="AW121" s="38"/>
      <c r="AX121" s="38"/>
      <c r="AY121" s="38"/>
    </row>
    <row r="122" spans="1:51" ht="24.75" customHeight="1" x14ac:dyDescent="0.25">
      <c r="A122" s="166"/>
      <c r="B122" s="164"/>
      <c r="C122" s="67">
        <v>128</v>
      </c>
      <c r="D122" s="72" t="s">
        <v>182</v>
      </c>
      <c r="E122" s="86" t="s">
        <v>419</v>
      </c>
      <c r="F122" s="78" t="s">
        <v>3</v>
      </c>
      <c r="G122" s="79" t="s">
        <v>420</v>
      </c>
      <c r="H122" s="77" t="s">
        <v>468</v>
      </c>
      <c r="I122" s="82">
        <v>16.579999999999998</v>
      </c>
      <c r="J122" s="85">
        <v>0</v>
      </c>
      <c r="K122" s="28">
        <f t="shared" si="5"/>
        <v>0</v>
      </c>
      <c r="L122" s="28">
        <f t="shared" si="6"/>
        <v>0</v>
      </c>
      <c r="M122" s="29"/>
      <c r="N122" s="30">
        <f t="shared" si="3"/>
        <v>0</v>
      </c>
      <c r="O122" s="29"/>
      <c r="P122" s="29"/>
      <c r="Q122" s="29"/>
      <c r="R122" s="42">
        <f t="shared" si="7"/>
        <v>0</v>
      </c>
      <c r="S122" s="20" t="str">
        <f t="shared" si="8"/>
        <v>OK</v>
      </c>
      <c r="T122" s="142"/>
      <c r="U122" s="143"/>
      <c r="V122" s="143"/>
      <c r="W122" s="143"/>
      <c r="X122" s="143"/>
      <c r="Y122" s="143"/>
      <c r="Z122" s="143"/>
      <c r="AA122" s="40"/>
      <c r="AB122" s="40"/>
      <c r="AC122" s="40"/>
      <c r="AD122" s="40"/>
      <c r="AE122" s="38"/>
      <c r="AF122" s="38"/>
      <c r="AG122" s="38"/>
      <c r="AH122" s="38"/>
      <c r="AI122" s="38"/>
      <c r="AJ122" s="38"/>
      <c r="AK122" s="38"/>
      <c r="AL122" s="38"/>
      <c r="AM122" s="38"/>
      <c r="AN122" s="38"/>
      <c r="AO122" s="38"/>
      <c r="AP122" s="38"/>
      <c r="AQ122" s="38"/>
      <c r="AR122" s="38"/>
      <c r="AS122" s="38"/>
      <c r="AT122" s="38"/>
      <c r="AU122" s="38"/>
      <c r="AV122" s="38"/>
      <c r="AW122" s="38"/>
      <c r="AX122" s="38"/>
      <c r="AY122" s="38"/>
    </row>
    <row r="123" spans="1:51" ht="24.75" customHeight="1" x14ac:dyDescent="0.25">
      <c r="A123" s="166"/>
      <c r="B123" s="164"/>
      <c r="C123" s="67">
        <v>129</v>
      </c>
      <c r="D123" s="72" t="s">
        <v>183</v>
      </c>
      <c r="E123" s="86" t="s">
        <v>421</v>
      </c>
      <c r="F123" s="78" t="s">
        <v>3</v>
      </c>
      <c r="G123" s="79" t="s">
        <v>422</v>
      </c>
      <c r="H123" s="77" t="s">
        <v>471</v>
      </c>
      <c r="I123" s="82">
        <v>5.23</v>
      </c>
      <c r="J123" s="85">
        <v>0</v>
      </c>
      <c r="K123" s="28">
        <f t="shared" si="5"/>
        <v>0</v>
      </c>
      <c r="L123" s="28">
        <f t="shared" si="6"/>
        <v>0</v>
      </c>
      <c r="M123" s="29"/>
      <c r="N123" s="30">
        <f t="shared" si="3"/>
        <v>0</v>
      </c>
      <c r="O123" s="29"/>
      <c r="P123" s="29"/>
      <c r="Q123" s="29"/>
      <c r="R123" s="42">
        <f t="shared" si="7"/>
        <v>0</v>
      </c>
      <c r="S123" s="20" t="str">
        <f t="shared" si="8"/>
        <v>OK</v>
      </c>
      <c r="T123" s="142"/>
      <c r="U123" s="143"/>
      <c r="V123" s="143"/>
      <c r="W123" s="143"/>
      <c r="X123" s="143"/>
      <c r="Y123" s="143"/>
      <c r="Z123" s="143"/>
      <c r="AA123" s="40"/>
      <c r="AB123" s="40"/>
      <c r="AC123" s="40"/>
      <c r="AD123" s="40"/>
      <c r="AE123" s="38"/>
      <c r="AF123" s="38"/>
      <c r="AG123" s="38"/>
      <c r="AH123" s="38"/>
      <c r="AI123" s="38"/>
      <c r="AJ123" s="38"/>
      <c r="AK123" s="38"/>
      <c r="AL123" s="38"/>
      <c r="AM123" s="38"/>
      <c r="AN123" s="38"/>
      <c r="AO123" s="38"/>
      <c r="AP123" s="38"/>
      <c r="AQ123" s="38"/>
      <c r="AR123" s="38"/>
      <c r="AS123" s="38"/>
      <c r="AT123" s="38"/>
      <c r="AU123" s="38"/>
      <c r="AV123" s="38"/>
      <c r="AW123" s="38"/>
      <c r="AX123" s="38"/>
      <c r="AY123" s="38"/>
    </row>
    <row r="124" spans="1:51" ht="24.75" customHeight="1" x14ac:dyDescent="0.25">
      <c r="A124" s="166"/>
      <c r="B124" s="164"/>
      <c r="C124" s="67">
        <v>130</v>
      </c>
      <c r="D124" s="72" t="s">
        <v>184</v>
      </c>
      <c r="E124" s="86" t="s">
        <v>423</v>
      </c>
      <c r="F124" s="78" t="s">
        <v>3</v>
      </c>
      <c r="G124" s="79" t="s">
        <v>422</v>
      </c>
      <c r="H124" s="77" t="s">
        <v>471</v>
      </c>
      <c r="I124" s="82">
        <v>5.79</v>
      </c>
      <c r="J124" s="85">
        <v>0</v>
      </c>
      <c r="K124" s="28">
        <f t="shared" si="5"/>
        <v>0</v>
      </c>
      <c r="L124" s="28">
        <f t="shared" si="6"/>
        <v>0</v>
      </c>
      <c r="M124" s="29"/>
      <c r="N124" s="30">
        <f t="shared" si="3"/>
        <v>0</v>
      </c>
      <c r="O124" s="29"/>
      <c r="P124" s="29"/>
      <c r="Q124" s="29"/>
      <c r="R124" s="42">
        <f t="shared" si="7"/>
        <v>0</v>
      </c>
      <c r="S124" s="20" t="str">
        <f t="shared" si="8"/>
        <v>OK</v>
      </c>
      <c r="T124" s="142"/>
      <c r="U124" s="143"/>
      <c r="V124" s="143"/>
      <c r="W124" s="143"/>
      <c r="X124" s="143"/>
      <c r="Y124" s="143"/>
      <c r="Z124" s="143"/>
      <c r="AA124" s="40"/>
      <c r="AB124" s="40"/>
      <c r="AC124" s="40"/>
      <c r="AD124" s="40"/>
      <c r="AE124" s="38"/>
      <c r="AF124" s="38"/>
      <c r="AG124" s="38"/>
      <c r="AH124" s="38"/>
      <c r="AI124" s="38"/>
      <c r="AJ124" s="38"/>
      <c r="AK124" s="38"/>
      <c r="AL124" s="38"/>
      <c r="AM124" s="38"/>
      <c r="AN124" s="38"/>
      <c r="AO124" s="38"/>
      <c r="AP124" s="38"/>
      <c r="AQ124" s="38"/>
      <c r="AR124" s="38"/>
      <c r="AS124" s="38"/>
      <c r="AT124" s="38"/>
      <c r="AU124" s="38"/>
      <c r="AV124" s="38"/>
      <c r="AW124" s="38"/>
      <c r="AX124" s="38"/>
      <c r="AY124" s="38"/>
    </row>
    <row r="125" spans="1:51" ht="24.75" customHeight="1" x14ac:dyDescent="0.25">
      <c r="A125" s="166"/>
      <c r="B125" s="164"/>
      <c r="C125" s="67">
        <v>131</v>
      </c>
      <c r="D125" s="72" t="s">
        <v>185</v>
      </c>
      <c r="E125" s="86" t="s">
        <v>424</v>
      </c>
      <c r="F125" s="78" t="s">
        <v>236</v>
      </c>
      <c r="G125" s="79" t="s">
        <v>425</v>
      </c>
      <c r="H125" s="77" t="s">
        <v>468</v>
      </c>
      <c r="I125" s="82">
        <v>45.55</v>
      </c>
      <c r="J125" s="85">
        <v>0</v>
      </c>
      <c r="K125" s="28">
        <f t="shared" si="5"/>
        <v>0</v>
      </c>
      <c r="L125" s="28">
        <f t="shared" si="6"/>
        <v>0</v>
      </c>
      <c r="M125" s="29"/>
      <c r="N125" s="30">
        <f t="shared" si="3"/>
        <v>0</v>
      </c>
      <c r="O125" s="29"/>
      <c r="P125" s="29"/>
      <c r="Q125" s="29"/>
      <c r="R125" s="42">
        <f t="shared" si="7"/>
        <v>0</v>
      </c>
      <c r="S125" s="20" t="str">
        <f t="shared" si="8"/>
        <v>OK</v>
      </c>
      <c r="T125" s="142"/>
      <c r="U125" s="143"/>
      <c r="V125" s="143"/>
      <c r="W125" s="143"/>
      <c r="X125" s="143"/>
      <c r="Y125" s="143"/>
      <c r="Z125" s="143"/>
      <c r="AA125" s="40"/>
      <c r="AB125" s="40"/>
      <c r="AC125" s="40"/>
      <c r="AD125" s="40"/>
      <c r="AE125" s="38"/>
      <c r="AF125" s="38"/>
      <c r="AG125" s="38"/>
      <c r="AH125" s="38"/>
      <c r="AI125" s="38"/>
      <c r="AJ125" s="38"/>
      <c r="AK125" s="38"/>
      <c r="AL125" s="38"/>
      <c r="AM125" s="38"/>
      <c r="AN125" s="38"/>
      <c r="AO125" s="38"/>
      <c r="AP125" s="38"/>
      <c r="AQ125" s="38"/>
      <c r="AR125" s="38"/>
      <c r="AS125" s="38"/>
      <c r="AT125" s="38"/>
      <c r="AU125" s="38"/>
      <c r="AV125" s="38"/>
      <c r="AW125" s="38"/>
      <c r="AX125" s="38"/>
      <c r="AY125" s="38"/>
    </row>
    <row r="126" spans="1:51" ht="24.75" customHeight="1" x14ac:dyDescent="0.25">
      <c r="A126" s="166"/>
      <c r="B126" s="164"/>
      <c r="C126" s="67">
        <v>132</v>
      </c>
      <c r="D126" s="72" t="s">
        <v>186</v>
      </c>
      <c r="E126" s="86" t="s">
        <v>426</v>
      </c>
      <c r="F126" s="78" t="s">
        <v>236</v>
      </c>
      <c r="G126" s="79" t="s">
        <v>427</v>
      </c>
      <c r="H126" s="77" t="s">
        <v>473</v>
      </c>
      <c r="I126" s="82">
        <v>38.03</v>
      </c>
      <c r="J126" s="85">
        <v>0</v>
      </c>
      <c r="K126" s="28">
        <f t="shared" si="5"/>
        <v>0</v>
      </c>
      <c r="L126" s="28">
        <f t="shared" si="6"/>
        <v>0</v>
      </c>
      <c r="M126" s="29"/>
      <c r="N126" s="30">
        <f t="shared" si="3"/>
        <v>0</v>
      </c>
      <c r="O126" s="29"/>
      <c r="P126" s="29"/>
      <c r="Q126" s="29"/>
      <c r="R126" s="42">
        <f t="shared" si="7"/>
        <v>0</v>
      </c>
      <c r="S126" s="20" t="str">
        <f t="shared" si="8"/>
        <v>OK</v>
      </c>
      <c r="T126" s="142"/>
      <c r="U126" s="143"/>
      <c r="V126" s="143"/>
      <c r="W126" s="143"/>
      <c r="X126" s="143"/>
      <c r="Y126" s="143"/>
      <c r="Z126" s="143"/>
      <c r="AA126" s="40"/>
      <c r="AB126" s="40"/>
      <c r="AC126" s="40"/>
      <c r="AD126" s="40"/>
      <c r="AE126" s="38"/>
      <c r="AF126" s="38"/>
      <c r="AG126" s="38"/>
      <c r="AH126" s="38"/>
      <c r="AI126" s="38"/>
      <c r="AJ126" s="38"/>
      <c r="AK126" s="38"/>
      <c r="AL126" s="38"/>
      <c r="AM126" s="38"/>
      <c r="AN126" s="38"/>
      <c r="AO126" s="38"/>
      <c r="AP126" s="38"/>
      <c r="AQ126" s="38"/>
      <c r="AR126" s="38"/>
      <c r="AS126" s="38"/>
      <c r="AT126" s="38"/>
      <c r="AU126" s="38"/>
      <c r="AV126" s="38"/>
      <c r="AW126" s="38"/>
      <c r="AX126" s="38"/>
      <c r="AY126" s="38"/>
    </row>
    <row r="127" spans="1:51" ht="24.75" customHeight="1" x14ac:dyDescent="0.25">
      <c r="A127" s="166"/>
      <c r="B127" s="164"/>
      <c r="C127" s="67">
        <v>133</v>
      </c>
      <c r="D127" s="72" t="s">
        <v>187</v>
      </c>
      <c r="E127" s="86" t="s">
        <v>428</v>
      </c>
      <c r="F127" s="78" t="s">
        <v>374</v>
      </c>
      <c r="G127" s="79" t="s">
        <v>429</v>
      </c>
      <c r="H127" s="77" t="s">
        <v>474</v>
      </c>
      <c r="I127" s="82">
        <v>12.12</v>
      </c>
      <c r="J127" s="85">
        <v>0</v>
      </c>
      <c r="K127" s="28">
        <f t="shared" si="5"/>
        <v>0</v>
      </c>
      <c r="L127" s="28">
        <f t="shared" si="6"/>
        <v>0</v>
      </c>
      <c r="M127" s="29"/>
      <c r="N127" s="30">
        <f t="shared" si="3"/>
        <v>0</v>
      </c>
      <c r="O127" s="29"/>
      <c r="P127" s="29"/>
      <c r="Q127" s="29"/>
      <c r="R127" s="42">
        <f t="shared" si="7"/>
        <v>0</v>
      </c>
      <c r="S127" s="20" t="str">
        <f t="shared" si="8"/>
        <v>OK</v>
      </c>
      <c r="T127" s="142"/>
      <c r="U127" s="143"/>
      <c r="V127" s="143"/>
      <c r="W127" s="143"/>
      <c r="X127" s="143"/>
      <c r="Y127" s="143"/>
      <c r="Z127" s="143"/>
      <c r="AA127" s="40"/>
      <c r="AB127" s="40"/>
      <c r="AC127" s="40"/>
      <c r="AD127" s="40"/>
      <c r="AE127" s="38"/>
      <c r="AF127" s="38"/>
      <c r="AG127" s="38"/>
      <c r="AH127" s="38"/>
      <c r="AI127" s="38"/>
      <c r="AJ127" s="38"/>
      <c r="AK127" s="38"/>
      <c r="AL127" s="38"/>
      <c r="AM127" s="38"/>
      <c r="AN127" s="38"/>
      <c r="AO127" s="38"/>
      <c r="AP127" s="38"/>
      <c r="AQ127" s="38"/>
      <c r="AR127" s="38"/>
      <c r="AS127" s="38"/>
      <c r="AT127" s="38"/>
      <c r="AU127" s="38"/>
      <c r="AV127" s="38"/>
      <c r="AW127" s="38"/>
      <c r="AX127" s="38"/>
      <c r="AY127" s="38"/>
    </row>
    <row r="128" spans="1:51" ht="24.75" customHeight="1" x14ac:dyDescent="0.25">
      <c r="A128" s="166"/>
      <c r="B128" s="164"/>
      <c r="C128" s="67">
        <v>134</v>
      </c>
      <c r="D128" s="72" t="s">
        <v>188</v>
      </c>
      <c r="E128" s="86" t="s">
        <v>430</v>
      </c>
      <c r="F128" s="78" t="s">
        <v>236</v>
      </c>
      <c r="G128" s="79" t="s">
        <v>431</v>
      </c>
      <c r="H128" s="77" t="s">
        <v>468</v>
      </c>
      <c r="I128" s="82">
        <v>14.89</v>
      </c>
      <c r="J128" s="85">
        <v>0</v>
      </c>
      <c r="K128" s="28">
        <f t="shared" si="5"/>
        <v>0</v>
      </c>
      <c r="L128" s="28">
        <f t="shared" si="6"/>
        <v>0</v>
      </c>
      <c r="M128" s="29"/>
      <c r="N128" s="30">
        <f t="shared" si="3"/>
        <v>0</v>
      </c>
      <c r="O128" s="29"/>
      <c r="P128" s="29"/>
      <c r="Q128" s="29"/>
      <c r="R128" s="42">
        <f t="shared" si="7"/>
        <v>0</v>
      </c>
      <c r="S128" s="20" t="str">
        <f t="shared" si="8"/>
        <v>OK</v>
      </c>
      <c r="T128" s="142"/>
      <c r="U128" s="143"/>
      <c r="V128" s="143"/>
      <c r="W128" s="143"/>
      <c r="X128" s="143"/>
      <c r="Y128" s="143"/>
      <c r="Z128" s="143"/>
      <c r="AA128" s="40"/>
      <c r="AB128" s="40"/>
      <c r="AC128" s="40"/>
      <c r="AD128" s="40"/>
      <c r="AE128" s="38"/>
      <c r="AF128" s="38"/>
      <c r="AG128" s="38"/>
      <c r="AH128" s="38"/>
      <c r="AI128" s="38"/>
      <c r="AJ128" s="38"/>
      <c r="AK128" s="38"/>
      <c r="AL128" s="38"/>
      <c r="AM128" s="38"/>
      <c r="AN128" s="38"/>
      <c r="AO128" s="38"/>
      <c r="AP128" s="38"/>
      <c r="AQ128" s="38"/>
      <c r="AR128" s="38"/>
      <c r="AS128" s="38"/>
      <c r="AT128" s="38"/>
      <c r="AU128" s="38"/>
      <c r="AV128" s="38"/>
      <c r="AW128" s="38"/>
      <c r="AX128" s="38"/>
      <c r="AY128" s="38"/>
    </row>
    <row r="129" spans="1:51" ht="24.75" customHeight="1" x14ac:dyDescent="0.25">
      <c r="A129" s="166"/>
      <c r="B129" s="164"/>
      <c r="C129" s="67">
        <v>135</v>
      </c>
      <c r="D129" s="72" t="s">
        <v>189</v>
      </c>
      <c r="E129" s="86" t="s">
        <v>432</v>
      </c>
      <c r="F129" s="78" t="s">
        <v>236</v>
      </c>
      <c r="G129" s="80" t="s">
        <v>433</v>
      </c>
      <c r="H129" s="77" t="s">
        <v>468</v>
      </c>
      <c r="I129" s="82">
        <v>7.29</v>
      </c>
      <c r="J129" s="85">
        <v>0</v>
      </c>
      <c r="K129" s="28">
        <f t="shared" si="5"/>
        <v>0</v>
      </c>
      <c r="L129" s="28">
        <f t="shared" si="6"/>
        <v>0</v>
      </c>
      <c r="M129" s="29"/>
      <c r="N129" s="30">
        <f t="shared" si="3"/>
        <v>0</v>
      </c>
      <c r="O129" s="29"/>
      <c r="P129" s="29"/>
      <c r="Q129" s="29"/>
      <c r="R129" s="42">
        <f t="shared" si="7"/>
        <v>0</v>
      </c>
      <c r="S129" s="20" t="str">
        <f t="shared" si="8"/>
        <v>OK</v>
      </c>
      <c r="T129" s="142"/>
      <c r="U129" s="143"/>
      <c r="V129" s="143"/>
      <c r="W129" s="143"/>
      <c r="X129" s="143"/>
      <c r="Y129" s="143"/>
      <c r="Z129" s="143"/>
      <c r="AA129" s="40"/>
      <c r="AB129" s="40"/>
      <c r="AC129" s="40"/>
      <c r="AD129" s="40"/>
      <c r="AE129" s="38"/>
      <c r="AF129" s="38"/>
      <c r="AG129" s="38"/>
      <c r="AH129" s="38"/>
      <c r="AI129" s="38"/>
      <c r="AJ129" s="38"/>
      <c r="AK129" s="38"/>
      <c r="AL129" s="38"/>
      <c r="AM129" s="38"/>
      <c r="AN129" s="38"/>
      <c r="AO129" s="38"/>
      <c r="AP129" s="38"/>
      <c r="AQ129" s="38"/>
      <c r="AR129" s="38"/>
      <c r="AS129" s="38"/>
      <c r="AT129" s="38"/>
      <c r="AU129" s="38"/>
      <c r="AV129" s="38"/>
      <c r="AW129" s="38"/>
      <c r="AX129" s="38"/>
      <c r="AY129" s="38"/>
    </row>
    <row r="130" spans="1:51" ht="24.75" customHeight="1" x14ac:dyDescent="0.25">
      <c r="A130" s="166"/>
      <c r="B130" s="164"/>
      <c r="C130" s="67">
        <v>136</v>
      </c>
      <c r="D130" s="72" t="s">
        <v>190</v>
      </c>
      <c r="E130" s="86" t="s">
        <v>434</v>
      </c>
      <c r="F130" s="78" t="s">
        <v>236</v>
      </c>
      <c r="G130" s="80" t="s">
        <v>433</v>
      </c>
      <c r="H130" s="77" t="s">
        <v>468</v>
      </c>
      <c r="I130" s="82">
        <v>11.18</v>
      </c>
      <c r="J130" s="85">
        <v>0</v>
      </c>
      <c r="K130" s="28">
        <f t="shared" si="5"/>
        <v>0</v>
      </c>
      <c r="L130" s="28">
        <f t="shared" si="6"/>
        <v>0</v>
      </c>
      <c r="M130" s="29"/>
      <c r="N130" s="30">
        <f t="shared" si="3"/>
        <v>0</v>
      </c>
      <c r="O130" s="29"/>
      <c r="P130" s="29"/>
      <c r="Q130" s="29"/>
      <c r="R130" s="42">
        <f t="shared" si="7"/>
        <v>0</v>
      </c>
      <c r="S130" s="20" t="str">
        <f t="shared" si="8"/>
        <v>OK</v>
      </c>
      <c r="T130" s="142"/>
      <c r="U130" s="143"/>
      <c r="V130" s="143"/>
      <c r="W130" s="143"/>
      <c r="X130" s="143"/>
      <c r="Y130" s="143"/>
      <c r="Z130" s="143"/>
      <c r="AA130" s="40"/>
      <c r="AB130" s="40"/>
      <c r="AC130" s="40"/>
      <c r="AD130" s="40"/>
      <c r="AE130" s="38"/>
      <c r="AF130" s="38"/>
      <c r="AG130" s="38"/>
      <c r="AH130" s="38"/>
      <c r="AI130" s="38"/>
      <c r="AJ130" s="38"/>
      <c r="AK130" s="38"/>
      <c r="AL130" s="38"/>
      <c r="AM130" s="38"/>
      <c r="AN130" s="38"/>
      <c r="AO130" s="38"/>
      <c r="AP130" s="38"/>
      <c r="AQ130" s="38"/>
      <c r="AR130" s="38"/>
      <c r="AS130" s="38"/>
      <c r="AT130" s="38"/>
      <c r="AU130" s="38"/>
      <c r="AV130" s="38"/>
      <c r="AW130" s="38"/>
      <c r="AX130" s="38"/>
      <c r="AY130" s="38"/>
    </row>
    <row r="131" spans="1:51" ht="24.75" customHeight="1" x14ac:dyDescent="0.25">
      <c r="A131" s="166"/>
      <c r="B131" s="164"/>
      <c r="C131" s="67">
        <v>137</v>
      </c>
      <c r="D131" s="72" t="s">
        <v>191</v>
      </c>
      <c r="E131" s="86" t="s">
        <v>435</v>
      </c>
      <c r="F131" s="78" t="s">
        <v>236</v>
      </c>
      <c r="G131" s="79" t="s">
        <v>436</v>
      </c>
      <c r="H131" s="77" t="s">
        <v>475</v>
      </c>
      <c r="I131" s="82">
        <v>204.37</v>
      </c>
      <c r="J131" s="85">
        <v>0</v>
      </c>
      <c r="K131" s="28">
        <f t="shared" si="5"/>
        <v>0</v>
      </c>
      <c r="L131" s="28">
        <f t="shared" si="6"/>
        <v>0</v>
      </c>
      <c r="M131" s="29"/>
      <c r="N131" s="30">
        <f t="shared" si="3"/>
        <v>0</v>
      </c>
      <c r="O131" s="29"/>
      <c r="P131" s="29"/>
      <c r="Q131" s="29"/>
      <c r="R131" s="42">
        <f t="shared" si="7"/>
        <v>0</v>
      </c>
      <c r="S131" s="20" t="str">
        <f t="shared" si="8"/>
        <v>OK</v>
      </c>
      <c r="T131" s="142"/>
      <c r="U131" s="143"/>
      <c r="V131" s="143"/>
      <c r="W131" s="143"/>
      <c r="X131" s="143"/>
      <c r="Y131" s="143"/>
      <c r="Z131" s="143"/>
      <c r="AA131" s="40"/>
      <c r="AB131" s="40"/>
      <c r="AC131" s="40"/>
      <c r="AD131" s="40"/>
      <c r="AE131" s="38"/>
      <c r="AF131" s="38"/>
      <c r="AG131" s="38"/>
      <c r="AH131" s="38"/>
      <c r="AI131" s="38"/>
      <c r="AJ131" s="38"/>
      <c r="AK131" s="38"/>
      <c r="AL131" s="38"/>
      <c r="AM131" s="38"/>
      <c r="AN131" s="38"/>
      <c r="AO131" s="38"/>
      <c r="AP131" s="38"/>
      <c r="AQ131" s="38"/>
      <c r="AR131" s="38"/>
      <c r="AS131" s="38"/>
      <c r="AT131" s="38"/>
      <c r="AU131" s="38"/>
      <c r="AV131" s="38"/>
      <c r="AW131" s="38"/>
      <c r="AX131" s="38"/>
      <c r="AY131" s="38"/>
    </row>
    <row r="132" spans="1:51" ht="24.75" customHeight="1" x14ac:dyDescent="0.25">
      <c r="A132" s="166"/>
      <c r="B132" s="164"/>
      <c r="C132" s="67">
        <v>138</v>
      </c>
      <c r="D132" s="72" t="s">
        <v>192</v>
      </c>
      <c r="E132" s="86" t="s">
        <v>437</v>
      </c>
      <c r="F132" s="78" t="s">
        <v>291</v>
      </c>
      <c r="G132" s="79" t="s">
        <v>438</v>
      </c>
      <c r="H132" s="77" t="s">
        <v>475</v>
      </c>
      <c r="I132" s="82">
        <v>119.47</v>
      </c>
      <c r="J132" s="85">
        <v>0</v>
      </c>
      <c r="K132" s="28">
        <f t="shared" si="5"/>
        <v>0</v>
      </c>
      <c r="L132" s="28">
        <f t="shared" si="6"/>
        <v>0</v>
      </c>
      <c r="M132" s="29"/>
      <c r="N132" s="30">
        <f t="shared" si="3"/>
        <v>0</v>
      </c>
      <c r="O132" s="29"/>
      <c r="P132" s="29"/>
      <c r="Q132" s="29"/>
      <c r="R132" s="42">
        <f t="shared" si="7"/>
        <v>0</v>
      </c>
      <c r="S132" s="20" t="str">
        <f t="shared" si="8"/>
        <v>OK</v>
      </c>
      <c r="T132" s="142"/>
      <c r="U132" s="143"/>
      <c r="V132" s="143"/>
      <c r="W132" s="143"/>
      <c r="X132" s="143"/>
      <c r="Y132" s="143"/>
      <c r="Z132" s="143"/>
      <c r="AA132" s="40"/>
      <c r="AB132" s="40"/>
      <c r="AC132" s="40"/>
      <c r="AD132" s="40"/>
      <c r="AE132" s="38"/>
      <c r="AF132" s="38"/>
      <c r="AG132" s="38"/>
      <c r="AH132" s="38"/>
      <c r="AI132" s="38"/>
      <c r="AJ132" s="38"/>
      <c r="AK132" s="38"/>
      <c r="AL132" s="38"/>
      <c r="AM132" s="38"/>
      <c r="AN132" s="38"/>
      <c r="AO132" s="38"/>
      <c r="AP132" s="38"/>
      <c r="AQ132" s="38"/>
      <c r="AR132" s="38"/>
      <c r="AS132" s="38"/>
      <c r="AT132" s="38"/>
      <c r="AU132" s="38"/>
      <c r="AV132" s="38"/>
      <c r="AW132" s="38"/>
      <c r="AX132" s="38"/>
      <c r="AY132" s="38"/>
    </row>
    <row r="133" spans="1:51" ht="24.75" customHeight="1" x14ac:dyDescent="0.25">
      <c r="A133" s="166"/>
      <c r="B133" s="164"/>
      <c r="C133" s="67">
        <v>139</v>
      </c>
      <c r="D133" s="72" t="s">
        <v>193</v>
      </c>
      <c r="E133" s="86" t="s">
        <v>439</v>
      </c>
      <c r="F133" s="78" t="s">
        <v>236</v>
      </c>
      <c r="G133" s="79" t="s">
        <v>427</v>
      </c>
      <c r="H133" s="77" t="s">
        <v>473</v>
      </c>
      <c r="I133" s="82">
        <v>42.23</v>
      </c>
      <c r="J133" s="85">
        <v>0</v>
      </c>
      <c r="K133" s="28">
        <f t="shared" si="5"/>
        <v>0</v>
      </c>
      <c r="L133" s="28">
        <f t="shared" si="6"/>
        <v>0</v>
      </c>
      <c r="M133" s="29"/>
      <c r="N133" s="30">
        <f t="shared" si="3"/>
        <v>0</v>
      </c>
      <c r="O133" s="29"/>
      <c r="P133" s="29"/>
      <c r="Q133" s="29"/>
      <c r="R133" s="42">
        <f t="shared" si="7"/>
        <v>0</v>
      </c>
      <c r="S133" s="20" t="str">
        <f t="shared" si="8"/>
        <v>OK</v>
      </c>
      <c r="T133" s="142"/>
      <c r="U133" s="143"/>
      <c r="V133" s="143"/>
      <c r="W133" s="143"/>
      <c r="X133" s="143"/>
      <c r="Y133" s="143"/>
      <c r="Z133" s="143"/>
      <c r="AA133" s="40"/>
      <c r="AB133" s="40"/>
      <c r="AC133" s="40"/>
      <c r="AD133" s="40"/>
      <c r="AE133" s="38"/>
      <c r="AF133" s="38"/>
      <c r="AG133" s="38"/>
      <c r="AH133" s="38"/>
      <c r="AI133" s="38"/>
      <c r="AJ133" s="38"/>
      <c r="AK133" s="38"/>
      <c r="AL133" s="38"/>
      <c r="AM133" s="38"/>
      <c r="AN133" s="38"/>
      <c r="AO133" s="38"/>
      <c r="AP133" s="38"/>
      <c r="AQ133" s="38"/>
      <c r="AR133" s="38"/>
      <c r="AS133" s="38"/>
      <c r="AT133" s="38"/>
      <c r="AU133" s="38"/>
      <c r="AV133" s="38"/>
      <c r="AW133" s="38"/>
      <c r="AX133" s="38"/>
      <c r="AY133" s="38"/>
    </row>
    <row r="134" spans="1:51" ht="24.75" customHeight="1" x14ac:dyDescent="0.25">
      <c r="A134" s="166"/>
      <c r="B134" s="164"/>
      <c r="C134" s="67">
        <v>140</v>
      </c>
      <c r="D134" s="72" t="s">
        <v>194</v>
      </c>
      <c r="E134" s="86" t="s">
        <v>440</v>
      </c>
      <c r="F134" s="78" t="s">
        <v>236</v>
      </c>
      <c r="G134" s="79" t="s">
        <v>441</v>
      </c>
      <c r="H134" s="77" t="s">
        <v>475</v>
      </c>
      <c r="I134" s="82">
        <v>20.39</v>
      </c>
      <c r="J134" s="85">
        <v>0</v>
      </c>
      <c r="K134" s="28">
        <f t="shared" si="5"/>
        <v>0</v>
      </c>
      <c r="L134" s="28">
        <f t="shared" si="6"/>
        <v>0</v>
      </c>
      <c r="M134" s="29"/>
      <c r="N134" s="30">
        <f t="shared" si="3"/>
        <v>0</v>
      </c>
      <c r="O134" s="29"/>
      <c r="P134" s="29"/>
      <c r="Q134" s="29"/>
      <c r="R134" s="42">
        <f t="shared" si="7"/>
        <v>0</v>
      </c>
      <c r="S134" s="20" t="str">
        <f t="shared" si="8"/>
        <v>OK</v>
      </c>
      <c r="T134" s="142"/>
      <c r="U134" s="143"/>
      <c r="V134" s="143"/>
      <c r="W134" s="143"/>
      <c r="X134" s="143"/>
      <c r="Y134" s="143"/>
      <c r="Z134" s="143"/>
      <c r="AA134" s="40"/>
      <c r="AB134" s="40"/>
      <c r="AC134" s="40"/>
      <c r="AD134" s="40"/>
      <c r="AE134" s="38"/>
      <c r="AF134" s="38"/>
      <c r="AG134" s="38"/>
      <c r="AH134" s="38"/>
      <c r="AI134" s="38"/>
      <c r="AJ134" s="38"/>
      <c r="AK134" s="38"/>
      <c r="AL134" s="38"/>
      <c r="AM134" s="38"/>
      <c r="AN134" s="38"/>
      <c r="AO134" s="38"/>
      <c r="AP134" s="38"/>
      <c r="AQ134" s="38"/>
      <c r="AR134" s="38"/>
      <c r="AS134" s="38"/>
      <c r="AT134" s="38"/>
      <c r="AU134" s="38"/>
      <c r="AV134" s="38"/>
      <c r="AW134" s="38"/>
      <c r="AX134" s="38"/>
      <c r="AY134" s="38"/>
    </row>
    <row r="135" spans="1:51" ht="24.75" customHeight="1" x14ac:dyDescent="0.25">
      <c r="A135" s="166"/>
      <c r="B135" s="164"/>
      <c r="C135" s="67">
        <v>141</v>
      </c>
      <c r="D135" s="72" t="s">
        <v>195</v>
      </c>
      <c r="E135" s="86" t="s">
        <v>442</v>
      </c>
      <c r="F135" s="78" t="s">
        <v>236</v>
      </c>
      <c r="G135" s="79" t="s">
        <v>443</v>
      </c>
      <c r="H135" s="77" t="s">
        <v>475</v>
      </c>
      <c r="I135" s="82">
        <v>23.65</v>
      </c>
      <c r="J135" s="85">
        <v>0</v>
      </c>
      <c r="K135" s="28">
        <f t="shared" si="5"/>
        <v>0</v>
      </c>
      <c r="L135" s="28">
        <f t="shared" si="6"/>
        <v>0</v>
      </c>
      <c r="M135" s="29"/>
      <c r="N135" s="30">
        <f t="shared" si="3"/>
        <v>0</v>
      </c>
      <c r="O135" s="29"/>
      <c r="P135" s="29"/>
      <c r="Q135" s="29"/>
      <c r="R135" s="42">
        <f t="shared" si="7"/>
        <v>0</v>
      </c>
      <c r="S135" s="20" t="str">
        <f t="shared" si="8"/>
        <v>OK</v>
      </c>
      <c r="T135" s="142"/>
      <c r="U135" s="143"/>
      <c r="V135" s="143"/>
      <c r="W135" s="143"/>
      <c r="X135" s="143"/>
      <c r="Y135" s="143"/>
      <c r="Z135" s="143"/>
      <c r="AA135" s="40"/>
      <c r="AB135" s="40"/>
      <c r="AC135" s="40"/>
      <c r="AD135" s="40"/>
      <c r="AE135" s="38"/>
      <c r="AF135" s="38"/>
      <c r="AG135" s="38"/>
      <c r="AH135" s="38"/>
      <c r="AI135" s="38"/>
      <c r="AJ135" s="38"/>
      <c r="AK135" s="38"/>
      <c r="AL135" s="38"/>
      <c r="AM135" s="38"/>
      <c r="AN135" s="38"/>
      <c r="AO135" s="38"/>
      <c r="AP135" s="38"/>
      <c r="AQ135" s="38"/>
      <c r="AR135" s="38"/>
      <c r="AS135" s="38"/>
      <c r="AT135" s="38"/>
      <c r="AU135" s="38"/>
      <c r="AV135" s="38"/>
      <c r="AW135" s="38"/>
      <c r="AX135" s="38"/>
      <c r="AY135" s="38"/>
    </row>
    <row r="136" spans="1:51" ht="24.75" customHeight="1" x14ac:dyDescent="0.25">
      <c r="A136" s="166"/>
      <c r="B136" s="164"/>
      <c r="C136" s="67">
        <v>142</v>
      </c>
      <c r="D136" s="72" t="s">
        <v>196</v>
      </c>
      <c r="E136" s="86" t="s">
        <v>444</v>
      </c>
      <c r="F136" s="78" t="s">
        <v>236</v>
      </c>
      <c r="G136" s="79" t="s">
        <v>445</v>
      </c>
      <c r="H136" s="77" t="s">
        <v>475</v>
      </c>
      <c r="I136" s="82">
        <v>23.5</v>
      </c>
      <c r="J136" s="85">
        <v>0</v>
      </c>
      <c r="K136" s="28">
        <f t="shared" si="5"/>
        <v>0</v>
      </c>
      <c r="L136" s="28">
        <f t="shared" si="6"/>
        <v>0</v>
      </c>
      <c r="M136" s="29"/>
      <c r="N136" s="30">
        <f t="shared" si="3"/>
        <v>0</v>
      </c>
      <c r="O136" s="29"/>
      <c r="P136" s="29"/>
      <c r="Q136" s="29"/>
      <c r="R136" s="42">
        <f t="shared" si="7"/>
        <v>0</v>
      </c>
      <c r="S136" s="20" t="str">
        <f t="shared" si="8"/>
        <v>OK</v>
      </c>
      <c r="T136" s="142"/>
      <c r="U136" s="143"/>
      <c r="V136" s="143"/>
      <c r="W136" s="143"/>
      <c r="X136" s="143"/>
      <c r="Y136" s="143"/>
      <c r="Z136" s="143"/>
      <c r="AA136" s="40"/>
      <c r="AB136" s="40"/>
      <c r="AC136" s="40"/>
      <c r="AD136" s="40"/>
      <c r="AE136" s="38"/>
      <c r="AF136" s="38"/>
      <c r="AG136" s="38"/>
      <c r="AH136" s="38"/>
      <c r="AI136" s="38"/>
      <c r="AJ136" s="38"/>
      <c r="AK136" s="38"/>
      <c r="AL136" s="38"/>
      <c r="AM136" s="38"/>
      <c r="AN136" s="38"/>
      <c r="AO136" s="38"/>
      <c r="AP136" s="38"/>
      <c r="AQ136" s="38"/>
      <c r="AR136" s="38"/>
      <c r="AS136" s="38"/>
      <c r="AT136" s="38"/>
      <c r="AU136" s="38"/>
      <c r="AV136" s="38"/>
      <c r="AW136" s="38"/>
      <c r="AX136" s="38"/>
      <c r="AY136" s="38"/>
    </row>
    <row r="137" spans="1:51" ht="24.75" customHeight="1" x14ac:dyDescent="0.25">
      <c r="A137" s="166"/>
      <c r="B137" s="164"/>
      <c r="C137" s="67">
        <v>143</v>
      </c>
      <c r="D137" s="72" t="s">
        <v>197</v>
      </c>
      <c r="E137" s="86" t="s">
        <v>446</v>
      </c>
      <c r="F137" s="78" t="s">
        <v>236</v>
      </c>
      <c r="G137" s="79" t="s">
        <v>447</v>
      </c>
      <c r="H137" s="77" t="s">
        <v>472</v>
      </c>
      <c r="I137" s="82">
        <v>5.53</v>
      </c>
      <c r="J137" s="85">
        <v>0</v>
      </c>
      <c r="K137" s="28">
        <f t="shared" si="5"/>
        <v>0</v>
      </c>
      <c r="L137" s="28">
        <f t="shared" si="6"/>
        <v>0</v>
      </c>
      <c r="M137" s="29"/>
      <c r="N137" s="30">
        <f t="shared" si="3"/>
        <v>0</v>
      </c>
      <c r="O137" s="29"/>
      <c r="P137" s="29"/>
      <c r="Q137" s="29"/>
      <c r="R137" s="42">
        <f t="shared" si="7"/>
        <v>0</v>
      </c>
      <c r="S137" s="20" t="str">
        <f t="shared" si="8"/>
        <v>OK</v>
      </c>
      <c r="T137" s="142"/>
      <c r="U137" s="143"/>
      <c r="V137" s="143"/>
      <c r="W137" s="143"/>
      <c r="X137" s="143"/>
      <c r="Y137" s="143"/>
      <c r="Z137" s="143"/>
      <c r="AA137" s="40"/>
      <c r="AB137" s="40"/>
      <c r="AC137" s="40"/>
      <c r="AD137" s="40"/>
      <c r="AE137" s="38"/>
      <c r="AF137" s="38"/>
      <c r="AG137" s="38"/>
      <c r="AH137" s="38"/>
      <c r="AI137" s="38"/>
      <c r="AJ137" s="38"/>
      <c r="AK137" s="38"/>
      <c r="AL137" s="38"/>
      <c r="AM137" s="38"/>
      <c r="AN137" s="38"/>
      <c r="AO137" s="38"/>
      <c r="AP137" s="38"/>
      <c r="AQ137" s="38"/>
      <c r="AR137" s="38"/>
      <c r="AS137" s="38"/>
      <c r="AT137" s="38"/>
      <c r="AU137" s="38"/>
      <c r="AV137" s="38"/>
      <c r="AW137" s="38"/>
      <c r="AX137" s="38"/>
      <c r="AY137" s="38"/>
    </row>
    <row r="138" spans="1:51" ht="24.75" customHeight="1" x14ac:dyDescent="0.25">
      <c r="A138" s="166"/>
      <c r="B138" s="165"/>
      <c r="C138" s="67">
        <v>144</v>
      </c>
      <c r="D138" s="72" t="s">
        <v>198</v>
      </c>
      <c r="E138" s="86" t="s">
        <v>448</v>
      </c>
      <c r="F138" s="78" t="s">
        <v>236</v>
      </c>
      <c r="G138" s="79" t="s">
        <v>447</v>
      </c>
      <c r="H138" s="77" t="s">
        <v>472</v>
      </c>
      <c r="I138" s="82">
        <v>7.93</v>
      </c>
      <c r="J138" s="85">
        <v>0</v>
      </c>
      <c r="K138" s="28">
        <f t="shared" si="5"/>
        <v>0</v>
      </c>
      <c r="L138" s="28">
        <f t="shared" si="6"/>
        <v>0</v>
      </c>
      <c r="M138" s="29"/>
      <c r="N138" s="30">
        <f t="shared" si="3"/>
        <v>0</v>
      </c>
      <c r="O138" s="29"/>
      <c r="P138" s="29"/>
      <c r="Q138" s="29"/>
      <c r="R138" s="42">
        <f t="shared" si="7"/>
        <v>0</v>
      </c>
      <c r="S138" s="20" t="str">
        <f t="shared" si="8"/>
        <v>OK</v>
      </c>
      <c r="T138" s="142"/>
      <c r="U138" s="143"/>
      <c r="V138" s="143"/>
      <c r="W138" s="143"/>
      <c r="X138" s="143"/>
      <c r="Y138" s="143"/>
      <c r="Z138" s="143"/>
      <c r="AA138" s="40"/>
      <c r="AB138" s="40"/>
      <c r="AC138" s="40"/>
      <c r="AD138" s="40"/>
      <c r="AE138" s="38"/>
      <c r="AF138" s="38"/>
      <c r="AG138" s="38"/>
      <c r="AH138" s="38"/>
      <c r="AI138" s="38"/>
      <c r="AJ138" s="38"/>
      <c r="AK138" s="38"/>
      <c r="AL138" s="38"/>
      <c r="AM138" s="38"/>
      <c r="AN138" s="38"/>
      <c r="AO138" s="38"/>
      <c r="AP138" s="38"/>
      <c r="AQ138" s="38"/>
      <c r="AR138" s="38"/>
      <c r="AS138" s="38"/>
      <c r="AT138" s="38"/>
      <c r="AU138" s="38"/>
      <c r="AV138" s="38"/>
      <c r="AW138" s="38"/>
      <c r="AX138" s="38"/>
      <c r="AY138" s="38"/>
    </row>
    <row r="139" spans="1:51" ht="24.75" customHeight="1" x14ac:dyDescent="0.25">
      <c r="A139" s="166" t="s">
        <v>481</v>
      </c>
      <c r="B139" s="163">
        <v>16</v>
      </c>
      <c r="C139" s="67">
        <v>145</v>
      </c>
      <c r="D139" s="72" t="s">
        <v>199</v>
      </c>
      <c r="E139" s="86" t="s">
        <v>449</v>
      </c>
      <c r="F139" s="78" t="s">
        <v>236</v>
      </c>
      <c r="G139" s="79" t="s">
        <v>450</v>
      </c>
      <c r="H139" s="77" t="s">
        <v>468</v>
      </c>
      <c r="I139" s="82">
        <v>229.58</v>
      </c>
      <c r="J139" s="85">
        <v>0</v>
      </c>
      <c r="K139" s="28">
        <f t="shared" si="5"/>
        <v>0</v>
      </c>
      <c r="L139" s="28">
        <f t="shared" si="6"/>
        <v>0</v>
      </c>
      <c r="M139" s="29"/>
      <c r="N139" s="30">
        <f t="shared" si="3"/>
        <v>0</v>
      </c>
      <c r="O139" s="29"/>
      <c r="P139" s="29"/>
      <c r="Q139" s="29"/>
      <c r="R139" s="42">
        <f t="shared" si="7"/>
        <v>0</v>
      </c>
      <c r="S139" s="20" t="str">
        <f t="shared" si="8"/>
        <v>OK</v>
      </c>
      <c r="T139" s="142"/>
      <c r="U139" s="143"/>
      <c r="V139" s="143"/>
      <c r="W139" s="143"/>
      <c r="X139" s="143"/>
      <c r="Y139" s="143"/>
      <c r="Z139" s="143"/>
      <c r="AA139" s="40"/>
      <c r="AB139" s="40"/>
      <c r="AC139" s="40"/>
      <c r="AD139" s="40"/>
      <c r="AE139" s="38"/>
      <c r="AF139" s="38"/>
      <c r="AG139" s="38"/>
      <c r="AH139" s="38"/>
      <c r="AI139" s="38"/>
      <c r="AJ139" s="38"/>
      <c r="AK139" s="38"/>
      <c r="AL139" s="38"/>
      <c r="AM139" s="38"/>
      <c r="AN139" s="38"/>
      <c r="AO139" s="38"/>
      <c r="AP139" s="38"/>
      <c r="AQ139" s="38"/>
      <c r="AR139" s="38"/>
      <c r="AS139" s="38"/>
      <c r="AT139" s="38"/>
      <c r="AU139" s="38"/>
      <c r="AV139" s="38"/>
      <c r="AW139" s="38"/>
      <c r="AX139" s="38"/>
      <c r="AY139" s="38"/>
    </row>
    <row r="140" spans="1:51" ht="24.75" customHeight="1" x14ac:dyDescent="0.25">
      <c r="A140" s="166"/>
      <c r="B140" s="165"/>
      <c r="C140" s="67">
        <v>146</v>
      </c>
      <c r="D140" s="72" t="s">
        <v>200</v>
      </c>
      <c r="E140" s="86" t="s">
        <v>451</v>
      </c>
      <c r="F140" s="78" t="s">
        <v>403</v>
      </c>
      <c r="G140" s="79" t="s">
        <v>452</v>
      </c>
      <c r="H140" s="77" t="s">
        <v>52</v>
      </c>
      <c r="I140" s="82">
        <v>96.02</v>
      </c>
      <c r="J140" s="85">
        <v>0</v>
      </c>
      <c r="K140" s="28">
        <f t="shared" si="5"/>
        <v>0</v>
      </c>
      <c r="L140" s="28">
        <f t="shared" si="6"/>
        <v>0</v>
      </c>
      <c r="M140" s="29"/>
      <c r="N140" s="30">
        <f t="shared" si="3"/>
        <v>0</v>
      </c>
      <c r="O140" s="29"/>
      <c r="P140" s="29"/>
      <c r="Q140" s="29"/>
      <c r="R140" s="42">
        <f t="shared" si="7"/>
        <v>0</v>
      </c>
      <c r="S140" s="20" t="str">
        <f t="shared" si="8"/>
        <v>OK</v>
      </c>
      <c r="T140" s="142"/>
      <c r="U140" s="143"/>
      <c r="V140" s="143"/>
      <c r="W140" s="143"/>
      <c r="X140" s="143"/>
      <c r="Y140" s="143"/>
      <c r="Z140" s="143"/>
      <c r="AA140" s="40"/>
      <c r="AB140" s="40"/>
      <c r="AC140" s="40"/>
      <c r="AD140" s="40"/>
      <c r="AE140" s="38"/>
      <c r="AF140" s="38"/>
      <c r="AG140" s="38"/>
      <c r="AH140" s="38"/>
      <c r="AI140" s="38"/>
      <c r="AJ140" s="38"/>
      <c r="AK140" s="38"/>
      <c r="AL140" s="38"/>
      <c r="AM140" s="38"/>
      <c r="AN140" s="38"/>
      <c r="AO140" s="38"/>
      <c r="AP140" s="38"/>
      <c r="AQ140" s="38"/>
      <c r="AR140" s="38"/>
      <c r="AS140" s="38"/>
      <c r="AT140" s="38"/>
      <c r="AU140" s="38"/>
      <c r="AV140" s="38"/>
      <c r="AW140" s="38"/>
      <c r="AX140" s="38"/>
      <c r="AY140" s="38"/>
    </row>
    <row r="141" spans="1:51" ht="24.75" customHeight="1" x14ac:dyDescent="0.25">
      <c r="A141" s="166" t="s">
        <v>481</v>
      </c>
      <c r="B141" s="163">
        <v>17</v>
      </c>
      <c r="C141" s="67">
        <v>147</v>
      </c>
      <c r="D141" s="73" t="s">
        <v>201</v>
      </c>
      <c r="E141" s="86" t="s">
        <v>453</v>
      </c>
      <c r="F141" s="78" t="s">
        <v>3</v>
      </c>
      <c r="G141" s="80" t="s">
        <v>454</v>
      </c>
      <c r="H141" s="77" t="s">
        <v>468</v>
      </c>
      <c r="I141" s="82">
        <v>1298.31</v>
      </c>
      <c r="J141" s="85">
        <v>0</v>
      </c>
      <c r="K141" s="28">
        <f t="shared" si="5"/>
        <v>0</v>
      </c>
      <c r="L141" s="28">
        <f t="shared" si="6"/>
        <v>0</v>
      </c>
      <c r="M141" s="29"/>
      <c r="N141" s="30">
        <f t="shared" si="3"/>
        <v>0</v>
      </c>
      <c r="O141" s="29"/>
      <c r="P141" s="29"/>
      <c r="Q141" s="29"/>
      <c r="R141" s="42">
        <f t="shared" si="7"/>
        <v>0</v>
      </c>
      <c r="S141" s="20" t="str">
        <f t="shared" si="8"/>
        <v>OK</v>
      </c>
      <c r="T141" s="142"/>
      <c r="U141" s="143"/>
      <c r="V141" s="143"/>
      <c r="W141" s="143"/>
      <c r="X141" s="143"/>
      <c r="Y141" s="143"/>
      <c r="Z141" s="143"/>
      <c r="AA141" s="40"/>
      <c r="AB141" s="40"/>
      <c r="AC141" s="40"/>
      <c r="AD141" s="40"/>
      <c r="AE141" s="38"/>
      <c r="AF141" s="38"/>
      <c r="AG141" s="38"/>
      <c r="AH141" s="38"/>
      <c r="AI141" s="38"/>
      <c r="AJ141" s="38"/>
      <c r="AK141" s="38"/>
      <c r="AL141" s="38"/>
      <c r="AM141" s="38"/>
      <c r="AN141" s="38"/>
      <c r="AO141" s="38"/>
      <c r="AP141" s="38"/>
      <c r="AQ141" s="38"/>
      <c r="AR141" s="38"/>
      <c r="AS141" s="38"/>
      <c r="AT141" s="38"/>
      <c r="AU141" s="38"/>
      <c r="AV141" s="38"/>
      <c r="AW141" s="38"/>
      <c r="AX141" s="38"/>
      <c r="AY141" s="38"/>
    </row>
    <row r="142" spans="1:51" ht="24.75" customHeight="1" x14ac:dyDescent="0.25">
      <c r="A142" s="166"/>
      <c r="B142" s="164"/>
      <c r="C142" s="67">
        <v>148</v>
      </c>
      <c r="D142" s="73" t="s">
        <v>202</v>
      </c>
      <c r="E142" s="86" t="s">
        <v>455</v>
      </c>
      <c r="F142" s="78" t="s">
        <v>3</v>
      </c>
      <c r="G142" s="80" t="s">
        <v>454</v>
      </c>
      <c r="H142" s="77" t="s">
        <v>476</v>
      </c>
      <c r="I142" s="82">
        <v>1073.81</v>
      </c>
      <c r="J142" s="85">
        <v>0</v>
      </c>
      <c r="K142" s="28">
        <f t="shared" si="5"/>
        <v>0</v>
      </c>
      <c r="L142" s="28">
        <f t="shared" si="6"/>
        <v>0</v>
      </c>
      <c r="M142" s="29"/>
      <c r="N142" s="30">
        <f t="shared" si="3"/>
        <v>0</v>
      </c>
      <c r="O142" s="29"/>
      <c r="P142" s="29"/>
      <c r="Q142" s="29"/>
      <c r="R142" s="42">
        <f t="shared" si="7"/>
        <v>0</v>
      </c>
      <c r="S142" s="20" t="str">
        <f t="shared" si="8"/>
        <v>OK</v>
      </c>
      <c r="T142" s="142"/>
      <c r="U142" s="143"/>
      <c r="V142" s="143"/>
      <c r="W142" s="143"/>
      <c r="X142" s="143"/>
      <c r="Y142" s="143"/>
      <c r="Z142" s="143"/>
      <c r="AA142" s="40"/>
      <c r="AB142" s="40"/>
      <c r="AC142" s="40"/>
      <c r="AD142" s="40"/>
      <c r="AE142" s="38"/>
      <c r="AF142" s="38"/>
      <c r="AG142" s="38"/>
      <c r="AH142" s="38"/>
      <c r="AI142" s="38"/>
      <c r="AJ142" s="38"/>
      <c r="AK142" s="38"/>
      <c r="AL142" s="38"/>
      <c r="AM142" s="38"/>
      <c r="AN142" s="38"/>
      <c r="AO142" s="38"/>
      <c r="AP142" s="38"/>
      <c r="AQ142" s="38"/>
      <c r="AR142" s="38"/>
      <c r="AS142" s="38"/>
      <c r="AT142" s="38"/>
      <c r="AU142" s="38"/>
      <c r="AV142" s="38"/>
      <c r="AW142" s="38"/>
      <c r="AX142" s="38"/>
      <c r="AY142" s="38"/>
    </row>
    <row r="143" spans="1:51" ht="24.75" customHeight="1" x14ac:dyDescent="0.25">
      <c r="A143" s="166"/>
      <c r="B143" s="165"/>
      <c r="C143" s="67">
        <v>149</v>
      </c>
      <c r="D143" s="73" t="s">
        <v>203</v>
      </c>
      <c r="E143" s="86" t="s">
        <v>456</v>
      </c>
      <c r="F143" s="78" t="s">
        <v>3</v>
      </c>
      <c r="G143" s="80" t="s">
        <v>454</v>
      </c>
      <c r="H143" s="77" t="s">
        <v>468</v>
      </c>
      <c r="I143" s="82">
        <v>424.67</v>
      </c>
      <c r="J143" s="85">
        <v>0</v>
      </c>
      <c r="K143" s="28">
        <f t="shared" si="5"/>
        <v>0</v>
      </c>
      <c r="L143" s="28">
        <f t="shared" si="6"/>
        <v>0</v>
      </c>
      <c r="M143" s="29"/>
      <c r="N143" s="30">
        <f t="shared" si="3"/>
        <v>0</v>
      </c>
      <c r="O143" s="29"/>
      <c r="P143" s="29"/>
      <c r="Q143" s="29"/>
      <c r="R143" s="42">
        <f t="shared" si="7"/>
        <v>0</v>
      </c>
      <c r="S143" s="20" t="str">
        <f t="shared" si="8"/>
        <v>OK</v>
      </c>
      <c r="T143" s="142"/>
      <c r="U143" s="143"/>
      <c r="V143" s="143"/>
      <c r="W143" s="143"/>
      <c r="X143" s="143"/>
      <c r="Y143" s="143"/>
      <c r="Z143" s="143"/>
      <c r="AA143" s="40"/>
      <c r="AB143" s="40"/>
      <c r="AC143" s="40"/>
      <c r="AD143" s="40"/>
      <c r="AE143" s="38"/>
      <c r="AF143" s="38"/>
      <c r="AG143" s="38"/>
      <c r="AH143" s="38"/>
      <c r="AI143" s="38"/>
      <c r="AJ143" s="38"/>
      <c r="AK143" s="38"/>
      <c r="AL143" s="38"/>
      <c r="AM143" s="38"/>
      <c r="AN143" s="38"/>
      <c r="AO143" s="38"/>
      <c r="AP143" s="38"/>
      <c r="AQ143" s="38"/>
      <c r="AR143" s="38"/>
      <c r="AS143" s="38"/>
      <c r="AT143" s="38"/>
      <c r="AU143" s="38"/>
      <c r="AV143" s="38"/>
      <c r="AW143" s="38"/>
      <c r="AX143" s="38"/>
      <c r="AY143" s="38"/>
    </row>
    <row r="144" spans="1:51" ht="24.75" customHeight="1" x14ac:dyDescent="0.25">
      <c r="A144" s="166" t="s">
        <v>482</v>
      </c>
      <c r="B144" s="163">
        <v>18</v>
      </c>
      <c r="C144" s="67">
        <v>150</v>
      </c>
      <c r="D144" s="73" t="s">
        <v>204</v>
      </c>
      <c r="E144" s="86" t="s">
        <v>457</v>
      </c>
      <c r="F144" s="78" t="s">
        <v>403</v>
      </c>
      <c r="G144" s="80" t="s">
        <v>433</v>
      </c>
      <c r="H144" s="77" t="s">
        <v>470</v>
      </c>
      <c r="I144" s="82">
        <v>30.6</v>
      </c>
      <c r="J144" s="85">
        <v>0</v>
      </c>
      <c r="K144" s="28">
        <f t="shared" si="5"/>
        <v>0</v>
      </c>
      <c r="L144" s="28">
        <f t="shared" si="6"/>
        <v>0</v>
      </c>
      <c r="M144" s="29"/>
      <c r="N144" s="30">
        <f t="shared" si="3"/>
        <v>0</v>
      </c>
      <c r="O144" s="29"/>
      <c r="P144" s="29"/>
      <c r="Q144" s="29"/>
      <c r="R144" s="42">
        <f t="shared" si="7"/>
        <v>0</v>
      </c>
      <c r="S144" s="20" t="str">
        <f t="shared" si="8"/>
        <v>OK</v>
      </c>
      <c r="T144" s="142"/>
      <c r="U144" s="143"/>
      <c r="V144" s="143"/>
      <c r="W144" s="143"/>
      <c r="X144" s="143"/>
      <c r="Y144" s="143"/>
      <c r="Z144" s="143"/>
      <c r="AA144" s="40"/>
      <c r="AB144" s="40"/>
      <c r="AC144" s="40"/>
      <c r="AD144" s="40"/>
      <c r="AE144" s="38"/>
      <c r="AF144" s="38"/>
      <c r="AG144" s="38"/>
      <c r="AH144" s="38"/>
      <c r="AI144" s="38"/>
      <c r="AJ144" s="38"/>
      <c r="AK144" s="38"/>
      <c r="AL144" s="38"/>
      <c r="AM144" s="38"/>
      <c r="AN144" s="38"/>
      <c r="AO144" s="38"/>
      <c r="AP144" s="38"/>
      <c r="AQ144" s="38"/>
      <c r="AR144" s="38"/>
      <c r="AS144" s="38"/>
      <c r="AT144" s="38"/>
      <c r="AU144" s="38"/>
      <c r="AV144" s="38"/>
      <c r="AW144" s="38"/>
      <c r="AX144" s="38"/>
      <c r="AY144" s="38"/>
    </row>
    <row r="145" spans="1:51" ht="24.75" customHeight="1" x14ac:dyDescent="0.25">
      <c r="A145" s="166"/>
      <c r="B145" s="164"/>
      <c r="C145" s="67">
        <v>151</v>
      </c>
      <c r="D145" s="73" t="s">
        <v>205</v>
      </c>
      <c r="E145" s="86" t="s">
        <v>458</v>
      </c>
      <c r="F145" s="78" t="s">
        <v>3</v>
      </c>
      <c r="G145" s="80" t="s">
        <v>433</v>
      </c>
      <c r="H145" s="77" t="s">
        <v>468</v>
      </c>
      <c r="I145" s="82">
        <v>14.23</v>
      </c>
      <c r="J145" s="85">
        <v>0</v>
      </c>
      <c r="K145" s="28">
        <f t="shared" si="5"/>
        <v>0</v>
      </c>
      <c r="L145" s="28">
        <f t="shared" si="6"/>
        <v>0</v>
      </c>
      <c r="M145" s="29"/>
      <c r="N145" s="30">
        <f t="shared" si="3"/>
        <v>0</v>
      </c>
      <c r="O145" s="29"/>
      <c r="P145" s="29"/>
      <c r="Q145" s="29"/>
      <c r="R145" s="42">
        <f t="shared" si="7"/>
        <v>0</v>
      </c>
      <c r="S145" s="20" t="str">
        <f t="shared" si="8"/>
        <v>OK</v>
      </c>
      <c r="T145" s="142"/>
      <c r="U145" s="143"/>
      <c r="V145" s="143"/>
      <c r="W145" s="143"/>
      <c r="X145" s="143"/>
      <c r="Y145" s="143"/>
      <c r="Z145" s="143"/>
      <c r="AA145" s="40"/>
      <c r="AB145" s="40"/>
      <c r="AC145" s="40"/>
      <c r="AD145" s="40"/>
      <c r="AE145" s="38"/>
      <c r="AF145" s="38"/>
      <c r="AG145" s="38"/>
      <c r="AH145" s="38"/>
      <c r="AI145" s="38"/>
      <c r="AJ145" s="38"/>
      <c r="AK145" s="38"/>
      <c r="AL145" s="38"/>
      <c r="AM145" s="38"/>
      <c r="AN145" s="38"/>
      <c r="AO145" s="38"/>
      <c r="AP145" s="38"/>
      <c r="AQ145" s="38"/>
      <c r="AR145" s="38"/>
      <c r="AS145" s="38"/>
      <c r="AT145" s="38"/>
      <c r="AU145" s="38"/>
      <c r="AV145" s="38"/>
      <c r="AW145" s="38"/>
      <c r="AX145" s="38"/>
      <c r="AY145" s="38"/>
    </row>
    <row r="146" spans="1:51" ht="24.75" customHeight="1" x14ac:dyDescent="0.25">
      <c r="A146" s="166"/>
      <c r="B146" s="164"/>
      <c r="C146" s="67">
        <v>152</v>
      </c>
      <c r="D146" s="73" t="s">
        <v>206</v>
      </c>
      <c r="E146" s="86" t="s">
        <v>459</v>
      </c>
      <c r="F146" s="78" t="s">
        <v>3</v>
      </c>
      <c r="G146" s="80" t="s">
        <v>433</v>
      </c>
      <c r="H146" s="77" t="s">
        <v>468</v>
      </c>
      <c r="I146" s="82">
        <v>4.05</v>
      </c>
      <c r="J146" s="85">
        <v>0</v>
      </c>
      <c r="K146" s="28">
        <f t="shared" si="5"/>
        <v>0</v>
      </c>
      <c r="L146" s="28">
        <f t="shared" si="6"/>
        <v>0</v>
      </c>
      <c r="M146" s="29"/>
      <c r="N146" s="30">
        <f t="shared" si="3"/>
        <v>0</v>
      </c>
      <c r="O146" s="29"/>
      <c r="P146" s="29"/>
      <c r="Q146" s="29"/>
      <c r="R146" s="42">
        <f t="shared" si="7"/>
        <v>0</v>
      </c>
      <c r="S146" s="20" t="str">
        <f t="shared" si="8"/>
        <v>OK</v>
      </c>
      <c r="T146" s="142"/>
      <c r="U146" s="143"/>
      <c r="V146" s="143"/>
      <c r="W146" s="143"/>
      <c r="X146" s="143"/>
      <c r="Y146" s="143"/>
      <c r="Z146" s="143"/>
      <c r="AA146" s="40"/>
      <c r="AB146" s="40"/>
      <c r="AC146" s="40"/>
      <c r="AD146" s="40"/>
      <c r="AE146" s="38"/>
      <c r="AF146" s="38"/>
      <c r="AG146" s="38"/>
      <c r="AH146" s="38"/>
      <c r="AI146" s="38"/>
      <c r="AJ146" s="38"/>
      <c r="AK146" s="38"/>
      <c r="AL146" s="38"/>
      <c r="AM146" s="38"/>
      <c r="AN146" s="38"/>
      <c r="AO146" s="38"/>
      <c r="AP146" s="38"/>
      <c r="AQ146" s="38"/>
      <c r="AR146" s="38"/>
      <c r="AS146" s="38"/>
      <c r="AT146" s="38"/>
      <c r="AU146" s="38"/>
      <c r="AV146" s="38"/>
      <c r="AW146" s="38"/>
      <c r="AX146" s="38"/>
      <c r="AY146" s="38"/>
    </row>
    <row r="147" spans="1:51" ht="24.75" customHeight="1" x14ac:dyDescent="0.25">
      <c r="A147" s="166"/>
      <c r="B147" s="164"/>
      <c r="C147" s="67">
        <v>153</v>
      </c>
      <c r="D147" s="73" t="s">
        <v>207</v>
      </c>
      <c r="E147" s="86" t="s">
        <v>460</v>
      </c>
      <c r="F147" s="78" t="s">
        <v>3</v>
      </c>
      <c r="G147" s="80" t="s">
        <v>433</v>
      </c>
      <c r="H147" s="77" t="s">
        <v>468</v>
      </c>
      <c r="I147" s="82">
        <v>3.9</v>
      </c>
      <c r="J147" s="85">
        <v>0</v>
      </c>
      <c r="K147" s="28">
        <f t="shared" si="5"/>
        <v>0</v>
      </c>
      <c r="L147" s="28">
        <f t="shared" si="6"/>
        <v>0</v>
      </c>
      <c r="M147" s="29"/>
      <c r="N147" s="30">
        <f t="shared" si="3"/>
        <v>0</v>
      </c>
      <c r="O147" s="29"/>
      <c r="P147" s="29"/>
      <c r="Q147" s="29"/>
      <c r="R147" s="42">
        <f t="shared" si="7"/>
        <v>0</v>
      </c>
      <c r="S147" s="20" t="str">
        <f t="shared" si="8"/>
        <v>OK</v>
      </c>
      <c r="T147" s="142"/>
      <c r="U147" s="143"/>
      <c r="V147" s="143"/>
      <c r="W147" s="143"/>
      <c r="X147" s="143"/>
      <c r="Y147" s="143"/>
      <c r="Z147" s="143"/>
      <c r="AA147" s="40"/>
      <c r="AB147" s="40"/>
      <c r="AC147" s="40"/>
      <c r="AD147" s="40"/>
      <c r="AE147" s="38"/>
      <c r="AF147" s="38"/>
      <c r="AG147" s="38"/>
      <c r="AH147" s="38"/>
      <c r="AI147" s="38"/>
      <c r="AJ147" s="38"/>
      <c r="AK147" s="38"/>
      <c r="AL147" s="38"/>
      <c r="AM147" s="38"/>
      <c r="AN147" s="38"/>
      <c r="AO147" s="38"/>
      <c r="AP147" s="38"/>
      <c r="AQ147" s="38"/>
      <c r="AR147" s="38"/>
      <c r="AS147" s="38"/>
      <c r="AT147" s="38"/>
      <c r="AU147" s="38"/>
      <c r="AV147" s="38"/>
      <c r="AW147" s="38"/>
      <c r="AX147" s="38"/>
      <c r="AY147" s="38"/>
    </row>
    <row r="148" spans="1:51" ht="24.75" customHeight="1" x14ac:dyDescent="0.25">
      <c r="A148" s="166"/>
      <c r="B148" s="164"/>
      <c r="C148" s="67">
        <v>154</v>
      </c>
      <c r="D148" s="73" t="s">
        <v>208</v>
      </c>
      <c r="E148" s="86" t="s">
        <v>461</v>
      </c>
      <c r="F148" s="78" t="s">
        <v>3</v>
      </c>
      <c r="G148" s="80" t="s">
        <v>433</v>
      </c>
      <c r="H148" s="77" t="s">
        <v>468</v>
      </c>
      <c r="I148" s="82">
        <v>3.27</v>
      </c>
      <c r="J148" s="85">
        <v>0</v>
      </c>
      <c r="K148" s="28">
        <f t="shared" si="5"/>
        <v>0</v>
      </c>
      <c r="L148" s="28">
        <f t="shared" si="6"/>
        <v>0</v>
      </c>
      <c r="M148" s="29"/>
      <c r="N148" s="30">
        <f t="shared" si="3"/>
        <v>0</v>
      </c>
      <c r="O148" s="29"/>
      <c r="P148" s="29"/>
      <c r="Q148" s="29"/>
      <c r="R148" s="42">
        <f t="shared" si="7"/>
        <v>0</v>
      </c>
      <c r="S148" s="20" t="str">
        <f t="shared" si="8"/>
        <v>OK</v>
      </c>
      <c r="T148" s="142"/>
      <c r="U148" s="143"/>
      <c r="V148" s="143"/>
      <c r="W148" s="143"/>
      <c r="X148" s="143"/>
      <c r="Y148" s="143"/>
      <c r="Z148" s="143"/>
      <c r="AA148" s="40"/>
      <c r="AB148" s="40"/>
      <c r="AC148" s="40"/>
      <c r="AD148" s="40"/>
      <c r="AE148" s="38"/>
      <c r="AF148" s="38"/>
      <c r="AG148" s="38"/>
      <c r="AH148" s="38"/>
      <c r="AI148" s="38"/>
      <c r="AJ148" s="38"/>
      <c r="AK148" s="38"/>
      <c r="AL148" s="38"/>
      <c r="AM148" s="38"/>
      <c r="AN148" s="38"/>
      <c r="AO148" s="38"/>
      <c r="AP148" s="38"/>
      <c r="AQ148" s="38"/>
      <c r="AR148" s="38"/>
      <c r="AS148" s="38"/>
      <c r="AT148" s="38"/>
      <c r="AU148" s="38"/>
      <c r="AV148" s="38"/>
      <c r="AW148" s="38"/>
      <c r="AX148" s="38"/>
      <c r="AY148" s="38"/>
    </row>
    <row r="149" spans="1:51" ht="24.75" customHeight="1" x14ac:dyDescent="0.25">
      <c r="A149" s="166"/>
      <c r="B149" s="164"/>
      <c r="C149" s="67">
        <v>155</v>
      </c>
      <c r="D149" s="73" t="s">
        <v>209</v>
      </c>
      <c r="E149" s="86" t="s">
        <v>462</v>
      </c>
      <c r="F149" s="78" t="s">
        <v>3</v>
      </c>
      <c r="G149" s="80" t="s">
        <v>433</v>
      </c>
      <c r="H149" s="77" t="s">
        <v>468</v>
      </c>
      <c r="I149" s="82">
        <v>4.12</v>
      </c>
      <c r="J149" s="85">
        <v>0</v>
      </c>
      <c r="K149" s="28">
        <f t="shared" si="5"/>
        <v>0</v>
      </c>
      <c r="L149" s="28">
        <f t="shared" si="6"/>
        <v>0</v>
      </c>
      <c r="M149" s="29"/>
      <c r="N149" s="30">
        <f t="shared" si="3"/>
        <v>0</v>
      </c>
      <c r="O149" s="29"/>
      <c r="P149" s="29"/>
      <c r="Q149" s="29"/>
      <c r="R149" s="42">
        <f t="shared" si="7"/>
        <v>0</v>
      </c>
      <c r="S149" s="20" t="str">
        <f t="shared" si="8"/>
        <v>OK</v>
      </c>
      <c r="T149" s="142"/>
      <c r="U149" s="143"/>
      <c r="V149" s="143"/>
      <c r="W149" s="143"/>
      <c r="X149" s="143"/>
      <c r="Y149" s="143"/>
      <c r="Z149" s="143"/>
      <c r="AA149" s="40"/>
      <c r="AB149" s="40"/>
      <c r="AC149" s="40"/>
      <c r="AD149" s="40"/>
      <c r="AE149" s="38"/>
      <c r="AF149" s="38"/>
      <c r="AG149" s="38"/>
      <c r="AH149" s="38"/>
      <c r="AI149" s="38"/>
      <c r="AJ149" s="38"/>
      <c r="AK149" s="38"/>
      <c r="AL149" s="38"/>
      <c r="AM149" s="38"/>
      <c r="AN149" s="38"/>
      <c r="AO149" s="38"/>
      <c r="AP149" s="38"/>
      <c r="AQ149" s="38"/>
      <c r="AR149" s="38"/>
      <c r="AS149" s="38"/>
      <c r="AT149" s="38"/>
      <c r="AU149" s="38"/>
      <c r="AV149" s="38"/>
      <c r="AW149" s="38"/>
      <c r="AX149" s="38"/>
      <c r="AY149" s="38"/>
    </row>
    <row r="150" spans="1:51" ht="24.75" customHeight="1" x14ac:dyDescent="0.25">
      <c r="A150" s="166"/>
      <c r="B150" s="164"/>
      <c r="C150" s="67">
        <v>156</v>
      </c>
      <c r="D150" s="73" t="s">
        <v>210</v>
      </c>
      <c r="E150" s="86" t="s">
        <v>463</v>
      </c>
      <c r="F150" s="78" t="s">
        <v>3</v>
      </c>
      <c r="G150" s="80" t="s">
        <v>433</v>
      </c>
      <c r="H150" s="77" t="s">
        <v>468</v>
      </c>
      <c r="I150" s="82">
        <v>5.89</v>
      </c>
      <c r="J150" s="85">
        <v>0</v>
      </c>
      <c r="K150" s="28">
        <f t="shared" si="5"/>
        <v>0</v>
      </c>
      <c r="L150" s="28">
        <f t="shared" si="6"/>
        <v>0</v>
      </c>
      <c r="M150" s="29"/>
      <c r="N150" s="30">
        <f t="shared" si="3"/>
        <v>0</v>
      </c>
      <c r="O150" s="29"/>
      <c r="P150" s="29"/>
      <c r="Q150" s="29"/>
      <c r="R150" s="42">
        <f t="shared" si="7"/>
        <v>0</v>
      </c>
      <c r="S150" s="20" t="str">
        <f t="shared" si="8"/>
        <v>OK</v>
      </c>
      <c r="T150" s="142"/>
      <c r="U150" s="143"/>
      <c r="V150" s="143"/>
      <c r="W150" s="143"/>
      <c r="X150" s="143"/>
      <c r="Y150" s="143"/>
      <c r="Z150" s="143"/>
      <c r="AA150" s="40"/>
      <c r="AB150" s="40"/>
      <c r="AC150" s="40"/>
      <c r="AD150" s="40"/>
      <c r="AE150" s="38"/>
      <c r="AF150" s="38"/>
      <c r="AG150" s="38"/>
      <c r="AH150" s="38"/>
      <c r="AI150" s="38"/>
      <c r="AJ150" s="38"/>
      <c r="AK150" s="38"/>
      <c r="AL150" s="38"/>
      <c r="AM150" s="38"/>
      <c r="AN150" s="38"/>
      <c r="AO150" s="38"/>
      <c r="AP150" s="38"/>
      <c r="AQ150" s="38"/>
      <c r="AR150" s="38"/>
      <c r="AS150" s="38"/>
      <c r="AT150" s="38"/>
      <c r="AU150" s="38"/>
      <c r="AV150" s="38"/>
      <c r="AW150" s="38"/>
      <c r="AX150" s="38"/>
      <c r="AY150" s="38"/>
    </row>
    <row r="151" spans="1:51" ht="24.75" customHeight="1" x14ac:dyDescent="0.25">
      <c r="A151" s="166"/>
      <c r="B151" s="164"/>
      <c r="C151" s="67">
        <v>157</v>
      </c>
      <c r="D151" s="73" t="s">
        <v>211</v>
      </c>
      <c r="E151" s="86" t="s">
        <v>464</v>
      </c>
      <c r="F151" s="78" t="s">
        <v>3</v>
      </c>
      <c r="G151" s="80" t="s">
        <v>433</v>
      </c>
      <c r="H151" s="77" t="s">
        <v>468</v>
      </c>
      <c r="I151" s="82">
        <v>3.9</v>
      </c>
      <c r="J151" s="85">
        <v>0</v>
      </c>
      <c r="K151" s="28">
        <f t="shared" si="5"/>
        <v>0</v>
      </c>
      <c r="L151" s="28">
        <f t="shared" si="6"/>
        <v>0</v>
      </c>
      <c r="M151" s="29"/>
      <c r="N151" s="30">
        <f t="shared" si="3"/>
        <v>0</v>
      </c>
      <c r="O151" s="29"/>
      <c r="P151" s="29"/>
      <c r="Q151" s="29"/>
      <c r="R151" s="42">
        <f t="shared" si="7"/>
        <v>0</v>
      </c>
      <c r="S151" s="20" t="str">
        <f t="shared" si="8"/>
        <v>OK</v>
      </c>
      <c r="T151" s="142"/>
      <c r="U151" s="143"/>
      <c r="V151" s="143"/>
      <c r="W151" s="143"/>
      <c r="X151" s="143"/>
      <c r="Y151" s="143"/>
      <c r="Z151" s="143"/>
      <c r="AA151" s="40"/>
      <c r="AB151" s="40"/>
      <c r="AC151" s="40"/>
      <c r="AD151" s="40"/>
      <c r="AE151" s="38"/>
      <c r="AF151" s="38"/>
      <c r="AG151" s="38"/>
      <c r="AH151" s="38"/>
      <c r="AI151" s="38"/>
      <c r="AJ151" s="38"/>
      <c r="AK151" s="38"/>
      <c r="AL151" s="38"/>
      <c r="AM151" s="38"/>
      <c r="AN151" s="38"/>
      <c r="AO151" s="38"/>
      <c r="AP151" s="38"/>
      <c r="AQ151" s="38"/>
      <c r="AR151" s="38"/>
      <c r="AS151" s="38"/>
      <c r="AT151" s="38"/>
      <c r="AU151" s="38"/>
      <c r="AV151" s="38"/>
      <c r="AW151" s="38"/>
      <c r="AX151" s="38"/>
      <c r="AY151" s="38"/>
    </row>
    <row r="152" spans="1:51" ht="24.75" customHeight="1" x14ac:dyDescent="0.25">
      <c r="A152" s="166"/>
      <c r="B152" s="164"/>
      <c r="C152" s="67">
        <v>158</v>
      </c>
      <c r="D152" s="73" t="s">
        <v>212</v>
      </c>
      <c r="E152" s="86" t="s">
        <v>465</v>
      </c>
      <c r="F152" s="78" t="s">
        <v>3</v>
      </c>
      <c r="G152" s="80" t="s">
        <v>433</v>
      </c>
      <c r="H152" s="77" t="s">
        <v>473</v>
      </c>
      <c r="I152" s="82">
        <v>157.9</v>
      </c>
      <c r="J152" s="85">
        <v>0</v>
      </c>
      <c r="K152" s="28">
        <f t="shared" si="5"/>
        <v>0</v>
      </c>
      <c r="L152" s="28">
        <f t="shared" si="6"/>
        <v>0</v>
      </c>
      <c r="M152" s="29"/>
      <c r="N152" s="30">
        <f t="shared" si="3"/>
        <v>0</v>
      </c>
      <c r="O152" s="29"/>
      <c r="P152" s="29"/>
      <c r="Q152" s="29"/>
      <c r="R152" s="42">
        <f t="shared" si="7"/>
        <v>0</v>
      </c>
      <c r="S152" s="20" t="str">
        <f t="shared" si="8"/>
        <v>OK</v>
      </c>
      <c r="T152" s="142"/>
      <c r="U152" s="143"/>
      <c r="V152" s="143"/>
      <c r="W152" s="143"/>
      <c r="X152" s="143"/>
      <c r="Y152" s="143"/>
      <c r="Z152" s="143"/>
      <c r="AA152" s="40"/>
      <c r="AB152" s="40"/>
      <c r="AC152" s="40"/>
      <c r="AD152" s="40"/>
      <c r="AE152" s="38"/>
      <c r="AF152" s="38"/>
      <c r="AG152" s="38"/>
      <c r="AH152" s="38"/>
      <c r="AI152" s="38"/>
      <c r="AJ152" s="38"/>
      <c r="AK152" s="38"/>
      <c r="AL152" s="38"/>
      <c r="AM152" s="38"/>
      <c r="AN152" s="38"/>
      <c r="AO152" s="38"/>
      <c r="AP152" s="38"/>
      <c r="AQ152" s="38"/>
      <c r="AR152" s="38"/>
      <c r="AS152" s="38"/>
      <c r="AT152" s="38"/>
      <c r="AU152" s="38"/>
      <c r="AV152" s="38"/>
      <c r="AW152" s="38"/>
      <c r="AX152" s="38"/>
      <c r="AY152" s="38"/>
    </row>
    <row r="153" spans="1:51" ht="24.75" customHeight="1" x14ac:dyDescent="0.25">
      <c r="A153" s="166"/>
      <c r="B153" s="164"/>
      <c r="C153" s="67">
        <v>159</v>
      </c>
      <c r="D153" s="73" t="s">
        <v>213</v>
      </c>
      <c r="E153" s="86" t="s">
        <v>466</v>
      </c>
      <c r="F153" s="78" t="s">
        <v>3</v>
      </c>
      <c r="G153" s="80" t="s">
        <v>433</v>
      </c>
      <c r="H153" s="77" t="s">
        <v>473</v>
      </c>
      <c r="I153" s="82">
        <v>102.99</v>
      </c>
      <c r="J153" s="85">
        <v>0</v>
      </c>
      <c r="K153" s="28">
        <f t="shared" si="5"/>
        <v>0</v>
      </c>
      <c r="L153" s="28">
        <f t="shared" si="6"/>
        <v>0</v>
      </c>
      <c r="M153" s="29"/>
      <c r="N153" s="30">
        <f t="shared" si="3"/>
        <v>0</v>
      </c>
      <c r="O153" s="29"/>
      <c r="P153" s="29"/>
      <c r="Q153" s="29"/>
      <c r="R153" s="42">
        <f t="shared" si="7"/>
        <v>0</v>
      </c>
      <c r="S153" s="20" t="str">
        <f t="shared" si="8"/>
        <v>OK</v>
      </c>
      <c r="T153" s="142"/>
      <c r="U153" s="143"/>
      <c r="V153" s="143"/>
      <c r="W153" s="143"/>
      <c r="X153" s="143"/>
      <c r="Y153" s="143"/>
      <c r="Z153" s="143"/>
      <c r="AA153" s="40"/>
      <c r="AB153" s="40"/>
      <c r="AC153" s="40"/>
      <c r="AD153" s="40"/>
      <c r="AE153" s="38"/>
      <c r="AF153" s="38"/>
      <c r="AG153" s="38"/>
      <c r="AH153" s="38"/>
      <c r="AI153" s="38"/>
      <c r="AJ153" s="38"/>
      <c r="AK153" s="38"/>
      <c r="AL153" s="38"/>
      <c r="AM153" s="38"/>
      <c r="AN153" s="38"/>
      <c r="AO153" s="38"/>
      <c r="AP153" s="38"/>
      <c r="AQ153" s="38"/>
      <c r="AR153" s="38"/>
      <c r="AS153" s="38"/>
      <c r="AT153" s="38"/>
      <c r="AU153" s="38"/>
      <c r="AV153" s="38"/>
      <c r="AW153" s="38"/>
      <c r="AX153" s="38"/>
      <c r="AY153" s="38"/>
    </row>
    <row r="154" spans="1:51" ht="24.75" customHeight="1" x14ac:dyDescent="0.25">
      <c r="A154" s="166"/>
      <c r="B154" s="165"/>
      <c r="C154" s="67">
        <v>160</v>
      </c>
      <c r="D154" s="73" t="s">
        <v>214</v>
      </c>
      <c r="E154" s="86" t="s">
        <v>467</v>
      </c>
      <c r="F154" s="78" t="s">
        <v>340</v>
      </c>
      <c r="G154" s="80" t="s">
        <v>433</v>
      </c>
      <c r="H154" s="77" t="s">
        <v>468</v>
      </c>
      <c r="I154" s="82">
        <v>1405.14</v>
      </c>
      <c r="J154" s="85">
        <v>0</v>
      </c>
      <c r="K154" s="28">
        <f t="shared" si="5"/>
        <v>0</v>
      </c>
      <c r="L154" s="28">
        <f t="shared" si="6"/>
        <v>0</v>
      </c>
      <c r="M154" s="29"/>
      <c r="N154" s="30">
        <f t="shared" si="3"/>
        <v>0</v>
      </c>
      <c r="O154" s="29"/>
      <c r="P154" s="29"/>
      <c r="Q154" s="29"/>
      <c r="R154" s="42">
        <f t="shared" si="7"/>
        <v>0</v>
      </c>
      <c r="S154" s="20" t="str">
        <f t="shared" si="8"/>
        <v>OK</v>
      </c>
      <c r="T154" s="142"/>
      <c r="U154" s="143"/>
      <c r="V154" s="143"/>
      <c r="W154" s="143"/>
      <c r="X154" s="143"/>
      <c r="Y154" s="143"/>
      <c r="Z154" s="143"/>
      <c r="AA154" s="40"/>
      <c r="AB154" s="40"/>
      <c r="AC154" s="40"/>
      <c r="AD154" s="40"/>
      <c r="AE154" s="38"/>
      <c r="AF154" s="38"/>
      <c r="AG154" s="38"/>
      <c r="AH154" s="38"/>
      <c r="AI154" s="38"/>
      <c r="AJ154" s="38"/>
      <c r="AK154" s="38"/>
      <c r="AL154" s="38"/>
      <c r="AM154" s="38"/>
      <c r="AN154" s="38"/>
      <c r="AO154" s="38"/>
      <c r="AP154" s="38"/>
      <c r="AQ154" s="38"/>
      <c r="AR154" s="38"/>
      <c r="AS154" s="38"/>
      <c r="AT154" s="38"/>
      <c r="AU154" s="38"/>
      <c r="AV154" s="38"/>
      <c r="AW154" s="38"/>
      <c r="AX154" s="38"/>
      <c r="AY154" s="38"/>
    </row>
    <row r="155" spans="1:51" ht="16.5" customHeight="1" x14ac:dyDescent="0.25">
      <c r="I155" s="57"/>
      <c r="J155" s="55">
        <f t="shared" ref="J155:R155" si="9">SUM(J4:J154)</f>
        <v>7644</v>
      </c>
      <c r="K155" s="55">
        <f t="shared" si="9"/>
        <v>4690</v>
      </c>
      <c r="L155" s="55">
        <f t="shared" si="9"/>
        <v>4690</v>
      </c>
      <c r="M155" s="55">
        <f t="shared" si="9"/>
        <v>0</v>
      </c>
      <c r="N155" s="55">
        <f t="shared" si="9"/>
        <v>1887</v>
      </c>
      <c r="O155" s="55">
        <f t="shared" si="9"/>
        <v>0</v>
      </c>
      <c r="P155" s="55">
        <f t="shared" si="9"/>
        <v>0</v>
      </c>
      <c r="Q155" s="55">
        <f t="shared" si="9"/>
        <v>0</v>
      </c>
      <c r="R155" s="56">
        <f t="shared" si="9"/>
        <v>2954</v>
      </c>
      <c r="T155" s="148">
        <f>SUMPRODUCT($I$4:$I$154,T4:T154)</f>
        <v>1726.7</v>
      </c>
      <c r="U155" s="148">
        <f t="shared" ref="U155:AB155" si="10">SUMPRODUCT($I$4:$I$154,U4:U154)</f>
        <v>1305.45</v>
      </c>
      <c r="V155" s="148">
        <f t="shared" si="10"/>
        <v>4300</v>
      </c>
      <c r="W155" s="148">
        <f t="shared" si="10"/>
        <v>511.46000000000004</v>
      </c>
      <c r="X155" s="148">
        <f t="shared" si="10"/>
        <v>3692.2</v>
      </c>
      <c r="Y155" s="148">
        <f t="shared" si="10"/>
        <v>1325.3500000000001</v>
      </c>
      <c r="Z155" s="148">
        <f t="shared" si="10"/>
        <v>3225</v>
      </c>
      <c r="AA155" s="148">
        <f t="shared" si="10"/>
        <v>0</v>
      </c>
      <c r="AB155" s="148">
        <f t="shared" si="10"/>
        <v>0</v>
      </c>
      <c r="AC155" s="22">
        <f t="shared" ref="AC155:AY155" si="11">SUMPRODUCT($I$4:$I$154,AC4:AC154)</f>
        <v>0</v>
      </c>
      <c r="AD155" s="22">
        <f t="shared" si="11"/>
        <v>0</v>
      </c>
      <c r="AE155" s="22">
        <f t="shared" si="11"/>
        <v>0</v>
      </c>
      <c r="AF155" s="22">
        <f t="shared" si="11"/>
        <v>0</v>
      </c>
      <c r="AG155" s="22">
        <f t="shared" si="11"/>
        <v>0</v>
      </c>
      <c r="AH155" s="22">
        <f t="shared" si="11"/>
        <v>0</v>
      </c>
      <c r="AI155" s="22">
        <f t="shared" si="11"/>
        <v>0</v>
      </c>
      <c r="AJ155" s="22">
        <f t="shared" si="11"/>
        <v>0</v>
      </c>
      <c r="AK155" s="22">
        <f t="shared" si="11"/>
        <v>0</v>
      </c>
      <c r="AL155" s="22">
        <f t="shared" si="11"/>
        <v>0</v>
      </c>
      <c r="AM155" s="22">
        <f t="shared" si="11"/>
        <v>0</v>
      </c>
      <c r="AN155" s="22">
        <f t="shared" si="11"/>
        <v>0</v>
      </c>
      <c r="AO155" s="22">
        <f t="shared" si="11"/>
        <v>0</v>
      </c>
      <c r="AP155" s="22">
        <f t="shared" si="11"/>
        <v>0</v>
      </c>
      <c r="AQ155" s="22">
        <f t="shared" si="11"/>
        <v>0</v>
      </c>
      <c r="AR155" s="22">
        <f t="shared" si="11"/>
        <v>0</v>
      </c>
      <c r="AS155" s="22">
        <f t="shared" si="11"/>
        <v>0</v>
      </c>
      <c r="AT155" s="22">
        <f t="shared" si="11"/>
        <v>0</v>
      </c>
      <c r="AU155" s="22">
        <f t="shared" si="11"/>
        <v>0</v>
      </c>
      <c r="AV155" s="22">
        <f t="shared" si="11"/>
        <v>0</v>
      </c>
      <c r="AW155" s="22">
        <f t="shared" si="11"/>
        <v>0</v>
      </c>
      <c r="AX155" s="22">
        <f t="shared" si="11"/>
        <v>0</v>
      </c>
      <c r="AY155" s="22">
        <f t="shared" si="11"/>
        <v>0</v>
      </c>
    </row>
    <row r="156" spans="1:51" ht="20.25" customHeight="1" x14ac:dyDescent="0.25">
      <c r="J156" s="62">
        <f t="shared" ref="J156:Q156" si="12">SUMPRODUCT($I$4:$I$154,J4:J154)</f>
        <v>23024.510000000002</v>
      </c>
      <c r="K156" s="62">
        <f t="shared" si="12"/>
        <v>16086.159999999998</v>
      </c>
      <c r="L156" s="62">
        <f t="shared" si="12"/>
        <v>16086.159999999998</v>
      </c>
      <c r="M156" s="62">
        <f t="shared" si="12"/>
        <v>0</v>
      </c>
      <c r="N156" s="62">
        <f t="shared" si="12"/>
        <v>5421.4899999999989</v>
      </c>
      <c r="O156" s="62">
        <f t="shared" si="12"/>
        <v>0</v>
      </c>
      <c r="P156" s="62">
        <f t="shared" si="12"/>
        <v>0</v>
      </c>
      <c r="Q156" s="62">
        <f t="shared" si="12"/>
        <v>0</v>
      </c>
      <c r="T156" s="149"/>
      <c r="U156" s="149"/>
      <c r="V156" s="149"/>
      <c r="W156" s="149"/>
      <c r="X156" s="149"/>
      <c r="Y156" s="149"/>
      <c r="Z156" s="149"/>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row>
    <row r="157" spans="1:51" ht="20.25" customHeight="1" thickBot="1" x14ac:dyDescent="0.3">
      <c r="J157" s="62"/>
      <c r="M157" s="33"/>
      <c r="N157" s="33"/>
      <c r="O157" s="33"/>
      <c r="P157" s="33"/>
      <c r="Q157" s="33"/>
      <c r="T157" s="149"/>
      <c r="U157" s="149"/>
      <c r="V157" s="149"/>
      <c r="W157" s="149"/>
      <c r="X157" s="149"/>
      <c r="Y157" s="149"/>
      <c r="Z157" s="149"/>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row>
    <row r="158" spans="1:51" ht="17.25" customHeight="1" x14ac:dyDescent="0.25">
      <c r="A158" s="39"/>
      <c r="B158" s="177" t="s">
        <v>60</v>
      </c>
      <c r="C158" s="178"/>
      <c r="D158" s="178"/>
      <c r="E158" s="178"/>
      <c r="F158" s="178"/>
      <c r="G158" s="178"/>
      <c r="H158" s="178"/>
      <c r="I158" s="178"/>
      <c r="J158" s="179"/>
      <c r="K158" s="33"/>
      <c r="L158" s="33"/>
      <c r="M158" s="33"/>
      <c r="N158" s="33"/>
      <c r="O158" s="33"/>
      <c r="P158" s="33"/>
      <c r="Q158" s="33"/>
      <c r="T158" s="149"/>
      <c r="U158" s="150"/>
      <c r="V158" s="150"/>
      <c r="W158" s="150"/>
      <c r="X158" s="149"/>
      <c r="Y158" s="149"/>
      <c r="Z158" s="149"/>
    </row>
    <row r="159" spans="1:51" ht="16.5" customHeight="1" x14ac:dyDescent="0.25">
      <c r="A159" s="39"/>
      <c r="B159" s="180" t="s">
        <v>58</v>
      </c>
      <c r="C159" s="181"/>
      <c r="D159" s="181"/>
      <c r="E159" s="181"/>
      <c r="F159" s="181"/>
      <c r="G159" s="181"/>
      <c r="H159" s="181"/>
      <c r="I159" s="181"/>
      <c r="J159" s="182"/>
      <c r="Q159" s="27"/>
      <c r="T159" s="149"/>
      <c r="U159" s="150"/>
      <c r="V159" s="150"/>
      <c r="W159" s="150"/>
      <c r="X159" s="149"/>
      <c r="Y159" s="149"/>
      <c r="Z159" s="149"/>
    </row>
    <row r="160" spans="1:51" ht="15.75" customHeight="1" x14ac:dyDescent="0.25">
      <c r="A160" s="39"/>
      <c r="B160" s="183" t="s">
        <v>59</v>
      </c>
      <c r="C160" s="184"/>
      <c r="D160" s="184"/>
      <c r="E160" s="184"/>
      <c r="F160" s="184"/>
      <c r="G160" s="184"/>
      <c r="H160" s="184"/>
      <c r="I160" s="184"/>
      <c r="J160" s="185"/>
      <c r="Q160" s="27"/>
      <c r="T160" s="149"/>
      <c r="U160" s="150"/>
      <c r="V160" s="150"/>
      <c r="W160" s="150"/>
      <c r="X160" s="149"/>
      <c r="Y160" s="149"/>
      <c r="Z160" s="149"/>
    </row>
    <row r="161" spans="1:26" ht="18.75" customHeight="1" thickBot="1" x14ac:dyDescent="0.3">
      <c r="A161" s="39"/>
      <c r="B161" s="186" t="s">
        <v>57</v>
      </c>
      <c r="C161" s="187"/>
      <c r="D161" s="187"/>
      <c r="E161" s="187"/>
      <c r="F161" s="187"/>
      <c r="G161" s="187"/>
      <c r="H161" s="187"/>
      <c r="I161" s="187"/>
      <c r="J161" s="188"/>
      <c r="T161" s="149"/>
      <c r="U161" s="149"/>
      <c r="V161" s="149"/>
      <c r="W161" s="149"/>
      <c r="X161" s="149"/>
      <c r="Y161" s="149"/>
      <c r="Z161" s="149"/>
    </row>
  </sheetData>
  <autoFilter ref="A3:AY3" xr:uid="{00000000-0001-0000-0000-000000000000}"/>
  <mergeCells count="71">
    <mergeCell ref="B161:J161"/>
    <mergeCell ref="A120:A138"/>
    <mergeCell ref="B120:B138"/>
    <mergeCell ref="A139:A140"/>
    <mergeCell ref="B139:B140"/>
    <mergeCell ref="A141:A143"/>
    <mergeCell ref="B141:B143"/>
    <mergeCell ref="A144:A154"/>
    <mergeCell ref="B144:B154"/>
    <mergeCell ref="B158:J158"/>
    <mergeCell ref="B159:J159"/>
    <mergeCell ref="B160:J160"/>
    <mergeCell ref="A92:A103"/>
    <mergeCell ref="B92:B103"/>
    <mergeCell ref="A104:A110"/>
    <mergeCell ref="B104:B110"/>
    <mergeCell ref="A111:A119"/>
    <mergeCell ref="B111:B119"/>
    <mergeCell ref="A74:A88"/>
    <mergeCell ref="B74:B88"/>
    <mergeCell ref="A89:A90"/>
    <mergeCell ref="B89:B90"/>
    <mergeCell ref="A27:A30"/>
    <mergeCell ref="B27:B30"/>
    <mergeCell ref="A31:A56"/>
    <mergeCell ref="B31:B56"/>
    <mergeCell ref="A57:A73"/>
    <mergeCell ref="B57:B73"/>
    <mergeCell ref="A4:A16"/>
    <mergeCell ref="B4:B16"/>
    <mergeCell ref="A17:A22"/>
    <mergeCell ref="B17:B22"/>
    <mergeCell ref="A23:A26"/>
    <mergeCell ref="B23:B26"/>
    <mergeCell ref="AU1:AU2"/>
    <mergeCell ref="AV1:AV2"/>
    <mergeCell ref="AW1:AW2"/>
    <mergeCell ref="AX1:AX2"/>
    <mergeCell ref="AY1:AY2"/>
    <mergeCell ref="AH1:AH2"/>
    <mergeCell ref="W1:W2"/>
    <mergeCell ref="X1:X2"/>
    <mergeCell ref="Y1:Y2"/>
    <mergeCell ref="Z1:Z2"/>
    <mergeCell ref="AA1:AA2"/>
    <mergeCell ref="AC1:AC2"/>
    <mergeCell ref="AD1:AD2"/>
    <mergeCell ref="AE1:AE2"/>
    <mergeCell ref="AF1:AF2"/>
    <mergeCell ref="AG1:AG2"/>
    <mergeCell ref="AB1:AB2"/>
    <mergeCell ref="AR1:AR2"/>
    <mergeCell ref="AS1:AS2"/>
    <mergeCell ref="AT1:AT2"/>
    <mergeCell ref="AI1:AI2"/>
    <mergeCell ref="AJ1:AJ2"/>
    <mergeCell ref="AK1:AK2"/>
    <mergeCell ref="AL1:AL2"/>
    <mergeCell ref="AM1:AM2"/>
    <mergeCell ref="AN1:AN2"/>
    <mergeCell ref="AO1:AO2"/>
    <mergeCell ref="AP1:AP2"/>
    <mergeCell ref="AQ1:AQ2"/>
    <mergeCell ref="V1:V2"/>
    <mergeCell ref="A2:I2"/>
    <mergeCell ref="J2:S2"/>
    <mergeCell ref="A1:C1"/>
    <mergeCell ref="D1:I1"/>
    <mergeCell ref="J1:S1"/>
    <mergeCell ref="T1:T2"/>
    <mergeCell ref="U1:U2"/>
  </mergeCells>
  <conditionalFormatting sqref="S1 S3:S1048576">
    <cfRule type="cellIs" dxfId="168" priority="17" operator="equal">
      <formula>"ATENÇÃO"</formula>
    </cfRule>
  </conditionalFormatting>
  <conditionalFormatting sqref="AA4:AY154">
    <cfRule type="cellIs" dxfId="167" priority="16" operator="greaterThan">
      <formula>0</formula>
    </cfRule>
  </conditionalFormatting>
  <conditionalFormatting sqref="R4:R154">
    <cfRule type="cellIs" dxfId="166" priority="15" operator="lessThan">
      <formula>0</formula>
    </cfRule>
  </conditionalFormatting>
  <conditionalFormatting sqref="S4:S154">
    <cfRule type="containsText" dxfId="165" priority="14" operator="containsText" text="ATENÇÃO">
      <formula>NOT(ISERROR(SEARCH("ATENÇÃO",S4)))</formula>
    </cfRule>
  </conditionalFormatting>
  <conditionalFormatting sqref="D123:D125 D8 D77 D105">
    <cfRule type="duplicateValues" dxfId="164" priority="12"/>
  </conditionalFormatting>
  <conditionalFormatting sqref="D10:D12">
    <cfRule type="duplicateValues" dxfId="163" priority="7"/>
  </conditionalFormatting>
  <conditionalFormatting sqref="D65">
    <cfRule type="duplicateValues" dxfId="162" priority="6"/>
  </conditionalFormatting>
  <conditionalFormatting sqref="D81">
    <cfRule type="duplicateValues" dxfId="161" priority="5"/>
  </conditionalFormatting>
  <conditionalFormatting sqref="D116 D126:D129">
    <cfRule type="duplicateValues" dxfId="160" priority="10"/>
  </conditionalFormatting>
  <conditionalFormatting sqref="D120:D122 D117 D115 D106">
    <cfRule type="duplicateValues" dxfId="159" priority="11"/>
  </conditionalFormatting>
  <conditionalFormatting sqref="D130:D138">
    <cfRule type="duplicateValues" dxfId="158" priority="4"/>
  </conditionalFormatting>
  <conditionalFormatting sqref="D139:D140 D9">
    <cfRule type="duplicateValues" dxfId="157" priority="8"/>
  </conditionalFormatting>
  <conditionalFormatting sqref="D143">
    <cfRule type="duplicateValues" dxfId="156" priority="3"/>
  </conditionalFormatting>
  <conditionalFormatting sqref="D144">
    <cfRule type="duplicateValues" dxfId="155" priority="2"/>
  </conditionalFormatting>
  <conditionalFormatting sqref="D145:D153 D141:D142 D118:D119">
    <cfRule type="duplicateValues" dxfId="154" priority="13"/>
  </conditionalFormatting>
  <conditionalFormatting sqref="D154">
    <cfRule type="duplicateValues" dxfId="153" priority="1"/>
  </conditionalFormatting>
  <conditionalFormatting sqref="D78:D80 D66:D76 D82:D104 D107:D114 D13:D64 D4:D7">
    <cfRule type="duplicateValues" dxfId="152" priority="9"/>
  </conditionalFormatting>
  <pageMargins left="0.511811024" right="0.511811024" top="0.78740157499999996" bottom="0.78740157499999996" header="0.31496062000000002" footer="0.31496062000000002"/>
  <pageSetup paperSize="9" scale="60" orientation="landscape" r:id="rId1"/>
  <colBreaks count="1" manualBreakCount="1">
    <brk id="23"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42C93-0171-498E-B094-32DE5AF5CFEA}">
  <dimension ref="A1:AY161"/>
  <sheetViews>
    <sheetView zoomScale="80" zoomScaleNormal="80" workbookViewId="0">
      <selection activeCell="V15" sqref="V15"/>
    </sheetView>
  </sheetViews>
  <sheetFormatPr defaultColWidth="11.85546875" defaultRowHeight="24.75" customHeight="1" x14ac:dyDescent="0.25"/>
  <cols>
    <col min="1" max="1" width="13.5703125" style="1" customWidth="1"/>
    <col min="2" max="2" width="8" style="1" customWidth="1"/>
    <col min="3" max="3" width="9.85546875" style="1" customWidth="1"/>
    <col min="4" max="4" width="22.5703125" style="3" customWidth="1"/>
    <col min="5" max="5" width="18" style="1" customWidth="1"/>
    <col min="6" max="6" width="15.85546875" style="1" customWidth="1"/>
    <col min="7" max="7" width="14.42578125" style="1" customWidth="1"/>
    <col min="8" max="8" width="16.28515625" style="1" customWidth="1"/>
    <col min="9" max="9" width="15.140625" style="3" customWidth="1"/>
    <col min="10" max="17" width="10" style="4" customWidth="1"/>
    <col min="18" max="18" width="10" style="12" customWidth="1"/>
    <col min="19" max="19" width="10" style="5" customWidth="1"/>
    <col min="20" max="31" width="15" style="6" customWidth="1"/>
    <col min="32" max="51" width="15" style="39" customWidth="1"/>
    <col min="52" max="16384" width="11.85546875" style="39"/>
  </cols>
  <sheetData>
    <row r="1" spans="1:51" ht="47.1" customHeight="1" x14ac:dyDescent="0.25">
      <c r="A1" s="190" t="s">
        <v>54</v>
      </c>
      <c r="B1" s="191"/>
      <c r="C1" s="192"/>
      <c r="D1" s="169" t="s">
        <v>56</v>
      </c>
      <c r="E1" s="170"/>
      <c r="F1" s="170"/>
      <c r="G1" s="170"/>
      <c r="H1" s="170"/>
      <c r="I1" s="171"/>
      <c r="J1" s="189" t="s">
        <v>63</v>
      </c>
      <c r="K1" s="189"/>
      <c r="L1" s="189"/>
      <c r="M1" s="189"/>
      <c r="N1" s="189"/>
      <c r="O1" s="189"/>
      <c r="P1" s="189"/>
      <c r="Q1" s="189"/>
      <c r="R1" s="189"/>
      <c r="S1" s="189"/>
      <c r="T1" s="195" t="s">
        <v>591</v>
      </c>
      <c r="U1" s="195" t="s">
        <v>592</v>
      </c>
      <c r="V1" s="195" t="s">
        <v>593</v>
      </c>
      <c r="W1" s="167" t="s">
        <v>53</v>
      </c>
      <c r="X1" s="167" t="s">
        <v>53</v>
      </c>
      <c r="Y1" s="167" t="s">
        <v>53</v>
      </c>
      <c r="Z1" s="167" t="s">
        <v>53</v>
      </c>
      <c r="AA1" s="167" t="s">
        <v>53</v>
      </c>
      <c r="AB1" s="167" t="s">
        <v>53</v>
      </c>
      <c r="AC1" s="167" t="s">
        <v>53</v>
      </c>
      <c r="AD1" s="167" t="s">
        <v>53</v>
      </c>
      <c r="AE1" s="167" t="s">
        <v>53</v>
      </c>
      <c r="AF1" s="167" t="s">
        <v>53</v>
      </c>
      <c r="AG1" s="167" t="s">
        <v>53</v>
      </c>
      <c r="AH1" s="167" t="s">
        <v>53</v>
      </c>
      <c r="AI1" s="167" t="s">
        <v>53</v>
      </c>
      <c r="AJ1" s="167" t="s">
        <v>53</v>
      </c>
      <c r="AK1" s="167" t="s">
        <v>53</v>
      </c>
      <c r="AL1" s="167" t="s">
        <v>53</v>
      </c>
      <c r="AM1" s="167" t="s">
        <v>53</v>
      </c>
      <c r="AN1" s="167" t="s">
        <v>53</v>
      </c>
      <c r="AO1" s="167" t="s">
        <v>53</v>
      </c>
      <c r="AP1" s="167" t="s">
        <v>53</v>
      </c>
      <c r="AQ1" s="167" t="s">
        <v>53</v>
      </c>
      <c r="AR1" s="167" t="s">
        <v>53</v>
      </c>
      <c r="AS1" s="167" t="s">
        <v>53</v>
      </c>
      <c r="AT1" s="167" t="s">
        <v>53</v>
      </c>
      <c r="AU1" s="167" t="s">
        <v>53</v>
      </c>
      <c r="AV1" s="167" t="s">
        <v>53</v>
      </c>
      <c r="AW1" s="167" t="s">
        <v>53</v>
      </c>
      <c r="AX1" s="167" t="s">
        <v>53</v>
      </c>
      <c r="AY1" s="167" t="s">
        <v>53</v>
      </c>
    </row>
    <row r="2" spans="1:51" ht="23.25" customHeight="1" x14ac:dyDescent="0.25">
      <c r="A2" s="169" t="s">
        <v>494</v>
      </c>
      <c r="B2" s="170"/>
      <c r="C2" s="170"/>
      <c r="D2" s="170"/>
      <c r="E2" s="170"/>
      <c r="F2" s="170"/>
      <c r="G2" s="170"/>
      <c r="H2" s="170"/>
      <c r="I2" s="171"/>
      <c r="J2" s="172" t="s">
        <v>55</v>
      </c>
      <c r="K2" s="173"/>
      <c r="L2" s="173"/>
      <c r="M2" s="173"/>
      <c r="N2" s="173"/>
      <c r="O2" s="173"/>
      <c r="P2" s="173"/>
      <c r="Q2" s="173"/>
      <c r="R2" s="173"/>
      <c r="S2" s="174"/>
      <c r="T2" s="196"/>
      <c r="U2" s="196"/>
      <c r="V2" s="196"/>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row>
    <row r="3" spans="1:51" s="3" customFormat="1" ht="51" customHeight="1" x14ac:dyDescent="0.2">
      <c r="A3" s="7" t="s">
        <v>483</v>
      </c>
      <c r="B3" s="7" t="s">
        <v>2</v>
      </c>
      <c r="C3" s="7" t="s">
        <v>7</v>
      </c>
      <c r="D3" s="8" t="s">
        <v>9</v>
      </c>
      <c r="E3" s="8" t="s">
        <v>10</v>
      </c>
      <c r="F3" s="8" t="s">
        <v>11</v>
      </c>
      <c r="G3" s="8" t="s">
        <v>4</v>
      </c>
      <c r="H3" s="8" t="s">
        <v>12</v>
      </c>
      <c r="I3" s="9" t="s">
        <v>6</v>
      </c>
      <c r="J3" s="24" t="s">
        <v>62</v>
      </c>
      <c r="K3" s="24" t="s">
        <v>13</v>
      </c>
      <c r="L3" s="24" t="s">
        <v>14</v>
      </c>
      <c r="M3" s="24" t="s">
        <v>61</v>
      </c>
      <c r="N3" s="24" t="s">
        <v>15</v>
      </c>
      <c r="O3" s="24" t="s">
        <v>16</v>
      </c>
      <c r="P3" s="24" t="s">
        <v>17</v>
      </c>
      <c r="Q3" s="24" t="s">
        <v>18</v>
      </c>
      <c r="R3" s="31" t="s">
        <v>0</v>
      </c>
      <c r="S3" s="32" t="s">
        <v>1</v>
      </c>
      <c r="T3" s="141">
        <v>45945</v>
      </c>
      <c r="U3" s="141">
        <v>45980</v>
      </c>
      <c r="V3" s="141">
        <v>45980</v>
      </c>
      <c r="W3" s="69" t="s">
        <v>48</v>
      </c>
      <c r="X3" s="69" t="s">
        <v>48</v>
      </c>
      <c r="Y3" s="69" t="s">
        <v>48</v>
      </c>
      <c r="Z3" s="69" t="s">
        <v>48</v>
      </c>
      <c r="AA3" s="69" t="s">
        <v>48</v>
      </c>
      <c r="AB3" s="69" t="s">
        <v>48</v>
      </c>
      <c r="AC3" s="69" t="s">
        <v>48</v>
      </c>
      <c r="AD3" s="69" t="s">
        <v>48</v>
      </c>
      <c r="AE3" s="69" t="s">
        <v>48</v>
      </c>
      <c r="AF3" s="69" t="s">
        <v>48</v>
      </c>
      <c r="AG3" s="69" t="s">
        <v>48</v>
      </c>
      <c r="AH3" s="69" t="s">
        <v>48</v>
      </c>
      <c r="AI3" s="69" t="s">
        <v>48</v>
      </c>
      <c r="AJ3" s="69" t="s">
        <v>48</v>
      </c>
      <c r="AK3" s="69" t="s">
        <v>48</v>
      </c>
      <c r="AL3" s="69" t="s">
        <v>48</v>
      </c>
      <c r="AM3" s="69" t="s">
        <v>48</v>
      </c>
      <c r="AN3" s="69" t="s">
        <v>48</v>
      </c>
      <c r="AO3" s="69" t="s">
        <v>48</v>
      </c>
      <c r="AP3" s="69" t="s">
        <v>48</v>
      </c>
      <c r="AQ3" s="69" t="s">
        <v>48</v>
      </c>
      <c r="AR3" s="69" t="s">
        <v>48</v>
      </c>
      <c r="AS3" s="69" t="s">
        <v>48</v>
      </c>
      <c r="AT3" s="69" t="s">
        <v>48</v>
      </c>
      <c r="AU3" s="69" t="s">
        <v>48</v>
      </c>
      <c r="AV3" s="69" t="s">
        <v>48</v>
      </c>
      <c r="AW3" s="69" t="s">
        <v>48</v>
      </c>
      <c r="AX3" s="69" t="s">
        <v>48</v>
      </c>
      <c r="AY3" s="69" t="s">
        <v>48</v>
      </c>
    </row>
    <row r="4" spans="1:51" ht="24.75" customHeight="1" x14ac:dyDescent="0.25">
      <c r="A4" s="166" t="s">
        <v>477</v>
      </c>
      <c r="B4" s="163">
        <v>1</v>
      </c>
      <c r="C4" s="67">
        <v>1</v>
      </c>
      <c r="D4" s="70" t="s">
        <v>64</v>
      </c>
      <c r="E4" s="86" t="s">
        <v>215</v>
      </c>
      <c r="F4" s="74" t="s">
        <v>3</v>
      </c>
      <c r="G4" s="76" t="s">
        <v>216</v>
      </c>
      <c r="H4" s="81" t="s">
        <v>468</v>
      </c>
      <c r="I4" s="82">
        <v>37.5</v>
      </c>
      <c r="J4" s="84">
        <v>0</v>
      </c>
      <c r="K4" s="28">
        <f t="shared" ref="K4:K35" si="0">IF(SUM(T4:AY4)&gt;J4+M4,J4+M4,SUM(T4:AY4))</f>
        <v>0</v>
      </c>
      <c r="L4" s="28">
        <f t="shared" ref="L4:L35" si="1">(SUM(T4:AY4))</f>
        <v>0</v>
      </c>
      <c r="M4" s="29"/>
      <c r="N4" s="30">
        <f>ROUND(IF(J4*0.25-0.5&lt;0,0,J4*0.25-0.5),0)-Q4-O4</f>
        <v>0</v>
      </c>
      <c r="O4" s="29"/>
      <c r="P4" s="29"/>
      <c r="Q4" s="29"/>
      <c r="R4" s="42">
        <f t="shared" ref="R4:R35" si="2">J4-SUM(T4:AY4)+M4</f>
        <v>0</v>
      </c>
      <c r="S4" s="20" t="str">
        <f>IF(R4&lt;0,"ATENÇÃO","OK")</f>
        <v>OK</v>
      </c>
      <c r="T4" s="142"/>
      <c r="U4" s="142"/>
      <c r="V4" s="142"/>
      <c r="W4" s="41"/>
      <c r="X4" s="41"/>
      <c r="Y4" s="41"/>
      <c r="Z4" s="41"/>
      <c r="AA4" s="40"/>
      <c r="AB4" s="40"/>
      <c r="AC4" s="40"/>
      <c r="AD4" s="40"/>
      <c r="AE4" s="38"/>
      <c r="AF4" s="38"/>
      <c r="AG4" s="38"/>
      <c r="AH4" s="38"/>
      <c r="AI4" s="38"/>
      <c r="AJ4" s="38"/>
      <c r="AK4" s="38"/>
      <c r="AL4" s="38"/>
      <c r="AM4" s="38"/>
      <c r="AN4" s="38"/>
      <c r="AO4" s="38"/>
      <c r="AP4" s="38"/>
      <c r="AQ4" s="38"/>
      <c r="AR4" s="38"/>
      <c r="AS4" s="38"/>
      <c r="AT4" s="38"/>
      <c r="AU4" s="38"/>
      <c r="AV4" s="38"/>
      <c r="AW4" s="38"/>
      <c r="AX4" s="38"/>
      <c r="AY4" s="38"/>
    </row>
    <row r="5" spans="1:51" ht="24.75" customHeight="1" x14ac:dyDescent="0.25">
      <c r="A5" s="166"/>
      <c r="B5" s="164"/>
      <c r="C5" s="67">
        <v>2</v>
      </c>
      <c r="D5" s="71" t="s">
        <v>65</v>
      </c>
      <c r="E5" s="86" t="s">
        <v>217</v>
      </c>
      <c r="F5" s="77" t="s">
        <v>3</v>
      </c>
      <c r="G5" s="75" t="s">
        <v>218</v>
      </c>
      <c r="H5" s="81" t="s">
        <v>468</v>
      </c>
      <c r="I5" s="82">
        <v>15.3</v>
      </c>
      <c r="J5" s="85">
        <v>46</v>
      </c>
      <c r="K5" s="28">
        <f t="shared" si="0"/>
        <v>0</v>
      </c>
      <c r="L5" s="28">
        <f t="shared" si="1"/>
        <v>0</v>
      </c>
      <c r="M5" s="29"/>
      <c r="N5" s="30">
        <f t="shared" ref="N5:N154" si="3">ROUND(IF(J5*0.25-0.5&lt;0,0,J5*0.25-0.5),0)-Q5-O5</f>
        <v>11</v>
      </c>
      <c r="O5" s="29"/>
      <c r="P5" s="29"/>
      <c r="Q5" s="29"/>
      <c r="R5" s="42">
        <f t="shared" si="2"/>
        <v>46</v>
      </c>
      <c r="S5" s="20" t="str">
        <f t="shared" ref="S5:S68" si="4">IF(R5&lt;0,"ATENÇÃO","OK")</f>
        <v>OK</v>
      </c>
      <c r="T5" s="142"/>
      <c r="U5" s="142"/>
      <c r="V5" s="142"/>
      <c r="W5" s="41"/>
      <c r="X5" s="41"/>
      <c r="Y5" s="41"/>
      <c r="Z5" s="41"/>
      <c r="AA5" s="40"/>
      <c r="AB5" s="40"/>
      <c r="AC5" s="40"/>
      <c r="AD5" s="40"/>
      <c r="AE5" s="38"/>
      <c r="AF5" s="38"/>
      <c r="AG5" s="38"/>
      <c r="AH5" s="38"/>
      <c r="AI5" s="38"/>
      <c r="AJ5" s="38"/>
      <c r="AK5" s="38"/>
      <c r="AL5" s="38"/>
      <c r="AM5" s="38"/>
      <c r="AN5" s="38"/>
      <c r="AO5" s="38"/>
      <c r="AP5" s="38"/>
      <c r="AQ5" s="38"/>
      <c r="AR5" s="38"/>
      <c r="AS5" s="38"/>
      <c r="AT5" s="38"/>
      <c r="AU5" s="38"/>
      <c r="AV5" s="38"/>
      <c r="AW5" s="38"/>
      <c r="AX5" s="38"/>
      <c r="AY5" s="38"/>
    </row>
    <row r="6" spans="1:51" ht="24.75" customHeight="1" x14ac:dyDescent="0.25">
      <c r="A6" s="166"/>
      <c r="B6" s="164"/>
      <c r="C6" s="67">
        <v>3</v>
      </c>
      <c r="D6" s="71" t="s">
        <v>66</v>
      </c>
      <c r="E6" s="86" t="s">
        <v>219</v>
      </c>
      <c r="F6" s="77" t="s">
        <v>3</v>
      </c>
      <c r="G6" s="75" t="s">
        <v>220</v>
      </c>
      <c r="H6" s="81" t="s">
        <v>468</v>
      </c>
      <c r="I6" s="82">
        <v>1.1599999999999999</v>
      </c>
      <c r="J6" s="85">
        <v>51</v>
      </c>
      <c r="K6" s="28">
        <f t="shared" si="0"/>
        <v>0</v>
      </c>
      <c r="L6" s="28">
        <f t="shared" si="1"/>
        <v>0</v>
      </c>
      <c r="M6" s="29"/>
      <c r="N6" s="30">
        <f t="shared" si="3"/>
        <v>12</v>
      </c>
      <c r="O6" s="29"/>
      <c r="P6" s="29"/>
      <c r="Q6" s="29"/>
      <c r="R6" s="42">
        <f t="shared" si="2"/>
        <v>51</v>
      </c>
      <c r="S6" s="20" t="str">
        <f t="shared" si="4"/>
        <v>OK</v>
      </c>
      <c r="T6" s="142"/>
      <c r="U6" s="142"/>
      <c r="V6" s="142"/>
      <c r="W6" s="41"/>
      <c r="X6" s="41"/>
      <c r="Y6" s="41"/>
      <c r="Z6" s="41"/>
      <c r="AA6" s="40"/>
      <c r="AB6" s="40"/>
      <c r="AC6" s="40"/>
      <c r="AD6" s="40"/>
      <c r="AE6" s="38"/>
      <c r="AF6" s="38"/>
      <c r="AG6" s="38"/>
      <c r="AH6" s="38"/>
      <c r="AI6" s="38"/>
      <c r="AJ6" s="38"/>
      <c r="AK6" s="38"/>
      <c r="AL6" s="38"/>
      <c r="AM6" s="38"/>
      <c r="AN6" s="38"/>
      <c r="AO6" s="38"/>
      <c r="AP6" s="38"/>
      <c r="AQ6" s="38"/>
      <c r="AR6" s="38"/>
      <c r="AS6" s="38"/>
      <c r="AT6" s="38"/>
      <c r="AU6" s="38"/>
      <c r="AV6" s="38"/>
      <c r="AW6" s="38"/>
      <c r="AX6" s="38"/>
      <c r="AY6" s="38"/>
    </row>
    <row r="7" spans="1:51" ht="24.75" customHeight="1" x14ac:dyDescent="0.25">
      <c r="A7" s="166"/>
      <c r="B7" s="164"/>
      <c r="C7" s="67">
        <v>4</v>
      </c>
      <c r="D7" s="71" t="s">
        <v>67</v>
      </c>
      <c r="E7" s="86" t="s">
        <v>221</v>
      </c>
      <c r="F7" s="77" t="s">
        <v>3</v>
      </c>
      <c r="G7" s="75" t="s">
        <v>222</v>
      </c>
      <c r="H7" s="75" t="s">
        <v>468</v>
      </c>
      <c r="I7" s="82">
        <v>3.04</v>
      </c>
      <c r="J7" s="85">
        <v>0</v>
      </c>
      <c r="K7" s="28">
        <f t="shared" si="0"/>
        <v>0</v>
      </c>
      <c r="L7" s="28">
        <f t="shared" si="1"/>
        <v>0</v>
      </c>
      <c r="M7" s="29"/>
      <c r="N7" s="30">
        <f t="shared" si="3"/>
        <v>0</v>
      </c>
      <c r="O7" s="29"/>
      <c r="P7" s="29"/>
      <c r="Q7" s="29"/>
      <c r="R7" s="42">
        <f t="shared" si="2"/>
        <v>0</v>
      </c>
      <c r="S7" s="20" t="str">
        <f t="shared" si="4"/>
        <v>OK</v>
      </c>
      <c r="T7" s="142"/>
      <c r="U7" s="142"/>
      <c r="V7" s="142"/>
      <c r="W7" s="41"/>
      <c r="X7" s="41"/>
      <c r="Y7" s="41"/>
      <c r="Z7" s="41"/>
      <c r="AA7" s="40"/>
      <c r="AB7" s="40"/>
      <c r="AC7" s="40"/>
      <c r="AD7" s="40"/>
      <c r="AE7" s="38"/>
      <c r="AF7" s="38"/>
      <c r="AG7" s="38"/>
      <c r="AH7" s="38"/>
      <c r="AI7" s="38"/>
      <c r="AJ7" s="38"/>
      <c r="AK7" s="38"/>
      <c r="AL7" s="38"/>
      <c r="AM7" s="38"/>
      <c r="AN7" s="38"/>
      <c r="AO7" s="38"/>
      <c r="AP7" s="38"/>
      <c r="AQ7" s="38"/>
      <c r="AR7" s="38"/>
      <c r="AS7" s="38"/>
      <c r="AT7" s="38"/>
      <c r="AU7" s="38"/>
      <c r="AV7" s="38"/>
      <c r="AW7" s="38"/>
      <c r="AX7" s="38"/>
      <c r="AY7" s="38"/>
    </row>
    <row r="8" spans="1:51" ht="24.75" customHeight="1" x14ac:dyDescent="0.25">
      <c r="A8" s="166"/>
      <c r="B8" s="164"/>
      <c r="C8" s="67">
        <v>5</v>
      </c>
      <c r="D8" s="72" t="s">
        <v>68</v>
      </c>
      <c r="E8" s="86" t="s">
        <v>223</v>
      </c>
      <c r="F8" s="78" t="s">
        <v>50</v>
      </c>
      <c r="G8" s="79" t="s">
        <v>224</v>
      </c>
      <c r="H8" s="77" t="s">
        <v>468</v>
      </c>
      <c r="I8" s="82">
        <v>3</v>
      </c>
      <c r="J8" s="85">
        <v>5</v>
      </c>
      <c r="K8" s="28">
        <f t="shared" si="0"/>
        <v>0</v>
      </c>
      <c r="L8" s="28">
        <f t="shared" si="1"/>
        <v>0</v>
      </c>
      <c r="M8" s="29"/>
      <c r="N8" s="30">
        <f t="shared" si="3"/>
        <v>1</v>
      </c>
      <c r="O8" s="29"/>
      <c r="P8" s="29"/>
      <c r="Q8" s="29"/>
      <c r="R8" s="42">
        <f t="shared" si="2"/>
        <v>5</v>
      </c>
      <c r="S8" s="20" t="str">
        <f t="shared" si="4"/>
        <v>OK</v>
      </c>
      <c r="T8" s="142"/>
      <c r="U8" s="142"/>
      <c r="V8" s="142"/>
      <c r="W8" s="41"/>
      <c r="X8" s="41"/>
      <c r="Y8" s="41"/>
      <c r="Z8" s="41"/>
      <c r="AA8" s="40"/>
      <c r="AB8" s="40"/>
      <c r="AC8" s="40"/>
      <c r="AD8" s="40"/>
      <c r="AE8" s="38"/>
      <c r="AF8" s="38"/>
      <c r="AG8" s="38"/>
      <c r="AH8" s="38"/>
      <c r="AI8" s="38"/>
      <c r="AJ8" s="38"/>
      <c r="AK8" s="38"/>
      <c r="AL8" s="38"/>
      <c r="AM8" s="38"/>
      <c r="AN8" s="38"/>
      <c r="AO8" s="38"/>
      <c r="AP8" s="38"/>
      <c r="AQ8" s="38"/>
      <c r="AR8" s="38"/>
      <c r="AS8" s="38"/>
      <c r="AT8" s="38"/>
      <c r="AU8" s="38"/>
      <c r="AV8" s="38"/>
      <c r="AW8" s="38"/>
      <c r="AX8" s="38"/>
      <c r="AY8" s="38"/>
    </row>
    <row r="9" spans="1:51" ht="24.75" customHeight="1" x14ac:dyDescent="0.25">
      <c r="A9" s="166"/>
      <c r="B9" s="164"/>
      <c r="C9" s="67">
        <v>6</v>
      </c>
      <c r="D9" s="72" t="s">
        <v>69</v>
      </c>
      <c r="E9" s="86" t="s">
        <v>225</v>
      </c>
      <c r="F9" s="78" t="s">
        <v>50</v>
      </c>
      <c r="G9" s="79" t="s">
        <v>226</v>
      </c>
      <c r="H9" s="77" t="s">
        <v>52</v>
      </c>
      <c r="I9" s="82">
        <v>2.6</v>
      </c>
      <c r="J9" s="85">
        <v>0</v>
      </c>
      <c r="K9" s="28">
        <f t="shared" si="0"/>
        <v>0</v>
      </c>
      <c r="L9" s="28">
        <f t="shared" si="1"/>
        <v>0</v>
      </c>
      <c r="M9" s="29"/>
      <c r="N9" s="30">
        <f t="shared" si="3"/>
        <v>0</v>
      </c>
      <c r="O9" s="29"/>
      <c r="P9" s="29"/>
      <c r="Q9" s="29"/>
      <c r="R9" s="42">
        <f t="shared" si="2"/>
        <v>0</v>
      </c>
      <c r="S9" s="20" t="str">
        <f t="shared" si="4"/>
        <v>OK</v>
      </c>
      <c r="T9" s="142"/>
      <c r="U9" s="142"/>
      <c r="V9" s="142"/>
      <c r="W9" s="41"/>
      <c r="X9" s="41"/>
      <c r="Y9" s="41"/>
      <c r="Z9" s="41"/>
      <c r="AA9" s="40"/>
      <c r="AB9" s="40"/>
      <c r="AC9" s="40"/>
      <c r="AD9" s="40"/>
      <c r="AE9" s="38"/>
      <c r="AF9" s="38"/>
      <c r="AG9" s="38"/>
      <c r="AH9" s="38"/>
      <c r="AI9" s="38"/>
      <c r="AJ9" s="38"/>
      <c r="AK9" s="38"/>
      <c r="AL9" s="38"/>
      <c r="AM9" s="38"/>
      <c r="AN9" s="38"/>
      <c r="AO9" s="38"/>
      <c r="AP9" s="38"/>
      <c r="AQ9" s="38"/>
      <c r="AR9" s="38"/>
      <c r="AS9" s="38"/>
      <c r="AT9" s="38"/>
      <c r="AU9" s="38"/>
      <c r="AV9" s="38"/>
      <c r="AW9" s="38"/>
      <c r="AX9" s="38"/>
      <c r="AY9" s="38"/>
    </row>
    <row r="10" spans="1:51" ht="24.75" customHeight="1" x14ac:dyDescent="0.25">
      <c r="A10" s="166"/>
      <c r="B10" s="164"/>
      <c r="C10" s="67">
        <v>7</v>
      </c>
      <c r="D10" s="72" t="s">
        <v>70</v>
      </c>
      <c r="E10" s="86" t="s">
        <v>227</v>
      </c>
      <c r="F10" s="78" t="s">
        <v>50</v>
      </c>
      <c r="G10" s="79" t="s">
        <v>228</v>
      </c>
      <c r="H10" s="79" t="s">
        <v>468</v>
      </c>
      <c r="I10" s="82">
        <v>2</v>
      </c>
      <c r="J10" s="85">
        <v>0</v>
      </c>
      <c r="K10" s="28">
        <f t="shared" si="0"/>
        <v>0</v>
      </c>
      <c r="L10" s="28">
        <f t="shared" si="1"/>
        <v>0</v>
      </c>
      <c r="M10" s="29"/>
      <c r="N10" s="30">
        <f t="shared" si="3"/>
        <v>0</v>
      </c>
      <c r="O10" s="29"/>
      <c r="P10" s="29"/>
      <c r="Q10" s="29"/>
      <c r="R10" s="42">
        <f t="shared" si="2"/>
        <v>0</v>
      </c>
      <c r="S10" s="20" t="str">
        <f t="shared" si="4"/>
        <v>OK</v>
      </c>
      <c r="T10" s="142"/>
      <c r="U10" s="142"/>
      <c r="V10" s="142"/>
      <c r="W10" s="41"/>
      <c r="X10" s="41"/>
      <c r="Y10" s="41"/>
      <c r="Z10" s="41"/>
      <c r="AA10" s="40"/>
      <c r="AB10" s="40"/>
      <c r="AC10" s="40"/>
      <c r="AD10" s="40"/>
      <c r="AE10" s="38"/>
      <c r="AF10" s="38"/>
      <c r="AG10" s="38"/>
      <c r="AH10" s="38"/>
      <c r="AI10" s="38"/>
      <c r="AJ10" s="38"/>
      <c r="AK10" s="38"/>
      <c r="AL10" s="38"/>
      <c r="AM10" s="38"/>
      <c r="AN10" s="38"/>
      <c r="AO10" s="38"/>
      <c r="AP10" s="38"/>
      <c r="AQ10" s="38"/>
      <c r="AR10" s="38"/>
      <c r="AS10" s="38"/>
      <c r="AT10" s="38"/>
      <c r="AU10" s="38"/>
      <c r="AV10" s="38"/>
      <c r="AW10" s="38"/>
      <c r="AX10" s="38"/>
      <c r="AY10" s="38"/>
    </row>
    <row r="11" spans="1:51" ht="24.75" customHeight="1" x14ac:dyDescent="0.25">
      <c r="A11" s="166"/>
      <c r="B11" s="164"/>
      <c r="C11" s="67">
        <v>8</v>
      </c>
      <c r="D11" s="72" t="s">
        <v>71</v>
      </c>
      <c r="E11" s="86" t="s">
        <v>229</v>
      </c>
      <c r="F11" s="78" t="s">
        <v>50</v>
      </c>
      <c r="G11" s="79" t="s">
        <v>230</v>
      </c>
      <c r="H11" s="79" t="s">
        <v>468</v>
      </c>
      <c r="I11" s="82">
        <v>2.13</v>
      </c>
      <c r="J11" s="85">
        <v>0</v>
      </c>
      <c r="K11" s="28">
        <f t="shared" si="0"/>
        <v>0</v>
      </c>
      <c r="L11" s="28">
        <f t="shared" si="1"/>
        <v>0</v>
      </c>
      <c r="M11" s="29"/>
      <c r="N11" s="30">
        <f t="shared" si="3"/>
        <v>0</v>
      </c>
      <c r="O11" s="29"/>
      <c r="P11" s="29"/>
      <c r="Q11" s="29"/>
      <c r="R11" s="42">
        <f t="shared" si="2"/>
        <v>0</v>
      </c>
      <c r="S11" s="20" t="str">
        <f t="shared" si="4"/>
        <v>OK</v>
      </c>
      <c r="T11" s="142"/>
      <c r="U11" s="142"/>
      <c r="V11" s="142"/>
      <c r="W11" s="41"/>
      <c r="X11" s="41"/>
      <c r="Y11" s="41"/>
      <c r="Z11" s="41"/>
      <c r="AA11" s="40"/>
      <c r="AB11" s="40"/>
      <c r="AC11" s="40"/>
      <c r="AD11" s="40"/>
      <c r="AE11" s="38"/>
      <c r="AF11" s="38"/>
      <c r="AG11" s="38"/>
      <c r="AH11" s="38"/>
      <c r="AI11" s="38"/>
      <c r="AJ11" s="38"/>
      <c r="AK11" s="38"/>
      <c r="AL11" s="38"/>
      <c r="AM11" s="38"/>
      <c r="AN11" s="38"/>
      <c r="AO11" s="38"/>
      <c r="AP11" s="38"/>
      <c r="AQ11" s="38"/>
      <c r="AR11" s="38"/>
      <c r="AS11" s="38"/>
      <c r="AT11" s="38"/>
      <c r="AU11" s="38"/>
      <c r="AV11" s="38"/>
      <c r="AW11" s="38"/>
      <c r="AX11" s="38"/>
      <c r="AY11" s="38"/>
    </row>
    <row r="12" spans="1:51" ht="24.75" customHeight="1" x14ac:dyDescent="0.25">
      <c r="A12" s="166"/>
      <c r="B12" s="164"/>
      <c r="C12" s="67">
        <v>9</v>
      </c>
      <c r="D12" s="72" t="s">
        <v>72</v>
      </c>
      <c r="E12" s="86" t="s">
        <v>231</v>
      </c>
      <c r="F12" s="78" t="s">
        <v>50</v>
      </c>
      <c r="G12" s="79" t="s">
        <v>232</v>
      </c>
      <c r="H12" s="79" t="s">
        <v>468</v>
      </c>
      <c r="I12" s="82">
        <v>1.62</v>
      </c>
      <c r="J12" s="85">
        <v>0</v>
      </c>
      <c r="K12" s="28">
        <f t="shared" si="0"/>
        <v>0</v>
      </c>
      <c r="L12" s="28">
        <f t="shared" si="1"/>
        <v>0</v>
      </c>
      <c r="M12" s="29"/>
      <c r="N12" s="30">
        <f t="shared" si="3"/>
        <v>0</v>
      </c>
      <c r="O12" s="29"/>
      <c r="P12" s="29"/>
      <c r="Q12" s="29"/>
      <c r="R12" s="42">
        <f t="shared" si="2"/>
        <v>0</v>
      </c>
      <c r="S12" s="20" t="str">
        <f t="shared" si="4"/>
        <v>OK</v>
      </c>
      <c r="T12" s="142"/>
      <c r="U12" s="142"/>
      <c r="V12" s="142"/>
      <c r="W12" s="41"/>
      <c r="X12" s="21"/>
      <c r="Y12" s="41"/>
      <c r="Z12" s="41"/>
      <c r="AA12" s="40"/>
      <c r="AB12" s="40"/>
      <c r="AC12" s="40"/>
      <c r="AD12" s="40"/>
      <c r="AE12" s="38"/>
      <c r="AF12" s="38"/>
      <c r="AG12" s="38"/>
      <c r="AH12" s="38"/>
      <c r="AI12" s="38"/>
      <c r="AJ12" s="38"/>
      <c r="AK12" s="38"/>
      <c r="AL12" s="38"/>
      <c r="AM12" s="38"/>
      <c r="AN12" s="38"/>
      <c r="AO12" s="38"/>
      <c r="AP12" s="38"/>
      <c r="AQ12" s="38"/>
      <c r="AR12" s="38"/>
      <c r="AS12" s="38"/>
      <c r="AT12" s="38"/>
      <c r="AU12" s="38"/>
      <c r="AV12" s="38"/>
      <c r="AW12" s="38"/>
      <c r="AX12" s="38"/>
      <c r="AY12" s="38"/>
    </row>
    <row r="13" spans="1:51" ht="24.75" customHeight="1" x14ac:dyDescent="0.25">
      <c r="A13" s="166"/>
      <c r="B13" s="164"/>
      <c r="C13" s="67">
        <v>10</v>
      </c>
      <c r="D13" s="72" t="s">
        <v>73</v>
      </c>
      <c r="E13" s="86" t="s">
        <v>233</v>
      </c>
      <c r="F13" s="80" t="s">
        <v>3</v>
      </c>
      <c r="G13" s="76" t="s">
        <v>234</v>
      </c>
      <c r="H13" s="77" t="s">
        <v>468</v>
      </c>
      <c r="I13" s="82">
        <v>24.24</v>
      </c>
      <c r="J13" s="85">
        <v>15</v>
      </c>
      <c r="K13" s="28">
        <f t="shared" si="0"/>
        <v>0</v>
      </c>
      <c r="L13" s="28">
        <f t="shared" si="1"/>
        <v>0</v>
      </c>
      <c r="M13" s="29"/>
      <c r="N13" s="30">
        <f t="shared" si="3"/>
        <v>3</v>
      </c>
      <c r="O13" s="29"/>
      <c r="P13" s="29"/>
      <c r="Q13" s="29"/>
      <c r="R13" s="42">
        <f t="shared" si="2"/>
        <v>15</v>
      </c>
      <c r="S13" s="20" t="str">
        <f t="shared" si="4"/>
        <v>OK</v>
      </c>
      <c r="T13" s="142"/>
      <c r="U13" s="142"/>
      <c r="V13" s="142"/>
      <c r="W13" s="41"/>
      <c r="X13" s="41"/>
      <c r="Y13" s="41"/>
      <c r="Z13" s="41"/>
      <c r="AA13" s="40"/>
      <c r="AB13" s="40"/>
      <c r="AC13" s="40"/>
      <c r="AD13" s="40"/>
      <c r="AE13" s="38"/>
      <c r="AF13" s="38"/>
      <c r="AG13" s="38"/>
      <c r="AH13" s="38"/>
      <c r="AI13" s="38"/>
      <c r="AJ13" s="38"/>
      <c r="AK13" s="38"/>
      <c r="AL13" s="38"/>
      <c r="AM13" s="38"/>
      <c r="AN13" s="38"/>
      <c r="AO13" s="38"/>
      <c r="AP13" s="38"/>
      <c r="AQ13" s="38"/>
      <c r="AR13" s="38"/>
      <c r="AS13" s="38"/>
      <c r="AT13" s="38"/>
      <c r="AU13" s="38"/>
      <c r="AV13" s="38"/>
      <c r="AW13" s="38"/>
      <c r="AX13" s="38"/>
      <c r="AY13" s="38"/>
    </row>
    <row r="14" spans="1:51" ht="24.75" customHeight="1" x14ac:dyDescent="0.25">
      <c r="A14" s="166"/>
      <c r="B14" s="164"/>
      <c r="C14" s="67">
        <v>11</v>
      </c>
      <c r="D14" s="72" t="s">
        <v>74</v>
      </c>
      <c r="E14" s="86" t="s">
        <v>235</v>
      </c>
      <c r="F14" s="80" t="s">
        <v>236</v>
      </c>
      <c r="G14" s="76" t="s">
        <v>237</v>
      </c>
      <c r="H14" s="77" t="s">
        <v>468</v>
      </c>
      <c r="I14" s="82">
        <v>10.23</v>
      </c>
      <c r="J14" s="85">
        <v>0</v>
      </c>
      <c r="K14" s="28">
        <f t="shared" si="0"/>
        <v>0</v>
      </c>
      <c r="L14" s="28">
        <f t="shared" si="1"/>
        <v>0</v>
      </c>
      <c r="M14" s="29"/>
      <c r="N14" s="30">
        <f t="shared" si="3"/>
        <v>0</v>
      </c>
      <c r="O14" s="29"/>
      <c r="P14" s="29"/>
      <c r="Q14" s="29"/>
      <c r="R14" s="42">
        <f t="shared" si="2"/>
        <v>0</v>
      </c>
      <c r="S14" s="20" t="str">
        <f t="shared" si="4"/>
        <v>OK</v>
      </c>
      <c r="T14" s="142"/>
      <c r="U14" s="142"/>
      <c r="V14" s="142"/>
      <c r="W14" s="41"/>
      <c r="X14" s="41"/>
      <c r="Y14" s="41"/>
      <c r="Z14" s="41"/>
      <c r="AA14" s="40"/>
      <c r="AB14" s="40"/>
      <c r="AC14" s="40"/>
      <c r="AD14" s="40"/>
      <c r="AE14" s="38"/>
      <c r="AF14" s="38"/>
      <c r="AG14" s="38"/>
      <c r="AH14" s="38"/>
      <c r="AI14" s="38"/>
      <c r="AJ14" s="38"/>
      <c r="AK14" s="38"/>
      <c r="AL14" s="38"/>
      <c r="AM14" s="38"/>
      <c r="AN14" s="38"/>
      <c r="AO14" s="38"/>
      <c r="AP14" s="38"/>
      <c r="AQ14" s="38"/>
      <c r="AR14" s="38"/>
      <c r="AS14" s="38"/>
      <c r="AT14" s="38"/>
      <c r="AU14" s="38"/>
      <c r="AV14" s="38"/>
      <c r="AW14" s="38"/>
      <c r="AX14" s="38"/>
      <c r="AY14" s="38"/>
    </row>
    <row r="15" spans="1:51" ht="24.75" customHeight="1" x14ac:dyDescent="0.25">
      <c r="A15" s="166"/>
      <c r="B15" s="164"/>
      <c r="C15" s="67">
        <v>12</v>
      </c>
      <c r="D15" s="72" t="s">
        <v>75</v>
      </c>
      <c r="E15" s="86" t="s">
        <v>238</v>
      </c>
      <c r="F15" s="78" t="s">
        <v>50</v>
      </c>
      <c r="G15" s="79" t="s">
        <v>239</v>
      </c>
      <c r="H15" s="77" t="s">
        <v>468</v>
      </c>
      <c r="I15" s="82">
        <v>2</v>
      </c>
      <c r="J15" s="85">
        <v>55</v>
      </c>
      <c r="K15" s="28">
        <f t="shared" si="0"/>
        <v>0</v>
      </c>
      <c r="L15" s="28">
        <f t="shared" si="1"/>
        <v>0</v>
      </c>
      <c r="M15" s="29"/>
      <c r="N15" s="30">
        <f t="shared" si="3"/>
        <v>13</v>
      </c>
      <c r="O15" s="29"/>
      <c r="P15" s="29"/>
      <c r="Q15" s="29"/>
      <c r="R15" s="42">
        <f t="shared" si="2"/>
        <v>55</v>
      </c>
      <c r="S15" s="20" t="str">
        <f t="shared" si="4"/>
        <v>OK</v>
      </c>
      <c r="T15" s="142"/>
      <c r="U15" s="142"/>
      <c r="V15" s="142"/>
      <c r="W15" s="41"/>
      <c r="X15" s="41"/>
      <c r="Y15" s="41"/>
      <c r="Z15" s="41"/>
      <c r="AA15" s="40"/>
      <c r="AB15" s="40"/>
      <c r="AC15" s="40"/>
      <c r="AD15" s="40"/>
      <c r="AE15" s="38"/>
      <c r="AF15" s="38"/>
      <c r="AG15" s="38"/>
      <c r="AH15" s="38"/>
      <c r="AI15" s="38"/>
      <c r="AJ15" s="38"/>
      <c r="AK15" s="38"/>
      <c r="AL15" s="38"/>
      <c r="AM15" s="38"/>
      <c r="AN15" s="38"/>
      <c r="AO15" s="38"/>
      <c r="AP15" s="38"/>
      <c r="AQ15" s="38"/>
      <c r="AR15" s="38"/>
      <c r="AS15" s="38"/>
      <c r="AT15" s="38"/>
      <c r="AU15" s="38"/>
      <c r="AV15" s="38"/>
      <c r="AW15" s="38"/>
      <c r="AX15" s="38"/>
      <c r="AY15" s="38"/>
    </row>
    <row r="16" spans="1:51" ht="24.75" customHeight="1" x14ac:dyDescent="0.25">
      <c r="A16" s="166"/>
      <c r="B16" s="165"/>
      <c r="C16" s="67">
        <v>13</v>
      </c>
      <c r="D16" s="71" t="s">
        <v>76</v>
      </c>
      <c r="E16" s="86" t="s">
        <v>240</v>
      </c>
      <c r="F16" s="77" t="s">
        <v>241</v>
      </c>
      <c r="G16" s="75" t="s">
        <v>242</v>
      </c>
      <c r="H16" s="81" t="s">
        <v>469</v>
      </c>
      <c r="I16" s="82">
        <v>20</v>
      </c>
      <c r="J16" s="85">
        <v>17</v>
      </c>
      <c r="K16" s="28">
        <f t="shared" si="0"/>
        <v>0</v>
      </c>
      <c r="L16" s="28">
        <f t="shared" si="1"/>
        <v>0</v>
      </c>
      <c r="M16" s="29"/>
      <c r="N16" s="30">
        <f t="shared" si="3"/>
        <v>4</v>
      </c>
      <c r="O16" s="29"/>
      <c r="P16" s="29"/>
      <c r="Q16" s="29"/>
      <c r="R16" s="42">
        <f t="shared" si="2"/>
        <v>17</v>
      </c>
      <c r="S16" s="20" t="str">
        <f t="shared" si="4"/>
        <v>OK</v>
      </c>
      <c r="T16" s="142"/>
      <c r="U16" s="142"/>
      <c r="V16" s="142"/>
      <c r="W16" s="41"/>
      <c r="X16" s="41"/>
      <c r="Y16" s="41"/>
      <c r="Z16" s="41"/>
      <c r="AA16" s="40"/>
      <c r="AB16" s="40"/>
      <c r="AC16" s="40"/>
      <c r="AD16" s="40"/>
      <c r="AE16" s="38"/>
      <c r="AF16" s="38"/>
      <c r="AG16" s="38"/>
      <c r="AH16" s="38"/>
      <c r="AI16" s="38"/>
      <c r="AJ16" s="38"/>
      <c r="AK16" s="38"/>
      <c r="AL16" s="38"/>
      <c r="AM16" s="38"/>
      <c r="AN16" s="38"/>
      <c r="AO16" s="38"/>
      <c r="AP16" s="38"/>
      <c r="AQ16" s="38"/>
      <c r="AR16" s="38"/>
      <c r="AS16" s="38"/>
      <c r="AT16" s="38"/>
      <c r="AU16" s="38"/>
      <c r="AV16" s="38"/>
      <c r="AW16" s="38"/>
      <c r="AX16" s="38"/>
      <c r="AY16" s="38"/>
    </row>
    <row r="17" spans="1:51" ht="24.75" customHeight="1" x14ac:dyDescent="0.25">
      <c r="A17" s="166" t="s">
        <v>477</v>
      </c>
      <c r="B17" s="163">
        <v>2</v>
      </c>
      <c r="C17" s="67">
        <v>14</v>
      </c>
      <c r="D17" s="71" t="s">
        <v>77</v>
      </c>
      <c r="E17" s="86" t="s">
        <v>243</v>
      </c>
      <c r="F17" s="77" t="s">
        <v>51</v>
      </c>
      <c r="G17" s="75" t="s">
        <v>244</v>
      </c>
      <c r="H17" s="81" t="s">
        <v>468</v>
      </c>
      <c r="I17" s="82">
        <v>7.7</v>
      </c>
      <c r="J17" s="85">
        <v>60</v>
      </c>
      <c r="K17" s="28">
        <f t="shared" si="0"/>
        <v>0</v>
      </c>
      <c r="L17" s="28">
        <f t="shared" si="1"/>
        <v>0</v>
      </c>
      <c r="M17" s="29"/>
      <c r="N17" s="30">
        <f t="shared" si="3"/>
        <v>15</v>
      </c>
      <c r="O17" s="29"/>
      <c r="P17" s="29"/>
      <c r="Q17" s="29"/>
      <c r="R17" s="42">
        <f t="shared" si="2"/>
        <v>60</v>
      </c>
      <c r="S17" s="20" t="str">
        <f t="shared" si="4"/>
        <v>OK</v>
      </c>
      <c r="T17" s="142"/>
      <c r="U17" s="142"/>
      <c r="V17" s="142"/>
      <c r="W17" s="41"/>
      <c r="X17" s="41"/>
      <c r="Y17" s="41"/>
      <c r="Z17" s="41"/>
      <c r="AA17" s="40"/>
      <c r="AB17" s="40"/>
      <c r="AC17" s="40"/>
      <c r="AD17" s="40"/>
      <c r="AE17" s="38"/>
      <c r="AF17" s="38"/>
      <c r="AG17" s="38"/>
      <c r="AH17" s="38"/>
      <c r="AI17" s="38"/>
      <c r="AJ17" s="38"/>
      <c r="AK17" s="38"/>
      <c r="AL17" s="38"/>
      <c r="AM17" s="38"/>
      <c r="AN17" s="38"/>
      <c r="AO17" s="38"/>
      <c r="AP17" s="38"/>
      <c r="AQ17" s="38"/>
      <c r="AR17" s="38"/>
      <c r="AS17" s="38"/>
      <c r="AT17" s="38"/>
      <c r="AU17" s="38"/>
      <c r="AV17" s="38"/>
      <c r="AW17" s="38"/>
      <c r="AX17" s="38"/>
      <c r="AY17" s="38"/>
    </row>
    <row r="18" spans="1:51" ht="24.75" customHeight="1" x14ac:dyDescent="0.25">
      <c r="A18" s="166"/>
      <c r="B18" s="164"/>
      <c r="C18" s="67">
        <v>15</v>
      </c>
      <c r="D18" s="71" t="s">
        <v>78</v>
      </c>
      <c r="E18" s="86" t="s">
        <v>245</v>
      </c>
      <c r="F18" s="77" t="s">
        <v>51</v>
      </c>
      <c r="G18" s="75" t="s">
        <v>246</v>
      </c>
      <c r="H18" s="81" t="s">
        <v>468</v>
      </c>
      <c r="I18" s="82">
        <v>7.7</v>
      </c>
      <c r="J18" s="85">
        <v>105</v>
      </c>
      <c r="K18" s="28">
        <f t="shared" si="0"/>
        <v>0</v>
      </c>
      <c r="L18" s="28">
        <f t="shared" si="1"/>
        <v>0</v>
      </c>
      <c r="M18" s="29"/>
      <c r="N18" s="30">
        <f t="shared" si="3"/>
        <v>26</v>
      </c>
      <c r="O18" s="29"/>
      <c r="P18" s="29"/>
      <c r="Q18" s="29"/>
      <c r="R18" s="42">
        <f t="shared" si="2"/>
        <v>105</v>
      </c>
      <c r="S18" s="20" t="str">
        <f t="shared" si="4"/>
        <v>OK</v>
      </c>
      <c r="T18" s="142"/>
      <c r="U18" s="142"/>
      <c r="V18" s="142"/>
      <c r="W18" s="41"/>
      <c r="X18" s="41"/>
      <c r="Y18" s="41"/>
      <c r="Z18" s="41"/>
      <c r="AA18" s="40"/>
      <c r="AB18" s="40"/>
      <c r="AC18" s="40"/>
      <c r="AD18" s="40"/>
      <c r="AE18" s="38"/>
      <c r="AF18" s="38"/>
      <c r="AG18" s="38"/>
      <c r="AH18" s="38"/>
      <c r="AI18" s="38"/>
      <c r="AJ18" s="38"/>
      <c r="AK18" s="38"/>
      <c r="AL18" s="38"/>
      <c r="AM18" s="38"/>
      <c r="AN18" s="38"/>
      <c r="AO18" s="38"/>
      <c r="AP18" s="38"/>
      <c r="AQ18" s="38"/>
      <c r="AR18" s="38"/>
      <c r="AS18" s="38"/>
      <c r="AT18" s="38"/>
      <c r="AU18" s="38"/>
      <c r="AV18" s="38"/>
      <c r="AW18" s="38"/>
      <c r="AX18" s="38"/>
      <c r="AY18" s="38"/>
    </row>
    <row r="19" spans="1:51" ht="24.75" customHeight="1" x14ac:dyDescent="0.25">
      <c r="A19" s="166"/>
      <c r="B19" s="164"/>
      <c r="C19" s="67">
        <v>16</v>
      </c>
      <c r="D19" s="71" t="s">
        <v>79</v>
      </c>
      <c r="E19" s="86" t="s">
        <v>247</v>
      </c>
      <c r="F19" s="77" t="s">
        <v>3</v>
      </c>
      <c r="G19" s="75" t="s">
        <v>248</v>
      </c>
      <c r="H19" s="81" t="s">
        <v>468</v>
      </c>
      <c r="I19" s="82">
        <v>18.899999999999999</v>
      </c>
      <c r="J19" s="85">
        <v>25</v>
      </c>
      <c r="K19" s="28">
        <f t="shared" si="0"/>
        <v>0</v>
      </c>
      <c r="L19" s="28">
        <f t="shared" si="1"/>
        <v>0</v>
      </c>
      <c r="M19" s="29"/>
      <c r="N19" s="30">
        <f t="shared" si="3"/>
        <v>6</v>
      </c>
      <c r="O19" s="29"/>
      <c r="P19" s="29"/>
      <c r="Q19" s="29"/>
      <c r="R19" s="42">
        <f t="shared" si="2"/>
        <v>25</v>
      </c>
      <c r="S19" s="20" t="str">
        <f t="shared" si="4"/>
        <v>OK</v>
      </c>
      <c r="T19" s="142"/>
      <c r="U19" s="142"/>
      <c r="V19" s="142"/>
      <c r="W19" s="41"/>
      <c r="X19" s="41"/>
      <c r="Y19" s="41"/>
      <c r="Z19" s="41"/>
      <c r="AA19" s="40"/>
      <c r="AB19" s="40"/>
      <c r="AC19" s="40"/>
      <c r="AD19" s="40"/>
      <c r="AE19" s="38"/>
      <c r="AF19" s="38"/>
      <c r="AG19" s="38"/>
      <c r="AH19" s="38"/>
      <c r="AI19" s="38"/>
      <c r="AJ19" s="38"/>
      <c r="AK19" s="38"/>
      <c r="AL19" s="38"/>
      <c r="AM19" s="38"/>
      <c r="AN19" s="38"/>
      <c r="AO19" s="38"/>
      <c r="AP19" s="38"/>
      <c r="AQ19" s="38"/>
      <c r="AR19" s="38"/>
      <c r="AS19" s="38"/>
      <c r="AT19" s="38"/>
      <c r="AU19" s="38"/>
      <c r="AV19" s="38"/>
      <c r="AW19" s="38"/>
      <c r="AX19" s="38"/>
      <c r="AY19" s="38"/>
    </row>
    <row r="20" spans="1:51" ht="24.75" customHeight="1" x14ac:dyDescent="0.25">
      <c r="A20" s="166"/>
      <c r="B20" s="164"/>
      <c r="C20" s="67">
        <v>17</v>
      </c>
      <c r="D20" s="71" t="s">
        <v>80</v>
      </c>
      <c r="E20" s="86" t="s">
        <v>249</v>
      </c>
      <c r="F20" s="77" t="s">
        <v>250</v>
      </c>
      <c r="G20" s="75" t="s">
        <v>251</v>
      </c>
      <c r="H20" s="81" t="s">
        <v>468</v>
      </c>
      <c r="I20" s="82">
        <v>16.61</v>
      </c>
      <c r="J20" s="85">
        <v>25</v>
      </c>
      <c r="K20" s="28">
        <f t="shared" si="0"/>
        <v>0</v>
      </c>
      <c r="L20" s="28">
        <f t="shared" si="1"/>
        <v>0</v>
      </c>
      <c r="M20" s="29"/>
      <c r="N20" s="30">
        <f t="shared" si="3"/>
        <v>6</v>
      </c>
      <c r="O20" s="29"/>
      <c r="P20" s="29"/>
      <c r="Q20" s="29"/>
      <c r="R20" s="42">
        <f t="shared" si="2"/>
        <v>25</v>
      </c>
      <c r="S20" s="20" t="str">
        <f t="shared" si="4"/>
        <v>OK</v>
      </c>
      <c r="T20" s="142"/>
      <c r="U20" s="142"/>
      <c r="V20" s="142"/>
      <c r="W20" s="41"/>
      <c r="X20" s="41"/>
      <c r="Y20" s="41"/>
      <c r="Z20" s="41"/>
      <c r="AA20" s="40"/>
      <c r="AB20" s="40"/>
      <c r="AC20" s="40"/>
      <c r="AD20" s="40"/>
      <c r="AE20" s="38"/>
      <c r="AF20" s="38"/>
      <c r="AG20" s="38"/>
      <c r="AH20" s="38"/>
      <c r="AI20" s="38"/>
      <c r="AJ20" s="38"/>
      <c r="AK20" s="38"/>
      <c r="AL20" s="38"/>
      <c r="AM20" s="38"/>
      <c r="AN20" s="38"/>
      <c r="AO20" s="38"/>
      <c r="AP20" s="38"/>
      <c r="AQ20" s="38"/>
      <c r="AR20" s="38"/>
      <c r="AS20" s="38"/>
      <c r="AT20" s="38"/>
      <c r="AU20" s="38"/>
      <c r="AV20" s="38"/>
      <c r="AW20" s="38"/>
      <c r="AX20" s="38"/>
      <c r="AY20" s="38"/>
    </row>
    <row r="21" spans="1:51" ht="24.75" customHeight="1" x14ac:dyDescent="0.25">
      <c r="A21" s="166"/>
      <c r="B21" s="164"/>
      <c r="C21" s="67">
        <v>18</v>
      </c>
      <c r="D21" s="71" t="s">
        <v>81</v>
      </c>
      <c r="E21" s="86" t="s">
        <v>252</v>
      </c>
      <c r="F21" s="77" t="s">
        <v>250</v>
      </c>
      <c r="G21" s="75" t="s">
        <v>253</v>
      </c>
      <c r="H21" s="81" t="s">
        <v>468</v>
      </c>
      <c r="I21" s="82">
        <v>5.25</v>
      </c>
      <c r="J21" s="85">
        <v>25</v>
      </c>
      <c r="K21" s="28">
        <f t="shared" si="0"/>
        <v>0</v>
      </c>
      <c r="L21" s="28">
        <f t="shared" si="1"/>
        <v>0</v>
      </c>
      <c r="M21" s="29"/>
      <c r="N21" s="30">
        <f t="shared" si="3"/>
        <v>6</v>
      </c>
      <c r="O21" s="29"/>
      <c r="P21" s="29"/>
      <c r="Q21" s="29"/>
      <c r="R21" s="42">
        <f t="shared" si="2"/>
        <v>25</v>
      </c>
      <c r="S21" s="20" t="str">
        <f t="shared" si="4"/>
        <v>OK</v>
      </c>
      <c r="T21" s="142"/>
      <c r="U21" s="142"/>
      <c r="V21" s="142"/>
      <c r="W21" s="41"/>
      <c r="X21" s="41"/>
      <c r="Y21" s="41"/>
      <c r="Z21" s="41"/>
      <c r="AA21" s="40"/>
      <c r="AB21" s="40"/>
      <c r="AC21" s="40"/>
      <c r="AD21" s="40"/>
      <c r="AE21" s="38"/>
      <c r="AF21" s="38"/>
      <c r="AG21" s="38"/>
      <c r="AH21" s="38"/>
      <c r="AI21" s="38"/>
      <c r="AJ21" s="38"/>
      <c r="AK21" s="38"/>
      <c r="AL21" s="38"/>
      <c r="AM21" s="38"/>
      <c r="AN21" s="38"/>
      <c r="AO21" s="38"/>
      <c r="AP21" s="38"/>
      <c r="AQ21" s="38"/>
      <c r="AR21" s="38"/>
      <c r="AS21" s="38"/>
      <c r="AT21" s="38"/>
      <c r="AU21" s="38"/>
      <c r="AV21" s="38"/>
      <c r="AW21" s="38"/>
      <c r="AX21" s="38"/>
      <c r="AY21" s="38"/>
    </row>
    <row r="22" spans="1:51" ht="24.75" customHeight="1" x14ac:dyDescent="0.25">
      <c r="A22" s="166"/>
      <c r="B22" s="165"/>
      <c r="C22" s="67">
        <v>19</v>
      </c>
      <c r="D22" s="72" t="s">
        <v>82</v>
      </c>
      <c r="E22" s="86" t="s">
        <v>254</v>
      </c>
      <c r="F22" s="78" t="s">
        <v>236</v>
      </c>
      <c r="G22" s="79" t="s">
        <v>255</v>
      </c>
      <c r="H22" s="77" t="s">
        <v>468</v>
      </c>
      <c r="I22" s="82">
        <v>0.6</v>
      </c>
      <c r="J22" s="85">
        <v>500</v>
      </c>
      <c r="K22" s="28">
        <f t="shared" si="0"/>
        <v>0</v>
      </c>
      <c r="L22" s="28">
        <f t="shared" si="1"/>
        <v>0</v>
      </c>
      <c r="M22" s="29"/>
      <c r="N22" s="30">
        <f t="shared" si="3"/>
        <v>125</v>
      </c>
      <c r="O22" s="29"/>
      <c r="P22" s="29"/>
      <c r="Q22" s="29"/>
      <c r="R22" s="42">
        <f t="shared" si="2"/>
        <v>500</v>
      </c>
      <c r="S22" s="20" t="str">
        <f t="shared" si="4"/>
        <v>OK</v>
      </c>
      <c r="T22" s="142"/>
      <c r="U22" s="142"/>
      <c r="V22" s="142"/>
      <c r="W22" s="21"/>
      <c r="X22" s="41"/>
      <c r="Y22" s="41"/>
      <c r="Z22" s="40"/>
      <c r="AA22" s="40"/>
      <c r="AB22" s="40"/>
      <c r="AC22" s="40"/>
      <c r="AD22" s="40"/>
      <c r="AE22" s="38"/>
      <c r="AF22" s="38"/>
      <c r="AG22" s="38"/>
      <c r="AH22" s="38"/>
      <c r="AI22" s="38"/>
      <c r="AJ22" s="38"/>
      <c r="AK22" s="38"/>
      <c r="AL22" s="38"/>
      <c r="AM22" s="38"/>
      <c r="AN22" s="38"/>
      <c r="AO22" s="38"/>
      <c r="AP22" s="38"/>
      <c r="AQ22" s="38"/>
      <c r="AR22" s="38"/>
      <c r="AS22" s="38"/>
      <c r="AT22" s="38"/>
      <c r="AU22" s="38"/>
      <c r="AV22" s="38"/>
      <c r="AW22" s="38"/>
      <c r="AX22" s="38"/>
      <c r="AY22" s="38"/>
    </row>
    <row r="23" spans="1:51" ht="24.75" customHeight="1" x14ac:dyDescent="0.25">
      <c r="A23" s="166" t="s">
        <v>478</v>
      </c>
      <c r="B23" s="163">
        <v>3</v>
      </c>
      <c r="C23" s="67">
        <v>20</v>
      </c>
      <c r="D23" s="71" t="s">
        <v>83</v>
      </c>
      <c r="E23" s="86" t="s">
        <v>256</v>
      </c>
      <c r="F23" s="77" t="s">
        <v>3</v>
      </c>
      <c r="G23" s="75" t="s">
        <v>257</v>
      </c>
      <c r="H23" s="81" t="s">
        <v>468</v>
      </c>
      <c r="I23" s="82">
        <v>0.78</v>
      </c>
      <c r="J23" s="85">
        <v>510</v>
      </c>
      <c r="K23" s="28">
        <f t="shared" si="0"/>
        <v>0</v>
      </c>
      <c r="L23" s="28">
        <f t="shared" si="1"/>
        <v>0</v>
      </c>
      <c r="M23" s="29"/>
      <c r="N23" s="30">
        <f t="shared" si="3"/>
        <v>127</v>
      </c>
      <c r="O23" s="29"/>
      <c r="P23" s="29"/>
      <c r="Q23" s="29"/>
      <c r="R23" s="42">
        <f t="shared" si="2"/>
        <v>510</v>
      </c>
      <c r="S23" s="20" t="str">
        <f t="shared" si="4"/>
        <v>OK</v>
      </c>
      <c r="T23" s="142"/>
      <c r="U23" s="142"/>
      <c r="V23" s="142"/>
      <c r="W23" s="21"/>
      <c r="X23" s="41"/>
      <c r="Y23" s="41"/>
      <c r="Z23" s="41"/>
      <c r="AA23" s="40"/>
      <c r="AB23" s="40"/>
      <c r="AC23" s="40"/>
      <c r="AD23" s="40"/>
      <c r="AE23" s="38"/>
      <c r="AF23" s="38"/>
      <c r="AG23" s="38"/>
      <c r="AH23" s="38"/>
      <c r="AI23" s="38"/>
      <c r="AJ23" s="38"/>
      <c r="AK23" s="38"/>
      <c r="AL23" s="38"/>
      <c r="AM23" s="38"/>
      <c r="AN23" s="38"/>
      <c r="AO23" s="38"/>
      <c r="AP23" s="38"/>
      <c r="AQ23" s="38"/>
      <c r="AR23" s="38"/>
      <c r="AS23" s="38"/>
      <c r="AT23" s="38"/>
      <c r="AU23" s="38"/>
      <c r="AV23" s="38"/>
      <c r="AW23" s="38"/>
      <c r="AX23" s="38"/>
      <c r="AY23" s="38"/>
    </row>
    <row r="24" spans="1:51" ht="24.75" customHeight="1" x14ac:dyDescent="0.25">
      <c r="A24" s="166"/>
      <c r="B24" s="164"/>
      <c r="C24" s="67">
        <v>21</v>
      </c>
      <c r="D24" s="71" t="s">
        <v>84</v>
      </c>
      <c r="E24" s="86" t="s">
        <v>256</v>
      </c>
      <c r="F24" s="77" t="s">
        <v>3</v>
      </c>
      <c r="G24" s="75" t="s">
        <v>258</v>
      </c>
      <c r="H24" s="81" t="s">
        <v>468</v>
      </c>
      <c r="I24" s="82">
        <v>0.78</v>
      </c>
      <c r="J24" s="85">
        <v>912</v>
      </c>
      <c r="K24" s="28">
        <f t="shared" si="0"/>
        <v>0</v>
      </c>
      <c r="L24" s="28">
        <f t="shared" si="1"/>
        <v>0</v>
      </c>
      <c r="M24" s="29"/>
      <c r="N24" s="30">
        <f t="shared" si="3"/>
        <v>228</v>
      </c>
      <c r="O24" s="29"/>
      <c r="P24" s="29"/>
      <c r="Q24" s="29"/>
      <c r="R24" s="42">
        <f t="shared" si="2"/>
        <v>912</v>
      </c>
      <c r="S24" s="20" t="str">
        <f t="shared" si="4"/>
        <v>OK</v>
      </c>
      <c r="T24" s="142"/>
      <c r="U24" s="142"/>
      <c r="V24" s="142"/>
      <c r="W24" s="21"/>
      <c r="X24" s="41"/>
      <c r="Y24" s="41"/>
      <c r="Z24" s="41"/>
      <c r="AA24" s="40"/>
      <c r="AB24" s="40"/>
      <c r="AC24" s="40"/>
      <c r="AD24" s="40"/>
      <c r="AE24" s="38"/>
      <c r="AF24" s="38"/>
      <c r="AG24" s="38"/>
      <c r="AH24" s="38"/>
      <c r="AI24" s="38"/>
      <c r="AJ24" s="38"/>
      <c r="AK24" s="38"/>
      <c r="AL24" s="38"/>
      <c r="AM24" s="38"/>
      <c r="AN24" s="38"/>
      <c r="AO24" s="38"/>
      <c r="AP24" s="38"/>
      <c r="AQ24" s="38"/>
      <c r="AR24" s="38"/>
      <c r="AS24" s="38"/>
      <c r="AT24" s="38"/>
      <c r="AU24" s="38"/>
      <c r="AV24" s="38"/>
      <c r="AW24" s="38"/>
      <c r="AX24" s="38"/>
      <c r="AY24" s="38"/>
    </row>
    <row r="25" spans="1:51" ht="24.75" customHeight="1" x14ac:dyDescent="0.25">
      <c r="A25" s="166"/>
      <c r="B25" s="164"/>
      <c r="C25" s="67">
        <v>22</v>
      </c>
      <c r="D25" s="71" t="s">
        <v>85</v>
      </c>
      <c r="E25" s="86" t="s">
        <v>256</v>
      </c>
      <c r="F25" s="77" t="s">
        <v>3</v>
      </c>
      <c r="G25" s="75" t="s">
        <v>259</v>
      </c>
      <c r="H25" s="81" t="s">
        <v>468</v>
      </c>
      <c r="I25" s="82">
        <v>0.78</v>
      </c>
      <c r="J25" s="85">
        <v>412</v>
      </c>
      <c r="K25" s="28">
        <f t="shared" si="0"/>
        <v>0</v>
      </c>
      <c r="L25" s="28">
        <f t="shared" si="1"/>
        <v>0</v>
      </c>
      <c r="M25" s="29"/>
      <c r="N25" s="30">
        <f t="shared" si="3"/>
        <v>103</v>
      </c>
      <c r="O25" s="29"/>
      <c r="P25" s="29"/>
      <c r="Q25" s="29"/>
      <c r="R25" s="42">
        <f t="shared" si="2"/>
        <v>412</v>
      </c>
      <c r="S25" s="20" t="str">
        <f t="shared" si="4"/>
        <v>OK</v>
      </c>
      <c r="T25" s="142"/>
      <c r="U25" s="142"/>
      <c r="V25" s="142"/>
      <c r="W25" s="21"/>
      <c r="X25" s="41"/>
      <c r="Y25" s="41"/>
      <c r="Z25" s="41"/>
      <c r="AA25" s="40"/>
      <c r="AB25" s="40"/>
      <c r="AC25" s="40"/>
      <c r="AD25" s="40"/>
      <c r="AE25" s="38"/>
      <c r="AF25" s="38"/>
      <c r="AG25" s="38"/>
      <c r="AH25" s="38"/>
      <c r="AI25" s="38"/>
      <c r="AJ25" s="38"/>
      <c r="AK25" s="38"/>
      <c r="AL25" s="38"/>
      <c r="AM25" s="38"/>
      <c r="AN25" s="38"/>
      <c r="AO25" s="38"/>
      <c r="AP25" s="38"/>
      <c r="AQ25" s="38"/>
      <c r="AR25" s="38"/>
      <c r="AS25" s="38"/>
      <c r="AT25" s="38"/>
      <c r="AU25" s="38"/>
      <c r="AV25" s="38"/>
      <c r="AW25" s="38"/>
      <c r="AX25" s="38"/>
      <c r="AY25" s="38"/>
    </row>
    <row r="26" spans="1:51" ht="24.75" customHeight="1" x14ac:dyDescent="0.25">
      <c r="A26" s="166"/>
      <c r="B26" s="165"/>
      <c r="C26" s="67">
        <v>23</v>
      </c>
      <c r="D26" s="71" t="s">
        <v>86</v>
      </c>
      <c r="E26" s="86" t="s">
        <v>260</v>
      </c>
      <c r="F26" s="77" t="s">
        <v>3</v>
      </c>
      <c r="G26" s="75" t="s">
        <v>261</v>
      </c>
      <c r="H26" s="81" t="s">
        <v>468</v>
      </c>
      <c r="I26" s="82">
        <v>7.92</v>
      </c>
      <c r="J26" s="85">
        <v>14</v>
      </c>
      <c r="K26" s="28">
        <f t="shared" si="0"/>
        <v>0</v>
      </c>
      <c r="L26" s="28">
        <f t="shared" si="1"/>
        <v>0</v>
      </c>
      <c r="M26" s="29"/>
      <c r="N26" s="30">
        <f t="shared" si="3"/>
        <v>3</v>
      </c>
      <c r="O26" s="29"/>
      <c r="P26" s="29"/>
      <c r="Q26" s="29"/>
      <c r="R26" s="42">
        <f t="shared" si="2"/>
        <v>14</v>
      </c>
      <c r="S26" s="20" t="str">
        <f t="shared" si="4"/>
        <v>OK</v>
      </c>
      <c r="T26" s="142"/>
      <c r="U26" s="142"/>
      <c r="V26" s="142"/>
      <c r="W26" s="21"/>
      <c r="X26" s="41"/>
      <c r="Y26" s="41"/>
      <c r="Z26" s="41"/>
      <c r="AA26" s="40"/>
      <c r="AB26" s="40"/>
      <c r="AC26" s="40"/>
      <c r="AD26" s="40"/>
      <c r="AE26" s="38"/>
      <c r="AF26" s="38"/>
      <c r="AG26" s="38"/>
      <c r="AH26" s="38"/>
      <c r="AI26" s="38"/>
      <c r="AJ26" s="38"/>
      <c r="AK26" s="38"/>
      <c r="AL26" s="38"/>
      <c r="AM26" s="38"/>
      <c r="AN26" s="38"/>
      <c r="AO26" s="38"/>
      <c r="AP26" s="38"/>
      <c r="AQ26" s="38"/>
      <c r="AR26" s="38"/>
      <c r="AS26" s="38"/>
      <c r="AT26" s="38"/>
      <c r="AU26" s="38"/>
      <c r="AV26" s="38"/>
      <c r="AW26" s="38"/>
      <c r="AX26" s="38"/>
      <c r="AY26" s="38"/>
    </row>
    <row r="27" spans="1:51" ht="24.75" customHeight="1" x14ac:dyDescent="0.25">
      <c r="A27" s="166" t="s">
        <v>478</v>
      </c>
      <c r="B27" s="163">
        <v>4</v>
      </c>
      <c r="C27" s="67">
        <v>24</v>
      </c>
      <c r="D27" s="71" t="s">
        <v>87</v>
      </c>
      <c r="E27" s="86" t="s">
        <v>256</v>
      </c>
      <c r="F27" s="77" t="s">
        <v>3</v>
      </c>
      <c r="G27" s="75" t="s">
        <v>262</v>
      </c>
      <c r="H27" s="81" t="s">
        <v>468</v>
      </c>
      <c r="I27" s="82">
        <v>2.44</v>
      </c>
      <c r="J27" s="85">
        <v>40</v>
      </c>
      <c r="K27" s="28">
        <f t="shared" si="0"/>
        <v>0</v>
      </c>
      <c r="L27" s="28">
        <f t="shared" si="1"/>
        <v>0</v>
      </c>
      <c r="M27" s="29"/>
      <c r="N27" s="30">
        <f t="shared" si="3"/>
        <v>10</v>
      </c>
      <c r="O27" s="29"/>
      <c r="P27" s="29"/>
      <c r="Q27" s="29"/>
      <c r="R27" s="42">
        <f t="shared" si="2"/>
        <v>40</v>
      </c>
      <c r="S27" s="20" t="str">
        <f t="shared" si="4"/>
        <v>OK</v>
      </c>
      <c r="T27" s="142"/>
      <c r="U27" s="142"/>
      <c r="V27" s="142"/>
      <c r="W27" s="21"/>
      <c r="X27" s="41"/>
      <c r="Y27" s="41"/>
      <c r="Z27" s="41"/>
      <c r="AA27" s="40"/>
      <c r="AB27" s="40"/>
      <c r="AC27" s="40"/>
      <c r="AD27" s="40"/>
      <c r="AE27" s="38"/>
      <c r="AF27" s="38"/>
      <c r="AG27" s="38"/>
      <c r="AH27" s="38"/>
      <c r="AI27" s="38"/>
      <c r="AJ27" s="38"/>
      <c r="AK27" s="38"/>
      <c r="AL27" s="38"/>
      <c r="AM27" s="38"/>
      <c r="AN27" s="38"/>
      <c r="AO27" s="38"/>
      <c r="AP27" s="38"/>
      <c r="AQ27" s="38"/>
      <c r="AR27" s="38"/>
      <c r="AS27" s="38"/>
      <c r="AT27" s="38"/>
      <c r="AU27" s="38"/>
      <c r="AV27" s="38"/>
      <c r="AW27" s="38"/>
      <c r="AX27" s="38"/>
      <c r="AY27" s="38"/>
    </row>
    <row r="28" spans="1:51" ht="24.75" customHeight="1" x14ac:dyDescent="0.25">
      <c r="A28" s="166"/>
      <c r="B28" s="164"/>
      <c r="C28" s="67">
        <v>25</v>
      </c>
      <c r="D28" s="71" t="s">
        <v>88</v>
      </c>
      <c r="E28" s="86" t="s">
        <v>256</v>
      </c>
      <c r="F28" s="77" t="s">
        <v>3</v>
      </c>
      <c r="G28" s="75" t="s">
        <v>263</v>
      </c>
      <c r="H28" s="81" t="s">
        <v>468</v>
      </c>
      <c r="I28" s="82">
        <v>2.44</v>
      </c>
      <c r="J28" s="85">
        <v>40</v>
      </c>
      <c r="K28" s="28">
        <f t="shared" si="0"/>
        <v>0</v>
      </c>
      <c r="L28" s="28">
        <f t="shared" si="1"/>
        <v>0</v>
      </c>
      <c r="M28" s="29"/>
      <c r="N28" s="30">
        <f t="shared" si="3"/>
        <v>10</v>
      </c>
      <c r="O28" s="29"/>
      <c r="P28" s="29"/>
      <c r="Q28" s="29"/>
      <c r="R28" s="42">
        <f t="shared" si="2"/>
        <v>40</v>
      </c>
      <c r="S28" s="20" t="str">
        <f t="shared" si="4"/>
        <v>OK</v>
      </c>
      <c r="T28" s="142"/>
      <c r="U28" s="142"/>
      <c r="V28" s="142"/>
      <c r="W28" s="41"/>
      <c r="X28" s="41"/>
      <c r="Y28" s="41"/>
      <c r="Z28" s="41"/>
      <c r="AA28" s="40"/>
      <c r="AB28" s="40"/>
      <c r="AC28" s="40"/>
      <c r="AD28" s="40"/>
      <c r="AE28" s="38"/>
      <c r="AF28" s="38"/>
      <c r="AG28" s="38"/>
      <c r="AH28" s="38"/>
      <c r="AI28" s="38"/>
      <c r="AJ28" s="38"/>
      <c r="AK28" s="38"/>
      <c r="AL28" s="38"/>
      <c r="AM28" s="38"/>
      <c r="AN28" s="38"/>
      <c r="AO28" s="38"/>
      <c r="AP28" s="38"/>
      <c r="AQ28" s="38"/>
      <c r="AR28" s="38"/>
      <c r="AS28" s="38"/>
      <c r="AT28" s="38"/>
      <c r="AU28" s="38"/>
      <c r="AV28" s="38"/>
      <c r="AW28" s="38"/>
      <c r="AX28" s="38"/>
      <c r="AY28" s="38"/>
    </row>
    <row r="29" spans="1:51" ht="24.75" customHeight="1" x14ac:dyDescent="0.25">
      <c r="A29" s="166"/>
      <c r="B29" s="164"/>
      <c r="C29" s="67">
        <v>26</v>
      </c>
      <c r="D29" s="71" t="s">
        <v>89</v>
      </c>
      <c r="E29" s="86" t="s">
        <v>256</v>
      </c>
      <c r="F29" s="77" t="s">
        <v>3</v>
      </c>
      <c r="G29" s="75" t="s">
        <v>264</v>
      </c>
      <c r="H29" s="81" t="s">
        <v>468</v>
      </c>
      <c r="I29" s="82">
        <v>2.44</v>
      </c>
      <c r="J29" s="85">
        <v>40</v>
      </c>
      <c r="K29" s="28">
        <f t="shared" si="0"/>
        <v>0</v>
      </c>
      <c r="L29" s="28">
        <f t="shared" si="1"/>
        <v>0</v>
      </c>
      <c r="M29" s="29"/>
      <c r="N29" s="30">
        <f t="shared" si="3"/>
        <v>10</v>
      </c>
      <c r="O29" s="29"/>
      <c r="P29" s="29"/>
      <c r="Q29" s="29"/>
      <c r="R29" s="42">
        <f t="shared" si="2"/>
        <v>40</v>
      </c>
      <c r="S29" s="20" t="str">
        <f t="shared" si="4"/>
        <v>OK</v>
      </c>
      <c r="T29" s="142"/>
      <c r="U29" s="142"/>
      <c r="V29" s="142"/>
      <c r="W29" s="41"/>
      <c r="X29" s="41"/>
      <c r="Y29" s="41"/>
      <c r="Z29" s="41"/>
      <c r="AA29" s="40"/>
      <c r="AB29" s="40"/>
      <c r="AC29" s="40"/>
      <c r="AD29" s="40"/>
      <c r="AE29" s="38"/>
      <c r="AF29" s="38"/>
      <c r="AG29" s="38"/>
      <c r="AH29" s="38"/>
      <c r="AI29" s="38"/>
      <c r="AJ29" s="38"/>
      <c r="AK29" s="38"/>
      <c r="AL29" s="38"/>
      <c r="AM29" s="38"/>
      <c r="AN29" s="38"/>
      <c r="AO29" s="38"/>
      <c r="AP29" s="38"/>
      <c r="AQ29" s="38"/>
      <c r="AR29" s="38"/>
      <c r="AS29" s="38"/>
      <c r="AT29" s="38"/>
      <c r="AU29" s="38"/>
      <c r="AV29" s="38"/>
      <c r="AW29" s="38"/>
      <c r="AX29" s="38"/>
      <c r="AY29" s="38"/>
    </row>
    <row r="30" spans="1:51" ht="24.75" customHeight="1" x14ac:dyDescent="0.25">
      <c r="A30" s="166"/>
      <c r="B30" s="165"/>
      <c r="C30" s="67">
        <v>27</v>
      </c>
      <c r="D30" s="71" t="s">
        <v>90</v>
      </c>
      <c r="E30" s="86" t="s">
        <v>256</v>
      </c>
      <c r="F30" s="77" t="s">
        <v>3</v>
      </c>
      <c r="G30" s="75" t="s">
        <v>265</v>
      </c>
      <c r="H30" s="81" t="s">
        <v>468</v>
      </c>
      <c r="I30" s="82">
        <v>2.44</v>
      </c>
      <c r="J30" s="85">
        <v>40</v>
      </c>
      <c r="K30" s="28">
        <f t="shared" si="0"/>
        <v>0</v>
      </c>
      <c r="L30" s="28">
        <f t="shared" si="1"/>
        <v>0</v>
      </c>
      <c r="M30" s="29"/>
      <c r="N30" s="30">
        <f t="shared" si="3"/>
        <v>10</v>
      </c>
      <c r="O30" s="29"/>
      <c r="P30" s="29"/>
      <c r="Q30" s="29"/>
      <c r="R30" s="42">
        <f t="shared" si="2"/>
        <v>40</v>
      </c>
      <c r="S30" s="20" t="str">
        <f t="shared" si="4"/>
        <v>OK</v>
      </c>
      <c r="T30" s="142"/>
      <c r="U30" s="142"/>
      <c r="V30" s="142"/>
      <c r="W30" s="41"/>
      <c r="X30" s="41"/>
      <c r="Y30" s="41"/>
      <c r="Z30" s="41"/>
      <c r="AA30" s="40"/>
      <c r="AB30" s="40"/>
      <c r="AC30" s="40"/>
      <c r="AD30" s="40"/>
      <c r="AE30" s="38"/>
      <c r="AF30" s="38"/>
      <c r="AG30" s="38"/>
      <c r="AH30" s="38"/>
      <c r="AI30" s="38"/>
      <c r="AJ30" s="38"/>
      <c r="AK30" s="38"/>
      <c r="AL30" s="38"/>
      <c r="AM30" s="38"/>
      <c r="AN30" s="38"/>
      <c r="AO30" s="38"/>
      <c r="AP30" s="38"/>
      <c r="AQ30" s="38"/>
      <c r="AR30" s="38"/>
      <c r="AS30" s="38"/>
      <c r="AT30" s="38"/>
      <c r="AU30" s="38"/>
      <c r="AV30" s="38"/>
      <c r="AW30" s="38"/>
      <c r="AX30" s="38"/>
      <c r="AY30" s="38"/>
    </row>
    <row r="31" spans="1:51" ht="24.75" customHeight="1" x14ac:dyDescent="0.25">
      <c r="A31" s="166" t="s">
        <v>478</v>
      </c>
      <c r="B31" s="163">
        <v>5</v>
      </c>
      <c r="C31" s="67">
        <v>28</v>
      </c>
      <c r="D31" s="71" t="s">
        <v>91</v>
      </c>
      <c r="E31" s="86" t="s">
        <v>266</v>
      </c>
      <c r="F31" s="77" t="s">
        <v>3</v>
      </c>
      <c r="G31" s="75" t="s">
        <v>267</v>
      </c>
      <c r="H31" s="81" t="s">
        <v>468</v>
      </c>
      <c r="I31" s="82">
        <v>3.19</v>
      </c>
      <c r="J31" s="85">
        <v>30</v>
      </c>
      <c r="K31" s="28">
        <f t="shared" si="0"/>
        <v>0</v>
      </c>
      <c r="L31" s="28">
        <f t="shared" si="1"/>
        <v>0</v>
      </c>
      <c r="M31" s="29"/>
      <c r="N31" s="30">
        <f t="shared" si="3"/>
        <v>7</v>
      </c>
      <c r="O31" s="29"/>
      <c r="P31" s="29"/>
      <c r="Q31" s="29"/>
      <c r="R31" s="42">
        <f t="shared" si="2"/>
        <v>30</v>
      </c>
      <c r="S31" s="20" t="str">
        <f t="shared" si="4"/>
        <v>OK</v>
      </c>
      <c r="T31" s="142"/>
      <c r="U31" s="142"/>
      <c r="V31" s="142"/>
      <c r="W31" s="41"/>
      <c r="X31" s="41"/>
      <c r="Y31" s="41"/>
      <c r="Z31" s="41"/>
      <c r="AA31" s="40"/>
      <c r="AB31" s="40"/>
      <c r="AC31" s="40"/>
      <c r="AD31" s="40"/>
      <c r="AE31" s="38"/>
      <c r="AF31" s="38"/>
      <c r="AG31" s="38"/>
      <c r="AH31" s="38"/>
      <c r="AI31" s="38"/>
      <c r="AJ31" s="38"/>
      <c r="AK31" s="38"/>
      <c r="AL31" s="38"/>
      <c r="AM31" s="38"/>
      <c r="AN31" s="38"/>
      <c r="AO31" s="38"/>
      <c r="AP31" s="38"/>
      <c r="AQ31" s="38"/>
      <c r="AR31" s="38"/>
      <c r="AS31" s="38"/>
      <c r="AT31" s="38"/>
      <c r="AU31" s="38"/>
      <c r="AV31" s="38"/>
      <c r="AW31" s="38"/>
      <c r="AX31" s="38"/>
      <c r="AY31" s="38"/>
    </row>
    <row r="32" spans="1:51" ht="24.75" customHeight="1" x14ac:dyDescent="0.25">
      <c r="A32" s="166"/>
      <c r="B32" s="164"/>
      <c r="C32" s="67">
        <v>29</v>
      </c>
      <c r="D32" s="71" t="s">
        <v>92</v>
      </c>
      <c r="E32" s="86" t="s">
        <v>266</v>
      </c>
      <c r="F32" s="77" t="s">
        <v>3</v>
      </c>
      <c r="G32" s="75" t="s">
        <v>268</v>
      </c>
      <c r="H32" s="81" t="s">
        <v>468</v>
      </c>
      <c r="I32" s="82">
        <v>3.19</v>
      </c>
      <c r="J32" s="85">
        <v>30</v>
      </c>
      <c r="K32" s="28">
        <f t="shared" si="0"/>
        <v>0</v>
      </c>
      <c r="L32" s="28">
        <f t="shared" si="1"/>
        <v>0</v>
      </c>
      <c r="M32" s="29"/>
      <c r="N32" s="30">
        <f t="shared" si="3"/>
        <v>7</v>
      </c>
      <c r="O32" s="29"/>
      <c r="P32" s="29"/>
      <c r="Q32" s="29"/>
      <c r="R32" s="42">
        <f t="shared" si="2"/>
        <v>30</v>
      </c>
      <c r="S32" s="20" t="str">
        <f t="shared" si="4"/>
        <v>OK</v>
      </c>
      <c r="T32" s="142"/>
      <c r="U32" s="142"/>
      <c r="V32" s="142"/>
      <c r="W32" s="41"/>
      <c r="X32" s="41"/>
      <c r="Y32" s="41"/>
      <c r="Z32" s="41"/>
      <c r="AA32" s="40"/>
      <c r="AB32" s="40"/>
      <c r="AC32" s="40"/>
      <c r="AD32" s="40"/>
      <c r="AE32" s="38"/>
      <c r="AF32" s="38"/>
      <c r="AG32" s="38"/>
      <c r="AH32" s="38"/>
      <c r="AI32" s="38"/>
      <c r="AJ32" s="38"/>
      <c r="AK32" s="38"/>
      <c r="AL32" s="38"/>
      <c r="AM32" s="38"/>
      <c r="AN32" s="38"/>
      <c r="AO32" s="38"/>
      <c r="AP32" s="38"/>
      <c r="AQ32" s="38"/>
      <c r="AR32" s="38"/>
      <c r="AS32" s="38"/>
      <c r="AT32" s="38"/>
      <c r="AU32" s="38"/>
      <c r="AV32" s="38"/>
      <c r="AW32" s="38"/>
      <c r="AX32" s="38"/>
      <c r="AY32" s="38"/>
    </row>
    <row r="33" spans="1:51" ht="24.75" customHeight="1" x14ac:dyDescent="0.25">
      <c r="A33" s="166"/>
      <c r="B33" s="164"/>
      <c r="C33" s="67">
        <v>30</v>
      </c>
      <c r="D33" s="71" t="s">
        <v>93</v>
      </c>
      <c r="E33" s="86" t="s">
        <v>266</v>
      </c>
      <c r="F33" s="77" t="s">
        <v>3</v>
      </c>
      <c r="G33" s="75" t="s">
        <v>269</v>
      </c>
      <c r="H33" s="81" t="s">
        <v>468</v>
      </c>
      <c r="I33" s="82">
        <v>3.19</v>
      </c>
      <c r="J33" s="85">
        <v>30</v>
      </c>
      <c r="K33" s="28">
        <f t="shared" si="0"/>
        <v>0</v>
      </c>
      <c r="L33" s="28">
        <f t="shared" si="1"/>
        <v>0</v>
      </c>
      <c r="M33" s="29"/>
      <c r="N33" s="30">
        <f t="shared" si="3"/>
        <v>7</v>
      </c>
      <c r="O33" s="29"/>
      <c r="P33" s="29"/>
      <c r="Q33" s="29"/>
      <c r="R33" s="42">
        <f t="shared" si="2"/>
        <v>30</v>
      </c>
      <c r="S33" s="20" t="str">
        <f t="shared" si="4"/>
        <v>OK</v>
      </c>
      <c r="T33" s="142"/>
      <c r="U33" s="142"/>
      <c r="V33" s="142"/>
      <c r="W33" s="41"/>
      <c r="X33" s="41"/>
      <c r="Y33" s="41"/>
      <c r="Z33" s="41"/>
      <c r="AA33" s="40"/>
      <c r="AB33" s="40"/>
      <c r="AC33" s="40"/>
      <c r="AD33" s="40"/>
      <c r="AE33" s="38"/>
      <c r="AF33" s="38"/>
      <c r="AG33" s="38"/>
      <c r="AH33" s="38"/>
      <c r="AI33" s="38"/>
      <c r="AJ33" s="38"/>
      <c r="AK33" s="38"/>
      <c r="AL33" s="38"/>
      <c r="AM33" s="38"/>
      <c r="AN33" s="38"/>
      <c r="AO33" s="38"/>
      <c r="AP33" s="38"/>
      <c r="AQ33" s="38"/>
      <c r="AR33" s="38"/>
      <c r="AS33" s="38"/>
      <c r="AT33" s="38"/>
      <c r="AU33" s="38"/>
      <c r="AV33" s="38"/>
      <c r="AW33" s="38"/>
      <c r="AX33" s="38"/>
      <c r="AY33" s="38"/>
    </row>
    <row r="34" spans="1:51" ht="24.75" customHeight="1" x14ac:dyDescent="0.25">
      <c r="A34" s="166"/>
      <c r="B34" s="164"/>
      <c r="C34" s="67">
        <v>31</v>
      </c>
      <c r="D34" s="71" t="s">
        <v>94</v>
      </c>
      <c r="E34" s="86" t="s">
        <v>266</v>
      </c>
      <c r="F34" s="77" t="s">
        <v>3</v>
      </c>
      <c r="G34" s="75" t="s">
        <v>270</v>
      </c>
      <c r="H34" s="81" t="s">
        <v>468</v>
      </c>
      <c r="I34" s="82">
        <v>3.19</v>
      </c>
      <c r="J34" s="85">
        <v>30</v>
      </c>
      <c r="K34" s="28">
        <f t="shared" si="0"/>
        <v>0</v>
      </c>
      <c r="L34" s="28">
        <f t="shared" si="1"/>
        <v>0</v>
      </c>
      <c r="M34" s="29"/>
      <c r="N34" s="30">
        <f t="shared" si="3"/>
        <v>7</v>
      </c>
      <c r="O34" s="29"/>
      <c r="P34" s="29"/>
      <c r="Q34" s="29"/>
      <c r="R34" s="42">
        <f t="shared" si="2"/>
        <v>30</v>
      </c>
      <c r="S34" s="20" t="str">
        <f t="shared" si="4"/>
        <v>OK</v>
      </c>
      <c r="T34" s="142"/>
      <c r="U34" s="142"/>
      <c r="V34" s="142"/>
      <c r="W34" s="41"/>
      <c r="X34" s="41"/>
      <c r="Y34" s="41"/>
      <c r="Z34" s="41"/>
      <c r="AA34" s="40"/>
      <c r="AB34" s="40"/>
      <c r="AC34" s="40"/>
      <c r="AD34" s="40"/>
      <c r="AE34" s="38"/>
      <c r="AF34" s="38"/>
      <c r="AG34" s="38"/>
      <c r="AH34" s="38"/>
      <c r="AI34" s="38"/>
      <c r="AJ34" s="38"/>
      <c r="AK34" s="38"/>
      <c r="AL34" s="38"/>
      <c r="AM34" s="38"/>
      <c r="AN34" s="38"/>
      <c r="AO34" s="38"/>
      <c r="AP34" s="38"/>
      <c r="AQ34" s="38"/>
      <c r="AR34" s="38"/>
      <c r="AS34" s="38"/>
      <c r="AT34" s="38"/>
      <c r="AU34" s="38"/>
      <c r="AV34" s="38"/>
      <c r="AW34" s="38"/>
      <c r="AX34" s="38"/>
      <c r="AY34" s="38"/>
    </row>
    <row r="35" spans="1:51" ht="24.75" customHeight="1" x14ac:dyDescent="0.25">
      <c r="A35" s="166"/>
      <c r="B35" s="164"/>
      <c r="C35" s="67">
        <v>32</v>
      </c>
      <c r="D35" s="71" t="s">
        <v>95</v>
      </c>
      <c r="E35" s="86" t="s">
        <v>266</v>
      </c>
      <c r="F35" s="77" t="s">
        <v>3</v>
      </c>
      <c r="G35" s="75" t="s">
        <v>271</v>
      </c>
      <c r="H35" s="81" t="s">
        <v>468</v>
      </c>
      <c r="I35" s="82">
        <v>3.19</v>
      </c>
      <c r="J35" s="85">
        <v>30</v>
      </c>
      <c r="K35" s="28">
        <f t="shared" si="0"/>
        <v>0</v>
      </c>
      <c r="L35" s="28">
        <f t="shared" si="1"/>
        <v>0</v>
      </c>
      <c r="M35" s="29"/>
      <c r="N35" s="30">
        <f t="shared" si="3"/>
        <v>7</v>
      </c>
      <c r="O35" s="29"/>
      <c r="P35" s="29"/>
      <c r="Q35" s="29"/>
      <c r="R35" s="42">
        <f t="shared" si="2"/>
        <v>30</v>
      </c>
      <c r="S35" s="20" t="str">
        <f t="shared" si="4"/>
        <v>OK</v>
      </c>
      <c r="T35" s="142"/>
      <c r="U35" s="142"/>
      <c r="V35" s="142"/>
      <c r="W35" s="41"/>
      <c r="X35" s="41"/>
      <c r="Y35" s="41"/>
      <c r="Z35" s="41"/>
      <c r="AA35" s="40"/>
      <c r="AB35" s="40"/>
      <c r="AC35" s="40"/>
      <c r="AD35" s="40"/>
      <c r="AE35" s="38"/>
      <c r="AF35" s="38"/>
      <c r="AG35" s="38"/>
      <c r="AH35" s="38"/>
      <c r="AI35" s="38"/>
      <c r="AJ35" s="38"/>
      <c r="AK35" s="38"/>
      <c r="AL35" s="38"/>
      <c r="AM35" s="38"/>
      <c r="AN35" s="38"/>
      <c r="AO35" s="38"/>
      <c r="AP35" s="38"/>
      <c r="AQ35" s="38"/>
      <c r="AR35" s="38"/>
      <c r="AS35" s="38"/>
      <c r="AT35" s="38"/>
      <c r="AU35" s="38"/>
      <c r="AV35" s="38"/>
      <c r="AW35" s="38"/>
      <c r="AX35" s="38"/>
      <c r="AY35" s="38"/>
    </row>
    <row r="36" spans="1:51" ht="24.75" customHeight="1" x14ac:dyDescent="0.25">
      <c r="A36" s="166"/>
      <c r="B36" s="164"/>
      <c r="C36" s="67">
        <v>33</v>
      </c>
      <c r="D36" s="71" t="s">
        <v>96</v>
      </c>
      <c r="E36" s="86" t="s">
        <v>266</v>
      </c>
      <c r="F36" s="77" t="s">
        <v>3</v>
      </c>
      <c r="G36" s="75" t="s">
        <v>272</v>
      </c>
      <c r="H36" s="81" t="s">
        <v>468</v>
      </c>
      <c r="I36" s="82">
        <v>3.19</v>
      </c>
      <c r="J36" s="85">
        <v>30</v>
      </c>
      <c r="K36" s="28">
        <f t="shared" ref="K36:K154" si="5">IF(SUM(T36:AY36)&gt;J36+M36,J36+M36,SUM(T36:AY36))</f>
        <v>0</v>
      </c>
      <c r="L36" s="28">
        <f t="shared" ref="L36:L154" si="6">(SUM(T36:AY36))</f>
        <v>0</v>
      </c>
      <c r="M36" s="29"/>
      <c r="N36" s="30">
        <f t="shared" si="3"/>
        <v>7</v>
      </c>
      <c r="O36" s="29"/>
      <c r="P36" s="29"/>
      <c r="Q36" s="29"/>
      <c r="R36" s="42">
        <f t="shared" ref="R36:R154" si="7">J36-SUM(T36:AY36)+M36</f>
        <v>30</v>
      </c>
      <c r="S36" s="20" t="str">
        <f t="shared" si="4"/>
        <v>OK</v>
      </c>
      <c r="T36" s="142"/>
      <c r="U36" s="142"/>
      <c r="V36" s="142"/>
      <c r="W36" s="41"/>
      <c r="X36" s="41"/>
      <c r="Y36" s="41"/>
      <c r="Z36" s="41"/>
      <c r="AA36" s="40"/>
      <c r="AB36" s="40"/>
      <c r="AC36" s="40"/>
      <c r="AD36" s="40"/>
      <c r="AE36" s="38"/>
      <c r="AF36" s="38"/>
      <c r="AG36" s="38"/>
      <c r="AH36" s="38"/>
      <c r="AI36" s="38"/>
      <c r="AJ36" s="38"/>
      <c r="AK36" s="38"/>
      <c r="AL36" s="38"/>
      <c r="AM36" s="38"/>
      <c r="AN36" s="38"/>
      <c r="AO36" s="38"/>
      <c r="AP36" s="38"/>
      <c r="AQ36" s="38"/>
      <c r="AR36" s="38"/>
      <c r="AS36" s="38"/>
      <c r="AT36" s="38"/>
      <c r="AU36" s="38"/>
      <c r="AV36" s="38"/>
      <c r="AW36" s="38"/>
      <c r="AX36" s="38"/>
      <c r="AY36" s="38"/>
    </row>
    <row r="37" spans="1:51" ht="24.75" customHeight="1" x14ac:dyDescent="0.25">
      <c r="A37" s="166"/>
      <c r="B37" s="164"/>
      <c r="C37" s="67">
        <v>34</v>
      </c>
      <c r="D37" s="71" t="s">
        <v>97</v>
      </c>
      <c r="E37" s="86" t="s">
        <v>273</v>
      </c>
      <c r="F37" s="77" t="s">
        <v>274</v>
      </c>
      <c r="G37" s="75" t="s">
        <v>275</v>
      </c>
      <c r="H37" s="81" t="s">
        <v>468</v>
      </c>
      <c r="I37" s="82">
        <v>1.07</v>
      </c>
      <c r="J37" s="85">
        <v>35</v>
      </c>
      <c r="K37" s="28">
        <f t="shared" si="5"/>
        <v>20</v>
      </c>
      <c r="L37" s="28">
        <f t="shared" si="6"/>
        <v>20</v>
      </c>
      <c r="M37" s="29"/>
      <c r="N37" s="30">
        <f t="shared" si="3"/>
        <v>8</v>
      </c>
      <c r="O37" s="29"/>
      <c r="P37" s="29"/>
      <c r="Q37" s="29"/>
      <c r="R37" s="42">
        <f t="shared" si="7"/>
        <v>15</v>
      </c>
      <c r="S37" s="20" t="str">
        <f t="shared" si="4"/>
        <v>OK</v>
      </c>
      <c r="T37" s="142"/>
      <c r="U37" s="145">
        <v>20</v>
      </c>
      <c r="V37" s="142"/>
      <c r="W37" s="40"/>
      <c r="X37" s="41"/>
      <c r="Y37" s="41"/>
      <c r="Z37" s="41"/>
      <c r="AA37" s="40"/>
      <c r="AB37" s="40"/>
      <c r="AC37" s="40"/>
      <c r="AD37" s="40"/>
      <c r="AE37" s="38"/>
      <c r="AF37" s="38"/>
      <c r="AG37" s="38"/>
      <c r="AH37" s="38"/>
      <c r="AI37" s="38"/>
      <c r="AJ37" s="38"/>
      <c r="AK37" s="38"/>
      <c r="AL37" s="38"/>
      <c r="AM37" s="38"/>
      <c r="AN37" s="38"/>
      <c r="AO37" s="38"/>
      <c r="AP37" s="38"/>
      <c r="AQ37" s="38"/>
      <c r="AR37" s="38"/>
      <c r="AS37" s="38"/>
      <c r="AT37" s="38"/>
      <c r="AU37" s="38"/>
      <c r="AV37" s="38"/>
      <c r="AW37" s="38"/>
      <c r="AX37" s="38"/>
      <c r="AY37" s="38"/>
    </row>
    <row r="38" spans="1:51" ht="24.75" customHeight="1" x14ac:dyDescent="0.25">
      <c r="A38" s="166"/>
      <c r="B38" s="164"/>
      <c r="C38" s="67">
        <v>35</v>
      </c>
      <c r="D38" s="71" t="s">
        <v>98</v>
      </c>
      <c r="E38" s="86" t="s">
        <v>273</v>
      </c>
      <c r="F38" s="77" t="s">
        <v>274</v>
      </c>
      <c r="G38" s="75" t="s">
        <v>276</v>
      </c>
      <c r="H38" s="81" t="s">
        <v>468</v>
      </c>
      <c r="I38" s="82">
        <v>1.07</v>
      </c>
      <c r="J38" s="85">
        <v>35</v>
      </c>
      <c r="K38" s="28">
        <f t="shared" si="5"/>
        <v>20</v>
      </c>
      <c r="L38" s="28">
        <f t="shared" si="6"/>
        <v>20</v>
      </c>
      <c r="M38" s="29"/>
      <c r="N38" s="30">
        <f t="shared" si="3"/>
        <v>8</v>
      </c>
      <c r="O38" s="29"/>
      <c r="P38" s="29"/>
      <c r="Q38" s="29"/>
      <c r="R38" s="42">
        <f t="shared" si="7"/>
        <v>15</v>
      </c>
      <c r="S38" s="20" t="str">
        <f t="shared" si="4"/>
        <v>OK</v>
      </c>
      <c r="T38" s="142"/>
      <c r="U38" s="145">
        <v>20</v>
      </c>
      <c r="V38" s="142"/>
      <c r="W38" s="40"/>
      <c r="X38" s="41"/>
      <c r="Y38" s="41"/>
      <c r="Z38" s="41"/>
      <c r="AA38" s="40"/>
      <c r="AB38" s="40"/>
      <c r="AC38" s="40"/>
      <c r="AD38" s="40"/>
      <c r="AE38" s="38"/>
      <c r="AF38" s="38"/>
      <c r="AG38" s="38"/>
      <c r="AH38" s="38"/>
      <c r="AI38" s="38"/>
      <c r="AJ38" s="38"/>
      <c r="AK38" s="38"/>
      <c r="AL38" s="38"/>
      <c r="AM38" s="38"/>
      <c r="AN38" s="38"/>
      <c r="AO38" s="38"/>
      <c r="AP38" s="38"/>
      <c r="AQ38" s="38"/>
      <c r="AR38" s="38"/>
      <c r="AS38" s="38"/>
      <c r="AT38" s="38"/>
      <c r="AU38" s="38"/>
      <c r="AV38" s="38"/>
      <c r="AW38" s="38"/>
      <c r="AX38" s="38"/>
      <c r="AY38" s="38"/>
    </row>
    <row r="39" spans="1:51" ht="24.75" customHeight="1" x14ac:dyDescent="0.25">
      <c r="A39" s="166"/>
      <c r="B39" s="164"/>
      <c r="C39" s="67">
        <v>36</v>
      </c>
      <c r="D39" s="71" t="s">
        <v>99</v>
      </c>
      <c r="E39" s="86" t="s">
        <v>273</v>
      </c>
      <c r="F39" s="77" t="s">
        <v>274</v>
      </c>
      <c r="G39" s="75" t="s">
        <v>277</v>
      </c>
      <c r="H39" s="81" t="s">
        <v>468</v>
      </c>
      <c r="I39" s="82">
        <v>1.07</v>
      </c>
      <c r="J39" s="85">
        <v>35</v>
      </c>
      <c r="K39" s="28">
        <f t="shared" si="5"/>
        <v>20</v>
      </c>
      <c r="L39" s="28">
        <f t="shared" si="6"/>
        <v>20</v>
      </c>
      <c r="M39" s="29"/>
      <c r="N39" s="30">
        <f t="shared" si="3"/>
        <v>8</v>
      </c>
      <c r="O39" s="29"/>
      <c r="P39" s="29"/>
      <c r="Q39" s="29"/>
      <c r="R39" s="42">
        <f t="shared" si="7"/>
        <v>15</v>
      </c>
      <c r="S39" s="20" t="str">
        <f t="shared" si="4"/>
        <v>OK</v>
      </c>
      <c r="T39" s="142"/>
      <c r="U39" s="145">
        <v>20</v>
      </c>
      <c r="V39" s="142"/>
      <c r="W39" s="40"/>
      <c r="X39" s="41"/>
      <c r="Y39" s="41"/>
      <c r="Z39" s="41"/>
      <c r="AA39" s="40"/>
      <c r="AB39" s="40"/>
      <c r="AC39" s="40"/>
      <c r="AD39" s="40"/>
      <c r="AE39" s="38"/>
      <c r="AF39" s="38"/>
      <c r="AG39" s="38"/>
      <c r="AH39" s="38"/>
      <c r="AI39" s="38"/>
      <c r="AJ39" s="38"/>
      <c r="AK39" s="38"/>
      <c r="AL39" s="38"/>
      <c r="AM39" s="38"/>
      <c r="AN39" s="38"/>
      <c r="AO39" s="38"/>
      <c r="AP39" s="38"/>
      <c r="AQ39" s="38"/>
      <c r="AR39" s="38"/>
      <c r="AS39" s="38"/>
      <c r="AT39" s="38"/>
      <c r="AU39" s="38"/>
      <c r="AV39" s="38"/>
      <c r="AW39" s="38"/>
      <c r="AX39" s="38"/>
      <c r="AY39" s="38"/>
    </row>
    <row r="40" spans="1:51" ht="24.75" customHeight="1" x14ac:dyDescent="0.25">
      <c r="A40" s="166"/>
      <c r="B40" s="164"/>
      <c r="C40" s="67">
        <v>37</v>
      </c>
      <c r="D40" s="71" t="s">
        <v>100</v>
      </c>
      <c r="E40" s="86" t="s">
        <v>273</v>
      </c>
      <c r="F40" s="77" t="s">
        <v>3</v>
      </c>
      <c r="G40" s="75" t="s">
        <v>278</v>
      </c>
      <c r="H40" s="81" t="s">
        <v>468</v>
      </c>
      <c r="I40" s="82">
        <v>1.07</v>
      </c>
      <c r="J40" s="85">
        <v>35</v>
      </c>
      <c r="K40" s="28">
        <f t="shared" si="5"/>
        <v>20</v>
      </c>
      <c r="L40" s="28">
        <f t="shared" si="6"/>
        <v>20</v>
      </c>
      <c r="M40" s="29"/>
      <c r="N40" s="30">
        <f t="shared" si="3"/>
        <v>8</v>
      </c>
      <c r="O40" s="29"/>
      <c r="P40" s="29"/>
      <c r="Q40" s="29"/>
      <c r="R40" s="42">
        <f t="shared" si="7"/>
        <v>15</v>
      </c>
      <c r="S40" s="20" t="str">
        <f t="shared" si="4"/>
        <v>OK</v>
      </c>
      <c r="T40" s="142"/>
      <c r="U40" s="145">
        <v>20</v>
      </c>
      <c r="V40" s="142"/>
      <c r="W40" s="40"/>
      <c r="X40" s="41"/>
      <c r="Y40" s="41"/>
      <c r="Z40" s="41"/>
      <c r="AA40" s="40"/>
      <c r="AB40" s="40"/>
      <c r="AC40" s="40"/>
      <c r="AD40" s="40"/>
      <c r="AE40" s="38"/>
      <c r="AF40" s="38"/>
      <c r="AG40" s="38"/>
      <c r="AH40" s="38"/>
      <c r="AI40" s="38"/>
      <c r="AJ40" s="38"/>
      <c r="AK40" s="38"/>
      <c r="AL40" s="38"/>
      <c r="AM40" s="38"/>
      <c r="AN40" s="38"/>
      <c r="AO40" s="38"/>
      <c r="AP40" s="38"/>
      <c r="AQ40" s="38"/>
      <c r="AR40" s="38"/>
      <c r="AS40" s="38"/>
      <c r="AT40" s="38"/>
      <c r="AU40" s="38"/>
      <c r="AV40" s="38"/>
      <c r="AW40" s="38"/>
      <c r="AX40" s="38"/>
      <c r="AY40" s="38"/>
    </row>
    <row r="41" spans="1:51" ht="24.75" customHeight="1" x14ac:dyDescent="0.25">
      <c r="A41" s="166"/>
      <c r="B41" s="164"/>
      <c r="C41" s="67">
        <v>38</v>
      </c>
      <c r="D41" s="71" t="s">
        <v>101</v>
      </c>
      <c r="E41" s="86" t="s">
        <v>273</v>
      </c>
      <c r="F41" s="77" t="s">
        <v>274</v>
      </c>
      <c r="G41" s="75" t="s">
        <v>279</v>
      </c>
      <c r="H41" s="81" t="s">
        <v>468</v>
      </c>
      <c r="I41" s="82">
        <v>1.07</v>
      </c>
      <c r="J41" s="85">
        <v>35</v>
      </c>
      <c r="K41" s="28">
        <f t="shared" si="5"/>
        <v>20</v>
      </c>
      <c r="L41" s="28">
        <f t="shared" si="6"/>
        <v>20</v>
      </c>
      <c r="M41" s="29"/>
      <c r="N41" s="30">
        <f t="shared" si="3"/>
        <v>8</v>
      </c>
      <c r="O41" s="29"/>
      <c r="P41" s="29"/>
      <c r="Q41" s="29"/>
      <c r="R41" s="42">
        <f t="shared" si="7"/>
        <v>15</v>
      </c>
      <c r="S41" s="20" t="str">
        <f t="shared" si="4"/>
        <v>OK</v>
      </c>
      <c r="T41" s="142"/>
      <c r="U41" s="145">
        <v>20</v>
      </c>
      <c r="V41" s="142"/>
      <c r="W41" s="40"/>
      <c r="X41" s="41"/>
      <c r="Y41" s="41"/>
      <c r="Z41" s="41"/>
      <c r="AA41" s="40"/>
      <c r="AB41" s="40"/>
      <c r="AC41" s="40"/>
      <c r="AD41" s="40"/>
      <c r="AE41" s="38"/>
      <c r="AF41" s="38"/>
      <c r="AG41" s="38"/>
      <c r="AH41" s="38"/>
      <c r="AI41" s="38"/>
      <c r="AJ41" s="38"/>
      <c r="AK41" s="38"/>
      <c r="AL41" s="38"/>
      <c r="AM41" s="38"/>
      <c r="AN41" s="38"/>
      <c r="AO41" s="38"/>
      <c r="AP41" s="38"/>
      <c r="AQ41" s="38"/>
      <c r="AR41" s="38"/>
      <c r="AS41" s="38"/>
      <c r="AT41" s="38"/>
      <c r="AU41" s="38"/>
      <c r="AV41" s="38"/>
      <c r="AW41" s="38"/>
      <c r="AX41" s="38"/>
      <c r="AY41" s="38"/>
    </row>
    <row r="42" spans="1:51" ht="24.75" customHeight="1" x14ac:dyDescent="0.25">
      <c r="A42" s="166"/>
      <c r="B42" s="164"/>
      <c r="C42" s="67">
        <v>39</v>
      </c>
      <c r="D42" s="71" t="s">
        <v>102</v>
      </c>
      <c r="E42" s="86" t="s">
        <v>280</v>
      </c>
      <c r="F42" s="77" t="s">
        <v>274</v>
      </c>
      <c r="G42" s="75" t="s">
        <v>281</v>
      </c>
      <c r="H42" s="81" t="s">
        <v>468</v>
      </c>
      <c r="I42" s="82">
        <v>1.6</v>
      </c>
      <c r="J42" s="85">
        <v>35</v>
      </c>
      <c r="K42" s="28">
        <f t="shared" si="5"/>
        <v>10</v>
      </c>
      <c r="L42" s="28">
        <f t="shared" si="6"/>
        <v>10</v>
      </c>
      <c r="M42" s="29"/>
      <c r="N42" s="30">
        <f t="shared" si="3"/>
        <v>8</v>
      </c>
      <c r="O42" s="29"/>
      <c r="P42" s="29"/>
      <c r="Q42" s="29"/>
      <c r="R42" s="42">
        <f t="shared" si="7"/>
        <v>25</v>
      </c>
      <c r="S42" s="20" t="str">
        <f t="shared" si="4"/>
        <v>OK</v>
      </c>
      <c r="T42" s="142"/>
      <c r="U42" s="145">
        <v>10</v>
      </c>
      <c r="V42" s="142"/>
      <c r="W42" s="40"/>
      <c r="X42" s="41"/>
      <c r="Y42" s="41"/>
      <c r="Z42" s="41"/>
      <c r="AA42" s="40"/>
      <c r="AB42" s="40"/>
      <c r="AC42" s="40"/>
      <c r="AD42" s="40"/>
      <c r="AE42" s="38"/>
      <c r="AF42" s="38"/>
      <c r="AG42" s="38"/>
      <c r="AH42" s="38"/>
      <c r="AI42" s="38"/>
      <c r="AJ42" s="38"/>
      <c r="AK42" s="38"/>
      <c r="AL42" s="38"/>
      <c r="AM42" s="38"/>
      <c r="AN42" s="38"/>
      <c r="AO42" s="38"/>
      <c r="AP42" s="38"/>
      <c r="AQ42" s="38"/>
      <c r="AR42" s="38"/>
      <c r="AS42" s="38"/>
      <c r="AT42" s="38"/>
      <c r="AU42" s="38"/>
      <c r="AV42" s="38"/>
      <c r="AW42" s="38"/>
      <c r="AX42" s="38"/>
      <c r="AY42" s="38"/>
    </row>
    <row r="43" spans="1:51" ht="24.75" customHeight="1" x14ac:dyDescent="0.25">
      <c r="A43" s="166"/>
      <c r="B43" s="164"/>
      <c r="C43" s="67">
        <v>40</v>
      </c>
      <c r="D43" s="71" t="s">
        <v>103</v>
      </c>
      <c r="E43" s="86" t="s">
        <v>280</v>
      </c>
      <c r="F43" s="77" t="s">
        <v>274</v>
      </c>
      <c r="G43" s="75" t="s">
        <v>282</v>
      </c>
      <c r="H43" s="81" t="s">
        <v>468</v>
      </c>
      <c r="I43" s="82">
        <v>1.6</v>
      </c>
      <c r="J43" s="85">
        <v>35</v>
      </c>
      <c r="K43" s="28">
        <f t="shared" si="5"/>
        <v>10</v>
      </c>
      <c r="L43" s="28">
        <f t="shared" si="6"/>
        <v>10</v>
      </c>
      <c r="M43" s="29"/>
      <c r="N43" s="30">
        <f t="shared" si="3"/>
        <v>8</v>
      </c>
      <c r="O43" s="29"/>
      <c r="P43" s="29"/>
      <c r="Q43" s="29"/>
      <c r="R43" s="42">
        <f t="shared" si="7"/>
        <v>25</v>
      </c>
      <c r="S43" s="20" t="str">
        <f t="shared" si="4"/>
        <v>OK</v>
      </c>
      <c r="T43" s="142"/>
      <c r="U43" s="145">
        <v>10</v>
      </c>
      <c r="V43" s="142"/>
      <c r="W43" s="40"/>
      <c r="X43" s="41"/>
      <c r="Y43" s="41"/>
      <c r="Z43" s="41"/>
      <c r="AA43" s="40"/>
      <c r="AB43" s="40"/>
      <c r="AC43" s="40"/>
      <c r="AD43" s="40"/>
      <c r="AE43" s="38"/>
      <c r="AF43" s="38"/>
      <c r="AG43" s="38"/>
      <c r="AH43" s="38"/>
      <c r="AI43" s="38"/>
      <c r="AJ43" s="38"/>
      <c r="AK43" s="38"/>
      <c r="AL43" s="38"/>
      <c r="AM43" s="38"/>
      <c r="AN43" s="38"/>
      <c r="AO43" s="38"/>
      <c r="AP43" s="38"/>
      <c r="AQ43" s="38"/>
      <c r="AR43" s="38"/>
      <c r="AS43" s="38"/>
      <c r="AT43" s="38"/>
      <c r="AU43" s="38"/>
      <c r="AV43" s="38"/>
      <c r="AW43" s="38"/>
      <c r="AX43" s="38"/>
      <c r="AY43" s="38"/>
    </row>
    <row r="44" spans="1:51" ht="24.75" customHeight="1" x14ac:dyDescent="0.25">
      <c r="A44" s="166"/>
      <c r="B44" s="164"/>
      <c r="C44" s="67">
        <v>41</v>
      </c>
      <c r="D44" s="71" t="s">
        <v>104</v>
      </c>
      <c r="E44" s="86" t="s">
        <v>280</v>
      </c>
      <c r="F44" s="77" t="s">
        <v>274</v>
      </c>
      <c r="G44" s="75" t="s">
        <v>283</v>
      </c>
      <c r="H44" s="81" t="s">
        <v>468</v>
      </c>
      <c r="I44" s="82">
        <v>1.6</v>
      </c>
      <c r="J44" s="85">
        <v>50</v>
      </c>
      <c r="K44" s="28">
        <f t="shared" si="5"/>
        <v>10</v>
      </c>
      <c r="L44" s="28">
        <f t="shared" si="6"/>
        <v>10</v>
      </c>
      <c r="M44" s="29"/>
      <c r="N44" s="30">
        <f t="shared" si="3"/>
        <v>12</v>
      </c>
      <c r="O44" s="29"/>
      <c r="P44" s="29"/>
      <c r="Q44" s="29"/>
      <c r="R44" s="42">
        <f t="shared" si="7"/>
        <v>40</v>
      </c>
      <c r="S44" s="20" t="str">
        <f t="shared" si="4"/>
        <v>OK</v>
      </c>
      <c r="T44" s="142"/>
      <c r="U44" s="145">
        <v>10</v>
      </c>
      <c r="V44" s="142"/>
      <c r="W44" s="41"/>
      <c r="X44" s="41"/>
      <c r="Y44" s="41"/>
      <c r="Z44" s="41"/>
      <c r="AA44" s="40"/>
      <c r="AB44" s="40"/>
      <c r="AC44" s="40"/>
      <c r="AD44" s="40"/>
      <c r="AE44" s="38"/>
      <c r="AF44" s="38"/>
      <c r="AG44" s="38"/>
      <c r="AH44" s="38"/>
      <c r="AI44" s="38"/>
      <c r="AJ44" s="38"/>
      <c r="AK44" s="38"/>
      <c r="AL44" s="38"/>
      <c r="AM44" s="38"/>
      <c r="AN44" s="38"/>
      <c r="AO44" s="38"/>
      <c r="AP44" s="38"/>
      <c r="AQ44" s="38"/>
      <c r="AR44" s="38"/>
      <c r="AS44" s="38"/>
      <c r="AT44" s="38"/>
      <c r="AU44" s="38"/>
      <c r="AV44" s="38"/>
      <c r="AW44" s="38"/>
      <c r="AX44" s="38"/>
      <c r="AY44" s="38"/>
    </row>
    <row r="45" spans="1:51" ht="24.75" customHeight="1" x14ac:dyDescent="0.25">
      <c r="A45" s="166"/>
      <c r="B45" s="164"/>
      <c r="C45" s="67">
        <v>42</v>
      </c>
      <c r="D45" s="71" t="s">
        <v>105</v>
      </c>
      <c r="E45" s="86" t="s">
        <v>280</v>
      </c>
      <c r="F45" s="77" t="s">
        <v>274</v>
      </c>
      <c r="G45" s="75" t="s">
        <v>284</v>
      </c>
      <c r="H45" s="81" t="s">
        <v>468</v>
      </c>
      <c r="I45" s="82">
        <v>1.6</v>
      </c>
      <c r="J45" s="85">
        <v>35</v>
      </c>
      <c r="K45" s="28">
        <f t="shared" si="5"/>
        <v>10</v>
      </c>
      <c r="L45" s="28">
        <f t="shared" si="6"/>
        <v>10</v>
      </c>
      <c r="M45" s="29"/>
      <c r="N45" s="30">
        <f t="shared" si="3"/>
        <v>8</v>
      </c>
      <c r="O45" s="29"/>
      <c r="P45" s="29"/>
      <c r="Q45" s="29"/>
      <c r="R45" s="42">
        <f t="shared" si="7"/>
        <v>25</v>
      </c>
      <c r="S45" s="20" t="str">
        <f t="shared" si="4"/>
        <v>OK</v>
      </c>
      <c r="T45" s="142"/>
      <c r="U45" s="145">
        <v>10</v>
      </c>
      <c r="V45" s="142"/>
      <c r="W45" s="41"/>
      <c r="X45" s="41"/>
      <c r="Y45" s="41"/>
      <c r="Z45" s="41"/>
      <c r="AA45" s="40"/>
      <c r="AB45" s="40"/>
      <c r="AC45" s="40"/>
      <c r="AD45" s="40"/>
      <c r="AE45" s="38"/>
      <c r="AF45" s="38"/>
      <c r="AG45" s="38"/>
      <c r="AH45" s="38"/>
      <c r="AI45" s="38"/>
      <c r="AJ45" s="38"/>
      <c r="AK45" s="38"/>
      <c r="AL45" s="38"/>
      <c r="AM45" s="38"/>
      <c r="AN45" s="38"/>
      <c r="AO45" s="38"/>
      <c r="AP45" s="38"/>
      <c r="AQ45" s="38"/>
      <c r="AR45" s="38"/>
      <c r="AS45" s="38"/>
      <c r="AT45" s="38"/>
      <c r="AU45" s="38"/>
      <c r="AV45" s="38"/>
      <c r="AW45" s="38"/>
      <c r="AX45" s="38"/>
      <c r="AY45" s="38"/>
    </row>
    <row r="46" spans="1:51" ht="24.75" customHeight="1" x14ac:dyDescent="0.25">
      <c r="A46" s="166"/>
      <c r="B46" s="164"/>
      <c r="C46" s="67">
        <v>43</v>
      </c>
      <c r="D46" s="71" t="s">
        <v>106</v>
      </c>
      <c r="E46" s="86" t="s">
        <v>280</v>
      </c>
      <c r="F46" s="77" t="s">
        <v>274</v>
      </c>
      <c r="G46" s="75" t="s">
        <v>285</v>
      </c>
      <c r="H46" s="81" t="s">
        <v>468</v>
      </c>
      <c r="I46" s="82">
        <v>1.6</v>
      </c>
      <c r="J46" s="85">
        <v>40</v>
      </c>
      <c r="K46" s="28">
        <f t="shared" si="5"/>
        <v>10</v>
      </c>
      <c r="L46" s="28">
        <f t="shared" si="6"/>
        <v>10</v>
      </c>
      <c r="M46" s="29"/>
      <c r="N46" s="30">
        <f t="shared" si="3"/>
        <v>10</v>
      </c>
      <c r="O46" s="29"/>
      <c r="P46" s="29"/>
      <c r="Q46" s="29"/>
      <c r="R46" s="42">
        <f t="shared" si="7"/>
        <v>30</v>
      </c>
      <c r="S46" s="20" t="str">
        <f t="shared" si="4"/>
        <v>OK</v>
      </c>
      <c r="T46" s="142"/>
      <c r="U46" s="145">
        <v>10</v>
      </c>
      <c r="V46" s="142"/>
      <c r="W46" s="41"/>
      <c r="X46" s="41"/>
      <c r="Y46" s="41"/>
      <c r="Z46" s="41"/>
      <c r="AA46" s="40"/>
      <c r="AB46" s="40"/>
      <c r="AC46" s="40"/>
      <c r="AD46" s="40"/>
      <c r="AE46" s="38"/>
      <c r="AF46" s="38"/>
      <c r="AG46" s="38"/>
      <c r="AH46" s="38"/>
      <c r="AI46" s="38"/>
      <c r="AJ46" s="38"/>
      <c r="AK46" s="38"/>
      <c r="AL46" s="38"/>
      <c r="AM46" s="38"/>
      <c r="AN46" s="38"/>
      <c r="AO46" s="38"/>
      <c r="AP46" s="38"/>
      <c r="AQ46" s="38"/>
      <c r="AR46" s="38"/>
      <c r="AS46" s="38"/>
      <c r="AT46" s="38"/>
      <c r="AU46" s="38"/>
      <c r="AV46" s="38"/>
      <c r="AW46" s="38"/>
      <c r="AX46" s="38"/>
      <c r="AY46" s="38"/>
    </row>
    <row r="47" spans="1:51" ht="24.75" customHeight="1" x14ac:dyDescent="0.25">
      <c r="A47" s="166"/>
      <c r="B47" s="164"/>
      <c r="C47" s="67">
        <v>44</v>
      </c>
      <c r="D47" s="71" t="s">
        <v>107</v>
      </c>
      <c r="E47" s="86" t="s">
        <v>280</v>
      </c>
      <c r="F47" s="77" t="s">
        <v>274</v>
      </c>
      <c r="G47" s="75" t="s">
        <v>286</v>
      </c>
      <c r="H47" s="81" t="s">
        <v>468</v>
      </c>
      <c r="I47" s="82">
        <v>1.6</v>
      </c>
      <c r="J47" s="85">
        <v>40</v>
      </c>
      <c r="K47" s="28">
        <f t="shared" si="5"/>
        <v>10</v>
      </c>
      <c r="L47" s="28">
        <f t="shared" si="6"/>
        <v>10</v>
      </c>
      <c r="M47" s="29"/>
      <c r="N47" s="30">
        <f t="shared" si="3"/>
        <v>10</v>
      </c>
      <c r="O47" s="29"/>
      <c r="P47" s="29"/>
      <c r="Q47" s="29"/>
      <c r="R47" s="42">
        <f t="shared" si="7"/>
        <v>30</v>
      </c>
      <c r="S47" s="20" t="str">
        <f t="shared" si="4"/>
        <v>OK</v>
      </c>
      <c r="T47" s="142"/>
      <c r="U47" s="145">
        <v>10</v>
      </c>
      <c r="V47" s="142"/>
      <c r="W47" s="41"/>
      <c r="X47" s="41"/>
      <c r="Y47" s="41"/>
      <c r="Z47" s="41"/>
      <c r="AA47" s="40"/>
      <c r="AB47" s="40"/>
      <c r="AC47" s="40"/>
      <c r="AD47" s="40"/>
      <c r="AE47" s="38"/>
      <c r="AF47" s="38"/>
      <c r="AG47" s="38"/>
      <c r="AH47" s="38"/>
      <c r="AI47" s="38"/>
      <c r="AJ47" s="38"/>
      <c r="AK47" s="38"/>
      <c r="AL47" s="38"/>
      <c r="AM47" s="38"/>
      <c r="AN47" s="38"/>
      <c r="AO47" s="38"/>
      <c r="AP47" s="38"/>
      <c r="AQ47" s="38"/>
      <c r="AR47" s="38"/>
      <c r="AS47" s="38"/>
      <c r="AT47" s="38"/>
      <c r="AU47" s="38"/>
      <c r="AV47" s="38"/>
      <c r="AW47" s="38"/>
      <c r="AX47" s="38"/>
      <c r="AY47" s="38"/>
    </row>
    <row r="48" spans="1:51" ht="24.75" customHeight="1" x14ac:dyDescent="0.25">
      <c r="A48" s="166"/>
      <c r="B48" s="164"/>
      <c r="C48" s="67">
        <v>45</v>
      </c>
      <c r="D48" s="71" t="s">
        <v>108</v>
      </c>
      <c r="E48" s="86" t="s">
        <v>280</v>
      </c>
      <c r="F48" s="77" t="s">
        <v>274</v>
      </c>
      <c r="G48" s="75" t="s">
        <v>287</v>
      </c>
      <c r="H48" s="81" t="s">
        <v>468</v>
      </c>
      <c r="I48" s="82">
        <v>1.6</v>
      </c>
      <c r="J48" s="85">
        <v>35</v>
      </c>
      <c r="K48" s="28">
        <f t="shared" si="5"/>
        <v>10</v>
      </c>
      <c r="L48" s="28">
        <f t="shared" si="6"/>
        <v>10</v>
      </c>
      <c r="M48" s="29"/>
      <c r="N48" s="30">
        <f t="shared" si="3"/>
        <v>8</v>
      </c>
      <c r="O48" s="29"/>
      <c r="P48" s="29"/>
      <c r="Q48" s="29"/>
      <c r="R48" s="42">
        <f t="shared" si="7"/>
        <v>25</v>
      </c>
      <c r="S48" s="20" t="str">
        <f t="shared" si="4"/>
        <v>OK</v>
      </c>
      <c r="T48" s="142"/>
      <c r="U48" s="145">
        <v>10</v>
      </c>
      <c r="V48" s="142"/>
      <c r="W48" s="41"/>
      <c r="X48" s="41"/>
      <c r="Y48" s="41"/>
      <c r="Z48" s="41"/>
      <c r="AA48" s="40"/>
      <c r="AB48" s="40"/>
      <c r="AC48" s="40"/>
      <c r="AD48" s="40"/>
      <c r="AE48" s="38"/>
      <c r="AF48" s="38"/>
      <c r="AG48" s="38"/>
      <c r="AH48" s="38"/>
      <c r="AI48" s="38"/>
      <c r="AJ48" s="38"/>
      <c r="AK48" s="38"/>
      <c r="AL48" s="38"/>
      <c r="AM48" s="38"/>
      <c r="AN48" s="38"/>
      <c r="AO48" s="38"/>
      <c r="AP48" s="38"/>
      <c r="AQ48" s="38"/>
      <c r="AR48" s="38"/>
      <c r="AS48" s="38"/>
      <c r="AT48" s="38"/>
      <c r="AU48" s="38"/>
      <c r="AV48" s="38"/>
      <c r="AW48" s="38"/>
      <c r="AX48" s="38"/>
      <c r="AY48" s="38"/>
    </row>
    <row r="49" spans="1:51" ht="24.75" customHeight="1" x14ac:dyDescent="0.25">
      <c r="A49" s="166"/>
      <c r="B49" s="164"/>
      <c r="C49" s="67">
        <v>46</v>
      </c>
      <c r="D49" s="71" t="s">
        <v>109</v>
      </c>
      <c r="E49" s="86" t="s">
        <v>280</v>
      </c>
      <c r="F49" s="77" t="s">
        <v>274</v>
      </c>
      <c r="G49" s="75" t="s">
        <v>288</v>
      </c>
      <c r="H49" s="81" t="s">
        <v>468</v>
      </c>
      <c r="I49" s="82">
        <v>1.6</v>
      </c>
      <c r="J49" s="85">
        <v>35</v>
      </c>
      <c r="K49" s="28">
        <f t="shared" si="5"/>
        <v>10</v>
      </c>
      <c r="L49" s="28">
        <f t="shared" si="6"/>
        <v>10</v>
      </c>
      <c r="M49" s="29"/>
      <c r="N49" s="30">
        <f t="shared" si="3"/>
        <v>8</v>
      </c>
      <c r="O49" s="29"/>
      <c r="P49" s="29"/>
      <c r="Q49" s="29"/>
      <c r="R49" s="42">
        <f t="shared" si="7"/>
        <v>25</v>
      </c>
      <c r="S49" s="20" t="str">
        <f t="shared" si="4"/>
        <v>OK</v>
      </c>
      <c r="T49" s="142"/>
      <c r="U49" s="145">
        <v>10</v>
      </c>
      <c r="V49" s="142"/>
      <c r="W49" s="41"/>
      <c r="X49" s="41"/>
      <c r="Y49" s="41"/>
      <c r="Z49" s="41"/>
      <c r="AA49" s="40"/>
      <c r="AB49" s="40"/>
      <c r="AC49" s="40"/>
      <c r="AD49" s="40"/>
      <c r="AE49" s="38"/>
      <c r="AF49" s="38"/>
      <c r="AG49" s="38"/>
      <c r="AH49" s="38"/>
      <c r="AI49" s="38"/>
      <c r="AJ49" s="38"/>
      <c r="AK49" s="38"/>
      <c r="AL49" s="38"/>
      <c r="AM49" s="38"/>
      <c r="AN49" s="38"/>
      <c r="AO49" s="38"/>
      <c r="AP49" s="38"/>
      <c r="AQ49" s="38"/>
      <c r="AR49" s="38"/>
      <c r="AS49" s="38"/>
      <c r="AT49" s="38"/>
      <c r="AU49" s="38"/>
      <c r="AV49" s="38"/>
      <c r="AW49" s="38"/>
      <c r="AX49" s="38"/>
      <c r="AY49" s="38"/>
    </row>
    <row r="50" spans="1:51" ht="24.75" customHeight="1" x14ac:dyDescent="0.25">
      <c r="A50" s="166"/>
      <c r="B50" s="164"/>
      <c r="C50" s="67">
        <v>47</v>
      </c>
      <c r="D50" s="71" t="s">
        <v>110</v>
      </c>
      <c r="E50" s="86" t="s">
        <v>280</v>
      </c>
      <c r="F50" s="77" t="s">
        <v>274</v>
      </c>
      <c r="G50" s="75" t="s">
        <v>289</v>
      </c>
      <c r="H50" s="81" t="s">
        <v>468</v>
      </c>
      <c r="I50" s="82">
        <v>1.6</v>
      </c>
      <c r="J50" s="85">
        <v>35</v>
      </c>
      <c r="K50" s="28">
        <f t="shared" si="5"/>
        <v>10</v>
      </c>
      <c r="L50" s="28">
        <f t="shared" si="6"/>
        <v>10</v>
      </c>
      <c r="M50" s="29"/>
      <c r="N50" s="30">
        <f t="shared" si="3"/>
        <v>8</v>
      </c>
      <c r="O50" s="29"/>
      <c r="P50" s="29"/>
      <c r="Q50" s="29"/>
      <c r="R50" s="42">
        <f t="shared" si="7"/>
        <v>25</v>
      </c>
      <c r="S50" s="20" t="str">
        <f t="shared" si="4"/>
        <v>OK</v>
      </c>
      <c r="T50" s="142"/>
      <c r="U50" s="145">
        <v>10</v>
      </c>
      <c r="V50" s="142"/>
      <c r="W50" s="41"/>
      <c r="X50" s="41"/>
      <c r="Y50" s="41"/>
      <c r="Z50" s="41"/>
      <c r="AA50" s="40"/>
      <c r="AB50" s="40"/>
      <c r="AC50" s="40"/>
      <c r="AD50" s="40"/>
      <c r="AE50" s="38"/>
      <c r="AF50" s="38"/>
      <c r="AG50" s="38"/>
      <c r="AH50" s="38"/>
      <c r="AI50" s="38"/>
      <c r="AJ50" s="38"/>
      <c r="AK50" s="38"/>
      <c r="AL50" s="38"/>
      <c r="AM50" s="38"/>
      <c r="AN50" s="38"/>
      <c r="AO50" s="38"/>
      <c r="AP50" s="38"/>
      <c r="AQ50" s="38"/>
      <c r="AR50" s="38"/>
      <c r="AS50" s="38"/>
      <c r="AT50" s="38"/>
      <c r="AU50" s="38"/>
      <c r="AV50" s="38"/>
      <c r="AW50" s="38"/>
      <c r="AX50" s="38"/>
      <c r="AY50" s="38"/>
    </row>
    <row r="51" spans="1:51" ht="24.75" customHeight="1" x14ac:dyDescent="0.25">
      <c r="A51" s="166"/>
      <c r="B51" s="164"/>
      <c r="C51" s="67">
        <v>48</v>
      </c>
      <c r="D51" s="71" t="s">
        <v>111</v>
      </c>
      <c r="E51" s="86" t="s">
        <v>290</v>
      </c>
      <c r="F51" s="77" t="s">
        <v>291</v>
      </c>
      <c r="G51" s="75" t="s">
        <v>292</v>
      </c>
      <c r="H51" s="81" t="s">
        <v>470</v>
      </c>
      <c r="I51" s="82">
        <v>3.1</v>
      </c>
      <c r="J51" s="85">
        <v>32</v>
      </c>
      <c r="K51" s="28">
        <f t="shared" si="5"/>
        <v>0</v>
      </c>
      <c r="L51" s="28">
        <f t="shared" si="6"/>
        <v>0</v>
      </c>
      <c r="M51" s="29"/>
      <c r="N51" s="30">
        <f t="shared" si="3"/>
        <v>8</v>
      </c>
      <c r="O51" s="29"/>
      <c r="P51" s="29"/>
      <c r="Q51" s="29"/>
      <c r="R51" s="42">
        <f t="shared" si="7"/>
        <v>32</v>
      </c>
      <c r="S51" s="20" t="str">
        <f t="shared" si="4"/>
        <v>OK</v>
      </c>
      <c r="T51" s="142"/>
      <c r="U51" s="142"/>
      <c r="V51" s="142"/>
      <c r="W51" s="41"/>
      <c r="X51" s="41"/>
      <c r="Y51" s="41"/>
      <c r="Z51" s="41"/>
      <c r="AA51" s="40"/>
      <c r="AB51" s="40"/>
      <c r="AC51" s="40"/>
      <c r="AD51" s="40"/>
      <c r="AE51" s="38"/>
      <c r="AF51" s="38"/>
      <c r="AG51" s="38"/>
      <c r="AH51" s="38"/>
      <c r="AI51" s="38"/>
      <c r="AJ51" s="38"/>
      <c r="AK51" s="38"/>
      <c r="AL51" s="38"/>
      <c r="AM51" s="38"/>
      <c r="AN51" s="38"/>
      <c r="AO51" s="38"/>
      <c r="AP51" s="38"/>
      <c r="AQ51" s="38"/>
      <c r="AR51" s="38"/>
      <c r="AS51" s="38"/>
      <c r="AT51" s="38"/>
      <c r="AU51" s="38"/>
      <c r="AV51" s="38"/>
      <c r="AW51" s="38"/>
      <c r="AX51" s="38"/>
      <c r="AY51" s="38"/>
    </row>
    <row r="52" spans="1:51" ht="24.75" customHeight="1" x14ac:dyDescent="0.25">
      <c r="A52" s="166"/>
      <c r="B52" s="164"/>
      <c r="C52" s="67">
        <v>49</v>
      </c>
      <c r="D52" s="71" t="s">
        <v>112</v>
      </c>
      <c r="E52" s="86" t="s">
        <v>293</v>
      </c>
      <c r="F52" s="77" t="s">
        <v>3</v>
      </c>
      <c r="G52" s="75" t="s">
        <v>294</v>
      </c>
      <c r="H52" s="81" t="s">
        <v>470</v>
      </c>
      <c r="I52" s="82">
        <v>2.78</v>
      </c>
      <c r="J52" s="85">
        <v>33</v>
      </c>
      <c r="K52" s="28">
        <f t="shared" si="5"/>
        <v>0</v>
      </c>
      <c r="L52" s="28">
        <f t="shared" si="6"/>
        <v>0</v>
      </c>
      <c r="M52" s="29"/>
      <c r="N52" s="30">
        <f t="shared" si="3"/>
        <v>8</v>
      </c>
      <c r="O52" s="29"/>
      <c r="P52" s="29"/>
      <c r="Q52" s="29"/>
      <c r="R52" s="42">
        <f t="shared" si="7"/>
        <v>33</v>
      </c>
      <c r="S52" s="20" t="str">
        <f t="shared" si="4"/>
        <v>OK</v>
      </c>
      <c r="T52" s="142"/>
      <c r="U52" s="142"/>
      <c r="V52" s="142"/>
      <c r="W52" s="41"/>
      <c r="X52" s="41"/>
      <c r="Y52" s="41"/>
      <c r="Z52" s="41"/>
      <c r="AA52" s="40"/>
      <c r="AB52" s="40"/>
      <c r="AC52" s="40"/>
      <c r="AD52" s="40"/>
      <c r="AE52" s="38"/>
      <c r="AF52" s="38"/>
      <c r="AG52" s="38"/>
      <c r="AH52" s="38"/>
      <c r="AI52" s="38"/>
      <c r="AJ52" s="38"/>
      <c r="AK52" s="38"/>
      <c r="AL52" s="38"/>
      <c r="AM52" s="38"/>
      <c r="AN52" s="38"/>
      <c r="AO52" s="38"/>
      <c r="AP52" s="38"/>
      <c r="AQ52" s="38"/>
      <c r="AR52" s="38"/>
      <c r="AS52" s="38"/>
      <c r="AT52" s="38"/>
      <c r="AU52" s="38"/>
      <c r="AV52" s="38"/>
      <c r="AW52" s="38"/>
      <c r="AX52" s="38"/>
      <c r="AY52" s="38"/>
    </row>
    <row r="53" spans="1:51" ht="24.75" customHeight="1" x14ac:dyDescent="0.25">
      <c r="A53" s="166"/>
      <c r="B53" s="164"/>
      <c r="C53" s="67">
        <v>50</v>
      </c>
      <c r="D53" s="71" t="s">
        <v>113</v>
      </c>
      <c r="E53" s="86" t="s">
        <v>293</v>
      </c>
      <c r="F53" s="77" t="s">
        <v>3</v>
      </c>
      <c r="G53" s="75" t="s">
        <v>295</v>
      </c>
      <c r="H53" s="81" t="s">
        <v>470</v>
      </c>
      <c r="I53" s="82">
        <v>4.1900000000000004</v>
      </c>
      <c r="J53" s="85">
        <v>35</v>
      </c>
      <c r="K53" s="28">
        <f t="shared" si="5"/>
        <v>0</v>
      </c>
      <c r="L53" s="28">
        <f t="shared" si="6"/>
        <v>0</v>
      </c>
      <c r="M53" s="29"/>
      <c r="N53" s="30">
        <f t="shared" si="3"/>
        <v>8</v>
      </c>
      <c r="O53" s="29"/>
      <c r="P53" s="29"/>
      <c r="Q53" s="29"/>
      <c r="R53" s="42">
        <f t="shared" si="7"/>
        <v>35</v>
      </c>
      <c r="S53" s="20" t="str">
        <f t="shared" si="4"/>
        <v>OK</v>
      </c>
      <c r="T53" s="142"/>
      <c r="U53" s="142"/>
      <c r="V53" s="142"/>
      <c r="W53" s="41"/>
      <c r="X53" s="41"/>
      <c r="Y53" s="41"/>
      <c r="Z53" s="41"/>
      <c r="AA53" s="40"/>
      <c r="AB53" s="40"/>
      <c r="AC53" s="40"/>
      <c r="AD53" s="40"/>
      <c r="AE53" s="38"/>
      <c r="AF53" s="38"/>
      <c r="AG53" s="38"/>
      <c r="AH53" s="38"/>
      <c r="AI53" s="38"/>
      <c r="AJ53" s="38"/>
      <c r="AK53" s="38"/>
      <c r="AL53" s="38"/>
      <c r="AM53" s="38"/>
      <c r="AN53" s="38"/>
      <c r="AO53" s="38"/>
      <c r="AP53" s="38"/>
      <c r="AQ53" s="38"/>
      <c r="AR53" s="38"/>
      <c r="AS53" s="38"/>
      <c r="AT53" s="38"/>
      <c r="AU53" s="38"/>
      <c r="AV53" s="38"/>
      <c r="AW53" s="38"/>
      <c r="AX53" s="38"/>
      <c r="AY53" s="38"/>
    </row>
    <row r="54" spans="1:51" ht="24.75" customHeight="1" x14ac:dyDescent="0.25">
      <c r="A54" s="166"/>
      <c r="B54" s="164"/>
      <c r="C54" s="67">
        <v>51</v>
      </c>
      <c r="D54" s="71" t="s">
        <v>114</v>
      </c>
      <c r="E54" s="86" t="s">
        <v>293</v>
      </c>
      <c r="F54" s="77" t="s">
        <v>3</v>
      </c>
      <c r="G54" s="75" t="s">
        <v>296</v>
      </c>
      <c r="H54" s="81" t="s">
        <v>470</v>
      </c>
      <c r="I54" s="82">
        <v>1.92</v>
      </c>
      <c r="J54" s="85">
        <v>35</v>
      </c>
      <c r="K54" s="28">
        <f t="shared" si="5"/>
        <v>0</v>
      </c>
      <c r="L54" s="28">
        <f t="shared" si="6"/>
        <v>0</v>
      </c>
      <c r="M54" s="29"/>
      <c r="N54" s="30">
        <f t="shared" si="3"/>
        <v>8</v>
      </c>
      <c r="O54" s="29"/>
      <c r="P54" s="29"/>
      <c r="Q54" s="29"/>
      <c r="R54" s="42">
        <f t="shared" si="7"/>
        <v>35</v>
      </c>
      <c r="S54" s="20" t="str">
        <f t="shared" si="4"/>
        <v>OK</v>
      </c>
      <c r="T54" s="142"/>
      <c r="U54" s="142"/>
      <c r="V54" s="142"/>
      <c r="W54" s="41"/>
      <c r="X54" s="41"/>
      <c r="Y54" s="41"/>
      <c r="Z54" s="41"/>
      <c r="AA54" s="40"/>
      <c r="AB54" s="40"/>
      <c r="AC54" s="40"/>
      <c r="AD54" s="40"/>
      <c r="AE54" s="38"/>
      <c r="AF54" s="38"/>
      <c r="AG54" s="38"/>
      <c r="AH54" s="38"/>
      <c r="AI54" s="38"/>
      <c r="AJ54" s="38"/>
      <c r="AK54" s="38"/>
      <c r="AL54" s="38"/>
      <c r="AM54" s="38"/>
      <c r="AN54" s="38"/>
      <c r="AO54" s="38"/>
      <c r="AP54" s="38"/>
      <c r="AQ54" s="38"/>
      <c r="AR54" s="38"/>
      <c r="AS54" s="38"/>
      <c r="AT54" s="38"/>
      <c r="AU54" s="38"/>
      <c r="AV54" s="38"/>
      <c r="AW54" s="38"/>
      <c r="AX54" s="38"/>
      <c r="AY54" s="38"/>
    </row>
    <row r="55" spans="1:51" ht="24.75" customHeight="1" x14ac:dyDescent="0.25">
      <c r="A55" s="166"/>
      <c r="B55" s="164"/>
      <c r="C55" s="67">
        <v>52</v>
      </c>
      <c r="D55" s="71" t="s">
        <v>115</v>
      </c>
      <c r="E55" s="86" t="s">
        <v>297</v>
      </c>
      <c r="F55" s="77" t="s">
        <v>3</v>
      </c>
      <c r="G55" s="75" t="s">
        <v>298</v>
      </c>
      <c r="H55" s="81" t="s">
        <v>468</v>
      </c>
      <c r="I55" s="82">
        <v>9.8000000000000007</v>
      </c>
      <c r="J55" s="85">
        <v>30</v>
      </c>
      <c r="K55" s="28">
        <f t="shared" si="5"/>
        <v>0</v>
      </c>
      <c r="L55" s="28">
        <f t="shared" si="6"/>
        <v>0</v>
      </c>
      <c r="M55" s="29"/>
      <c r="N55" s="30">
        <f t="shared" si="3"/>
        <v>7</v>
      </c>
      <c r="O55" s="29"/>
      <c r="P55" s="29"/>
      <c r="Q55" s="29"/>
      <c r="R55" s="42">
        <f t="shared" si="7"/>
        <v>30</v>
      </c>
      <c r="S55" s="20" t="str">
        <f t="shared" si="4"/>
        <v>OK</v>
      </c>
      <c r="T55" s="142"/>
      <c r="U55" s="142"/>
      <c r="V55" s="142"/>
      <c r="W55" s="41"/>
      <c r="X55" s="41"/>
      <c r="Y55" s="41"/>
      <c r="Z55" s="41"/>
      <c r="AA55" s="40"/>
      <c r="AB55" s="40"/>
      <c r="AC55" s="40"/>
      <c r="AD55" s="40"/>
      <c r="AE55" s="38"/>
      <c r="AF55" s="38"/>
      <c r="AG55" s="38"/>
      <c r="AH55" s="38"/>
      <c r="AI55" s="38"/>
      <c r="AJ55" s="38"/>
      <c r="AK55" s="38"/>
      <c r="AL55" s="38"/>
      <c r="AM55" s="38"/>
      <c r="AN55" s="38"/>
      <c r="AO55" s="38"/>
      <c r="AP55" s="38"/>
      <c r="AQ55" s="38"/>
      <c r="AR55" s="38"/>
      <c r="AS55" s="38"/>
      <c r="AT55" s="38"/>
      <c r="AU55" s="38"/>
      <c r="AV55" s="38"/>
      <c r="AW55" s="38"/>
      <c r="AX55" s="38"/>
      <c r="AY55" s="38"/>
    </row>
    <row r="56" spans="1:51" ht="24.75" customHeight="1" x14ac:dyDescent="0.25">
      <c r="A56" s="166"/>
      <c r="B56" s="165"/>
      <c r="C56" s="67">
        <v>53</v>
      </c>
      <c r="D56" s="71" t="s">
        <v>116</v>
      </c>
      <c r="E56" s="86" t="s">
        <v>299</v>
      </c>
      <c r="F56" s="77" t="s">
        <v>3</v>
      </c>
      <c r="G56" s="75" t="s">
        <v>300</v>
      </c>
      <c r="H56" s="81" t="s">
        <v>468</v>
      </c>
      <c r="I56" s="82">
        <v>8.86</v>
      </c>
      <c r="J56" s="85">
        <v>110</v>
      </c>
      <c r="K56" s="28">
        <f t="shared" si="5"/>
        <v>0</v>
      </c>
      <c r="L56" s="28">
        <f t="shared" si="6"/>
        <v>0</v>
      </c>
      <c r="M56" s="29"/>
      <c r="N56" s="30">
        <f t="shared" si="3"/>
        <v>27</v>
      </c>
      <c r="O56" s="29"/>
      <c r="P56" s="29"/>
      <c r="Q56" s="29"/>
      <c r="R56" s="42">
        <f t="shared" si="7"/>
        <v>110</v>
      </c>
      <c r="S56" s="20" t="str">
        <f t="shared" si="4"/>
        <v>OK</v>
      </c>
      <c r="T56" s="142"/>
      <c r="U56" s="142"/>
      <c r="V56" s="142"/>
      <c r="W56" s="41"/>
      <c r="X56" s="41"/>
      <c r="Y56" s="41"/>
      <c r="Z56" s="41"/>
      <c r="AA56" s="40"/>
      <c r="AB56" s="40"/>
      <c r="AC56" s="40"/>
      <c r="AD56" s="40"/>
      <c r="AE56" s="38"/>
      <c r="AF56" s="38"/>
      <c r="AG56" s="38"/>
      <c r="AH56" s="38"/>
      <c r="AI56" s="38"/>
      <c r="AJ56" s="38"/>
      <c r="AK56" s="38"/>
      <c r="AL56" s="38"/>
      <c r="AM56" s="38"/>
      <c r="AN56" s="38"/>
      <c r="AO56" s="38"/>
      <c r="AP56" s="38"/>
      <c r="AQ56" s="38"/>
      <c r="AR56" s="38"/>
      <c r="AS56" s="38"/>
      <c r="AT56" s="38"/>
      <c r="AU56" s="38"/>
      <c r="AV56" s="38"/>
      <c r="AW56" s="38"/>
      <c r="AX56" s="38"/>
      <c r="AY56" s="38"/>
    </row>
    <row r="57" spans="1:51" ht="24.75" customHeight="1" x14ac:dyDescent="0.25">
      <c r="A57" s="166" t="s">
        <v>479</v>
      </c>
      <c r="B57" s="163">
        <v>6</v>
      </c>
      <c r="C57" s="67">
        <v>54</v>
      </c>
      <c r="D57" s="71" t="s">
        <v>117</v>
      </c>
      <c r="E57" s="86" t="s">
        <v>290</v>
      </c>
      <c r="F57" s="77" t="s">
        <v>301</v>
      </c>
      <c r="G57" s="75" t="s">
        <v>302</v>
      </c>
      <c r="H57" s="81" t="s">
        <v>468</v>
      </c>
      <c r="I57" s="82">
        <v>1</v>
      </c>
      <c r="J57" s="85">
        <v>26</v>
      </c>
      <c r="K57" s="28">
        <f t="shared" si="5"/>
        <v>0</v>
      </c>
      <c r="L57" s="28">
        <f t="shared" si="6"/>
        <v>0</v>
      </c>
      <c r="M57" s="29"/>
      <c r="N57" s="30">
        <f t="shared" si="3"/>
        <v>6</v>
      </c>
      <c r="O57" s="29"/>
      <c r="P57" s="29"/>
      <c r="Q57" s="29"/>
      <c r="R57" s="42">
        <f t="shared" si="7"/>
        <v>26</v>
      </c>
      <c r="S57" s="20" t="str">
        <f t="shared" si="4"/>
        <v>OK</v>
      </c>
      <c r="T57" s="142"/>
      <c r="U57" s="142"/>
      <c r="V57" s="142"/>
      <c r="W57" s="41"/>
      <c r="X57" s="41"/>
      <c r="Y57" s="41"/>
      <c r="Z57" s="41"/>
      <c r="AA57" s="40"/>
      <c r="AB57" s="40"/>
      <c r="AC57" s="40"/>
      <c r="AD57" s="40"/>
      <c r="AE57" s="38"/>
      <c r="AF57" s="38"/>
      <c r="AG57" s="38"/>
      <c r="AH57" s="38"/>
      <c r="AI57" s="38"/>
      <c r="AJ57" s="38"/>
      <c r="AK57" s="38"/>
      <c r="AL57" s="38"/>
      <c r="AM57" s="38"/>
      <c r="AN57" s="38"/>
      <c r="AO57" s="38"/>
      <c r="AP57" s="38"/>
      <c r="AQ57" s="38"/>
      <c r="AR57" s="38"/>
      <c r="AS57" s="38"/>
      <c r="AT57" s="38"/>
      <c r="AU57" s="38"/>
      <c r="AV57" s="38"/>
      <c r="AW57" s="38"/>
      <c r="AX57" s="38"/>
      <c r="AY57" s="38"/>
    </row>
    <row r="58" spans="1:51" ht="24.75" customHeight="1" x14ac:dyDescent="0.25">
      <c r="A58" s="166"/>
      <c r="B58" s="164"/>
      <c r="C58" s="67">
        <v>55</v>
      </c>
      <c r="D58" s="71" t="s">
        <v>118</v>
      </c>
      <c r="E58" s="86" t="s">
        <v>303</v>
      </c>
      <c r="F58" s="77" t="s">
        <v>3</v>
      </c>
      <c r="G58" s="75" t="s">
        <v>304</v>
      </c>
      <c r="H58" s="81" t="s">
        <v>468</v>
      </c>
      <c r="I58" s="82">
        <v>1.06</v>
      </c>
      <c r="J58" s="85">
        <v>29</v>
      </c>
      <c r="K58" s="28">
        <f t="shared" si="5"/>
        <v>0</v>
      </c>
      <c r="L58" s="28">
        <f t="shared" si="6"/>
        <v>0</v>
      </c>
      <c r="M58" s="29"/>
      <c r="N58" s="30">
        <f t="shared" si="3"/>
        <v>7</v>
      </c>
      <c r="O58" s="29"/>
      <c r="P58" s="29"/>
      <c r="Q58" s="29"/>
      <c r="R58" s="42">
        <f t="shared" si="7"/>
        <v>29</v>
      </c>
      <c r="S58" s="20" t="str">
        <f t="shared" si="4"/>
        <v>OK</v>
      </c>
      <c r="T58" s="142"/>
      <c r="U58" s="142"/>
      <c r="V58" s="142"/>
      <c r="W58" s="41"/>
      <c r="X58" s="41"/>
      <c r="Y58" s="41"/>
      <c r="Z58" s="41"/>
      <c r="AA58" s="40"/>
      <c r="AB58" s="40"/>
      <c r="AC58" s="40"/>
      <c r="AD58" s="40"/>
      <c r="AE58" s="38"/>
      <c r="AF58" s="38"/>
      <c r="AG58" s="38"/>
      <c r="AH58" s="38"/>
      <c r="AI58" s="38"/>
      <c r="AJ58" s="38"/>
      <c r="AK58" s="38"/>
      <c r="AL58" s="38"/>
      <c r="AM58" s="38"/>
      <c r="AN58" s="38"/>
      <c r="AO58" s="38"/>
      <c r="AP58" s="38"/>
      <c r="AQ58" s="38"/>
      <c r="AR58" s="38"/>
      <c r="AS58" s="38"/>
      <c r="AT58" s="38"/>
      <c r="AU58" s="38"/>
      <c r="AV58" s="38"/>
      <c r="AW58" s="38"/>
      <c r="AX58" s="38"/>
      <c r="AY58" s="38"/>
    </row>
    <row r="59" spans="1:51" ht="24.75" customHeight="1" x14ac:dyDescent="0.25">
      <c r="A59" s="166"/>
      <c r="B59" s="164"/>
      <c r="C59" s="67">
        <v>56</v>
      </c>
      <c r="D59" s="71" t="s">
        <v>119</v>
      </c>
      <c r="E59" s="86" t="s">
        <v>293</v>
      </c>
      <c r="F59" s="77" t="s">
        <v>50</v>
      </c>
      <c r="G59" s="75" t="s">
        <v>305</v>
      </c>
      <c r="H59" s="81" t="s">
        <v>468</v>
      </c>
      <c r="I59" s="82">
        <v>2</v>
      </c>
      <c r="J59" s="85">
        <v>45</v>
      </c>
      <c r="K59" s="28">
        <f t="shared" si="5"/>
        <v>0</v>
      </c>
      <c r="L59" s="28">
        <f t="shared" si="6"/>
        <v>0</v>
      </c>
      <c r="M59" s="29"/>
      <c r="N59" s="30">
        <f t="shared" si="3"/>
        <v>11</v>
      </c>
      <c r="O59" s="29"/>
      <c r="P59" s="29"/>
      <c r="Q59" s="29"/>
      <c r="R59" s="42">
        <f t="shared" si="7"/>
        <v>45</v>
      </c>
      <c r="S59" s="20" t="str">
        <f t="shared" si="4"/>
        <v>OK</v>
      </c>
      <c r="T59" s="142"/>
      <c r="U59" s="142"/>
      <c r="V59" s="142"/>
      <c r="W59" s="41"/>
      <c r="X59" s="41"/>
      <c r="Y59" s="41"/>
      <c r="Z59" s="41"/>
      <c r="AA59" s="40"/>
      <c r="AB59" s="40"/>
      <c r="AC59" s="40"/>
      <c r="AD59" s="40"/>
      <c r="AE59" s="38"/>
      <c r="AF59" s="38"/>
      <c r="AG59" s="38"/>
      <c r="AH59" s="38"/>
      <c r="AI59" s="38"/>
      <c r="AJ59" s="38"/>
      <c r="AK59" s="38"/>
      <c r="AL59" s="38"/>
      <c r="AM59" s="38"/>
      <c r="AN59" s="38"/>
      <c r="AO59" s="38"/>
      <c r="AP59" s="38"/>
      <c r="AQ59" s="38"/>
      <c r="AR59" s="38"/>
      <c r="AS59" s="38"/>
      <c r="AT59" s="38"/>
      <c r="AU59" s="38"/>
      <c r="AV59" s="38"/>
      <c r="AW59" s="38"/>
      <c r="AX59" s="38"/>
      <c r="AY59" s="38"/>
    </row>
    <row r="60" spans="1:51" ht="24.75" customHeight="1" x14ac:dyDescent="0.25">
      <c r="A60" s="166"/>
      <c r="B60" s="164"/>
      <c r="C60" s="67">
        <v>57</v>
      </c>
      <c r="D60" s="71" t="s">
        <v>120</v>
      </c>
      <c r="E60" s="86" t="s">
        <v>306</v>
      </c>
      <c r="F60" s="77" t="s">
        <v>236</v>
      </c>
      <c r="G60" s="75" t="s">
        <v>307</v>
      </c>
      <c r="H60" s="81" t="s">
        <v>468</v>
      </c>
      <c r="I60" s="82">
        <v>1.32</v>
      </c>
      <c r="J60" s="85">
        <v>30</v>
      </c>
      <c r="K60" s="28">
        <f t="shared" si="5"/>
        <v>0</v>
      </c>
      <c r="L60" s="28">
        <f t="shared" si="6"/>
        <v>0</v>
      </c>
      <c r="M60" s="29"/>
      <c r="N60" s="30">
        <f t="shared" si="3"/>
        <v>7</v>
      </c>
      <c r="O60" s="29"/>
      <c r="P60" s="29"/>
      <c r="Q60" s="29"/>
      <c r="R60" s="42">
        <f t="shared" si="7"/>
        <v>30</v>
      </c>
      <c r="S60" s="20" t="str">
        <f t="shared" si="4"/>
        <v>OK</v>
      </c>
      <c r="T60" s="142"/>
      <c r="U60" s="142"/>
      <c r="V60" s="142"/>
      <c r="W60" s="41"/>
      <c r="X60" s="41"/>
      <c r="Y60" s="41"/>
      <c r="Z60" s="41"/>
      <c r="AA60" s="40"/>
      <c r="AB60" s="40"/>
      <c r="AC60" s="40"/>
      <c r="AD60" s="40"/>
      <c r="AE60" s="38"/>
      <c r="AF60" s="38"/>
      <c r="AG60" s="38"/>
      <c r="AH60" s="38"/>
      <c r="AI60" s="38"/>
      <c r="AJ60" s="38"/>
      <c r="AK60" s="38"/>
      <c r="AL60" s="38"/>
      <c r="AM60" s="38"/>
      <c r="AN60" s="38"/>
      <c r="AO60" s="38"/>
      <c r="AP60" s="38"/>
      <c r="AQ60" s="38"/>
      <c r="AR60" s="38"/>
      <c r="AS60" s="38"/>
      <c r="AT60" s="38"/>
      <c r="AU60" s="38"/>
      <c r="AV60" s="38"/>
      <c r="AW60" s="38"/>
      <c r="AX60" s="38"/>
      <c r="AY60" s="38"/>
    </row>
    <row r="61" spans="1:51" ht="24.75" customHeight="1" x14ac:dyDescent="0.25">
      <c r="A61" s="166"/>
      <c r="B61" s="164"/>
      <c r="C61" s="67">
        <v>58</v>
      </c>
      <c r="D61" s="71" t="s">
        <v>121</v>
      </c>
      <c r="E61" s="86" t="s">
        <v>308</v>
      </c>
      <c r="F61" s="77" t="s">
        <v>3</v>
      </c>
      <c r="G61" s="75" t="s">
        <v>309</v>
      </c>
      <c r="H61" s="81" t="s">
        <v>468</v>
      </c>
      <c r="I61" s="82">
        <v>0.93</v>
      </c>
      <c r="J61" s="85">
        <v>50</v>
      </c>
      <c r="K61" s="28">
        <f t="shared" si="5"/>
        <v>0</v>
      </c>
      <c r="L61" s="28">
        <f t="shared" si="6"/>
        <v>0</v>
      </c>
      <c r="M61" s="29"/>
      <c r="N61" s="30">
        <f t="shared" si="3"/>
        <v>12</v>
      </c>
      <c r="O61" s="29"/>
      <c r="P61" s="29"/>
      <c r="Q61" s="29"/>
      <c r="R61" s="42">
        <f t="shared" si="7"/>
        <v>50</v>
      </c>
      <c r="S61" s="20" t="str">
        <f t="shared" si="4"/>
        <v>OK</v>
      </c>
      <c r="T61" s="142"/>
      <c r="U61" s="142"/>
      <c r="V61" s="142"/>
      <c r="W61" s="41"/>
      <c r="X61" s="41"/>
      <c r="Y61" s="41"/>
      <c r="Z61" s="41"/>
      <c r="AA61" s="40"/>
      <c r="AB61" s="40"/>
      <c r="AC61" s="40"/>
      <c r="AD61" s="40"/>
      <c r="AE61" s="38"/>
      <c r="AF61" s="38"/>
      <c r="AG61" s="38"/>
      <c r="AH61" s="38"/>
      <c r="AI61" s="38"/>
      <c r="AJ61" s="38"/>
      <c r="AK61" s="38"/>
      <c r="AL61" s="38"/>
      <c r="AM61" s="38"/>
      <c r="AN61" s="38"/>
      <c r="AO61" s="38"/>
      <c r="AP61" s="38"/>
      <c r="AQ61" s="38"/>
      <c r="AR61" s="38"/>
      <c r="AS61" s="38"/>
      <c r="AT61" s="38"/>
      <c r="AU61" s="38"/>
      <c r="AV61" s="38"/>
      <c r="AW61" s="38"/>
      <c r="AX61" s="38"/>
      <c r="AY61" s="38"/>
    </row>
    <row r="62" spans="1:51" ht="24.75" customHeight="1" x14ac:dyDescent="0.25">
      <c r="A62" s="166"/>
      <c r="B62" s="164"/>
      <c r="C62" s="67">
        <v>59</v>
      </c>
      <c r="D62" s="71" t="s">
        <v>122</v>
      </c>
      <c r="E62" s="86" t="s">
        <v>308</v>
      </c>
      <c r="F62" s="77" t="s">
        <v>3</v>
      </c>
      <c r="G62" s="75" t="s">
        <v>310</v>
      </c>
      <c r="H62" s="81" t="s">
        <v>468</v>
      </c>
      <c r="I62" s="82">
        <v>0.93</v>
      </c>
      <c r="J62" s="85">
        <v>50</v>
      </c>
      <c r="K62" s="28">
        <f t="shared" si="5"/>
        <v>0</v>
      </c>
      <c r="L62" s="28">
        <f t="shared" si="6"/>
        <v>0</v>
      </c>
      <c r="M62" s="29"/>
      <c r="N62" s="30">
        <f t="shared" si="3"/>
        <v>12</v>
      </c>
      <c r="O62" s="29"/>
      <c r="P62" s="29"/>
      <c r="Q62" s="29"/>
      <c r="R62" s="42">
        <f t="shared" si="7"/>
        <v>50</v>
      </c>
      <c r="S62" s="20" t="str">
        <f t="shared" si="4"/>
        <v>OK</v>
      </c>
      <c r="T62" s="142"/>
      <c r="U62" s="142"/>
      <c r="V62" s="142"/>
      <c r="W62" s="41"/>
      <c r="X62" s="41"/>
      <c r="Y62" s="41"/>
      <c r="Z62" s="41"/>
      <c r="AA62" s="40"/>
      <c r="AB62" s="40"/>
      <c r="AC62" s="40"/>
      <c r="AD62" s="40"/>
      <c r="AE62" s="38"/>
      <c r="AF62" s="38"/>
      <c r="AG62" s="38"/>
      <c r="AH62" s="38"/>
      <c r="AI62" s="38"/>
      <c r="AJ62" s="38"/>
      <c r="AK62" s="38"/>
      <c r="AL62" s="38"/>
      <c r="AM62" s="38"/>
      <c r="AN62" s="38"/>
      <c r="AO62" s="38"/>
      <c r="AP62" s="38"/>
      <c r="AQ62" s="38"/>
      <c r="AR62" s="38"/>
      <c r="AS62" s="38"/>
      <c r="AT62" s="38"/>
      <c r="AU62" s="38"/>
      <c r="AV62" s="38"/>
      <c r="AW62" s="38"/>
      <c r="AX62" s="38"/>
      <c r="AY62" s="38"/>
    </row>
    <row r="63" spans="1:51" ht="24.75" customHeight="1" x14ac:dyDescent="0.25">
      <c r="A63" s="166"/>
      <c r="B63" s="164"/>
      <c r="C63" s="67">
        <v>60</v>
      </c>
      <c r="D63" s="71" t="s">
        <v>123</v>
      </c>
      <c r="E63" s="86" t="s">
        <v>308</v>
      </c>
      <c r="F63" s="77" t="s">
        <v>3</v>
      </c>
      <c r="G63" s="75" t="s">
        <v>311</v>
      </c>
      <c r="H63" s="81" t="s">
        <v>468</v>
      </c>
      <c r="I63" s="82">
        <v>0.93</v>
      </c>
      <c r="J63" s="85">
        <v>50</v>
      </c>
      <c r="K63" s="28">
        <f t="shared" si="5"/>
        <v>0</v>
      </c>
      <c r="L63" s="28">
        <f t="shared" si="6"/>
        <v>0</v>
      </c>
      <c r="M63" s="29"/>
      <c r="N63" s="30">
        <f t="shared" si="3"/>
        <v>12</v>
      </c>
      <c r="O63" s="29"/>
      <c r="P63" s="29"/>
      <c r="Q63" s="29"/>
      <c r="R63" s="42">
        <f t="shared" si="7"/>
        <v>50</v>
      </c>
      <c r="S63" s="20" t="str">
        <f t="shared" si="4"/>
        <v>OK</v>
      </c>
      <c r="T63" s="142"/>
      <c r="U63" s="142"/>
      <c r="V63" s="142"/>
      <c r="W63" s="41"/>
      <c r="X63" s="41"/>
      <c r="Y63" s="41"/>
      <c r="Z63" s="41"/>
      <c r="AA63" s="40"/>
      <c r="AB63" s="40"/>
      <c r="AC63" s="40"/>
      <c r="AD63" s="40"/>
      <c r="AE63" s="38"/>
      <c r="AF63" s="38"/>
      <c r="AG63" s="38"/>
      <c r="AH63" s="38"/>
      <c r="AI63" s="38"/>
      <c r="AJ63" s="38"/>
      <c r="AK63" s="38"/>
      <c r="AL63" s="38"/>
      <c r="AM63" s="38"/>
      <c r="AN63" s="38"/>
      <c r="AO63" s="38"/>
      <c r="AP63" s="38"/>
      <c r="AQ63" s="38"/>
      <c r="AR63" s="38"/>
      <c r="AS63" s="38"/>
      <c r="AT63" s="38"/>
      <c r="AU63" s="38"/>
      <c r="AV63" s="38"/>
      <c r="AW63" s="38"/>
      <c r="AX63" s="38"/>
      <c r="AY63" s="38"/>
    </row>
    <row r="64" spans="1:51" ht="24.75" customHeight="1" x14ac:dyDescent="0.25">
      <c r="A64" s="166"/>
      <c r="B64" s="164"/>
      <c r="C64" s="67">
        <v>61</v>
      </c>
      <c r="D64" s="71" t="s">
        <v>124</v>
      </c>
      <c r="E64" s="86" t="s">
        <v>312</v>
      </c>
      <c r="F64" s="77" t="s">
        <v>3</v>
      </c>
      <c r="G64" s="75" t="s">
        <v>313</v>
      </c>
      <c r="H64" s="81" t="s">
        <v>468</v>
      </c>
      <c r="I64" s="82">
        <v>0.7</v>
      </c>
      <c r="J64" s="85">
        <v>97</v>
      </c>
      <c r="K64" s="28">
        <f t="shared" si="5"/>
        <v>0</v>
      </c>
      <c r="L64" s="28">
        <f t="shared" si="6"/>
        <v>0</v>
      </c>
      <c r="M64" s="29"/>
      <c r="N64" s="30">
        <f t="shared" si="3"/>
        <v>24</v>
      </c>
      <c r="O64" s="29"/>
      <c r="P64" s="29"/>
      <c r="Q64" s="29"/>
      <c r="R64" s="42">
        <f t="shared" si="7"/>
        <v>97</v>
      </c>
      <c r="S64" s="20" t="str">
        <f t="shared" si="4"/>
        <v>OK</v>
      </c>
      <c r="T64" s="142"/>
      <c r="U64" s="142"/>
      <c r="V64" s="142"/>
      <c r="W64" s="41"/>
      <c r="X64" s="41"/>
      <c r="Y64" s="41"/>
      <c r="Z64" s="41"/>
      <c r="AA64" s="40"/>
      <c r="AB64" s="40"/>
      <c r="AC64" s="40"/>
      <c r="AD64" s="40"/>
      <c r="AE64" s="38"/>
      <c r="AF64" s="38"/>
      <c r="AG64" s="38"/>
      <c r="AH64" s="38"/>
      <c r="AI64" s="38"/>
      <c r="AJ64" s="38"/>
      <c r="AK64" s="38"/>
      <c r="AL64" s="38"/>
      <c r="AM64" s="38"/>
      <c r="AN64" s="38"/>
      <c r="AO64" s="38"/>
      <c r="AP64" s="38"/>
      <c r="AQ64" s="38"/>
      <c r="AR64" s="38"/>
      <c r="AS64" s="38"/>
      <c r="AT64" s="38"/>
      <c r="AU64" s="38"/>
      <c r="AV64" s="38"/>
      <c r="AW64" s="38"/>
      <c r="AX64" s="38"/>
      <c r="AY64" s="38"/>
    </row>
    <row r="65" spans="1:51" ht="24.75" customHeight="1" x14ac:dyDescent="0.25">
      <c r="A65" s="166"/>
      <c r="B65" s="164"/>
      <c r="C65" s="67">
        <v>62</v>
      </c>
      <c r="D65" s="71" t="s">
        <v>125</v>
      </c>
      <c r="E65" s="86" t="s">
        <v>314</v>
      </c>
      <c r="F65" s="77" t="s">
        <v>3</v>
      </c>
      <c r="G65" s="75" t="s">
        <v>315</v>
      </c>
      <c r="H65" s="81" t="s">
        <v>468</v>
      </c>
      <c r="I65" s="82">
        <v>1.06</v>
      </c>
      <c r="J65" s="85">
        <v>24</v>
      </c>
      <c r="K65" s="28">
        <f t="shared" si="5"/>
        <v>0</v>
      </c>
      <c r="L65" s="28">
        <f t="shared" si="6"/>
        <v>0</v>
      </c>
      <c r="M65" s="29"/>
      <c r="N65" s="30">
        <f t="shared" si="3"/>
        <v>6</v>
      </c>
      <c r="O65" s="29"/>
      <c r="P65" s="29"/>
      <c r="Q65" s="29"/>
      <c r="R65" s="42">
        <f t="shared" si="7"/>
        <v>24</v>
      </c>
      <c r="S65" s="20" t="str">
        <f t="shared" si="4"/>
        <v>OK</v>
      </c>
      <c r="T65" s="142"/>
      <c r="U65" s="142"/>
      <c r="V65" s="142"/>
      <c r="W65" s="41"/>
      <c r="X65" s="41"/>
      <c r="Y65" s="41"/>
      <c r="Z65" s="41"/>
      <c r="AA65" s="40"/>
      <c r="AB65" s="40"/>
      <c r="AC65" s="40"/>
      <c r="AD65" s="40"/>
      <c r="AE65" s="38"/>
      <c r="AF65" s="38"/>
      <c r="AG65" s="38"/>
      <c r="AH65" s="38"/>
      <c r="AI65" s="38"/>
      <c r="AJ65" s="38"/>
      <c r="AK65" s="38"/>
      <c r="AL65" s="38"/>
      <c r="AM65" s="38"/>
      <c r="AN65" s="38"/>
      <c r="AO65" s="38"/>
      <c r="AP65" s="38"/>
      <c r="AQ65" s="38"/>
      <c r="AR65" s="38"/>
      <c r="AS65" s="38"/>
      <c r="AT65" s="38"/>
      <c r="AU65" s="38"/>
      <c r="AV65" s="38"/>
      <c r="AW65" s="38"/>
      <c r="AX65" s="38"/>
      <c r="AY65" s="38"/>
    </row>
    <row r="66" spans="1:51" ht="24.75" customHeight="1" x14ac:dyDescent="0.25">
      <c r="A66" s="166"/>
      <c r="B66" s="164"/>
      <c r="C66" s="67">
        <v>63</v>
      </c>
      <c r="D66" s="71" t="s">
        <v>126</v>
      </c>
      <c r="E66" s="86" t="s">
        <v>316</v>
      </c>
      <c r="F66" s="77" t="s">
        <v>3</v>
      </c>
      <c r="G66" s="75" t="s">
        <v>317</v>
      </c>
      <c r="H66" s="81" t="s">
        <v>468</v>
      </c>
      <c r="I66" s="82">
        <v>1.24</v>
      </c>
      <c r="J66" s="85">
        <v>50</v>
      </c>
      <c r="K66" s="28">
        <f t="shared" si="5"/>
        <v>0</v>
      </c>
      <c r="L66" s="28">
        <f t="shared" si="6"/>
        <v>0</v>
      </c>
      <c r="M66" s="29"/>
      <c r="N66" s="30">
        <f t="shared" si="3"/>
        <v>12</v>
      </c>
      <c r="O66" s="29"/>
      <c r="P66" s="29"/>
      <c r="Q66" s="29"/>
      <c r="R66" s="42">
        <f t="shared" si="7"/>
        <v>50</v>
      </c>
      <c r="S66" s="20" t="str">
        <f t="shared" si="4"/>
        <v>OK</v>
      </c>
      <c r="T66" s="142"/>
      <c r="U66" s="142"/>
      <c r="V66" s="142"/>
      <c r="W66" s="41"/>
      <c r="X66" s="41"/>
      <c r="Y66" s="41"/>
      <c r="Z66" s="41"/>
      <c r="AA66" s="40"/>
      <c r="AB66" s="40"/>
      <c r="AC66" s="40"/>
      <c r="AD66" s="40"/>
      <c r="AE66" s="38"/>
      <c r="AF66" s="38"/>
      <c r="AG66" s="38"/>
      <c r="AH66" s="38"/>
      <c r="AI66" s="38"/>
      <c r="AJ66" s="38"/>
      <c r="AK66" s="38"/>
      <c r="AL66" s="38"/>
      <c r="AM66" s="38"/>
      <c r="AN66" s="38"/>
      <c r="AO66" s="38"/>
      <c r="AP66" s="38"/>
      <c r="AQ66" s="38"/>
      <c r="AR66" s="38"/>
      <c r="AS66" s="38"/>
      <c r="AT66" s="38"/>
      <c r="AU66" s="38"/>
      <c r="AV66" s="38"/>
      <c r="AW66" s="38"/>
      <c r="AX66" s="38"/>
      <c r="AY66" s="38"/>
    </row>
    <row r="67" spans="1:51" ht="24.75" customHeight="1" x14ac:dyDescent="0.25">
      <c r="A67" s="166"/>
      <c r="B67" s="164"/>
      <c r="C67" s="67">
        <v>64</v>
      </c>
      <c r="D67" s="71" t="s">
        <v>127</v>
      </c>
      <c r="E67" s="86" t="s">
        <v>314</v>
      </c>
      <c r="F67" s="77" t="s">
        <v>3</v>
      </c>
      <c r="G67" s="75" t="s">
        <v>318</v>
      </c>
      <c r="H67" s="81" t="s">
        <v>468</v>
      </c>
      <c r="I67" s="82">
        <v>1.67</v>
      </c>
      <c r="J67" s="85">
        <v>22</v>
      </c>
      <c r="K67" s="28">
        <f t="shared" si="5"/>
        <v>0</v>
      </c>
      <c r="L67" s="28">
        <f t="shared" si="6"/>
        <v>0</v>
      </c>
      <c r="M67" s="29"/>
      <c r="N67" s="30">
        <f t="shared" si="3"/>
        <v>5</v>
      </c>
      <c r="O67" s="29"/>
      <c r="P67" s="29"/>
      <c r="Q67" s="29"/>
      <c r="R67" s="42">
        <f t="shared" si="7"/>
        <v>22</v>
      </c>
      <c r="S67" s="20" t="str">
        <f t="shared" si="4"/>
        <v>OK</v>
      </c>
      <c r="T67" s="142"/>
      <c r="U67" s="142"/>
      <c r="V67" s="142"/>
      <c r="W67" s="41"/>
      <c r="X67" s="41"/>
      <c r="Y67" s="41"/>
      <c r="Z67" s="41"/>
      <c r="AA67" s="40"/>
      <c r="AB67" s="40"/>
      <c r="AC67" s="40"/>
      <c r="AD67" s="40"/>
      <c r="AE67" s="38"/>
      <c r="AF67" s="38"/>
      <c r="AG67" s="38"/>
      <c r="AH67" s="38"/>
      <c r="AI67" s="38"/>
      <c r="AJ67" s="38"/>
      <c r="AK67" s="38"/>
      <c r="AL67" s="38"/>
      <c r="AM67" s="38"/>
      <c r="AN67" s="38"/>
      <c r="AO67" s="38"/>
      <c r="AP67" s="38"/>
      <c r="AQ67" s="38"/>
      <c r="AR67" s="38"/>
      <c r="AS67" s="38"/>
      <c r="AT67" s="38"/>
      <c r="AU67" s="38"/>
      <c r="AV67" s="38"/>
      <c r="AW67" s="38"/>
      <c r="AX67" s="38"/>
      <c r="AY67" s="38"/>
    </row>
    <row r="68" spans="1:51" ht="24.75" customHeight="1" x14ac:dyDescent="0.25">
      <c r="A68" s="166"/>
      <c r="B68" s="164"/>
      <c r="C68" s="67">
        <v>65</v>
      </c>
      <c r="D68" s="71" t="s">
        <v>128</v>
      </c>
      <c r="E68" s="86" t="s">
        <v>297</v>
      </c>
      <c r="F68" s="77" t="s">
        <v>3</v>
      </c>
      <c r="G68" s="75" t="s">
        <v>319</v>
      </c>
      <c r="H68" s="81" t="s">
        <v>468</v>
      </c>
      <c r="I68" s="82">
        <v>0.75</v>
      </c>
      <c r="J68" s="85">
        <v>60</v>
      </c>
      <c r="K68" s="28">
        <f t="shared" si="5"/>
        <v>0</v>
      </c>
      <c r="L68" s="28">
        <f t="shared" si="6"/>
        <v>0</v>
      </c>
      <c r="M68" s="29"/>
      <c r="N68" s="30">
        <f t="shared" si="3"/>
        <v>15</v>
      </c>
      <c r="O68" s="29"/>
      <c r="P68" s="29"/>
      <c r="Q68" s="29"/>
      <c r="R68" s="42">
        <f t="shared" si="7"/>
        <v>60</v>
      </c>
      <c r="S68" s="20" t="str">
        <f t="shared" si="4"/>
        <v>OK</v>
      </c>
      <c r="T68" s="142"/>
      <c r="U68" s="142"/>
      <c r="V68" s="142"/>
      <c r="W68" s="41"/>
      <c r="X68" s="41"/>
      <c r="Y68" s="41"/>
      <c r="Z68" s="41"/>
      <c r="AA68" s="40"/>
      <c r="AB68" s="40"/>
      <c r="AC68" s="40"/>
      <c r="AD68" s="40"/>
      <c r="AE68" s="38"/>
      <c r="AF68" s="38"/>
      <c r="AG68" s="38"/>
      <c r="AH68" s="38"/>
      <c r="AI68" s="38"/>
      <c r="AJ68" s="38"/>
      <c r="AK68" s="38"/>
      <c r="AL68" s="38"/>
      <c r="AM68" s="38"/>
      <c r="AN68" s="38"/>
      <c r="AO68" s="38"/>
      <c r="AP68" s="38"/>
      <c r="AQ68" s="38"/>
      <c r="AR68" s="38"/>
      <c r="AS68" s="38"/>
      <c r="AT68" s="38"/>
      <c r="AU68" s="38"/>
      <c r="AV68" s="38"/>
      <c r="AW68" s="38"/>
      <c r="AX68" s="38"/>
      <c r="AY68" s="38"/>
    </row>
    <row r="69" spans="1:51" ht="24.75" customHeight="1" x14ac:dyDescent="0.25">
      <c r="A69" s="166"/>
      <c r="B69" s="164"/>
      <c r="C69" s="67">
        <v>66</v>
      </c>
      <c r="D69" s="71" t="s">
        <v>129</v>
      </c>
      <c r="E69" s="86" t="s">
        <v>299</v>
      </c>
      <c r="F69" s="77" t="s">
        <v>3</v>
      </c>
      <c r="G69" s="75" t="s">
        <v>320</v>
      </c>
      <c r="H69" s="81" t="s">
        <v>468</v>
      </c>
      <c r="I69" s="82">
        <v>5.69</v>
      </c>
      <c r="J69" s="85">
        <v>9</v>
      </c>
      <c r="K69" s="28">
        <f t="shared" si="5"/>
        <v>0</v>
      </c>
      <c r="L69" s="28">
        <f t="shared" si="6"/>
        <v>0</v>
      </c>
      <c r="M69" s="29"/>
      <c r="N69" s="30">
        <f t="shared" si="3"/>
        <v>2</v>
      </c>
      <c r="O69" s="29"/>
      <c r="P69" s="29"/>
      <c r="Q69" s="29"/>
      <c r="R69" s="42">
        <f t="shared" si="7"/>
        <v>9</v>
      </c>
      <c r="S69" s="20" t="str">
        <f t="shared" ref="S69:S154" si="8">IF(R69&lt;0,"ATENÇÃO","OK")</f>
        <v>OK</v>
      </c>
      <c r="T69" s="142"/>
      <c r="U69" s="142"/>
      <c r="V69" s="142"/>
      <c r="W69" s="41"/>
      <c r="X69" s="41"/>
      <c r="Y69" s="41"/>
      <c r="Z69" s="41"/>
      <c r="AA69" s="40"/>
      <c r="AB69" s="40"/>
      <c r="AC69" s="40"/>
      <c r="AD69" s="40"/>
      <c r="AE69" s="38"/>
      <c r="AF69" s="38"/>
      <c r="AG69" s="38"/>
      <c r="AH69" s="38"/>
      <c r="AI69" s="38"/>
      <c r="AJ69" s="38"/>
      <c r="AK69" s="38"/>
      <c r="AL69" s="38"/>
      <c r="AM69" s="38"/>
      <c r="AN69" s="38"/>
      <c r="AO69" s="38"/>
      <c r="AP69" s="38"/>
      <c r="AQ69" s="38"/>
      <c r="AR69" s="38"/>
      <c r="AS69" s="38"/>
      <c r="AT69" s="38"/>
      <c r="AU69" s="38"/>
      <c r="AV69" s="38"/>
      <c r="AW69" s="38"/>
      <c r="AX69" s="38"/>
      <c r="AY69" s="38"/>
    </row>
    <row r="70" spans="1:51" ht="24.75" customHeight="1" x14ac:dyDescent="0.25">
      <c r="A70" s="166"/>
      <c r="B70" s="164"/>
      <c r="C70" s="67">
        <v>67</v>
      </c>
      <c r="D70" s="71" t="s">
        <v>130</v>
      </c>
      <c r="E70" s="86" t="s">
        <v>321</v>
      </c>
      <c r="F70" s="77" t="s">
        <v>3</v>
      </c>
      <c r="G70" s="75" t="s">
        <v>322</v>
      </c>
      <c r="H70" s="81" t="s">
        <v>468</v>
      </c>
      <c r="I70" s="82">
        <v>3.04</v>
      </c>
      <c r="J70" s="85">
        <v>5</v>
      </c>
      <c r="K70" s="28">
        <f t="shared" si="5"/>
        <v>0</v>
      </c>
      <c r="L70" s="28">
        <f t="shared" si="6"/>
        <v>0</v>
      </c>
      <c r="M70" s="29"/>
      <c r="N70" s="30">
        <f t="shared" si="3"/>
        <v>1</v>
      </c>
      <c r="O70" s="29"/>
      <c r="P70" s="29"/>
      <c r="Q70" s="29"/>
      <c r="R70" s="42">
        <f t="shared" si="7"/>
        <v>5</v>
      </c>
      <c r="S70" s="20" t="str">
        <f t="shared" si="8"/>
        <v>OK</v>
      </c>
      <c r="T70" s="142"/>
      <c r="U70" s="142"/>
      <c r="V70" s="142"/>
      <c r="W70" s="41"/>
      <c r="X70" s="41"/>
      <c r="Y70" s="41"/>
      <c r="Z70" s="41"/>
      <c r="AA70" s="40"/>
      <c r="AB70" s="40"/>
      <c r="AC70" s="40"/>
      <c r="AD70" s="40"/>
      <c r="AE70" s="38"/>
      <c r="AF70" s="38"/>
      <c r="AG70" s="38"/>
      <c r="AH70" s="38"/>
      <c r="AI70" s="38"/>
      <c r="AJ70" s="38"/>
      <c r="AK70" s="38"/>
      <c r="AL70" s="38"/>
      <c r="AM70" s="38"/>
      <c r="AN70" s="38"/>
      <c r="AO70" s="38"/>
      <c r="AP70" s="38"/>
      <c r="AQ70" s="38"/>
      <c r="AR70" s="38"/>
      <c r="AS70" s="38"/>
      <c r="AT70" s="38"/>
      <c r="AU70" s="38"/>
      <c r="AV70" s="38"/>
      <c r="AW70" s="38"/>
      <c r="AX70" s="38"/>
      <c r="AY70" s="38"/>
    </row>
    <row r="71" spans="1:51" ht="24.75" customHeight="1" x14ac:dyDescent="0.25">
      <c r="A71" s="166"/>
      <c r="B71" s="164"/>
      <c r="C71" s="67">
        <v>68</v>
      </c>
      <c r="D71" s="71" t="s">
        <v>131</v>
      </c>
      <c r="E71" s="86" t="s">
        <v>323</v>
      </c>
      <c r="F71" s="77" t="s">
        <v>3</v>
      </c>
      <c r="G71" s="75" t="s">
        <v>324</v>
      </c>
      <c r="H71" s="81" t="s">
        <v>468</v>
      </c>
      <c r="I71" s="82">
        <v>3.66</v>
      </c>
      <c r="J71" s="85">
        <v>139</v>
      </c>
      <c r="K71" s="28">
        <f t="shared" si="5"/>
        <v>0</v>
      </c>
      <c r="L71" s="28">
        <f t="shared" si="6"/>
        <v>0</v>
      </c>
      <c r="M71" s="29"/>
      <c r="N71" s="30">
        <f t="shared" si="3"/>
        <v>34</v>
      </c>
      <c r="O71" s="29"/>
      <c r="P71" s="29"/>
      <c r="Q71" s="29"/>
      <c r="R71" s="42">
        <f t="shared" si="7"/>
        <v>139</v>
      </c>
      <c r="S71" s="20" t="str">
        <f t="shared" si="8"/>
        <v>OK</v>
      </c>
      <c r="T71" s="142"/>
      <c r="U71" s="142"/>
      <c r="V71" s="142"/>
      <c r="W71" s="41"/>
      <c r="X71" s="41"/>
      <c r="Y71" s="41"/>
      <c r="Z71" s="41"/>
      <c r="AA71" s="40"/>
      <c r="AB71" s="40"/>
      <c r="AC71" s="40"/>
      <c r="AD71" s="40"/>
      <c r="AE71" s="38"/>
      <c r="AF71" s="38"/>
      <c r="AG71" s="38"/>
      <c r="AH71" s="38"/>
      <c r="AI71" s="38"/>
      <c r="AJ71" s="38"/>
      <c r="AK71" s="38"/>
      <c r="AL71" s="38"/>
      <c r="AM71" s="38"/>
      <c r="AN71" s="38"/>
      <c r="AO71" s="38"/>
      <c r="AP71" s="38"/>
      <c r="AQ71" s="38"/>
      <c r="AR71" s="38"/>
      <c r="AS71" s="38"/>
      <c r="AT71" s="38"/>
      <c r="AU71" s="38"/>
      <c r="AV71" s="38"/>
      <c r="AW71" s="38"/>
      <c r="AX71" s="38"/>
      <c r="AY71" s="38"/>
    </row>
    <row r="72" spans="1:51" ht="24.75" customHeight="1" x14ac:dyDescent="0.25">
      <c r="A72" s="166"/>
      <c r="B72" s="164"/>
      <c r="C72" s="67">
        <v>69</v>
      </c>
      <c r="D72" s="71" t="s">
        <v>132</v>
      </c>
      <c r="E72" s="86" t="s">
        <v>314</v>
      </c>
      <c r="F72" s="77" t="s">
        <v>3</v>
      </c>
      <c r="G72" s="75" t="s">
        <v>325</v>
      </c>
      <c r="H72" s="81" t="s">
        <v>468</v>
      </c>
      <c r="I72" s="82">
        <v>0.43</v>
      </c>
      <c r="J72" s="85">
        <v>200</v>
      </c>
      <c r="K72" s="28">
        <f t="shared" si="5"/>
        <v>0</v>
      </c>
      <c r="L72" s="28">
        <f t="shared" si="6"/>
        <v>0</v>
      </c>
      <c r="M72" s="29"/>
      <c r="N72" s="30">
        <f t="shared" si="3"/>
        <v>50</v>
      </c>
      <c r="O72" s="29"/>
      <c r="P72" s="29"/>
      <c r="Q72" s="29"/>
      <c r="R72" s="42">
        <f t="shared" si="7"/>
        <v>200</v>
      </c>
      <c r="S72" s="20" t="str">
        <f t="shared" si="8"/>
        <v>OK</v>
      </c>
      <c r="T72" s="142"/>
      <c r="U72" s="142"/>
      <c r="V72" s="142"/>
      <c r="W72" s="41"/>
      <c r="X72" s="41"/>
      <c r="Y72" s="41"/>
      <c r="Z72" s="41"/>
      <c r="AA72" s="40"/>
      <c r="AB72" s="40"/>
      <c r="AC72" s="40"/>
      <c r="AD72" s="40"/>
      <c r="AE72" s="38"/>
      <c r="AF72" s="38"/>
      <c r="AG72" s="38"/>
      <c r="AH72" s="38"/>
      <c r="AI72" s="38"/>
      <c r="AJ72" s="38"/>
      <c r="AK72" s="38"/>
      <c r="AL72" s="38"/>
      <c r="AM72" s="38"/>
      <c r="AN72" s="38"/>
      <c r="AO72" s="38"/>
      <c r="AP72" s="38"/>
      <c r="AQ72" s="38"/>
      <c r="AR72" s="38"/>
      <c r="AS72" s="38"/>
      <c r="AT72" s="38"/>
      <c r="AU72" s="38"/>
      <c r="AV72" s="38"/>
      <c r="AW72" s="38"/>
      <c r="AX72" s="38"/>
      <c r="AY72" s="38"/>
    </row>
    <row r="73" spans="1:51" ht="24.75" customHeight="1" x14ac:dyDescent="0.25">
      <c r="A73" s="166"/>
      <c r="B73" s="165"/>
      <c r="C73" s="67">
        <v>70</v>
      </c>
      <c r="D73" s="71" t="s">
        <v>133</v>
      </c>
      <c r="E73" s="86" t="s">
        <v>308</v>
      </c>
      <c r="F73" s="77" t="s">
        <v>3</v>
      </c>
      <c r="G73" s="75" t="s">
        <v>326</v>
      </c>
      <c r="H73" s="81" t="s">
        <v>468</v>
      </c>
      <c r="I73" s="82">
        <v>1.75</v>
      </c>
      <c r="J73" s="85">
        <v>37</v>
      </c>
      <c r="K73" s="28">
        <f t="shared" si="5"/>
        <v>0</v>
      </c>
      <c r="L73" s="28">
        <f t="shared" si="6"/>
        <v>0</v>
      </c>
      <c r="M73" s="29"/>
      <c r="N73" s="30">
        <f t="shared" si="3"/>
        <v>9</v>
      </c>
      <c r="O73" s="29"/>
      <c r="P73" s="29"/>
      <c r="Q73" s="29"/>
      <c r="R73" s="42">
        <f t="shared" si="7"/>
        <v>37</v>
      </c>
      <c r="S73" s="20" t="str">
        <f t="shared" si="8"/>
        <v>OK</v>
      </c>
      <c r="T73" s="142"/>
      <c r="U73" s="142"/>
      <c r="V73" s="142"/>
      <c r="W73" s="41"/>
      <c r="X73" s="41"/>
      <c r="Y73" s="41"/>
      <c r="Z73" s="41"/>
      <c r="AA73" s="40"/>
      <c r="AB73" s="40"/>
      <c r="AC73" s="40"/>
      <c r="AD73" s="40"/>
      <c r="AE73" s="38"/>
      <c r="AF73" s="38"/>
      <c r="AG73" s="38"/>
      <c r="AH73" s="38"/>
      <c r="AI73" s="38"/>
      <c r="AJ73" s="38"/>
      <c r="AK73" s="38"/>
      <c r="AL73" s="38"/>
      <c r="AM73" s="38"/>
      <c r="AN73" s="38"/>
      <c r="AO73" s="38"/>
      <c r="AP73" s="38"/>
      <c r="AQ73" s="38"/>
      <c r="AR73" s="38"/>
      <c r="AS73" s="38"/>
      <c r="AT73" s="38"/>
      <c r="AU73" s="38"/>
      <c r="AV73" s="38"/>
      <c r="AW73" s="38"/>
      <c r="AX73" s="38"/>
      <c r="AY73" s="38"/>
    </row>
    <row r="74" spans="1:51" ht="24.75" customHeight="1" x14ac:dyDescent="0.25">
      <c r="A74" s="166" t="s">
        <v>477</v>
      </c>
      <c r="B74" s="163">
        <v>9</v>
      </c>
      <c r="C74" s="67">
        <v>80</v>
      </c>
      <c r="D74" s="71" t="s">
        <v>134</v>
      </c>
      <c r="E74" s="86" t="s">
        <v>327</v>
      </c>
      <c r="F74" s="77" t="s">
        <v>3</v>
      </c>
      <c r="G74" s="75" t="s">
        <v>328</v>
      </c>
      <c r="H74" s="81" t="s">
        <v>468</v>
      </c>
      <c r="I74" s="82">
        <v>14.8</v>
      </c>
      <c r="J74" s="85">
        <v>8</v>
      </c>
      <c r="K74" s="28">
        <f t="shared" si="5"/>
        <v>0</v>
      </c>
      <c r="L74" s="28">
        <f t="shared" si="6"/>
        <v>0</v>
      </c>
      <c r="M74" s="29"/>
      <c r="N74" s="30">
        <f t="shared" si="3"/>
        <v>2</v>
      </c>
      <c r="O74" s="29"/>
      <c r="P74" s="29"/>
      <c r="Q74" s="29"/>
      <c r="R74" s="42">
        <f t="shared" si="7"/>
        <v>8</v>
      </c>
      <c r="S74" s="20" t="str">
        <f t="shared" si="8"/>
        <v>OK</v>
      </c>
      <c r="T74" s="142"/>
      <c r="U74" s="142"/>
      <c r="V74" s="142"/>
      <c r="W74" s="41"/>
      <c r="X74" s="41"/>
      <c r="Y74" s="41"/>
      <c r="Z74" s="41"/>
      <c r="AA74" s="40"/>
      <c r="AB74" s="40"/>
      <c r="AC74" s="40"/>
      <c r="AD74" s="40"/>
      <c r="AE74" s="38"/>
      <c r="AF74" s="38"/>
      <c r="AG74" s="38"/>
      <c r="AH74" s="38"/>
      <c r="AI74" s="38"/>
      <c r="AJ74" s="38"/>
      <c r="AK74" s="38"/>
      <c r="AL74" s="38"/>
      <c r="AM74" s="38"/>
      <c r="AN74" s="38"/>
      <c r="AO74" s="38"/>
      <c r="AP74" s="38"/>
      <c r="AQ74" s="38"/>
      <c r="AR74" s="38"/>
      <c r="AS74" s="38"/>
      <c r="AT74" s="38"/>
      <c r="AU74" s="38"/>
      <c r="AV74" s="38"/>
      <c r="AW74" s="38"/>
      <c r="AX74" s="38"/>
      <c r="AY74" s="38"/>
    </row>
    <row r="75" spans="1:51" ht="24.75" customHeight="1" x14ac:dyDescent="0.25">
      <c r="A75" s="166"/>
      <c r="B75" s="164"/>
      <c r="C75" s="67">
        <v>81</v>
      </c>
      <c r="D75" s="71" t="s">
        <v>135</v>
      </c>
      <c r="E75" s="86" t="s">
        <v>329</v>
      </c>
      <c r="F75" s="77" t="s">
        <v>50</v>
      </c>
      <c r="G75" s="75" t="s">
        <v>330</v>
      </c>
      <c r="H75" s="81" t="s">
        <v>468</v>
      </c>
      <c r="I75" s="82">
        <v>2.54</v>
      </c>
      <c r="J75" s="85">
        <v>0</v>
      </c>
      <c r="K75" s="28">
        <f t="shared" si="5"/>
        <v>0</v>
      </c>
      <c r="L75" s="28">
        <f t="shared" si="6"/>
        <v>0</v>
      </c>
      <c r="M75" s="29"/>
      <c r="N75" s="30">
        <f t="shared" si="3"/>
        <v>0</v>
      </c>
      <c r="O75" s="29"/>
      <c r="P75" s="29"/>
      <c r="Q75" s="29"/>
      <c r="R75" s="42">
        <f t="shared" si="7"/>
        <v>0</v>
      </c>
      <c r="S75" s="20" t="str">
        <f t="shared" si="8"/>
        <v>OK</v>
      </c>
      <c r="T75" s="142"/>
      <c r="U75" s="142"/>
      <c r="V75" s="142"/>
      <c r="W75" s="41"/>
      <c r="X75" s="41"/>
      <c r="Y75" s="41"/>
      <c r="Z75" s="41"/>
      <c r="AA75" s="40"/>
      <c r="AB75" s="40"/>
      <c r="AC75" s="40"/>
      <c r="AD75" s="40"/>
      <c r="AE75" s="38"/>
      <c r="AF75" s="38"/>
      <c r="AG75" s="38"/>
      <c r="AH75" s="38"/>
      <c r="AI75" s="38"/>
      <c r="AJ75" s="38"/>
      <c r="AK75" s="38"/>
      <c r="AL75" s="38"/>
      <c r="AM75" s="38"/>
      <c r="AN75" s="38"/>
      <c r="AO75" s="38"/>
      <c r="AP75" s="38"/>
      <c r="AQ75" s="38"/>
      <c r="AR75" s="38"/>
      <c r="AS75" s="38"/>
      <c r="AT75" s="38"/>
      <c r="AU75" s="38"/>
      <c r="AV75" s="38"/>
      <c r="AW75" s="38"/>
      <c r="AX75" s="38"/>
      <c r="AY75" s="38"/>
    </row>
    <row r="76" spans="1:51" ht="24.75" customHeight="1" x14ac:dyDescent="0.25">
      <c r="A76" s="166"/>
      <c r="B76" s="164"/>
      <c r="C76" s="67">
        <v>82</v>
      </c>
      <c r="D76" s="71" t="s">
        <v>136</v>
      </c>
      <c r="E76" s="86" t="s">
        <v>331</v>
      </c>
      <c r="F76" s="77" t="s">
        <v>50</v>
      </c>
      <c r="G76" s="75" t="s">
        <v>332</v>
      </c>
      <c r="H76" s="81" t="s">
        <v>468</v>
      </c>
      <c r="I76" s="82">
        <v>4.37</v>
      </c>
      <c r="J76" s="85">
        <v>0</v>
      </c>
      <c r="K76" s="28">
        <f t="shared" si="5"/>
        <v>0</v>
      </c>
      <c r="L76" s="28">
        <f t="shared" si="6"/>
        <v>0</v>
      </c>
      <c r="M76" s="29"/>
      <c r="N76" s="30">
        <f t="shared" si="3"/>
        <v>0</v>
      </c>
      <c r="O76" s="29"/>
      <c r="P76" s="29"/>
      <c r="Q76" s="29"/>
      <c r="R76" s="42">
        <f t="shared" si="7"/>
        <v>0</v>
      </c>
      <c r="S76" s="20" t="str">
        <f t="shared" si="8"/>
        <v>OK</v>
      </c>
      <c r="T76" s="142"/>
      <c r="U76" s="142"/>
      <c r="V76" s="142"/>
      <c r="W76" s="41"/>
      <c r="X76" s="41"/>
      <c r="Y76" s="41"/>
      <c r="Z76" s="41"/>
      <c r="AA76" s="40"/>
      <c r="AB76" s="40"/>
      <c r="AC76" s="40"/>
      <c r="AD76" s="40"/>
      <c r="AE76" s="38"/>
      <c r="AF76" s="38"/>
      <c r="AG76" s="38"/>
      <c r="AH76" s="38"/>
      <c r="AI76" s="38"/>
      <c r="AJ76" s="38"/>
      <c r="AK76" s="38"/>
      <c r="AL76" s="38"/>
      <c r="AM76" s="38"/>
      <c r="AN76" s="38"/>
      <c r="AO76" s="38"/>
      <c r="AP76" s="38"/>
      <c r="AQ76" s="38"/>
      <c r="AR76" s="38"/>
      <c r="AS76" s="38"/>
      <c r="AT76" s="38"/>
      <c r="AU76" s="38"/>
      <c r="AV76" s="38"/>
      <c r="AW76" s="38"/>
      <c r="AX76" s="38"/>
      <c r="AY76" s="38"/>
    </row>
    <row r="77" spans="1:51" ht="24.75" customHeight="1" x14ac:dyDescent="0.25">
      <c r="A77" s="166"/>
      <c r="B77" s="164"/>
      <c r="C77" s="67">
        <v>83</v>
      </c>
      <c r="D77" s="72" t="s">
        <v>137</v>
      </c>
      <c r="E77" s="86" t="s">
        <v>333</v>
      </c>
      <c r="F77" s="78" t="s">
        <v>50</v>
      </c>
      <c r="G77" s="79" t="s">
        <v>334</v>
      </c>
      <c r="H77" s="77" t="s">
        <v>468</v>
      </c>
      <c r="I77" s="82">
        <v>3</v>
      </c>
      <c r="J77" s="85">
        <v>3</v>
      </c>
      <c r="K77" s="28">
        <f t="shared" si="5"/>
        <v>0</v>
      </c>
      <c r="L77" s="28">
        <f t="shared" si="6"/>
        <v>0</v>
      </c>
      <c r="M77" s="29"/>
      <c r="N77" s="30">
        <f t="shared" si="3"/>
        <v>0</v>
      </c>
      <c r="O77" s="29"/>
      <c r="P77" s="29"/>
      <c r="Q77" s="29"/>
      <c r="R77" s="42">
        <f t="shared" si="7"/>
        <v>3</v>
      </c>
      <c r="S77" s="20" t="str">
        <f t="shared" si="8"/>
        <v>OK</v>
      </c>
      <c r="T77" s="142"/>
      <c r="U77" s="142"/>
      <c r="V77" s="142"/>
      <c r="W77" s="41"/>
      <c r="X77" s="41"/>
      <c r="Y77" s="41"/>
      <c r="Z77" s="41"/>
      <c r="AA77" s="40"/>
      <c r="AB77" s="40"/>
      <c r="AC77" s="40"/>
      <c r="AD77" s="40"/>
      <c r="AE77" s="38"/>
      <c r="AF77" s="38"/>
      <c r="AG77" s="38"/>
      <c r="AH77" s="38"/>
      <c r="AI77" s="38"/>
      <c r="AJ77" s="38"/>
      <c r="AK77" s="38"/>
      <c r="AL77" s="38"/>
      <c r="AM77" s="38"/>
      <c r="AN77" s="38"/>
      <c r="AO77" s="38"/>
      <c r="AP77" s="38"/>
      <c r="AQ77" s="38"/>
      <c r="AR77" s="38"/>
      <c r="AS77" s="38"/>
      <c r="AT77" s="38"/>
      <c r="AU77" s="38"/>
      <c r="AV77" s="38"/>
      <c r="AW77" s="38"/>
      <c r="AX77" s="38"/>
      <c r="AY77" s="38"/>
    </row>
    <row r="78" spans="1:51" ht="24.75" customHeight="1" x14ac:dyDescent="0.25">
      <c r="A78" s="166"/>
      <c r="B78" s="164"/>
      <c r="C78" s="67">
        <v>84</v>
      </c>
      <c r="D78" s="71" t="s">
        <v>138</v>
      </c>
      <c r="E78" s="86" t="s">
        <v>335</v>
      </c>
      <c r="F78" s="77" t="s">
        <v>50</v>
      </c>
      <c r="G78" s="75" t="s">
        <v>336</v>
      </c>
      <c r="H78" s="81" t="s">
        <v>468</v>
      </c>
      <c r="I78" s="82">
        <v>5.41</v>
      </c>
      <c r="J78" s="85">
        <v>34</v>
      </c>
      <c r="K78" s="28">
        <f t="shared" si="5"/>
        <v>0</v>
      </c>
      <c r="L78" s="28">
        <f t="shared" si="6"/>
        <v>0</v>
      </c>
      <c r="M78" s="29"/>
      <c r="N78" s="30">
        <f t="shared" si="3"/>
        <v>8</v>
      </c>
      <c r="O78" s="29"/>
      <c r="P78" s="29"/>
      <c r="Q78" s="29"/>
      <c r="R78" s="42">
        <f t="shared" si="7"/>
        <v>34</v>
      </c>
      <c r="S78" s="20" t="str">
        <f t="shared" si="8"/>
        <v>OK</v>
      </c>
      <c r="T78" s="142"/>
      <c r="U78" s="142"/>
      <c r="V78" s="142"/>
      <c r="W78" s="41"/>
      <c r="X78" s="41"/>
      <c r="Y78" s="41"/>
      <c r="Z78" s="41"/>
      <c r="AA78" s="40"/>
      <c r="AB78" s="40"/>
      <c r="AC78" s="40"/>
      <c r="AD78" s="40"/>
      <c r="AE78" s="38"/>
      <c r="AF78" s="38"/>
      <c r="AG78" s="38"/>
      <c r="AH78" s="38"/>
      <c r="AI78" s="38"/>
      <c r="AJ78" s="38"/>
      <c r="AK78" s="38"/>
      <c r="AL78" s="38"/>
      <c r="AM78" s="38"/>
      <c r="AN78" s="38"/>
      <c r="AO78" s="38"/>
      <c r="AP78" s="38"/>
      <c r="AQ78" s="38"/>
      <c r="AR78" s="38"/>
      <c r="AS78" s="38"/>
      <c r="AT78" s="38"/>
      <c r="AU78" s="38"/>
      <c r="AV78" s="38"/>
      <c r="AW78" s="38"/>
      <c r="AX78" s="38"/>
      <c r="AY78" s="38"/>
    </row>
    <row r="79" spans="1:51" ht="24.75" customHeight="1" x14ac:dyDescent="0.25">
      <c r="A79" s="166"/>
      <c r="B79" s="164"/>
      <c r="C79" s="67">
        <v>85</v>
      </c>
      <c r="D79" s="71" t="s">
        <v>139</v>
      </c>
      <c r="E79" s="86" t="s">
        <v>337</v>
      </c>
      <c r="F79" s="77" t="s">
        <v>3</v>
      </c>
      <c r="G79" s="75" t="s">
        <v>338</v>
      </c>
      <c r="H79" s="81" t="s">
        <v>468</v>
      </c>
      <c r="I79" s="82">
        <v>0.79</v>
      </c>
      <c r="J79" s="85">
        <v>134</v>
      </c>
      <c r="K79" s="28">
        <f t="shared" si="5"/>
        <v>0</v>
      </c>
      <c r="L79" s="28">
        <f t="shared" si="6"/>
        <v>0</v>
      </c>
      <c r="M79" s="29"/>
      <c r="N79" s="30">
        <f t="shared" si="3"/>
        <v>33</v>
      </c>
      <c r="O79" s="29"/>
      <c r="P79" s="29"/>
      <c r="Q79" s="29"/>
      <c r="R79" s="42">
        <f t="shared" si="7"/>
        <v>134</v>
      </c>
      <c r="S79" s="20" t="str">
        <f t="shared" si="8"/>
        <v>OK</v>
      </c>
      <c r="T79" s="142"/>
      <c r="U79" s="142"/>
      <c r="V79" s="142"/>
      <c r="W79" s="41"/>
      <c r="X79" s="41"/>
      <c r="Y79" s="41"/>
      <c r="Z79" s="41"/>
      <c r="AA79" s="40"/>
      <c r="AB79" s="40"/>
      <c r="AC79" s="40"/>
      <c r="AD79" s="40"/>
      <c r="AE79" s="38"/>
      <c r="AF79" s="38"/>
      <c r="AG79" s="38"/>
      <c r="AH79" s="38"/>
      <c r="AI79" s="38"/>
      <c r="AJ79" s="38"/>
      <c r="AK79" s="38"/>
      <c r="AL79" s="38"/>
      <c r="AM79" s="38"/>
      <c r="AN79" s="38"/>
      <c r="AO79" s="38"/>
      <c r="AP79" s="38"/>
      <c r="AQ79" s="38"/>
      <c r="AR79" s="38"/>
      <c r="AS79" s="38"/>
      <c r="AT79" s="38"/>
      <c r="AU79" s="38"/>
      <c r="AV79" s="38"/>
      <c r="AW79" s="38"/>
      <c r="AX79" s="38"/>
      <c r="AY79" s="38"/>
    </row>
    <row r="80" spans="1:51" ht="24.75" customHeight="1" x14ac:dyDescent="0.25">
      <c r="A80" s="166"/>
      <c r="B80" s="164"/>
      <c r="C80" s="67">
        <v>86</v>
      </c>
      <c r="D80" s="71" t="s">
        <v>140</v>
      </c>
      <c r="E80" s="86" t="s">
        <v>339</v>
      </c>
      <c r="F80" s="77" t="s">
        <v>340</v>
      </c>
      <c r="G80" s="75" t="s">
        <v>341</v>
      </c>
      <c r="H80" s="81" t="s">
        <v>468</v>
      </c>
      <c r="I80" s="82">
        <v>2.04</v>
      </c>
      <c r="J80" s="85">
        <v>24</v>
      </c>
      <c r="K80" s="28">
        <f t="shared" si="5"/>
        <v>0</v>
      </c>
      <c r="L80" s="28">
        <f t="shared" si="6"/>
        <v>0</v>
      </c>
      <c r="M80" s="29"/>
      <c r="N80" s="30">
        <f t="shared" si="3"/>
        <v>6</v>
      </c>
      <c r="O80" s="29"/>
      <c r="P80" s="29"/>
      <c r="Q80" s="29"/>
      <c r="R80" s="42">
        <f t="shared" si="7"/>
        <v>24</v>
      </c>
      <c r="S80" s="20" t="str">
        <f t="shared" si="8"/>
        <v>OK</v>
      </c>
      <c r="T80" s="142"/>
      <c r="U80" s="142"/>
      <c r="V80" s="142"/>
      <c r="W80" s="41"/>
      <c r="X80" s="41"/>
      <c r="Y80" s="41"/>
      <c r="Z80" s="41"/>
      <c r="AA80" s="40"/>
      <c r="AB80" s="40"/>
      <c r="AC80" s="40"/>
      <c r="AD80" s="40"/>
      <c r="AE80" s="38"/>
      <c r="AF80" s="38"/>
      <c r="AG80" s="38"/>
      <c r="AH80" s="38"/>
      <c r="AI80" s="38"/>
      <c r="AJ80" s="38"/>
      <c r="AK80" s="38"/>
      <c r="AL80" s="38"/>
      <c r="AM80" s="38"/>
      <c r="AN80" s="38"/>
      <c r="AO80" s="38"/>
      <c r="AP80" s="38"/>
      <c r="AQ80" s="38"/>
      <c r="AR80" s="38"/>
      <c r="AS80" s="38"/>
      <c r="AT80" s="38"/>
      <c r="AU80" s="38"/>
      <c r="AV80" s="38"/>
      <c r="AW80" s="38"/>
      <c r="AX80" s="38"/>
      <c r="AY80" s="38"/>
    </row>
    <row r="81" spans="1:51" ht="24.75" customHeight="1" x14ac:dyDescent="0.25">
      <c r="A81" s="166"/>
      <c r="B81" s="164"/>
      <c r="C81" s="67">
        <v>87</v>
      </c>
      <c r="D81" s="71" t="s">
        <v>141</v>
      </c>
      <c r="E81" s="86" t="s">
        <v>339</v>
      </c>
      <c r="F81" s="77" t="s">
        <v>340</v>
      </c>
      <c r="G81" s="75" t="s">
        <v>342</v>
      </c>
      <c r="H81" s="81" t="s">
        <v>468</v>
      </c>
      <c r="I81" s="82">
        <v>1.99</v>
      </c>
      <c r="J81" s="85">
        <v>24</v>
      </c>
      <c r="K81" s="28">
        <f t="shared" si="5"/>
        <v>0</v>
      </c>
      <c r="L81" s="28">
        <f t="shared" si="6"/>
        <v>0</v>
      </c>
      <c r="M81" s="29"/>
      <c r="N81" s="30">
        <f t="shared" si="3"/>
        <v>6</v>
      </c>
      <c r="O81" s="29"/>
      <c r="P81" s="29"/>
      <c r="Q81" s="29"/>
      <c r="R81" s="42">
        <f t="shared" si="7"/>
        <v>24</v>
      </c>
      <c r="S81" s="20" t="str">
        <f t="shared" si="8"/>
        <v>OK</v>
      </c>
      <c r="T81" s="142"/>
      <c r="U81" s="142"/>
      <c r="V81" s="142"/>
      <c r="W81" s="41"/>
      <c r="X81" s="41"/>
      <c r="Y81" s="41"/>
      <c r="Z81" s="41"/>
      <c r="AA81" s="40"/>
      <c r="AB81" s="40"/>
      <c r="AC81" s="40"/>
      <c r="AD81" s="40"/>
      <c r="AE81" s="38"/>
      <c r="AF81" s="38"/>
      <c r="AG81" s="38"/>
      <c r="AH81" s="38"/>
      <c r="AI81" s="38"/>
      <c r="AJ81" s="38"/>
      <c r="AK81" s="38"/>
      <c r="AL81" s="38"/>
      <c r="AM81" s="38"/>
      <c r="AN81" s="38"/>
      <c r="AO81" s="38"/>
      <c r="AP81" s="38"/>
      <c r="AQ81" s="38"/>
      <c r="AR81" s="38"/>
      <c r="AS81" s="38"/>
      <c r="AT81" s="38"/>
      <c r="AU81" s="38"/>
      <c r="AV81" s="38"/>
      <c r="AW81" s="38"/>
      <c r="AX81" s="38"/>
      <c r="AY81" s="38"/>
    </row>
    <row r="82" spans="1:51" ht="24.75" customHeight="1" x14ac:dyDescent="0.25">
      <c r="A82" s="166"/>
      <c r="B82" s="164"/>
      <c r="C82" s="67">
        <v>88</v>
      </c>
      <c r="D82" s="71" t="s">
        <v>142</v>
      </c>
      <c r="E82" s="86" t="s">
        <v>343</v>
      </c>
      <c r="F82" s="77" t="s">
        <v>3</v>
      </c>
      <c r="G82" s="75" t="s">
        <v>344</v>
      </c>
      <c r="H82" s="81" t="s">
        <v>468</v>
      </c>
      <c r="I82" s="82">
        <v>3.12</v>
      </c>
      <c r="J82" s="85">
        <v>36</v>
      </c>
      <c r="K82" s="28">
        <f t="shared" si="5"/>
        <v>0</v>
      </c>
      <c r="L82" s="28">
        <f t="shared" si="6"/>
        <v>0</v>
      </c>
      <c r="M82" s="29"/>
      <c r="N82" s="30">
        <f t="shared" si="3"/>
        <v>9</v>
      </c>
      <c r="O82" s="29"/>
      <c r="P82" s="29"/>
      <c r="Q82" s="29"/>
      <c r="R82" s="42">
        <f t="shared" si="7"/>
        <v>36</v>
      </c>
      <c r="S82" s="20" t="str">
        <f t="shared" si="8"/>
        <v>OK</v>
      </c>
      <c r="T82" s="142"/>
      <c r="U82" s="142"/>
      <c r="V82" s="142"/>
      <c r="W82" s="41"/>
      <c r="X82" s="41"/>
      <c r="Y82" s="41"/>
      <c r="Z82" s="41"/>
      <c r="AA82" s="40"/>
      <c r="AB82" s="40"/>
      <c r="AC82" s="40"/>
      <c r="AD82" s="40"/>
      <c r="AE82" s="38"/>
      <c r="AF82" s="38"/>
      <c r="AG82" s="38"/>
      <c r="AH82" s="38"/>
      <c r="AI82" s="38"/>
      <c r="AJ82" s="38"/>
      <c r="AK82" s="38"/>
      <c r="AL82" s="38"/>
      <c r="AM82" s="38"/>
      <c r="AN82" s="38"/>
      <c r="AO82" s="38"/>
      <c r="AP82" s="38"/>
      <c r="AQ82" s="38"/>
      <c r="AR82" s="38"/>
      <c r="AS82" s="38"/>
      <c r="AT82" s="38"/>
      <c r="AU82" s="38"/>
      <c r="AV82" s="38"/>
      <c r="AW82" s="38"/>
      <c r="AX82" s="38"/>
      <c r="AY82" s="38"/>
    </row>
    <row r="83" spans="1:51" ht="24.75" customHeight="1" x14ac:dyDescent="0.25">
      <c r="A83" s="166"/>
      <c r="B83" s="164"/>
      <c r="C83" s="67">
        <v>89</v>
      </c>
      <c r="D83" s="71" t="s">
        <v>143</v>
      </c>
      <c r="E83" s="86" t="s">
        <v>345</v>
      </c>
      <c r="F83" s="77" t="s">
        <v>3</v>
      </c>
      <c r="G83" s="75" t="s">
        <v>346</v>
      </c>
      <c r="H83" s="81" t="s">
        <v>468</v>
      </c>
      <c r="I83" s="82">
        <v>3.12</v>
      </c>
      <c r="J83" s="85">
        <v>36</v>
      </c>
      <c r="K83" s="28">
        <f t="shared" si="5"/>
        <v>0</v>
      </c>
      <c r="L83" s="28">
        <f t="shared" si="6"/>
        <v>0</v>
      </c>
      <c r="M83" s="29"/>
      <c r="N83" s="30">
        <f t="shared" si="3"/>
        <v>9</v>
      </c>
      <c r="O83" s="29"/>
      <c r="P83" s="29"/>
      <c r="Q83" s="29"/>
      <c r="R83" s="42">
        <f t="shared" si="7"/>
        <v>36</v>
      </c>
      <c r="S83" s="20" t="str">
        <f t="shared" si="8"/>
        <v>OK</v>
      </c>
      <c r="T83" s="142"/>
      <c r="U83" s="142"/>
      <c r="V83" s="142"/>
      <c r="W83" s="41"/>
      <c r="X83" s="41"/>
      <c r="Y83" s="41"/>
      <c r="Z83" s="41"/>
      <c r="AA83" s="40"/>
      <c r="AB83" s="40"/>
      <c r="AC83" s="40"/>
      <c r="AD83" s="40"/>
      <c r="AE83" s="38"/>
      <c r="AF83" s="38"/>
      <c r="AG83" s="38"/>
      <c r="AH83" s="38"/>
      <c r="AI83" s="38"/>
      <c r="AJ83" s="38"/>
      <c r="AK83" s="38"/>
      <c r="AL83" s="38"/>
      <c r="AM83" s="38"/>
      <c r="AN83" s="38"/>
      <c r="AO83" s="38"/>
      <c r="AP83" s="38"/>
      <c r="AQ83" s="38"/>
      <c r="AR83" s="38"/>
      <c r="AS83" s="38"/>
      <c r="AT83" s="38"/>
      <c r="AU83" s="38"/>
      <c r="AV83" s="38"/>
      <c r="AW83" s="38"/>
      <c r="AX83" s="38"/>
      <c r="AY83" s="38"/>
    </row>
    <row r="84" spans="1:51" ht="24.75" customHeight="1" x14ac:dyDescent="0.25">
      <c r="A84" s="166"/>
      <c r="B84" s="164"/>
      <c r="C84" s="67">
        <v>90</v>
      </c>
      <c r="D84" s="71" t="s">
        <v>144</v>
      </c>
      <c r="E84" s="86" t="s">
        <v>347</v>
      </c>
      <c r="F84" s="77" t="s">
        <v>3</v>
      </c>
      <c r="G84" s="75" t="s">
        <v>348</v>
      </c>
      <c r="H84" s="81" t="s">
        <v>468</v>
      </c>
      <c r="I84" s="82">
        <v>1.2</v>
      </c>
      <c r="J84" s="85">
        <v>41</v>
      </c>
      <c r="K84" s="28">
        <f t="shared" si="5"/>
        <v>0</v>
      </c>
      <c r="L84" s="28">
        <f t="shared" si="6"/>
        <v>0</v>
      </c>
      <c r="M84" s="29"/>
      <c r="N84" s="30">
        <f t="shared" si="3"/>
        <v>10</v>
      </c>
      <c r="O84" s="29"/>
      <c r="P84" s="29"/>
      <c r="Q84" s="29"/>
      <c r="R84" s="42">
        <f t="shared" si="7"/>
        <v>41</v>
      </c>
      <c r="S84" s="20" t="str">
        <f t="shared" si="8"/>
        <v>OK</v>
      </c>
      <c r="T84" s="142"/>
      <c r="U84" s="142"/>
      <c r="V84" s="142"/>
      <c r="W84" s="41"/>
      <c r="X84" s="41"/>
      <c r="Y84" s="41"/>
      <c r="Z84" s="41"/>
      <c r="AA84" s="40"/>
      <c r="AB84" s="40"/>
      <c r="AC84" s="40"/>
      <c r="AD84" s="40"/>
      <c r="AE84" s="38"/>
      <c r="AF84" s="38"/>
      <c r="AG84" s="38"/>
      <c r="AH84" s="38"/>
      <c r="AI84" s="38"/>
      <c r="AJ84" s="38"/>
      <c r="AK84" s="38"/>
      <c r="AL84" s="38"/>
      <c r="AM84" s="38"/>
      <c r="AN84" s="38"/>
      <c r="AO84" s="38"/>
      <c r="AP84" s="38"/>
      <c r="AQ84" s="38"/>
      <c r="AR84" s="38"/>
      <c r="AS84" s="38"/>
      <c r="AT84" s="38"/>
      <c r="AU84" s="38"/>
      <c r="AV84" s="38"/>
      <c r="AW84" s="38"/>
      <c r="AX84" s="38"/>
      <c r="AY84" s="38"/>
    </row>
    <row r="85" spans="1:51" ht="24.75" customHeight="1" x14ac:dyDescent="0.25">
      <c r="A85" s="166"/>
      <c r="B85" s="164"/>
      <c r="C85" s="67">
        <v>91</v>
      </c>
      <c r="D85" s="71" t="s">
        <v>145</v>
      </c>
      <c r="E85" s="86" t="s">
        <v>349</v>
      </c>
      <c r="F85" s="77" t="s">
        <v>3</v>
      </c>
      <c r="G85" s="75" t="s">
        <v>350</v>
      </c>
      <c r="H85" s="81" t="s">
        <v>468</v>
      </c>
      <c r="I85" s="82">
        <v>1.5</v>
      </c>
      <c r="J85" s="85">
        <v>24</v>
      </c>
      <c r="K85" s="28">
        <f t="shared" si="5"/>
        <v>0</v>
      </c>
      <c r="L85" s="28">
        <f t="shared" si="6"/>
        <v>0</v>
      </c>
      <c r="M85" s="29"/>
      <c r="N85" s="30">
        <f t="shared" si="3"/>
        <v>6</v>
      </c>
      <c r="O85" s="29"/>
      <c r="P85" s="29"/>
      <c r="Q85" s="29"/>
      <c r="R85" s="42">
        <f t="shared" si="7"/>
        <v>24</v>
      </c>
      <c r="S85" s="20" t="str">
        <f t="shared" si="8"/>
        <v>OK</v>
      </c>
      <c r="T85" s="142"/>
      <c r="U85" s="142"/>
      <c r="V85" s="142"/>
      <c r="W85" s="41"/>
      <c r="X85" s="41"/>
      <c r="Y85" s="41"/>
      <c r="Z85" s="41"/>
      <c r="AA85" s="40"/>
      <c r="AB85" s="40"/>
      <c r="AC85" s="40"/>
      <c r="AD85" s="40"/>
      <c r="AE85" s="38"/>
      <c r="AF85" s="38"/>
      <c r="AG85" s="38"/>
      <c r="AH85" s="38"/>
      <c r="AI85" s="38"/>
      <c r="AJ85" s="38"/>
      <c r="AK85" s="38"/>
      <c r="AL85" s="38"/>
      <c r="AM85" s="38"/>
      <c r="AN85" s="38"/>
      <c r="AO85" s="38"/>
      <c r="AP85" s="38"/>
      <c r="AQ85" s="38"/>
      <c r="AR85" s="38"/>
      <c r="AS85" s="38"/>
      <c r="AT85" s="38"/>
      <c r="AU85" s="38"/>
      <c r="AV85" s="38"/>
      <c r="AW85" s="38"/>
      <c r="AX85" s="38"/>
      <c r="AY85" s="38"/>
    </row>
    <row r="86" spans="1:51" ht="24.75" customHeight="1" x14ac:dyDescent="0.25">
      <c r="A86" s="166"/>
      <c r="B86" s="164"/>
      <c r="C86" s="67">
        <v>92</v>
      </c>
      <c r="D86" s="71" t="s">
        <v>146</v>
      </c>
      <c r="E86" s="86" t="s">
        <v>349</v>
      </c>
      <c r="F86" s="77" t="s">
        <v>3</v>
      </c>
      <c r="G86" s="75" t="s">
        <v>351</v>
      </c>
      <c r="H86" s="81" t="s">
        <v>468</v>
      </c>
      <c r="I86" s="82">
        <v>1.5</v>
      </c>
      <c r="J86" s="85">
        <v>24</v>
      </c>
      <c r="K86" s="28">
        <f t="shared" si="5"/>
        <v>0</v>
      </c>
      <c r="L86" s="28">
        <f t="shared" si="6"/>
        <v>0</v>
      </c>
      <c r="M86" s="29"/>
      <c r="N86" s="30">
        <f t="shared" si="3"/>
        <v>6</v>
      </c>
      <c r="O86" s="29"/>
      <c r="P86" s="29"/>
      <c r="Q86" s="29"/>
      <c r="R86" s="42">
        <f t="shared" si="7"/>
        <v>24</v>
      </c>
      <c r="S86" s="20" t="str">
        <f t="shared" si="8"/>
        <v>OK</v>
      </c>
      <c r="T86" s="142"/>
      <c r="U86" s="142"/>
      <c r="V86" s="142"/>
      <c r="W86" s="41"/>
      <c r="X86" s="41"/>
      <c r="Y86" s="41"/>
      <c r="Z86" s="41"/>
      <c r="AA86" s="40"/>
      <c r="AB86" s="40"/>
      <c r="AC86" s="40"/>
      <c r="AD86" s="40"/>
      <c r="AE86" s="38"/>
      <c r="AF86" s="38"/>
      <c r="AG86" s="38"/>
      <c r="AH86" s="38"/>
      <c r="AI86" s="38"/>
      <c r="AJ86" s="38"/>
      <c r="AK86" s="38"/>
      <c r="AL86" s="38"/>
      <c r="AM86" s="38"/>
      <c r="AN86" s="38"/>
      <c r="AO86" s="38"/>
      <c r="AP86" s="38"/>
      <c r="AQ86" s="38"/>
      <c r="AR86" s="38"/>
      <c r="AS86" s="38"/>
      <c r="AT86" s="38"/>
      <c r="AU86" s="38"/>
      <c r="AV86" s="38"/>
      <c r="AW86" s="38"/>
      <c r="AX86" s="38"/>
      <c r="AY86" s="38"/>
    </row>
    <row r="87" spans="1:51" ht="24.75" customHeight="1" x14ac:dyDescent="0.25">
      <c r="A87" s="166"/>
      <c r="B87" s="164"/>
      <c r="C87" s="67">
        <v>93</v>
      </c>
      <c r="D87" s="71" t="s">
        <v>147</v>
      </c>
      <c r="E87" s="86" t="s">
        <v>349</v>
      </c>
      <c r="F87" s="77" t="s">
        <v>3</v>
      </c>
      <c r="G87" s="75" t="s">
        <v>352</v>
      </c>
      <c r="H87" s="81" t="s">
        <v>468</v>
      </c>
      <c r="I87" s="82">
        <v>1.5</v>
      </c>
      <c r="J87" s="85">
        <v>24</v>
      </c>
      <c r="K87" s="28">
        <f t="shared" si="5"/>
        <v>0</v>
      </c>
      <c r="L87" s="28">
        <f t="shared" si="6"/>
        <v>0</v>
      </c>
      <c r="M87" s="29"/>
      <c r="N87" s="30">
        <f t="shared" si="3"/>
        <v>6</v>
      </c>
      <c r="O87" s="29"/>
      <c r="P87" s="29"/>
      <c r="Q87" s="29"/>
      <c r="R87" s="42">
        <f t="shared" si="7"/>
        <v>24</v>
      </c>
      <c r="S87" s="20" t="str">
        <f t="shared" si="8"/>
        <v>OK</v>
      </c>
      <c r="T87" s="142"/>
      <c r="U87" s="142"/>
      <c r="V87" s="142"/>
      <c r="W87" s="41"/>
      <c r="X87" s="41"/>
      <c r="Y87" s="41"/>
      <c r="Z87" s="41"/>
      <c r="AA87" s="40"/>
      <c r="AB87" s="40"/>
      <c r="AC87" s="40"/>
      <c r="AD87" s="40"/>
      <c r="AE87" s="38"/>
      <c r="AF87" s="38"/>
      <c r="AG87" s="38"/>
      <c r="AH87" s="38"/>
      <c r="AI87" s="38"/>
      <c r="AJ87" s="38"/>
      <c r="AK87" s="38"/>
      <c r="AL87" s="38"/>
      <c r="AM87" s="38"/>
      <c r="AN87" s="38"/>
      <c r="AO87" s="38"/>
      <c r="AP87" s="38"/>
      <c r="AQ87" s="38"/>
      <c r="AR87" s="38"/>
      <c r="AS87" s="38"/>
      <c r="AT87" s="38"/>
      <c r="AU87" s="38"/>
      <c r="AV87" s="38"/>
      <c r="AW87" s="38"/>
      <c r="AX87" s="38"/>
      <c r="AY87" s="38"/>
    </row>
    <row r="88" spans="1:51" ht="24.75" customHeight="1" x14ac:dyDescent="0.25">
      <c r="A88" s="166"/>
      <c r="B88" s="165"/>
      <c r="C88" s="67">
        <v>94</v>
      </c>
      <c r="D88" s="71" t="s">
        <v>148</v>
      </c>
      <c r="E88" s="86" t="s">
        <v>349</v>
      </c>
      <c r="F88" s="77" t="s">
        <v>3</v>
      </c>
      <c r="G88" s="75" t="s">
        <v>353</v>
      </c>
      <c r="H88" s="81" t="s">
        <v>468</v>
      </c>
      <c r="I88" s="82">
        <v>1.5</v>
      </c>
      <c r="J88" s="85">
        <v>24</v>
      </c>
      <c r="K88" s="28">
        <f t="shared" si="5"/>
        <v>0</v>
      </c>
      <c r="L88" s="28">
        <f t="shared" si="6"/>
        <v>0</v>
      </c>
      <c r="M88" s="29"/>
      <c r="N88" s="30">
        <f t="shared" si="3"/>
        <v>6</v>
      </c>
      <c r="O88" s="29"/>
      <c r="P88" s="29"/>
      <c r="Q88" s="29"/>
      <c r="R88" s="42">
        <f t="shared" si="7"/>
        <v>24</v>
      </c>
      <c r="S88" s="20" t="str">
        <f t="shared" si="8"/>
        <v>OK</v>
      </c>
      <c r="T88" s="142"/>
      <c r="U88" s="142"/>
      <c r="V88" s="142"/>
      <c r="W88" s="41"/>
      <c r="X88" s="41"/>
      <c r="Y88" s="41"/>
      <c r="Z88" s="41"/>
      <c r="AA88" s="40"/>
      <c r="AB88" s="40"/>
      <c r="AC88" s="40"/>
      <c r="AD88" s="40"/>
      <c r="AE88" s="38"/>
      <c r="AF88" s="38"/>
      <c r="AG88" s="38"/>
      <c r="AH88" s="38"/>
      <c r="AI88" s="38"/>
      <c r="AJ88" s="38"/>
      <c r="AK88" s="38"/>
      <c r="AL88" s="38"/>
      <c r="AM88" s="38"/>
      <c r="AN88" s="38"/>
      <c r="AO88" s="38"/>
      <c r="AP88" s="38"/>
      <c r="AQ88" s="38"/>
      <c r="AR88" s="38"/>
      <c r="AS88" s="38"/>
      <c r="AT88" s="38"/>
      <c r="AU88" s="38"/>
      <c r="AV88" s="38"/>
      <c r="AW88" s="38"/>
      <c r="AX88" s="38"/>
      <c r="AY88" s="38"/>
    </row>
    <row r="89" spans="1:51" ht="24.75" customHeight="1" x14ac:dyDescent="0.25">
      <c r="A89" s="166" t="s">
        <v>477</v>
      </c>
      <c r="B89" s="163">
        <v>10</v>
      </c>
      <c r="C89" s="67">
        <v>95</v>
      </c>
      <c r="D89" s="71" t="s">
        <v>149</v>
      </c>
      <c r="E89" s="86" t="s">
        <v>354</v>
      </c>
      <c r="F89" s="77" t="s">
        <v>355</v>
      </c>
      <c r="G89" s="75" t="s">
        <v>356</v>
      </c>
      <c r="H89" s="81" t="s">
        <v>468</v>
      </c>
      <c r="I89" s="82">
        <v>28.92</v>
      </c>
      <c r="J89" s="85">
        <v>20</v>
      </c>
      <c r="K89" s="28">
        <f t="shared" si="5"/>
        <v>0</v>
      </c>
      <c r="L89" s="28">
        <f t="shared" si="6"/>
        <v>0</v>
      </c>
      <c r="M89" s="29"/>
      <c r="N89" s="30">
        <f t="shared" si="3"/>
        <v>5</v>
      </c>
      <c r="O89" s="29"/>
      <c r="P89" s="29"/>
      <c r="Q89" s="29"/>
      <c r="R89" s="42">
        <f t="shared" si="7"/>
        <v>20</v>
      </c>
      <c r="S89" s="20" t="str">
        <f t="shared" si="8"/>
        <v>OK</v>
      </c>
      <c r="T89" s="142"/>
      <c r="U89" s="142"/>
      <c r="V89" s="142"/>
      <c r="W89" s="41"/>
      <c r="X89" s="41"/>
      <c r="Y89" s="41"/>
      <c r="Z89" s="41"/>
      <c r="AA89" s="40"/>
      <c r="AB89" s="40"/>
      <c r="AC89" s="40"/>
      <c r="AD89" s="40"/>
      <c r="AE89" s="38"/>
      <c r="AF89" s="38"/>
      <c r="AG89" s="38"/>
      <c r="AH89" s="38"/>
      <c r="AI89" s="38"/>
      <c r="AJ89" s="38"/>
      <c r="AK89" s="38"/>
      <c r="AL89" s="38"/>
      <c r="AM89" s="38"/>
      <c r="AN89" s="38"/>
      <c r="AO89" s="38"/>
      <c r="AP89" s="38"/>
      <c r="AQ89" s="38"/>
      <c r="AR89" s="38"/>
      <c r="AS89" s="38"/>
      <c r="AT89" s="38"/>
      <c r="AU89" s="38"/>
      <c r="AV89" s="38"/>
      <c r="AW89" s="38"/>
      <c r="AX89" s="38"/>
      <c r="AY89" s="38"/>
    </row>
    <row r="90" spans="1:51" ht="24.75" customHeight="1" x14ac:dyDescent="0.25">
      <c r="A90" s="166"/>
      <c r="B90" s="165"/>
      <c r="C90" s="67">
        <v>96</v>
      </c>
      <c r="D90" s="71" t="s">
        <v>150</v>
      </c>
      <c r="E90" s="86" t="s">
        <v>357</v>
      </c>
      <c r="F90" s="77" t="s">
        <v>51</v>
      </c>
      <c r="G90" s="75" t="s">
        <v>358</v>
      </c>
      <c r="H90" s="81" t="s">
        <v>468</v>
      </c>
      <c r="I90" s="82">
        <v>56.45</v>
      </c>
      <c r="J90" s="85">
        <v>52</v>
      </c>
      <c r="K90" s="28">
        <f t="shared" si="5"/>
        <v>0</v>
      </c>
      <c r="L90" s="28">
        <f t="shared" si="6"/>
        <v>0</v>
      </c>
      <c r="M90" s="29"/>
      <c r="N90" s="30">
        <f t="shared" si="3"/>
        <v>13</v>
      </c>
      <c r="O90" s="29"/>
      <c r="P90" s="29"/>
      <c r="Q90" s="29"/>
      <c r="R90" s="42">
        <f t="shared" si="7"/>
        <v>52</v>
      </c>
      <c r="S90" s="20" t="str">
        <f t="shared" si="8"/>
        <v>OK</v>
      </c>
      <c r="T90" s="142"/>
      <c r="U90" s="142"/>
      <c r="V90" s="142"/>
      <c r="W90" s="41"/>
      <c r="X90" s="41"/>
      <c r="Y90" s="41"/>
      <c r="Z90" s="41"/>
      <c r="AA90" s="40"/>
      <c r="AB90" s="40"/>
      <c r="AC90" s="40"/>
      <c r="AD90" s="40"/>
      <c r="AE90" s="38"/>
      <c r="AF90" s="38"/>
      <c r="AG90" s="38"/>
      <c r="AH90" s="38"/>
      <c r="AI90" s="38"/>
      <c r="AJ90" s="38"/>
      <c r="AK90" s="38"/>
      <c r="AL90" s="38"/>
      <c r="AM90" s="38"/>
      <c r="AN90" s="38"/>
      <c r="AO90" s="38"/>
      <c r="AP90" s="38"/>
      <c r="AQ90" s="38"/>
      <c r="AR90" s="38"/>
      <c r="AS90" s="38"/>
      <c r="AT90" s="38"/>
      <c r="AU90" s="38"/>
      <c r="AV90" s="38"/>
      <c r="AW90" s="38"/>
      <c r="AX90" s="38"/>
      <c r="AY90" s="38"/>
    </row>
    <row r="91" spans="1:51" ht="24.75" customHeight="1" x14ac:dyDescent="0.25">
      <c r="A91" s="78" t="s">
        <v>480</v>
      </c>
      <c r="B91" s="67">
        <v>11</v>
      </c>
      <c r="C91" s="67">
        <v>97</v>
      </c>
      <c r="D91" s="71" t="s">
        <v>151</v>
      </c>
      <c r="E91" s="86" t="s">
        <v>359</v>
      </c>
      <c r="F91" s="77" t="s">
        <v>51</v>
      </c>
      <c r="G91" s="75" t="s">
        <v>360</v>
      </c>
      <c r="H91" s="81" t="s">
        <v>468</v>
      </c>
      <c r="I91" s="82">
        <v>21.5</v>
      </c>
      <c r="J91" s="85">
        <v>252</v>
      </c>
      <c r="K91" s="28">
        <f t="shared" si="5"/>
        <v>0</v>
      </c>
      <c r="L91" s="28">
        <f t="shared" si="6"/>
        <v>0</v>
      </c>
      <c r="M91" s="29"/>
      <c r="N91" s="30">
        <f t="shared" si="3"/>
        <v>63</v>
      </c>
      <c r="O91" s="29"/>
      <c r="P91" s="29"/>
      <c r="Q91" s="29"/>
      <c r="R91" s="42">
        <f t="shared" si="7"/>
        <v>252</v>
      </c>
      <c r="S91" s="20" t="str">
        <f t="shared" si="8"/>
        <v>OK</v>
      </c>
      <c r="T91" s="142"/>
      <c r="U91" s="142"/>
      <c r="V91" s="142"/>
      <c r="W91" s="41"/>
      <c r="X91" s="41"/>
      <c r="Y91" s="41"/>
      <c r="Z91" s="41"/>
      <c r="AA91" s="40"/>
      <c r="AB91" s="40"/>
      <c r="AC91" s="40"/>
      <c r="AD91" s="40"/>
      <c r="AE91" s="38"/>
      <c r="AF91" s="38"/>
      <c r="AG91" s="38"/>
      <c r="AH91" s="38"/>
      <c r="AI91" s="38"/>
      <c r="AJ91" s="38"/>
      <c r="AK91" s="38"/>
      <c r="AL91" s="38"/>
      <c r="AM91" s="38"/>
      <c r="AN91" s="38"/>
      <c r="AO91" s="38"/>
      <c r="AP91" s="38"/>
      <c r="AQ91" s="38"/>
      <c r="AR91" s="38"/>
      <c r="AS91" s="38"/>
      <c r="AT91" s="38"/>
      <c r="AU91" s="38"/>
      <c r="AV91" s="38"/>
      <c r="AW91" s="38"/>
      <c r="AX91" s="38"/>
      <c r="AY91" s="38"/>
    </row>
    <row r="92" spans="1:51" ht="24.75" customHeight="1" x14ac:dyDescent="0.25">
      <c r="A92" s="166" t="s">
        <v>478</v>
      </c>
      <c r="B92" s="163">
        <v>12</v>
      </c>
      <c r="C92" s="67">
        <v>98</v>
      </c>
      <c r="D92" s="71" t="s">
        <v>152</v>
      </c>
      <c r="E92" s="86" t="s">
        <v>361</v>
      </c>
      <c r="F92" s="77" t="s">
        <v>362</v>
      </c>
      <c r="G92" s="75" t="s">
        <v>363</v>
      </c>
      <c r="H92" s="81" t="s">
        <v>471</v>
      </c>
      <c r="I92" s="82">
        <v>212.69</v>
      </c>
      <c r="J92" s="85">
        <v>4</v>
      </c>
      <c r="K92" s="28">
        <f t="shared" si="5"/>
        <v>1</v>
      </c>
      <c r="L92" s="28">
        <f t="shared" si="6"/>
        <v>1</v>
      </c>
      <c r="M92" s="29"/>
      <c r="N92" s="30">
        <f t="shared" si="3"/>
        <v>1</v>
      </c>
      <c r="O92" s="29"/>
      <c r="P92" s="29"/>
      <c r="Q92" s="29"/>
      <c r="R92" s="42">
        <f t="shared" si="7"/>
        <v>3</v>
      </c>
      <c r="S92" s="20" t="str">
        <f t="shared" si="8"/>
        <v>OK</v>
      </c>
      <c r="T92" s="142"/>
      <c r="U92" s="145">
        <v>1</v>
      </c>
      <c r="V92" s="142"/>
      <c r="W92" s="41"/>
      <c r="X92" s="41"/>
      <c r="Y92" s="41"/>
      <c r="Z92" s="41"/>
      <c r="AA92" s="40"/>
      <c r="AB92" s="40"/>
      <c r="AC92" s="40"/>
      <c r="AD92" s="40"/>
      <c r="AE92" s="38"/>
      <c r="AF92" s="38"/>
      <c r="AG92" s="38"/>
      <c r="AH92" s="38"/>
      <c r="AI92" s="38"/>
      <c r="AJ92" s="38"/>
      <c r="AK92" s="38"/>
      <c r="AL92" s="38"/>
      <c r="AM92" s="38"/>
      <c r="AN92" s="38"/>
      <c r="AO92" s="38"/>
      <c r="AP92" s="38"/>
      <c r="AQ92" s="38"/>
      <c r="AR92" s="38"/>
      <c r="AS92" s="38"/>
      <c r="AT92" s="38"/>
      <c r="AU92" s="38"/>
      <c r="AV92" s="38"/>
      <c r="AW92" s="38"/>
      <c r="AX92" s="38"/>
      <c r="AY92" s="38"/>
    </row>
    <row r="93" spans="1:51" ht="24.75" customHeight="1" x14ac:dyDescent="0.25">
      <c r="A93" s="166"/>
      <c r="B93" s="164"/>
      <c r="C93" s="67">
        <v>99</v>
      </c>
      <c r="D93" s="71" t="s">
        <v>153</v>
      </c>
      <c r="E93" s="86" t="s">
        <v>297</v>
      </c>
      <c r="F93" s="77" t="s">
        <v>241</v>
      </c>
      <c r="G93" s="75" t="s">
        <v>364</v>
      </c>
      <c r="H93" s="81" t="s">
        <v>468</v>
      </c>
      <c r="I93" s="82">
        <v>19.16</v>
      </c>
      <c r="J93" s="85">
        <v>36</v>
      </c>
      <c r="K93" s="28">
        <f t="shared" si="5"/>
        <v>3</v>
      </c>
      <c r="L93" s="28">
        <f t="shared" si="6"/>
        <v>3</v>
      </c>
      <c r="M93" s="29"/>
      <c r="N93" s="30">
        <f t="shared" si="3"/>
        <v>9</v>
      </c>
      <c r="O93" s="29"/>
      <c r="P93" s="29"/>
      <c r="Q93" s="29"/>
      <c r="R93" s="42">
        <f t="shared" si="7"/>
        <v>33</v>
      </c>
      <c r="S93" s="20" t="str">
        <f t="shared" si="8"/>
        <v>OK</v>
      </c>
      <c r="T93" s="142"/>
      <c r="U93" s="145">
        <v>3</v>
      </c>
      <c r="V93" s="142"/>
      <c r="W93" s="41"/>
      <c r="X93" s="41"/>
      <c r="Y93" s="41"/>
      <c r="Z93" s="41"/>
      <c r="AA93" s="40"/>
      <c r="AB93" s="40"/>
      <c r="AC93" s="40"/>
      <c r="AD93" s="40"/>
      <c r="AE93" s="38"/>
      <c r="AF93" s="38"/>
      <c r="AG93" s="38"/>
      <c r="AH93" s="38"/>
      <c r="AI93" s="38"/>
      <c r="AJ93" s="38"/>
      <c r="AK93" s="38"/>
      <c r="AL93" s="38"/>
      <c r="AM93" s="38"/>
      <c r="AN93" s="38"/>
      <c r="AO93" s="38"/>
      <c r="AP93" s="38"/>
      <c r="AQ93" s="38"/>
      <c r="AR93" s="38"/>
      <c r="AS93" s="38"/>
      <c r="AT93" s="38"/>
      <c r="AU93" s="38"/>
      <c r="AV93" s="38"/>
      <c r="AW93" s="38"/>
      <c r="AX93" s="38"/>
      <c r="AY93" s="38"/>
    </row>
    <row r="94" spans="1:51" ht="24.75" customHeight="1" x14ac:dyDescent="0.25">
      <c r="A94" s="166"/>
      <c r="B94" s="164"/>
      <c r="C94" s="67">
        <v>100</v>
      </c>
      <c r="D94" s="71" t="s">
        <v>154</v>
      </c>
      <c r="E94" s="86" t="s">
        <v>365</v>
      </c>
      <c r="F94" s="77" t="s">
        <v>241</v>
      </c>
      <c r="G94" s="75" t="s">
        <v>366</v>
      </c>
      <c r="H94" s="81" t="s">
        <v>468</v>
      </c>
      <c r="I94" s="82">
        <v>0.97</v>
      </c>
      <c r="J94" s="85">
        <v>10</v>
      </c>
      <c r="K94" s="28">
        <f t="shared" si="5"/>
        <v>0</v>
      </c>
      <c r="L94" s="28">
        <f t="shared" si="6"/>
        <v>0</v>
      </c>
      <c r="M94" s="29"/>
      <c r="N94" s="30">
        <f t="shared" si="3"/>
        <v>2</v>
      </c>
      <c r="O94" s="29"/>
      <c r="P94" s="29"/>
      <c r="Q94" s="29"/>
      <c r="R94" s="42">
        <f t="shared" si="7"/>
        <v>10</v>
      </c>
      <c r="S94" s="20" t="str">
        <f t="shared" si="8"/>
        <v>OK</v>
      </c>
      <c r="T94" s="142"/>
      <c r="U94" s="142"/>
      <c r="V94" s="142"/>
      <c r="W94" s="41"/>
      <c r="X94" s="41"/>
      <c r="Y94" s="41"/>
      <c r="Z94" s="41"/>
      <c r="AA94" s="40"/>
      <c r="AB94" s="40"/>
      <c r="AC94" s="40"/>
      <c r="AD94" s="40"/>
      <c r="AE94" s="38"/>
      <c r="AF94" s="38"/>
      <c r="AG94" s="38"/>
      <c r="AH94" s="38"/>
      <c r="AI94" s="38"/>
      <c r="AJ94" s="38"/>
      <c r="AK94" s="38"/>
      <c r="AL94" s="38"/>
      <c r="AM94" s="38"/>
      <c r="AN94" s="38"/>
      <c r="AO94" s="38"/>
      <c r="AP94" s="38"/>
      <c r="AQ94" s="38"/>
      <c r="AR94" s="38"/>
      <c r="AS94" s="38"/>
      <c r="AT94" s="38"/>
      <c r="AU94" s="38"/>
      <c r="AV94" s="38"/>
      <c r="AW94" s="38"/>
      <c r="AX94" s="38"/>
      <c r="AY94" s="38"/>
    </row>
    <row r="95" spans="1:51" ht="24.75" customHeight="1" x14ac:dyDescent="0.25">
      <c r="A95" s="166"/>
      <c r="B95" s="164"/>
      <c r="C95" s="67">
        <v>101</v>
      </c>
      <c r="D95" s="71" t="s">
        <v>155</v>
      </c>
      <c r="E95" s="86" t="s">
        <v>367</v>
      </c>
      <c r="F95" s="77" t="s">
        <v>241</v>
      </c>
      <c r="G95" s="75" t="s">
        <v>368</v>
      </c>
      <c r="H95" s="81" t="s">
        <v>468</v>
      </c>
      <c r="I95" s="82">
        <v>58.8</v>
      </c>
      <c r="J95" s="85">
        <v>0</v>
      </c>
      <c r="K95" s="28">
        <f t="shared" si="5"/>
        <v>0</v>
      </c>
      <c r="L95" s="28">
        <f t="shared" si="6"/>
        <v>0</v>
      </c>
      <c r="M95" s="29"/>
      <c r="N95" s="30">
        <f t="shared" si="3"/>
        <v>0</v>
      </c>
      <c r="O95" s="29"/>
      <c r="P95" s="29"/>
      <c r="Q95" s="29"/>
      <c r="R95" s="42">
        <f t="shared" si="7"/>
        <v>0</v>
      </c>
      <c r="S95" s="20" t="str">
        <f t="shared" si="8"/>
        <v>OK</v>
      </c>
      <c r="T95" s="142"/>
      <c r="U95" s="142"/>
      <c r="V95" s="142"/>
      <c r="W95" s="41"/>
      <c r="X95" s="41"/>
      <c r="Y95" s="41"/>
      <c r="Z95" s="41"/>
      <c r="AA95" s="40"/>
      <c r="AB95" s="40"/>
      <c r="AC95" s="40"/>
      <c r="AD95" s="40"/>
      <c r="AE95" s="38"/>
      <c r="AF95" s="38"/>
      <c r="AG95" s="38"/>
      <c r="AH95" s="38"/>
      <c r="AI95" s="38"/>
      <c r="AJ95" s="38"/>
      <c r="AK95" s="38"/>
      <c r="AL95" s="38"/>
      <c r="AM95" s="38"/>
      <c r="AN95" s="38"/>
      <c r="AO95" s="38"/>
      <c r="AP95" s="38"/>
      <c r="AQ95" s="38"/>
      <c r="AR95" s="38"/>
      <c r="AS95" s="38"/>
      <c r="AT95" s="38"/>
      <c r="AU95" s="38"/>
      <c r="AV95" s="38"/>
      <c r="AW95" s="38"/>
      <c r="AX95" s="38"/>
      <c r="AY95" s="38"/>
    </row>
    <row r="96" spans="1:51" ht="24.75" customHeight="1" x14ac:dyDescent="0.25">
      <c r="A96" s="166"/>
      <c r="B96" s="164"/>
      <c r="C96" s="67">
        <v>102</v>
      </c>
      <c r="D96" s="71" t="s">
        <v>156</v>
      </c>
      <c r="E96" s="86" t="s">
        <v>369</v>
      </c>
      <c r="F96" s="77" t="s">
        <v>355</v>
      </c>
      <c r="G96" s="75" t="s">
        <v>370</v>
      </c>
      <c r="H96" s="81" t="s">
        <v>468</v>
      </c>
      <c r="I96" s="82">
        <v>38.53</v>
      </c>
      <c r="J96" s="85">
        <v>0</v>
      </c>
      <c r="K96" s="28">
        <f t="shared" si="5"/>
        <v>0</v>
      </c>
      <c r="L96" s="28">
        <f t="shared" si="6"/>
        <v>0</v>
      </c>
      <c r="M96" s="29"/>
      <c r="N96" s="30">
        <f t="shared" si="3"/>
        <v>0</v>
      </c>
      <c r="O96" s="29"/>
      <c r="P96" s="29"/>
      <c r="Q96" s="29"/>
      <c r="R96" s="42">
        <f t="shared" si="7"/>
        <v>0</v>
      </c>
      <c r="S96" s="20" t="str">
        <f t="shared" si="8"/>
        <v>OK</v>
      </c>
      <c r="T96" s="142"/>
      <c r="U96" s="142"/>
      <c r="V96" s="142"/>
      <c r="W96" s="41"/>
      <c r="X96" s="41"/>
      <c r="Y96" s="41"/>
      <c r="Z96" s="41"/>
      <c r="AA96" s="40"/>
      <c r="AB96" s="40"/>
      <c r="AC96" s="40"/>
      <c r="AD96" s="40"/>
      <c r="AE96" s="38"/>
      <c r="AF96" s="38"/>
      <c r="AG96" s="38"/>
      <c r="AH96" s="38"/>
      <c r="AI96" s="38"/>
      <c r="AJ96" s="38"/>
      <c r="AK96" s="38"/>
      <c r="AL96" s="38"/>
      <c r="AM96" s="38"/>
      <c r="AN96" s="38"/>
      <c r="AO96" s="38"/>
      <c r="AP96" s="38"/>
      <c r="AQ96" s="38"/>
      <c r="AR96" s="38"/>
      <c r="AS96" s="38"/>
      <c r="AT96" s="38"/>
      <c r="AU96" s="38"/>
      <c r="AV96" s="38"/>
      <c r="AW96" s="38"/>
      <c r="AX96" s="38"/>
      <c r="AY96" s="38"/>
    </row>
    <row r="97" spans="1:51" ht="24.75" customHeight="1" x14ac:dyDescent="0.25">
      <c r="A97" s="166"/>
      <c r="B97" s="164"/>
      <c r="C97" s="67">
        <v>103</v>
      </c>
      <c r="D97" s="71" t="s">
        <v>157</v>
      </c>
      <c r="E97" s="86" t="s">
        <v>371</v>
      </c>
      <c r="F97" s="77" t="s">
        <v>51</v>
      </c>
      <c r="G97" s="75" t="s">
        <v>372</v>
      </c>
      <c r="H97" s="77" t="s">
        <v>468</v>
      </c>
      <c r="I97" s="82">
        <v>8.84</v>
      </c>
      <c r="J97" s="85">
        <v>36</v>
      </c>
      <c r="K97" s="28">
        <f t="shared" si="5"/>
        <v>0</v>
      </c>
      <c r="L97" s="28">
        <f t="shared" si="6"/>
        <v>0</v>
      </c>
      <c r="M97" s="29"/>
      <c r="N97" s="30">
        <f t="shared" si="3"/>
        <v>9</v>
      </c>
      <c r="O97" s="29"/>
      <c r="P97" s="29"/>
      <c r="Q97" s="29"/>
      <c r="R97" s="42">
        <f t="shared" si="7"/>
        <v>36</v>
      </c>
      <c r="S97" s="20" t="str">
        <f t="shared" si="8"/>
        <v>OK</v>
      </c>
      <c r="T97" s="142"/>
      <c r="U97" s="142"/>
      <c r="V97" s="142"/>
      <c r="W97" s="41"/>
      <c r="X97" s="41"/>
      <c r="Y97" s="41"/>
      <c r="Z97" s="41"/>
      <c r="AA97" s="40"/>
      <c r="AB97" s="40"/>
      <c r="AC97" s="40"/>
      <c r="AD97" s="40"/>
      <c r="AE97" s="38"/>
      <c r="AF97" s="38"/>
      <c r="AG97" s="38"/>
      <c r="AH97" s="38"/>
      <c r="AI97" s="38"/>
      <c r="AJ97" s="38"/>
      <c r="AK97" s="38"/>
      <c r="AL97" s="38"/>
      <c r="AM97" s="38"/>
      <c r="AN97" s="38"/>
      <c r="AO97" s="38"/>
      <c r="AP97" s="38"/>
      <c r="AQ97" s="38"/>
      <c r="AR97" s="38"/>
      <c r="AS97" s="38"/>
      <c r="AT97" s="38"/>
      <c r="AU97" s="38"/>
      <c r="AV97" s="38"/>
      <c r="AW97" s="38"/>
      <c r="AX97" s="38"/>
      <c r="AY97" s="38"/>
    </row>
    <row r="98" spans="1:51" ht="24.75" customHeight="1" x14ac:dyDescent="0.25">
      <c r="A98" s="166"/>
      <c r="B98" s="164"/>
      <c r="C98" s="67">
        <v>104</v>
      </c>
      <c r="D98" s="71" t="s">
        <v>158</v>
      </c>
      <c r="E98" s="86" t="s">
        <v>373</v>
      </c>
      <c r="F98" s="77" t="s">
        <v>374</v>
      </c>
      <c r="G98" s="75" t="s">
        <v>375</v>
      </c>
      <c r="H98" s="77" t="s">
        <v>468</v>
      </c>
      <c r="I98" s="82">
        <v>4.7300000000000004</v>
      </c>
      <c r="J98" s="85">
        <v>12</v>
      </c>
      <c r="K98" s="28">
        <f t="shared" si="5"/>
        <v>8</v>
      </c>
      <c r="L98" s="28">
        <f t="shared" si="6"/>
        <v>8</v>
      </c>
      <c r="M98" s="29"/>
      <c r="N98" s="30">
        <f t="shared" si="3"/>
        <v>3</v>
      </c>
      <c r="O98" s="29"/>
      <c r="P98" s="29"/>
      <c r="Q98" s="29"/>
      <c r="R98" s="42">
        <f t="shared" si="7"/>
        <v>4</v>
      </c>
      <c r="S98" s="20" t="str">
        <f t="shared" si="8"/>
        <v>OK</v>
      </c>
      <c r="T98" s="142"/>
      <c r="U98" s="145">
        <v>8</v>
      </c>
      <c r="V98" s="142"/>
      <c r="W98" s="41"/>
      <c r="X98" s="41"/>
      <c r="Y98" s="41"/>
      <c r="Z98" s="41"/>
      <c r="AA98" s="40"/>
      <c r="AB98" s="40"/>
      <c r="AC98" s="40"/>
      <c r="AD98" s="40"/>
      <c r="AE98" s="38"/>
      <c r="AF98" s="38"/>
      <c r="AG98" s="38"/>
      <c r="AH98" s="38"/>
      <c r="AI98" s="38"/>
      <c r="AJ98" s="38"/>
      <c r="AK98" s="38"/>
      <c r="AL98" s="38"/>
      <c r="AM98" s="38"/>
      <c r="AN98" s="38"/>
      <c r="AO98" s="38"/>
      <c r="AP98" s="38"/>
      <c r="AQ98" s="38"/>
      <c r="AR98" s="38"/>
      <c r="AS98" s="38"/>
      <c r="AT98" s="38"/>
      <c r="AU98" s="38"/>
      <c r="AV98" s="38"/>
      <c r="AW98" s="38"/>
      <c r="AX98" s="38"/>
      <c r="AY98" s="38"/>
    </row>
    <row r="99" spans="1:51" ht="24.75" customHeight="1" x14ac:dyDescent="0.25">
      <c r="A99" s="166"/>
      <c r="B99" s="164"/>
      <c r="C99" s="67">
        <v>105</v>
      </c>
      <c r="D99" s="71" t="s">
        <v>159</v>
      </c>
      <c r="E99" s="86" t="s">
        <v>373</v>
      </c>
      <c r="F99" s="77" t="s">
        <v>374</v>
      </c>
      <c r="G99" s="75" t="s">
        <v>376</v>
      </c>
      <c r="H99" s="77" t="s">
        <v>468</v>
      </c>
      <c r="I99" s="82">
        <v>4.74</v>
      </c>
      <c r="J99" s="85">
        <v>12</v>
      </c>
      <c r="K99" s="28">
        <f t="shared" si="5"/>
        <v>8</v>
      </c>
      <c r="L99" s="28">
        <f t="shared" si="6"/>
        <v>8</v>
      </c>
      <c r="M99" s="29"/>
      <c r="N99" s="30">
        <f t="shared" si="3"/>
        <v>3</v>
      </c>
      <c r="O99" s="29"/>
      <c r="P99" s="29"/>
      <c r="Q99" s="29"/>
      <c r="R99" s="42">
        <f t="shared" si="7"/>
        <v>4</v>
      </c>
      <c r="S99" s="20" t="str">
        <f t="shared" si="8"/>
        <v>OK</v>
      </c>
      <c r="T99" s="142"/>
      <c r="U99" s="145">
        <v>8</v>
      </c>
      <c r="V99" s="142"/>
      <c r="W99" s="41"/>
      <c r="X99" s="41"/>
      <c r="Y99" s="41"/>
      <c r="Z99" s="41"/>
      <c r="AA99" s="40"/>
      <c r="AB99" s="40"/>
      <c r="AC99" s="40"/>
      <c r="AD99" s="40"/>
      <c r="AE99" s="38"/>
      <c r="AF99" s="38"/>
      <c r="AG99" s="38"/>
      <c r="AH99" s="38"/>
      <c r="AI99" s="38"/>
      <c r="AJ99" s="38"/>
      <c r="AK99" s="38"/>
      <c r="AL99" s="38"/>
      <c r="AM99" s="38"/>
      <c r="AN99" s="38"/>
      <c r="AO99" s="38"/>
      <c r="AP99" s="38"/>
      <c r="AQ99" s="38"/>
      <c r="AR99" s="38"/>
      <c r="AS99" s="38"/>
      <c r="AT99" s="38"/>
      <c r="AU99" s="38"/>
      <c r="AV99" s="38"/>
      <c r="AW99" s="38"/>
      <c r="AX99" s="38"/>
      <c r="AY99" s="38"/>
    </row>
    <row r="100" spans="1:51" ht="24.75" customHeight="1" x14ac:dyDescent="0.25">
      <c r="A100" s="166"/>
      <c r="B100" s="164"/>
      <c r="C100" s="67">
        <v>106</v>
      </c>
      <c r="D100" s="71" t="s">
        <v>160</v>
      </c>
      <c r="E100" s="86" t="s">
        <v>373</v>
      </c>
      <c r="F100" s="77" t="s">
        <v>374</v>
      </c>
      <c r="G100" s="75" t="s">
        <v>377</v>
      </c>
      <c r="H100" s="77" t="s">
        <v>468</v>
      </c>
      <c r="I100" s="82">
        <v>4.7300000000000004</v>
      </c>
      <c r="J100" s="85">
        <v>12</v>
      </c>
      <c r="K100" s="28">
        <f t="shared" si="5"/>
        <v>8</v>
      </c>
      <c r="L100" s="28">
        <f t="shared" si="6"/>
        <v>8</v>
      </c>
      <c r="M100" s="29"/>
      <c r="N100" s="30">
        <f t="shared" si="3"/>
        <v>3</v>
      </c>
      <c r="O100" s="29"/>
      <c r="P100" s="29"/>
      <c r="Q100" s="29"/>
      <c r="R100" s="42">
        <f t="shared" si="7"/>
        <v>4</v>
      </c>
      <c r="S100" s="20" t="str">
        <f t="shared" si="8"/>
        <v>OK</v>
      </c>
      <c r="T100" s="142"/>
      <c r="U100" s="145">
        <v>8</v>
      </c>
      <c r="V100" s="142"/>
      <c r="W100" s="41"/>
      <c r="X100" s="41"/>
      <c r="Y100" s="41"/>
      <c r="Z100" s="41"/>
      <c r="AA100" s="40"/>
      <c r="AB100" s="40"/>
      <c r="AC100" s="40"/>
      <c r="AD100" s="40"/>
      <c r="AE100" s="38"/>
      <c r="AF100" s="38"/>
      <c r="AG100" s="38"/>
      <c r="AH100" s="38"/>
      <c r="AI100" s="38"/>
      <c r="AJ100" s="38"/>
      <c r="AK100" s="38"/>
      <c r="AL100" s="38"/>
      <c r="AM100" s="38"/>
      <c r="AN100" s="38"/>
      <c r="AO100" s="38"/>
      <c r="AP100" s="38"/>
      <c r="AQ100" s="38"/>
      <c r="AR100" s="38"/>
      <c r="AS100" s="38"/>
      <c r="AT100" s="38"/>
      <c r="AU100" s="38"/>
      <c r="AV100" s="38"/>
      <c r="AW100" s="38"/>
      <c r="AX100" s="38"/>
      <c r="AY100" s="38"/>
    </row>
    <row r="101" spans="1:51" ht="24.75" customHeight="1" x14ac:dyDescent="0.25">
      <c r="A101" s="166"/>
      <c r="B101" s="164"/>
      <c r="C101" s="67">
        <v>107</v>
      </c>
      <c r="D101" s="71" t="s">
        <v>161</v>
      </c>
      <c r="E101" s="86" t="s">
        <v>373</v>
      </c>
      <c r="F101" s="77" t="s">
        <v>374</v>
      </c>
      <c r="G101" s="75" t="s">
        <v>378</v>
      </c>
      <c r="H101" s="77" t="s">
        <v>468</v>
      </c>
      <c r="I101" s="82">
        <v>4.7300000000000004</v>
      </c>
      <c r="J101" s="85">
        <v>12</v>
      </c>
      <c r="K101" s="28">
        <f t="shared" si="5"/>
        <v>8</v>
      </c>
      <c r="L101" s="28">
        <f t="shared" si="6"/>
        <v>8</v>
      </c>
      <c r="M101" s="29"/>
      <c r="N101" s="30">
        <f t="shared" si="3"/>
        <v>3</v>
      </c>
      <c r="O101" s="29"/>
      <c r="P101" s="29"/>
      <c r="Q101" s="29"/>
      <c r="R101" s="42">
        <f t="shared" si="7"/>
        <v>4</v>
      </c>
      <c r="S101" s="20" t="str">
        <f t="shared" si="8"/>
        <v>OK</v>
      </c>
      <c r="T101" s="142"/>
      <c r="U101" s="145">
        <v>8</v>
      </c>
      <c r="V101" s="142"/>
      <c r="W101" s="41"/>
      <c r="X101" s="41"/>
      <c r="Y101" s="41"/>
      <c r="Z101" s="41"/>
      <c r="AA101" s="40"/>
      <c r="AB101" s="40"/>
      <c r="AC101" s="40"/>
      <c r="AD101" s="40"/>
      <c r="AE101" s="38"/>
      <c r="AF101" s="38"/>
      <c r="AG101" s="38"/>
      <c r="AH101" s="38"/>
      <c r="AI101" s="38"/>
      <c r="AJ101" s="38"/>
      <c r="AK101" s="38"/>
      <c r="AL101" s="38"/>
      <c r="AM101" s="38"/>
      <c r="AN101" s="38"/>
      <c r="AO101" s="38"/>
      <c r="AP101" s="38"/>
      <c r="AQ101" s="38"/>
      <c r="AR101" s="38"/>
      <c r="AS101" s="38"/>
      <c r="AT101" s="38"/>
      <c r="AU101" s="38"/>
      <c r="AV101" s="38"/>
      <c r="AW101" s="38"/>
      <c r="AX101" s="38"/>
      <c r="AY101" s="38"/>
    </row>
    <row r="102" spans="1:51" ht="24.75" customHeight="1" x14ac:dyDescent="0.25">
      <c r="A102" s="166"/>
      <c r="B102" s="164"/>
      <c r="C102" s="67">
        <v>108</v>
      </c>
      <c r="D102" s="71" t="s">
        <v>162</v>
      </c>
      <c r="E102" s="86" t="s">
        <v>379</v>
      </c>
      <c r="F102" s="77" t="s">
        <v>380</v>
      </c>
      <c r="G102" s="75" t="s">
        <v>381</v>
      </c>
      <c r="H102" s="77" t="s">
        <v>468</v>
      </c>
      <c r="I102" s="82">
        <v>25.86</v>
      </c>
      <c r="J102" s="85">
        <v>14</v>
      </c>
      <c r="K102" s="28">
        <f t="shared" si="5"/>
        <v>0</v>
      </c>
      <c r="L102" s="28">
        <f t="shared" si="6"/>
        <v>0</v>
      </c>
      <c r="M102" s="29"/>
      <c r="N102" s="30">
        <f t="shared" si="3"/>
        <v>3</v>
      </c>
      <c r="O102" s="29"/>
      <c r="P102" s="29"/>
      <c r="Q102" s="29"/>
      <c r="R102" s="42">
        <f t="shared" si="7"/>
        <v>14</v>
      </c>
      <c r="S102" s="20" t="str">
        <f t="shared" si="8"/>
        <v>OK</v>
      </c>
      <c r="T102" s="142"/>
      <c r="U102" s="142"/>
      <c r="V102" s="142"/>
      <c r="W102" s="41"/>
      <c r="X102" s="41"/>
      <c r="Y102" s="41"/>
      <c r="Z102" s="41"/>
      <c r="AA102" s="40"/>
      <c r="AB102" s="40"/>
      <c r="AC102" s="40"/>
      <c r="AD102" s="40"/>
      <c r="AE102" s="38"/>
      <c r="AF102" s="38"/>
      <c r="AG102" s="38"/>
      <c r="AH102" s="38"/>
      <c r="AI102" s="38"/>
      <c r="AJ102" s="38"/>
      <c r="AK102" s="38"/>
      <c r="AL102" s="38"/>
      <c r="AM102" s="38"/>
      <c r="AN102" s="38"/>
      <c r="AO102" s="38"/>
      <c r="AP102" s="38"/>
      <c r="AQ102" s="38"/>
      <c r="AR102" s="38"/>
      <c r="AS102" s="38"/>
      <c r="AT102" s="38"/>
      <c r="AU102" s="38"/>
      <c r="AV102" s="38"/>
      <c r="AW102" s="38"/>
      <c r="AX102" s="38"/>
      <c r="AY102" s="38"/>
    </row>
    <row r="103" spans="1:51" ht="24.75" customHeight="1" x14ac:dyDescent="0.25">
      <c r="A103" s="166"/>
      <c r="B103" s="165"/>
      <c r="C103" s="67">
        <v>109</v>
      </c>
      <c r="D103" s="71" t="s">
        <v>163</v>
      </c>
      <c r="E103" s="86" t="s">
        <v>382</v>
      </c>
      <c r="F103" s="78" t="s">
        <v>51</v>
      </c>
      <c r="G103" s="79" t="s">
        <v>383</v>
      </c>
      <c r="H103" s="77" t="s">
        <v>471</v>
      </c>
      <c r="I103" s="82">
        <v>21.34</v>
      </c>
      <c r="J103" s="85">
        <v>2</v>
      </c>
      <c r="K103" s="28">
        <f t="shared" si="5"/>
        <v>0</v>
      </c>
      <c r="L103" s="28">
        <f t="shared" si="6"/>
        <v>0</v>
      </c>
      <c r="M103" s="29"/>
      <c r="N103" s="30">
        <f t="shared" si="3"/>
        <v>0</v>
      </c>
      <c r="O103" s="29"/>
      <c r="P103" s="29"/>
      <c r="Q103" s="29"/>
      <c r="R103" s="42">
        <f t="shared" si="7"/>
        <v>2</v>
      </c>
      <c r="S103" s="20" t="str">
        <f t="shared" si="8"/>
        <v>OK</v>
      </c>
      <c r="T103" s="142"/>
      <c r="U103" s="142"/>
      <c r="V103" s="142"/>
      <c r="W103" s="41"/>
      <c r="X103" s="41"/>
      <c r="Y103" s="41"/>
      <c r="Z103" s="41"/>
      <c r="AA103" s="40"/>
      <c r="AB103" s="40"/>
      <c r="AC103" s="40"/>
      <c r="AD103" s="40"/>
      <c r="AE103" s="38"/>
      <c r="AF103" s="38"/>
      <c r="AG103" s="38"/>
      <c r="AH103" s="38"/>
      <c r="AI103" s="38"/>
      <c r="AJ103" s="38"/>
      <c r="AK103" s="38"/>
      <c r="AL103" s="38"/>
      <c r="AM103" s="38"/>
      <c r="AN103" s="38"/>
      <c r="AO103" s="38"/>
      <c r="AP103" s="38"/>
      <c r="AQ103" s="38"/>
      <c r="AR103" s="38"/>
      <c r="AS103" s="38"/>
      <c r="AT103" s="38"/>
      <c r="AU103" s="38"/>
      <c r="AV103" s="38"/>
      <c r="AW103" s="38"/>
      <c r="AX103" s="38"/>
      <c r="AY103" s="38"/>
    </row>
    <row r="104" spans="1:51" ht="24.75" customHeight="1" x14ac:dyDescent="0.25">
      <c r="A104" s="166" t="s">
        <v>477</v>
      </c>
      <c r="B104" s="163">
        <v>13</v>
      </c>
      <c r="C104" s="67">
        <v>110</v>
      </c>
      <c r="D104" s="71" t="s">
        <v>164</v>
      </c>
      <c r="E104" s="86" t="s">
        <v>384</v>
      </c>
      <c r="F104" s="77" t="s">
        <v>3</v>
      </c>
      <c r="G104" s="75" t="s">
        <v>385</v>
      </c>
      <c r="H104" s="81" t="s">
        <v>468</v>
      </c>
      <c r="I104" s="82">
        <v>0.31</v>
      </c>
      <c r="J104" s="85">
        <v>900</v>
      </c>
      <c r="K104" s="28">
        <f t="shared" si="5"/>
        <v>0</v>
      </c>
      <c r="L104" s="28">
        <f t="shared" si="6"/>
        <v>0</v>
      </c>
      <c r="M104" s="29"/>
      <c r="N104" s="30">
        <f t="shared" si="3"/>
        <v>225</v>
      </c>
      <c r="O104" s="29"/>
      <c r="P104" s="29"/>
      <c r="Q104" s="29"/>
      <c r="R104" s="42">
        <f t="shared" si="7"/>
        <v>900</v>
      </c>
      <c r="S104" s="20" t="str">
        <f t="shared" si="8"/>
        <v>OK</v>
      </c>
      <c r="T104" s="142"/>
      <c r="U104" s="142"/>
      <c r="V104" s="142"/>
      <c r="W104" s="41"/>
      <c r="X104" s="41"/>
      <c r="Y104" s="41"/>
      <c r="Z104" s="41"/>
      <c r="AA104" s="40"/>
      <c r="AB104" s="40"/>
      <c r="AC104" s="40"/>
      <c r="AD104" s="40"/>
      <c r="AE104" s="38"/>
      <c r="AF104" s="38"/>
      <c r="AG104" s="38"/>
      <c r="AH104" s="38"/>
      <c r="AI104" s="38"/>
      <c r="AJ104" s="38"/>
      <c r="AK104" s="38"/>
      <c r="AL104" s="38"/>
      <c r="AM104" s="38"/>
      <c r="AN104" s="38"/>
      <c r="AO104" s="38"/>
      <c r="AP104" s="38"/>
      <c r="AQ104" s="38"/>
      <c r="AR104" s="38"/>
      <c r="AS104" s="38"/>
      <c r="AT104" s="38"/>
      <c r="AU104" s="38"/>
      <c r="AV104" s="38"/>
      <c r="AW104" s="38"/>
      <c r="AX104" s="38"/>
      <c r="AY104" s="38"/>
    </row>
    <row r="105" spans="1:51" ht="24.75" customHeight="1" x14ac:dyDescent="0.25">
      <c r="A105" s="166"/>
      <c r="B105" s="164"/>
      <c r="C105" s="67">
        <v>111</v>
      </c>
      <c r="D105" s="72" t="s">
        <v>165</v>
      </c>
      <c r="E105" s="86" t="s">
        <v>386</v>
      </c>
      <c r="F105" s="78" t="s">
        <v>51</v>
      </c>
      <c r="G105" s="79" t="s">
        <v>387</v>
      </c>
      <c r="H105" s="77" t="s">
        <v>468</v>
      </c>
      <c r="I105" s="82">
        <v>40.18</v>
      </c>
      <c r="J105" s="85">
        <v>2</v>
      </c>
      <c r="K105" s="28">
        <f t="shared" si="5"/>
        <v>0</v>
      </c>
      <c r="L105" s="28">
        <f t="shared" si="6"/>
        <v>0</v>
      </c>
      <c r="M105" s="29"/>
      <c r="N105" s="30">
        <f t="shared" si="3"/>
        <v>0</v>
      </c>
      <c r="O105" s="29"/>
      <c r="P105" s="29"/>
      <c r="Q105" s="29"/>
      <c r="R105" s="42">
        <f t="shared" si="7"/>
        <v>2</v>
      </c>
      <c r="S105" s="20" t="str">
        <f t="shared" si="8"/>
        <v>OK</v>
      </c>
      <c r="T105" s="142"/>
      <c r="U105" s="142"/>
      <c r="V105" s="142"/>
      <c r="W105" s="41"/>
      <c r="X105" s="41"/>
      <c r="Y105" s="41"/>
      <c r="Z105" s="41"/>
      <c r="AA105" s="40"/>
      <c r="AB105" s="40"/>
      <c r="AC105" s="40"/>
      <c r="AD105" s="40"/>
      <c r="AE105" s="38"/>
      <c r="AF105" s="38"/>
      <c r="AG105" s="38"/>
      <c r="AH105" s="38"/>
      <c r="AI105" s="38"/>
      <c r="AJ105" s="38"/>
      <c r="AK105" s="38"/>
      <c r="AL105" s="38"/>
      <c r="AM105" s="38"/>
      <c r="AN105" s="38"/>
      <c r="AO105" s="38"/>
      <c r="AP105" s="38"/>
      <c r="AQ105" s="38"/>
      <c r="AR105" s="38"/>
      <c r="AS105" s="38"/>
      <c r="AT105" s="38"/>
      <c r="AU105" s="38"/>
      <c r="AV105" s="38"/>
      <c r="AW105" s="38"/>
      <c r="AX105" s="38"/>
      <c r="AY105" s="38"/>
    </row>
    <row r="106" spans="1:51" ht="24.75" customHeight="1" x14ac:dyDescent="0.25">
      <c r="A106" s="166"/>
      <c r="B106" s="164"/>
      <c r="C106" s="67">
        <v>112</v>
      </c>
      <c r="D106" s="72" t="s">
        <v>166</v>
      </c>
      <c r="E106" s="86" t="s">
        <v>388</v>
      </c>
      <c r="F106" s="78" t="s">
        <v>51</v>
      </c>
      <c r="G106" s="79" t="s">
        <v>389</v>
      </c>
      <c r="H106" s="77" t="s">
        <v>471</v>
      </c>
      <c r="I106" s="82">
        <v>40.18</v>
      </c>
      <c r="J106" s="85">
        <v>5</v>
      </c>
      <c r="K106" s="28">
        <f t="shared" si="5"/>
        <v>0</v>
      </c>
      <c r="L106" s="28">
        <f t="shared" si="6"/>
        <v>0</v>
      </c>
      <c r="M106" s="29"/>
      <c r="N106" s="30">
        <f t="shared" si="3"/>
        <v>1</v>
      </c>
      <c r="O106" s="29"/>
      <c r="P106" s="29"/>
      <c r="Q106" s="29"/>
      <c r="R106" s="42">
        <f t="shared" si="7"/>
        <v>5</v>
      </c>
      <c r="S106" s="20" t="str">
        <f t="shared" si="8"/>
        <v>OK</v>
      </c>
      <c r="T106" s="142"/>
      <c r="U106" s="142"/>
      <c r="V106" s="142"/>
      <c r="W106" s="41"/>
      <c r="X106" s="41"/>
      <c r="Y106" s="41"/>
      <c r="Z106" s="41"/>
      <c r="AA106" s="40"/>
      <c r="AB106" s="40"/>
      <c r="AC106" s="40"/>
      <c r="AD106" s="40"/>
      <c r="AE106" s="38"/>
      <c r="AF106" s="38"/>
      <c r="AG106" s="38"/>
      <c r="AH106" s="38"/>
      <c r="AI106" s="38"/>
      <c r="AJ106" s="38"/>
      <c r="AK106" s="38"/>
      <c r="AL106" s="38"/>
      <c r="AM106" s="38"/>
      <c r="AN106" s="38"/>
      <c r="AO106" s="38"/>
      <c r="AP106" s="38"/>
      <c r="AQ106" s="38"/>
      <c r="AR106" s="38"/>
      <c r="AS106" s="38"/>
      <c r="AT106" s="38"/>
      <c r="AU106" s="38"/>
      <c r="AV106" s="38"/>
      <c r="AW106" s="38"/>
      <c r="AX106" s="38"/>
      <c r="AY106" s="38"/>
    </row>
    <row r="107" spans="1:51" ht="24.75" customHeight="1" x14ac:dyDescent="0.25">
      <c r="A107" s="166"/>
      <c r="B107" s="164"/>
      <c r="C107" s="67">
        <v>113</v>
      </c>
      <c r="D107" s="71" t="s">
        <v>167</v>
      </c>
      <c r="E107" s="86" t="s">
        <v>390</v>
      </c>
      <c r="F107" s="77" t="s">
        <v>3</v>
      </c>
      <c r="G107" s="75" t="s">
        <v>391</v>
      </c>
      <c r="H107" s="81" t="s">
        <v>472</v>
      </c>
      <c r="I107" s="82">
        <v>2.61</v>
      </c>
      <c r="J107" s="85">
        <v>400</v>
      </c>
      <c r="K107" s="28">
        <f t="shared" si="5"/>
        <v>4</v>
      </c>
      <c r="L107" s="28">
        <f t="shared" si="6"/>
        <v>4</v>
      </c>
      <c r="M107" s="29"/>
      <c r="N107" s="30">
        <f t="shared" si="3"/>
        <v>100</v>
      </c>
      <c r="O107" s="29"/>
      <c r="P107" s="29"/>
      <c r="Q107" s="29"/>
      <c r="R107" s="42">
        <f t="shared" si="7"/>
        <v>396</v>
      </c>
      <c r="S107" s="20" t="str">
        <f t="shared" si="8"/>
        <v>OK</v>
      </c>
      <c r="T107" s="142"/>
      <c r="U107" s="142"/>
      <c r="V107" s="145">
        <v>4</v>
      </c>
      <c r="W107" s="41"/>
      <c r="X107" s="41"/>
      <c r="Y107" s="41"/>
      <c r="Z107" s="41"/>
      <c r="AA107" s="40"/>
      <c r="AB107" s="40"/>
      <c r="AC107" s="40"/>
      <c r="AD107" s="40"/>
      <c r="AE107" s="38"/>
      <c r="AF107" s="38"/>
      <c r="AG107" s="38"/>
      <c r="AH107" s="38"/>
      <c r="AI107" s="38"/>
      <c r="AJ107" s="38"/>
      <c r="AK107" s="38"/>
      <c r="AL107" s="38"/>
      <c r="AM107" s="38"/>
      <c r="AN107" s="38"/>
      <c r="AO107" s="38"/>
      <c r="AP107" s="38"/>
      <c r="AQ107" s="38"/>
      <c r="AR107" s="38"/>
      <c r="AS107" s="38"/>
      <c r="AT107" s="38"/>
      <c r="AU107" s="38"/>
      <c r="AV107" s="38"/>
      <c r="AW107" s="38"/>
      <c r="AX107" s="38"/>
      <c r="AY107" s="38"/>
    </row>
    <row r="108" spans="1:51" ht="24.75" customHeight="1" x14ac:dyDescent="0.25">
      <c r="A108" s="166"/>
      <c r="B108" s="164"/>
      <c r="C108" s="67">
        <v>114</v>
      </c>
      <c r="D108" s="71" t="s">
        <v>168</v>
      </c>
      <c r="E108" s="86" t="s">
        <v>392</v>
      </c>
      <c r="F108" s="77" t="s">
        <v>236</v>
      </c>
      <c r="G108" s="75" t="s">
        <v>393</v>
      </c>
      <c r="H108" s="77" t="s">
        <v>468</v>
      </c>
      <c r="I108" s="82">
        <v>63.71</v>
      </c>
      <c r="J108" s="85">
        <v>6</v>
      </c>
      <c r="K108" s="28">
        <f t="shared" si="5"/>
        <v>1</v>
      </c>
      <c r="L108" s="28">
        <f t="shared" si="6"/>
        <v>1</v>
      </c>
      <c r="M108" s="29"/>
      <c r="N108" s="30">
        <f t="shared" si="3"/>
        <v>1</v>
      </c>
      <c r="O108" s="29"/>
      <c r="P108" s="29"/>
      <c r="Q108" s="29"/>
      <c r="R108" s="42">
        <f t="shared" si="7"/>
        <v>5</v>
      </c>
      <c r="S108" s="20" t="str">
        <f t="shared" si="8"/>
        <v>OK</v>
      </c>
      <c r="T108" s="142"/>
      <c r="U108" s="142"/>
      <c r="V108" s="145">
        <v>1</v>
      </c>
      <c r="W108" s="41"/>
      <c r="X108" s="41"/>
      <c r="Y108" s="41"/>
      <c r="Z108" s="41"/>
      <c r="AA108" s="40"/>
      <c r="AB108" s="40"/>
      <c r="AC108" s="40"/>
      <c r="AD108" s="40"/>
      <c r="AE108" s="38"/>
      <c r="AF108" s="38"/>
      <c r="AG108" s="38"/>
      <c r="AH108" s="38"/>
      <c r="AI108" s="38"/>
      <c r="AJ108" s="38"/>
      <c r="AK108" s="38"/>
      <c r="AL108" s="38"/>
      <c r="AM108" s="38"/>
      <c r="AN108" s="38"/>
      <c r="AO108" s="38"/>
      <c r="AP108" s="38"/>
      <c r="AQ108" s="38"/>
      <c r="AR108" s="38"/>
      <c r="AS108" s="38"/>
      <c r="AT108" s="38"/>
      <c r="AU108" s="38"/>
      <c r="AV108" s="38"/>
      <c r="AW108" s="38"/>
      <c r="AX108" s="38"/>
      <c r="AY108" s="38"/>
    </row>
    <row r="109" spans="1:51" ht="24.75" customHeight="1" x14ac:dyDescent="0.25">
      <c r="A109" s="166"/>
      <c r="B109" s="164"/>
      <c r="C109" s="67">
        <v>115</v>
      </c>
      <c r="D109" s="71" t="s">
        <v>169</v>
      </c>
      <c r="E109" s="86" t="s">
        <v>394</v>
      </c>
      <c r="F109" s="77" t="s">
        <v>3</v>
      </c>
      <c r="G109" s="75" t="s">
        <v>395</v>
      </c>
      <c r="H109" s="75" t="s">
        <v>468</v>
      </c>
      <c r="I109" s="82">
        <v>228.33</v>
      </c>
      <c r="J109" s="85">
        <v>5</v>
      </c>
      <c r="K109" s="28">
        <f t="shared" si="5"/>
        <v>1</v>
      </c>
      <c r="L109" s="28">
        <f t="shared" si="6"/>
        <v>1</v>
      </c>
      <c r="M109" s="29"/>
      <c r="N109" s="30">
        <f t="shared" si="3"/>
        <v>1</v>
      </c>
      <c r="O109" s="29"/>
      <c r="P109" s="29"/>
      <c r="Q109" s="29"/>
      <c r="R109" s="42">
        <f t="shared" si="7"/>
        <v>4</v>
      </c>
      <c r="S109" s="20" t="str">
        <f t="shared" si="8"/>
        <v>OK</v>
      </c>
      <c r="T109" s="142"/>
      <c r="U109" s="142"/>
      <c r="V109" s="145">
        <v>1</v>
      </c>
      <c r="W109" s="41"/>
      <c r="X109" s="41"/>
      <c r="Y109" s="41"/>
      <c r="Z109" s="41"/>
      <c r="AA109" s="40"/>
      <c r="AB109" s="40"/>
      <c r="AC109" s="40"/>
      <c r="AD109" s="40"/>
      <c r="AE109" s="38"/>
      <c r="AF109" s="38"/>
      <c r="AG109" s="38"/>
      <c r="AH109" s="38"/>
      <c r="AI109" s="38"/>
      <c r="AJ109" s="38"/>
      <c r="AK109" s="38"/>
      <c r="AL109" s="38"/>
      <c r="AM109" s="38"/>
      <c r="AN109" s="38"/>
      <c r="AO109" s="38"/>
      <c r="AP109" s="38"/>
      <c r="AQ109" s="38"/>
      <c r="AR109" s="38"/>
      <c r="AS109" s="38"/>
      <c r="AT109" s="38"/>
      <c r="AU109" s="38"/>
      <c r="AV109" s="38"/>
      <c r="AW109" s="38"/>
      <c r="AX109" s="38"/>
      <c r="AY109" s="38"/>
    </row>
    <row r="110" spans="1:51" ht="24.75" customHeight="1" x14ac:dyDescent="0.25">
      <c r="A110" s="166"/>
      <c r="B110" s="165"/>
      <c r="C110" s="67">
        <v>116</v>
      </c>
      <c r="D110" s="71" t="s">
        <v>170</v>
      </c>
      <c r="E110" s="86" t="s">
        <v>396</v>
      </c>
      <c r="F110" s="77" t="s">
        <v>3</v>
      </c>
      <c r="G110" s="75" t="s">
        <v>397</v>
      </c>
      <c r="H110" s="75" t="s">
        <v>468</v>
      </c>
      <c r="I110" s="82">
        <v>14.6</v>
      </c>
      <c r="J110" s="85">
        <v>16</v>
      </c>
      <c r="K110" s="28">
        <f t="shared" si="5"/>
        <v>0</v>
      </c>
      <c r="L110" s="28">
        <f t="shared" si="6"/>
        <v>0</v>
      </c>
      <c r="M110" s="29"/>
      <c r="N110" s="30">
        <f t="shared" si="3"/>
        <v>4</v>
      </c>
      <c r="O110" s="29"/>
      <c r="P110" s="29"/>
      <c r="Q110" s="29"/>
      <c r="R110" s="42">
        <f t="shared" si="7"/>
        <v>16</v>
      </c>
      <c r="S110" s="20" t="str">
        <f t="shared" si="8"/>
        <v>OK</v>
      </c>
      <c r="T110" s="142"/>
      <c r="U110" s="142"/>
      <c r="V110" s="142"/>
      <c r="W110" s="41"/>
      <c r="X110" s="41"/>
      <c r="Y110" s="41"/>
      <c r="Z110" s="41"/>
      <c r="AA110" s="40"/>
      <c r="AB110" s="40"/>
      <c r="AC110" s="40"/>
      <c r="AD110" s="40"/>
      <c r="AE110" s="38"/>
      <c r="AF110" s="38"/>
      <c r="AG110" s="38"/>
      <c r="AH110" s="38"/>
      <c r="AI110" s="38"/>
      <c r="AJ110" s="38"/>
      <c r="AK110" s="38"/>
      <c r="AL110" s="38"/>
      <c r="AM110" s="38"/>
      <c r="AN110" s="38"/>
      <c r="AO110" s="38"/>
      <c r="AP110" s="38"/>
      <c r="AQ110" s="38"/>
      <c r="AR110" s="38"/>
      <c r="AS110" s="38"/>
      <c r="AT110" s="38"/>
      <c r="AU110" s="38"/>
      <c r="AV110" s="38"/>
      <c r="AW110" s="38"/>
      <c r="AX110" s="38"/>
      <c r="AY110" s="38"/>
    </row>
    <row r="111" spans="1:51" ht="24.75" customHeight="1" x14ac:dyDescent="0.25">
      <c r="A111" s="166" t="s">
        <v>481</v>
      </c>
      <c r="B111" s="163">
        <v>14</v>
      </c>
      <c r="C111" s="67">
        <v>117</v>
      </c>
      <c r="D111" s="73" t="s">
        <v>171</v>
      </c>
      <c r="E111" s="86" t="s">
        <v>398</v>
      </c>
      <c r="F111" s="77" t="s">
        <v>374</v>
      </c>
      <c r="G111" s="75" t="s">
        <v>399</v>
      </c>
      <c r="H111" s="77" t="s">
        <v>468</v>
      </c>
      <c r="I111" s="82">
        <v>32.71</v>
      </c>
      <c r="J111" s="85">
        <v>32</v>
      </c>
      <c r="K111" s="28">
        <f t="shared" si="5"/>
        <v>32</v>
      </c>
      <c r="L111" s="28">
        <f t="shared" si="6"/>
        <v>32</v>
      </c>
      <c r="M111" s="29"/>
      <c r="N111" s="30">
        <f t="shared" si="3"/>
        <v>8</v>
      </c>
      <c r="O111" s="29"/>
      <c r="P111" s="29"/>
      <c r="Q111" s="29"/>
      <c r="R111" s="42">
        <f t="shared" si="7"/>
        <v>0</v>
      </c>
      <c r="S111" s="20" t="str">
        <f t="shared" si="8"/>
        <v>OK</v>
      </c>
      <c r="T111" s="145">
        <v>32</v>
      </c>
      <c r="U111" s="142"/>
      <c r="V111" s="142"/>
      <c r="W111" s="41"/>
      <c r="X111" s="41"/>
      <c r="Y111" s="41"/>
      <c r="Z111" s="41"/>
      <c r="AA111" s="40"/>
      <c r="AB111" s="40"/>
      <c r="AC111" s="40"/>
      <c r="AD111" s="40"/>
      <c r="AE111" s="38"/>
      <c r="AF111" s="38"/>
      <c r="AG111" s="38"/>
      <c r="AH111" s="38"/>
      <c r="AI111" s="38"/>
      <c r="AJ111" s="38"/>
      <c r="AK111" s="38"/>
      <c r="AL111" s="38"/>
      <c r="AM111" s="38"/>
      <c r="AN111" s="38"/>
      <c r="AO111" s="38"/>
      <c r="AP111" s="38"/>
      <c r="AQ111" s="38"/>
      <c r="AR111" s="38"/>
      <c r="AS111" s="38"/>
      <c r="AT111" s="38"/>
      <c r="AU111" s="38"/>
      <c r="AV111" s="38"/>
      <c r="AW111" s="38"/>
      <c r="AX111" s="38"/>
      <c r="AY111" s="38"/>
    </row>
    <row r="112" spans="1:51" ht="24.75" customHeight="1" x14ac:dyDescent="0.25">
      <c r="A112" s="166"/>
      <c r="B112" s="164"/>
      <c r="C112" s="67">
        <v>118</v>
      </c>
      <c r="D112" s="73" t="s">
        <v>172</v>
      </c>
      <c r="E112" s="86" t="s">
        <v>400</v>
      </c>
      <c r="F112" s="77" t="s">
        <v>374</v>
      </c>
      <c r="G112" s="75" t="s">
        <v>401</v>
      </c>
      <c r="H112" s="77" t="s">
        <v>468</v>
      </c>
      <c r="I112" s="83">
        <v>21.43</v>
      </c>
      <c r="J112" s="85">
        <v>34</v>
      </c>
      <c r="K112" s="28">
        <f t="shared" si="5"/>
        <v>34</v>
      </c>
      <c r="L112" s="28">
        <f t="shared" si="6"/>
        <v>34</v>
      </c>
      <c r="M112" s="29"/>
      <c r="N112" s="30">
        <f t="shared" si="3"/>
        <v>8</v>
      </c>
      <c r="O112" s="29"/>
      <c r="P112" s="29"/>
      <c r="Q112" s="29"/>
      <c r="R112" s="42">
        <f t="shared" si="7"/>
        <v>0</v>
      </c>
      <c r="S112" s="20" t="str">
        <f t="shared" si="8"/>
        <v>OK</v>
      </c>
      <c r="T112" s="145">
        <v>34</v>
      </c>
      <c r="U112" s="142"/>
      <c r="V112" s="142"/>
      <c r="W112" s="41"/>
      <c r="X112" s="41"/>
      <c r="Y112" s="41"/>
      <c r="Z112" s="41"/>
      <c r="AA112" s="40"/>
      <c r="AB112" s="40"/>
      <c r="AC112" s="40"/>
      <c r="AD112" s="40"/>
      <c r="AE112" s="38"/>
      <c r="AF112" s="38"/>
      <c r="AG112" s="38"/>
      <c r="AH112" s="38"/>
      <c r="AI112" s="38"/>
      <c r="AJ112" s="38"/>
      <c r="AK112" s="38"/>
      <c r="AL112" s="38"/>
      <c r="AM112" s="38"/>
      <c r="AN112" s="38"/>
      <c r="AO112" s="38"/>
      <c r="AP112" s="38"/>
      <c r="AQ112" s="38"/>
      <c r="AR112" s="38"/>
      <c r="AS112" s="38"/>
      <c r="AT112" s="38"/>
      <c r="AU112" s="38"/>
      <c r="AV112" s="38"/>
      <c r="AW112" s="38"/>
      <c r="AX112" s="38"/>
      <c r="AY112" s="38"/>
    </row>
    <row r="113" spans="1:51" ht="24.75" customHeight="1" x14ac:dyDescent="0.25">
      <c r="A113" s="166"/>
      <c r="B113" s="164"/>
      <c r="C113" s="67">
        <v>119</v>
      </c>
      <c r="D113" s="71" t="s">
        <v>173</v>
      </c>
      <c r="E113" s="86" t="s">
        <v>402</v>
      </c>
      <c r="F113" s="77" t="s">
        <v>403</v>
      </c>
      <c r="G113" s="75" t="s">
        <v>404</v>
      </c>
      <c r="H113" s="77" t="s">
        <v>468</v>
      </c>
      <c r="I113" s="82">
        <v>39.950000000000003</v>
      </c>
      <c r="J113" s="85">
        <v>10</v>
      </c>
      <c r="K113" s="28">
        <f t="shared" si="5"/>
        <v>10</v>
      </c>
      <c r="L113" s="28">
        <f t="shared" si="6"/>
        <v>10</v>
      </c>
      <c r="M113" s="29"/>
      <c r="N113" s="30">
        <f t="shared" si="3"/>
        <v>2</v>
      </c>
      <c r="O113" s="29"/>
      <c r="P113" s="29"/>
      <c r="Q113" s="29"/>
      <c r="R113" s="42">
        <f t="shared" si="7"/>
        <v>0</v>
      </c>
      <c r="S113" s="20" t="str">
        <f t="shared" si="8"/>
        <v>OK</v>
      </c>
      <c r="T113" s="145">
        <v>10</v>
      </c>
      <c r="U113" s="142"/>
      <c r="V113" s="142"/>
      <c r="W113" s="41"/>
      <c r="X113" s="41"/>
      <c r="Y113" s="41"/>
      <c r="Z113" s="41"/>
      <c r="AA113" s="40"/>
      <c r="AB113" s="40"/>
      <c r="AC113" s="40"/>
      <c r="AD113" s="40"/>
      <c r="AE113" s="38"/>
      <c r="AF113" s="38"/>
      <c r="AG113" s="38"/>
      <c r="AH113" s="38"/>
      <c r="AI113" s="38"/>
      <c r="AJ113" s="38"/>
      <c r="AK113" s="38"/>
      <c r="AL113" s="38"/>
      <c r="AM113" s="38"/>
      <c r="AN113" s="38"/>
      <c r="AO113" s="38"/>
      <c r="AP113" s="38"/>
      <c r="AQ113" s="38"/>
      <c r="AR113" s="38"/>
      <c r="AS113" s="38"/>
      <c r="AT113" s="38"/>
      <c r="AU113" s="38"/>
      <c r="AV113" s="38"/>
      <c r="AW113" s="38"/>
      <c r="AX113" s="38"/>
      <c r="AY113" s="38"/>
    </row>
    <row r="114" spans="1:51" ht="24.75" customHeight="1" x14ac:dyDescent="0.25">
      <c r="A114" s="166"/>
      <c r="B114" s="164"/>
      <c r="C114" s="67">
        <v>120</v>
      </c>
      <c r="D114" s="71" t="s">
        <v>174</v>
      </c>
      <c r="E114" s="86" t="s">
        <v>405</v>
      </c>
      <c r="F114" s="77" t="s">
        <v>403</v>
      </c>
      <c r="G114" s="75" t="s">
        <v>406</v>
      </c>
      <c r="H114" s="77" t="s">
        <v>468</v>
      </c>
      <c r="I114" s="82">
        <v>35.130000000000003</v>
      </c>
      <c r="J114" s="85">
        <v>4</v>
      </c>
      <c r="K114" s="28">
        <f t="shared" si="5"/>
        <v>4</v>
      </c>
      <c r="L114" s="28">
        <f t="shared" si="6"/>
        <v>4</v>
      </c>
      <c r="M114" s="29"/>
      <c r="N114" s="30">
        <f t="shared" si="3"/>
        <v>1</v>
      </c>
      <c r="O114" s="29"/>
      <c r="P114" s="29"/>
      <c r="Q114" s="29"/>
      <c r="R114" s="42">
        <f t="shared" si="7"/>
        <v>0</v>
      </c>
      <c r="S114" s="20" t="str">
        <f t="shared" si="8"/>
        <v>OK</v>
      </c>
      <c r="T114" s="145">
        <v>4</v>
      </c>
      <c r="U114" s="142"/>
      <c r="V114" s="142"/>
      <c r="W114" s="41"/>
      <c r="X114" s="41"/>
      <c r="Y114" s="41"/>
      <c r="Z114" s="41"/>
      <c r="AA114" s="40"/>
      <c r="AB114" s="40"/>
      <c r="AC114" s="40"/>
      <c r="AD114" s="40"/>
      <c r="AE114" s="38"/>
      <c r="AF114" s="38"/>
      <c r="AG114" s="38"/>
      <c r="AH114" s="38"/>
      <c r="AI114" s="38"/>
      <c r="AJ114" s="38"/>
      <c r="AK114" s="38"/>
      <c r="AL114" s="38"/>
      <c r="AM114" s="38"/>
      <c r="AN114" s="38"/>
      <c r="AO114" s="38"/>
      <c r="AP114" s="38"/>
      <c r="AQ114" s="38"/>
      <c r="AR114" s="38"/>
      <c r="AS114" s="38"/>
      <c r="AT114" s="38"/>
      <c r="AU114" s="38"/>
      <c r="AV114" s="38"/>
      <c r="AW114" s="38"/>
      <c r="AX114" s="38"/>
      <c r="AY114" s="38"/>
    </row>
    <row r="115" spans="1:51" ht="24.75" customHeight="1" x14ac:dyDescent="0.25">
      <c r="A115" s="166"/>
      <c r="B115" s="164"/>
      <c r="C115" s="67">
        <v>121</v>
      </c>
      <c r="D115" s="72" t="s">
        <v>175</v>
      </c>
      <c r="E115" s="86" t="s">
        <v>407</v>
      </c>
      <c r="F115" s="78" t="s">
        <v>51</v>
      </c>
      <c r="G115" s="79" t="s">
        <v>408</v>
      </c>
      <c r="H115" s="77" t="s">
        <v>468</v>
      </c>
      <c r="I115" s="82">
        <v>41.93</v>
      </c>
      <c r="J115" s="85">
        <v>6</v>
      </c>
      <c r="K115" s="28">
        <f t="shared" si="5"/>
        <v>6</v>
      </c>
      <c r="L115" s="28">
        <f t="shared" si="6"/>
        <v>6</v>
      </c>
      <c r="M115" s="29"/>
      <c r="N115" s="30">
        <f t="shared" si="3"/>
        <v>1</v>
      </c>
      <c r="O115" s="29"/>
      <c r="P115" s="29"/>
      <c r="Q115" s="29"/>
      <c r="R115" s="42">
        <f t="shared" si="7"/>
        <v>0</v>
      </c>
      <c r="S115" s="20" t="str">
        <f t="shared" si="8"/>
        <v>OK</v>
      </c>
      <c r="T115" s="145">
        <v>6</v>
      </c>
      <c r="U115" s="142"/>
      <c r="V115" s="142"/>
      <c r="W115" s="41"/>
      <c r="X115" s="41"/>
      <c r="Y115" s="41"/>
      <c r="Z115" s="41"/>
      <c r="AA115" s="40"/>
      <c r="AB115" s="40"/>
      <c r="AC115" s="40"/>
      <c r="AD115" s="40"/>
      <c r="AE115" s="38"/>
      <c r="AF115" s="38"/>
      <c r="AG115" s="38"/>
      <c r="AH115" s="38"/>
      <c r="AI115" s="38"/>
      <c r="AJ115" s="38"/>
      <c r="AK115" s="38"/>
      <c r="AL115" s="38"/>
      <c r="AM115" s="38"/>
      <c r="AN115" s="38"/>
      <c r="AO115" s="38"/>
      <c r="AP115" s="38"/>
      <c r="AQ115" s="38"/>
      <c r="AR115" s="38"/>
      <c r="AS115" s="38"/>
      <c r="AT115" s="38"/>
      <c r="AU115" s="38"/>
      <c r="AV115" s="38"/>
      <c r="AW115" s="38"/>
      <c r="AX115" s="38"/>
      <c r="AY115" s="38"/>
    </row>
    <row r="116" spans="1:51" ht="24.75" customHeight="1" x14ac:dyDescent="0.25">
      <c r="A116" s="166"/>
      <c r="B116" s="164"/>
      <c r="C116" s="67">
        <v>122</v>
      </c>
      <c r="D116" s="72" t="s">
        <v>176</v>
      </c>
      <c r="E116" s="86" t="s">
        <v>409</v>
      </c>
      <c r="F116" s="78" t="s">
        <v>374</v>
      </c>
      <c r="G116" s="79" t="s">
        <v>410</v>
      </c>
      <c r="H116" s="77" t="s">
        <v>468</v>
      </c>
      <c r="I116" s="82">
        <v>56.62</v>
      </c>
      <c r="J116" s="85">
        <v>10</v>
      </c>
      <c r="K116" s="28">
        <f t="shared" si="5"/>
        <v>10</v>
      </c>
      <c r="L116" s="28">
        <f t="shared" si="6"/>
        <v>10</v>
      </c>
      <c r="M116" s="29"/>
      <c r="N116" s="30">
        <f t="shared" si="3"/>
        <v>2</v>
      </c>
      <c r="O116" s="29"/>
      <c r="P116" s="29"/>
      <c r="Q116" s="29"/>
      <c r="R116" s="42">
        <f t="shared" si="7"/>
        <v>0</v>
      </c>
      <c r="S116" s="20" t="str">
        <f t="shared" si="8"/>
        <v>OK</v>
      </c>
      <c r="T116" s="145">
        <v>10</v>
      </c>
      <c r="U116" s="142"/>
      <c r="V116" s="142"/>
      <c r="W116" s="41"/>
      <c r="X116" s="41"/>
      <c r="Y116" s="41"/>
      <c r="Z116" s="41"/>
      <c r="AA116" s="40"/>
      <c r="AB116" s="40"/>
      <c r="AC116" s="40"/>
      <c r="AD116" s="40"/>
      <c r="AE116" s="38"/>
      <c r="AF116" s="38"/>
      <c r="AG116" s="38"/>
      <c r="AH116" s="38"/>
      <c r="AI116" s="38"/>
      <c r="AJ116" s="38"/>
      <c r="AK116" s="38"/>
      <c r="AL116" s="38"/>
      <c r="AM116" s="38"/>
      <c r="AN116" s="38"/>
      <c r="AO116" s="38"/>
      <c r="AP116" s="38"/>
      <c r="AQ116" s="38"/>
      <c r="AR116" s="38"/>
      <c r="AS116" s="38"/>
      <c r="AT116" s="38"/>
      <c r="AU116" s="38"/>
      <c r="AV116" s="38"/>
      <c r="AW116" s="38"/>
      <c r="AX116" s="38"/>
      <c r="AY116" s="38"/>
    </row>
    <row r="117" spans="1:51" ht="24.75" customHeight="1" x14ac:dyDescent="0.25">
      <c r="A117" s="166"/>
      <c r="B117" s="164"/>
      <c r="C117" s="67">
        <v>123</v>
      </c>
      <c r="D117" s="72" t="s">
        <v>177</v>
      </c>
      <c r="E117" s="86" t="s">
        <v>411</v>
      </c>
      <c r="F117" s="78" t="s">
        <v>274</v>
      </c>
      <c r="G117" s="79" t="s">
        <v>412</v>
      </c>
      <c r="H117" s="77" t="s">
        <v>468</v>
      </c>
      <c r="I117" s="82">
        <v>2.71</v>
      </c>
      <c r="J117" s="85">
        <v>1000</v>
      </c>
      <c r="K117" s="28">
        <f t="shared" si="5"/>
        <v>1000</v>
      </c>
      <c r="L117" s="28">
        <f t="shared" si="6"/>
        <v>1000</v>
      </c>
      <c r="M117" s="29"/>
      <c r="N117" s="30">
        <f t="shared" si="3"/>
        <v>250</v>
      </c>
      <c r="O117" s="29"/>
      <c r="P117" s="29"/>
      <c r="Q117" s="29"/>
      <c r="R117" s="42">
        <f t="shared" si="7"/>
        <v>0</v>
      </c>
      <c r="S117" s="20" t="str">
        <f t="shared" si="8"/>
        <v>OK</v>
      </c>
      <c r="T117" s="145">
        <v>1000</v>
      </c>
      <c r="U117" s="142"/>
      <c r="V117" s="142"/>
      <c r="W117" s="41"/>
      <c r="X117" s="41"/>
      <c r="Y117" s="41"/>
      <c r="Z117" s="41"/>
      <c r="AA117" s="40"/>
      <c r="AB117" s="40"/>
      <c r="AC117" s="40"/>
      <c r="AD117" s="40"/>
      <c r="AE117" s="38"/>
      <c r="AF117" s="38"/>
      <c r="AG117" s="38"/>
      <c r="AH117" s="38"/>
      <c r="AI117" s="38"/>
      <c r="AJ117" s="38"/>
      <c r="AK117" s="38"/>
      <c r="AL117" s="38"/>
      <c r="AM117" s="38"/>
      <c r="AN117" s="38"/>
      <c r="AO117" s="38"/>
      <c r="AP117" s="38"/>
      <c r="AQ117" s="38"/>
      <c r="AR117" s="38"/>
      <c r="AS117" s="38"/>
      <c r="AT117" s="38"/>
      <c r="AU117" s="38"/>
      <c r="AV117" s="38"/>
      <c r="AW117" s="38"/>
      <c r="AX117" s="38"/>
      <c r="AY117" s="38"/>
    </row>
    <row r="118" spans="1:51" ht="24.75" customHeight="1" x14ac:dyDescent="0.25">
      <c r="A118" s="166"/>
      <c r="B118" s="164"/>
      <c r="C118" s="67">
        <v>124</v>
      </c>
      <c r="D118" s="73" t="s">
        <v>178</v>
      </c>
      <c r="E118" s="86" t="s">
        <v>413</v>
      </c>
      <c r="F118" s="78" t="s">
        <v>414</v>
      </c>
      <c r="G118" s="80" t="s">
        <v>415</v>
      </c>
      <c r="H118" s="77" t="s">
        <v>468</v>
      </c>
      <c r="I118" s="82">
        <v>129.87</v>
      </c>
      <c r="J118" s="85">
        <v>0</v>
      </c>
      <c r="K118" s="28">
        <f t="shared" si="5"/>
        <v>0</v>
      </c>
      <c r="L118" s="28">
        <f t="shared" si="6"/>
        <v>0</v>
      </c>
      <c r="M118" s="29"/>
      <c r="N118" s="30">
        <f t="shared" si="3"/>
        <v>0</v>
      </c>
      <c r="O118" s="29"/>
      <c r="P118" s="29"/>
      <c r="Q118" s="29"/>
      <c r="R118" s="42">
        <f t="shared" si="7"/>
        <v>0</v>
      </c>
      <c r="S118" s="20" t="str">
        <f t="shared" si="8"/>
        <v>OK</v>
      </c>
      <c r="T118" s="142"/>
      <c r="U118" s="142"/>
      <c r="V118" s="142"/>
      <c r="W118" s="41"/>
      <c r="X118" s="41"/>
      <c r="Y118" s="41"/>
      <c r="Z118" s="41"/>
      <c r="AA118" s="40"/>
      <c r="AB118" s="40"/>
      <c r="AC118" s="40"/>
      <c r="AD118" s="40"/>
      <c r="AE118" s="38"/>
      <c r="AF118" s="38"/>
      <c r="AG118" s="38"/>
      <c r="AH118" s="38"/>
      <c r="AI118" s="38"/>
      <c r="AJ118" s="38"/>
      <c r="AK118" s="38"/>
      <c r="AL118" s="38"/>
      <c r="AM118" s="38"/>
      <c r="AN118" s="38"/>
      <c r="AO118" s="38"/>
      <c r="AP118" s="38"/>
      <c r="AQ118" s="38"/>
      <c r="AR118" s="38"/>
      <c r="AS118" s="38"/>
      <c r="AT118" s="38"/>
      <c r="AU118" s="38"/>
      <c r="AV118" s="38"/>
      <c r="AW118" s="38"/>
      <c r="AX118" s="38"/>
      <c r="AY118" s="38"/>
    </row>
    <row r="119" spans="1:51" ht="24.75" customHeight="1" x14ac:dyDescent="0.25">
      <c r="A119" s="166"/>
      <c r="B119" s="165"/>
      <c r="C119" s="67">
        <v>125</v>
      </c>
      <c r="D119" s="73" t="s">
        <v>179</v>
      </c>
      <c r="E119" s="86" t="s">
        <v>416</v>
      </c>
      <c r="F119" s="78" t="s">
        <v>403</v>
      </c>
      <c r="G119" s="80" t="s">
        <v>410</v>
      </c>
      <c r="H119" s="77" t="s">
        <v>468</v>
      </c>
      <c r="I119" s="82">
        <v>85.12</v>
      </c>
      <c r="J119" s="85">
        <v>0</v>
      </c>
      <c r="K119" s="28">
        <f t="shared" si="5"/>
        <v>0</v>
      </c>
      <c r="L119" s="28">
        <f t="shared" si="6"/>
        <v>0</v>
      </c>
      <c r="M119" s="29"/>
      <c r="N119" s="30">
        <f t="shared" si="3"/>
        <v>0</v>
      </c>
      <c r="O119" s="29"/>
      <c r="P119" s="29"/>
      <c r="Q119" s="29"/>
      <c r="R119" s="42">
        <f t="shared" si="7"/>
        <v>0</v>
      </c>
      <c r="S119" s="20" t="str">
        <f t="shared" si="8"/>
        <v>OK</v>
      </c>
      <c r="T119" s="142"/>
      <c r="U119" s="142"/>
      <c r="V119" s="142"/>
      <c r="W119" s="41"/>
      <c r="X119" s="41"/>
      <c r="Y119" s="41"/>
      <c r="Z119" s="41"/>
      <c r="AA119" s="40"/>
      <c r="AB119" s="40"/>
      <c r="AC119" s="40"/>
      <c r="AD119" s="40"/>
      <c r="AE119" s="38"/>
      <c r="AF119" s="38"/>
      <c r="AG119" s="38"/>
      <c r="AH119" s="38"/>
      <c r="AI119" s="38"/>
      <c r="AJ119" s="38"/>
      <c r="AK119" s="38"/>
      <c r="AL119" s="38"/>
      <c r="AM119" s="38"/>
      <c r="AN119" s="38"/>
      <c r="AO119" s="38"/>
      <c r="AP119" s="38"/>
      <c r="AQ119" s="38"/>
      <c r="AR119" s="38"/>
      <c r="AS119" s="38"/>
      <c r="AT119" s="38"/>
      <c r="AU119" s="38"/>
      <c r="AV119" s="38"/>
      <c r="AW119" s="38"/>
      <c r="AX119" s="38"/>
      <c r="AY119" s="38"/>
    </row>
    <row r="120" spans="1:51" ht="24.75" customHeight="1" x14ac:dyDescent="0.25">
      <c r="A120" s="166" t="s">
        <v>481</v>
      </c>
      <c r="B120" s="163">
        <v>15</v>
      </c>
      <c r="C120" s="67">
        <v>126</v>
      </c>
      <c r="D120" s="72" t="s">
        <v>180</v>
      </c>
      <c r="E120" s="86" t="s">
        <v>417</v>
      </c>
      <c r="F120" s="78" t="s">
        <v>3</v>
      </c>
      <c r="G120" s="79" t="s">
        <v>418</v>
      </c>
      <c r="H120" s="77" t="s">
        <v>470</v>
      </c>
      <c r="I120" s="82">
        <v>14.36</v>
      </c>
      <c r="J120" s="85">
        <v>10</v>
      </c>
      <c r="K120" s="28">
        <f t="shared" si="5"/>
        <v>10</v>
      </c>
      <c r="L120" s="28">
        <f t="shared" si="6"/>
        <v>10</v>
      </c>
      <c r="M120" s="29"/>
      <c r="N120" s="30">
        <f t="shared" si="3"/>
        <v>2</v>
      </c>
      <c r="O120" s="29"/>
      <c r="P120" s="29"/>
      <c r="Q120" s="29"/>
      <c r="R120" s="42">
        <f t="shared" si="7"/>
        <v>0</v>
      </c>
      <c r="S120" s="20" t="str">
        <f t="shared" si="8"/>
        <v>OK</v>
      </c>
      <c r="T120" s="145">
        <v>10</v>
      </c>
      <c r="U120" s="142"/>
      <c r="V120" s="142"/>
      <c r="W120" s="41"/>
      <c r="X120" s="41"/>
      <c r="Y120" s="41"/>
      <c r="Z120" s="41"/>
      <c r="AA120" s="40"/>
      <c r="AB120" s="40"/>
      <c r="AC120" s="40"/>
      <c r="AD120" s="40"/>
      <c r="AE120" s="38"/>
      <c r="AF120" s="38"/>
      <c r="AG120" s="38"/>
      <c r="AH120" s="38"/>
      <c r="AI120" s="38"/>
      <c r="AJ120" s="38"/>
      <c r="AK120" s="38"/>
      <c r="AL120" s="38"/>
      <c r="AM120" s="38"/>
      <c r="AN120" s="38"/>
      <c r="AO120" s="38"/>
      <c r="AP120" s="38"/>
      <c r="AQ120" s="38"/>
      <c r="AR120" s="38"/>
      <c r="AS120" s="38"/>
      <c r="AT120" s="38"/>
      <c r="AU120" s="38"/>
      <c r="AV120" s="38"/>
      <c r="AW120" s="38"/>
      <c r="AX120" s="38"/>
      <c r="AY120" s="38"/>
    </row>
    <row r="121" spans="1:51" ht="24.75" customHeight="1" x14ac:dyDescent="0.25">
      <c r="A121" s="166"/>
      <c r="B121" s="164"/>
      <c r="C121" s="67">
        <v>127</v>
      </c>
      <c r="D121" s="72" t="s">
        <v>181</v>
      </c>
      <c r="E121" s="86" t="s">
        <v>419</v>
      </c>
      <c r="F121" s="78" t="s">
        <v>3</v>
      </c>
      <c r="G121" s="79" t="s">
        <v>420</v>
      </c>
      <c r="H121" s="77" t="s">
        <v>468</v>
      </c>
      <c r="I121" s="82">
        <v>17.46</v>
      </c>
      <c r="J121" s="85">
        <v>5</v>
      </c>
      <c r="K121" s="28">
        <f t="shared" si="5"/>
        <v>5</v>
      </c>
      <c r="L121" s="28">
        <f t="shared" si="6"/>
        <v>5</v>
      </c>
      <c r="M121" s="29"/>
      <c r="N121" s="30">
        <f t="shared" si="3"/>
        <v>1</v>
      </c>
      <c r="O121" s="29"/>
      <c r="P121" s="29"/>
      <c r="Q121" s="29"/>
      <c r="R121" s="42">
        <f t="shared" si="7"/>
        <v>0</v>
      </c>
      <c r="S121" s="20" t="str">
        <f t="shared" si="8"/>
        <v>OK</v>
      </c>
      <c r="T121" s="145">
        <v>5</v>
      </c>
      <c r="U121" s="142"/>
      <c r="V121" s="142"/>
      <c r="W121" s="41"/>
      <c r="X121" s="41"/>
      <c r="Y121" s="41"/>
      <c r="Z121" s="41"/>
      <c r="AA121" s="40"/>
      <c r="AB121" s="40"/>
      <c r="AC121" s="40"/>
      <c r="AD121" s="40"/>
      <c r="AE121" s="38"/>
      <c r="AF121" s="38"/>
      <c r="AG121" s="38"/>
      <c r="AH121" s="38"/>
      <c r="AI121" s="38"/>
      <c r="AJ121" s="38"/>
      <c r="AK121" s="38"/>
      <c r="AL121" s="38"/>
      <c r="AM121" s="38"/>
      <c r="AN121" s="38"/>
      <c r="AO121" s="38"/>
      <c r="AP121" s="38"/>
      <c r="AQ121" s="38"/>
      <c r="AR121" s="38"/>
      <c r="AS121" s="38"/>
      <c r="AT121" s="38"/>
      <c r="AU121" s="38"/>
      <c r="AV121" s="38"/>
      <c r="AW121" s="38"/>
      <c r="AX121" s="38"/>
      <c r="AY121" s="38"/>
    </row>
    <row r="122" spans="1:51" ht="24.75" customHeight="1" x14ac:dyDescent="0.25">
      <c r="A122" s="166"/>
      <c r="B122" s="164"/>
      <c r="C122" s="67">
        <v>128</v>
      </c>
      <c r="D122" s="72" t="s">
        <v>182</v>
      </c>
      <c r="E122" s="86" t="s">
        <v>419</v>
      </c>
      <c r="F122" s="78" t="s">
        <v>3</v>
      </c>
      <c r="G122" s="79" t="s">
        <v>420</v>
      </c>
      <c r="H122" s="77" t="s">
        <v>468</v>
      </c>
      <c r="I122" s="82">
        <v>16.579999999999998</v>
      </c>
      <c r="J122" s="85">
        <v>5</v>
      </c>
      <c r="K122" s="28">
        <f t="shared" si="5"/>
        <v>5</v>
      </c>
      <c r="L122" s="28">
        <f t="shared" si="6"/>
        <v>5</v>
      </c>
      <c r="M122" s="29"/>
      <c r="N122" s="30">
        <f t="shared" si="3"/>
        <v>1</v>
      </c>
      <c r="O122" s="29"/>
      <c r="P122" s="29"/>
      <c r="Q122" s="29"/>
      <c r="R122" s="42">
        <f t="shared" si="7"/>
        <v>0</v>
      </c>
      <c r="S122" s="20" t="str">
        <f t="shared" si="8"/>
        <v>OK</v>
      </c>
      <c r="T122" s="145">
        <v>5</v>
      </c>
      <c r="U122" s="142"/>
      <c r="V122" s="142"/>
      <c r="W122" s="41"/>
      <c r="X122" s="41"/>
      <c r="Y122" s="41"/>
      <c r="Z122" s="41"/>
      <c r="AA122" s="40"/>
      <c r="AB122" s="40"/>
      <c r="AC122" s="40"/>
      <c r="AD122" s="40"/>
      <c r="AE122" s="38"/>
      <c r="AF122" s="38"/>
      <c r="AG122" s="38"/>
      <c r="AH122" s="38"/>
      <c r="AI122" s="38"/>
      <c r="AJ122" s="38"/>
      <c r="AK122" s="38"/>
      <c r="AL122" s="38"/>
      <c r="AM122" s="38"/>
      <c r="AN122" s="38"/>
      <c r="AO122" s="38"/>
      <c r="AP122" s="38"/>
      <c r="AQ122" s="38"/>
      <c r="AR122" s="38"/>
      <c r="AS122" s="38"/>
      <c r="AT122" s="38"/>
      <c r="AU122" s="38"/>
      <c r="AV122" s="38"/>
      <c r="AW122" s="38"/>
      <c r="AX122" s="38"/>
      <c r="AY122" s="38"/>
    </row>
    <row r="123" spans="1:51" ht="24.75" customHeight="1" x14ac:dyDescent="0.25">
      <c r="A123" s="166"/>
      <c r="B123" s="164"/>
      <c r="C123" s="67">
        <v>129</v>
      </c>
      <c r="D123" s="72" t="s">
        <v>183</v>
      </c>
      <c r="E123" s="86" t="s">
        <v>421</v>
      </c>
      <c r="F123" s="78" t="s">
        <v>3</v>
      </c>
      <c r="G123" s="79" t="s">
        <v>422</v>
      </c>
      <c r="H123" s="77" t="s">
        <v>471</v>
      </c>
      <c r="I123" s="82">
        <v>5.23</v>
      </c>
      <c r="J123" s="85">
        <v>5</v>
      </c>
      <c r="K123" s="28">
        <f t="shared" si="5"/>
        <v>5</v>
      </c>
      <c r="L123" s="28">
        <f t="shared" si="6"/>
        <v>5</v>
      </c>
      <c r="M123" s="29"/>
      <c r="N123" s="30">
        <f t="shared" si="3"/>
        <v>1</v>
      </c>
      <c r="O123" s="29"/>
      <c r="P123" s="29"/>
      <c r="Q123" s="29"/>
      <c r="R123" s="42">
        <f t="shared" si="7"/>
        <v>0</v>
      </c>
      <c r="S123" s="20" t="str">
        <f t="shared" si="8"/>
        <v>OK</v>
      </c>
      <c r="T123" s="145">
        <v>5</v>
      </c>
      <c r="U123" s="142"/>
      <c r="V123" s="142"/>
      <c r="W123" s="41"/>
      <c r="X123" s="41"/>
      <c r="Y123" s="41"/>
      <c r="Z123" s="41"/>
      <c r="AA123" s="40"/>
      <c r="AB123" s="40"/>
      <c r="AC123" s="40"/>
      <c r="AD123" s="40"/>
      <c r="AE123" s="38"/>
      <c r="AF123" s="38"/>
      <c r="AG123" s="38"/>
      <c r="AH123" s="38"/>
      <c r="AI123" s="38"/>
      <c r="AJ123" s="38"/>
      <c r="AK123" s="38"/>
      <c r="AL123" s="38"/>
      <c r="AM123" s="38"/>
      <c r="AN123" s="38"/>
      <c r="AO123" s="38"/>
      <c r="AP123" s="38"/>
      <c r="AQ123" s="38"/>
      <c r="AR123" s="38"/>
      <c r="AS123" s="38"/>
      <c r="AT123" s="38"/>
      <c r="AU123" s="38"/>
      <c r="AV123" s="38"/>
      <c r="AW123" s="38"/>
      <c r="AX123" s="38"/>
      <c r="AY123" s="38"/>
    </row>
    <row r="124" spans="1:51" ht="24.75" customHeight="1" x14ac:dyDescent="0.25">
      <c r="A124" s="166"/>
      <c r="B124" s="164"/>
      <c r="C124" s="67">
        <v>130</v>
      </c>
      <c r="D124" s="72" t="s">
        <v>184</v>
      </c>
      <c r="E124" s="86" t="s">
        <v>423</v>
      </c>
      <c r="F124" s="78" t="s">
        <v>3</v>
      </c>
      <c r="G124" s="79" t="s">
        <v>422</v>
      </c>
      <c r="H124" s="77" t="s">
        <v>471</v>
      </c>
      <c r="I124" s="82">
        <v>5.79</v>
      </c>
      <c r="J124" s="85">
        <v>10</v>
      </c>
      <c r="K124" s="28">
        <f t="shared" si="5"/>
        <v>10</v>
      </c>
      <c r="L124" s="28">
        <f t="shared" si="6"/>
        <v>10</v>
      </c>
      <c r="M124" s="29"/>
      <c r="N124" s="30">
        <f t="shared" si="3"/>
        <v>2</v>
      </c>
      <c r="O124" s="29"/>
      <c r="P124" s="29"/>
      <c r="Q124" s="29"/>
      <c r="R124" s="42">
        <f t="shared" si="7"/>
        <v>0</v>
      </c>
      <c r="S124" s="20" t="str">
        <f t="shared" si="8"/>
        <v>OK</v>
      </c>
      <c r="T124" s="145">
        <v>10</v>
      </c>
      <c r="U124" s="142"/>
      <c r="V124" s="142"/>
      <c r="W124" s="41"/>
      <c r="X124" s="41"/>
      <c r="Y124" s="41"/>
      <c r="Z124" s="41"/>
      <c r="AA124" s="40"/>
      <c r="AB124" s="40"/>
      <c r="AC124" s="40"/>
      <c r="AD124" s="40"/>
      <c r="AE124" s="38"/>
      <c r="AF124" s="38"/>
      <c r="AG124" s="38"/>
      <c r="AH124" s="38"/>
      <c r="AI124" s="38"/>
      <c r="AJ124" s="38"/>
      <c r="AK124" s="38"/>
      <c r="AL124" s="38"/>
      <c r="AM124" s="38"/>
      <c r="AN124" s="38"/>
      <c r="AO124" s="38"/>
      <c r="AP124" s="38"/>
      <c r="AQ124" s="38"/>
      <c r="AR124" s="38"/>
      <c r="AS124" s="38"/>
      <c r="AT124" s="38"/>
      <c r="AU124" s="38"/>
      <c r="AV124" s="38"/>
      <c r="AW124" s="38"/>
      <c r="AX124" s="38"/>
      <c r="AY124" s="38"/>
    </row>
    <row r="125" spans="1:51" ht="24.75" customHeight="1" x14ac:dyDescent="0.25">
      <c r="A125" s="166"/>
      <c r="B125" s="164"/>
      <c r="C125" s="67">
        <v>131</v>
      </c>
      <c r="D125" s="72" t="s">
        <v>185</v>
      </c>
      <c r="E125" s="86" t="s">
        <v>424</v>
      </c>
      <c r="F125" s="78" t="s">
        <v>236</v>
      </c>
      <c r="G125" s="79" t="s">
        <v>425</v>
      </c>
      <c r="H125" s="77" t="s">
        <v>468</v>
      </c>
      <c r="I125" s="82">
        <v>45.55</v>
      </c>
      <c r="J125" s="85">
        <v>2</v>
      </c>
      <c r="K125" s="28">
        <f t="shared" si="5"/>
        <v>2</v>
      </c>
      <c r="L125" s="28">
        <f t="shared" si="6"/>
        <v>2</v>
      </c>
      <c r="M125" s="29"/>
      <c r="N125" s="30">
        <f t="shared" si="3"/>
        <v>0</v>
      </c>
      <c r="O125" s="29"/>
      <c r="P125" s="29"/>
      <c r="Q125" s="29"/>
      <c r="R125" s="42">
        <f t="shared" si="7"/>
        <v>0</v>
      </c>
      <c r="S125" s="20" t="str">
        <f t="shared" si="8"/>
        <v>OK</v>
      </c>
      <c r="T125" s="145">
        <v>2</v>
      </c>
      <c r="U125" s="142"/>
      <c r="V125" s="142"/>
      <c r="W125" s="41"/>
      <c r="X125" s="41"/>
      <c r="Y125" s="41"/>
      <c r="Z125" s="41"/>
      <c r="AA125" s="40"/>
      <c r="AB125" s="40"/>
      <c r="AC125" s="40"/>
      <c r="AD125" s="40"/>
      <c r="AE125" s="38"/>
      <c r="AF125" s="38"/>
      <c r="AG125" s="38"/>
      <c r="AH125" s="38"/>
      <c r="AI125" s="38"/>
      <c r="AJ125" s="38"/>
      <c r="AK125" s="38"/>
      <c r="AL125" s="38"/>
      <c r="AM125" s="38"/>
      <c r="AN125" s="38"/>
      <c r="AO125" s="38"/>
      <c r="AP125" s="38"/>
      <c r="AQ125" s="38"/>
      <c r="AR125" s="38"/>
      <c r="AS125" s="38"/>
      <c r="AT125" s="38"/>
      <c r="AU125" s="38"/>
      <c r="AV125" s="38"/>
      <c r="AW125" s="38"/>
      <c r="AX125" s="38"/>
      <c r="AY125" s="38"/>
    </row>
    <row r="126" spans="1:51" ht="24.75" customHeight="1" x14ac:dyDescent="0.25">
      <c r="A126" s="166"/>
      <c r="B126" s="164"/>
      <c r="C126" s="67">
        <v>132</v>
      </c>
      <c r="D126" s="72" t="s">
        <v>186</v>
      </c>
      <c r="E126" s="86" t="s">
        <v>426</v>
      </c>
      <c r="F126" s="78" t="s">
        <v>236</v>
      </c>
      <c r="G126" s="79" t="s">
        <v>427</v>
      </c>
      <c r="H126" s="77" t="s">
        <v>473</v>
      </c>
      <c r="I126" s="82">
        <v>38.03</v>
      </c>
      <c r="J126" s="85">
        <v>8</v>
      </c>
      <c r="K126" s="28">
        <f t="shared" si="5"/>
        <v>8</v>
      </c>
      <c r="L126" s="28">
        <f t="shared" si="6"/>
        <v>8</v>
      </c>
      <c r="M126" s="29"/>
      <c r="N126" s="30">
        <f t="shared" si="3"/>
        <v>2</v>
      </c>
      <c r="O126" s="29"/>
      <c r="P126" s="29"/>
      <c r="Q126" s="29"/>
      <c r="R126" s="42">
        <f t="shared" si="7"/>
        <v>0</v>
      </c>
      <c r="S126" s="20" t="str">
        <f t="shared" si="8"/>
        <v>OK</v>
      </c>
      <c r="T126" s="145">
        <v>8</v>
      </c>
      <c r="U126" s="142"/>
      <c r="V126" s="142"/>
      <c r="W126" s="41"/>
      <c r="X126" s="41"/>
      <c r="Y126" s="41"/>
      <c r="Z126" s="41"/>
      <c r="AA126" s="40"/>
      <c r="AB126" s="40"/>
      <c r="AC126" s="40"/>
      <c r="AD126" s="40"/>
      <c r="AE126" s="38"/>
      <c r="AF126" s="38"/>
      <c r="AG126" s="38"/>
      <c r="AH126" s="38"/>
      <c r="AI126" s="38"/>
      <c r="AJ126" s="38"/>
      <c r="AK126" s="38"/>
      <c r="AL126" s="38"/>
      <c r="AM126" s="38"/>
      <c r="AN126" s="38"/>
      <c r="AO126" s="38"/>
      <c r="AP126" s="38"/>
      <c r="AQ126" s="38"/>
      <c r="AR126" s="38"/>
      <c r="AS126" s="38"/>
      <c r="AT126" s="38"/>
      <c r="AU126" s="38"/>
      <c r="AV126" s="38"/>
      <c r="AW126" s="38"/>
      <c r="AX126" s="38"/>
      <c r="AY126" s="38"/>
    </row>
    <row r="127" spans="1:51" ht="24.75" customHeight="1" x14ac:dyDescent="0.25">
      <c r="A127" s="166"/>
      <c r="B127" s="164"/>
      <c r="C127" s="67">
        <v>133</v>
      </c>
      <c r="D127" s="72" t="s">
        <v>187</v>
      </c>
      <c r="E127" s="86" t="s">
        <v>428</v>
      </c>
      <c r="F127" s="78" t="s">
        <v>374</v>
      </c>
      <c r="G127" s="79" t="s">
        <v>429</v>
      </c>
      <c r="H127" s="77" t="s">
        <v>474</v>
      </c>
      <c r="I127" s="82">
        <v>12.12</v>
      </c>
      <c r="J127" s="85">
        <v>10</v>
      </c>
      <c r="K127" s="28">
        <f t="shared" si="5"/>
        <v>10</v>
      </c>
      <c r="L127" s="28">
        <f t="shared" si="6"/>
        <v>10</v>
      </c>
      <c r="M127" s="29"/>
      <c r="N127" s="30">
        <f t="shared" si="3"/>
        <v>2</v>
      </c>
      <c r="O127" s="29"/>
      <c r="P127" s="29"/>
      <c r="Q127" s="29"/>
      <c r="R127" s="42">
        <f t="shared" si="7"/>
        <v>0</v>
      </c>
      <c r="S127" s="20" t="str">
        <f t="shared" si="8"/>
        <v>OK</v>
      </c>
      <c r="T127" s="145">
        <v>10</v>
      </c>
      <c r="U127" s="142"/>
      <c r="V127" s="142"/>
      <c r="W127" s="41"/>
      <c r="X127" s="41"/>
      <c r="Y127" s="41"/>
      <c r="Z127" s="41"/>
      <c r="AA127" s="40"/>
      <c r="AB127" s="40"/>
      <c r="AC127" s="40"/>
      <c r="AD127" s="40"/>
      <c r="AE127" s="38"/>
      <c r="AF127" s="38"/>
      <c r="AG127" s="38"/>
      <c r="AH127" s="38"/>
      <c r="AI127" s="38"/>
      <c r="AJ127" s="38"/>
      <c r="AK127" s="38"/>
      <c r="AL127" s="38"/>
      <c r="AM127" s="38"/>
      <c r="AN127" s="38"/>
      <c r="AO127" s="38"/>
      <c r="AP127" s="38"/>
      <c r="AQ127" s="38"/>
      <c r="AR127" s="38"/>
      <c r="AS127" s="38"/>
      <c r="AT127" s="38"/>
      <c r="AU127" s="38"/>
      <c r="AV127" s="38"/>
      <c r="AW127" s="38"/>
      <c r="AX127" s="38"/>
      <c r="AY127" s="38"/>
    </row>
    <row r="128" spans="1:51" ht="24.75" customHeight="1" x14ac:dyDescent="0.25">
      <c r="A128" s="166"/>
      <c r="B128" s="164"/>
      <c r="C128" s="67">
        <v>134</v>
      </c>
      <c r="D128" s="72" t="s">
        <v>188</v>
      </c>
      <c r="E128" s="86" t="s">
        <v>430</v>
      </c>
      <c r="F128" s="78" t="s">
        <v>236</v>
      </c>
      <c r="G128" s="79" t="s">
        <v>431</v>
      </c>
      <c r="H128" s="77" t="s">
        <v>468</v>
      </c>
      <c r="I128" s="82">
        <v>14.89</v>
      </c>
      <c r="J128" s="85">
        <v>24</v>
      </c>
      <c r="K128" s="28">
        <f t="shared" si="5"/>
        <v>24</v>
      </c>
      <c r="L128" s="28">
        <f t="shared" si="6"/>
        <v>24</v>
      </c>
      <c r="M128" s="29"/>
      <c r="N128" s="30">
        <f t="shared" si="3"/>
        <v>6</v>
      </c>
      <c r="O128" s="29"/>
      <c r="P128" s="29"/>
      <c r="Q128" s="29"/>
      <c r="R128" s="42">
        <f t="shared" si="7"/>
        <v>0</v>
      </c>
      <c r="S128" s="20" t="str">
        <f t="shared" si="8"/>
        <v>OK</v>
      </c>
      <c r="T128" s="145">
        <v>24</v>
      </c>
      <c r="U128" s="142"/>
      <c r="V128" s="142"/>
      <c r="W128" s="41"/>
      <c r="X128" s="41"/>
      <c r="Y128" s="41"/>
      <c r="Z128" s="41"/>
      <c r="AA128" s="40"/>
      <c r="AB128" s="40"/>
      <c r="AC128" s="40"/>
      <c r="AD128" s="40"/>
      <c r="AE128" s="38"/>
      <c r="AF128" s="38"/>
      <c r="AG128" s="38"/>
      <c r="AH128" s="38"/>
      <c r="AI128" s="38"/>
      <c r="AJ128" s="38"/>
      <c r="AK128" s="38"/>
      <c r="AL128" s="38"/>
      <c r="AM128" s="38"/>
      <c r="AN128" s="38"/>
      <c r="AO128" s="38"/>
      <c r="AP128" s="38"/>
      <c r="AQ128" s="38"/>
      <c r="AR128" s="38"/>
      <c r="AS128" s="38"/>
      <c r="AT128" s="38"/>
      <c r="AU128" s="38"/>
      <c r="AV128" s="38"/>
      <c r="AW128" s="38"/>
      <c r="AX128" s="38"/>
      <c r="AY128" s="38"/>
    </row>
    <row r="129" spans="1:51" ht="24.75" customHeight="1" x14ac:dyDescent="0.25">
      <c r="A129" s="166"/>
      <c r="B129" s="164"/>
      <c r="C129" s="67">
        <v>135</v>
      </c>
      <c r="D129" s="72" t="s">
        <v>189</v>
      </c>
      <c r="E129" s="86" t="s">
        <v>432</v>
      </c>
      <c r="F129" s="78" t="s">
        <v>236</v>
      </c>
      <c r="G129" s="80" t="s">
        <v>433</v>
      </c>
      <c r="H129" s="77" t="s">
        <v>468</v>
      </c>
      <c r="I129" s="82">
        <v>7.29</v>
      </c>
      <c r="J129" s="85">
        <v>30</v>
      </c>
      <c r="K129" s="28">
        <f t="shared" si="5"/>
        <v>30</v>
      </c>
      <c r="L129" s="28">
        <f t="shared" si="6"/>
        <v>30</v>
      </c>
      <c r="M129" s="29"/>
      <c r="N129" s="30">
        <f t="shared" si="3"/>
        <v>7</v>
      </c>
      <c r="O129" s="29"/>
      <c r="P129" s="29"/>
      <c r="Q129" s="29"/>
      <c r="R129" s="42">
        <f t="shared" si="7"/>
        <v>0</v>
      </c>
      <c r="S129" s="20" t="str">
        <f t="shared" si="8"/>
        <v>OK</v>
      </c>
      <c r="T129" s="145">
        <v>30</v>
      </c>
      <c r="U129" s="142"/>
      <c r="V129" s="142"/>
      <c r="W129" s="41"/>
      <c r="X129" s="41"/>
      <c r="Y129" s="41"/>
      <c r="Z129" s="41"/>
      <c r="AA129" s="40"/>
      <c r="AB129" s="40"/>
      <c r="AC129" s="40"/>
      <c r="AD129" s="40"/>
      <c r="AE129" s="38"/>
      <c r="AF129" s="38"/>
      <c r="AG129" s="38"/>
      <c r="AH129" s="38"/>
      <c r="AI129" s="38"/>
      <c r="AJ129" s="38"/>
      <c r="AK129" s="38"/>
      <c r="AL129" s="38"/>
      <c r="AM129" s="38"/>
      <c r="AN129" s="38"/>
      <c r="AO129" s="38"/>
      <c r="AP129" s="38"/>
      <c r="AQ129" s="38"/>
      <c r="AR129" s="38"/>
      <c r="AS129" s="38"/>
      <c r="AT129" s="38"/>
      <c r="AU129" s="38"/>
      <c r="AV129" s="38"/>
      <c r="AW129" s="38"/>
      <c r="AX129" s="38"/>
      <c r="AY129" s="38"/>
    </row>
    <row r="130" spans="1:51" ht="24.75" customHeight="1" x14ac:dyDescent="0.25">
      <c r="A130" s="166"/>
      <c r="B130" s="164"/>
      <c r="C130" s="67">
        <v>136</v>
      </c>
      <c r="D130" s="72" t="s">
        <v>190</v>
      </c>
      <c r="E130" s="86" t="s">
        <v>434</v>
      </c>
      <c r="F130" s="78" t="s">
        <v>236</v>
      </c>
      <c r="G130" s="80" t="s">
        <v>433</v>
      </c>
      <c r="H130" s="77" t="s">
        <v>468</v>
      </c>
      <c r="I130" s="82">
        <v>11.18</v>
      </c>
      <c r="J130" s="85">
        <v>24</v>
      </c>
      <c r="K130" s="28">
        <f t="shared" si="5"/>
        <v>24</v>
      </c>
      <c r="L130" s="28">
        <f t="shared" si="6"/>
        <v>24</v>
      </c>
      <c r="M130" s="29"/>
      <c r="N130" s="30">
        <f t="shared" si="3"/>
        <v>6</v>
      </c>
      <c r="O130" s="29"/>
      <c r="P130" s="29"/>
      <c r="Q130" s="29"/>
      <c r="R130" s="42">
        <f t="shared" si="7"/>
        <v>0</v>
      </c>
      <c r="S130" s="20" t="str">
        <f t="shared" si="8"/>
        <v>OK</v>
      </c>
      <c r="T130" s="145">
        <v>24</v>
      </c>
      <c r="U130" s="142"/>
      <c r="V130" s="142"/>
      <c r="W130" s="41"/>
      <c r="X130" s="41"/>
      <c r="Y130" s="41"/>
      <c r="Z130" s="41"/>
      <c r="AA130" s="40"/>
      <c r="AB130" s="40"/>
      <c r="AC130" s="40"/>
      <c r="AD130" s="40"/>
      <c r="AE130" s="38"/>
      <c r="AF130" s="38"/>
      <c r="AG130" s="38"/>
      <c r="AH130" s="38"/>
      <c r="AI130" s="38"/>
      <c r="AJ130" s="38"/>
      <c r="AK130" s="38"/>
      <c r="AL130" s="38"/>
      <c r="AM130" s="38"/>
      <c r="AN130" s="38"/>
      <c r="AO130" s="38"/>
      <c r="AP130" s="38"/>
      <c r="AQ130" s="38"/>
      <c r="AR130" s="38"/>
      <c r="AS130" s="38"/>
      <c r="AT130" s="38"/>
      <c r="AU130" s="38"/>
      <c r="AV130" s="38"/>
      <c r="AW130" s="38"/>
      <c r="AX130" s="38"/>
      <c r="AY130" s="38"/>
    </row>
    <row r="131" spans="1:51" ht="24.75" customHeight="1" x14ac:dyDescent="0.25">
      <c r="A131" s="166"/>
      <c r="B131" s="164"/>
      <c r="C131" s="67">
        <v>137</v>
      </c>
      <c r="D131" s="72" t="s">
        <v>191</v>
      </c>
      <c r="E131" s="86" t="s">
        <v>435</v>
      </c>
      <c r="F131" s="78" t="s">
        <v>236</v>
      </c>
      <c r="G131" s="79" t="s">
        <v>436</v>
      </c>
      <c r="H131" s="77" t="s">
        <v>475</v>
      </c>
      <c r="I131" s="82">
        <v>204.37</v>
      </c>
      <c r="J131" s="85">
        <v>2</v>
      </c>
      <c r="K131" s="28">
        <f t="shared" si="5"/>
        <v>2</v>
      </c>
      <c r="L131" s="28">
        <f t="shared" si="6"/>
        <v>2</v>
      </c>
      <c r="M131" s="29"/>
      <c r="N131" s="30">
        <f t="shared" si="3"/>
        <v>0</v>
      </c>
      <c r="O131" s="29"/>
      <c r="P131" s="29"/>
      <c r="Q131" s="29"/>
      <c r="R131" s="42">
        <f t="shared" si="7"/>
        <v>0</v>
      </c>
      <c r="S131" s="20" t="str">
        <f t="shared" si="8"/>
        <v>OK</v>
      </c>
      <c r="T131" s="145">
        <v>2</v>
      </c>
      <c r="U131" s="142"/>
      <c r="V131" s="142"/>
      <c r="W131" s="41"/>
      <c r="X131" s="41"/>
      <c r="Y131" s="41"/>
      <c r="Z131" s="41"/>
      <c r="AA131" s="40"/>
      <c r="AB131" s="40"/>
      <c r="AC131" s="40"/>
      <c r="AD131" s="40"/>
      <c r="AE131" s="38"/>
      <c r="AF131" s="38"/>
      <c r="AG131" s="38"/>
      <c r="AH131" s="38"/>
      <c r="AI131" s="38"/>
      <c r="AJ131" s="38"/>
      <c r="AK131" s="38"/>
      <c r="AL131" s="38"/>
      <c r="AM131" s="38"/>
      <c r="AN131" s="38"/>
      <c r="AO131" s="38"/>
      <c r="AP131" s="38"/>
      <c r="AQ131" s="38"/>
      <c r="AR131" s="38"/>
      <c r="AS131" s="38"/>
      <c r="AT131" s="38"/>
      <c r="AU131" s="38"/>
      <c r="AV131" s="38"/>
      <c r="AW131" s="38"/>
      <c r="AX131" s="38"/>
      <c r="AY131" s="38"/>
    </row>
    <row r="132" spans="1:51" ht="24.75" customHeight="1" x14ac:dyDescent="0.25">
      <c r="A132" s="166"/>
      <c r="B132" s="164"/>
      <c r="C132" s="67">
        <v>138</v>
      </c>
      <c r="D132" s="72" t="s">
        <v>192</v>
      </c>
      <c r="E132" s="86" t="s">
        <v>437</v>
      </c>
      <c r="F132" s="78" t="s">
        <v>291</v>
      </c>
      <c r="G132" s="79" t="s">
        <v>438</v>
      </c>
      <c r="H132" s="77" t="s">
        <v>475</v>
      </c>
      <c r="I132" s="82">
        <v>119.47</v>
      </c>
      <c r="J132" s="85">
        <v>21</v>
      </c>
      <c r="K132" s="28">
        <f t="shared" si="5"/>
        <v>21</v>
      </c>
      <c r="L132" s="28">
        <f t="shared" si="6"/>
        <v>21</v>
      </c>
      <c r="M132" s="29"/>
      <c r="N132" s="30">
        <f t="shared" si="3"/>
        <v>5</v>
      </c>
      <c r="O132" s="29"/>
      <c r="P132" s="29"/>
      <c r="Q132" s="29"/>
      <c r="R132" s="42">
        <f t="shared" si="7"/>
        <v>0</v>
      </c>
      <c r="S132" s="20" t="str">
        <f t="shared" si="8"/>
        <v>OK</v>
      </c>
      <c r="T132" s="145">
        <v>21</v>
      </c>
      <c r="U132" s="142"/>
      <c r="V132" s="142"/>
      <c r="W132" s="41"/>
      <c r="X132" s="41"/>
      <c r="Y132" s="41"/>
      <c r="Z132" s="41"/>
      <c r="AA132" s="40"/>
      <c r="AB132" s="40"/>
      <c r="AC132" s="40"/>
      <c r="AD132" s="40"/>
      <c r="AE132" s="38"/>
      <c r="AF132" s="38"/>
      <c r="AG132" s="38"/>
      <c r="AH132" s="38"/>
      <c r="AI132" s="38"/>
      <c r="AJ132" s="38"/>
      <c r="AK132" s="38"/>
      <c r="AL132" s="38"/>
      <c r="AM132" s="38"/>
      <c r="AN132" s="38"/>
      <c r="AO132" s="38"/>
      <c r="AP132" s="38"/>
      <c r="AQ132" s="38"/>
      <c r="AR132" s="38"/>
      <c r="AS132" s="38"/>
      <c r="AT132" s="38"/>
      <c r="AU132" s="38"/>
      <c r="AV132" s="38"/>
      <c r="AW132" s="38"/>
      <c r="AX132" s="38"/>
      <c r="AY132" s="38"/>
    </row>
    <row r="133" spans="1:51" ht="24.75" customHeight="1" x14ac:dyDescent="0.25">
      <c r="A133" s="166"/>
      <c r="B133" s="164"/>
      <c r="C133" s="67">
        <v>139</v>
      </c>
      <c r="D133" s="72" t="s">
        <v>193</v>
      </c>
      <c r="E133" s="86" t="s">
        <v>439</v>
      </c>
      <c r="F133" s="78" t="s">
        <v>236</v>
      </c>
      <c r="G133" s="79" t="s">
        <v>427</v>
      </c>
      <c r="H133" s="77" t="s">
        <v>473</v>
      </c>
      <c r="I133" s="82">
        <v>42.23</v>
      </c>
      <c r="J133" s="85">
        <v>21</v>
      </c>
      <c r="K133" s="28">
        <f t="shared" si="5"/>
        <v>21</v>
      </c>
      <c r="L133" s="28">
        <f t="shared" si="6"/>
        <v>21</v>
      </c>
      <c r="M133" s="29"/>
      <c r="N133" s="30">
        <f t="shared" si="3"/>
        <v>5</v>
      </c>
      <c r="O133" s="29"/>
      <c r="P133" s="29"/>
      <c r="Q133" s="29"/>
      <c r="R133" s="42">
        <f t="shared" si="7"/>
        <v>0</v>
      </c>
      <c r="S133" s="20" t="str">
        <f t="shared" si="8"/>
        <v>OK</v>
      </c>
      <c r="T133" s="145">
        <v>21</v>
      </c>
      <c r="U133" s="142"/>
      <c r="V133" s="142"/>
      <c r="W133" s="41"/>
      <c r="X133" s="41"/>
      <c r="Y133" s="41"/>
      <c r="Z133" s="41"/>
      <c r="AA133" s="40"/>
      <c r="AB133" s="40"/>
      <c r="AC133" s="40"/>
      <c r="AD133" s="40"/>
      <c r="AE133" s="38"/>
      <c r="AF133" s="38"/>
      <c r="AG133" s="38"/>
      <c r="AH133" s="38"/>
      <c r="AI133" s="38"/>
      <c r="AJ133" s="38"/>
      <c r="AK133" s="38"/>
      <c r="AL133" s="38"/>
      <c r="AM133" s="38"/>
      <c r="AN133" s="38"/>
      <c r="AO133" s="38"/>
      <c r="AP133" s="38"/>
      <c r="AQ133" s="38"/>
      <c r="AR133" s="38"/>
      <c r="AS133" s="38"/>
      <c r="AT133" s="38"/>
      <c r="AU133" s="38"/>
      <c r="AV133" s="38"/>
      <c r="AW133" s="38"/>
      <c r="AX133" s="38"/>
      <c r="AY133" s="38"/>
    </row>
    <row r="134" spans="1:51" ht="24.75" customHeight="1" x14ac:dyDescent="0.25">
      <c r="A134" s="166"/>
      <c r="B134" s="164"/>
      <c r="C134" s="67">
        <v>140</v>
      </c>
      <c r="D134" s="72" t="s">
        <v>194</v>
      </c>
      <c r="E134" s="86" t="s">
        <v>440</v>
      </c>
      <c r="F134" s="78" t="s">
        <v>236</v>
      </c>
      <c r="G134" s="79" t="s">
        <v>441</v>
      </c>
      <c r="H134" s="77" t="s">
        <v>475</v>
      </c>
      <c r="I134" s="82">
        <v>20.39</v>
      </c>
      <c r="J134" s="85">
        <v>21</v>
      </c>
      <c r="K134" s="28">
        <f t="shared" si="5"/>
        <v>21</v>
      </c>
      <c r="L134" s="28">
        <f t="shared" si="6"/>
        <v>21</v>
      </c>
      <c r="M134" s="29"/>
      <c r="N134" s="30">
        <f t="shared" si="3"/>
        <v>5</v>
      </c>
      <c r="O134" s="29"/>
      <c r="P134" s="29"/>
      <c r="Q134" s="29"/>
      <c r="R134" s="42">
        <f t="shared" si="7"/>
        <v>0</v>
      </c>
      <c r="S134" s="20" t="str">
        <f t="shared" si="8"/>
        <v>OK</v>
      </c>
      <c r="T134" s="145">
        <v>21</v>
      </c>
      <c r="U134" s="142"/>
      <c r="V134" s="142"/>
      <c r="W134" s="41"/>
      <c r="X134" s="41"/>
      <c r="Y134" s="41"/>
      <c r="Z134" s="41"/>
      <c r="AA134" s="40"/>
      <c r="AB134" s="40"/>
      <c r="AC134" s="40"/>
      <c r="AD134" s="40"/>
      <c r="AE134" s="38"/>
      <c r="AF134" s="38"/>
      <c r="AG134" s="38"/>
      <c r="AH134" s="38"/>
      <c r="AI134" s="38"/>
      <c r="AJ134" s="38"/>
      <c r="AK134" s="38"/>
      <c r="AL134" s="38"/>
      <c r="AM134" s="38"/>
      <c r="AN134" s="38"/>
      <c r="AO134" s="38"/>
      <c r="AP134" s="38"/>
      <c r="AQ134" s="38"/>
      <c r="AR134" s="38"/>
      <c r="AS134" s="38"/>
      <c r="AT134" s="38"/>
      <c r="AU134" s="38"/>
      <c r="AV134" s="38"/>
      <c r="AW134" s="38"/>
      <c r="AX134" s="38"/>
      <c r="AY134" s="38"/>
    </row>
    <row r="135" spans="1:51" ht="24.75" customHeight="1" x14ac:dyDescent="0.25">
      <c r="A135" s="166"/>
      <c r="B135" s="164"/>
      <c r="C135" s="67">
        <v>141</v>
      </c>
      <c r="D135" s="72" t="s">
        <v>195</v>
      </c>
      <c r="E135" s="86" t="s">
        <v>442</v>
      </c>
      <c r="F135" s="78" t="s">
        <v>236</v>
      </c>
      <c r="G135" s="79" t="s">
        <v>443</v>
      </c>
      <c r="H135" s="77" t="s">
        <v>475</v>
      </c>
      <c r="I135" s="82">
        <v>23.65</v>
      </c>
      <c r="J135" s="85">
        <v>21</v>
      </c>
      <c r="K135" s="28">
        <f t="shared" si="5"/>
        <v>21</v>
      </c>
      <c r="L135" s="28">
        <f t="shared" si="6"/>
        <v>21</v>
      </c>
      <c r="M135" s="29"/>
      <c r="N135" s="30">
        <f t="shared" si="3"/>
        <v>5</v>
      </c>
      <c r="O135" s="29"/>
      <c r="P135" s="29"/>
      <c r="Q135" s="29"/>
      <c r="R135" s="42">
        <f t="shared" si="7"/>
        <v>0</v>
      </c>
      <c r="S135" s="20" t="str">
        <f t="shared" si="8"/>
        <v>OK</v>
      </c>
      <c r="T135" s="145">
        <v>21</v>
      </c>
      <c r="U135" s="142"/>
      <c r="V135" s="142"/>
      <c r="W135" s="41"/>
      <c r="X135" s="41"/>
      <c r="Y135" s="41"/>
      <c r="Z135" s="41"/>
      <c r="AA135" s="40"/>
      <c r="AB135" s="40"/>
      <c r="AC135" s="40"/>
      <c r="AD135" s="40"/>
      <c r="AE135" s="38"/>
      <c r="AF135" s="38"/>
      <c r="AG135" s="38"/>
      <c r="AH135" s="38"/>
      <c r="AI135" s="38"/>
      <c r="AJ135" s="38"/>
      <c r="AK135" s="38"/>
      <c r="AL135" s="38"/>
      <c r="AM135" s="38"/>
      <c r="AN135" s="38"/>
      <c r="AO135" s="38"/>
      <c r="AP135" s="38"/>
      <c r="AQ135" s="38"/>
      <c r="AR135" s="38"/>
      <c r="AS135" s="38"/>
      <c r="AT135" s="38"/>
      <c r="AU135" s="38"/>
      <c r="AV135" s="38"/>
      <c r="AW135" s="38"/>
      <c r="AX135" s="38"/>
      <c r="AY135" s="38"/>
    </row>
    <row r="136" spans="1:51" ht="24.75" customHeight="1" x14ac:dyDescent="0.25">
      <c r="A136" s="166"/>
      <c r="B136" s="164"/>
      <c r="C136" s="67">
        <v>142</v>
      </c>
      <c r="D136" s="72" t="s">
        <v>196</v>
      </c>
      <c r="E136" s="86" t="s">
        <v>444</v>
      </c>
      <c r="F136" s="78" t="s">
        <v>236</v>
      </c>
      <c r="G136" s="79" t="s">
        <v>445</v>
      </c>
      <c r="H136" s="77" t="s">
        <v>475</v>
      </c>
      <c r="I136" s="82">
        <v>23.5</v>
      </c>
      <c r="J136" s="85">
        <v>21</v>
      </c>
      <c r="K136" s="28">
        <f t="shared" si="5"/>
        <v>21</v>
      </c>
      <c r="L136" s="28">
        <f t="shared" si="6"/>
        <v>21</v>
      </c>
      <c r="M136" s="29"/>
      <c r="N136" s="30">
        <f t="shared" si="3"/>
        <v>5</v>
      </c>
      <c r="O136" s="29"/>
      <c r="P136" s="29"/>
      <c r="Q136" s="29"/>
      <c r="R136" s="42">
        <f t="shared" si="7"/>
        <v>0</v>
      </c>
      <c r="S136" s="20" t="str">
        <f t="shared" si="8"/>
        <v>OK</v>
      </c>
      <c r="T136" s="145">
        <v>21</v>
      </c>
      <c r="U136" s="142"/>
      <c r="V136" s="142"/>
      <c r="W136" s="41"/>
      <c r="X136" s="41"/>
      <c r="Y136" s="41"/>
      <c r="Z136" s="41"/>
      <c r="AA136" s="40"/>
      <c r="AB136" s="40"/>
      <c r="AC136" s="40"/>
      <c r="AD136" s="40"/>
      <c r="AE136" s="38"/>
      <c r="AF136" s="38"/>
      <c r="AG136" s="38"/>
      <c r="AH136" s="38"/>
      <c r="AI136" s="38"/>
      <c r="AJ136" s="38"/>
      <c r="AK136" s="38"/>
      <c r="AL136" s="38"/>
      <c r="AM136" s="38"/>
      <c r="AN136" s="38"/>
      <c r="AO136" s="38"/>
      <c r="AP136" s="38"/>
      <c r="AQ136" s="38"/>
      <c r="AR136" s="38"/>
      <c r="AS136" s="38"/>
      <c r="AT136" s="38"/>
      <c r="AU136" s="38"/>
      <c r="AV136" s="38"/>
      <c r="AW136" s="38"/>
      <c r="AX136" s="38"/>
      <c r="AY136" s="38"/>
    </row>
    <row r="137" spans="1:51" ht="24.75" customHeight="1" x14ac:dyDescent="0.25">
      <c r="A137" s="166"/>
      <c r="B137" s="164"/>
      <c r="C137" s="67">
        <v>143</v>
      </c>
      <c r="D137" s="72" t="s">
        <v>197</v>
      </c>
      <c r="E137" s="86" t="s">
        <v>446</v>
      </c>
      <c r="F137" s="78" t="s">
        <v>236</v>
      </c>
      <c r="G137" s="79" t="s">
        <v>447</v>
      </c>
      <c r="H137" s="77" t="s">
        <v>472</v>
      </c>
      <c r="I137" s="82">
        <v>5.53</v>
      </c>
      <c r="J137" s="85">
        <v>42</v>
      </c>
      <c r="K137" s="28">
        <f t="shared" si="5"/>
        <v>42</v>
      </c>
      <c r="L137" s="28">
        <f t="shared" si="6"/>
        <v>42</v>
      </c>
      <c r="M137" s="29"/>
      <c r="N137" s="30">
        <f t="shared" si="3"/>
        <v>10</v>
      </c>
      <c r="O137" s="29"/>
      <c r="P137" s="29"/>
      <c r="Q137" s="29"/>
      <c r="R137" s="42">
        <f t="shared" si="7"/>
        <v>0</v>
      </c>
      <c r="S137" s="20" t="str">
        <f t="shared" si="8"/>
        <v>OK</v>
      </c>
      <c r="T137" s="145">
        <v>42</v>
      </c>
      <c r="U137" s="142"/>
      <c r="V137" s="142"/>
      <c r="W137" s="41"/>
      <c r="X137" s="41"/>
      <c r="Y137" s="41"/>
      <c r="Z137" s="41"/>
      <c r="AA137" s="40"/>
      <c r="AB137" s="40"/>
      <c r="AC137" s="40"/>
      <c r="AD137" s="40"/>
      <c r="AE137" s="38"/>
      <c r="AF137" s="38"/>
      <c r="AG137" s="38"/>
      <c r="AH137" s="38"/>
      <c r="AI137" s="38"/>
      <c r="AJ137" s="38"/>
      <c r="AK137" s="38"/>
      <c r="AL137" s="38"/>
      <c r="AM137" s="38"/>
      <c r="AN137" s="38"/>
      <c r="AO137" s="38"/>
      <c r="AP137" s="38"/>
      <c r="AQ137" s="38"/>
      <c r="AR137" s="38"/>
      <c r="AS137" s="38"/>
      <c r="AT137" s="38"/>
      <c r="AU137" s="38"/>
      <c r="AV137" s="38"/>
      <c r="AW137" s="38"/>
      <c r="AX137" s="38"/>
      <c r="AY137" s="38"/>
    </row>
    <row r="138" spans="1:51" ht="24.75" customHeight="1" x14ac:dyDescent="0.25">
      <c r="A138" s="166"/>
      <c r="B138" s="165"/>
      <c r="C138" s="67">
        <v>144</v>
      </c>
      <c r="D138" s="72" t="s">
        <v>198</v>
      </c>
      <c r="E138" s="86" t="s">
        <v>448</v>
      </c>
      <c r="F138" s="78" t="s">
        <v>236</v>
      </c>
      <c r="G138" s="79" t="s">
        <v>447</v>
      </c>
      <c r="H138" s="77" t="s">
        <v>472</v>
      </c>
      <c r="I138" s="82">
        <v>7.93</v>
      </c>
      <c r="J138" s="85">
        <v>21</v>
      </c>
      <c r="K138" s="28">
        <f t="shared" si="5"/>
        <v>21</v>
      </c>
      <c r="L138" s="28">
        <f t="shared" si="6"/>
        <v>21</v>
      </c>
      <c r="M138" s="29"/>
      <c r="N138" s="30">
        <f t="shared" si="3"/>
        <v>5</v>
      </c>
      <c r="O138" s="29"/>
      <c r="P138" s="29"/>
      <c r="Q138" s="29"/>
      <c r="R138" s="42">
        <f t="shared" si="7"/>
        <v>0</v>
      </c>
      <c r="S138" s="20" t="str">
        <f t="shared" si="8"/>
        <v>OK</v>
      </c>
      <c r="T138" s="145">
        <v>21</v>
      </c>
      <c r="U138" s="142"/>
      <c r="V138" s="142"/>
      <c r="W138" s="41"/>
      <c r="X138" s="41"/>
      <c r="Y138" s="41"/>
      <c r="Z138" s="41"/>
      <c r="AA138" s="40"/>
      <c r="AB138" s="40"/>
      <c r="AC138" s="40"/>
      <c r="AD138" s="40"/>
      <c r="AE138" s="38"/>
      <c r="AF138" s="38"/>
      <c r="AG138" s="38"/>
      <c r="AH138" s="38"/>
      <c r="AI138" s="38"/>
      <c r="AJ138" s="38"/>
      <c r="AK138" s="38"/>
      <c r="AL138" s="38"/>
      <c r="AM138" s="38"/>
      <c r="AN138" s="38"/>
      <c r="AO138" s="38"/>
      <c r="AP138" s="38"/>
      <c r="AQ138" s="38"/>
      <c r="AR138" s="38"/>
      <c r="AS138" s="38"/>
      <c r="AT138" s="38"/>
      <c r="AU138" s="38"/>
      <c r="AV138" s="38"/>
      <c r="AW138" s="38"/>
      <c r="AX138" s="38"/>
      <c r="AY138" s="38"/>
    </row>
    <row r="139" spans="1:51" ht="24.75" customHeight="1" x14ac:dyDescent="0.25">
      <c r="A139" s="166" t="s">
        <v>481</v>
      </c>
      <c r="B139" s="163">
        <v>16</v>
      </c>
      <c r="C139" s="67">
        <v>145</v>
      </c>
      <c r="D139" s="72" t="s">
        <v>199</v>
      </c>
      <c r="E139" s="86" t="s">
        <v>449</v>
      </c>
      <c r="F139" s="78" t="s">
        <v>236</v>
      </c>
      <c r="G139" s="79" t="s">
        <v>450</v>
      </c>
      <c r="H139" s="77" t="s">
        <v>468</v>
      </c>
      <c r="I139" s="82">
        <v>229.58</v>
      </c>
      <c r="J139" s="85">
        <v>0</v>
      </c>
      <c r="K139" s="28">
        <f t="shared" si="5"/>
        <v>0</v>
      </c>
      <c r="L139" s="28">
        <f t="shared" si="6"/>
        <v>0</v>
      </c>
      <c r="M139" s="29"/>
      <c r="N139" s="30">
        <f t="shared" si="3"/>
        <v>0</v>
      </c>
      <c r="O139" s="29"/>
      <c r="P139" s="29"/>
      <c r="Q139" s="29"/>
      <c r="R139" s="42">
        <f t="shared" si="7"/>
        <v>0</v>
      </c>
      <c r="S139" s="20" t="str">
        <f t="shared" si="8"/>
        <v>OK</v>
      </c>
      <c r="T139" s="142"/>
      <c r="U139" s="142"/>
      <c r="V139" s="142"/>
      <c r="W139" s="41"/>
      <c r="X139" s="41"/>
      <c r="Y139" s="41"/>
      <c r="Z139" s="41"/>
      <c r="AA139" s="40"/>
      <c r="AB139" s="40"/>
      <c r="AC139" s="40"/>
      <c r="AD139" s="40"/>
      <c r="AE139" s="38"/>
      <c r="AF139" s="38"/>
      <c r="AG139" s="38"/>
      <c r="AH139" s="38"/>
      <c r="AI139" s="38"/>
      <c r="AJ139" s="38"/>
      <c r="AK139" s="38"/>
      <c r="AL139" s="38"/>
      <c r="AM139" s="38"/>
      <c r="AN139" s="38"/>
      <c r="AO139" s="38"/>
      <c r="AP139" s="38"/>
      <c r="AQ139" s="38"/>
      <c r="AR139" s="38"/>
      <c r="AS139" s="38"/>
      <c r="AT139" s="38"/>
      <c r="AU139" s="38"/>
      <c r="AV139" s="38"/>
      <c r="AW139" s="38"/>
      <c r="AX139" s="38"/>
      <c r="AY139" s="38"/>
    </row>
    <row r="140" spans="1:51" ht="24.75" customHeight="1" x14ac:dyDescent="0.25">
      <c r="A140" s="166"/>
      <c r="B140" s="165"/>
      <c r="C140" s="67">
        <v>146</v>
      </c>
      <c r="D140" s="72" t="s">
        <v>200</v>
      </c>
      <c r="E140" s="86" t="s">
        <v>451</v>
      </c>
      <c r="F140" s="78" t="s">
        <v>403</v>
      </c>
      <c r="G140" s="79" t="s">
        <v>452</v>
      </c>
      <c r="H140" s="77" t="s">
        <v>52</v>
      </c>
      <c r="I140" s="82">
        <v>96.02</v>
      </c>
      <c r="J140" s="85">
        <v>0</v>
      </c>
      <c r="K140" s="28">
        <f t="shared" si="5"/>
        <v>0</v>
      </c>
      <c r="L140" s="28">
        <f t="shared" si="6"/>
        <v>0</v>
      </c>
      <c r="M140" s="29"/>
      <c r="N140" s="30">
        <f t="shared" si="3"/>
        <v>0</v>
      </c>
      <c r="O140" s="29"/>
      <c r="P140" s="29"/>
      <c r="Q140" s="29"/>
      <c r="R140" s="42">
        <f t="shared" si="7"/>
        <v>0</v>
      </c>
      <c r="S140" s="20" t="str">
        <f t="shared" si="8"/>
        <v>OK</v>
      </c>
      <c r="T140" s="142"/>
      <c r="U140" s="142"/>
      <c r="V140" s="142"/>
      <c r="W140" s="41"/>
      <c r="X140" s="41"/>
      <c r="Y140" s="41"/>
      <c r="Z140" s="41"/>
      <c r="AA140" s="40"/>
      <c r="AB140" s="40"/>
      <c r="AC140" s="40"/>
      <c r="AD140" s="40"/>
      <c r="AE140" s="38"/>
      <c r="AF140" s="38"/>
      <c r="AG140" s="38"/>
      <c r="AH140" s="38"/>
      <c r="AI140" s="38"/>
      <c r="AJ140" s="38"/>
      <c r="AK140" s="38"/>
      <c r="AL140" s="38"/>
      <c r="AM140" s="38"/>
      <c r="AN140" s="38"/>
      <c r="AO140" s="38"/>
      <c r="AP140" s="38"/>
      <c r="AQ140" s="38"/>
      <c r="AR140" s="38"/>
      <c r="AS140" s="38"/>
      <c r="AT140" s="38"/>
      <c r="AU140" s="38"/>
      <c r="AV140" s="38"/>
      <c r="AW140" s="38"/>
      <c r="AX140" s="38"/>
      <c r="AY140" s="38"/>
    </row>
    <row r="141" spans="1:51" ht="24.75" customHeight="1" x14ac:dyDescent="0.25">
      <c r="A141" s="166" t="s">
        <v>481</v>
      </c>
      <c r="B141" s="163">
        <v>17</v>
      </c>
      <c r="C141" s="67">
        <v>147</v>
      </c>
      <c r="D141" s="73" t="s">
        <v>201</v>
      </c>
      <c r="E141" s="86" t="s">
        <v>453</v>
      </c>
      <c r="F141" s="78" t="s">
        <v>3</v>
      </c>
      <c r="G141" s="80" t="s">
        <v>454</v>
      </c>
      <c r="H141" s="77" t="s">
        <v>468</v>
      </c>
      <c r="I141" s="82">
        <v>1298.31</v>
      </c>
      <c r="J141" s="85">
        <v>0</v>
      </c>
      <c r="K141" s="28">
        <f t="shared" si="5"/>
        <v>0</v>
      </c>
      <c r="L141" s="28">
        <f t="shared" si="6"/>
        <v>0</v>
      </c>
      <c r="M141" s="29"/>
      <c r="N141" s="30">
        <f t="shared" si="3"/>
        <v>0</v>
      </c>
      <c r="O141" s="29"/>
      <c r="P141" s="29"/>
      <c r="Q141" s="29"/>
      <c r="R141" s="42">
        <f t="shared" si="7"/>
        <v>0</v>
      </c>
      <c r="S141" s="20" t="str">
        <f t="shared" si="8"/>
        <v>OK</v>
      </c>
      <c r="T141" s="142"/>
      <c r="U141" s="142"/>
      <c r="V141" s="142"/>
      <c r="W141" s="41"/>
      <c r="X141" s="41"/>
      <c r="Y141" s="41"/>
      <c r="Z141" s="41"/>
      <c r="AA141" s="40"/>
      <c r="AB141" s="40"/>
      <c r="AC141" s="40"/>
      <c r="AD141" s="40"/>
      <c r="AE141" s="38"/>
      <c r="AF141" s="38"/>
      <c r="AG141" s="38"/>
      <c r="AH141" s="38"/>
      <c r="AI141" s="38"/>
      <c r="AJ141" s="38"/>
      <c r="AK141" s="38"/>
      <c r="AL141" s="38"/>
      <c r="AM141" s="38"/>
      <c r="AN141" s="38"/>
      <c r="AO141" s="38"/>
      <c r="AP141" s="38"/>
      <c r="AQ141" s="38"/>
      <c r="AR141" s="38"/>
      <c r="AS141" s="38"/>
      <c r="AT141" s="38"/>
      <c r="AU141" s="38"/>
      <c r="AV141" s="38"/>
      <c r="AW141" s="38"/>
      <c r="AX141" s="38"/>
      <c r="AY141" s="38"/>
    </row>
    <row r="142" spans="1:51" ht="24.75" customHeight="1" x14ac:dyDescent="0.25">
      <c r="A142" s="166"/>
      <c r="B142" s="164"/>
      <c r="C142" s="67">
        <v>148</v>
      </c>
      <c r="D142" s="73" t="s">
        <v>202</v>
      </c>
      <c r="E142" s="86" t="s">
        <v>455</v>
      </c>
      <c r="F142" s="78" t="s">
        <v>3</v>
      </c>
      <c r="G142" s="80" t="s">
        <v>454</v>
      </c>
      <c r="H142" s="77" t="s">
        <v>476</v>
      </c>
      <c r="I142" s="82">
        <v>1073.81</v>
      </c>
      <c r="J142" s="85">
        <v>0</v>
      </c>
      <c r="K142" s="28">
        <f t="shared" si="5"/>
        <v>0</v>
      </c>
      <c r="L142" s="28">
        <f t="shared" si="6"/>
        <v>0</v>
      </c>
      <c r="M142" s="29"/>
      <c r="N142" s="30">
        <f t="shared" si="3"/>
        <v>0</v>
      </c>
      <c r="O142" s="29"/>
      <c r="P142" s="29"/>
      <c r="Q142" s="29"/>
      <c r="R142" s="42">
        <f t="shared" si="7"/>
        <v>0</v>
      </c>
      <c r="S142" s="20" t="str">
        <f t="shared" si="8"/>
        <v>OK</v>
      </c>
      <c r="T142" s="142"/>
      <c r="U142" s="142"/>
      <c r="V142" s="142"/>
      <c r="W142" s="41"/>
      <c r="X142" s="41"/>
      <c r="Y142" s="41"/>
      <c r="Z142" s="41"/>
      <c r="AA142" s="40"/>
      <c r="AB142" s="40"/>
      <c r="AC142" s="40"/>
      <c r="AD142" s="40"/>
      <c r="AE142" s="38"/>
      <c r="AF142" s="38"/>
      <c r="AG142" s="38"/>
      <c r="AH142" s="38"/>
      <c r="AI142" s="38"/>
      <c r="AJ142" s="38"/>
      <c r="AK142" s="38"/>
      <c r="AL142" s="38"/>
      <c r="AM142" s="38"/>
      <c r="AN142" s="38"/>
      <c r="AO142" s="38"/>
      <c r="AP142" s="38"/>
      <c r="AQ142" s="38"/>
      <c r="AR142" s="38"/>
      <c r="AS142" s="38"/>
      <c r="AT142" s="38"/>
      <c r="AU142" s="38"/>
      <c r="AV142" s="38"/>
      <c r="AW142" s="38"/>
      <c r="AX142" s="38"/>
      <c r="AY142" s="38"/>
    </row>
    <row r="143" spans="1:51" ht="24.75" customHeight="1" x14ac:dyDescent="0.25">
      <c r="A143" s="166"/>
      <c r="B143" s="165"/>
      <c r="C143" s="67">
        <v>149</v>
      </c>
      <c r="D143" s="73" t="s">
        <v>203</v>
      </c>
      <c r="E143" s="86" t="s">
        <v>456</v>
      </c>
      <c r="F143" s="78" t="s">
        <v>3</v>
      </c>
      <c r="G143" s="80" t="s">
        <v>454</v>
      </c>
      <c r="H143" s="77" t="s">
        <v>468</v>
      </c>
      <c r="I143" s="82">
        <v>424.67</v>
      </c>
      <c r="J143" s="85">
        <v>0</v>
      </c>
      <c r="K143" s="28">
        <f t="shared" si="5"/>
        <v>0</v>
      </c>
      <c r="L143" s="28">
        <f t="shared" si="6"/>
        <v>0</v>
      </c>
      <c r="M143" s="29"/>
      <c r="N143" s="30">
        <f t="shared" si="3"/>
        <v>0</v>
      </c>
      <c r="O143" s="29"/>
      <c r="P143" s="29"/>
      <c r="Q143" s="29"/>
      <c r="R143" s="42">
        <f t="shared" si="7"/>
        <v>0</v>
      </c>
      <c r="S143" s="20" t="str">
        <f t="shared" si="8"/>
        <v>OK</v>
      </c>
      <c r="T143" s="142"/>
      <c r="U143" s="142"/>
      <c r="V143" s="142"/>
      <c r="W143" s="41"/>
      <c r="X143" s="41"/>
      <c r="Y143" s="41"/>
      <c r="Z143" s="41"/>
      <c r="AA143" s="40"/>
      <c r="AB143" s="40"/>
      <c r="AC143" s="40"/>
      <c r="AD143" s="40"/>
      <c r="AE143" s="38"/>
      <c r="AF143" s="38"/>
      <c r="AG143" s="38"/>
      <c r="AH143" s="38"/>
      <c r="AI143" s="38"/>
      <c r="AJ143" s="38"/>
      <c r="AK143" s="38"/>
      <c r="AL143" s="38"/>
      <c r="AM143" s="38"/>
      <c r="AN143" s="38"/>
      <c r="AO143" s="38"/>
      <c r="AP143" s="38"/>
      <c r="AQ143" s="38"/>
      <c r="AR143" s="38"/>
      <c r="AS143" s="38"/>
      <c r="AT143" s="38"/>
      <c r="AU143" s="38"/>
      <c r="AV143" s="38"/>
      <c r="AW143" s="38"/>
      <c r="AX143" s="38"/>
      <c r="AY143" s="38"/>
    </row>
    <row r="144" spans="1:51" ht="24.75" customHeight="1" x14ac:dyDescent="0.25">
      <c r="A144" s="166" t="s">
        <v>482</v>
      </c>
      <c r="B144" s="163">
        <v>18</v>
      </c>
      <c r="C144" s="67">
        <v>150</v>
      </c>
      <c r="D144" s="73" t="s">
        <v>204</v>
      </c>
      <c r="E144" s="86" t="s">
        <v>457</v>
      </c>
      <c r="F144" s="78" t="s">
        <v>403</v>
      </c>
      <c r="G144" s="80" t="s">
        <v>433</v>
      </c>
      <c r="H144" s="77" t="s">
        <v>470</v>
      </c>
      <c r="I144" s="82">
        <v>30.6</v>
      </c>
      <c r="J144" s="85">
        <v>0</v>
      </c>
      <c r="K144" s="28">
        <f t="shared" si="5"/>
        <v>0</v>
      </c>
      <c r="L144" s="28">
        <f t="shared" si="6"/>
        <v>0</v>
      </c>
      <c r="M144" s="29"/>
      <c r="N144" s="30">
        <f t="shared" si="3"/>
        <v>0</v>
      </c>
      <c r="O144" s="29"/>
      <c r="P144" s="29"/>
      <c r="Q144" s="29"/>
      <c r="R144" s="42">
        <f t="shared" si="7"/>
        <v>0</v>
      </c>
      <c r="S144" s="20" t="str">
        <f t="shared" si="8"/>
        <v>OK</v>
      </c>
      <c r="T144" s="142"/>
      <c r="U144" s="142"/>
      <c r="V144" s="142"/>
      <c r="W144" s="41"/>
      <c r="X144" s="41"/>
      <c r="Y144" s="41"/>
      <c r="Z144" s="41"/>
      <c r="AA144" s="40"/>
      <c r="AB144" s="40"/>
      <c r="AC144" s="40"/>
      <c r="AD144" s="40"/>
      <c r="AE144" s="38"/>
      <c r="AF144" s="38"/>
      <c r="AG144" s="38"/>
      <c r="AH144" s="38"/>
      <c r="AI144" s="38"/>
      <c r="AJ144" s="38"/>
      <c r="AK144" s="38"/>
      <c r="AL144" s="38"/>
      <c r="AM144" s="38"/>
      <c r="AN144" s="38"/>
      <c r="AO144" s="38"/>
      <c r="AP144" s="38"/>
      <c r="AQ144" s="38"/>
      <c r="AR144" s="38"/>
      <c r="AS144" s="38"/>
      <c r="AT144" s="38"/>
      <c r="AU144" s="38"/>
      <c r="AV144" s="38"/>
      <c r="AW144" s="38"/>
      <c r="AX144" s="38"/>
      <c r="AY144" s="38"/>
    </row>
    <row r="145" spans="1:51" ht="24.75" customHeight="1" x14ac:dyDescent="0.25">
      <c r="A145" s="166"/>
      <c r="B145" s="164"/>
      <c r="C145" s="67">
        <v>151</v>
      </c>
      <c r="D145" s="73" t="s">
        <v>205</v>
      </c>
      <c r="E145" s="86" t="s">
        <v>458</v>
      </c>
      <c r="F145" s="78" t="s">
        <v>3</v>
      </c>
      <c r="G145" s="80" t="s">
        <v>433</v>
      </c>
      <c r="H145" s="77" t="s">
        <v>468</v>
      </c>
      <c r="I145" s="82">
        <v>14.23</v>
      </c>
      <c r="J145" s="85">
        <v>0</v>
      </c>
      <c r="K145" s="28">
        <f t="shared" si="5"/>
        <v>0</v>
      </c>
      <c r="L145" s="28">
        <f t="shared" si="6"/>
        <v>0</v>
      </c>
      <c r="M145" s="29"/>
      <c r="N145" s="30">
        <f t="shared" si="3"/>
        <v>0</v>
      </c>
      <c r="O145" s="29"/>
      <c r="P145" s="29"/>
      <c r="Q145" s="29"/>
      <c r="R145" s="42">
        <f t="shared" si="7"/>
        <v>0</v>
      </c>
      <c r="S145" s="20" t="str">
        <f t="shared" si="8"/>
        <v>OK</v>
      </c>
      <c r="T145" s="142"/>
      <c r="U145" s="142"/>
      <c r="V145" s="142"/>
      <c r="W145" s="41"/>
      <c r="X145" s="41"/>
      <c r="Y145" s="41"/>
      <c r="Z145" s="41"/>
      <c r="AA145" s="40"/>
      <c r="AB145" s="40"/>
      <c r="AC145" s="40"/>
      <c r="AD145" s="40"/>
      <c r="AE145" s="38"/>
      <c r="AF145" s="38"/>
      <c r="AG145" s="38"/>
      <c r="AH145" s="38"/>
      <c r="AI145" s="38"/>
      <c r="AJ145" s="38"/>
      <c r="AK145" s="38"/>
      <c r="AL145" s="38"/>
      <c r="AM145" s="38"/>
      <c r="AN145" s="38"/>
      <c r="AO145" s="38"/>
      <c r="AP145" s="38"/>
      <c r="AQ145" s="38"/>
      <c r="AR145" s="38"/>
      <c r="AS145" s="38"/>
      <c r="AT145" s="38"/>
      <c r="AU145" s="38"/>
      <c r="AV145" s="38"/>
      <c r="AW145" s="38"/>
      <c r="AX145" s="38"/>
      <c r="AY145" s="38"/>
    </row>
    <row r="146" spans="1:51" ht="24.75" customHeight="1" x14ac:dyDescent="0.25">
      <c r="A146" s="166"/>
      <c r="B146" s="164"/>
      <c r="C146" s="67">
        <v>152</v>
      </c>
      <c r="D146" s="73" t="s">
        <v>206</v>
      </c>
      <c r="E146" s="86" t="s">
        <v>459</v>
      </c>
      <c r="F146" s="78" t="s">
        <v>3</v>
      </c>
      <c r="G146" s="80" t="s">
        <v>433</v>
      </c>
      <c r="H146" s="77" t="s">
        <v>468</v>
      </c>
      <c r="I146" s="82">
        <v>4.05</v>
      </c>
      <c r="J146" s="85">
        <v>0</v>
      </c>
      <c r="K146" s="28">
        <f t="shared" si="5"/>
        <v>0</v>
      </c>
      <c r="L146" s="28">
        <f t="shared" si="6"/>
        <v>0</v>
      </c>
      <c r="M146" s="29"/>
      <c r="N146" s="30">
        <f t="shared" si="3"/>
        <v>0</v>
      </c>
      <c r="O146" s="29"/>
      <c r="P146" s="29"/>
      <c r="Q146" s="29"/>
      <c r="R146" s="42">
        <f t="shared" si="7"/>
        <v>0</v>
      </c>
      <c r="S146" s="20" t="str">
        <f t="shared" si="8"/>
        <v>OK</v>
      </c>
      <c r="T146" s="142"/>
      <c r="U146" s="142"/>
      <c r="V146" s="142"/>
      <c r="W146" s="41"/>
      <c r="X146" s="41"/>
      <c r="Y146" s="41"/>
      <c r="Z146" s="41"/>
      <c r="AA146" s="40"/>
      <c r="AB146" s="40"/>
      <c r="AC146" s="40"/>
      <c r="AD146" s="40"/>
      <c r="AE146" s="38"/>
      <c r="AF146" s="38"/>
      <c r="AG146" s="38"/>
      <c r="AH146" s="38"/>
      <c r="AI146" s="38"/>
      <c r="AJ146" s="38"/>
      <c r="AK146" s="38"/>
      <c r="AL146" s="38"/>
      <c r="AM146" s="38"/>
      <c r="AN146" s="38"/>
      <c r="AO146" s="38"/>
      <c r="AP146" s="38"/>
      <c r="AQ146" s="38"/>
      <c r="AR146" s="38"/>
      <c r="AS146" s="38"/>
      <c r="AT146" s="38"/>
      <c r="AU146" s="38"/>
      <c r="AV146" s="38"/>
      <c r="AW146" s="38"/>
      <c r="AX146" s="38"/>
      <c r="AY146" s="38"/>
    </row>
    <row r="147" spans="1:51" ht="24.75" customHeight="1" x14ac:dyDescent="0.25">
      <c r="A147" s="166"/>
      <c r="B147" s="164"/>
      <c r="C147" s="67">
        <v>153</v>
      </c>
      <c r="D147" s="73" t="s">
        <v>207</v>
      </c>
      <c r="E147" s="86" t="s">
        <v>460</v>
      </c>
      <c r="F147" s="78" t="s">
        <v>3</v>
      </c>
      <c r="G147" s="80" t="s">
        <v>433</v>
      </c>
      <c r="H147" s="77" t="s">
        <v>468</v>
      </c>
      <c r="I147" s="82">
        <v>3.9</v>
      </c>
      <c r="J147" s="85">
        <v>0</v>
      </c>
      <c r="K147" s="28">
        <f t="shared" si="5"/>
        <v>0</v>
      </c>
      <c r="L147" s="28">
        <f t="shared" si="6"/>
        <v>0</v>
      </c>
      <c r="M147" s="29"/>
      <c r="N147" s="30">
        <f t="shared" si="3"/>
        <v>0</v>
      </c>
      <c r="O147" s="29"/>
      <c r="P147" s="29"/>
      <c r="Q147" s="29"/>
      <c r="R147" s="42">
        <f t="shared" si="7"/>
        <v>0</v>
      </c>
      <c r="S147" s="20" t="str">
        <f t="shared" si="8"/>
        <v>OK</v>
      </c>
      <c r="T147" s="142"/>
      <c r="U147" s="142"/>
      <c r="V147" s="142"/>
      <c r="W147" s="41"/>
      <c r="X147" s="41"/>
      <c r="Y147" s="41"/>
      <c r="Z147" s="41"/>
      <c r="AA147" s="40"/>
      <c r="AB147" s="40"/>
      <c r="AC147" s="40"/>
      <c r="AD147" s="40"/>
      <c r="AE147" s="38"/>
      <c r="AF147" s="38"/>
      <c r="AG147" s="38"/>
      <c r="AH147" s="38"/>
      <c r="AI147" s="38"/>
      <c r="AJ147" s="38"/>
      <c r="AK147" s="38"/>
      <c r="AL147" s="38"/>
      <c r="AM147" s="38"/>
      <c r="AN147" s="38"/>
      <c r="AO147" s="38"/>
      <c r="AP147" s="38"/>
      <c r="AQ147" s="38"/>
      <c r="AR147" s="38"/>
      <c r="AS147" s="38"/>
      <c r="AT147" s="38"/>
      <c r="AU147" s="38"/>
      <c r="AV147" s="38"/>
      <c r="AW147" s="38"/>
      <c r="AX147" s="38"/>
      <c r="AY147" s="38"/>
    </row>
    <row r="148" spans="1:51" ht="24.75" customHeight="1" x14ac:dyDescent="0.25">
      <c r="A148" s="166"/>
      <c r="B148" s="164"/>
      <c r="C148" s="67">
        <v>154</v>
      </c>
      <c r="D148" s="73" t="s">
        <v>208</v>
      </c>
      <c r="E148" s="86" t="s">
        <v>461</v>
      </c>
      <c r="F148" s="78" t="s">
        <v>3</v>
      </c>
      <c r="G148" s="80" t="s">
        <v>433</v>
      </c>
      <c r="H148" s="77" t="s">
        <v>468</v>
      </c>
      <c r="I148" s="82">
        <v>3.27</v>
      </c>
      <c r="J148" s="85">
        <v>0</v>
      </c>
      <c r="K148" s="28">
        <f t="shared" si="5"/>
        <v>0</v>
      </c>
      <c r="L148" s="28">
        <f t="shared" si="6"/>
        <v>0</v>
      </c>
      <c r="M148" s="29"/>
      <c r="N148" s="30">
        <f t="shared" si="3"/>
        <v>0</v>
      </c>
      <c r="O148" s="29"/>
      <c r="P148" s="29"/>
      <c r="Q148" s="29"/>
      <c r="R148" s="42">
        <f t="shared" si="7"/>
        <v>0</v>
      </c>
      <c r="S148" s="20" t="str">
        <f t="shared" si="8"/>
        <v>OK</v>
      </c>
      <c r="T148" s="142"/>
      <c r="U148" s="142"/>
      <c r="V148" s="142"/>
      <c r="W148" s="41"/>
      <c r="X148" s="41"/>
      <c r="Y148" s="41"/>
      <c r="Z148" s="41"/>
      <c r="AA148" s="40"/>
      <c r="AB148" s="40"/>
      <c r="AC148" s="40"/>
      <c r="AD148" s="40"/>
      <c r="AE148" s="38"/>
      <c r="AF148" s="38"/>
      <c r="AG148" s="38"/>
      <c r="AH148" s="38"/>
      <c r="AI148" s="38"/>
      <c r="AJ148" s="38"/>
      <c r="AK148" s="38"/>
      <c r="AL148" s="38"/>
      <c r="AM148" s="38"/>
      <c r="AN148" s="38"/>
      <c r="AO148" s="38"/>
      <c r="AP148" s="38"/>
      <c r="AQ148" s="38"/>
      <c r="AR148" s="38"/>
      <c r="AS148" s="38"/>
      <c r="AT148" s="38"/>
      <c r="AU148" s="38"/>
      <c r="AV148" s="38"/>
      <c r="AW148" s="38"/>
      <c r="AX148" s="38"/>
      <c r="AY148" s="38"/>
    </row>
    <row r="149" spans="1:51" ht="24.75" customHeight="1" x14ac:dyDescent="0.25">
      <c r="A149" s="166"/>
      <c r="B149" s="164"/>
      <c r="C149" s="67">
        <v>155</v>
      </c>
      <c r="D149" s="73" t="s">
        <v>209</v>
      </c>
      <c r="E149" s="86" t="s">
        <v>462</v>
      </c>
      <c r="F149" s="78" t="s">
        <v>3</v>
      </c>
      <c r="G149" s="80" t="s">
        <v>433</v>
      </c>
      <c r="H149" s="77" t="s">
        <v>468</v>
      </c>
      <c r="I149" s="82">
        <v>4.12</v>
      </c>
      <c r="J149" s="85">
        <v>0</v>
      </c>
      <c r="K149" s="28">
        <f t="shared" si="5"/>
        <v>0</v>
      </c>
      <c r="L149" s="28">
        <f t="shared" si="6"/>
        <v>0</v>
      </c>
      <c r="M149" s="29"/>
      <c r="N149" s="30">
        <f t="shared" si="3"/>
        <v>0</v>
      </c>
      <c r="O149" s="29"/>
      <c r="P149" s="29"/>
      <c r="Q149" s="29"/>
      <c r="R149" s="42">
        <f t="shared" si="7"/>
        <v>0</v>
      </c>
      <c r="S149" s="20" t="str">
        <f t="shared" si="8"/>
        <v>OK</v>
      </c>
      <c r="T149" s="142"/>
      <c r="U149" s="142"/>
      <c r="V149" s="142"/>
      <c r="W149" s="41"/>
      <c r="X149" s="41"/>
      <c r="Y149" s="41"/>
      <c r="Z149" s="41"/>
      <c r="AA149" s="40"/>
      <c r="AB149" s="40"/>
      <c r="AC149" s="40"/>
      <c r="AD149" s="40"/>
      <c r="AE149" s="38"/>
      <c r="AF149" s="38"/>
      <c r="AG149" s="38"/>
      <c r="AH149" s="38"/>
      <c r="AI149" s="38"/>
      <c r="AJ149" s="38"/>
      <c r="AK149" s="38"/>
      <c r="AL149" s="38"/>
      <c r="AM149" s="38"/>
      <c r="AN149" s="38"/>
      <c r="AO149" s="38"/>
      <c r="AP149" s="38"/>
      <c r="AQ149" s="38"/>
      <c r="AR149" s="38"/>
      <c r="AS149" s="38"/>
      <c r="AT149" s="38"/>
      <c r="AU149" s="38"/>
      <c r="AV149" s="38"/>
      <c r="AW149" s="38"/>
      <c r="AX149" s="38"/>
      <c r="AY149" s="38"/>
    </row>
    <row r="150" spans="1:51" ht="24.75" customHeight="1" x14ac:dyDescent="0.25">
      <c r="A150" s="166"/>
      <c r="B150" s="164"/>
      <c r="C150" s="67">
        <v>156</v>
      </c>
      <c r="D150" s="73" t="s">
        <v>210</v>
      </c>
      <c r="E150" s="86" t="s">
        <v>463</v>
      </c>
      <c r="F150" s="78" t="s">
        <v>3</v>
      </c>
      <c r="G150" s="80" t="s">
        <v>433</v>
      </c>
      <c r="H150" s="77" t="s">
        <v>468</v>
      </c>
      <c r="I150" s="82">
        <v>5.89</v>
      </c>
      <c r="J150" s="85">
        <v>0</v>
      </c>
      <c r="K150" s="28">
        <f t="shared" si="5"/>
        <v>0</v>
      </c>
      <c r="L150" s="28">
        <f t="shared" si="6"/>
        <v>0</v>
      </c>
      <c r="M150" s="29"/>
      <c r="N150" s="30">
        <f t="shared" si="3"/>
        <v>0</v>
      </c>
      <c r="O150" s="29"/>
      <c r="P150" s="29"/>
      <c r="Q150" s="29"/>
      <c r="R150" s="42">
        <f t="shared" si="7"/>
        <v>0</v>
      </c>
      <c r="S150" s="20" t="str">
        <f t="shared" si="8"/>
        <v>OK</v>
      </c>
      <c r="T150" s="142"/>
      <c r="U150" s="142"/>
      <c r="V150" s="142"/>
      <c r="W150" s="41"/>
      <c r="X150" s="41"/>
      <c r="Y150" s="41"/>
      <c r="Z150" s="41"/>
      <c r="AA150" s="40"/>
      <c r="AB150" s="40"/>
      <c r="AC150" s="40"/>
      <c r="AD150" s="40"/>
      <c r="AE150" s="38"/>
      <c r="AF150" s="38"/>
      <c r="AG150" s="38"/>
      <c r="AH150" s="38"/>
      <c r="AI150" s="38"/>
      <c r="AJ150" s="38"/>
      <c r="AK150" s="38"/>
      <c r="AL150" s="38"/>
      <c r="AM150" s="38"/>
      <c r="AN150" s="38"/>
      <c r="AO150" s="38"/>
      <c r="AP150" s="38"/>
      <c r="AQ150" s="38"/>
      <c r="AR150" s="38"/>
      <c r="AS150" s="38"/>
      <c r="AT150" s="38"/>
      <c r="AU150" s="38"/>
      <c r="AV150" s="38"/>
      <c r="AW150" s="38"/>
      <c r="AX150" s="38"/>
      <c r="AY150" s="38"/>
    </row>
    <row r="151" spans="1:51" ht="24.75" customHeight="1" x14ac:dyDescent="0.25">
      <c r="A151" s="166"/>
      <c r="B151" s="164"/>
      <c r="C151" s="67">
        <v>157</v>
      </c>
      <c r="D151" s="73" t="s">
        <v>211</v>
      </c>
      <c r="E151" s="86" t="s">
        <v>464</v>
      </c>
      <c r="F151" s="78" t="s">
        <v>3</v>
      </c>
      <c r="G151" s="80" t="s">
        <v>433</v>
      </c>
      <c r="H151" s="77" t="s">
        <v>468</v>
      </c>
      <c r="I151" s="82">
        <v>3.9</v>
      </c>
      <c r="J151" s="85">
        <v>0</v>
      </c>
      <c r="K151" s="28">
        <f t="shared" si="5"/>
        <v>0</v>
      </c>
      <c r="L151" s="28">
        <f t="shared" si="6"/>
        <v>0</v>
      </c>
      <c r="M151" s="29"/>
      <c r="N151" s="30">
        <f t="shared" si="3"/>
        <v>0</v>
      </c>
      <c r="O151" s="29"/>
      <c r="P151" s="29"/>
      <c r="Q151" s="29"/>
      <c r="R151" s="42">
        <f t="shared" si="7"/>
        <v>0</v>
      </c>
      <c r="S151" s="20" t="str">
        <f t="shared" si="8"/>
        <v>OK</v>
      </c>
      <c r="T151" s="142"/>
      <c r="U151" s="142"/>
      <c r="V151" s="142"/>
      <c r="W151" s="41"/>
      <c r="X151" s="41"/>
      <c r="Y151" s="41"/>
      <c r="Z151" s="41"/>
      <c r="AA151" s="40"/>
      <c r="AB151" s="40"/>
      <c r="AC151" s="40"/>
      <c r="AD151" s="40"/>
      <c r="AE151" s="38"/>
      <c r="AF151" s="38"/>
      <c r="AG151" s="38"/>
      <c r="AH151" s="38"/>
      <c r="AI151" s="38"/>
      <c r="AJ151" s="38"/>
      <c r="AK151" s="38"/>
      <c r="AL151" s="38"/>
      <c r="AM151" s="38"/>
      <c r="AN151" s="38"/>
      <c r="AO151" s="38"/>
      <c r="AP151" s="38"/>
      <c r="AQ151" s="38"/>
      <c r="AR151" s="38"/>
      <c r="AS151" s="38"/>
      <c r="AT151" s="38"/>
      <c r="AU151" s="38"/>
      <c r="AV151" s="38"/>
      <c r="AW151" s="38"/>
      <c r="AX151" s="38"/>
      <c r="AY151" s="38"/>
    </row>
    <row r="152" spans="1:51" ht="24.75" customHeight="1" x14ac:dyDescent="0.25">
      <c r="A152" s="166"/>
      <c r="B152" s="164"/>
      <c r="C152" s="67">
        <v>158</v>
      </c>
      <c r="D152" s="73" t="s">
        <v>212</v>
      </c>
      <c r="E152" s="86" t="s">
        <v>465</v>
      </c>
      <c r="F152" s="78" t="s">
        <v>3</v>
      </c>
      <c r="G152" s="80" t="s">
        <v>433</v>
      </c>
      <c r="H152" s="77" t="s">
        <v>473</v>
      </c>
      <c r="I152" s="82">
        <v>157.9</v>
      </c>
      <c r="J152" s="85">
        <v>0</v>
      </c>
      <c r="K152" s="28">
        <f t="shared" si="5"/>
        <v>0</v>
      </c>
      <c r="L152" s="28">
        <f t="shared" si="6"/>
        <v>0</v>
      </c>
      <c r="M152" s="29"/>
      <c r="N152" s="30">
        <f t="shared" si="3"/>
        <v>0</v>
      </c>
      <c r="O152" s="29"/>
      <c r="P152" s="29"/>
      <c r="Q152" s="29"/>
      <c r="R152" s="42">
        <f t="shared" si="7"/>
        <v>0</v>
      </c>
      <c r="S152" s="20" t="str">
        <f t="shared" si="8"/>
        <v>OK</v>
      </c>
      <c r="T152" s="142"/>
      <c r="U152" s="142"/>
      <c r="V152" s="142"/>
      <c r="W152" s="41"/>
      <c r="X152" s="41"/>
      <c r="Y152" s="41"/>
      <c r="Z152" s="41"/>
      <c r="AA152" s="40"/>
      <c r="AB152" s="40"/>
      <c r="AC152" s="40"/>
      <c r="AD152" s="40"/>
      <c r="AE152" s="38"/>
      <c r="AF152" s="38"/>
      <c r="AG152" s="38"/>
      <c r="AH152" s="38"/>
      <c r="AI152" s="38"/>
      <c r="AJ152" s="38"/>
      <c r="AK152" s="38"/>
      <c r="AL152" s="38"/>
      <c r="AM152" s="38"/>
      <c r="AN152" s="38"/>
      <c r="AO152" s="38"/>
      <c r="AP152" s="38"/>
      <c r="AQ152" s="38"/>
      <c r="AR152" s="38"/>
      <c r="AS152" s="38"/>
      <c r="AT152" s="38"/>
      <c r="AU152" s="38"/>
      <c r="AV152" s="38"/>
      <c r="AW152" s="38"/>
      <c r="AX152" s="38"/>
      <c r="AY152" s="38"/>
    </row>
    <row r="153" spans="1:51" ht="24.75" customHeight="1" x14ac:dyDescent="0.25">
      <c r="A153" s="166"/>
      <c r="B153" s="164"/>
      <c r="C153" s="67">
        <v>159</v>
      </c>
      <c r="D153" s="73" t="s">
        <v>213</v>
      </c>
      <c r="E153" s="86" t="s">
        <v>466</v>
      </c>
      <c r="F153" s="78" t="s">
        <v>3</v>
      </c>
      <c r="G153" s="80" t="s">
        <v>433</v>
      </c>
      <c r="H153" s="77" t="s">
        <v>473</v>
      </c>
      <c r="I153" s="82">
        <v>102.99</v>
      </c>
      <c r="J153" s="85">
        <v>0</v>
      </c>
      <c r="K153" s="28">
        <f t="shared" si="5"/>
        <v>0</v>
      </c>
      <c r="L153" s="28">
        <f t="shared" si="6"/>
        <v>0</v>
      </c>
      <c r="M153" s="29"/>
      <c r="N153" s="30">
        <f t="shared" si="3"/>
        <v>0</v>
      </c>
      <c r="O153" s="29"/>
      <c r="P153" s="29"/>
      <c r="Q153" s="29"/>
      <c r="R153" s="42">
        <f t="shared" si="7"/>
        <v>0</v>
      </c>
      <c r="S153" s="20" t="str">
        <f t="shared" si="8"/>
        <v>OK</v>
      </c>
      <c r="T153" s="142"/>
      <c r="U153" s="142"/>
      <c r="V153" s="142"/>
      <c r="W153" s="41"/>
      <c r="X153" s="41"/>
      <c r="Y153" s="41"/>
      <c r="Z153" s="41"/>
      <c r="AA153" s="40"/>
      <c r="AB153" s="40"/>
      <c r="AC153" s="40"/>
      <c r="AD153" s="40"/>
      <c r="AE153" s="38"/>
      <c r="AF153" s="38"/>
      <c r="AG153" s="38"/>
      <c r="AH153" s="38"/>
      <c r="AI153" s="38"/>
      <c r="AJ153" s="38"/>
      <c r="AK153" s="38"/>
      <c r="AL153" s="38"/>
      <c r="AM153" s="38"/>
      <c r="AN153" s="38"/>
      <c r="AO153" s="38"/>
      <c r="AP153" s="38"/>
      <c r="AQ153" s="38"/>
      <c r="AR153" s="38"/>
      <c r="AS153" s="38"/>
      <c r="AT153" s="38"/>
      <c r="AU153" s="38"/>
      <c r="AV153" s="38"/>
      <c r="AW153" s="38"/>
      <c r="AX153" s="38"/>
      <c r="AY153" s="38"/>
    </row>
    <row r="154" spans="1:51" ht="24.75" customHeight="1" x14ac:dyDescent="0.25">
      <c r="A154" s="166"/>
      <c r="B154" s="165"/>
      <c r="C154" s="67">
        <v>160</v>
      </c>
      <c r="D154" s="73" t="s">
        <v>214</v>
      </c>
      <c r="E154" s="86" t="s">
        <v>467</v>
      </c>
      <c r="F154" s="78" t="s">
        <v>340</v>
      </c>
      <c r="G154" s="80" t="s">
        <v>433</v>
      </c>
      <c r="H154" s="77" t="s">
        <v>468</v>
      </c>
      <c r="I154" s="82">
        <v>1405.14</v>
      </c>
      <c r="J154" s="85">
        <v>0</v>
      </c>
      <c r="K154" s="28">
        <f t="shared" si="5"/>
        <v>0</v>
      </c>
      <c r="L154" s="28">
        <f t="shared" si="6"/>
        <v>0</v>
      </c>
      <c r="M154" s="29"/>
      <c r="N154" s="30">
        <f t="shared" si="3"/>
        <v>0</v>
      </c>
      <c r="O154" s="29"/>
      <c r="P154" s="29"/>
      <c r="Q154" s="29"/>
      <c r="R154" s="42">
        <f t="shared" si="7"/>
        <v>0</v>
      </c>
      <c r="S154" s="20" t="str">
        <f t="shared" si="8"/>
        <v>OK</v>
      </c>
      <c r="T154" s="142"/>
      <c r="U154" s="142"/>
      <c r="V154" s="142"/>
      <c r="W154" s="41"/>
      <c r="X154" s="41"/>
      <c r="Y154" s="41"/>
      <c r="Z154" s="41"/>
      <c r="AA154" s="40"/>
      <c r="AB154" s="40"/>
      <c r="AC154" s="40"/>
      <c r="AD154" s="40"/>
      <c r="AE154" s="38"/>
      <c r="AF154" s="38"/>
      <c r="AG154" s="38"/>
      <c r="AH154" s="38"/>
      <c r="AI154" s="38"/>
      <c r="AJ154" s="38"/>
      <c r="AK154" s="38"/>
      <c r="AL154" s="38"/>
      <c r="AM154" s="38"/>
      <c r="AN154" s="38"/>
      <c r="AO154" s="38"/>
      <c r="AP154" s="38"/>
      <c r="AQ154" s="38"/>
      <c r="AR154" s="38"/>
      <c r="AS154" s="38"/>
      <c r="AT154" s="38"/>
      <c r="AU154" s="38"/>
      <c r="AV154" s="38"/>
      <c r="AW154" s="38"/>
      <c r="AX154" s="38"/>
      <c r="AY154" s="38"/>
    </row>
    <row r="155" spans="1:51" ht="16.5" customHeight="1" x14ac:dyDescent="0.25">
      <c r="I155" s="57"/>
      <c r="J155" s="55">
        <f t="shared" ref="J155:R155" si="9">SUM(J4:J154)</f>
        <v>8473</v>
      </c>
      <c r="K155" s="55">
        <f t="shared" si="9"/>
        <v>1631</v>
      </c>
      <c r="L155" s="55">
        <f t="shared" si="9"/>
        <v>1631</v>
      </c>
      <c r="M155" s="55">
        <f t="shared" si="9"/>
        <v>0</v>
      </c>
      <c r="N155" s="55">
        <f t="shared" si="9"/>
        <v>2080</v>
      </c>
      <c r="O155" s="55">
        <f t="shared" si="9"/>
        <v>0</v>
      </c>
      <c r="P155" s="55">
        <f t="shared" si="9"/>
        <v>0</v>
      </c>
      <c r="Q155" s="55">
        <f t="shared" si="9"/>
        <v>0</v>
      </c>
      <c r="R155" s="56">
        <f t="shared" si="9"/>
        <v>6842</v>
      </c>
      <c r="T155" s="148">
        <f>SUMPRODUCT($I$4:$I$154,T4:T154)</f>
        <v>13223.479999999998</v>
      </c>
      <c r="U155" s="148">
        <f t="shared" ref="U155:W155" si="10">SUMPRODUCT($I$4:$I$154,U4:U154)</f>
        <v>672.61</v>
      </c>
      <c r="V155" s="148">
        <f t="shared" si="10"/>
        <v>302.48</v>
      </c>
      <c r="W155" s="148">
        <f t="shared" si="10"/>
        <v>0</v>
      </c>
      <c r="X155" s="22">
        <f t="shared" ref="T155:AY155" si="11">SUMPRODUCT($I$4:$I$154,X4:X154)</f>
        <v>0</v>
      </c>
      <c r="Y155" s="22">
        <f t="shared" si="11"/>
        <v>0</v>
      </c>
      <c r="Z155" s="22">
        <f t="shared" si="11"/>
        <v>0</v>
      </c>
      <c r="AA155" s="22">
        <f t="shared" si="11"/>
        <v>0</v>
      </c>
      <c r="AB155" s="22">
        <f t="shared" si="11"/>
        <v>0</v>
      </c>
      <c r="AC155" s="22">
        <f t="shared" si="11"/>
        <v>0</v>
      </c>
      <c r="AD155" s="22">
        <f t="shared" si="11"/>
        <v>0</v>
      </c>
      <c r="AE155" s="22">
        <f t="shared" si="11"/>
        <v>0</v>
      </c>
      <c r="AF155" s="22">
        <f t="shared" si="11"/>
        <v>0</v>
      </c>
      <c r="AG155" s="22">
        <f t="shared" si="11"/>
        <v>0</v>
      </c>
      <c r="AH155" s="22">
        <f t="shared" si="11"/>
        <v>0</v>
      </c>
      <c r="AI155" s="22">
        <f t="shared" si="11"/>
        <v>0</v>
      </c>
      <c r="AJ155" s="22">
        <f t="shared" si="11"/>
        <v>0</v>
      </c>
      <c r="AK155" s="22">
        <f t="shared" si="11"/>
        <v>0</v>
      </c>
      <c r="AL155" s="22">
        <f t="shared" si="11"/>
        <v>0</v>
      </c>
      <c r="AM155" s="22">
        <f t="shared" si="11"/>
        <v>0</v>
      </c>
      <c r="AN155" s="22">
        <f t="shared" si="11"/>
        <v>0</v>
      </c>
      <c r="AO155" s="22">
        <f t="shared" si="11"/>
        <v>0</v>
      </c>
      <c r="AP155" s="22">
        <f t="shared" si="11"/>
        <v>0</v>
      </c>
      <c r="AQ155" s="22">
        <f t="shared" si="11"/>
        <v>0</v>
      </c>
      <c r="AR155" s="22">
        <f t="shared" si="11"/>
        <v>0</v>
      </c>
      <c r="AS155" s="22">
        <f t="shared" si="11"/>
        <v>0</v>
      </c>
      <c r="AT155" s="22">
        <f t="shared" si="11"/>
        <v>0</v>
      </c>
      <c r="AU155" s="22">
        <f t="shared" si="11"/>
        <v>0</v>
      </c>
      <c r="AV155" s="22">
        <f t="shared" si="11"/>
        <v>0</v>
      </c>
      <c r="AW155" s="22">
        <f t="shared" si="11"/>
        <v>0</v>
      </c>
      <c r="AX155" s="22">
        <f t="shared" si="11"/>
        <v>0</v>
      </c>
      <c r="AY155" s="22">
        <f t="shared" si="11"/>
        <v>0</v>
      </c>
    </row>
    <row r="156" spans="1:51" ht="20.25" customHeight="1" x14ac:dyDescent="0.25">
      <c r="J156" s="62">
        <f t="shared" ref="J156:Q156" si="12">SUMPRODUCT($I$4:$I$154,J4:J154)</f>
        <v>39329.67</v>
      </c>
      <c r="K156" s="62">
        <f t="shared" si="12"/>
        <v>14198.570000000002</v>
      </c>
      <c r="L156" s="62">
        <f t="shared" si="12"/>
        <v>14198.570000000002</v>
      </c>
      <c r="M156" s="62">
        <f t="shared" si="12"/>
        <v>0</v>
      </c>
      <c r="N156" s="62">
        <f t="shared" si="12"/>
        <v>9290.1099999999951</v>
      </c>
      <c r="O156" s="62">
        <f t="shared" si="12"/>
        <v>0</v>
      </c>
      <c r="P156" s="62">
        <f t="shared" si="12"/>
        <v>0</v>
      </c>
      <c r="Q156" s="62">
        <f t="shared" si="12"/>
        <v>0</v>
      </c>
      <c r="T156" s="149"/>
      <c r="U156" s="149"/>
      <c r="V156" s="149"/>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row>
    <row r="157" spans="1:51" ht="20.25" customHeight="1" thickBot="1" x14ac:dyDescent="0.3">
      <c r="J157" s="62"/>
      <c r="M157" s="33"/>
      <c r="N157" s="33"/>
      <c r="O157" s="33"/>
      <c r="P157" s="33"/>
      <c r="Q157" s="33"/>
      <c r="T157" s="149"/>
      <c r="U157" s="149"/>
      <c r="V157" s="149"/>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row>
    <row r="158" spans="1:51" ht="17.25" customHeight="1" x14ac:dyDescent="0.25">
      <c r="A158" s="39"/>
      <c r="B158" s="177" t="s">
        <v>60</v>
      </c>
      <c r="C158" s="178"/>
      <c r="D158" s="178"/>
      <c r="E158" s="178"/>
      <c r="F158" s="178"/>
      <c r="G158" s="178"/>
      <c r="H158" s="178"/>
      <c r="I158" s="178"/>
      <c r="J158" s="179"/>
      <c r="K158" s="33"/>
      <c r="L158" s="33"/>
      <c r="M158" s="33"/>
      <c r="N158" s="33"/>
      <c r="O158" s="33"/>
      <c r="P158" s="33"/>
      <c r="Q158" s="33"/>
      <c r="T158" s="149"/>
      <c r="U158" s="150"/>
      <c r="V158" s="150"/>
      <c r="W158" s="26"/>
    </row>
    <row r="159" spans="1:51" ht="16.5" customHeight="1" x14ac:dyDescent="0.25">
      <c r="A159" s="39"/>
      <c r="B159" s="180" t="s">
        <v>58</v>
      </c>
      <c r="C159" s="181"/>
      <c r="D159" s="181"/>
      <c r="E159" s="181"/>
      <c r="F159" s="181"/>
      <c r="G159" s="181"/>
      <c r="H159" s="181"/>
      <c r="I159" s="181"/>
      <c r="J159" s="182"/>
      <c r="Q159" s="27"/>
      <c r="T159" s="149"/>
      <c r="U159" s="150"/>
      <c r="V159" s="150"/>
      <c r="W159" s="26"/>
    </row>
    <row r="160" spans="1:51" ht="15.75" customHeight="1" x14ac:dyDescent="0.25">
      <c r="A160" s="39"/>
      <c r="B160" s="183" t="s">
        <v>59</v>
      </c>
      <c r="C160" s="184"/>
      <c r="D160" s="184"/>
      <c r="E160" s="184"/>
      <c r="F160" s="184"/>
      <c r="G160" s="184"/>
      <c r="H160" s="184"/>
      <c r="I160" s="184"/>
      <c r="J160" s="185"/>
      <c r="Q160" s="27"/>
      <c r="T160" s="149"/>
      <c r="U160" s="150"/>
      <c r="V160" s="150"/>
      <c r="W160" s="26"/>
    </row>
    <row r="161" spans="1:22" ht="18.75" customHeight="1" thickBot="1" x14ac:dyDescent="0.3">
      <c r="A161" s="39"/>
      <c r="B161" s="186" t="s">
        <v>57</v>
      </c>
      <c r="C161" s="187"/>
      <c r="D161" s="187"/>
      <c r="E161" s="187"/>
      <c r="F161" s="187"/>
      <c r="G161" s="187"/>
      <c r="H161" s="187"/>
      <c r="I161" s="187"/>
      <c r="J161" s="188"/>
      <c r="T161" s="149"/>
      <c r="U161" s="149"/>
      <c r="V161" s="149"/>
    </row>
  </sheetData>
  <autoFilter ref="A3:AY3" xr:uid="{00000000-0001-0000-0000-000000000000}"/>
  <mergeCells count="71">
    <mergeCell ref="B161:J161"/>
    <mergeCell ref="A120:A138"/>
    <mergeCell ref="B120:B138"/>
    <mergeCell ref="A139:A140"/>
    <mergeCell ref="B139:B140"/>
    <mergeCell ref="A141:A143"/>
    <mergeCell ref="B141:B143"/>
    <mergeCell ref="A144:A154"/>
    <mergeCell ref="B144:B154"/>
    <mergeCell ref="B158:J158"/>
    <mergeCell ref="B159:J159"/>
    <mergeCell ref="B160:J160"/>
    <mergeCell ref="A92:A103"/>
    <mergeCell ref="B92:B103"/>
    <mergeCell ref="A104:A110"/>
    <mergeCell ref="B104:B110"/>
    <mergeCell ref="A111:A119"/>
    <mergeCell ref="B111:B119"/>
    <mergeCell ref="A74:A88"/>
    <mergeCell ref="B74:B88"/>
    <mergeCell ref="A89:A90"/>
    <mergeCell ref="B89:B90"/>
    <mergeCell ref="A27:A30"/>
    <mergeCell ref="B27:B30"/>
    <mergeCell ref="A31:A56"/>
    <mergeCell ref="B31:B56"/>
    <mergeCell ref="A57:A73"/>
    <mergeCell ref="B57:B73"/>
    <mergeCell ref="A4:A16"/>
    <mergeCell ref="B4:B16"/>
    <mergeCell ref="A17:A22"/>
    <mergeCell ref="B17:B22"/>
    <mergeCell ref="A23:A26"/>
    <mergeCell ref="B23:B26"/>
    <mergeCell ref="AU1:AU2"/>
    <mergeCell ref="AV1:AV2"/>
    <mergeCell ref="AW1:AW2"/>
    <mergeCell ref="AX1:AX2"/>
    <mergeCell ref="AY1:AY2"/>
    <mergeCell ref="AH1:AH2"/>
    <mergeCell ref="W1:W2"/>
    <mergeCell ref="X1:X2"/>
    <mergeCell ref="Y1:Y2"/>
    <mergeCell ref="Z1:Z2"/>
    <mergeCell ref="AA1:AA2"/>
    <mergeCell ref="AC1:AC2"/>
    <mergeCell ref="AD1:AD2"/>
    <mergeCell ref="AE1:AE2"/>
    <mergeCell ref="AF1:AF2"/>
    <mergeCell ref="AG1:AG2"/>
    <mergeCell ref="AB1:AB2"/>
    <mergeCell ref="AR1:AR2"/>
    <mergeCell ref="AS1:AS2"/>
    <mergeCell ref="AT1:AT2"/>
    <mergeCell ref="AI1:AI2"/>
    <mergeCell ref="AJ1:AJ2"/>
    <mergeCell ref="AK1:AK2"/>
    <mergeCell ref="AL1:AL2"/>
    <mergeCell ref="AM1:AM2"/>
    <mergeCell ref="AN1:AN2"/>
    <mergeCell ref="AO1:AO2"/>
    <mergeCell ref="AP1:AP2"/>
    <mergeCell ref="AQ1:AQ2"/>
    <mergeCell ref="V1:V2"/>
    <mergeCell ref="A2:I2"/>
    <mergeCell ref="J2:S2"/>
    <mergeCell ref="A1:C1"/>
    <mergeCell ref="D1:I1"/>
    <mergeCell ref="J1:S1"/>
    <mergeCell ref="T1:T2"/>
    <mergeCell ref="U1:U2"/>
  </mergeCells>
  <conditionalFormatting sqref="S1 S3:S1048576">
    <cfRule type="cellIs" dxfId="151" priority="17" operator="equal">
      <formula>"ATENÇÃO"</formula>
    </cfRule>
  </conditionalFormatting>
  <conditionalFormatting sqref="W4:AY154">
    <cfRule type="cellIs" dxfId="150" priority="16" operator="greaterThan">
      <formula>0</formula>
    </cfRule>
  </conditionalFormatting>
  <conditionalFormatting sqref="R4:R154">
    <cfRule type="cellIs" dxfId="149" priority="15" operator="lessThan">
      <formula>0</formula>
    </cfRule>
  </conditionalFormatting>
  <conditionalFormatting sqref="S4:S154">
    <cfRule type="containsText" dxfId="148" priority="14" operator="containsText" text="ATENÇÃO">
      <formula>NOT(ISERROR(SEARCH("ATENÇÃO",S4)))</formula>
    </cfRule>
  </conditionalFormatting>
  <conditionalFormatting sqref="D123:D125 D8 D77 D105">
    <cfRule type="duplicateValues" dxfId="147" priority="12"/>
  </conditionalFormatting>
  <conditionalFormatting sqref="D10:D12">
    <cfRule type="duplicateValues" dxfId="146" priority="7"/>
  </conditionalFormatting>
  <conditionalFormatting sqref="D65">
    <cfRule type="duplicateValues" dxfId="145" priority="6"/>
  </conditionalFormatting>
  <conditionalFormatting sqref="D81">
    <cfRule type="duplicateValues" dxfId="144" priority="5"/>
  </conditionalFormatting>
  <conditionalFormatting sqref="D116 D126:D129">
    <cfRule type="duplicateValues" dxfId="143" priority="10"/>
  </conditionalFormatting>
  <conditionalFormatting sqref="D120:D122 D117 D115 D106">
    <cfRule type="duplicateValues" dxfId="142" priority="11"/>
  </conditionalFormatting>
  <conditionalFormatting sqref="D130:D138">
    <cfRule type="duplicateValues" dxfId="141" priority="4"/>
  </conditionalFormatting>
  <conditionalFormatting sqref="D139:D140 D9">
    <cfRule type="duplicateValues" dxfId="140" priority="8"/>
  </conditionalFormatting>
  <conditionalFormatting sqref="D143">
    <cfRule type="duplicateValues" dxfId="139" priority="3"/>
  </conditionalFormatting>
  <conditionalFormatting sqref="D144">
    <cfRule type="duplicateValues" dxfId="138" priority="2"/>
  </conditionalFormatting>
  <conditionalFormatting sqref="D145:D153 D141:D142 D118:D119">
    <cfRule type="duplicateValues" dxfId="137" priority="13"/>
  </conditionalFormatting>
  <conditionalFormatting sqref="D154">
    <cfRule type="duplicateValues" dxfId="136" priority="1"/>
  </conditionalFormatting>
  <conditionalFormatting sqref="D78:D80 D66:D76 D82:D104 D107:D114 D13:D64 D4:D7">
    <cfRule type="duplicateValues" dxfId="135" priority="9"/>
  </conditionalFormatting>
  <pageMargins left="0.511811024" right="0.511811024" top="0.78740157499999996" bottom="0.78740157499999996" header="0.31496062000000002" footer="0.31496062000000002"/>
  <pageSetup paperSize="9" scale="60" orientation="landscape" r:id="rId1"/>
  <colBreaks count="1" manualBreakCount="1">
    <brk id="23"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E33D0-A176-42F0-80D5-136FF0A29505}">
  <dimension ref="A1:AY161"/>
  <sheetViews>
    <sheetView topLeftCell="A136" zoomScale="50" zoomScaleNormal="50" workbookViewId="0">
      <selection activeCell="X161" sqref="X161"/>
    </sheetView>
  </sheetViews>
  <sheetFormatPr defaultColWidth="11.85546875" defaultRowHeight="24.75" customHeight="1" x14ac:dyDescent="0.25"/>
  <cols>
    <col min="1" max="1" width="10.28515625" style="1" customWidth="1"/>
    <col min="2" max="2" width="8" style="1" customWidth="1"/>
    <col min="3" max="3" width="9.85546875" style="1" customWidth="1"/>
    <col min="4" max="4" width="13.28515625" style="3" customWidth="1"/>
    <col min="5" max="5" width="12.42578125" style="1" customWidth="1"/>
    <col min="6" max="6" width="15.85546875" style="1" customWidth="1"/>
    <col min="7" max="7" width="14.42578125" style="1" customWidth="1"/>
    <col min="8" max="8" width="16.28515625" style="1" customWidth="1"/>
    <col min="9" max="9" width="15.140625" style="3" customWidth="1"/>
    <col min="10" max="17" width="10.85546875" style="4" customWidth="1"/>
    <col min="18" max="18" width="10.85546875" style="12" customWidth="1"/>
    <col min="19" max="19" width="10.85546875" style="5" customWidth="1"/>
    <col min="20" max="31" width="15" style="6" customWidth="1"/>
    <col min="32" max="51" width="15" style="39" customWidth="1"/>
    <col min="52" max="16384" width="11.85546875" style="39"/>
  </cols>
  <sheetData>
    <row r="1" spans="1:51" ht="47.1" customHeight="1" x14ac:dyDescent="0.25">
      <c r="A1" s="190" t="s">
        <v>54</v>
      </c>
      <c r="B1" s="191"/>
      <c r="C1" s="192"/>
      <c r="D1" s="169" t="s">
        <v>56</v>
      </c>
      <c r="E1" s="170"/>
      <c r="F1" s="170"/>
      <c r="G1" s="170"/>
      <c r="H1" s="170"/>
      <c r="I1" s="171"/>
      <c r="J1" s="189" t="s">
        <v>63</v>
      </c>
      <c r="K1" s="189"/>
      <c r="L1" s="189"/>
      <c r="M1" s="189"/>
      <c r="N1" s="189"/>
      <c r="O1" s="189"/>
      <c r="P1" s="189"/>
      <c r="Q1" s="189"/>
      <c r="R1" s="189"/>
      <c r="S1" s="189"/>
      <c r="T1" s="195" t="s">
        <v>565</v>
      </c>
      <c r="U1" s="195" t="s">
        <v>566</v>
      </c>
      <c r="V1" s="195" t="s">
        <v>567</v>
      </c>
      <c r="W1" s="195" t="s">
        <v>568</v>
      </c>
      <c r="X1" s="167" t="s">
        <v>53</v>
      </c>
      <c r="Y1" s="167" t="s">
        <v>53</v>
      </c>
      <c r="Z1" s="167" t="s">
        <v>53</v>
      </c>
      <c r="AA1" s="167" t="s">
        <v>53</v>
      </c>
      <c r="AB1" s="167" t="s">
        <v>53</v>
      </c>
      <c r="AC1" s="167" t="s">
        <v>53</v>
      </c>
      <c r="AD1" s="167" t="s">
        <v>53</v>
      </c>
      <c r="AE1" s="167" t="s">
        <v>53</v>
      </c>
      <c r="AF1" s="167" t="s">
        <v>53</v>
      </c>
      <c r="AG1" s="167" t="s">
        <v>53</v>
      </c>
      <c r="AH1" s="167" t="s">
        <v>53</v>
      </c>
      <c r="AI1" s="167" t="s">
        <v>53</v>
      </c>
      <c r="AJ1" s="167" t="s">
        <v>53</v>
      </c>
      <c r="AK1" s="167" t="s">
        <v>53</v>
      </c>
      <c r="AL1" s="167" t="s">
        <v>53</v>
      </c>
      <c r="AM1" s="167" t="s">
        <v>53</v>
      </c>
      <c r="AN1" s="167" t="s">
        <v>53</v>
      </c>
      <c r="AO1" s="167" t="s">
        <v>53</v>
      </c>
      <c r="AP1" s="167" t="s">
        <v>53</v>
      </c>
      <c r="AQ1" s="167" t="s">
        <v>53</v>
      </c>
      <c r="AR1" s="167" t="s">
        <v>53</v>
      </c>
      <c r="AS1" s="167" t="s">
        <v>53</v>
      </c>
      <c r="AT1" s="167" t="s">
        <v>53</v>
      </c>
      <c r="AU1" s="167" t="s">
        <v>53</v>
      </c>
      <c r="AV1" s="167" t="s">
        <v>53</v>
      </c>
      <c r="AW1" s="167" t="s">
        <v>53</v>
      </c>
      <c r="AX1" s="167" t="s">
        <v>53</v>
      </c>
      <c r="AY1" s="167" t="s">
        <v>53</v>
      </c>
    </row>
    <row r="2" spans="1:51" ht="23.25" customHeight="1" x14ac:dyDescent="0.25">
      <c r="A2" s="169" t="s">
        <v>485</v>
      </c>
      <c r="B2" s="170"/>
      <c r="C2" s="170"/>
      <c r="D2" s="170"/>
      <c r="E2" s="170"/>
      <c r="F2" s="170"/>
      <c r="G2" s="170"/>
      <c r="H2" s="170"/>
      <c r="I2" s="171"/>
      <c r="J2" s="172" t="s">
        <v>55</v>
      </c>
      <c r="K2" s="173"/>
      <c r="L2" s="173"/>
      <c r="M2" s="173"/>
      <c r="N2" s="173"/>
      <c r="O2" s="173"/>
      <c r="P2" s="173"/>
      <c r="Q2" s="173"/>
      <c r="R2" s="173"/>
      <c r="S2" s="174"/>
      <c r="T2" s="196"/>
      <c r="U2" s="196"/>
      <c r="V2" s="196"/>
      <c r="W2" s="196"/>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row>
    <row r="3" spans="1:51" s="3" customFormat="1" ht="51" customHeight="1" x14ac:dyDescent="0.2">
      <c r="A3" s="7" t="s">
        <v>8</v>
      </c>
      <c r="B3" s="7" t="s">
        <v>2</v>
      </c>
      <c r="C3" s="7" t="s">
        <v>7</v>
      </c>
      <c r="D3" s="8" t="s">
        <v>9</v>
      </c>
      <c r="E3" s="8" t="s">
        <v>10</v>
      </c>
      <c r="F3" s="8" t="s">
        <v>11</v>
      </c>
      <c r="G3" s="8" t="s">
        <v>4</v>
      </c>
      <c r="H3" s="8" t="s">
        <v>12</v>
      </c>
      <c r="I3" s="9" t="s">
        <v>6</v>
      </c>
      <c r="J3" s="24" t="s">
        <v>62</v>
      </c>
      <c r="K3" s="24" t="s">
        <v>13</v>
      </c>
      <c r="L3" s="24" t="s">
        <v>14</v>
      </c>
      <c r="M3" s="24" t="s">
        <v>61</v>
      </c>
      <c r="N3" s="24" t="s">
        <v>15</v>
      </c>
      <c r="O3" s="24" t="s">
        <v>16</v>
      </c>
      <c r="P3" s="24" t="s">
        <v>17</v>
      </c>
      <c r="Q3" s="24" t="s">
        <v>18</v>
      </c>
      <c r="R3" s="31" t="s">
        <v>0</v>
      </c>
      <c r="S3" s="32" t="s">
        <v>1</v>
      </c>
      <c r="T3" s="141">
        <v>45917</v>
      </c>
      <c r="U3" s="141">
        <v>45917</v>
      </c>
      <c r="V3" s="141">
        <v>46071</v>
      </c>
      <c r="W3" s="141">
        <v>46071</v>
      </c>
      <c r="X3" s="69" t="s">
        <v>48</v>
      </c>
      <c r="Y3" s="69" t="s">
        <v>48</v>
      </c>
      <c r="Z3" s="69" t="s">
        <v>48</v>
      </c>
      <c r="AA3" s="69" t="s">
        <v>48</v>
      </c>
      <c r="AB3" s="69" t="s">
        <v>48</v>
      </c>
      <c r="AC3" s="69" t="s">
        <v>48</v>
      </c>
      <c r="AD3" s="69" t="s">
        <v>48</v>
      </c>
      <c r="AE3" s="69" t="s">
        <v>48</v>
      </c>
      <c r="AF3" s="69" t="s">
        <v>48</v>
      </c>
      <c r="AG3" s="69" t="s">
        <v>48</v>
      </c>
      <c r="AH3" s="69" t="s">
        <v>48</v>
      </c>
      <c r="AI3" s="69" t="s">
        <v>48</v>
      </c>
      <c r="AJ3" s="69" t="s">
        <v>48</v>
      </c>
      <c r="AK3" s="69" t="s">
        <v>48</v>
      </c>
      <c r="AL3" s="69" t="s">
        <v>48</v>
      </c>
      <c r="AM3" s="69" t="s">
        <v>48</v>
      </c>
      <c r="AN3" s="69" t="s">
        <v>48</v>
      </c>
      <c r="AO3" s="69" t="s">
        <v>48</v>
      </c>
      <c r="AP3" s="69" t="s">
        <v>48</v>
      </c>
      <c r="AQ3" s="69" t="s">
        <v>48</v>
      </c>
      <c r="AR3" s="69" t="s">
        <v>48</v>
      </c>
      <c r="AS3" s="69" t="s">
        <v>48</v>
      </c>
      <c r="AT3" s="69" t="s">
        <v>48</v>
      </c>
      <c r="AU3" s="69" t="s">
        <v>48</v>
      </c>
      <c r="AV3" s="69" t="s">
        <v>48</v>
      </c>
      <c r="AW3" s="69" t="s">
        <v>48</v>
      </c>
      <c r="AX3" s="69" t="s">
        <v>48</v>
      </c>
      <c r="AY3" s="69" t="s">
        <v>48</v>
      </c>
    </row>
    <row r="4" spans="1:51" ht="24.75" customHeight="1" x14ac:dyDescent="0.25">
      <c r="A4" s="166" t="s">
        <v>477</v>
      </c>
      <c r="B4" s="163">
        <v>1</v>
      </c>
      <c r="C4" s="67">
        <v>1</v>
      </c>
      <c r="D4" s="70" t="s">
        <v>64</v>
      </c>
      <c r="E4" s="86" t="s">
        <v>215</v>
      </c>
      <c r="F4" s="74" t="s">
        <v>3</v>
      </c>
      <c r="G4" s="76" t="s">
        <v>216</v>
      </c>
      <c r="H4" s="81" t="s">
        <v>468</v>
      </c>
      <c r="I4" s="82">
        <v>37.5</v>
      </c>
      <c r="J4" s="84">
        <v>0</v>
      </c>
      <c r="K4" s="28">
        <f t="shared" ref="K4:K35" si="0">IF(SUM(T4:AY4)&gt;J4+M4,J4+M4,SUM(T4:AY4))</f>
        <v>0</v>
      </c>
      <c r="L4" s="28">
        <f t="shared" ref="L4:L35" si="1">(SUM(T4:AY4))</f>
        <v>0</v>
      </c>
      <c r="M4" s="29"/>
      <c r="N4" s="30">
        <f>ROUND(IF(J4*0.25-0.5&lt;0,0,J4*0.25-0.5),0)-Q4-O4</f>
        <v>0</v>
      </c>
      <c r="O4" s="29"/>
      <c r="P4" s="29"/>
      <c r="Q4" s="29"/>
      <c r="R4" s="42">
        <f t="shared" ref="R4:R35" si="2">J4-SUM(T4:AY4)+M4</f>
        <v>0</v>
      </c>
      <c r="S4" s="20" t="str">
        <f>IF(R4&lt;0,"ATENÇÃO","OK")</f>
        <v>OK</v>
      </c>
      <c r="T4" s="142"/>
      <c r="U4" s="143"/>
      <c r="V4" s="143"/>
      <c r="W4" s="143"/>
      <c r="X4" s="41"/>
      <c r="Y4" s="41"/>
      <c r="Z4" s="41"/>
      <c r="AA4" s="40"/>
      <c r="AB4" s="40"/>
      <c r="AC4" s="40"/>
      <c r="AD4" s="40"/>
      <c r="AE4" s="38"/>
      <c r="AF4" s="38"/>
      <c r="AG4" s="38"/>
      <c r="AH4" s="38"/>
      <c r="AI4" s="38"/>
      <c r="AJ4" s="38"/>
      <c r="AK4" s="38"/>
      <c r="AL4" s="38"/>
      <c r="AM4" s="38"/>
      <c r="AN4" s="38"/>
      <c r="AO4" s="38"/>
      <c r="AP4" s="38"/>
      <c r="AQ4" s="38"/>
      <c r="AR4" s="38"/>
      <c r="AS4" s="38"/>
      <c r="AT4" s="38"/>
      <c r="AU4" s="38"/>
      <c r="AV4" s="38"/>
      <c r="AW4" s="38"/>
      <c r="AX4" s="38"/>
      <c r="AY4" s="38"/>
    </row>
    <row r="5" spans="1:51" ht="24.75" customHeight="1" x14ac:dyDescent="0.25">
      <c r="A5" s="166"/>
      <c r="B5" s="164"/>
      <c r="C5" s="67">
        <v>2</v>
      </c>
      <c r="D5" s="71" t="s">
        <v>65</v>
      </c>
      <c r="E5" s="86" t="s">
        <v>217</v>
      </c>
      <c r="F5" s="77" t="s">
        <v>3</v>
      </c>
      <c r="G5" s="75" t="s">
        <v>218</v>
      </c>
      <c r="H5" s="81" t="s">
        <v>468</v>
      </c>
      <c r="I5" s="82">
        <v>15.3</v>
      </c>
      <c r="J5" s="85">
        <v>40</v>
      </c>
      <c r="K5" s="28">
        <f t="shared" si="0"/>
        <v>0</v>
      </c>
      <c r="L5" s="28">
        <f t="shared" si="1"/>
        <v>0</v>
      </c>
      <c r="M5" s="29"/>
      <c r="N5" s="30">
        <f t="shared" ref="N5:N154" si="3">ROUND(IF(J5*0.25-0.5&lt;0,0,J5*0.25-0.5),0)-Q5-O5</f>
        <v>10</v>
      </c>
      <c r="O5" s="29"/>
      <c r="P5" s="29"/>
      <c r="Q5" s="29"/>
      <c r="R5" s="42">
        <f t="shared" si="2"/>
        <v>40</v>
      </c>
      <c r="S5" s="20" t="str">
        <f t="shared" ref="S5:S68" si="4">IF(R5&lt;0,"ATENÇÃO","OK")</f>
        <v>OK</v>
      </c>
      <c r="T5" s="142"/>
      <c r="U5" s="143"/>
      <c r="V5" s="143"/>
      <c r="W5" s="143"/>
      <c r="X5" s="41"/>
      <c r="Y5" s="41"/>
      <c r="Z5" s="41"/>
      <c r="AA5" s="40"/>
      <c r="AB5" s="40"/>
      <c r="AC5" s="40"/>
      <c r="AD5" s="40"/>
      <c r="AE5" s="38"/>
      <c r="AF5" s="38"/>
      <c r="AG5" s="38"/>
      <c r="AH5" s="38"/>
      <c r="AI5" s="38"/>
      <c r="AJ5" s="38"/>
      <c r="AK5" s="38"/>
      <c r="AL5" s="38"/>
      <c r="AM5" s="38"/>
      <c r="AN5" s="38"/>
      <c r="AO5" s="38"/>
      <c r="AP5" s="38"/>
      <c r="AQ5" s="38"/>
      <c r="AR5" s="38"/>
      <c r="AS5" s="38"/>
      <c r="AT5" s="38"/>
      <c r="AU5" s="38"/>
      <c r="AV5" s="38"/>
      <c r="AW5" s="38"/>
      <c r="AX5" s="38"/>
      <c r="AY5" s="38"/>
    </row>
    <row r="6" spans="1:51" ht="24.75" customHeight="1" x14ac:dyDescent="0.25">
      <c r="A6" s="166"/>
      <c r="B6" s="164"/>
      <c r="C6" s="67">
        <v>3</v>
      </c>
      <c r="D6" s="71" t="s">
        <v>66</v>
      </c>
      <c r="E6" s="86" t="s">
        <v>219</v>
      </c>
      <c r="F6" s="77" t="s">
        <v>3</v>
      </c>
      <c r="G6" s="75" t="s">
        <v>220</v>
      </c>
      <c r="H6" s="81" t="s">
        <v>468</v>
      </c>
      <c r="I6" s="82">
        <v>1.1599999999999999</v>
      </c>
      <c r="J6" s="85">
        <v>36</v>
      </c>
      <c r="K6" s="28">
        <f t="shared" si="0"/>
        <v>24</v>
      </c>
      <c r="L6" s="28">
        <f t="shared" si="1"/>
        <v>24</v>
      </c>
      <c r="M6" s="29"/>
      <c r="N6" s="30">
        <f t="shared" si="3"/>
        <v>9</v>
      </c>
      <c r="O6" s="29"/>
      <c r="P6" s="29"/>
      <c r="Q6" s="29"/>
      <c r="R6" s="42">
        <f t="shared" si="2"/>
        <v>12</v>
      </c>
      <c r="S6" s="20" t="str">
        <f t="shared" si="4"/>
        <v>OK</v>
      </c>
      <c r="T6" s="145">
        <v>24</v>
      </c>
      <c r="U6" s="142"/>
      <c r="V6" s="143"/>
      <c r="W6" s="143"/>
      <c r="X6" s="41"/>
      <c r="Y6" s="41"/>
      <c r="Z6" s="41"/>
      <c r="AA6" s="40"/>
      <c r="AB6" s="40"/>
      <c r="AC6" s="40"/>
      <c r="AD6" s="40"/>
      <c r="AE6" s="38"/>
      <c r="AF6" s="38"/>
      <c r="AG6" s="38"/>
      <c r="AH6" s="38"/>
      <c r="AI6" s="38"/>
      <c r="AJ6" s="38"/>
      <c r="AK6" s="38"/>
      <c r="AL6" s="38"/>
      <c r="AM6" s="38"/>
      <c r="AN6" s="38"/>
      <c r="AO6" s="38"/>
      <c r="AP6" s="38"/>
      <c r="AQ6" s="38"/>
      <c r="AR6" s="38"/>
      <c r="AS6" s="38"/>
      <c r="AT6" s="38"/>
      <c r="AU6" s="38"/>
      <c r="AV6" s="38"/>
      <c r="AW6" s="38"/>
      <c r="AX6" s="38"/>
      <c r="AY6" s="38"/>
    </row>
    <row r="7" spans="1:51" ht="24.75" customHeight="1" x14ac:dyDescent="0.25">
      <c r="A7" s="166"/>
      <c r="B7" s="164"/>
      <c r="C7" s="67">
        <v>4</v>
      </c>
      <c r="D7" s="71" t="s">
        <v>67</v>
      </c>
      <c r="E7" s="86" t="s">
        <v>221</v>
      </c>
      <c r="F7" s="77" t="s">
        <v>3</v>
      </c>
      <c r="G7" s="75" t="s">
        <v>222</v>
      </c>
      <c r="H7" s="75" t="s">
        <v>468</v>
      </c>
      <c r="I7" s="82">
        <v>3.04</v>
      </c>
      <c r="J7" s="85">
        <v>0</v>
      </c>
      <c r="K7" s="28">
        <f t="shared" si="0"/>
        <v>0</v>
      </c>
      <c r="L7" s="28">
        <f t="shared" si="1"/>
        <v>0</v>
      </c>
      <c r="M7" s="29"/>
      <c r="N7" s="30">
        <f t="shared" si="3"/>
        <v>0</v>
      </c>
      <c r="O7" s="29"/>
      <c r="P7" s="29"/>
      <c r="Q7" s="29"/>
      <c r="R7" s="42">
        <f t="shared" si="2"/>
        <v>0</v>
      </c>
      <c r="S7" s="20" t="str">
        <f t="shared" si="4"/>
        <v>OK</v>
      </c>
      <c r="T7" s="142"/>
      <c r="U7" s="143"/>
      <c r="V7" s="143"/>
      <c r="W7" s="143"/>
      <c r="X7" s="41"/>
      <c r="Y7" s="41"/>
      <c r="Z7" s="41"/>
      <c r="AA7" s="40"/>
      <c r="AB7" s="40"/>
      <c r="AC7" s="40"/>
      <c r="AD7" s="40"/>
      <c r="AE7" s="38"/>
      <c r="AF7" s="38"/>
      <c r="AG7" s="38"/>
      <c r="AH7" s="38"/>
      <c r="AI7" s="38"/>
      <c r="AJ7" s="38"/>
      <c r="AK7" s="38"/>
      <c r="AL7" s="38"/>
      <c r="AM7" s="38"/>
      <c r="AN7" s="38"/>
      <c r="AO7" s="38"/>
      <c r="AP7" s="38"/>
      <c r="AQ7" s="38"/>
      <c r="AR7" s="38"/>
      <c r="AS7" s="38"/>
      <c r="AT7" s="38"/>
      <c r="AU7" s="38"/>
      <c r="AV7" s="38"/>
      <c r="AW7" s="38"/>
      <c r="AX7" s="38"/>
      <c r="AY7" s="38"/>
    </row>
    <row r="8" spans="1:51" ht="24.75" customHeight="1" x14ac:dyDescent="0.25">
      <c r="A8" s="166"/>
      <c r="B8" s="164"/>
      <c r="C8" s="67">
        <v>5</v>
      </c>
      <c r="D8" s="72" t="s">
        <v>68</v>
      </c>
      <c r="E8" s="86" t="s">
        <v>223</v>
      </c>
      <c r="F8" s="78" t="s">
        <v>50</v>
      </c>
      <c r="G8" s="79" t="s">
        <v>224</v>
      </c>
      <c r="H8" s="77" t="s">
        <v>468</v>
      </c>
      <c r="I8" s="82">
        <v>3</v>
      </c>
      <c r="J8" s="85">
        <v>0</v>
      </c>
      <c r="K8" s="28">
        <f t="shared" si="0"/>
        <v>0</v>
      </c>
      <c r="L8" s="28">
        <f t="shared" si="1"/>
        <v>0</v>
      </c>
      <c r="M8" s="29"/>
      <c r="N8" s="30">
        <f t="shared" si="3"/>
        <v>0</v>
      </c>
      <c r="O8" s="29"/>
      <c r="P8" s="29"/>
      <c r="Q8" s="29"/>
      <c r="R8" s="42">
        <f t="shared" si="2"/>
        <v>0</v>
      </c>
      <c r="S8" s="20" t="str">
        <f t="shared" si="4"/>
        <v>OK</v>
      </c>
      <c r="T8" s="142"/>
      <c r="U8" s="142"/>
      <c r="V8" s="143"/>
      <c r="W8" s="143"/>
      <c r="X8" s="41"/>
      <c r="Y8" s="41"/>
      <c r="Z8" s="41"/>
      <c r="AA8" s="40"/>
      <c r="AB8" s="40"/>
      <c r="AC8" s="40"/>
      <c r="AD8" s="40"/>
      <c r="AE8" s="38"/>
      <c r="AF8" s="38"/>
      <c r="AG8" s="38"/>
      <c r="AH8" s="38"/>
      <c r="AI8" s="38"/>
      <c r="AJ8" s="38"/>
      <c r="AK8" s="38"/>
      <c r="AL8" s="38"/>
      <c r="AM8" s="38"/>
      <c r="AN8" s="38"/>
      <c r="AO8" s="38"/>
      <c r="AP8" s="38"/>
      <c r="AQ8" s="38"/>
      <c r="AR8" s="38"/>
      <c r="AS8" s="38"/>
      <c r="AT8" s="38"/>
      <c r="AU8" s="38"/>
      <c r="AV8" s="38"/>
      <c r="AW8" s="38"/>
      <c r="AX8" s="38"/>
      <c r="AY8" s="38"/>
    </row>
    <row r="9" spans="1:51" ht="24.75" customHeight="1" x14ac:dyDescent="0.25">
      <c r="A9" s="166"/>
      <c r="B9" s="164"/>
      <c r="C9" s="67">
        <v>6</v>
      </c>
      <c r="D9" s="72" t="s">
        <v>69</v>
      </c>
      <c r="E9" s="86" t="s">
        <v>225</v>
      </c>
      <c r="F9" s="78" t="s">
        <v>50</v>
      </c>
      <c r="G9" s="79" t="s">
        <v>226</v>
      </c>
      <c r="H9" s="77" t="s">
        <v>52</v>
      </c>
      <c r="I9" s="82">
        <v>2.6</v>
      </c>
      <c r="J9" s="85">
        <v>0</v>
      </c>
      <c r="K9" s="28">
        <f t="shared" si="0"/>
        <v>0</v>
      </c>
      <c r="L9" s="28">
        <f t="shared" si="1"/>
        <v>0</v>
      </c>
      <c r="M9" s="29"/>
      <c r="N9" s="30">
        <f t="shared" si="3"/>
        <v>0</v>
      </c>
      <c r="O9" s="29"/>
      <c r="P9" s="29"/>
      <c r="Q9" s="29"/>
      <c r="R9" s="42">
        <f t="shared" si="2"/>
        <v>0</v>
      </c>
      <c r="S9" s="20" t="str">
        <f t="shared" si="4"/>
        <v>OK</v>
      </c>
      <c r="T9" s="142"/>
      <c r="U9" s="143"/>
      <c r="V9" s="143"/>
      <c r="W9" s="143"/>
      <c r="X9" s="41"/>
      <c r="Y9" s="41"/>
      <c r="Z9" s="41"/>
      <c r="AA9" s="40"/>
      <c r="AB9" s="40"/>
      <c r="AC9" s="40"/>
      <c r="AD9" s="40"/>
      <c r="AE9" s="38"/>
      <c r="AF9" s="38"/>
      <c r="AG9" s="38"/>
      <c r="AH9" s="38"/>
      <c r="AI9" s="38"/>
      <c r="AJ9" s="38"/>
      <c r="AK9" s="38"/>
      <c r="AL9" s="38"/>
      <c r="AM9" s="38"/>
      <c r="AN9" s="38"/>
      <c r="AO9" s="38"/>
      <c r="AP9" s="38"/>
      <c r="AQ9" s="38"/>
      <c r="AR9" s="38"/>
      <c r="AS9" s="38"/>
      <c r="AT9" s="38"/>
      <c r="AU9" s="38"/>
      <c r="AV9" s="38"/>
      <c r="AW9" s="38"/>
      <c r="AX9" s="38"/>
      <c r="AY9" s="38"/>
    </row>
    <row r="10" spans="1:51" ht="24.75" customHeight="1" x14ac:dyDescent="0.25">
      <c r="A10" s="166"/>
      <c r="B10" s="164"/>
      <c r="C10" s="67">
        <v>7</v>
      </c>
      <c r="D10" s="72" t="s">
        <v>70</v>
      </c>
      <c r="E10" s="86" t="s">
        <v>227</v>
      </c>
      <c r="F10" s="78" t="s">
        <v>50</v>
      </c>
      <c r="G10" s="79" t="s">
        <v>228</v>
      </c>
      <c r="H10" s="79" t="s">
        <v>468</v>
      </c>
      <c r="I10" s="82">
        <v>2</v>
      </c>
      <c r="J10" s="85">
        <v>0</v>
      </c>
      <c r="K10" s="28">
        <f t="shared" si="0"/>
        <v>0</v>
      </c>
      <c r="L10" s="28">
        <f t="shared" si="1"/>
        <v>0</v>
      </c>
      <c r="M10" s="29"/>
      <c r="N10" s="30">
        <f t="shared" si="3"/>
        <v>0</v>
      </c>
      <c r="O10" s="29"/>
      <c r="P10" s="29"/>
      <c r="Q10" s="29"/>
      <c r="R10" s="42">
        <f t="shared" si="2"/>
        <v>0</v>
      </c>
      <c r="S10" s="20" t="str">
        <f t="shared" si="4"/>
        <v>OK</v>
      </c>
      <c r="T10" s="142"/>
      <c r="U10" s="143"/>
      <c r="V10" s="143"/>
      <c r="W10" s="143"/>
      <c r="X10" s="41"/>
      <c r="Y10" s="41"/>
      <c r="Z10" s="41"/>
      <c r="AA10" s="40"/>
      <c r="AB10" s="40"/>
      <c r="AC10" s="40"/>
      <c r="AD10" s="40"/>
      <c r="AE10" s="38"/>
      <c r="AF10" s="38"/>
      <c r="AG10" s="38"/>
      <c r="AH10" s="38"/>
      <c r="AI10" s="38"/>
      <c r="AJ10" s="38"/>
      <c r="AK10" s="38"/>
      <c r="AL10" s="38"/>
      <c r="AM10" s="38"/>
      <c r="AN10" s="38"/>
      <c r="AO10" s="38"/>
      <c r="AP10" s="38"/>
      <c r="AQ10" s="38"/>
      <c r="AR10" s="38"/>
      <c r="AS10" s="38"/>
      <c r="AT10" s="38"/>
      <c r="AU10" s="38"/>
      <c r="AV10" s="38"/>
      <c r="AW10" s="38"/>
      <c r="AX10" s="38"/>
      <c r="AY10" s="38"/>
    </row>
    <row r="11" spans="1:51" ht="24.75" customHeight="1" x14ac:dyDescent="0.25">
      <c r="A11" s="166"/>
      <c r="B11" s="164"/>
      <c r="C11" s="67">
        <v>8</v>
      </c>
      <c r="D11" s="72" t="s">
        <v>71</v>
      </c>
      <c r="E11" s="86" t="s">
        <v>229</v>
      </c>
      <c r="F11" s="78" t="s">
        <v>50</v>
      </c>
      <c r="G11" s="79" t="s">
        <v>230</v>
      </c>
      <c r="H11" s="79" t="s">
        <v>468</v>
      </c>
      <c r="I11" s="82">
        <v>2.13</v>
      </c>
      <c r="J11" s="85">
        <v>0</v>
      </c>
      <c r="K11" s="28">
        <f t="shared" si="0"/>
        <v>0</v>
      </c>
      <c r="L11" s="28">
        <f t="shared" si="1"/>
        <v>0</v>
      </c>
      <c r="M11" s="29"/>
      <c r="N11" s="30">
        <f t="shared" si="3"/>
        <v>0</v>
      </c>
      <c r="O11" s="29"/>
      <c r="P11" s="29"/>
      <c r="Q11" s="29"/>
      <c r="R11" s="42">
        <f t="shared" si="2"/>
        <v>0</v>
      </c>
      <c r="S11" s="20" t="str">
        <f t="shared" si="4"/>
        <v>OK</v>
      </c>
      <c r="T11" s="142"/>
      <c r="U11" s="143"/>
      <c r="V11" s="143"/>
      <c r="W11" s="143"/>
      <c r="X11" s="41"/>
      <c r="Y11" s="41"/>
      <c r="Z11" s="41"/>
      <c r="AA11" s="40"/>
      <c r="AB11" s="40"/>
      <c r="AC11" s="40"/>
      <c r="AD11" s="40"/>
      <c r="AE11" s="38"/>
      <c r="AF11" s="38"/>
      <c r="AG11" s="38"/>
      <c r="AH11" s="38"/>
      <c r="AI11" s="38"/>
      <c r="AJ11" s="38"/>
      <c r="AK11" s="38"/>
      <c r="AL11" s="38"/>
      <c r="AM11" s="38"/>
      <c r="AN11" s="38"/>
      <c r="AO11" s="38"/>
      <c r="AP11" s="38"/>
      <c r="AQ11" s="38"/>
      <c r="AR11" s="38"/>
      <c r="AS11" s="38"/>
      <c r="AT11" s="38"/>
      <c r="AU11" s="38"/>
      <c r="AV11" s="38"/>
      <c r="AW11" s="38"/>
      <c r="AX11" s="38"/>
      <c r="AY11" s="38"/>
    </row>
    <row r="12" spans="1:51" ht="24.75" customHeight="1" x14ac:dyDescent="0.25">
      <c r="A12" s="166"/>
      <c r="B12" s="164"/>
      <c r="C12" s="67">
        <v>9</v>
      </c>
      <c r="D12" s="72" t="s">
        <v>72</v>
      </c>
      <c r="E12" s="86" t="s">
        <v>231</v>
      </c>
      <c r="F12" s="78" t="s">
        <v>50</v>
      </c>
      <c r="G12" s="79" t="s">
        <v>232</v>
      </c>
      <c r="H12" s="79" t="s">
        <v>468</v>
      </c>
      <c r="I12" s="82">
        <v>1.62</v>
      </c>
      <c r="J12" s="85">
        <v>0</v>
      </c>
      <c r="K12" s="28">
        <f t="shared" si="0"/>
        <v>0</v>
      </c>
      <c r="L12" s="28">
        <f t="shared" si="1"/>
        <v>0</v>
      </c>
      <c r="M12" s="29"/>
      <c r="N12" s="30">
        <f t="shared" si="3"/>
        <v>0</v>
      </c>
      <c r="O12" s="29"/>
      <c r="P12" s="29"/>
      <c r="Q12" s="29"/>
      <c r="R12" s="42">
        <f t="shared" si="2"/>
        <v>0</v>
      </c>
      <c r="S12" s="20" t="str">
        <f t="shared" si="4"/>
        <v>OK</v>
      </c>
      <c r="T12" s="142"/>
      <c r="U12" s="143"/>
      <c r="V12" s="143"/>
      <c r="W12" s="143"/>
      <c r="X12" s="21"/>
      <c r="Y12" s="41"/>
      <c r="Z12" s="41"/>
      <c r="AA12" s="40"/>
      <c r="AB12" s="40"/>
      <c r="AC12" s="40"/>
      <c r="AD12" s="40"/>
      <c r="AE12" s="38"/>
      <c r="AF12" s="38"/>
      <c r="AG12" s="38"/>
      <c r="AH12" s="38"/>
      <c r="AI12" s="38"/>
      <c r="AJ12" s="38"/>
      <c r="AK12" s="38"/>
      <c r="AL12" s="38"/>
      <c r="AM12" s="38"/>
      <c r="AN12" s="38"/>
      <c r="AO12" s="38"/>
      <c r="AP12" s="38"/>
      <c r="AQ12" s="38"/>
      <c r="AR12" s="38"/>
      <c r="AS12" s="38"/>
      <c r="AT12" s="38"/>
      <c r="AU12" s="38"/>
      <c r="AV12" s="38"/>
      <c r="AW12" s="38"/>
      <c r="AX12" s="38"/>
      <c r="AY12" s="38"/>
    </row>
    <row r="13" spans="1:51" ht="24.75" customHeight="1" x14ac:dyDescent="0.25">
      <c r="A13" s="166"/>
      <c r="B13" s="164"/>
      <c r="C13" s="67">
        <v>10</v>
      </c>
      <c r="D13" s="72" t="s">
        <v>73</v>
      </c>
      <c r="E13" s="86" t="s">
        <v>233</v>
      </c>
      <c r="F13" s="80" t="s">
        <v>3</v>
      </c>
      <c r="G13" s="76" t="s">
        <v>234</v>
      </c>
      <c r="H13" s="77" t="s">
        <v>468</v>
      </c>
      <c r="I13" s="82">
        <v>24.24</v>
      </c>
      <c r="J13" s="85">
        <v>5</v>
      </c>
      <c r="K13" s="28">
        <f t="shared" si="0"/>
        <v>5</v>
      </c>
      <c r="L13" s="28">
        <f t="shared" si="1"/>
        <v>5</v>
      </c>
      <c r="M13" s="29"/>
      <c r="N13" s="30">
        <f t="shared" si="3"/>
        <v>1</v>
      </c>
      <c r="O13" s="29"/>
      <c r="P13" s="29"/>
      <c r="Q13" s="29"/>
      <c r="R13" s="42">
        <f t="shared" si="2"/>
        <v>0</v>
      </c>
      <c r="S13" s="20" t="str">
        <f t="shared" si="4"/>
        <v>OK</v>
      </c>
      <c r="T13" s="145">
        <v>5</v>
      </c>
      <c r="U13" s="143"/>
      <c r="V13" s="143"/>
      <c r="W13" s="143"/>
      <c r="X13" s="41"/>
      <c r="Y13" s="41"/>
      <c r="Z13" s="41"/>
      <c r="AA13" s="40"/>
      <c r="AB13" s="40"/>
      <c r="AC13" s="40"/>
      <c r="AD13" s="40"/>
      <c r="AE13" s="38"/>
      <c r="AF13" s="38"/>
      <c r="AG13" s="38"/>
      <c r="AH13" s="38"/>
      <c r="AI13" s="38"/>
      <c r="AJ13" s="38"/>
      <c r="AK13" s="38"/>
      <c r="AL13" s="38"/>
      <c r="AM13" s="38"/>
      <c r="AN13" s="38"/>
      <c r="AO13" s="38"/>
      <c r="AP13" s="38"/>
      <c r="AQ13" s="38"/>
      <c r="AR13" s="38"/>
      <c r="AS13" s="38"/>
      <c r="AT13" s="38"/>
      <c r="AU13" s="38"/>
      <c r="AV13" s="38"/>
      <c r="AW13" s="38"/>
      <c r="AX13" s="38"/>
      <c r="AY13" s="38"/>
    </row>
    <row r="14" spans="1:51" ht="24.75" customHeight="1" x14ac:dyDescent="0.25">
      <c r="A14" s="166"/>
      <c r="B14" s="164"/>
      <c r="C14" s="67">
        <v>11</v>
      </c>
      <c r="D14" s="72" t="s">
        <v>74</v>
      </c>
      <c r="E14" s="86" t="s">
        <v>235</v>
      </c>
      <c r="F14" s="80" t="s">
        <v>236</v>
      </c>
      <c r="G14" s="76" t="s">
        <v>237</v>
      </c>
      <c r="H14" s="77" t="s">
        <v>468</v>
      </c>
      <c r="I14" s="82">
        <v>10.23</v>
      </c>
      <c r="J14" s="85">
        <v>0</v>
      </c>
      <c r="K14" s="28">
        <f t="shared" si="0"/>
        <v>0</v>
      </c>
      <c r="L14" s="28">
        <f t="shared" si="1"/>
        <v>0</v>
      </c>
      <c r="M14" s="29"/>
      <c r="N14" s="30">
        <f t="shared" si="3"/>
        <v>0</v>
      </c>
      <c r="O14" s="29"/>
      <c r="P14" s="29"/>
      <c r="Q14" s="29"/>
      <c r="R14" s="42">
        <f t="shared" si="2"/>
        <v>0</v>
      </c>
      <c r="S14" s="20" t="str">
        <f t="shared" si="4"/>
        <v>OK</v>
      </c>
      <c r="T14" s="142"/>
      <c r="U14" s="143"/>
      <c r="V14" s="142"/>
      <c r="W14" s="143"/>
      <c r="X14" s="41"/>
      <c r="Y14" s="41"/>
      <c r="Z14" s="41"/>
      <c r="AA14" s="40"/>
      <c r="AB14" s="40"/>
      <c r="AC14" s="40"/>
      <c r="AD14" s="40"/>
      <c r="AE14" s="38"/>
      <c r="AF14" s="38"/>
      <c r="AG14" s="38"/>
      <c r="AH14" s="38"/>
      <c r="AI14" s="38"/>
      <c r="AJ14" s="38"/>
      <c r="AK14" s="38"/>
      <c r="AL14" s="38"/>
      <c r="AM14" s="38"/>
      <c r="AN14" s="38"/>
      <c r="AO14" s="38"/>
      <c r="AP14" s="38"/>
      <c r="AQ14" s="38"/>
      <c r="AR14" s="38"/>
      <c r="AS14" s="38"/>
      <c r="AT14" s="38"/>
      <c r="AU14" s="38"/>
      <c r="AV14" s="38"/>
      <c r="AW14" s="38"/>
      <c r="AX14" s="38"/>
      <c r="AY14" s="38"/>
    </row>
    <row r="15" spans="1:51" ht="24.75" customHeight="1" x14ac:dyDescent="0.25">
      <c r="A15" s="166"/>
      <c r="B15" s="164"/>
      <c r="C15" s="67">
        <v>12</v>
      </c>
      <c r="D15" s="72" t="s">
        <v>75</v>
      </c>
      <c r="E15" s="86" t="s">
        <v>238</v>
      </c>
      <c r="F15" s="78" t="s">
        <v>50</v>
      </c>
      <c r="G15" s="79" t="s">
        <v>239</v>
      </c>
      <c r="H15" s="77" t="s">
        <v>468</v>
      </c>
      <c r="I15" s="82">
        <v>2</v>
      </c>
      <c r="J15" s="85">
        <v>30</v>
      </c>
      <c r="K15" s="28">
        <f t="shared" si="0"/>
        <v>30</v>
      </c>
      <c r="L15" s="28">
        <f t="shared" si="1"/>
        <v>30</v>
      </c>
      <c r="M15" s="29"/>
      <c r="N15" s="30">
        <f t="shared" si="3"/>
        <v>7</v>
      </c>
      <c r="O15" s="29"/>
      <c r="P15" s="29"/>
      <c r="Q15" s="29"/>
      <c r="R15" s="42">
        <f t="shared" si="2"/>
        <v>0</v>
      </c>
      <c r="S15" s="20" t="str">
        <f t="shared" si="4"/>
        <v>OK</v>
      </c>
      <c r="T15" s="145">
        <v>30</v>
      </c>
      <c r="U15" s="143"/>
      <c r="V15" s="143"/>
      <c r="W15" s="143"/>
      <c r="X15" s="41"/>
      <c r="Y15" s="41"/>
      <c r="Z15" s="41"/>
      <c r="AA15" s="40"/>
      <c r="AB15" s="40"/>
      <c r="AC15" s="40"/>
      <c r="AD15" s="40"/>
      <c r="AE15" s="38"/>
      <c r="AF15" s="38"/>
      <c r="AG15" s="38"/>
      <c r="AH15" s="38"/>
      <c r="AI15" s="38"/>
      <c r="AJ15" s="38"/>
      <c r="AK15" s="38"/>
      <c r="AL15" s="38"/>
      <c r="AM15" s="38"/>
      <c r="AN15" s="38"/>
      <c r="AO15" s="38"/>
      <c r="AP15" s="38"/>
      <c r="AQ15" s="38"/>
      <c r="AR15" s="38"/>
      <c r="AS15" s="38"/>
      <c r="AT15" s="38"/>
      <c r="AU15" s="38"/>
      <c r="AV15" s="38"/>
      <c r="AW15" s="38"/>
      <c r="AX15" s="38"/>
      <c r="AY15" s="38"/>
    </row>
    <row r="16" spans="1:51" ht="24.75" customHeight="1" x14ac:dyDescent="0.25">
      <c r="A16" s="166"/>
      <c r="B16" s="165"/>
      <c r="C16" s="67">
        <v>13</v>
      </c>
      <c r="D16" s="71" t="s">
        <v>76</v>
      </c>
      <c r="E16" s="86" t="s">
        <v>240</v>
      </c>
      <c r="F16" s="77" t="s">
        <v>241</v>
      </c>
      <c r="G16" s="75" t="s">
        <v>242</v>
      </c>
      <c r="H16" s="81" t="s">
        <v>469</v>
      </c>
      <c r="I16" s="82">
        <v>20</v>
      </c>
      <c r="J16" s="85">
        <v>2</v>
      </c>
      <c r="K16" s="28">
        <f t="shared" si="0"/>
        <v>2</v>
      </c>
      <c r="L16" s="28">
        <f t="shared" si="1"/>
        <v>2</v>
      </c>
      <c r="M16" s="29"/>
      <c r="N16" s="30">
        <f t="shared" si="3"/>
        <v>0</v>
      </c>
      <c r="O16" s="29"/>
      <c r="P16" s="29"/>
      <c r="Q16" s="29"/>
      <c r="R16" s="42">
        <f t="shared" si="2"/>
        <v>0</v>
      </c>
      <c r="S16" s="20" t="str">
        <f t="shared" si="4"/>
        <v>OK</v>
      </c>
      <c r="T16" s="145">
        <v>2</v>
      </c>
      <c r="U16" s="143"/>
      <c r="V16" s="143"/>
      <c r="W16" s="143"/>
      <c r="X16" s="41"/>
      <c r="Y16" s="41"/>
      <c r="Z16" s="41"/>
      <c r="AA16" s="40"/>
      <c r="AB16" s="40"/>
      <c r="AC16" s="40"/>
      <c r="AD16" s="40"/>
      <c r="AE16" s="38"/>
      <c r="AF16" s="38"/>
      <c r="AG16" s="38"/>
      <c r="AH16" s="38"/>
      <c r="AI16" s="38"/>
      <c r="AJ16" s="38"/>
      <c r="AK16" s="38"/>
      <c r="AL16" s="38"/>
      <c r="AM16" s="38"/>
      <c r="AN16" s="38"/>
      <c r="AO16" s="38"/>
      <c r="AP16" s="38"/>
      <c r="AQ16" s="38"/>
      <c r="AR16" s="38"/>
      <c r="AS16" s="38"/>
      <c r="AT16" s="38"/>
      <c r="AU16" s="38"/>
      <c r="AV16" s="38"/>
      <c r="AW16" s="38"/>
      <c r="AX16" s="38"/>
      <c r="AY16" s="38"/>
    </row>
    <row r="17" spans="1:51" ht="24.75" customHeight="1" x14ac:dyDescent="0.25">
      <c r="A17" s="166" t="s">
        <v>477</v>
      </c>
      <c r="B17" s="163">
        <v>2</v>
      </c>
      <c r="C17" s="67">
        <v>14</v>
      </c>
      <c r="D17" s="71" t="s">
        <v>77</v>
      </c>
      <c r="E17" s="86" t="s">
        <v>243</v>
      </c>
      <c r="F17" s="77" t="s">
        <v>51</v>
      </c>
      <c r="G17" s="75" t="s">
        <v>244</v>
      </c>
      <c r="H17" s="81" t="s">
        <v>468</v>
      </c>
      <c r="I17" s="82">
        <v>7.7</v>
      </c>
      <c r="J17" s="85">
        <v>25</v>
      </c>
      <c r="K17" s="28">
        <f t="shared" si="0"/>
        <v>25</v>
      </c>
      <c r="L17" s="28">
        <f t="shared" si="1"/>
        <v>25</v>
      </c>
      <c r="M17" s="29"/>
      <c r="N17" s="30">
        <f t="shared" si="3"/>
        <v>6</v>
      </c>
      <c r="O17" s="29"/>
      <c r="P17" s="29"/>
      <c r="Q17" s="29"/>
      <c r="R17" s="42">
        <f t="shared" si="2"/>
        <v>0</v>
      </c>
      <c r="S17" s="20" t="str">
        <f t="shared" si="4"/>
        <v>OK</v>
      </c>
      <c r="T17" s="145">
        <v>25</v>
      </c>
      <c r="U17" s="143"/>
      <c r="V17" s="143"/>
      <c r="W17" s="143"/>
      <c r="X17" s="41"/>
      <c r="Y17" s="41"/>
      <c r="Z17" s="41"/>
      <c r="AA17" s="40"/>
      <c r="AB17" s="40"/>
      <c r="AC17" s="40"/>
      <c r="AD17" s="40"/>
      <c r="AE17" s="38"/>
      <c r="AF17" s="38"/>
      <c r="AG17" s="38"/>
      <c r="AH17" s="38"/>
      <c r="AI17" s="38"/>
      <c r="AJ17" s="38"/>
      <c r="AK17" s="38"/>
      <c r="AL17" s="38"/>
      <c r="AM17" s="38"/>
      <c r="AN17" s="38"/>
      <c r="AO17" s="38"/>
      <c r="AP17" s="38"/>
      <c r="AQ17" s="38"/>
      <c r="AR17" s="38"/>
      <c r="AS17" s="38"/>
      <c r="AT17" s="38"/>
      <c r="AU17" s="38"/>
      <c r="AV17" s="38"/>
      <c r="AW17" s="38"/>
      <c r="AX17" s="38"/>
      <c r="AY17" s="38"/>
    </row>
    <row r="18" spans="1:51" ht="24.75" customHeight="1" x14ac:dyDescent="0.25">
      <c r="A18" s="166"/>
      <c r="B18" s="164"/>
      <c r="C18" s="67">
        <v>15</v>
      </c>
      <c r="D18" s="71" t="s">
        <v>78</v>
      </c>
      <c r="E18" s="86" t="s">
        <v>245</v>
      </c>
      <c r="F18" s="77" t="s">
        <v>51</v>
      </c>
      <c r="G18" s="75" t="s">
        <v>246</v>
      </c>
      <c r="H18" s="81" t="s">
        <v>468</v>
      </c>
      <c r="I18" s="82">
        <v>7.7</v>
      </c>
      <c r="J18" s="85">
        <v>70</v>
      </c>
      <c r="K18" s="28">
        <f t="shared" si="0"/>
        <v>30</v>
      </c>
      <c r="L18" s="28">
        <f t="shared" si="1"/>
        <v>30</v>
      </c>
      <c r="M18" s="29"/>
      <c r="N18" s="30">
        <f t="shared" si="3"/>
        <v>17</v>
      </c>
      <c r="O18" s="29"/>
      <c r="P18" s="29"/>
      <c r="Q18" s="29"/>
      <c r="R18" s="42">
        <f t="shared" si="2"/>
        <v>40</v>
      </c>
      <c r="S18" s="20" t="str">
        <f t="shared" si="4"/>
        <v>OK</v>
      </c>
      <c r="T18" s="145">
        <v>30</v>
      </c>
      <c r="U18" s="143"/>
      <c r="V18" s="143"/>
      <c r="W18" s="143"/>
      <c r="X18" s="41"/>
      <c r="Y18" s="41"/>
      <c r="Z18" s="41"/>
      <c r="AA18" s="40"/>
      <c r="AB18" s="40"/>
      <c r="AC18" s="40"/>
      <c r="AD18" s="40"/>
      <c r="AE18" s="38"/>
      <c r="AF18" s="38"/>
      <c r="AG18" s="38"/>
      <c r="AH18" s="38"/>
      <c r="AI18" s="38"/>
      <c r="AJ18" s="38"/>
      <c r="AK18" s="38"/>
      <c r="AL18" s="38"/>
      <c r="AM18" s="38"/>
      <c r="AN18" s="38"/>
      <c r="AO18" s="38"/>
      <c r="AP18" s="38"/>
      <c r="AQ18" s="38"/>
      <c r="AR18" s="38"/>
      <c r="AS18" s="38"/>
      <c r="AT18" s="38"/>
      <c r="AU18" s="38"/>
      <c r="AV18" s="38"/>
      <c r="AW18" s="38"/>
      <c r="AX18" s="38"/>
      <c r="AY18" s="38"/>
    </row>
    <row r="19" spans="1:51" ht="24.75" customHeight="1" x14ac:dyDescent="0.25">
      <c r="A19" s="166"/>
      <c r="B19" s="164"/>
      <c r="C19" s="67">
        <v>16</v>
      </c>
      <c r="D19" s="71" t="s">
        <v>79</v>
      </c>
      <c r="E19" s="86" t="s">
        <v>247</v>
      </c>
      <c r="F19" s="77" t="s">
        <v>3</v>
      </c>
      <c r="G19" s="75" t="s">
        <v>248</v>
      </c>
      <c r="H19" s="81" t="s">
        <v>468</v>
      </c>
      <c r="I19" s="82">
        <v>18.899999999999999</v>
      </c>
      <c r="J19" s="85">
        <v>10</v>
      </c>
      <c r="K19" s="28">
        <f t="shared" si="0"/>
        <v>5</v>
      </c>
      <c r="L19" s="28">
        <f t="shared" si="1"/>
        <v>5</v>
      </c>
      <c r="M19" s="29"/>
      <c r="N19" s="30">
        <f t="shared" si="3"/>
        <v>2</v>
      </c>
      <c r="O19" s="29"/>
      <c r="P19" s="29"/>
      <c r="Q19" s="29"/>
      <c r="R19" s="42">
        <f t="shared" si="2"/>
        <v>5</v>
      </c>
      <c r="S19" s="20" t="str">
        <f t="shared" si="4"/>
        <v>OK</v>
      </c>
      <c r="T19" s="145">
        <v>5</v>
      </c>
      <c r="U19" s="143"/>
      <c r="V19" s="143"/>
      <c r="W19" s="143"/>
      <c r="X19" s="41"/>
      <c r="Y19" s="41"/>
      <c r="Z19" s="41"/>
      <c r="AA19" s="40"/>
      <c r="AB19" s="40"/>
      <c r="AC19" s="40"/>
      <c r="AD19" s="40"/>
      <c r="AE19" s="38"/>
      <c r="AF19" s="38"/>
      <c r="AG19" s="38"/>
      <c r="AH19" s="38"/>
      <c r="AI19" s="38"/>
      <c r="AJ19" s="38"/>
      <c r="AK19" s="38"/>
      <c r="AL19" s="38"/>
      <c r="AM19" s="38"/>
      <c r="AN19" s="38"/>
      <c r="AO19" s="38"/>
      <c r="AP19" s="38"/>
      <c r="AQ19" s="38"/>
      <c r="AR19" s="38"/>
      <c r="AS19" s="38"/>
      <c r="AT19" s="38"/>
      <c r="AU19" s="38"/>
      <c r="AV19" s="38"/>
      <c r="AW19" s="38"/>
      <c r="AX19" s="38"/>
      <c r="AY19" s="38"/>
    </row>
    <row r="20" spans="1:51" ht="24.75" customHeight="1" x14ac:dyDescent="0.25">
      <c r="A20" s="166"/>
      <c r="B20" s="164"/>
      <c r="C20" s="67">
        <v>17</v>
      </c>
      <c r="D20" s="71" t="s">
        <v>80</v>
      </c>
      <c r="E20" s="86" t="s">
        <v>249</v>
      </c>
      <c r="F20" s="77" t="s">
        <v>250</v>
      </c>
      <c r="G20" s="75" t="s">
        <v>251</v>
      </c>
      <c r="H20" s="81" t="s">
        <v>468</v>
      </c>
      <c r="I20" s="82">
        <v>16.61</v>
      </c>
      <c r="J20" s="85">
        <v>0</v>
      </c>
      <c r="K20" s="28">
        <f t="shared" si="0"/>
        <v>0</v>
      </c>
      <c r="L20" s="28">
        <f t="shared" si="1"/>
        <v>0</v>
      </c>
      <c r="M20" s="29"/>
      <c r="N20" s="30">
        <f t="shared" si="3"/>
        <v>0</v>
      </c>
      <c r="O20" s="29"/>
      <c r="P20" s="29"/>
      <c r="Q20" s="29"/>
      <c r="R20" s="42">
        <f t="shared" si="2"/>
        <v>0</v>
      </c>
      <c r="S20" s="20" t="str">
        <f t="shared" si="4"/>
        <v>OK</v>
      </c>
      <c r="T20" s="142"/>
      <c r="U20" s="143"/>
      <c r="V20" s="143"/>
      <c r="W20" s="143"/>
      <c r="X20" s="41"/>
      <c r="Y20" s="41"/>
      <c r="Z20" s="41"/>
      <c r="AA20" s="40"/>
      <c r="AB20" s="40"/>
      <c r="AC20" s="40"/>
      <c r="AD20" s="40"/>
      <c r="AE20" s="38"/>
      <c r="AF20" s="38"/>
      <c r="AG20" s="38"/>
      <c r="AH20" s="38"/>
      <c r="AI20" s="38"/>
      <c r="AJ20" s="38"/>
      <c r="AK20" s="38"/>
      <c r="AL20" s="38"/>
      <c r="AM20" s="38"/>
      <c r="AN20" s="38"/>
      <c r="AO20" s="38"/>
      <c r="AP20" s="38"/>
      <c r="AQ20" s="38"/>
      <c r="AR20" s="38"/>
      <c r="AS20" s="38"/>
      <c r="AT20" s="38"/>
      <c r="AU20" s="38"/>
      <c r="AV20" s="38"/>
      <c r="AW20" s="38"/>
      <c r="AX20" s="38"/>
      <c r="AY20" s="38"/>
    </row>
    <row r="21" spans="1:51" ht="24.75" customHeight="1" x14ac:dyDescent="0.25">
      <c r="A21" s="166"/>
      <c r="B21" s="164"/>
      <c r="C21" s="67">
        <v>18</v>
      </c>
      <c r="D21" s="71" t="s">
        <v>81</v>
      </c>
      <c r="E21" s="86" t="s">
        <v>252</v>
      </c>
      <c r="F21" s="77" t="s">
        <v>250</v>
      </c>
      <c r="G21" s="75" t="s">
        <v>253</v>
      </c>
      <c r="H21" s="81" t="s">
        <v>468</v>
      </c>
      <c r="I21" s="82">
        <v>5.25</v>
      </c>
      <c r="J21" s="85">
        <v>12</v>
      </c>
      <c r="K21" s="28">
        <f t="shared" si="0"/>
        <v>12</v>
      </c>
      <c r="L21" s="28">
        <f t="shared" si="1"/>
        <v>12</v>
      </c>
      <c r="M21" s="29"/>
      <c r="N21" s="30">
        <f t="shared" si="3"/>
        <v>3</v>
      </c>
      <c r="O21" s="29"/>
      <c r="P21" s="29"/>
      <c r="Q21" s="29"/>
      <c r="R21" s="42">
        <f t="shared" si="2"/>
        <v>0</v>
      </c>
      <c r="S21" s="20" t="str">
        <f t="shared" si="4"/>
        <v>OK</v>
      </c>
      <c r="T21" s="145">
        <v>12</v>
      </c>
      <c r="U21" s="143"/>
      <c r="V21" s="143"/>
      <c r="W21" s="143"/>
      <c r="X21" s="41"/>
      <c r="Y21" s="41"/>
      <c r="Z21" s="41"/>
      <c r="AA21" s="40"/>
      <c r="AB21" s="40"/>
      <c r="AC21" s="40"/>
      <c r="AD21" s="40"/>
      <c r="AE21" s="38"/>
      <c r="AF21" s="38"/>
      <c r="AG21" s="38"/>
      <c r="AH21" s="38"/>
      <c r="AI21" s="38"/>
      <c r="AJ21" s="38"/>
      <c r="AK21" s="38"/>
      <c r="AL21" s="38"/>
      <c r="AM21" s="38"/>
      <c r="AN21" s="38"/>
      <c r="AO21" s="38"/>
      <c r="AP21" s="38"/>
      <c r="AQ21" s="38"/>
      <c r="AR21" s="38"/>
      <c r="AS21" s="38"/>
      <c r="AT21" s="38"/>
      <c r="AU21" s="38"/>
      <c r="AV21" s="38"/>
      <c r="AW21" s="38"/>
      <c r="AX21" s="38"/>
      <c r="AY21" s="38"/>
    </row>
    <row r="22" spans="1:51" ht="24.75" customHeight="1" x14ac:dyDescent="0.25">
      <c r="A22" s="166"/>
      <c r="B22" s="165"/>
      <c r="C22" s="67">
        <v>19</v>
      </c>
      <c r="D22" s="72" t="s">
        <v>82</v>
      </c>
      <c r="E22" s="86" t="s">
        <v>254</v>
      </c>
      <c r="F22" s="78" t="s">
        <v>236</v>
      </c>
      <c r="G22" s="79" t="s">
        <v>255</v>
      </c>
      <c r="H22" s="77" t="s">
        <v>468</v>
      </c>
      <c r="I22" s="82">
        <v>0.6</v>
      </c>
      <c r="J22" s="85">
        <v>0</v>
      </c>
      <c r="K22" s="28">
        <f t="shared" si="0"/>
        <v>0</v>
      </c>
      <c r="L22" s="28">
        <f t="shared" si="1"/>
        <v>0</v>
      </c>
      <c r="M22" s="29"/>
      <c r="N22" s="30">
        <f t="shared" si="3"/>
        <v>0</v>
      </c>
      <c r="O22" s="29"/>
      <c r="P22" s="29"/>
      <c r="Q22" s="29"/>
      <c r="R22" s="42">
        <f t="shared" si="2"/>
        <v>0</v>
      </c>
      <c r="S22" s="20" t="str">
        <f t="shared" si="4"/>
        <v>OK</v>
      </c>
      <c r="T22" s="142"/>
      <c r="U22" s="142"/>
      <c r="V22" s="143"/>
      <c r="W22" s="143"/>
      <c r="X22" s="41"/>
      <c r="Y22" s="41"/>
      <c r="Z22" s="40"/>
      <c r="AA22" s="40"/>
      <c r="AB22" s="40"/>
      <c r="AC22" s="40"/>
      <c r="AD22" s="40"/>
      <c r="AE22" s="38"/>
      <c r="AF22" s="38"/>
      <c r="AG22" s="38"/>
      <c r="AH22" s="38"/>
      <c r="AI22" s="38"/>
      <c r="AJ22" s="38"/>
      <c r="AK22" s="38"/>
      <c r="AL22" s="38"/>
      <c r="AM22" s="38"/>
      <c r="AN22" s="38"/>
      <c r="AO22" s="38"/>
      <c r="AP22" s="38"/>
      <c r="AQ22" s="38"/>
      <c r="AR22" s="38"/>
      <c r="AS22" s="38"/>
      <c r="AT22" s="38"/>
      <c r="AU22" s="38"/>
      <c r="AV22" s="38"/>
      <c r="AW22" s="38"/>
      <c r="AX22" s="38"/>
      <c r="AY22" s="38"/>
    </row>
    <row r="23" spans="1:51" ht="24.75" customHeight="1" x14ac:dyDescent="0.25">
      <c r="A23" s="166" t="s">
        <v>478</v>
      </c>
      <c r="B23" s="163">
        <v>3</v>
      </c>
      <c r="C23" s="67">
        <v>20</v>
      </c>
      <c r="D23" s="71" t="s">
        <v>83</v>
      </c>
      <c r="E23" s="86" t="s">
        <v>256</v>
      </c>
      <c r="F23" s="77" t="s">
        <v>3</v>
      </c>
      <c r="G23" s="75" t="s">
        <v>257</v>
      </c>
      <c r="H23" s="81" t="s">
        <v>468</v>
      </c>
      <c r="I23" s="82">
        <v>0.78</v>
      </c>
      <c r="J23" s="85">
        <v>650</v>
      </c>
      <c r="K23" s="28">
        <f t="shared" si="0"/>
        <v>200</v>
      </c>
      <c r="L23" s="28">
        <f t="shared" si="1"/>
        <v>200</v>
      </c>
      <c r="M23" s="29"/>
      <c r="N23" s="30">
        <f t="shared" si="3"/>
        <v>162</v>
      </c>
      <c r="O23" s="29"/>
      <c r="P23" s="29"/>
      <c r="Q23" s="29"/>
      <c r="R23" s="42">
        <f t="shared" si="2"/>
        <v>450</v>
      </c>
      <c r="S23" s="20" t="str">
        <f t="shared" si="4"/>
        <v>OK</v>
      </c>
      <c r="T23" s="142"/>
      <c r="U23" s="147">
        <v>200</v>
      </c>
      <c r="V23" s="143"/>
      <c r="W23" s="143"/>
      <c r="X23" s="41"/>
      <c r="Y23" s="41"/>
      <c r="Z23" s="41"/>
      <c r="AA23" s="40"/>
      <c r="AB23" s="40"/>
      <c r="AC23" s="40"/>
      <c r="AD23" s="40"/>
      <c r="AE23" s="38"/>
      <c r="AF23" s="38"/>
      <c r="AG23" s="38"/>
      <c r="AH23" s="38"/>
      <c r="AI23" s="38"/>
      <c r="AJ23" s="38"/>
      <c r="AK23" s="38"/>
      <c r="AL23" s="38"/>
      <c r="AM23" s="38"/>
      <c r="AN23" s="38"/>
      <c r="AO23" s="38"/>
      <c r="AP23" s="38"/>
      <c r="AQ23" s="38"/>
      <c r="AR23" s="38"/>
      <c r="AS23" s="38"/>
      <c r="AT23" s="38"/>
      <c r="AU23" s="38"/>
      <c r="AV23" s="38"/>
      <c r="AW23" s="38"/>
      <c r="AX23" s="38"/>
      <c r="AY23" s="38"/>
    </row>
    <row r="24" spans="1:51" ht="24.75" customHeight="1" x14ac:dyDescent="0.25">
      <c r="A24" s="166"/>
      <c r="B24" s="164"/>
      <c r="C24" s="67">
        <v>21</v>
      </c>
      <c r="D24" s="71" t="s">
        <v>84</v>
      </c>
      <c r="E24" s="86" t="s">
        <v>256</v>
      </c>
      <c r="F24" s="77" t="s">
        <v>3</v>
      </c>
      <c r="G24" s="75" t="s">
        <v>258</v>
      </c>
      <c r="H24" s="81" t="s">
        <v>468</v>
      </c>
      <c r="I24" s="82">
        <v>0.78</v>
      </c>
      <c r="J24" s="85">
        <v>350</v>
      </c>
      <c r="K24" s="28">
        <f t="shared" si="0"/>
        <v>200</v>
      </c>
      <c r="L24" s="28">
        <f t="shared" si="1"/>
        <v>200</v>
      </c>
      <c r="M24" s="29"/>
      <c r="N24" s="30">
        <f t="shared" si="3"/>
        <v>87</v>
      </c>
      <c r="O24" s="29"/>
      <c r="P24" s="29"/>
      <c r="Q24" s="29"/>
      <c r="R24" s="42">
        <f t="shared" si="2"/>
        <v>150</v>
      </c>
      <c r="S24" s="20" t="str">
        <f t="shared" si="4"/>
        <v>OK</v>
      </c>
      <c r="T24" s="142"/>
      <c r="U24" s="147">
        <v>200</v>
      </c>
      <c r="V24" s="143"/>
      <c r="W24" s="143"/>
      <c r="X24" s="41"/>
      <c r="Y24" s="41"/>
      <c r="Z24" s="41"/>
      <c r="AA24" s="40"/>
      <c r="AB24" s="40"/>
      <c r="AC24" s="40"/>
      <c r="AD24" s="40"/>
      <c r="AE24" s="38"/>
      <c r="AF24" s="38"/>
      <c r="AG24" s="38"/>
      <c r="AH24" s="38"/>
      <c r="AI24" s="38"/>
      <c r="AJ24" s="38"/>
      <c r="AK24" s="38"/>
      <c r="AL24" s="38"/>
      <c r="AM24" s="38"/>
      <c r="AN24" s="38"/>
      <c r="AO24" s="38"/>
      <c r="AP24" s="38"/>
      <c r="AQ24" s="38"/>
      <c r="AR24" s="38"/>
      <c r="AS24" s="38"/>
      <c r="AT24" s="38"/>
      <c r="AU24" s="38"/>
      <c r="AV24" s="38"/>
      <c r="AW24" s="38"/>
      <c r="AX24" s="38"/>
      <c r="AY24" s="38"/>
    </row>
    <row r="25" spans="1:51" ht="24.75" customHeight="1" x14ac:dyDescent="0.25">
      <c r="A25" s="166"/>
      <c r="B25" s="164"/>
      <c r="C25" s="67">
        <v>22</v>
      </c>
      <c r="D25" s="71" t="s">
        <v>85</v>
      </c>
      <c r="E25" s="86" t="s">
        <v>256</v>
      </c>
      <c r="F25" s="77" t="s">
        <v>3</v>
      </c>
      <c r="G25" s="75" t="s">
        <v>259</v>
      </c>
      <c r="H25" s="81" t="s">
        <v>468</v>
      </c>
      <c r="I25" s="82">
        <v>0.78</v>
      </c>
      <c r="J25" s="85">
        <v>150</v>
      </c>
      <c r="K25" s="28">
        <f t="shared" si="0"/>
        <v>0</v>
      </c>
      <c r="L25" s="28">
        <f t="shared" si="1"/>
        <v>0</v>
      </c>
      <c r="M25" s="29"/>
      <c r="N25" s="30">
        <f t="shared" si="3"/>
        <v>37</v>
      </c>
      <c r="O25" s="29"/>
      <c r="P25" s="29"/>
      <c r="Q25" s="29"/>
      <c r="R25" s="42">
        <f t="shared" si="2"/>
        <v>150</v>
      </c>
      <c r="S25" s="20" t="str">
        <f t="shared" si="4"/>
        <v>OK</v>
      </c>
      <c r="T25" s="142"/>
      <c r="U25" s="143"/>
      <c r="V25" s="143"/>
      <c r="W25" s="143"/>
      <c r="X25" s="41"/>
      <c r="Y25" s="41"/>
      <c r="Z25" s="41"/>
      <c r="AA25" s="40"/>
      <c r="AB25" s="40"/>
      <c r="AC25" s="40"/>
      <c r="AD25" s="40"/>
      <c r="AE25" s="38"/>
      <c r="AF25" s="38"/>
      <c r="AG25" s="38"/>
      <c r="AH25" s="38"/>
      <c r="AI25" s="38"/>
      <c r="AJ25" s="38"/>
      <c r="AK25" s="38"/>
      <c r="AL25" s="38"/>
      <c r="AM25" s="38"/>
      <c r="AN25" s="38"/>
      <c r="AO25" s="38"/>
      <c r="AP25" s="38"/>
      <c r="AQ25" s="38"/>
      <c r="AR25" s="38"/>
      <c r="AS25" s="38"/>
      <c r="AT25" s="38"/>
      <c r="AU25" s="38"/>
      <c r="AV25" s="38"/>
      <c r="AW25" s="38"/>
      <c r="AX25" s="38"/>
      <c r="AY25" s="38"/>
    </row>
    <row r="26" spans="1:51" ht="24.75" customHeight="1" x14ac:dyDescent="0.25">
      <c r="A26" s="166"/>
      <c r="B26" s="165"/>
      <c r="C26" s="67">
        <v>23</v>
      </c>
      <c r="D26" s="71" t="s">
        <v>86</v>
      </c>
      <c r="E26" s="86" t="s">
        <v>260</v>
      </c>
      <c r="F26" s="77" t="s">
        <v>3</v>
      </c>
      <c r="G26" s="75" t="s">
        <v>261</v>
      </c>
      <c r="H26" s="81" t="s">
        <v>468</v>
      </c>
      <c r="I26" s="82">
        <v>7.92</v>
      </c>
      <c r="J26" s="85">
        <v>0</v>
      </c>
      <c r="K26" s="28">
        <f t="shared" si="0"/>
        <v>0</v>
      </c>
      <c r="L26" s="28">
        <f t="shared" si="1"/>
        <v>0</v>
      </c>
      <c r="M26" s="29"/>
      <c r="N26" s="30">
        <f t="shared" si="3"/>
        <v>0</v>
      </c>
      <c r="O26" s="29"/>
      <c r="P26" s="29"/>
      <c r="Q26" s="29"/>
      <c r="R26" s="42">
        <f t="shared" si="2"/>
        <v>0</v>
      </c>
      <c r="S26" s="20" t="str">
        <f t="shared" si="4"/>
        <v>OK</v>
      </c>
      <c r="T26" s="142"/>
      <c r="U26" s="143"/>
      <c r="V26" s="143"/>
      <c r="W26" s="143"/>
      <c r="X26" s="41"/>
      <c r="Y26" s="41"/>
      <c r="Z26" s="41"/>
      <c r="AA26" s="40"/>
      <c r="AB26" s="40"/>
      <c r="AC26" s="40"/>
      <c r="AD26" s="40"/>
      <c r="AE26" s="38"/>
      <c r="AF26" s="38"/>
      <c r="AG26" s="38"/>
      <c r="AH26" s="38"/>
      <c r="AI26" s="38"/>
      <c r="AJ26" s="38"/>
      <c r="AK26" s="38"/>
      <c r="AL26" s="38"/>
      <c r="AM26" s="38"/>
      <c r="AN26" s="38"/>
      <c r="AO26" s="38"/>
      <c r="AP26" s="38"/>
      <c r="AQ26" s="38"/>
      <c r="AR26" s="38"/>
      <c r="AS26" s="38"/>
      <c r="AT26" s="38"/>
      <c r="AU26" s="38"/>
      <c r="AV26" s="38"/>
      <c r="AW26" s="38"/>
      <c r="AX26" s="38"/>
      <c r="AY26" s="38"/>
    </row>
    <row r="27" spans="1:51" ht="24.75" customHeight="1" x14ac:dyDescent="0.25">
      <c r="A27" s="166" t="s">
        <v>478</v>
      </c>
      <c r="B27" s="163">
        <v>4</v>
      </c>
      <c r="C27" s="67">
        <v>24</v>
      </c>
      <c r="D27" s="71" t="s">
        <v>87</v>
      </c>
      <c r="E27" s="86" t="s">
        <v>256</v>
      </c>
      <c r="F27" s="77" t="s">
        <v>3</v>
      </c>
      <c r="G27" s="75" t="s">
        <v>262</v>
      </c>
      <c r="H27" s="81" t="s">
        <v>468</v>
      </c>
      <c r="I27" s="82">
        <v>2.44</v>
      </c>
      <c r="J27" s="85">
        <v>120</v>
      </c>
      <c r="K27" s="28">
        <f t="shared" si="0"/>
        <v>0</v>
      </c>
      <c r="L27" s="28">
        <f t="shared" si="1"/>
        <v>0</v>
      </c>
      <c r="M27" s="29"/>
      <c r="N27" s="30">
        <f t="shared" si="3"/>
        <v>30</v>
      </c>
      <c r="O27" s="29"/>
      <c r="P27" s="29"/>
      <c r="Q27" s="29"/>
      <c r="R27" s="42">
        <f t="shared" si="2"/>
        <v>120</v>
      </c>
      <c r="S27" s="20" t="str">
        <f t="shared" si="4"/>
        <v>OK</v>
      </c>
      <c r="T27" s="142"/>
      <c r="U27" s="143"/>
      <c r="V27" s="143"/>
      <c r="W27" s="143"/>
      <c r="X27" s="41"/>
      <c r="Y27" s="41"/>
      <c r="Z27" s="41"/>
      <c r="AA27" s="40"/>
      <c r="AB27" s="40"/>
      <c r="AC27" s="40"/>
      <c r="AD27" s="40"/>
      <c r="AE27" s="38"/>
      <c r="AF27" s="38"/>
      <c r="AG27" s="38"/>
      <c r="AH27" s="38"/>
      <c r="AI27" s="38"/>
      <c r="AJ27" s="38"/>
      <c r="AK27" s="38"/>
      <c r="AL27" s="38"/>
      <c r="AM27" s="38"/>
      <c r="AN27" s="38"/>
      <c r="AO27" s="38"/>
      <c r="AP27" s="38"/>
      <c r="AQ27" s="38"/>
      <c r="AR27" s="38"/>
      <c r="AS27" s="38"/>
      <c r="AT27" s="38"/>
      <c r="AU27" s="38"/>
      <c r="AV27" s="38"/>
      <c r="AW27" s="38"/>
      <c r="AX27" s="38"/>
      <c r="AY27" s="38"/>
    </row>
    <row r="28" spans="1:51" ht="24.75" customHeight="1" x14ac:dyDescent="0.25">
      <c r="A28" s="166"/>
      <c r="B28" s="164"/>
      <c r="C28" s="67">
        <v>25</v>
      </c>
      <c r="D28" s="71" t="s">
        <v>88</v>
      </c>
      <c r="E28" s="86" t="s">
        <v>256</v>
      </c>
      <c r="F28" s="77" t="s">
        <v>3</v>
      </c>
      <c r="G28" s="75" t="s">
        <v>263</v>
      </c>
      <c r="H28" s="81" t="s">
        <v>468</v>
      </c>
      <c r="I28" s="82">
        <v>2.44</v>
      </c>
      <c r="J28" s="85">
        <v>120</v>
      </c>
      <c r="K28" s="28">
        <f t="shared" si="0"/>
        <v>0</v>
      </c>
      <c r="L28" s="28">
        <f t="shared" si="1"/>
        <v>0</v>
      </c>
      <c r="M28" s="29"/>
      <c r="N28" s="30">
        <f t="shared" si="3"/>
        <v>30</v>
      </c>
      <c r="O28" s="29"/>
      <c r="P28" s="29"/>
      <c r="Q28" s="29"/>
      <c r="R28" s="42">
        <f t="shared" si="2"/>
        <v>120</v>
      </c>
      <c r="S28" s="20" t="str">
        <f t="shared" si="4"/>
        <v>OK</v>
      </c>
      <c r="T28" s="142"/>
      <c r="U28" s="143"/>
      <c r="V28" s="143"/>
      <c r="W28" s="143"/>
      <c r="X28" s="41"/>
      <c r="Y28" s="41"/>
      <c r="Z28" s="41"/>
      <c r="AA28" s="40"/>
      <c r="AB28" s="40"/>
      <c r="AC28" s="40"/>
      <c r="AD28" s="40"/>
      <c r="AE28" s="38"/>
      <c r="AF28" s="38"/>
      <c r="AG28" s="38"/>
      <c r="AH28" s="38"/>
      <c r="AI28" s="38"/>
      <c r="AJ28" s="38"/>
      <c r="AK28" s="38"/>
      <c r="AL28" s="38"/>
      <c r="AM28" s="38"/>
      <c r="AN28" s="38"/>
      <c r="AO28" s="38"/>
      <c r="AP28" s="38"/>
      <c r="AQ28" s="38"/>
      <c r="AR28" s="38"/>
      <c r="AS28" s="38"/>
      <c r="AT28" s="38"/>
      <c r="AU28" s="38"/>
      <c r="AV28" s="38"/>
      <c r="AW28" s="38"/>
      <c r="AX28" s="38"/>
      <c r="AY28" s="38"/>
    </row>
    <row r="29" spans="1:51" ht="24.75" customHeight="1" x14ac:dyDescent="0.25">
      <c r="A29" s="166"/>
      <c r="B29" s="164"/>
      <c r="C29" s="67">
        <v>26</v>
      </c>
      <c r="D29" s="71" t="s">
        <v>89</v>
      </c>
      <c r="E29" s="86" t="s">
        <v>256</v>
      </c>
      <c r="F29" s="77" t="s">
        <v>3</v>
      </c>
      <c r="G29" s="75" t="s">
        <v>264</v>
      </c>
      <c r="H29" s="81" t="s">
        <v>468</v>
      </c>
      <c r="I29" s="82">
        <v>2.44</v>
      </c>
      <c r="J29" s="85">
        <v>48</v>
      </c>
      <c r="K29" s="28">
        <f t="shared" si="0"/>
        <v>0</v>
      </c>
      <c r="L29" s="28">
        <f t="shared" si="1"/>
        <v>0</v>
      </c>
      <c r="M29" s="29"/>
      <c r="N29" s="30">
        <f t="shared" si="3"/>
        <v>12</v>
      </c>
      <c r="O29" s="29"/>
      <c r="P29" s="29"/>
      <c r="Q29" s="29"/>
      <c r="R29" s="42">
        <f t="shared" si="2"/>
        <v>48</v>
      </c>
      <c r="S29" s="20" t="str">
        <f t="shared" si="4"/>
        <v>OK</v>
      </c>
      <c r="T29" s="142"/>
      <c r="U29" s="143"/>
      <c r="V29" s="143"/>
      <c r="W29" s="143"/>
      <c r="X29" s="41"/>
      <c r="Y29" s="41"/>
      <c r="Z29" s="41"/>
      <c r="AA29" s="40"/>
      <c r="AB29" s="40"/>
      <c r="AC29" s="40"/>
      <c r="AD29" s="40"/>
      <c r="AE29" s="38"/>
      <c r="AF29" s="38"/>
      <c r="AG29" s="38"/>
      <c r="AH29" s="38"/>
      <c r="AI29" s="38"/>
      <c r="AJ29" s="38"/>
      <c r="AK29" s="38"/>
      <c r="AL29" s="38"/>
      <c r="AM29" s="38"/>
      <c r="AN29" s="38"/>
      <c r="AO29" s="38"/>
      <c r="AP29" s="38"/>
      <c r="AQ29" s="38"/>
      <c r="AR29" s="38"/>
      <c r="AS29" s="38"/>
      <c r="AT29" s="38"/>
      <c r="AU29" s="38"/>
      <c r="AV29" s="38"/>
      <c r="AW29" s="38"/>
      <c r="AX29" s="38"/>
      <c r="AY29" s="38"/>
    </row>
    <row r="30" spans="1:51" ht="24.75" customHeight="1" x14ac:dyDescent="0.25">
      <c r="A30" s="166"/>
      <c r="B30" s="165"/>
      <c r="C30" s="67">
        <v>27</v>
      </c>
      <c r="D30" s="71" t="s">
        <v>90</v>
      </c>
      <c r="E30" s="86" t="s">
        <v>256</v>
      </c>
      <c r="F30" s="77" t="s">
        <v>3</v>
      </c>
      <c r="G30" s="75" t="s">
        <v>265</v>
      </c>
      <c r="H30" s="81" t="s">
        <v>468</v>
      </c>
      <c r="I30" s="82">
        <v>2.44</v>
      </c>
      <c r="J30" s="85">
        <v>72</v>
      </c>
      <c r="K30" s="28">
        <f t="shared" si="0"/>
        <v>0</v>
      </c>
      <c r="L30" s="28">
        <f t="shared" si="1"/>
        <v>0</v>
      </c>
      <c r="M30" s="29"/>
      <c r="N30" s="30">
        <f t="shared" si="3"/>
        <v>18</v>
      </c>
      <c r="O30" s="29"/>
      <c r="P30" s="29"/>
      <c r="Q30" s="29"/>
      <c r="R30" s="42">
        <f t="shared" si="2"/>
        <v>72</v>
      </c>
      <c r="S30" s="20" t="str">
        <f t="shared" si="4"/>
        <v>OK</v>
      </c>
      <c r="T30" s="142"/>
      <c r="U30" s="143"/>
      <c r="V30" s="143"/>
      <c r="W30" s="143"/>
      <c r="X30" s="41"/>
      <c r="Y30" s="41"/>
      <c r="Z30" s="41"/>
      <c r="AA30" s="40"/>
      <c r="AB30" s="40"/>
      <c r="AC30" s="40"/>
      <c r="AD30" s="40"/>
      <c r="AE30" s="38"/>
      <c r="AF30" s="38"/>
      <c r="AG30" s="38"/>
      <c r="AH30" s="38"/>
      <c r="AI30" s="38"/>
      <c r="AJ30" s="38"/>
      <c r="AK30" s="38"/>
      <c r="AL30" s="38"/>
      <c r="AM30" s="38"/>
      <c r="AN30" s="38"/>
      <c r="AO30" s="38"/>
      <c r="AP30" s="38"/>
      <c r="AQ30" s="38"/>
      <c r="AR30" s="38"/>
      <c r="AS30" s="38"/>
      <c r="AT30" s="38"/>
      <c r="AU30" s="38"/>
      <c r="AV30" s="38"/>
      <c r="AW30" s="38"/>
      <c r="AX30" s="38"/>
      <c r="AY30" s="38"/>
    </row>
    <row r="31" spans="1:51" ht="24.75" customHeight="1" x14ac:dyDescent="0.25">
      <c r="A31" s="166" t="s">
        <v>478</v>
      </c>
      <c r="B31" s="163">
        <v>5</v>
      </c>
      <c r="C31" s="67">
        <v>28</v>
      </c>
      <c r="D31" s="71" t="s">
        <v>91</v>
      </c>
      <c r="E31" s="86" t="s">
        <v>266</v>
      </c>
      <c r="F31" s="77" t="s">
        <v>3</v>
      </c>
      <c r="G31" s="75" t="s">
        <v>267</v>
      </c>
      <c r="H31" s="81" t="s">
        <v>468</v>
      </c>
      <c r="I31" s="82">
        <v>3.19</v>
      </c>
      <c r="J31" s="85">
        <v>0</v>
      </c>
      <c r="K31" s="28">
        <f t="shared" si="0"/>
        <v>0</v>
      </c>
      <c r="L31" s="28">
        <f t="shared" si="1"/>
        <v>0</v>
      </c>
      <c r="M31" s="29"/>
      <c r="N31" s="30">
        <f t="shared" si="3"/>
        <v>0</v>
      </c>
      <c r="O31" s="29"/>
      <c r="P31" s="29"/>
      <c r="Q31" s="29"/>
      <c r="R31" s="42">
        <f t="shared" si="2"/>
        <v>0</v>
      </c>
      <c r="S31" s="20" t="str">
        <f t="shared" si="4"/>
        <v>OK</v>
      </c>
      <c r="T31" s="142"/>
      <c r="U31" s="143"/>
      <c r="V31" s="143"/>
      <c r="W31" s="143"/>
      <c r="X31" s="41"/>
      <c r="Y31" s="41"/>
      <c r="Z31" s="41"/>
      <c r="AA31" s="40"/>
      <c r="AB31" s="40"/>
      <c r="AC31" s="40"/>
      <c r="AD31" s="40"/>
      <c r="AE31" s="38"/>
      <c r="AF31" s="38"/>
      <c r="AG31" s="38"/>
      <c r="AH31" s="38"/>
      <c r="AI31" s="38"/>
      <c r="AJ31" s="38"/>
      <c r="AK31" s="38"/>
      <c r="AL31" s="38"/>
      <c r="AM31" s="38"/>
      <c r="AN31" s="38"/>
      <c r="AO31" s="38"/>
      <c r="AP31" s="38"/>
      <c r="AQ31" s="38"/>
      <c r="AR31" s="38"/>
      <c r="AS31" s="38"/>
      <c r="AT31" s="38"/>
      <c r="AU31" s="38"/>
      <c r="AV31" s="38"/>
      <c r="AW31" s="38"/>
      <c r="AX31" s="38"/>
      <c r="AY31" s="38"/>
    </row>
    <row r="32" spans="1:51" ht="24.75" customHeight="1" x14ac:dyDescent="0.25">
      <c r="A32" s="166"/>
      <c r="B32" s="164"/>
      <c r="C32" s="67">
        <v>29</v>
      </c>
      <c r="D32" s="71" t="s">
        <v>92</v>
      </c>
      <c r="E32" s="86" t="s">
        <v>266</v>
      </c>
      <c r="F32" s="77" t="s">
        <v>3</v>
      </c>
      <c r="G32" s="75" t="s">
        <v>268</v>
      </c>
      <c r="H32" s="81" t="s">
        <v>468</v>
      </c>
      <c r="I32" s="82">
        <v>3.19</v>
      </c>
      <c r="J32" s="85">
        <v>0</v>
      </c>
      <c r="K32" s="28">
        <f t="shared" si="0"/>
        <v>0</v>
      </c>
      <c r="L32" s="28">
        <f t="shared" si="1"/>
        <v>0</v>
      </c>
      <c r="M32" s="29"/>
      <c r="N32" s="30">
        <f t="shared" si="3"/>
        <v>0</v>
      </c>
      <c r="O32" s="29"/>
      <c r="P32" s="29"/>
      <c r="Q32" s="29"/>
      <c r="R32" s="42">
        <f t="shared" si="2"/>
        <v>0</v>
      </c>
      <c r="S32" s="20" t="str">
        <f t="shared" si="4"/>
        <v>OK</v>
      </c>
      <c r="T32" s="142"/>
      <c r="U32" s="143"/>
      <c r="V32" s="143"/>
      <c r="W32" s="143"/>
      <c r="X32" s="41"/>
      <c r="Y32" s="41"/>
      <c r="Z32" s="41"/>
      <c r="AA32" s="40"/>
      <c r="AB32" s="40"/>
      <c r="AC32" s="40"/>
      <c r="AD32" s="40"/>
      <c r="AE32" s="38"/>
      <c r="AF32" s="38"/>
      <c r="AG32" s="38"/>
      <c r="AH32" s="38"/>
      <c r="AI32" s="38"/>
      <c r="AJ32" s="38"/>
      <c r="AK32" s="38"/>
      <c r="AL32" s="38"/>
      <c r="AM32" s="38"/>
      <c r="AN32" s="38"/>
      <c r="AO32" s="38"/>
      <c r="AP32" s="38"/>
      <c r="AQ32" s="38"/>
      <c r="AR32" s="38"/>
      <c r="AS32" s="38"/>
      <c r="AT32" s="38"/>
      <c r="AU32" s="38"/>
      <c r="AV32" s="38"/>
      <c r="AW32" s="38"/>
      <c r="AX32" s="38"/>
      <c r="AY32" s="38"/>
    </row>
    <row r="33" spans="1:51" ht="24.75" customHeight="1" x14ac:dyDescent="0.25">
      <c r="A33" s="166"/>
      <c r="B33" s="164"/>
      <c r="C33" s="67">
        <v>30</v>
      </c>
      <c r="D33" s="71" t="s">
        <v>93</v>
      </c>
      <c r="E33" s="86" t="s">
        <v>266</v>
      </c>
      <c r="F33" s="77" t="s">
        <v>3</v>
      </c>
      <c r="G33" s="75" t="s">
        <v>269</v>
      </c>
      <c r="H33" s="81" t="s">
        <v>468</v>
      </c>
      <c r="I33" s="82">
        <v>3.19</v>
      </c>
      <c r="J33" s="85">
        <v>0</v>
      </c>
      <c r="K33" s="28">
        <f t="shared" si="0"/>
        <v>0</v>
      </c>
      <c r="L33" s="28">
        <f t="shared" si="1"/>
        <v>0</v>
      </c>
      <c r="M33" s="29"/>
      <c r="N33" s="30">
        <f t="shared" si="3"/>
        <v>0</v>
      </c>
      <c r="O33" s="29"/>
      <c r="P33" s="29"/>
      <c r="Q33" s="29"/>
      <c r="R33" s="42">
        <f t="shared" si="2"/>
        <v>0</v>
      </c>
      <c r="S33" s="20" t="str">
        <f t="shared" si="4"/>
        <v>OK</v>
      </c>
      <c r="T33" s="142"/>
      <c r="U33" s="143"/>
      <c r="V33" s="143"/>
      <c r="W33" s="143"/>
      <c r="X33" s="41"/>
      <c r="Y33" s="41"/>
      <c r="Z33" s="41"/>
      <c r="AA33" s="40"/>
      <c r="AB33" s="40"/>
      <c r="AC33" s="40"/>
      <c r="AD33" s="40"/>
      <c r="AE33" s="38"/>
      <c r="AF33" s="38"/>
      <c r="AG33" s="38"/>
      <c r="AH33" s="38"/>
      <c r="AI33" s="38"/>
      <c r="AJ33" s="38"/>
      <c r="AK33" s="38"/>
      <c r="AL33" s="38"/>
      <c r="AM33" s="38"/>
      <c r="AN33" s="38"/>
      <c r="AO33" s="38"/>
      <c r="AP33" s="38"/>
      <c r="AQ33" s="38"/>
      <c r="AR33" s="38"/>
      <c r="AS33" s="38"/>
      <c r="AT33" s="38"/>
      <c r="AU33" s="38"/>
      <c r="AV33" s="38"/>
      <c r="AW33" s="38"/>
      <c r="AX33" s="38"/>
      <c r="AY33" s="38"/>
    </row>
    <row r="34" spans="1:51" ht="24.75" customHeight="1" x14ac:dyDescent="0.25">
      <c r="A34" s="166"/>
      <c r="B34" s="164"/>
      <c r="C34" s="67">
        <v>31</v>
      </c>
      <c r="D34" s="71" t="s">
        <v>94</v>
      </c>
      <c r="E34" s="86" t="s">
        <v>266</v>
      </c>
      <c r="F34" s="77" t="s">
        <v>3</v>
      </c>
      <c r="G34" s="75" t="s">
        <v>270</v>
      </c>
      <c r="H34" s="81" t="s">
        <v>468</v>
      </c>
      <c r="I34" s="82">
        <v>3.19</v>
      </c>
      <c r="J34" s="85">
        <v>0</v>
      </c>
      <c r="K34" s="28">
        <f t="shared" si="0"/>
        <v>0</v>
      </c>
      <c r="L34" s="28">
        <f t="shared" si="1"/>
        <v>0</v>
      </c>
      <c r="M34" s="29"/>
      <c r="N34" s="30">
        <f t="shared" si="3"/>
        <v>0</v>
      </c>
      <c r="O34" s="29"/>
      <c r="P34" s="29"/>
      <c r="Q34" s="29"/>
      <c r="R34" s="42">
        <f t="shared" si="2"/>
        <v>0</v>
      </c>
      <c r="S34" s="20" t="str">
        <f t="shared" si="4"/>
        <v>OK</v>
      </c>
      <c r="T34" s="142"/>
      <c r="U34" s="143"/>
      <c r="V34" s="143"/>
      <c r="W34" s="143"/>
      <c r="X34" s="41"/>
      <c r="Y34" s="41"/>
      <c r="Z34" s="41"/>
      <c r="AA34" s="40"/>
      <c r="AB34" s="40"/>
      <c r="AC34" s="40"/>
      <c r="AD34" s="40"/>
      <c r="AE34" s="38"/>
      <c r="AF34" s="38"/>
      <c r="AG34" s="38"/>
      <c r="AH34" s="38"/>
      <c r="AI34" s="38"/>
      <c r="AJ34" s="38"/>
      <c r="AK34" s="38"/>
      <c r="AL34" s="38"/>
      <c r="AM34" s="38"/>
      <c r="AN34" s="38"/>
      <c r="AO34" s="38"/>
      <c r="AP34" s="38"/>
      <c r="AQ34" s="38"/>
      <c r="AR34" s="38"/>
      <c r="AS34" s="38"/>
      <c r="AT34" s="38"/>
      <c r="AU34" s="38"/>
      <c r="AV34" s="38"/>
      <c r="AW34" s="38"/>
      <c r="AX34" s="38"/>
      <c r="AY34" s="38"/>
    </row>
    <row r="35" spans="1:51" ht="24.75" customHeight="1" x14ac:dyDescent="0.25">
      <c r="A35" s="166"/>
      <c r="B35" s="164"/>
      <c r="C35" s="67">
        <v>32</v>
      </c>
      <c r="D35" s="71" t="s">
        <v>95</v>
      </c>
      <c r="E35" s="86" t="s">
        <v>266</v>
      </c>
      <c r="F35" s="77" t="s">
        <v>3</v>
      </c>
      <c r="G35" s="75" t="s">
        <v>271</v>
      </c>
      <c r="H35" s="81" t="s">
        <v>468</v>
      </c>
      <c r="I35" s="82">
        <v>3.19</v>
      </c>
      <c r="J35" s="85">
        <v>0</v>
      </c>
      <c r="K35" s="28">
        <f t="shared" si="0"/>
        <v>0</v>
      </c>
      <c r="L35" s="28">
        <f t="shared" si="1"/>
        <v>0</v>
      </c>
      <c r="M35" s="29"/>
      <c r="N35" s="30">
        <f t="shared" si="3"/>
        <v>0</v>
      </c>
      <c r="O35" s="29"/>
      <c r="P35" s="29"/>
      <c r="Q35" s="29"/>
      <c r="R35" s="42">
        <f t="shared" si="2"/>
        <v>0</v>
      </c>
      <c r="S35" s="20" t="str">
        <f t="shared" si="4"/>
        <v>OK</v>
      </c>
      <c r="T35" s="142"/>
      <c r="U35" s="143"/>
      <c r="V35" s="143"/>
      <c r="W35" s="143"/>
      <c r="X35" s="41"/>
      <c r="Y35" s="41"/>
      <c r="Z35" s="41"/>
      <c r="AA35" s="40"/>
      <c r="AB35" s="40"/>
      <c r="AC35" s="40"/>
      <c r="AD35" s="40"/>
      <c r="AE35" s="38"/>
      <c r="AF35" s="38"/>
      <c r="AG35" s="38"/>
      <c r="AH35" s="38"/>
      <c r="AI35" s="38"/>
      <c r="AJ35" s="38"/>
      <c r="AK35" s="38"/>
      <c r="AL35" s="38"/>
      <c r="AM35" s="38"/>
      <c r="AN35" s="38"/>
      <c r="AO35" s="38"/>
      <c r="AP35" s="38"/>
      <c r="AQ35" s="38"/>
      <c r="AR35" s="38"/>
      <c r="AS35" s="38"/>
      <c r="AT35" s="38"/>
      <c r="AU35" s="38"/>
      <c r="AV35" s="38"/>
      <c r="AW35" s="38"/>
      <c r="AX35" s="38"/>
      <c r="AY35" s="38"/>
    </row>
    <row r="36" spans="1:51" ht="24.75" customHeight="1" x14ac:dyDescent="0.25">
      <c r="A36" s="166"/>
      <c r="B36" s="164"/>
      <c r="C36" s="67">
        <v>33</v>
      </c>
      <c r="D36" s="71" t="s">
        <v>96</v>
      </c>
      <c r="E36" s="86" t="s">
        <v>266</v>
      </c>
      <c r="F36" s="77" t="s">
        <v>3</v>
      </c>
      <c r="G36" s="75" t="s">
        <v>272</v>
      </c>
      <c r="H36" s="81" t="s">
        <v>468</v>
      </c>
      <c r="I36" s="82">
        <v>3.19</v>
      </c>
      <c r="J36" s="85">
        <v>0</v>
      </c>
      <c r="K36" s="28">
        <f t="shared" ref="K36:K154" si="5">IF(SUM(T36:AY36)&gt;J36+M36,J36+M36,SUM(T36:AY36))</f>
        <v>0</v>
      </c>
      <c r="L36" s="28">
        <f t="shared" ref="L36:L154" si="6">(SUM(T36:AY36))</f>
        <v>0</v>
      </c>
      <c r="M36" s="29"/>
      <c r="N36" s="30">
        <f t="shared" si="3"/>
        <v>0</v>
      </c>
      <c r="O36" s="29"/>
      <c r="P36" s="29"/>
      <c r="Q36" s="29"/>
      <c r="R36" s="42">
        <f t="shared" ref="R36:R154" si="7">J36-SUM(T36:AY36)+M36</f>
        <v>0</v>
      </c>
      <c r="S36" s="20" t="str">
        <f t="shared" si="4"/>
        <v>OK</v>
      </c>
      <c r="T36" s="142"/>
      <c r="U36" s="143"/>
      <c r="V36" s="143"/>
      <c r="W36" s="143"/>
      <c r="X36" s="41"/>
      <c r="Y36" s="41"/>
      <c r="Z36" s="41"/>
      <c r="AA36" s="40"/>
      <c r="AB36" s="40"/>
      <c r="AC36" s="40"/>
      <c r="AD36" s="40"/>
      <c r="AE36" s="38"/>
      <c r="AF36" s="38"/>
      <c r="AG36" s="38"/>
      <c r="AH36" s="38"/>
      <c r="AI36" s="38"/>
      <c r="AJ36" s="38"/>
      <c r="AK36" s="38"/>
      <c r="AL36" s="38"/>
      <c r="AM36" s="38"/>
      <c r="AN36" s="38"/>
      <c r="AO36" s="38"/>
      <c r="AP36" s="38"/>
      <c r="AQ36" s="38"/>
      <c r="AR36" s="38"/>
      <c r="AS36" s="38"/>
      <c r="AT36" s="38"/>
      <c r="AU36" s="38"/>
      <c r="AV36" s="38"/>
      <c r="AW36" s="38"/>
      <c r="AX36" s="38"/>
      <c r="AY36" s="38"/>
    </row>
    <row r="37" spans="1:51" ht="24.75" customHeight="1" x14ac:dyDescent="0.25">
      <c r="A37" s="166"/>
      <c r="B37" s="164"/>
      <c r="C37" s="67">
        <v>34</v>
      </c>
      <c r="D37" s="71" t="s">
        <v>97</v>
      </c>
      <c r="E37" s="86" t="s">
        <v>273</v>
      </c>
      <c r="F37" s="77" t="s">
        <v>274</v>
      </c>
      <c r="G37" s="75" t="s">
        <v>275</v>
      </c>
      <c r="H37" s="81" t="s">
        <v>468</v>
      </c>
      <c r="I37" s="82">
        <v>1.07</v>
      </c>
      <c r="J37" s="85">
        <v>10</v>
      </c>
      <c r="K37" s="28">
        <f t="shared" si="5"/>
        <v>10</v>
      </c>
      <c r="L37" s="28">
        <f t="shared" si="6"/>
        <v>10</v>
      </c>
      <c r="M37" s="29"/>
      <c r="N37" s="30">
        <f t="shared" si="3"/>
        <v>2</v>
      </c>
      <c r="O37" s="29"/>
      <c r="P37" s="29"/>
      <c r="Q37" s="29"/>
      <c r="R37" s="42">
        <f t="shared" si="7"/>
        <v>0</v>
      </c>
      <c r="S37" s="20" t="str">
        <f t="shared" si="4"/>
        <v>OK</v>
      </c>
      <c r="T37" s="142"/>
      <c r="U37" s="143"/>
      <c r="V37" s="147">
        <v>10</v>
      </c>
      <c r="W37" s="142"/>
      <c r="X37" s="41"/>
      <c r="Y37" s="41"/>
      <c r="Z37" s="41"/>
      <c r="AA37" s="40"/>
      <c r="AB37" s="40"/>
      <c r="AC37" s="40"/>
      <c r="AD37" s="40"/>
      <c r="AE37" s="38"/>
      <c r="AF37" s="38"/>
      <c r="AG37" s="38"/>
      <c r="AH37" s="38"/>
      <c r="AI37" s="38"/>
      <c r="AJ37" s="38"/>
      <c r="AK37" s="38"/>
      <c r="AL37" s="38"/>
      <c r="AM37" s="38"/>
      <c r="AN37" s="38"/>
      <c r="AO37" s="38"/>
      <c r="AP37" s="38"/>
      <c r="AQ37" s="38"/>
      <c r="AR37" s="38"/>
      <c r="AS37" s="38"/>
      <c r="AT37" s="38"/>
      <c r="AU37" s="38"/>
      <c r="AV37" s="38"/>
      <c r="AW37" s="38"/>
      <c r="AX37" s="38"/>
      <c r="AY37" s="38"/>
    </row>
    <row r="38" spans="1:51" ht="24.75" customHeight="1" x14ac:dyDescent="0.25">
      <c r="A38" s="166"/>
      <c r="B38" s="164"/>
      <c r="C38" s="67">
        <v>35</v>
      </c>
      <c r="D38" s="71" t="s">
        <v>98</v>
      </c>
      <c r="E38" s="86" t="s">
        <v>273</v>
      </c>
      <c r="F38" s="77" t="s">
        <v>274</v>
      </c>
      <c r="G38" s="75" t="s">
        <v>276</v>
      </c>
      <c r="H38" s="81" t="s">
        <v>468</v>
      </c>
      <c r="I38" s="82">
        <v>1.07</v>
      </c>
      <c r="J38" s="85">
        <v>15</v>
      </c>
      <c r="K38" s="28">
        <f t="shared" si="5"/>
        <v>15</v>
      </c>
      <c r="L38" s="28">
        <f t="shared" si="6"/>
        <v>15</v>
      </c>
      <c r="M38" s="29"/>
      <c r="N38" s="30">
        <f t="shared" si="3"/>
        <v>3</v>
      </c>
      <c r="O38" s="29"/>
      <c r="P38" s="29"/>
      <c r="Q38" s="29"/>
      <c r="R38" s="42">
        <f t="shared" si="7"/>
        <v>0</v>
      </c>
      <c r="S38" s="20" t="str">
        <f t="shared" si="4"/>
        <v>OK</v>
      </c>
      <c r="T38" s="142"/>
      <c r="U38" s="143"/>
      <c r="V38" s="147">
        <v>15</v>
      </c>
      <c r="W38" s="142"/>
      <c r="X38" s="41"/>
      <c r="Y38" s="41"/>
      <c r="Z38" s="41"/>
      <c r="AA38" s="40"/>
      <c r="AB38" s="40"/>
      <c r="AC38" s="40"/>
      <c r="AD38" s="40"/>
      <c r="AE38" s="38"/>
      <c r="AF38" s="38"/>
      <c r="AG38" s="38"/>
      <c r="AH38" s="38"/>
      <c r="AI38" s="38"/>
      <c r="AJ38" s="38"/>
      <c r="AK38" s="38"/>
      <c r="AL38" s="38"/>
      <c r="AM38" s="38"/>
      <c r="AN38" s="38"/>
      <c r="AO38" s="38"/>
      <c r="AP38" s="38"/>
      <c r="AQ38" s="38"/>
      <c r="AR38" s="38"/>
      <c r="AS38" s="38"/>
      <c r="AT38" s="38"/>
      <c r="AU38" s="38"/>
      <c r="AV38" s="38"/>
      <c r="AW38" s="38"/>
      <c r="AX38" s="38"/>
      <c r="AY38" s="38"/>
    </row>
    <row r="39" spans="1:51" ht="24.75" customHeight="1" x14ac:dyDescent="0.25">
      <c r="A39" s="166"/>
      <c r="B39" s="164"/>
      <c r="C39" s="67">
        <v>36</v>
      </c>
      <c r="D39" s="71" t="s">
        <v>99</v>
      </c>
      <c r="E39" s="86" t="s">
        <v>273</v>
      </c>
      <c r="F39" s="77" t="s">
        <v>274</v>
      </c>
      <c r="G39" s="75" t="s">
        <v>277</v>
      </c>
      <c r="H39" s="81" t="s">
        <v>468</v>
      </c>
      <c r="I39" s="82">
        <v>1.07</v>
      </c>
      <c r="J39" s="85">
        <v>30</v>
      </c>
      <c r="K39" s="28">
        <f t="shared" si="5"/>
        <v>30</v>
      </c>
      <c r="L39" s="28">
        <f t="shared" si="6"/>
        <v>30</v>
      </c>
      <c r="M39" s="29"/>
      <c r="N39" s="30">
        <f t="shared" si="3"/>
        <v>7</v>
      </c>
      <c r="O39" s="29"/>
      <c r="P39" s="29"/>
      <c r="Q39" s="29"/>
      <c r="R39" s="42">
        <f t="shared" si="7"/>
        <v>0</v>
      </c>
      <c r="S39" s="20" t="str">
        <f t="shared" si="4"/>
        <v>OK</v>
      </c>
      <c r="T39" s="142"/>
      <c r="U39" s="143"/>
      <c r="V39" s="147">
        <v>30</v>
      </c>
      <c r="W39" s="142"/>
      <c r="X39" s="41"/>
      <c r="Y39" s="41"/>
      <c r="Z39" s="41"/>
      <c r="AA39" s="40"/>
      <c r="AB39" s="40"/>
      <c r="AC39" s="40"/>
      <c r="AD39" s="40"/>
      <c r="AE39" s="38"/>
      <c r="AF39" s="38"/>
      <c r="AG39" s="38"/>
      <c r="AH39" s="38"/>
      <c r="AI39" s="38"/>
      <c r="AJ39" s="38"/>
      <c r="AK39" s="38"/>
      <c r="AL39" s="38"/>
      <c r="AM39" s="38"/>
      <c r="AN39" s="38"/>
      <c r="AO39" s="38"/>
      <c r="AP39" s="38"/>
      <c r="AQ39" s="38"/>
      <c r="AR39" s="38"/>
      <c r="AS39" s="38"/>
      <c r="AT39" s="38"/>
      <c r="AU39" s="38"/>
      <c r="AV39" s="38"/>
      <c r="AW39" s="38"/>
      <c r="AX39" s="38"/>
      <c r="AY39" s="38"/>
    </row>
    <row r="40" spans="1:51" ht="24.75" customHeight="1" x14ac:dyDescent="0.25">
      <c r="A40" s="166"/>
      <c r="B40" s="164"/>
      <c r="C40" s="67">
        <v>37</v>
      </c>
      <c r="D40" s="71" t="s">
        <v>100</v>
      </c>
      <c r="E40" s="86" t="s">
        <v>273</v>
      </c>
      <c r="F40" s="77" t="s">
        <v>3</v>
      </c>
      <c r="G40" s="75" t="s">
        <v>278</v>
      </c>
      <c r="H40" s="81" t="s">
        <v>468</v>
      </c>
      <c r="I40" s="82">
        <v>1.07</v>
      </c>
      <c r="J40" s="85">
        <v>10</v>
      </c>
      <c r="K40" s="28">
        <f t="shared" si="5"/>
        <v>10</v>
      </c>
      <c r="L40" s="28">
        <f t="shared" si="6"/>
        <v>10</v>
      </c>
      <c r="M40" s="29"/>
      <c r="N40" s="30">
        <f t="shared" si="3"/>
        <v>2</v>
      </c>
      <c r="O40" s="29"/>
      <c r="P40" s="29"/>
      <c r="Q40" s="29"/>
      <c r="R40" s="42">
        <f t="shared" si="7"/>
        <v>0</v>
      </c>
      <c r="S40" s="20" t="str">
        <f t="shared" si="4"/>
        <v>OK</v>
      </c>
      <c r="T40" s="142"/>
      <c r="U40" s="143"/>
      <c r="V40" s="147">
        <v>10</v>
      </c>
      <c r="W40" s="142"/>
      <c r="X40" s="41"/>
      <c r="Y40" s="41"/>
      <c r="Z40" s="41"/>
      <c r="AA40" s="40"/>
      <c r="AB40" s="40"/>
      <c r="AC40" s="40"/>
      <c r="AD40" s="40"/>
      <c r="AE40" s="38"/>
      <c r="AF40" s="38"/>
      <c r="AG40" s="38"/>
      <c r="AH40" s="38"/>
      <c r="AI40" s="38"/>
      <c r="AJ40" s="38"/>
      <c r="AK40" s="38"/>
      <c r="AL40" s="38"/>
      <c r="AM40" s="38"/>
      <c r="AN40" s="38"/>
      <c r="AO40" s="38"/>
      <c r="AP40" s="38"/>
      <c r="AQ40" s="38"/>
      <c r="AR40" s="38"/>
      <c r="AS40" s="38"/>
      <c r="AT40" s="38"/>
      <c r="AU40" s="38"/>
      <c r="AV40" s="38"/>
      <c r="AW40" s="38"/>
      <c r="AX40" s="38"/>
      <c r="AY40" s="38"/>
    </row>
    <row r="41" spans="1:51" ht="24.75" customHeight="1" x14ac:dyDescent="0.25">
      <c r="A41" s="166"/>
      <c r="B41" s="164"/>
      <c r="C41" s="67">
        <v>38</v>
      </c>
      <c r="D41" s="71" t="s">
        <v>101</v>
      </c>
      <c r="E41" s="86" t="s">
        <v>273</v>
      </c>
      <c r="F41" s="77" t="s">
        <v>274</v>
      </c>
      <c r="G41" s="75" t="s">
        <v>279</v>
      </c>
      <c r="H41" s="81" t="s">
        <v>468</v>
      </c>
      <c r="I41" s="82">
        <v>1.07</v>
      </c>
      <c r="J41" s="85">
        <v>10</v>
      </c>
      <c r="K41" s="28">
        <f t="shared" si="5"/>
        <v>10</v>
      </c>
      <c r="L41" s="28">
        <f t="shared" si="6"/>
        <v>10</v>
      </c>
      <c r="M41" s="29"/>
      <c r="N41" s="30">
        <f t="shared" si="3"/>
        <v>2</v>
      </c>
      <c r="O41" s="29"/>
      <c r="P41" s="29"/>
      <c r="Q41" s="29"/>
      <c r="R41" s="42">
        <f t="shared" si="7"/>
        <v>0</v>
      </c>
      <c r="S41" s="20" t="str">
        <f t="shared" si="4"/>
        <v>OK</v>
      </c>
      <c r="T41" s="142"/>
      <c r="U41" s="143"/>
      <c r="V41" s="147">
        <v>10</v>
      </c>
      <c r="W41" s="142"/>
      <c r="X41" s="41"/>
      <c r="Y41" s="41"/>
      <c r="Z41" s="41"/>
      <c r="AA41" s="40"/>
      <c r="AB41" s="40"/>
      <c r="AC41" s="40"/>
      <c r="AD41" s="40"/>
      <c r="AE41" s="38"/>
      <c r="AF41" s="38"/>
      <c r="AG41" s="38"/>
      <c r="AH41" s="38"/>
      <c r="AI41" s="38"/>
      <c r="AJ41" s="38"/>
      <c r="AK41" s="38"/>
      <c r="AL41" s="38"/>
      <c r="AM41" s="38"/>
      <c r="AN41" s="38"/>
      <c r="AO41" s="38"/>
      <c r="AP41" s="38"/>
      <c r="AQ41" s="38"/>
      <c r="AR41" s="38"/>
      <c r="AS41" s="38"/>
      <c r="AT41" s="38"/>
      <c r="AU41" s="38"/>
      <c r="AV41" s="38"/>
      <c r="AW41" s="38"/>
      <c r="AX41" s="38"/>
      <c r="AY41" s="38"/>
    </row>
    <row r="42" spans="1:51" ht="24.75" customHeight="1" x14ac:dyDescent="0.25">
      <c r="A42" s="166"/>
      <c r="B42" s="164"/>
      <c r="C42" s="67">
        <v>39</v>
      </c>
      <c r="D42" s="71" t="s">
        <v>102</v>
      </c>
      <c r="E42" s="86" t="s">
        <v>280</v>
      </c>
      <c r="F42" s="77" t="s">
        <v>274</v>
      </c>
      <c r="G42" s="75" t="s">
        <v>281</v>
      </c>
      <c r="H42" s="81" t="s">
        <v>468</v>
      </c>
      <c r="I42" s="82">
        <v>1.6</v>
      </c>
      <c r="J42" s="85">
        <v>10</v>
      </c>
      <c r="K42" s="28">
        <f t="shared" si="5"/>
        <v>10</v>
      </c>
      <c r="L42" s="28">
        <f t="shared" si="6"/>
        <v>10</v>
      </c>
      <c r="M42" s="29"/>
      <c r="N42" s="30">
        <f t="shared" si="3"/>
        <v>2</v>
      </c>
      <c r="O42" s="29"/>
      <c r="P42" s="29"/>
      <c r="Q42" s="29"/>
      <c r="R42" s="42">
        <f t="shared" si="7"/>
        <v>0</v>
      </c>
      <c r="S42" s="20" t="str">
        <f t="shared" si="4"/>
        <v>OK</v>
      </c>
      <c r="T42" s="142"/>
      <c r="U42" s="143"/>
      <c r="V42" s="147">
        <v>10</v>
      </c>
      <c r="W42" s="142"/>
      <c r="X42" s="41"/>
      <c r="Y42" s="41"/>
      <c r="Z42" s="41"/>
      <c r="AA42" s="40"/>
      <c r="AB42" s="40"/>
      <c r="AC42" s="40"/>
      <c r="AD42" s="40"/>
      <c r="AE42" s="38"/>
      <c r="AF42" s="38"/>
      <c r="AG42" s="38"/>
      <c r="AH42" s="38"/>
      <c r="AI42" s="38"/>
      <c r="AJ42" s="38"/>
      <c r="AK42" s="38"/>
      <c r="AL42" s="38"/>
      <c r="AM42" s="38"/>
      <c r="AN42" s="38"/>
      <c r="AO42" s="38"/>
      <c r="AP42" s="38"/>
      <c r="AQ42" s="38"/>
      <c r="AR42" s="38"/>
      <c r="AS42" s="38"/>
      <c r="AT42" s="38"/>
      <c r="AU42" s="38"/>
      <c r="AV42" s="38"/>
      <c r="AW42" s="38"/>
      <c r="AX42" s="38"/>
      <c r="AY42" s="38"/>
    </row>
    <row r="43" spans="1:51" ht="24.75" customHeight="1" x14ac:dyDescent="0.25">
      <c r="A43" s="166"/>
      <c r="B43" s="164"/>
      <c r="C43" s="67">
        <v>40</v>
      </c>
      <c r="D43" s="71" t="s">
        <v>103</v>
      </c>
      <c r="E43" s="86" t="s">
        <v>280</v>
      </c>
      <c r="F43" s="77" t="s">
        <v>274</v>
      </c>
      <c r="G43" s="75" t="s">
        <v>282</v>
      </c>
      <c r="H43" s="81" t="s">
        <v>468</v>
      </c>
      <c r="I43" s="82">
        <v>1.6</v>
      </c>
      <c r="J43" s="85">
        <v>10</v>
      </c>
      <c r="K43" s="28">
        <f t="shared" si="5"/>
        <v>10</v>
      </c>
      <c r="L43" s="28">
        <f t="shared" si="6"/>
        <v>10</v>
      </c>
      <c r="M43" s="29"/>
      <c r="N43" s="30">
        <f t="shared" si="3"/>
        <v>2</v>
      </c>
      <c r="O43" s="29"/>
      <c r="P43" s="29"/>
      <c r="Q43" s="29"/>
      <c r="R43" s="42">
        <f t="shared" si="7"/>
        <v>0</v>
      </c>
      <c r="S43" s="20" t="str">
        <f t="shared" si="4"/>
        <v>OK</v>
      </c>
      <c r="T43" s="142"/>
      <c r="U43" s="143"/>
      <c r="V43" s="147">
        <v>10</v>
      </c>
      <c r="W43" s="142"/>
      <c r="X43" s="41"/>
      <c r="Y43" s="41"/>
      <c r="Z43" s="41"/>
      <c r="AA43" s="40"/>
      <c r="AB43" s="40"/>
      <c r="AC43" s="40"/>
      <c r="AD43" s="40"/>
      <c r="AE43" s="38"/>
      <c r="AF43" s="38"/>
      <c r="AG43" s="38"/>
      <c r="AH43" s="38"/>
      <c r="AI43" s="38"/>
      <c r="AJ43" s="38"/>
      <c r="AK43" s="38"/>
      <c r="AL43" s="38"/>
      <c r="AM43" s="38"/>
      <c r="AN43" s="38"/>
      <c r="AO43" s="38"/>
      <c r="AP43" s="38"/>
      <c r="AQ43" s="38"/>
      <c r="AR43" s="38"/>
      <c r="AS43" s="38"/>
      <c r="AT43" s="38"/>
      <c r="AU43" s="38"/>
      <c r="AV43" s="38"/>
      <c r="AW43" s="38"/>
      <c r="AX43" s="38"/>
      <c r="AY43" s="38"/>
    </row>
    <row r="44" spans="1:51" ht="24.75" customHeight="1" x14ac:dyDescent="0.25">
      <c r="A44" s="166"/>
      <c r="B44" s="164"/>
      <c r="C44" s="67">
        <v>41</v>
      </c>
      <c r="D44" s="71" t="s">
        <v>104</v>
      </c>
      <c r="E44" s="86" t="s">
        <v>280</v>
      </c>
      <c r="F44" s="77" t="s">
        <v>274</v>
      </c>
      <c r="G44" s="75" t="s">
        <v>283</v>
      </c>
      <c r="H44" s="81" t="s">
        <v>468</v>
      </c>
      <c r="I44" s="82">
        <v>1.6</v>
      </c>
      <c r="J44" s="85">
        <v>10</v>
      </c>
      <c r="K44" s="28">
        <f t="shared" si="5"/>
        <v>10</v>
      </c>
      <c r="L44" s="28">
        <f t="shared" si="6"/>
        <v>10</v>
      </c>
      <c r="M44" s="29"/>
      <c r="N44" s="30">
        <f t="shared" si="3"/>
        <v>2</v>
      </c>
      <c r="O44" s="29"/>
      <c r="P44" s="29"/>
      <c r="Q44" s="29"/>
      <c r="R44" s="42">
        <f t="shared" si="7"/>
        <v>0</v>
      </c>
      <c r="S44" s="20" t="str">
        <f t="shared" si="4"/>
        <v>OK</v>
      </c>
      <c r="T44" s="142"/>
      <c r="U44" s="143"/>
      <c r="V44" s="147">
        <v>10</v>
      </c>
      <c r="W44" s="143"/>
      <c r="X44" s="41"/>
      <c r="Y44" s="41"/>
      <c r="Z44" s="41"/>
      <c r="AA44" s="40"/>
      <c r="AB44" s="40"/>
      <c r="AC44" s="40"/>
      <c r="AD44" s="40"/>
      <c r="AE44" s="38"/>
      <c r="AF44" s="38"/>
      <c r="AG44" s="38"/>
      <c r="AH44" s="38"/>
      <c r="AI44" s="38"/>
      <c r="AJ44" s="38"/>
      <c r="AK44" s="38"/>
      <c r="AL44" s="38"/>
      <c r="AM44" s="38"/>
      <c r="AN44" s="38"/>
      <c r="AO44" s="38"/>
      <c r="AP44" s="38"/>
      <c r="AQ44" s="38"/>
      <c r="AR44" s="38"/>
      <c r="AS44" s="38"/>
      <c r="AT44" s="38"/>
      <c r="AU44" s="38"/>
      <c r="AV44" s="38"/>
      <c r="AW44" s="38"/>
      <c r="AX44" s="38"/>
      <c r="AY44" s="38"/>
    </row>
    <row r="45" spans="1:51" ht="24.75" customHeight="1" x14ac:dyDescent="0.25">
      <c r="A45" s="166"/>
      <c r="B45" s="164"/>
      <c r="C45" s="67">
        <v>42</v>
      </c>
      <c r="D45" s="71" t="s">
        <v>105</v>
      </c>
      <c r="E45" s="86" t="s">
        <v>280</v>
      </c>
      <c r="F45" s="77" t="s">
        <v>274</v>
      </c>
      <c r="G45" s="75" t="s">
        <v>284</v>
      </c>
      <c r="H45" s="81" t="s">
        <v>468</v>
      </c>
      <c r="I45" s="82">
        <v>1.6</v>
      </c>
      <c r="J45" s="85">
        <v>0</v>
      </c>
      <c r="K45" s="28">
        <f t="shared" si="5"/>
        <v>0</v>
      </c>
      <c r="L45" s="28">
        <f t="shared" si="6"/>
        <v>0</v>
      </c>
      <c r="M45" s="29"/>
      <c r="N45" s="30">
        <f t="shared" si="3"/>
        <v>0</v>
      </c>
      <c r="O45" s="29"/>
      <c r="P45" s="29"/>
      <c r="Q45" s="29"/>
      <c r="R45" s="42">
        <f t="shared" si="7"/>
        <v>0</v>
      </c>
      <c r="S45" s="20" t="str">
        <f t="shared" si="4"/>
        <v>OK</v>
      </c>
      <c r="T45" s="142"/>
      <c r="U45" s="143"/>
      <c r="V45" s="143"/>
      <c r="W45" s="143"/>
      <c r="X45" s="41"/>
      <c r="Y45" s="41"/>
      <c r="Z45" s="41"/>
      <c r="AA45" s="40"/>
      <c r="AB45" s="40"/>
      <c r="AC45" s="40"/>
      <c r="AD45" s="40"/>
      <c r="AE45" s="38"/>
      <c r="AF45" s="38"/>
      <c r="AG45" s="38"/>
      <c r="AH45" s="38"/>
      <c r="AI45" s="38"/>
      <c r="AJ45" s="38"/>
      <c r="AK45" s="38"/>
      <c r="AL45" s="38"/>
      <c r="AM45" s="38"/>
      <c r="AN45" s="38"/>
      <c r="AO45" s="38"/>
      <c r="AP45" s="38"/>
      <c r="AQ45" s="38"/>
      <c r="AR45" s="38"/>
      <c r="AS45" s="38"/>
      <c r="AT45" s="38"/>
      <c r="AU45" s="38"/>
      <c r="AV45" s="38"/>
      <c r="AW45" s="38"/>
      <c r="AX45" s="38"/>
      <c r="AY45" s="38"/>
    </row>
    <row r="46" spans="1:51" ht="24.75" customHeight="1" x14ac:dyDescent="0.25">
      <c r="A46" s="166"/>
      <c r="B46" s="164"/>
      <c r="C46" s="67">
        <v>43</v>
      </c>
      <c r="D46" s="71" t="s">
        <v>106</v>
      </c>
      <c r="E46" s="86" t="s">
        <v>280</v>
      </c>
      <c r="F46" s="77" t="s">
        <v>274</v>
      </c>
      <c r="G46" s="75" t="s">
        <v>285</v>
      </c>
      <c r="H46" s="81" t="s">
        <v>468</v>
      </c>
      <c r="I46" s="82">
        <v>1.6</v>
      </c>
      <c r="J46" s="85">
        <v>0</v>
      </c>
      <c r="K46" s="28">
        <f t="shared" si="5"/>
        <v>0</v>
      </c>
      <c r="L46" s="28">
        <f t="shared" si="6"/>
        <v>0</v>
      </c>
      <c r="M46" s="29"/>
      <c r="N46" s="30">
        <f t="shared" si="3"/>
        <v>0</v>
      </c>
      <c r="O46" s="29"/>
      <c r="P46" s="29"/>
      <c r="Q46" s="29"/>
      <c r="R46" s="42">
        <f t="shared" si="7"/>
        <v>0</v>
      </c>
      <c r="S46" s="20" t="str">
        <f t="shared" si="4"/>
        <v>OK</v>
      </c>
      <c r="T46" s="142"/>
      <c r="U46" s="143"/>
      <c r="V46" s="143"/>
      <c r="W46" s="143"/>
      <c r="X46" s="41"/>
      <c r="Y46" s="41"/>
      <c r="Z46" s="41"/>
      <c r="AA46" s="40"/>
      <c r="AB46" s="40"/>
      <c r="AC46" s="40"/>
      <c r="AD46" s="40"/>
      <c r="AE46" s="38"/>
      <c r="AF46" s="38"/>
      <c r="AG46" s="38"/>
      <c r="AH46" s="38"/>
      <c r="AI46" s="38"/>
      <c r="AJ46" s="38"/>
      <c r="AK46" s="38"/>
      <c r="AL46" s="38"/>
      <c r="AM46" s="38"/>
      <c r="AN46" s="38"/>
      <c r="AO46" s="38"/>
      <c r="AP46" s="38"/>
      <c r="AQ46" s="38"/>
      <c r="AR46" s="38"/>
      <c r="AS46" s="38"/>
      <c r="AT46" s="38"/>
      <c r="AU46" s="38"/>
      <c r="AV46" s="38"/>
      <c r="AW46" s="38"/>
      <c r="AX46" s="38"/>
      <c r="AY46" s="38"/>
    </row>
    <row r="47" spans="1:51" ht="24.75" customHeight="1" x14ac:dyDescent="0.25">
      <c r="A47" s="166"/>
      <c r="B47" s="164"/>
      <c r="C47" s="67">
        <v>44</v>
      </c>
      <c r="D47" s="71" t="s">
        <v>107</v>
      </c>
      <c r="E47" s="86" t="s">
        <v>280</v>
      </c>
      <c r="F47" s="77" t="s">
        <v>274</v>
      </c>
      <c r="G47" s="75" t="s">
        <v>286</v>
      </c>
      <c r="H47" s="81" t="s">
        <v>468</v>
      </c>
      <c r="I47" s="82">
        <v>1.6</v>
      </c>
      <c r="J47" s="85">
        <v>0</v>
      </c>
      <c r="K47" s="28">
        <f t="shared" si="5"/>
        <v>0</v>
      </c>
      <c r="L47" s="28">
        <f t="shared" si="6"/>
        <v>0</v>
      </c>
      <c r="M47" s="29"/>
      <c r="N47" s="30">
        <f t="shared" si="3"/>
        <v>0</v>
      </c>
      <c r="O47" s="29"/>
      <c r="P47" s="29"/>
      <c r="Q47" s="29"/>
      <c r="R47" s="42">
        <f t="shared" si="7"/>
        <v>0</v>
      </c>
      <c r="S47" s="20" t="str">
        <f t="shared" si="4"/>
        <v>OK</v>
      </c>
      <c r="T47" s="142"/>
      <c r="U47" s="143"/>
      <c r="V47" s="143"/>
      <c r="W47" s="143"/>
      <c r="X47" s="41"/>
      <c r="Y47" s="41"/>
      <c r="Z47" s="41"/>
      <c r="AA47" s="40"/>
      <c r="AB47" s="40"/>
      <c r="AC47" s="40"/>
      <c r="AD47" s="40"/>
      <c r="AE47" s="38"/>
      <c r="AF47" s="38"/>
      <c r="AG47" s="38"/>
      <c r="AH47" s="38"/>
      <c r="AI47" s="38"/>
      <c r="AJ47" s="38"/>
      <c r="AK47" s="38"/>
      <c r="AL47" s="38"/>
      <c r="AM47" s="38"/>
      <c r="AN47" s="38"/>
      <c r="AO47" s="38"/>
      <c r="AP47" s="38"/>
      <c r="AQ47" s="38"/>
      <c r="AR47" s="38"/>
      <c r="AS47" s="38"/>
      <c r="AT47" s="38"/>
      <c r="AU47" s="38"/>
      <c r="AV47" s="38"/>
      <c r="AW47" s="38"/>
      <c r="AX47" s="38"/>
      <c r="AY47" s="38"/>
    </row>
    <row r="48" spans="1:51" ht="24.75" customHeight="1" x14ac:dyDescent="0.25">
      <c r="A48" s="166"/>
      <c r="B48" s="164"/>
      <c r="C48" s="67">
        <v>45</v>
      </c>
      <c r="D48" s="71" t="s">
        <v>108</v>
      </c>
      <c r="E48" s="86" t="s">
        <v>280</v>
      </c>
      <c r="F48" s="77" t="s">
        <v>274</v>
      </c>
      <c r="G48" s="75" t="s">
        <v>287</v>
      </c>
      <c r="H48" s="81" t="s">
        <v>468</v>
      </c>
      <c r="I48" s="82">
        <v>1.6</v>
      </c>
      <c r="J48" s="85">
        <v>10</v>
      </c>
      <c r="K48" s="28">
        <f t="shared" si="5"/>
        <v>10</v>
      </c>
      <c r="L48" s="28">
        <f t="shared" si="6"/>
        <v>10</v>
      </c>
      <c r="M48" s="29"/>
      <c r="N48" s="30">
        <f t="shared" si="3"/>
        <v>2</v>
      </c>
      <c r="O48" s="29"/>
      <c r="P48" s="29"/>
      <c r="Q48" s="29"/>
      <c r="R48" s="42">
        <f t="shared" si="7"/>
        <v>0</v>
      </c>
      <c r="S48" s="20" t="str">
        <f t="shared" si="4"/>
        <v>OK</v>
      </c>
      <c r="T48" s="142"/>
      <c r="U48" s="143"/>
      <c r="V48" s="147">
        <v>10</v>
      </c>
      <c r="W48" s="143"/>
      <c r="X48" s="41"/>
      <c r="Y48" s="41"/>
      <c r="Z48" s="41"/>
      <c r="AA48" s="40"/>
      <c r="AB48" s="40"/>
      <c r="AC48" s="40"/>
      <c r="AD48" s="40"/>
      <c r="AE48" s="38"/>
      <c r="AF48" s="38"/>
      <c r="AG48" s="38"/>
      <c r="AH48" s="38"/>
      <c r="AI48" s="38"/>
      <c r="AJ48" s="38"/>
      <c r="AK48" s="38"/>
      <c r="AL48" s="38"/>
      <c r="AM48" s="38"/>
      <c r="AN48" s="38"/>
      <c r="AO48" s="38"/>
      <c r="AP48" s="38"/>
      <c r="AQ48" s="38"/>
      <c r="AR48" s="38"/>
      <c r="AS48" s="38"/>
      <c r="AT48" s="38"/>
      <c r="AU48" s="38"/>
      <c r="AV48" s="38"/>
      <c r="AW48" s="38"/>
      <c r="AX48" s="38"/>
      <c r="AY48" s="38"/>
    </row>
    <row r="49" spans="1:51" ht="24.75" customHeight="1" x14ac:dyDescent="0.25">
      <c r="A49" s="166"/>
      <c r="B49" s="164"/>
      <c r="C49" s="67">
        <v>46</v>
      </c>
      <c r="D49" s="71" t="s">
        <v>109</v>
      </c>
      <c r="E49" s="86" t="s">
        <v>280</v>
      </c>
      <c r="F49" s="77" t="s">
        <v>274</v>
      </c>
      <c r="G49" s="75" t="s">
        <v>288</v>
      </c>
      <c r="H49" s="81" t="s">
        <v>468</v>
      </c>
      <c r="I49" s="82">
        <v>1.6</v>
      </c>
      <c r="J49" s="85">
        <v>10</v>
      </c>
      <c r="K49" s="28">
        <f t="shared" si="5"/>
        <v>10</v>
      </c>
      <c r="L49" s="28">
        <f t="shared" si="6"/>
        <v>10</v>
      </c>
      <c r="M49" s="29"/>
      <c r="N49" s="30">
        <f t="shared" si="3"/>
        <v>2</v>
      </c>
      <c r="O49" s="29"/>
      <c r="P49" s="29"/>
      <c r="Q49" s="29"/>
      <c r="R49" s="42">
        <f t="shared" si="7"/>
        <v>0</v>
      </c>
      <c r="S49" s="20" t="str">
        <f t="shared" si="4"/>
        <v>OK</v>
      </c>
      <c r="T49" s="142"/>
      <c r="U49" s="143"/>
      <c r="V49" s="147">
        <v>10</v>
      </c>
      <c r="W49" s="143"/>
      <c r="X49" s="41"/>
      <c r="Y49" s="41"/>
      <c r="Z49" s="41"/>
      <c r="AA49" s="40"/>
      <c r="AB49" s="40"/>
      <c r="AC49" s="40"/>
      <c r="AD49" s="40"/>
      <c r="AE49" s="38"/>
      <c r="AF49" s="38"/>
      <c r="AG49" s="38"/>
      <c r="AH49" s="38"/>
      <c r="AI49" s="38"/>
      <c r="AJ49" s="38"/>
      <c r="AK49" s="38"/>
      <c r="AL49" s="38"/>
      <c r="AM49" s="38"/>
      <c r="AN49" s="38"/>
      <c r="AO49" s="38"/>
      <c r="AP49" s="38"/>
      <c r="AQ49" s="38"/>
      <c r="AR49" s="38"/>
      <c r="AS49" s="38"/>
      <c r="AT49" s="38"/>
      <c r="AU49" s="38"/>
      <c r="AV49" s="38"/>
      <c r="AW49" s="38"/>
      <c r="AX49" s="38"/>
      <c r="AY49" s="38"/>
    </row>
    <row r="50" spans="1:51" ht="24.75" customHeight="1" x14ac:dyDescent="0.25">
      <c r="A50" s="166"/>
      <c r="B50" s="164"/>
      <c r="C50" s="67">
        <v>47</v>
      </c>
      <c r="D50" s="71" t="s">
        <v>110</v>
      </c>
      <c r="E50" s="86" t="s">
        <v>280</v>
      </c>
      <c r="F50" s="77" t="s">
        <v>274</v>
      </c>
      <c r="G50" s="75" t="s">
        <v>289</v>
      </c>
      <c r="H50" s="81" t="s">
        <v>468</v>
      </c>
      <c r="I50" s="82">
        <v>1.6</v>
      </c>
      <c r="J50" s="85">
        <v>10</v>
      </c>
      <c r="K50" s="28">
        <f t="shared" si="5"/>
        <v>10</v>
      </c>
      <c r="L50" s="28">
        <f t="shared" si="6"/>
        <v>10</v>
      </c>
      <c r="M50" s="29"/>
      <c r="N50" s="30">
        <f t="shared" si="3"/>
        <v>2</v>
      </c>
      <c r="O50" s="29"/>
      <c r="P50" s="29"/>
      <c r="Q50" s="29"/>
      <c r="R50" s="42">
        <f t="shared" si="7"/>
        <v>0</v>
      </c>
      <c r="S50" s="20" t="str">
        <f t="shared" si="4"/>
        <v>OK</v>
      </c>
      <c r="T50" s="142"/>
      <c r="U50" s="143"/>
      <c r="V50" s="147">
        <v>10</v>
      </c>
      <c r="W50" s="143"/>
      <c r="X50" s="41"/>
      <c r="Y50" s="41"/>
      <c r="Z50" s="41"/>
      <c r="AA50" s="40"/>
      <c r="AB50" s="40"/>
      <c r="AC50" s="40"/>
      <c r="AD50" s="40"/>
      <c r="AE50" s="38"/>
      <c r="AF50" s="38"/>
      <c r="AG50" s="38"/>
      <c r="AH50" s="38"/>
      <c r="AI50" s="38"/>
      <c r="AJ50" s="38"/>
      <c r="AK50" s="38"/>
      <c r="AL50" s="38"/>
      <c r="AM50" s="38"/>
      <c r="AN50" s="38"/>
      <c r="AO50" s="38"/>
      <c r="AP50" s="38"/>
      <c r="AQ50" s="38"/>
      <c r="AR50" s="38"/>
      <c r="AS50" s="38"/>
      <c r="AT50" s="38"/>
      <c r="AU50" s="38"/>
      <c r="AV50" s="38"/>
      <c r="AW50" s="38"/>
      <c r="AX50" s="38"/>
      <c r="AY50" s="38"/>
    </row>
    <row r="51" spans="1:51" ht="24.75" customHeight="1" x14ac:dyDescent="0.25">
      <c r="A51" s="166"/>
      <c r="B51" s="164"/>
      <c r="C51" s="67">
        <v>48</v>
      </c>
      <c r="D51" s="71" t="s">
        <v>111</v>
      </c>
      <c r="E51" s="86" t="s">
        <v>290</v>
      </c>
      <c r="F51" s="77" t="s">
        <v>291</v>
      </c>
      <c r="G51" s="75" t="s">
        <v>292</v>
      </c>
      <c r="H51" s="81" t="s">
        <v>470</v>
      </c>
      <c r="I51" s="82">
        <v>3.1</v>
      </c>
      <c r="J51" s="85">
        <v>10</v>
      </c>
      <c r="K51" s="28">
        <f t="shared" si="5"/>
        <v>10</v>
      </c>
      <c r="L51" s="28">
        <f t="shared" si="6"/>
        <v>10</v>
      </c>
      <c r="M51" s="29"/>
      <c r="N51" s="30">
        <f t="shared" si="3"/>
        <v>2</v>
      </c>
      <c r="O51" s="29"/>
      <c r="P51" s="29"/>
      <c r="Q51" s="29"/>
      <c r="R51" s="42">
        <f t="shared" si="7"/>
        <v>0</v>
      </c>
      <c r="S51" s="20" t="str">
        <f t="shared" si="4"/>
        <v>OK</v>
      </c>
      <c r="T51" s="142"/>
      <c r="U51" s="147">
        <v>10</v>
      </c>
      <c r="V51" s="143"/>
      <c r="W51" s="143"/>
      <c r="X51" s="41"/>
      <c r="Y51" s="41"/>
      <c r="Z51" s="41"/>
      <c r="AA51" s="40"/>
      <c r="AB51" s="40"/>
      <c r="AC51" s="40"/>
      <c r="AD51" s="40"/>
      <c r="AE51" s="38"/>
      <c r="AF51" s="38"/>
      <c r="AG51" s="38"/>
      <c r="AH51" s="38"/>
      <c r="AI51" s="38"/>
      <c r="AJ51" s="38"/>
      <c r="AK51" s="38"/>
      <c r="AL51" s="38"/>
      <c r="AM51" s="38"/>
      <c r="AN51" s="38"/>
      <c r="AO51" s="38"/>
      <c r="AP51" s="38"/>
      <c r="AQ51" s="38"/>
      <c r="AR51" s="38"/>
      <c r="AS51" s="38"/>
      <c r="AT51" s="38"/>
      <c r="AU51" s="38"/>
      <c r="AV51" s="38"/>
      <c r="AW51" s="38"/>
      <c r="AX51" s="38"/>
      <c r="AY51" s="38"/>
    </row>
    <row r="52" spans="1:51" ht="24.75" customHeight="1" x14ac:dyDescent="0.25">
      <c r="A52" s="166"/>
      <c r="B52" s="164"/>
      <c r="C52" s="67">
        <v>49</v>
      </c>
      <c r="D52" s="71" t="s">
        <v>112</v>
      </c>
      <c r="E52" s="86" t="s">
        <v>293</v>
      </c>
      <c r="F52" s="77" t="s">
        <v>3</v>
      </c>
      <c r="G52" s="75" t="s">
        <v>294</v>
      </c>
      <c r="H52" s="81" t="s">
        <v>470</v>
      </c>
      <c r="I52" s="82">
        <v>2.78</v>
      </c>
      <c r="J52" s="85">
        <v>5</v>
      </c>
      <c r="K52" s="28">
        <f t="shared" si="5"/>
        <v>5</v>
      </c>
      <c r="L52" s="28">
        <f t="shared" si="6"/>
        <v>5</v>
      </c>
      <c r="M52" s="29"/>
      <c r="N52" s="30">
        <f t="shared" si="3"/>
        <v>1</v>
      </c>
      <c r="O52" s="29"/>
      <c r="P52" s="29"/>
      <c r="Q52" s="29"/>
      <c r="R52" s="42">
        <f t="shared" si="7"/>
        <v>0</v>
      </c>
      <c r="S52" s="20" t="str">
        <f t="shared" si="4"/>
        <v>OK</v>
      </c>
      <c r="T52" s="142"/>
      <c r="U52" s="147">
        <v>5</v>
      </c>
      <c r="V52" s="143"/>
      <c r="W52" s="143"/>
      <c r="X52" s="41"/>
      <c r="Y52" s="41"/>
      <c r="Z52" s="41"/>
      <c r="AA52" s="40"/>
      <c r="AB52" s="40"/>
      <c r="AC52" s="40"/>
      <c r="AD52" s="40"/>
      <c r="AE52" s="38"/>
      <c r="AF52" s="38"/>
      <c r="AG52" s="38"/>
      <c r="AH52" s="38"/>
      <c r="AI52" s="38"/>
      <c r="AJ52" s="38"/>
      <c r="AK52" s="38"/>
      <c r="AL52" s="38"/>
      <c r="AM52" s="38"/>
      <c r="AN52" s="38"/>
      <c r="AO52" s="38"/>
      <c r="AP52" s="38"/>
      <c r="AQ52" s="38"/>
      <c r="AR52" s="38"/>
      <c r="AS52" s="38"/>
      <c r="AT52" s="38"/>
      <c r="AU52" s="38"/>
      <c r="AV52" s="38"/>
      <c r="AW52" s="38"/>
      <c r="AX52" s="38"/>
      <c r="AY52" s="38"/>
    </row>
    <row r="53" spans="1:51" ht="24.75" customHeight="1" x14ac:dyDescent="0.25">
      <c r="A53" s="166"/>
      <c r="B53" s="164"/>
      <c r="C53" s="67">
        <v>50</v>
      </c>
      <c r="D53" s="71" t="s">
        <v>113</v>
      </c>
      <c r="E53" s="86" t="s">
        <v>293</v>
      </c>
      <c r="F53" s="77" t="s">
        <v>3</v>
      </c>
      <c r="G53" s="75" t="s">
        <v>295</v>
      </c>
      <c r="H53" s="81" t="s">
        <v>470</v>
      </c>
      <c r="I53" s="82">
        <v>4.1900000000000004</v>
      </c>
      <c r="J53" s="85">
        <v>5</v>
      </c>
      <c r="K53" s="28">
        <f t="shared" si="5"/>
        <v>5</v>
      </c>
      <c r="L53" s="28">
        <f t="shared" si="6"/>
        <v>5</v>
      </c>
      <c r="M53" s="29"/>
      <c r="N53" s="30">
        <f t="shared" si="3"/>
        <v>1</v>
      </c>
      <c r="O53" s="29"/>
      <c r="P53" s="29"/>
      <c r="Q53" s="29"/>
      <c r="R53" s="42">
        <f t="shared" si="7"/>
        <v>0</v>
      </c>
      <c r="S53" s="20" t="str">
        <f t="shared" si="4"/>
        <v>OK</v>
      </c>
      <c r="T53" s="142"/>
      <c r="U53" s="147">
        <v>5</v>
      </c>
      <c r="V53" s="143"/>
      <c r="W53" s="143"/>
      <c r="X53" s="41"/>
      <c r="Y53" s="41"/>
      <c r="Z53" s="41"/>
      <c r="AA53" s="40"/>
      <c r="AB53" s="40"/>
      <c r="AC53" s="40"/>
      <c r="AD53" s="40"/>
      <c r="AE53" s="38"/>
      <c r="AF53" s="38"/>
      <c r="AG53" s="38"/>
      <c r="AH53" s="38"/>
      <c r="AI53" s="38"/>
      <c r="AJ53" s="38"/>
      <c r="AK53" s="38"/>
      <c r="AL53" s="38"/>
      <c r="AM53" s="38"/>
      <c r="AN53" s="38"/>
      <c r="AO53" s="38"/>
      <c r="AP53" s="38"/>
      <c r="AQ53" s="38"/>
      <c r="AR53" s="38"/>
      <c r="AS53" s="38"/>
      <c r="AT53" s="38"/>
      <c r="AU53" s="38"/>
      <c r="AV53" s="38"/>
      <c r="AW53" s="38"/>
      <c r="AX53" s="38"/>
      <c r="AY53" s="38"/>
    </row>
    <row r="54" spans="1:51" ht="24.75" customHeight="1" x14ac:dyDescent="0.25">
      <c r="A54" s="166"/>
      <c r="B54" s="164"/>
      <c r="C54" s="67">
        <v>51</v>
      </c>
      <c r="D54" s="71" t="s">
        <v>114</v>
      </c>
      <c r="E54" s="86" t="s">
        <v>293</v>
      </c>
      <c r="F54" s="77" t="s">
        <v>3</v>
      </c>
      <c r="G54" s="75" t="s">
        <v>296</v>
      </c>
      <c r="H54" s="81" t="s">
        <v>470</v>
      </c>
      <c r="I54" s="82">
        <v>1.92</v>
      </c>
      <c r="J54" s="85">
        <v>0</v>
      </c>
      <c r="K54" s="28">
        <f t="shared" si="5"/>
        <v>0</v>
      </c>
      <c r="L54" s="28">
        <f t="shared" si="6"/>
        <v>0</v>
      </c>
      <c r="M54" s="29"/>
      <c r="N54" s="30">
        <f t="shared" si="3"/>
        <v>0</v>
      </c>
      <c r="O54" s="29"/>
      <c r="P54" s="29"/>
      <c r="Q54" s="29"/>
      <c r="R54" s="42">
        <f t="shared" si="7"/>
        <v>0</v>
      </c>
      <c r="S54" s="20" t="str">
        <f t="shared" si="4"/>
        <v>OK</v>
      </c>
      <c r="T54" s="142"/>
      <c r="U54" s="143"/>
      <c r="V54" s="143"/>
      <c r="W54" s="143"/>
      <c r="X54" s="41"/>
      <c r="Y54" s="41"/>
      <c r="Z54" s="41"/>
      <c r="AA54" s="40"/>
      <c r="AB54" s="40"/>
      <c r="AC54" s="40"/>
      <c r="AD54" s="40"/>
      <c r="AE54" s="38"/>
      <c r="AF54" s="38"/>
      <c r="AG54" s="38"/>
      <c r="AH54" s="38"/>
      <c r="AI54" s="38"/>
      <c r="AJ54" s="38"/>
      <c r="AK54" s="38"/>
      <c r="AL54" s="38"/>
      <c r="AM54" s="38"/>
      <c r="AN54" s="38"/>
      <c r="AO54" s="38"/>
      <c r="AP54" s="38"/>
      <c r="AQ54" s="38"/>
      <c r="AR54" s="38"/>
      <c r="AS54" s="38"/>
      <c r="AT54" s="38"/>
      <c r="AU54" s="38"/>
      <c r="AV54" s="38"/>
      <c r="AW54" s="38"/>
      <c r="AX54" s="38"/>
      <c r="AY54" s="38"/>
    </row>
    <row r="55" spans="1:51" ht="24.75" customHeight="1" x14ac:dyDescent="0.25">
      <c r="A55" s="166"/>
      <c r="B55" s="164"/>
      <c r="C55" s="67">
        <v>52</v>
      </c>
      <c r="D55" s="71" t="s">
        <v>115</v>
      </c>
      <c r="E55" s="86" t="s">
        <v>297</v>
      </c>
      <c r="F55" s="77" t="s">
        <v>3</v>
      </c>
      <c r="G55" s="75" t="s">
        <v>298</v>
      </c>
      <c r="H55" s="81" t="s">
        <v>468</v>
      </c>
      <c r="I55" s="82">
        <v>9.8000000000000007</v>
      </c>
      <c r="J55" s="85">
        <v>10</v>
      </c>
      <c r="K55" s="28">
        <f t="shared" si="5"/>
        <v>0</v>
      </c>
      <c r="L55" s="28">
        <f t="shared" si="6"/>
        <v>0</v>
      </c>
      <c r="M55" s="29"/>
      <c r="N55" s="30">
        <f t="shared" si="3"/>
        <v>2</v>
      </c>
      <c r="O55" s="29"/>
      <c r="P55" s="29"/>
      <c r="Q55" s="29"/>
      <c r="R55" s="42">
        <f t="shared" si="7"/>
        <v>10</v>
      </c>
      <c r="S55" s="20" t="str">
        <f t="shared" si="4"/>
        <v>OK</v>
      </c>
      <c r="T55" s="142"/>
      <c r="U55" s="143"/>
      <c r="V55" s="143"/>
      <c r="W55" s="143"/>
      <c r="X55" s="41"/>
      <c r="Y55" s="41"/>
      <c r="Z55" s="41"/>
      <c r="AA55" s="40"/>
      <c r="AB55" s="40"/>
      <c r="AC55" s="40"/>
      <c r="AD55" s="40"/>
      <c r="AE55" s="38"/>
      <c r="AF55" s="38"/>
      <c r="AG55" s="38"/>
      <c r="AH55" s="38"/>
      <c r="AI55" s="38"/>
      <c r="AJ55" s="38"/>
      <c r="AK55" s="38"/>
      <c r="AL55" s="38"/>
      <c r="AM55" s="38"/>
      <c r="AN55" s="38"/>
      <c r="AO55" s="38"/>
      <c r="AP55" s="38"/>
      <c r="AQ55" s="38"/>
      <c r="AR55" s="38"/>
      <c r="AS55" s="38"/>
      <c r="AT55" s="38"/>
      <c r="AU55" s="38"/>
      <c r="AV55" s="38"/>
      <c r="AW55" s="38"/>
      <c r="AX55" s="38"/>
      <c r="AY55" s="38"/>
    </row>
    <row r="56" spans="1:51" ht="24.75" customHeight="1" x14ac:dyDescent="0.25">
      <c r="A56" s="166"/>
      <c r="B56" s="165"/>
      <c r="C56" s="67">
        <v>53</v>
      </c>
      <c r="D56" s="71" t="s">
        <v>116</v>
      </c>
      <c r="E56" s="86" t="s">
        <v>299</v>
      </c>
      <c r="F56" s="77" t="s">
        <v>3</v>
      </c>
      <c r="G56" s="75" t="s">
        <v>300</v>
      </c>
      <c r="H56" s="81" t="s">
        <v>468</v>
      </c>
      <c r="I56" s="82">
        <v>8.86</v>
      </c>
      <c r="J56" s="85">
        <v>10</v>
      </c>
      <c r="K56" s="28">
        <f t="shared" si="5"/>
        <v>10</v>
      </c>
      <c r="L56" s="28">
        <f t="shared" si="6"/>
        <v>10</v>
      </c>
      <c r="M56" s="29"/>
      <c r="N56" s="30">
        <f t="shared" si="3"/>
        <v>2</v>
      </c>
      <c r="O56" s="29"/>
      <c r="P56" s="29"/>
      <c r="Q56" s="29"/>
      <c r="R56" s="42">
        <f t="shared" si="7"/>
        <v>0</v>
      </c>
      <c r="S56" s="20" t="str">
        <f t="shared" si="4"/>
        <v>OK</v>
      </c>
      <c r="T56" s="142"/>
      <c r="U56" s="143"/>
      <c r="V56" s="147">
        <v>10</v>
      </c>
      <c r="W56" s="143"/>
      <c r="X56" s="41"/>
      <c r="Y56" s="41"/>
      <c r="Z56" s="41"/>
      <c r="AA56" s="40"/>
      <c r="AB56" s="40"/>
      <c r="AC56" s="40"/>
      <c r="AD56" s="40"/>
      <c r="AE56" s="38"/>
      <c r="AF56" s="38"/>
      <c r="AG56" s="38"/>
      <c r="AH56" s="38"/>
      <c r="AI56" s="38"/>
      <c r="AJ56" s="38"/>
      <c r="AK56" s="38"/>
      <c r="AL56" s="38"/>
      <c r="AM56" s="38"/>
      <c r="AN56" s="38"/>
      <c r="AO56" s="38"/>
      <c r="AP56" s="38"/>
      <c r="AQ56" s="38"/>
      <c r="AR56" s="38"/>
      <c r="AS56" s="38"/>
      <c r="AT56" s="38"/>
      <c r="AU56" s="38"/>
      <c r="AV56" s="38"/>
      <c r="AW56" s="38"/>
      <c r="AX56" s="38"/>
      <c r="AY56" s="38"/>
    </row>
    <row r="57" spans="1:51" ht="24.75" customHeight="1" x14ac:dyDescent="0.25">
      <c r="A57" s="166" t="s">
        <v>479</v>
      </c>
      <c r="B57" s="163">
        <v>6</v>
      </c>
      <c r="C57" s="67">
        <v>54</v>
      </c>
      <c r="D57" s="71" t="s">
        <v>117</v>
      </c>
      <c r="E57" s="86" t="s">
        <v>290</v>
      </c>
      <c r="F57" s="77" t="s">
        <v>301</v>
      </c>
      <c r="G57" s="75" t="s">
        <v>302</v>
      </c>
      <c r="H57" s="81" t="s">
        <v>468</v>
      </c>
      <c r="I57" s="82">
        <v>1</v>
      </c>
      <c r="J57" s="85">
        <v>12</v>
      </c>
      <c r="K57" s="28">
        <f t="shared" si="5"/>
        <v>0</v>
      </c>
      <c r="L57" s="28">
        <f t="shared" si="6"/>
        <v>0</v>
      </c>
      <c r="M57" s="29"/>
      <c r="N57" s="30">
        <f t="shared" si="3"/>
        <v>3</v>
      </c>
      <c r="O57" s="29"/>
      <c r="P57" s="29"/>
      <c r="Q57" s="29"/>
      <c r="R57" s="42">
        <f t="shared" si="7"/>
        <v>12</v>
      </c>
      <c r="S57" s="20" t="str">
        <f t="shared" si="4"/>
        <v>OK</v>
      </c>
      <c r="T57" s="142"/>
      <c r="U57" s="143"/>
      <c r="V57" s="143"/>
      <c r="W57" s="143"/>
      <c r="X57" s="41"/>
      <c r="Y57" s="41"/>
      <c r="Z57" s="41"/>
      <c r="AA57" s="40"/>
      <c r="AB57" s="40"/>
      <c r="AC57" s="40"/>
      <c r="AD57" s="40"/>
      <c r="AE57" s="38"/>
      <c r="AF57" s="38"/>
      <c r="AG57" s="38"/>
      <c r="AH57" s="38"/>
      <c r="AI57" s="38"/>
      <c r="AJ57" s="38"/>
      <c r="AK57" s="38"/>
      <c r="AL57" s="38"/>
      <c r="AM57" s="38"/>
      <c r="AN57" s="38"/>
      <c r="AO57" s="38"/>
      <c r="AP57" s="38"/>
      <c r="AQ57" s="38"/>
      <c r="AR57" s="38"/>
      <c r="AS57" s="38"/>
      <c r="AT57" s="38"/>
      <c r="AU57" s="38"/>
      <c r="AV57" s="38"/>
      <c r="AW57" s="38"/>
      <c r="AX57" s="38"/>
      <c r="AY57" s="38"/>
    </row>
    <row r="58" spans="1:51" ht="24.75" customHeight="1" x14ac:dyDescent="0.25">
      <c r="A58" s="166"/>
      <c r="B58" s="164"/>
      <c r="C58" s="67">
        <v>55</v>
      </c>
      <c r="D58" s="71" t="s">
        <v>118</v>
      </c>
      <c r="E58" s="86" t="s">
        <v>303</v>
      </c>
      <c r="F58" s="77" t="s">
        <v>3</v>
      </c>
      <c r="G58" s="75" t="s">
        <v>304</v>
      </c>
      <c r="H58" s="81" t="s">
        <v>468</v>
      </c>
      <c r="I58" s="82">
        <v>1.06</v>
      </c>
      <c r="J58" s="85">
        <v>24</v>
      </c>
      <c r="K58" s="28">
        <f t="shared" si="5"/>
        <v>12</v>
      </c>
      <c r="L58" s="28">
        <f t="shared" si="6"/>
        <v>12</v>
      </c>
      <c r="M58" s="29"/>
      <c r="N58" s="30">
        <f t="shared" si="3"/>
        <v>6</v>
      </c>
      <c r="O58" s="29"/>
      <c r="P58" s="29"/>
      <c r="Q58" s="29"/>
      <c r="R58" s="42">
        <f t="shared" si="7"/>
        <v>12</v>
      </c>
      <c r="S58" s="20" t="str">
        <f t="shared" si="4"/>
        <v>OK</v>
      </c>
      <c r="T58" s="142"/>
      <c r="U58" s="147">
        <v>12</v>
      </c>
      <c r="V58" s="143"/>
      <c r="W58" s="143"/>
      <c r="X58" s="41"/>
      <c r="Y58" s="41"/>
      <c r="Z58" s="41"/>
      <c r="AA58" s="40"/>
      <c r="AB58" s="40"/>
      <c r="AC58" s="40"/>
      <c r="AD58" s="40"/>
      <c r="AE58" s="38"/>
      <c r="AF58" s="38"/>
      <c r="AG58" s="38"/>
      <c r="AH58" s="38"/>
      <c r="AI58" s="38"/>
      <c r="AJ58" s="38"/>
      <c r="AK58" s="38"/>
      <c r="AL58" s="38"/>
      <c r="AM58" s="38"/>
      <c r="AN58" s="38"/>
      <c r="AO58" s="38"/>
      <c r="AP58" s="38"/>
      <c r="AQ58" s="38"/>
      <c r="AR58" s="38"/>
      <c r="AS58" s="38"/>
      <c r="AT58" s="38"/>
      <c r="AU58" s="38"/>
      <c r="AV58" s="38"/>
      <c r="AW58" s="38"/>
      <c r="AX58" s="38"/>
      <c r="AY58" s="38"/>
    </row>
    <row r="59" spans="1:51" ht="24.75" customHeight="1" x14ac:dyDescent="0.25">
      <c r="A59" s="166"/>
      <c r="B59" s="164"/>
      <c r="C59" s="67">
        <v>56</v>
      </c>
      <c r="D59" s="71" t="s">
        <v>119</v>
      </c>
      <c r="E59" s="86" t="s">
        <v>293</v>
      </c>
      <c r="F59" s="77" t="s">
        <v>50</v>
      </c>
      <c r="G59" s="75" t="s">
        <v>305</v>
      </c>
      <c r="H59" s="81" t="s">
        <v>468</v>
      </c>
      <c r="I59" s="82">
        <v>2</v>
      </c>
      <c r="J59" s="85">
        <v>15</v>
      </c>
      <c r="K59" s="28">
        <f t="shared" si="5"/>
        <v>15</v>
      </c>
      <c r="L59" s="28">
        <f t="shared" si="6"/>
        <v>15</v>
      </c>
      <c r="M59" s="29"/>
      <c r="N59" s="30">
        <f t="shared" si="3"/>
        <v>3</v>
      </c>
      <c r="O59" s="29"/>
      <c r="P59" s="29"/>
      <c r="Q59" s="29"/>
      <c r="R59" s="42">
        <f t="shared" si="7"/>
        <v>0</v>
      </c>
      <c r="S59" s="20" t="str">
        <f t="shared" si="4"/>
        <v>OK</v>
      </c>
      <c r="T59" s="142"/>
      <c r="U59" s="147">
        <v>15</v>
      </c>
      <c r="V59" s="143"/>
      <c r="W59" s="143"/>
      <c r="X59" s="41"/>
      <c r="Y59" s="41"/>
      <c r="Z59" s="41"/>
      <c r="AA59" s="40"/>
      <c r="AB59" s="40"/>
      <c r="AC59" s="40"/>
      <c r="AD59" s="40"/>
      <c r="AE59" s="38"/>
      <c r="AF59" s="38"/>
      <c r="AG59" s="38"/>
      <c r="AH59" s="38"/>
      <c r="AI59" s="38"/>
      <c r="AJ59" s="38"/>
      <c r="AK59" s="38"/>
      <c r="AL59" s="38"/>
      <c r="AM59" s="38"/>
      <c r="AN59" s="38"/>
      <c r="AO59" s="38"/>
      <c r="AP59" s="38"/>
      <c r="AQ59" s="38"/>
      <c r="AR59" s="38"/>
      <c r="AS59" s="38"/>
      <c r="AT59" s="38"/>
      <c r="AU59" s="38"/>
      <c r="AV59" s="38"/>
      <c r="AW59" s="38"/>
      <c r="AX59" s="38"/>
      <c r="AY59" s="38"/>
    </row>
    <row r="60" spans="1:51" ht="24.75" customHeight="1" x14ac:dyDescent="0.25">
      <c r="A60" s="166"/>
      <c r="B60" s="164"/>
      <c r="C60" s="67">
        <v>57</v>
      </c>
      <c r="D60" s="71" t="s">
        <v>120</v>
      </c>
      <c r="E60" s="86" t="s">
        <v>306</v>
      </c>
      <c r="F60" s="77" t="s">
        <v>236</v>
      </c>
      <c r="G60" s="75" t="s">
        <v>307</v>
      </c>
      <c r="H60" s="81" t="s">
        <v>468</v>
      </c>
      <c r="I60" s="82">
        <v>1.32</v>
      </c>
      <c r="J60" s="85">
        <v>12</v>
      </c>
      <c r="K60" s="28">
        <f t="shared" si="5"/>
        <v>0</v>
      </c>
      <c r="L60" s="28">
        <f t="shared" si="6"/>
        <v>0</v>
      </c>
      <c r="M60" s="29"/>
      <c r="N60" s="30">
        <f t="shared" si="3"/>
        <v>3</v>
      </c>
      <c r="O60" s="29"/>
      <c r="P60" s="29"/>
      <c r="Q60" s="29"/>
      <c r="R60" s="42">
        <f t="shared" si="7"/>
        <v>12</v>
      </c>
      <c r="S60" s="20" t="str">
        <f t="shared" si="4"/>
        <v>OK</v>
      </c>
      <c r="T60" s="142"/>
      <c r="U60" s="143"/>
      <c r="V60" s="143"/>
      <c r="W60" s="143"/>
      <c r="X60" s="41"/>
      <c r="Y60" s="41"/>
      <c r="Z60" s="41"/>
      <c r="AA60" s="40"/>
      <c r="AB60" s="40"/>
      <c r="AC60" s="40"/>
      <c r="AD60" s="40"/>
      <c r="AE60" s="38"/>
      <c r="AF60" s="38"/>
      <c r="AG60" s="38"/>
      <c r="AH60" s="38"/>
      <c r="AI60" s="38"/>
      <c r="AJ60" s="38"/>
      <c r="AK60" s="38"/>
      <c r="AL60" s="38"/>
      <c r="AM60" s="38"/>
      <c r="AN60" s="38"/>
      <c r="AO60" s="38"/>
      <c r="AP60" s="38"/>
      <c r="AQ60" s="38"/>
      <c r="AR60" s="38"/>
      <c r="AS60" s="38"/>
      <c r="AT60" s="38"/>
      <c r="AU60" s="38"/>
      <c r="AV60" s="38"/>
      <c r="AW60" s="38"/>
      <c r="AX60" s="38"/>
      <c r="AY60" s="38"/>
    </row>
    <row r="61" spans="1:51" ht="24.75" customHeight="1" x14ac:dyDescent="0.25">
      <c r="A61" s="166"/>
      <c r="B61" s="164"/>
      <c r="C61" s="67">
        <v>58</v>
      </c>
      <c r="D61" s="71" t="s">
        <v>121</v>
      </c>
      <c r="E61" s="86" t="s">
        <v>308</v>
      </c>
      <c r="F61" s="77" t="s">
        <v>3</v>
      </c>
      <c r="G61" s="75" t="s">
        <v>309</v>
      </c>
      <c r="H61" s="81" t="s">
        <v>468</v>
      </c>
      <c r="I61" s="82">
        <v>0.93</v>
      </c>
      <c r="J61" s="85">
        <v>48</v>
      </c>
      <c r="K61" s="28">
        <f t="shared" si="5"/>
        <v>0</v>
      </c>
      <c r="L61" s="28">
        <f t="shared" si="6"/>
        <v>0</v>
      </c>
      <c r="M61" s="29"/>
      <c r="N61" s="30">
        <f t="shared" si="3"/>
        <v>12</v>
      </c>
      <c r="O61" s="29"/>
      <c r="P61" s="29"/>
      <c r="Q61" s="29"/>
      <c r="R61" s="42">
        <f t="shared" si="7"/>
        <v>48</v>
      </c>
      <c r="S61" s="20" t="str">
        <f t="shared" si="4"/>
        <v>OK</v>
      </c>
      <c r="T61" s="142"/>
      <c r="U61" s="143"/>
      <c r="V61" s="143"/>
      <c r="W61" s="143"/>
      <c r="X61" s="41"/>
      <c r="Y61" s="41"/>
      <c r="Z61" s="41"/>
      <c r="AA61" s="40"/>
      <c r="AB61" s="40"/>
      <c r="AC61" s="40"/>
      <c r="AD61" s="40"/>
      <c r="AE61" s="38"/>
      <c r="AF61" s="38"/>
      <c r="AG61" s="38"/>
      <c r="AH61" s="38"/>
      <c r="AI61" s="38"/>
      <c r="AJ61" s="38"/>
      <c r="AK61" s="38"/>
      <c r="AL61" s="38"/>
      <c r="AM61" s="38"/>
      <c r="AN61" s="38"/>
      <c r="AO61" s="38"/>
      <c r="AP61" s="38"/>
      <c r="AQ61" s="38"/>
      <c r="AR61" s="38"/>
      <c r="AS61" s="38"/>
      <c r="AT61" s="38"/>
      <c r="AU61" s="38"/>
      <c r="AV61" s="38"/>
      <c r="AW61" s="38"/>
      <c r="AX61" s="38"/>
      <c r="AY61" s="38"/>
    </row>
    <row r="62" spans="1:51" ht="24.75" customHeight="1" x14ac:dyDescent="0.25">
      <c r="A62" s="166"/>
      <c r="B62" s="164"/>
      <c r="C62" s="67">
        <v>59</v>
      </c>
      <c r="D62" s="71" t="s">
        <v>122</v>
      </c>
      <c r="E62" s="86" t="s">
        <v>308</v>
      </c>
      <c r="F62" s="77" t="s">
        <v>3</v>
      </c>
      <c r="G62" s="75" t="s">
        <v>310</v>
      </c>
      <c r="H62" s="81" t="s">
        <v>468</v>
      </c>
      <c r="I62" s="82">
        <v>0.93</v>
      </c>
      <c r="J62" s="85">
        <v>12</v>
      </c>
      <c r="K62" s="28">
        <f t="shared" si="5"/>
        <v>0</v>
      </c>
      <c r="L62" s="28">
        <f t="shared" si="6"/>
        <v>0</v>
      </c>
      <c r="M62" s="29"/>
      <c r="N62" s="30">
        <f t="shared" si="3"/>
        <v>3</v>
      </c>
      <c r="O62" s="29"/>
      <c r="P62" s="29"/>
      <c r="Q62" s="29"/>
      <c r="R62" s="42">
        <f t="shared" si="7"/>
        <v>12</v>
      </c>
      <c r="S62" s="20" t="str">
        <f t="shared" si="4"/>
        <v>OK</v>
      </c>
      <c r="T62" s="142"/>
      <c r="U62" s="143"/>
      <c r="V62" s="143"/>
      <c r="W62" s="143"/>
      <c r="X62" s="41"/>
      <c r="Y62" s="41"/>
      <c r="Z62" s="41"/>
      <c r="AA62" s="40"/>
      <c r="AB62" s="40"/>
      <c r="AC62" s="40"/>
      <c r="AD62" s="40"/>
      <c r="AE62" s="38"/>
      <c r="AF62" s="38"/>
      <c r="AG62" s="38"/>
      <c r="AH62" s="38"/>
      <c r="AI62" s="38"/>
      <c r="AJ62" s="38"/>
      <c r="AK62" s="38"/>
      <c r="AL62" s="38"/>
      <c r="AM62" s="38"/>
      <c r="AN62" s="38"/>
      <c r="AO62" s="38"/>
      <c r="AP62" s="38"/>
      <c r="AQ62" s="38"/>
      <c r="AR62" s="38"/>
      <c r="AS62" s="38"/>
      <c r="AT62" s="38"/>
      <c r="AU62" s="38"/>
      <c r="AV62" s="38"/>
      <c r="AW62" s="38"/>
      <c r="AX62" s="38"/>
      <c r="AY62" s="38"/>
    </row>
    <row r="63" spans="1:51" ht="24.75" customHeight="1" x14ac:dyDescent="0.25">
      <c r="A63" s="166"/>
      <c r="B63" s="164"/>
      <c r="C63" s="67">
        <v>60</v>
      </c>
      <c r="D63" s="71" t="s">
        <v>123</v>
      </c>
      <c r="E63" s="86" t="s">
        <v>308</v>
      </c>
      <c r="F63" s="77" t="s">
        <v>3</v>
      </c>
      <c r="G63" s="75" t="s">
        <v>311</v>
      </c>
      <c r="H63" s="81" t="s">
        <v>468</v>
      </c>
      <c r="I63" s="82">
        <v>0.93</v>
      </c>
      <c r="J63" s="85">
        <v>60</v>
      </c>
      <c r="K63" s="28">
        <f t="shared" si="5"/>
        <v>0</v>
      </c>
      <c r="L63" s="28">
        <f t="shared" si="6"/>
        <v>0</v>
      </c>
      <c r="M63" s="29"/>
      <c r="N63" s="30">
        <f t="shared" si="3"/>
        <v>15</v>
      </c>
      <c r="O63" s="29"/>
      <c r="P63" s="29"/>
      <c r="Q63" s="29"/>
      <c r="R63" s="42">
        <f t="shared" si="7"/>
        <v>60</v>
      </c>
      <c r="S63" s="20" t="str">
        <f t="shared" si="4"/>
        <v>OK</v>
      </c>
      <c r="T63" s="142"/>
      <c r="U63" s="143"/>
      <c r="V63" s="143"/>
      <c r="W63" s="143"/>
      <c r="X63" s="41"/>
      <c r="Y63" s="41"/>
      <c r="Z63" s="41"/>
      <c r="AA63" s="40"/>
      <c r="AB63" s="40"/>
      <c r="AC63" s="40"/>
      <c r="AD63" s="40"/>
      <c r="AE63" s="38"/>
      <c r="AF63" s="38"/>
      <c r="AG63" s="38"/>
      <c r="AH63" s="38"/>
      <c r="AI63" s="38"/>
      <c r="AJ63" s="38"/>
      <c r="AK63" s="38"/>
      <c r="AL63" s="38"/>
      <c r="AM63" s="38"/>
      <c r="AN63" s="38"/>
      <c r="AO63" s="38"/>
      <c r="AP63" s="38"/>
      <c r="AQ63" s="38"/>
      <c r="AR63" s="38"/>
      <c r="AS63" s="38"/>
      <c r="AT63" s="38"/>
      <c r="AU63" s="38"/>
      <c r="AV63" s="38"/>
      <c r="AW63" s="38"/>
      <c r="AX63" s="38"/>
      <c r="AY63" s="38"/>
    </row>
    <row r="64" spans="1:51" ht="24.75" customHeight="1" x14ac:dyDescent="0.25">
      <c r="A64" s="166"/>
      <c r="B64" s="164"/>
      <c r="C64" s="67">
        <v>61</v>
      </c>
      <c r="D64" s="71" t="s">
        <v>124</v>
      </c>
      <c r="E64" s="86" t="s">
        <v>312</v>
      </c>
      <c r="F64" s="77" t="s">
        <v>3</v>
      </c>
      <c r="G64" s="75" t="s">
        <v>313</v>
      </c>
      <c r="H64" s="81" t="s">
        <v>468</v>
      </c>
      <c r="I64" s="82">
        <v>0.7</v>
      </c>
      <c r="J64" s="85">
        <v>12</v>
      </c>
      <c r="K64" s="28">
        <f t="shared" si="5"/>
        <v>12</v>
      </c>
      <c r="L64" s="28">
        <f t="shared" si="6"/>
        <v>12</v>
      </c>
      <c r="M64" s="29"/>
      <c r="N64" s="30">
        <f t="shared" si="3"/>
        <v>3</v>
      </c>
      <c r="O64" s="29"/>
      <c r="P64" s="29"/>
      <c r="Q64" s="29"/>
      <c r="R64" s="42">
        <f t="shared" si="7"/>
        <v>0</v>
      </c>
      <c r="S64" s="20" t="str">
        <f t="shared" si="4"/>
        <v>OK</v>
      </c>
      <c r="T64" s="142"/>
      <c r="U64" s="147">
        <v>12</v>
      </c>
      <c r="V64" s="143"/>
      <c r="W64" s="143"/>
      <c r="X64" s="41"/>
      <c r="Y64" s="41"/>
      <c r="Z64" s="41"/>
      <c r="AA64" s="40"/>
      <c r="AB64" s="40"/>
      <c r="AC64" s="40"/>
      <c r="AD64" s="40"/>
      <c r="AE64" s="38"/>
      <c r="AF64" s="38"/>
      <c r="AG64" s="38"/>
      <c r="AH64" s="38"/>
      <c r="AI64" s="38"/>
      <c r="AJ64" s="38"/>
      <c r="AK64" s="38"/>
      <c r="AL64" s="38"/>
      <c r="AM64" s="38"/>
      <c r="AN64" s="38"/>
      <c r="AO64" s="38"/>
      <c r="AP64" s="38"/>
      <c r="AQ64" s="38"/>
      <c r="AR64" s="38"/>
      <c r="AS64" s="38"/>
      <c r="AT64" s="38"/>
      <c r="AU64" s="38"/>
      <c r="AV64" s="38"/>
      <c r="AW64" s="38"/>
      <c r="AX64" s="38"/>
      <c r="AY64" s="38"/>
    </row>
    <row r="65" spans="1:51" ht="24.75" customHeight="1" x14ac:dyDescent="0.25">
      <c r="A65" s="166"/>
      <c r="B65" s="164"/>
      <c r="C65" s="67">
        <v>62</v>
      </c>
      <c r="D65" s="71" t="s">
        <v>125</v>
      </c>
      <c r="E65" s="86" t="s">
        <v>314</v>
      </c>
      <c r="F65" s="77" t="s">
        <v>3</v>
      </c>
      <c r="G65" s="75" t="s">
        <v>315</v>
      </c>
      <c r="H65" s="81" t="s">
        <v>468</v>
      </c>
      <c r="I65" s="82">
        <v>1.06</v>
      </c>
      <c r="J65" s="85">
        <v>0</v>
      </c>
      <c r="K65" s="28">
        <f t="shared" si="5"/>
        <v>0</v>
      </c>
      <c r="L65" s="28">
        <f t="shared" si="6"/>
        <v>0</v>
      </c>
      <c r="M65" s="29"/>
      <c r="N65" s="30">
        <f t="shared" si="3"/>
        <v>0</v>
      </c>
      <c r="O65" s="29"/>
      <c r="P65" s="29"/>
      <c r="Q65" s="29"/>
      <c r="R65" s="42">
        <f t="shared" si="7"/>
        <v>0</v>
      </c>
      <c r="S65" s="20" t="str">
        <f t="shared" si="4"/>
        <v>OK</v>
      </c>
      <c r="T65" s="142"/>
      <c r="U65" s="143"/>
      <c r="V65" s="143"/>
      <c r="W65" s="143"/>
      <c r="X65" s="41"/>
      <c r="Y65" s="41"/>
      <c r="Z65" s="41"/>
      <c r="AA65" s="40"/>
      <c r="AB65" s="40"/>
      <c r="AC65" s="40"/>
      <c r="AD65" s="40"/>
      <c r="AE65" s="38"/>
      <c r="AF65" s="38"/>
      <c r="AG65" s="38"/>
      <c r="AH65" s="38"/>
      <c r="AI65" s="38"/>
      <c r="AJ65" s="38"/>
      <c r="AK65" s="38"/>
      <c r="AL65" s="38"/>
      <c r="AM65" s="38"/>
      <c r="AN65" s="38"/>
      <c r="AO65" s="38"/>
      <c r="AP65" s="38"/>
      <c r="AQ65" s="38"/>
      <c r="AR65" s="38"/>
      <c r="AS65" s="38"/>
      <c r="AT65" s="38"/>
      <c r="AU65" s="38"/>
      <c r="AV65" s="38"/>
      <c r="AW65" s="38"/>
      <c r="AX65" s="38"/>
      <c r="AY65" s="38"/>
    </row>
    <row r="66" spans="1:51" ht="24.75" customHeight="1" x14ac:dyDescent="0.25">
      <c r="A66" s="166"/>
      <c r="B66" s="164"/>
      <c r="C66" s="67">
        <v>63</v>
      </c>
      <c r="D66" s="71" t="s">
        <v>126</v>
      </c>
      <c r="E66" s="86" t="s">
        <v>316</v>
      </c>
      <c r="F66" s="77" t="s">
        <v>3</v>
      </c>
      <c r="G66" s="75" t="s">
        <v>317</v>
      </c>
      <c r="H66" s="81" t="s">
        <v>468</v>
      </c>
      <c r="I66" s="82">
        <v>1.24</v>
      </c>
      <c r="J66" s="85">
        <v>10</v>
      </c>
      <c r="K66" s="28">
        <f t="shared" si="5"/>
        <v>0</v>
      </c>
      <c r="L66" s="28">
        <f t="shared" si="6"/>
        <v>0</v>
      </c>
      <c r="M66" s="29"/>
      <c r="N66" s="30">
        <f t="shared" si="3"/>
        <v>2</v>
      </c>
      <c r="O66" s="29"/>
      <c r="P66" s="29"/>
      <c r="Q66" s="29"/>
      <c r="R66" s="42">
        <f t="shared" si="7"/>
        <v>10</v>
      </c>
      <c r="S66" s="20" t="str">
        <f t="shared" si="4"/>
        <v>OK</v>
      </c>
      <c r="T66" s="142"/>
      <c r="U66" s="143"/>
      <c r="V66" s="143"/>
      <c r="W66" s="143"/>
      <c r="X66" s="41"/>
      <c r="Y66" s="41"/>
      <c r="Z66" s="41"/>
      <c r="AA66" s="40"/>
      <c r="AB66" s="40"/>
      <c r="AC66" s="40"/>
      <c r="AD66" s="40"/>
      <c r="AE66" s="38"/>
      <c r="AF66" s="38"/>
      <c r="AG66" s="38"/>
      <c r="AH66" s="38"/>
      <c r="AI66" s="38"/>
      <c r="AJ66" s="38"/>
      <c r="AK66" s="38"/>
      <c r="AL66" s="38"/>
      <c r="AM66" s="38"/>
      <c r="AN66" s="38"/>
      <c r="AO66" s="38"/>
      <c r="AP66" s="38"/>
      <c r="AQ66" s="38"/>
      <c r="AR66" s="38"/>
      <c r="AS66" s="38"/>
      <c r="AT66" s="38"/>
      <c r="AU66" s="38"/>
      <c r="AV66" s="38"/>
      <c r="AW66" s="38"/>
      <c r="AX66" s="38"/>
      <c r="AY66" s="38"/>
    </row>
    <row r="67" spans="1:51" ht="24.75" customHeight="1" x14ac:dyDescent="0.25">
      <c r="A67" s="166"/>
      <c r="B67" s="164"/>
      <c r="C67" s="67">
        <v>64</v>
      </c>
      <c r="D67" s="71" t="s">
        <v>127</v>
      </c>
      <c r="E67" s="86" t="s">
        <v>314</v>
      </c>
      <c r="F67" s="77" t="s">
        <v>3</v>
      </c>
      <c r="G67" s="75" t="s">
        <v>318</v>
      </c>
      <c r="H67" s="81" t="s">
        <v>468</v>
      </c>
      <c r="I67" s="82">
        <v>1.67</v>
      </c>
      <c r="J67" s="85">
        <v>0</v>
      </c>
      <c r="K67" s="28">
        <f t="shared" si="5"/>
        <v>0</v>
      </c>
      <c r="L67" s="28">
        <f t="shared" si="6"/>
        <v>0</v>
      </c>
      <c r="M67" s="29"/>
      <c r="N67" s="30">
        <f t="shared" si="3"/>
        <v>0</v>
      </c>
      <c r="O67" s="29"/>
      <c r="P67" s="29"/>
      <c r="Q67" s="29"/>
      <c r="R67" s="42">
        <f t="shared" si="7"/>
        <v>0</v>
      </c>
      <c r="S67" s="20" t="str">
        <f t="shared" si="4"/>
        <v>OK</v>
      </c>
      <c r="T67" s="142"/>
      <c r="U67" s="143"/>
      <c r="V67" s="143"/>
      <c r="W67" s="143"/>
      <c r="X67" s="41"/>
      <c r="Y67" s="41"/>
      <c r="Z67" s="41"/>
      <c r="AA67" s="40"/>
      <c r="AB67" s="40"/>
      <c r="AC67" s="40"/>
      <c r="AD67" s="40"/>
      <c r="AE67" s="38"/>
      <c r="AF67" s="38"/>
      <c r="AG67" s="38"/>
      <c r="AH67" s="38"/>
      <c r="AI67" s="38"/>
      <c r="AJ67" s="38"/>
      <c r="AK67" s="38"/>
      <c r="AL67" s="38"/>
      <c r="AM67" s="38"/>
      <c r="AN67" s="38"/>
      <c r="AO67" s="38"/>
      <c r="AP67" s="38"/>
      <c r="AQ67" s="38"/>
      <c r="AR67" s="38"/>
      <c r="AS67" s="38"/>
      <c r="AT67" s="38"/>
      <c r="AU67" s="38"/>
      <c r="AV67" s="38"/>
      <c r="AW67" s="38"/>
      <c r="AX67" s="38"/>
      <c r="AY67" s="38"/>
    </row>
    <row r="68" spans="1:51" ht="24.75" customHeight="1" x14ac:dyDescent="0.25">
      <c r="A68" s="166"/>
      <c r="B68" s="164"/>
      <c r="C68" s="67">
        <v>65</v>
      </c>
      <c r="D68" s="71" t="s">
        <v>128</v>
      </c>
      <c r="E68" s="86" t="s">
        <v>297</v>
      </c>
      <c r="F68" s="77" t="s">
        <v>3</v>
      </c>
      <c r="G68" s="75" t="s">
        <v>319</v>
      </c>
      <c r="H68" s="81" t="s">
        <v>468</v>
      </c>
      <c r="I68" s="82">
        <v>0.75</v>
      </c>
      <c r="J68" s="85">
        <v>60</v>
      </c>
      <c r="K68" s="28">
        <f t="shared" si="5"/>
        <v>0</v>
      </c>
      <c r="L68" s="28">
        <f t="shared" si="6"/>
        <v>0</v>
      </c>
      <c r="M68" s="29"/>
      <c r="N68" s="30">
        <f t="shared" si="3"/>
        <v>15</v>
      </c>
      <c r="O68" s="29"/>
      <c r="P68" s="29"/>
      <c r="Q68" s="29"/>
      <c r="R68" s="42">
        <f t="shared" si="7"/>
        <v>60</v>
      </c>
      <c r="S68" s="20" t="str">
        <f t="shared" si="4"/>
        <v>OK</v>
      </c>
      <c r="T68" s="142"/>
      <c r="U68" s="143"/>
      <c r="V68" s="143"/>
      <c r="W68" s="143"/>
      <c r="X68" s="41"/>
      <c r="Y68" s="41"/>
      <c r="Z68" s="41"/>
      <c r="AA68" s="40"/>
      <c r="AB68" s="40"/>
      <c r="AC68" s="40"/>
      <c r="AD68" s="40"/>
      <c r="AE68" s="38"/>
      <c r="AF68" s="38"/>
      <c r="AG68" s="38"/>
      <c r="AH68" s="38"/>
      <c r="AI68" s="38"/>
      <c r="AJ68" s="38"/>
      <c r="AK68" s="38"/>
      <c r="AL68" s="38"/>
      <c r="AM68" s="38"/>
      <c r="AN68" s="38"/>
      <c r="AO68" s="38"/>
      <c r="AP68" s="38"/>
      <c r="AQ68" s="38"/>
      <c r="AR68" s="38"/>
      <c r="AS68" s="38"/>
      <c r="AT68" s="38"/>
      <c r="AU68" s="38"/>
      <c r="AV68" s="38"/>
      <c r="AW68" s="38"/>
      <c r="AX68" s="38"/>
      <c r="AY68" s="38"/>
    </row>
    <row r="69" spans="1:51" ht="24.75" customHeight="1" x14ac:dyDescent="0.25">
      <c r="A69" s="166"/>
      <c r="B69" s="164"/>
      <c r="C69" s="67">
        <v>66</v>
      </c>
      <c r="D69" s="71" t="s">
        <v>129</v>
      </c>
      <c r="E69" s="86" t="s">
        <v>299</v>
      </c>
      <c r="F69" s="77" t="s">
        <v>3</v>
      </c>
      <c r="G69" s="75" t="s">
        <v>320</v>
      </c>
      <c r="H69" s="81" t="s">
        <v>468</v>
      </c>
      <c r="I69" s="82">
        <v>5.69</v>
      </c>
      <c r="J69" s="85">
        <v>5</v>
      </c>
      <c r="K69" s="28">
        <f t="shared" si="5"/>
        <v>5</v>
      </c>
      <c r="L69" s="28">
        <f t="shared" si="6"/>
        <v>5</v>
      </c>
      <c r="M69" s="29"/>
      <c r="N69" s="30">
        <f t="shared" si="3"/>
        <v>1</v>
      </c>
      <c r="O69" s="29"/>
      <c r="P69" s="29"/>
      <c r="Q69" s="29"/>
      <c r="R69" s="42">
        <f t="shared" si="7"/>
        <v>0</v>
      </c>
      <c r="S69" s="20" t="str">
        <f t="shared" ref="S69:S154" si="8">IF(R69&lt;0,"ATENÇÃO","OK")</f>
        <v>OK</v>
      </c>
      <c r="T69" s="142"/>
      <c r="U69" s="147">
        <v>5</v>
      </c>
      <c r="V69" s="143"/>
      <c r="W69" s="143"/>
      <c r="X69" s="41"/>
      <c r="Y69" s="41"/>
      <c r="Z69" s="41"/>
      <c r="AA69" s="40"/>
      <c r="AB69" s="40"/>
      <c r="AC69" s="40"/>
      <c r="AD69" s="40"/>
      <c r="AE69" s="38"/>
      <c r="AF69" s="38"/>
      <c r="AG69" s="38"/>
      <c r="AH69" s="38"/>
      <c r="AI69" s="38"/>
      <c r="AJ69" s="38"/>
      <c r="AK69" s="38"/>
      <c r="AL69" s="38"/>
      <c r="AM69" s="38"/>
      <c r="AN69" s="38"/>
      <c r="AO69" s="38"/>
      <c r="AP69" s="38"/>
      <c r="AQ69" s="38"/>
      <c r="AR69" s="38"/>
      <c r="AS69" s="38"/>
      <c r="AT69" s="38"/>
      <c r="AU69" s="38"/>
      <c r="AV69" s="38"/>
      <c r="AW69" s="38"/>
      <c r="AX69" s="38"/>
      <c r="AY69" s="38"/>
    </row>
    <row r="70" spans="1:51" ht="24.75" customHeight="1" x14ac:dyDescent="0.25">
      <c r="A70" s="166"/>
      <c r="B70" s="164"/>
      <c r="C70" s="67">
        <v>67</v>
      </c>
      <c r="D70" s="71" t="s">
        <v>130</v>
      </c>
      <c r="E70" s="86" t="s">
        <v>321</v>
      </c>
      <c r="F70" s="77" t="s">
        <v>3</v>
      </c>
      <c r="G70" s="75" t="s">
        <v>322</v>
      </c>
      <c r="H70" s="81" t="s">
        <v>468</v>
      </c>
      <c r="I70" s="82">
        <v>3.04</v>
      </c>
      <c r="J70" s="85">
        <v>12</v>
      </c>
      <c r="K70" s="28">
        <f t="shared" si="5"/>
        <v>12</v>
      </c>
      <c r="L70" s="28">
        <f t="shared" si="6"/>
        <v>12</v>
      </c>
      <c r="M70" s="29"/>
      <c r="N70" s="30">
        <f t="shared" si="3"/>
        <v>3</v>
      </c>
      <c r="O70" s="29"/>
      <c r="P70" s="29"/>
      <c r="Q70" s="29"/>
      <c r="R70" s="42">
        <f t="shared" si="7"/>
        <v>0</v>
      </c>
      <c r="S70" s="20" t="str">
        <f t="shared" si="8"/>
        <v>OK</v>
      </c>
      <c r="T70" s="142"/>
      <c r="U70" s="147">
        <v>12</v>
      </c>
      <c r="V70" s="143"/>
      <c r="W70" s="143"/>
      <c r="X70" s="41"/>
      <c r="Y70" s="41"/>
      <c r="Z70" s="41"/>
      <c r="AA70" s="40"/>
      <c r="AB70" s="40"/>
      <c r="AC70" s="40"/>
      <c r="AD70" s="40"/>
      <c r="AE70" s="38"/>
      <c r="AF70" s="38"/>
      <c r="AG70" s="38"/>
      <c r="AH70" s="38"/>
      <c r="AI70" s="38"/>
      <c r="AJ70" s="38"/>
      <c r="AK70" s="38"/>
      <c r="AL70" s="38"/>
      <c r="AM70" s="38"/>
      <c r="AN70" s="38"/>
      <c r="AO70" s="38"/>
      <c r="AP70" s="38"/>
      <c r="AQ70" s="38"/>
      <c r="AR70" s="38"/>
      <c r="AS70" s="38"/>
      <c r="AT70" s="38"/>
      <c r="AU70" s="38"/>
      <c r="AV70" s="38"/>
      <c r="AW70" s="38"/>
      <c r="AX70" s="38"/>
      <c r="AY70" s="38"/>
    </row>
    <row r="71" spans="1:51" ht="24.75" customHeight="1" x14ac:dyDescent="0.25">
      <c r="A71" s="166"/>
      <c r="B71" s="164"/>
      <c r="C71" s="67">
        <v>68</v>
      </c>
      <c r="D71" s="71" t="s">
        <v>131</v>
      </c>
      <c r="E71" s="86" t="s">
        <v>323</v>
      </c>
      <c r="F71" s="77" t="s">
        <v>3</v>
      </c>
      <c r="G71" s="75" t="s">
        <v>324</v>
      </c>
      <c r="H71" s="81" t="s">
        <v>468</v>
      </c>
      <c r="I71" s="82">
        <v>3.66</v>
      </c>
      <c r="J71" s="85">
        <v>25</v>
      </c>
      <c r="K71" s="28">
        <f t="shared" si="5"/>
        <v>12</v>
      </c>
      <c r="L71" s="28">
        <f t="shared" si="6"/>
        <v>12</v>
      </c>
      <c r="M71" s="29"/>
      <c r="N71" s="30">
        <f t="shared" si="3"/>
        <v>6</v>
      </c>
      <c r="O71" s="29"/>
      <c r="P71" s="29"/>
      <c r="Q71" s="29"/>
      <c r="R71" s="42">
        <f t="shared" si="7"/>
        <v>13</v>
      </c>
      <c r="S71" s="20" t="str">
        <f t="shared" si="8"/>
        <v>OK</v>
      </c>
      <c r="T71" s="142"/>
      <c r="U71" s="147">
        <v>12</v>
      </c>
      <c r="V71" s="143"/>
      <c r="W71" s="143"/>
      <c r="X71" s="41"/>
      <c r="Y71" s="41"/>
      <c r="Z71" s="41"/>
      <c r="AA71" s="40"/>
      <c r="AB71" s="40"/>
      <c r="AC71" s="40"/>
      <c r="AD71" s="40"/>
      <c r="AE71" s="38"/>
      <c r="AF71" s="38"/>
      <c r="AG71" s="38"/>
      <c r="AH71" s="38"/>
      <c r="AI71" s="38"/>
      <c r="AJ71" s="38"/>
      <c r="AK71" s="38"/>
      <c r="AL71" s="38"/>
      <c r="AM71" s="38"/>
      <c r="AN71" s="38"/>
      <c r="AO71" s="38"/>
      <c r="AP71" s="38"/>
      <c r="AQ71" s="38"/>
      <c r="AR71" s="38"/>
      <c r="AS71" s="38"/>
      <c r="AT71" s="38"/>
      <c r="AU71" s="38"/>
      <c r="AV71" s="38"/>
      <c r="AW71" s="38"/>
      <c r="AX71" s="38"/>
      <c r="AY71" s="38"/>
    </row>
    <row r="72" spans="1:51" ht="24.75" customHeight="1" x14ac:dyDescent="0.25">
      <c r="A72" s="166"/>
      <c r="B72" s="164"/>
      <c r="C72" s="67">
        <v>69</v>
      </c>
      <c r="D72" s="71" t="s">
        <v>132</v>
      </c>
      <c r="E72" s="86" t="s">
        <v>314</v>
      </c>
      <c r="F72" s="77" t="s">
        <v>3</v>
      </c>
      <c r="G72" s="75" t="s">
        <v>325</v>
      </c>
      <c r="H72" s="81" t="s">
        <v>468</v>
      </c>
      <c r="I72" s="82">
        <v>0.43</v>
      </c>
      <c r="J72" s="85">
        <v>80</v>
      </c>
      <c r="K72" s="28">
        <f t="shared" si="5"/>
        <v>80</v>
      </c>
      <c r="L72" s="28">
        <f t="shared" si="6"/>
        <v>80</v>
      </c>
      <c r="M72" s="29"/>
      <c r="N72" s="30">
        <f t="shared" si="3"/>
        <v>20</v>
      </c>
      <c r="O72" s="29"/>
      <c r="P72" s="29"/>
      <c r="Q72" s="29"/>
      <c r="R72" s="42">
        <f t="shared" si="7"/>
        <v>0</v>
      </c>
      <c r="S72" s="20" t="str">
        <f t="shared" si="8"/>
        <v>OK</v>
      </c>
      <c r="T72" s="142"/>
      <c r="U72" s="143"/>
      <c r="V72" s="147">
        <v>80</v>
      </c>
      <c r="W72" s="143"/>
      <c r="X72" s="41"/>
      <c r="Y72" s="41"/>
      <c r="Z72" s="41"/>
      <c r="AA72" s="40"/>
      <c r="AB72" s="40"/>
      <c r="AC72" s="40"/>
      <c r="AD72" s="40"/>
      <c r="AE72" s="38"/>
      <c r="AF72" s="38"/>
      <c r="AG72" s="38"/>
      <c r="AH72" s="38"/>
      <c r="AI72" s="38"/>
      <c r="AJ72" s="38"/>
      <c r="AK72" s="38"/>
      <c r="AL72" s="38"/>
      <c r="AM72" s="38"/>
      <c r="AN72" s="38"/>
      <c r="AO72" s="38"/>
      <c r="AP72" s="38"/>
      <c r="AQ72" s="38"/>
      <c r="AR72" s="38"/>
      <c r="AS72" s="38"/>
      <c r="AT72" s="38"/>
      <c r="AU72" s="38"/>
      <c r="AV72" s="38"/>
      <c r="AW72" s="38"/>
      <c r="AX72" s="38"/>
      <c r="AY72" s="38"/>
    </row>
    <row r="73" spans="1:51" ht="24.75" customHeight="1" x14ac:dyDescent="0.25">
      <c r="A73" s="166"/>
      <c r="B73" s="165"/>
      <c r="C73" s="67">
        <v>70</v>
      </c>
      <c r="D73" s="71" t="s">
        <v>133</v>
      </c>
      <c r="E73" s="86" t="s">
        <v>308</v>
      </c>
      <c r="F73" s="77" t="s">
        <v>3</v>
      </c>
      <c r="G73" s="75" t="s">
        <v>326</v>
      </c>
      <c r="H73" s="81" t="s">
        <v>468</v>
      </c>
      <c r="I73" s="82">
        <v>1.75</v>
      </c>
      <c r="J73" s="85">
        <v>12</v>
      </c>
      <c r="K73" s="28">
        <f t="shared" si="5"/>
        <v>12</v>
      </c>
      <c r="L73" s="28">
        <f t="shared" si="6"/>
        <v>12</v>
      </c>
      <c r="M73" s="29"/>
      <c r="N73" s="30">
        <f t="shared" si="3"/>
        <v>3</v>
      </c>
      <c r="O73" s="29"/>
      <c r="P73" s="29"/>
      <c r="Q73" s="29"/>
      <c r="R73" s="42">
        <f t="shared" si="7"/>
        <v>0</v>
      </c>
      <c r="S73" s="20" t="str">
        <f t="shared" si="8"/>
        <v>OK</v>
      </c>
      <c r="T73" s="142"/>
      <c r="U73" s="147">
        <v>12</v>
      </c>
      <c r="V73" s="143"/>
      <c r="W73" s="143"/>
      <c r="X73" s="41"/>
      <c r="Y73" s="41"/>
      <c r="Z73" s="41"/>
      <c r="AA73" s="40"/>
      <c r="AB73" s="40"/>
      <c r="AC73" s="40"/>
      <c r="AD73" s="40"/>
      <c r="AE73" s="38"/>
      <c r="AF73" s="38"/>
      <c r="AG73" s="38"/>
      <c r="AH73" s="38"/>
      <c r="AI73" s="38"/>
      <c r="AJ73" s="38"/>
      <c r="AK73" s="38"/>
      <c r="AL73" s="38"/>
      <c r="AM73" s="38"/>
      <c r="AN73" s="38"/>
      <c r="AO73" s="38"/>
      <c r="AP73" s="38"/>
      <c r="AQ73" s="38"/>
      <c r="AR73" s="38"/>
      <c r="AS73" s="38"/>
      <c r="AT73" s="38"/>
      <c r="AU73" s="38"/>
      <c r="AV73" s="38"/>
      <c r="AW73" s="38"/>
      <c r="AX73" s="38"/>
      <c r="AY73" s="38"/>
    </row>
    <row r="74" spans="1:51" ht="24.75" customHeight="1" x14ac:dyDescent="0.25">
      <c r="A74" s="166" t="s">
        <v>477</v>
      </c>
      <c r="B74" s="163">
        <v>9</v>
      </c>
      <c r="C74" s="67">
        <v>80</v>
      </c>
      <c r="D74" s="71" t="s">
        <v>134</v>
      </c>
      <c r="E74" s="86" t="s">
        <v>327</v>
      </c>
      <c r="F74" s="77" t="s">
        <v>3</v>
      </c>
      <c r="G74" s="75" t="s">
        <v>328</v>
      </c>
      <c r="H74" s="81" t="s">
        <v>468</v>
      </c>
      <c r="I74" s="82">
        <v>14.8</v>
      </c>
      <c r="J74" s="85">
        <v>0</v>
      </c>
      <c r="K74" s="28">
        <f t="shared" si="5"/>
        <v>0</v>
      </c>
      <c r="L74" s="28">
        <f t="shared" si="6"/>
        <v>0</v>
      </c>
      <c r="M74" s="29"/>
      <c r="N74" s="30">
        <f t="shared" si="3"/>
        <v>0</v>
      </c>
      <c r="O74" s="29"/>
      <c r="P74" s="29"/>
      <c r="Q74" s="29"/>
      <c r="R74" s="42">
        <f t="shared" si="7"/>
        <v>0</v>
      </c>
      <c r="S74" s="20" t="str">
        <f t="shared" si="8"/>
        <v>OK</v>
      </c>
      <c r="T74" s="142"/>
      <c r="U74" s="143"/>
      <c r="V74" s="143"/>
      <c r="W74" s="143"/>
      <c r="X74" s="41"/>
      <c r="Y74" s="41"/>
      <c r="Z74" s="41"/>
      <c r="AA74" s="40"/>
      <c r="AB74" s="40"/>
      <c r="AC74" s="40"/>
      <c r="AD74" s="40"/>
      <c r="AE74" s="38"/>
      <c r="AF74" s="38"/>
      <c r="AG74" s="38"/>
      <c r="AH74" s="38"/>
      <c r="AI74" s="38"/>
      <c r="AJ74" s="38"/>
      <c r="AK74" s="38"/>
      <c r="AL74" s="38"/>
      <c r="AM74" s="38"/>
      <c r="AN74" s="38"/>
      <c r="AO74" s="38"/>
      <c r="AP74" s="38"/>
      <c r="AQ74" s="38"/>
      <c r="AR74" s="38"/>
      <c r="AS74" s="38"/>
      <c r="AT74" s="38"/>
      <c r="AU74" s="38"/>
      <c r="AV74" s="38"/>
      <c r="AW74" s="38"/>
      <c r="AX74" s="38"/>
      <c r="AY74" s="38"/>
    </row>
    <row r="75" spans="1:51" ht="24.75" customHeight="1" x14ac:dyDescent="0.25">
      <c r="A75" s="166"/>
      <c r="B75" s="164"/>
      <c r="C75" s="67">
        <v>81</v>
      </c>
      <c r="D75" s="71" t="s">
        <v>135</v>
      </c>
      <c r="E75" s="86" t="s">
        <v>329</v>
      </c>
      <c r="F75" s="77" t="s">
        <v>50</v>
      </c>
      <c r="G75" s="75" t="s">
        <v>330</v>
      </c>
      <c r="H75" s="81" t="s">
        <v>468</v>
      </c>
      <c r="I75" s="82">
        <v>2.54</v>
      </c>
      <c r="J75" s="85">
        <v>5</v>
      </c>
      <c r="K75" s="28">
        <f t="shared" si="5"/>
        <v>5</v>
      </c>
      <c r="L75" s="28">
        <f t="shared" si="6"/>
        <v>5</v>
      </c>
      <c r="M75" s="29"/>
      <c r="N75" s="30">
        <f t="shared" si="3"/>
        <v>1</v>
      </c>
      <c r="O75" s="29"/>
      <c r="P75" s="29"/>
      <c r="Q75" s="29"/>
      <c r="R75" s="42">
        <f t="shared" si="7"/>
        <v>0</v>
      </c>
      <c r="S75" s="20" t="str">
        <f t="shared" si="8"/>
        <v>OK</v>
      </c>
      <c r="T75" s="145">
        <v>5</v>
      </c>
      <c r="U75" s="143"/>
      <c r="V75" s="143"/>
      <c r="W75" s="143"/>
      <c r="X75" s="41"/>
      <c r="Y75" s="41"/>
      <c r="Z75" s="41"/>
      <c r="AA75" s="40"/>
      <c r="AB75" s="40"/>
      <c r="AC75" s="40"/>
      <c r="AD75" s="40"/>
      <c r="AE75" s="38"/>
      <c r="AF75" s="38"/>
      <c r="AG75" s="38"/>
      <c r="AH75" s="38"/>
      <c r="AI75" s="38"/>
      <c r="AJ75" s="38"/>
      <c r="AK75" s="38"/>
      <c r="AL75" s="38"/>
      <c r="AM75" s="38"/>
      <c r="AN75" s="38"/>
      <c r="AO75" s="38"/>
      <c r="AP75" s="38"/>
      <c r="AQ75" s="38"/>
      <c r="AR75" s="38"/>
      <c r="AS75" s="38"/>
      <c r="AT75" s="38"/>
      <c r="AU75" s="38"/>
      <c r="AV75" s="38"/>
      <c r="AW75" s="38"/>
      <c r="AX75" s="38"/>
      <c r="AY75" s="38"/>
    </row>
    <row r="76" spans="1:51" ht="24.75" customHeight="1" x14ac:dyDescent="0.25">
      <c r="A76" s="166"/>
      <c r="B76" s="164"/>
      <c r="C76" s="67">
        <v>82</v>
      </c>
      <c r="D76" s="71" t="s">
        <v>136</v>
      </c>
      <c r="E76" s="86" t="s">
        <v>331</v>
      </c>
      <c r="F76" s="77" t="s">
        <v>50</v>
      </c>
      <c r="G76" s="75" t="s">
        <v>332</v>
      </c>
      <c r="H76" s="81" t="s">
        <v>468</v>
      </c>
      <c r="I76" s="82">
        <v>4.37</v>
      </c>
      <c r="J76" s="85">
        <v>0</v>
      </c>
      <c r="K76" s="28">
        <f t="shared" si="5"/>
        <v>0</v>
      </c>
      <c r="L76" s="28">
        <f t="shared" si="6"/>
        <v>0</v>
      </c>
      <c r="M76" s="29"/>
      <c r="N76" s="30">
        <f t="shared" si="3"/>
        <v>0</v>
      </c>
      <c r="O76" s="29"/>
      <c r="P76" s="29"/>
      <c r="Q76" s="29"/>
      <c r="R76" s="42">
        <f t="shared" si="7"/>
        <v>0</v>
      </c>
      <c r="S76" s="20" t="str">
        <f t="shared" si="8"/>
        <v>OK</v>
      </c>
      <c r="T76" s="142"/>
      <c r="U76" s="143"/>
      <c r="V76" s="143"/>
      <c r="W76" s="143"/>
      <c r="X76" s="41"/>
      <c r="Y76" s="41"/>
      <c r="Z76" s="41"/>
      <c r="AA76" s="40"/>
      <c r="AB76" s="40"/>
      <c r="AC76" s="40"/>
      <c r="AD76" s="40"/>
      <c r="AE76" s="38"/>
      <c r="AF76" s="38"/>
      <c r="AG76" s="38"/>
      <c r="AH76" s="38"/>
      <c r="AI76" s="38"/>
      <c r="AJ76" s="38"/>
      <c r="AK76" s="38"/>
      <c r="AL76" s="38"/>
      <c r="AM76" s="38"/>
      <c r="AN76" s="38"/>
      <c r="AO76" s="38"/>
      <c r="AP76" s="38"/>
      <c r="AQ76" s="38"/>
      <c r="AR76" s="38"/>
      <c r="AS76" s="38"/>
      <c r="AT76" s="38"/>
      <c r="AU76" s="38"/>
      <c r="AV76" s="38"/>
      <c r="AW76" s="38"/>
      <c r="AX76" s="38"/>
      <c r="AY76" s="38"/>
    </row>
    <row r="77" spans="1:51" ht="24.75" customHeight="1" x14ac:dyDescent="0.25">
      <c r="A77" s="166"/>
      <c r="B77" s="164"/>
      <c r="C77" s="67">
        <v>83</v>
      </c>
      <c r="D77" s="72" t="s">
        <v>137</v>
      </c>
      <c r="E77" s="86" t="s">
        <v>333</v>
      </c>
      <c r="F77" s="78" t="s">
        <v>50</v>
      </c>
      <c r="G77" s="79" t="s">
        <v>334</v>
      </c>
      <c r="H77" s="77" t="s">
        <v>468</v>
      </c>
      <c r="I77" s="82">
        <v>3</v>
      </c>
      <c r="J77" s="85">
        <v>0</v>
      </c>
      <c r="K77" s="28">
        <f t="shared" si="5"/>
        <v>0</v>
      </c>
      <c r="L77" s="28">
        <f t="shared" si="6"/>
        <v>0</v>
      </c>
      <c r="M77" s="29"/>
      <c r="N77" s="30">
        <f t="shared" si="3"/>
        <v>0</v>
      </c>
      <c r="O77" s="29"/>
      <c r="P77" s="29"/>
      <c r="Q77" s="29"/>
      <c r="R77" s="42">
        <f t="shared" si="7"/>
        <v>0</v>
      </c>
      <c r="S77" s="20" t="str">
        <f t="shared" si="8"/>
        <v>OK</v>
      </c>
      <c r="T77" s="142"/>
      <c r="U77" s="143"/>
      <c r="V77" s="143"/>
      <c r="W77" s="143"/>
      <c r="X77" s="41"/>
      <c r="Y77" s="41"/>
      <c r="Z77" s="41"/>
      <c r="AA77" s="40"/>
      <c r="AB77" s="40"/>
      <c r="AC77" s="40"/>
      <c r="AD77" s="40"/>
      <c r="AE77" s="38"/>
      <c r="AF77" s="38"/>
      <c r="AG77" s="38"/>
      <c r="AH77" s="38"/>
      <c r="AI77" s="38"/>
      <c r="AJ77" s="38"/>
      <c r="AK77" s="38"/>
      <c r="AL77" s="38"/>
      <c r="AM77" s="38"/>
      <c r="AN77" s="38"/>
      <c r="AO77" s="38"/>
      <c r="AP77" s="38"/>
      <c r="AQ77" s="38"/>
      <c r="AR77" s="38"/>
      <c r="AS77" s="38"/>
      <c r="AT77" s="38"/>
      <c r="AU77" s="38"/>
      <c r="AV77" s="38"/>
      <c r="AW77" s="38"/>
      <c r="AX77" s="38"/>
      <c r="AY77" s="38"/>
    </row>
    <row r="78" spans="1:51" ht="24.75" customHeight="1" x14ac:dyDescent="0.25">
      <c r="A78" s="166"/>
      <c r="B78" s="164"/>
      <c r="C78" s="67">
        <v>84</v>
      </c>
      <c r="D78" s="71" t="s">
        <v>138</v>
      </c>
      <c r="E78" s="86" t="s">
        <v>335</v>
      </c>
      <c r="F78" s="77" t="s">
        <v>50</v>
      </c>
      <c r="G78" s="75" t="s">
        <v>336</v>
      </c>
      <c r="H78" s="81" t="s">
        <v>468</v>
      </c>
      <c r="I78" s="82">
        <v>5.41</v>
      </c>
      <c r="J78" s="85">
        <v>10</v>
      </c>
      <c r="K78" s="28">
        <f t="shared" si="5"/>
        <v>10</v>
      </c>
      <c r="L78" s="28">
        <f t="shared" si="6"/>
        <v>10</v>
      </c>
      <c r="M78" s="29"/>
      <c r="N78" s="30">
        <f t="shared" si="3"/>
        <v>2</v>
      </c>
      <c r="O78" s="29"/>
      <c r="P78" s="29"/>
      <c r="Q78" s="29"/>
      <c r="R78" s="42">
        <f t="shared" si="7"/>
        <v>0</v>
      </c>
      <c r="S78" s="20" t="str">
        <f t="shared" si="8"/>
        <v>OK</v>
      </c>
      <c r="T78" s="145">
        <v>10</v>
      </c>
      <c r="U78" s="143"/>
      <c r="V78" s="143"/>
      <c r="W78" s="143"/>
      <c r="X78" s="41"/>
      <c r="Y78" s="41"/>
      <c r="Z78" s="41"/>
      <c r="AA78" s="40"/>
      <c r="AB78" s="40"/>
      <c r="AC78" s="40"/>
      <c r="AD78" s="40"/>
      <c r="AE78" s="38"/>
      <c r="AF78" s="38"/>
      <c r="AG78" s="38"/>
      <c r="AH78" s="38"/>
      <c r="AI78" s="38"/>
      <c r="AJ78" s="38"/>
      <c r="AK78" s="38"/>
      <c r="AL78" s="38"/>
      <c r="AM78" s="38"/>
      <c r="AN78" s="38"/>
      <c r="AO78" s="38"/>
      <c r="AP78" s="38"/>
      <c r="AQ78" s="38"/>
      <c r="AR78" s="38"/>
      <c r="AS78" s="38"/>
      <c r="AT78" s="38"/>
      <c r="AU78" s="38"/>
      <c r="AV78" s="38"/>
      <c r="AW78" s="38"/>
      <c r="AX78" s="38"/>
      <c r="AY78" s="38"/>
    </row>
    <row r="79" spans="1:51" ht="24.75" customHeight="1" x14ac:dyDescent="0.25">
      <c r="A79" s="166"/>
      <c r="B79" s="164"/>
      <c r="C79" s="67">
        <v>85</v>
      </c>
      <c r="D79" s="71" t="s">
        <v>139</v>
      </c>
      <c r="E79" s="86" t="s">
        <v>337</v>
      </c>
      <c r="F79" s="77" t="s">
        <v>3</v>
      </c>
      <c r="G79" s="75" t="s">
        <v>338</v>
      </c>
      <c r="H79" s="81" t="s">
        <v>468</v>
      </c>
      <c r="I79" s="82">
        <v>0.79</v>
      </c>
      <c r="J79" s="85">
        <v>72</v>
      </c>
      <c r="K79" s="28">
        <f t="shared" si="5"/>
        <v>72</v>
      </c>
      <c r="L79" s="28">
        <f t="shared" si="6"/>
        <v>72</v>
      </c>
      <c r="M79" s="29"/>
      <c r="N79" s="30">
        <f t="shared" si="3"/>
        <v>18</v>
      </c>
      <c r="O79" s="29"/>
      <c r="P79" s="29"/>
      <c r="Q79" s="29"/>
      <c r="R79" s="42">
        <f t="shared" si="7"/>
        <v>0</v>
      </c>
      <c r="S79" s="20" t="str">
        <f t="shared" si="8"/>
        <v>OK</v>
      </c>
      <c r="T79" s="145">
        <v>72</v>
      </c>
      <c r="U79" s="143"/>
      <c r="V79" s="143"/>
      <c r="W79" s="143"/>
      <c r="X79" s="41"/>
      <c r="Y79" s="41"/>
      <c r="Z79" s="41"/>
      <c r="AA79" s="40"/>
      <c r="AB79" s="40"/>
      <c r="AC79" s="40"/>
      <c r="AD79" s="40"/>
      <c r="AE79" s="38"/>
      <c r="AF79" s="38"/>
      <c r="AG79" s="38"/>
      <c r="AH79" s="38"/>
      <c r="AI79" s="38"/>
      <c r="AJ79" s="38"/>
      <c r="AK79" s="38"/>
      <c r="AL79" s="38"/>
      <c r="AM79" s="38"/>
      <c r="AN79" s="38"/>
      <c r="AO79" s="38"/>
      <c r="AP79" s="38"/>
      <c r="AQ79" s="38"/>
      <c r="AR79" s="38"/>
      <c r="AS79" s="38"/>
      <c r="AT79" s="38"/>
      <c r="AU79" s="38"/>
      <c r="AV79" s="38"/>
      <c r="AW79" s="38"/>
      <c r="AX79" s="38"/>
      <c r="AY79" s="38"/>
    </row>
    <row r="80" spans="1:51" ht="24.75" customHeight="1" x14ac:dyDescent="0.25">
      <c r="A80" s="166"/>
      <c r="B80" s="164"/>
      <c r="C80" s="67">
        <v>86</v>
      </c>
      <c r="D80" s="71" t="s">
        <v>140</v>
      </c>
      <c r="E80" s="86" t="s">
        <v>339</v>
      </c>
      <c r="F80" s="77" t="s">
        <v>340</v>
      </c>
      <c r="G80" s="75" t="s">
        <v>341</v>
      </c>
      <c r="H80" s="81" t="s">
        <v>468</v>
      </c>
      <c r="I80" s="82">
        <v>2.04</v>
      </c>
      <c r="J80" s="85">
        <v>0</v>
      </c>
      <c r="K80" s="28">
        <f t="shared" si="5"/>
        <v>0</v>
      </c>
      <c r="L80" s="28">
        <f t="shared" si="6"/>
        <v>0</v>
      </c>
      <c r="M80" s="29"/>
      <c r="N80" s="30">
        <f t="shared" si="3"/>
        <v>0</v>
      </c>
      <c r="O80" s="29"/>
      <c r="P80" s="29"/>
      <c r="Q80" s="29"/>
      <c r="R80" s="42">
        <f t="shared" si="7"/>
        <v>0</v>
      </c>
      <c r="S80" s="20" t="str">
        <f t="shared" si="8"/>
        <v>OK</v>
      </c>
      <c r="T80" s="142"/>
      <c r="U80" s="143"/>
      <c r="V80" s="143"/>
      <c r="W80" s="143"/>
      <c r="X80" s="41"/>
      <c r="Y80" s="41"/>
      <c r="Z80" s="41"/>
      <c r="AA80" s="40"/>
      <c r="AB80" s="40"/>
      <c r="AC80" s="40"/>
      <c r="AD80" s="40"/>
      <c r="AE80" s="38"/>
      <c r="AF80" s="38"/>
      <c r="AG80" s="38"/>
      <c r="AH80" s="38"/>
      <c r="AI80" s="38"/>
      <c r="AJ80" s="38"/>
      <c r="AK80" s="38"/>
      <c r="AL80" s="38"/>
      <c r="AM80" s="38"/>
      <c r="AN80" s="38"/>
      <c r="AO80" s="38"/>
      <c r="AP80" s="38"/>
      <c r="AQ80" s="38"/>
      <c r="AR80" s="38"/>
      <c r="AS80" s="38"/>
      <c r="AT80" s="38"/>
      <c r="AU80" s="38"/>
      <c r="AV80" s="38"/>
      <c r="AW80" s="38"/>
      <c r="AX80" s="38"/>
      <c r="AY80" s="38"/>
    </row>
    <row r="81" spans="1:51" ht="24.75" customHeight="1" x14ac:dyDescent="0.25">
      <c r="A81" s="166"/>
      <c r="B81" s="164"/>
      <c r="C81" s="67">
        <v>87</v>
      </c>
      <c r="D81" s="71" t="s">
        <v>141</v>
      </c>
      <c r="E81" s="86" t="s">
        <v>339</v>
      </c>
      <c r="F81" s="77" t="s">
        <v>340</v>
      </c>
      <c r="G81" s="75" t="s">
        <v>342</v>
      </c>
      <c r="H81" s="81" t="s">
        <v>468</v>
      </c>
      <c r="I81" s="82">
        <v>1.99</v>
      </c>
      <c r="J81" s="85">
        <v>0</v>
      </c>
      <c r="K81" s="28">
        <f t="shared" si="5"/>
        <v>0</v>
      </c>
      <c r="L81" s="28">
        <f t="shared" si="6"/>
        <v>0</v>
      </c>
      <c r="M81" s="29"/>
      <c r="N81" s="30">
        <f t="shared" si="3"/>
        <v>0</v>
      </c>
      <c r="O81" s="29"/>
      <c r="P81" s="29"/>
      <c r="Q81" s="29"/>
      <c r="R81" s="42">
        <f t="shared" si="7"/>
        <v>0</v>
      </c>
      <c r="S81" s="20" t="str">
        <f t="shared" si="8"/>
        <v>OK</v>
      </c>
      <c r="T81" s="142"/>
      <c r="U81" s="143"/>
      <c r="V81" s="143"/>
      <c r="W81" s="143"/>
      <c r="X81" s="41"/>
      <c r="Y81" s="41"/>
      <c r="Z81" s="41"/>
      <c r="AA81" s="40"/>
      <c r="AB81" s="40"/>
      <c r="AC81" s="40"/>
      <c r="AD81" s="40"/>
      <c r="AE81" s="38"/>
      <c r="AF81" s="38"/>
      <c r="AG81" s="38"/>
      <c r="AH81" s="38"/>
      <c r="AI81" s="38"/>
      <c r="AJ81" s="38"/>
      <c r="AK81" s="38"/>
      <c r="AL81" s="38"/>
      <c r="AM81" s="38"/>
      <c r="AN81" s="38"/>
      <c r="AO81" s="38"/>
      <c r="AP81" s="38"/>
      <c r="AQ81" s="38"/>
      <c r="AR81" s="38"/>
      <c r="AS81" s="38"/>
      <c r="AT81" s="38"/>
      <c r="AU81" s="38"/>
      <c r="AV81" s="38"/>
      <c r="AW81" s="38"/>
      <c r="AX81" s="38"/>
      <c r="AY81" s="38"/>
    </row>
    <row r="82" spans="1:51" ht="24.75" customHeight="1" x14ac:dyDescent="0.25">
      <c r="A82" s="166"/>
      <c r="B82" s="164"/>
      <c r="C82" s="67">
        <v>88</v>
      </c>
      <c r="D82" s="71" t="s">
        <v>142</v>
      </c>
      <c r="E82" s="86" t="s">
        <v>343</v>
      </c>
      <c r="F82" s="77" t="s">
        <v>3</v>
      </c>
      <c r="G82" s="75" t="s">
        <v>344</v>
      </c>
      <c r="H82" s="81" t="s">
        <v>468</v>
      </c>
      <c r="I82" s="82">
        <v>3.12</v>
      </c>
      <c r="J82" s="85">
        <v>0</v>
      </c>
      <c r="K82" s="28">
        <f t="shared" si="5"/>
        <v>0</v>
      </c>
      <c r="L82" s="28">
        <f t="shared" si="6"/>
        <v>0</v>
      </c>
      <c r="M82" s="29"/>
      <c r="N82" s="30">
        <f t="shared" si="3"/>
        <v>0</v>
      </c>
      <c r="O82" s="29"/>
      <c r="P82" s="29"/>
      <c r="Q82" s="29"/>
      <c r="R82" s="42">
        <f t="shared" si="7"/>
        <v>0</v>
      </c>
      <c r="S82" s="20" t="str">
        <f t="shared" si="8"/>
        <v>OK</v>
      </c>
      <c r="T82" s="142"/>
      <c r="U82" s="143"/>
      <c r="V82" s="143"/>
      <c r="W82" s="143"/>
      <c r="X82" s="41"/>
      <c r="Y82" s="41"/>
      <c r="Z82" s="41"/>
      <c r="AA82" s="40"/>
      <c r="AB82" s="40"/>
      <c r="AC82" s="40"/>
      <c r="AD82" s="40"/>
      <c r="AE82" s="38"/>
      <c r="AF82" s="38"/>
      <c r="AG82" s="38"/>
      <c r="AH82" s="38"/>
      <c r="AI82" s="38"/>
      <c r="AJ82" s="38"/>
      <c r="AK82" s="38"/>
      <c r="AL82" s="38"/>
      <c r="AM82" s="38"/>
      <c r="AN82" s="38"/>
      <c r="AO82" s="38"/>
      <c r="AP82" s="38"/>
      <c r="AQ82" s="38"/>
      <c r="AR82" s="38"/>
      <c r="AS82" s="38"/>
      <c r="AT82" s="38"/>
      <c r="AU82" s="38"/>
      <c r="AV82" s="38"/>
      <c r="AW82" s="38"/>
      <c r="AX82" s="38"/>
      <c r="AY82" s="38"/>
    </row>
    <row r="83" spans="1:51" ht="24.75" customHeight="1" x14ac:dyDescent="0.25">
      <c r="A83" s="166"/>
      <c r="B83" s="164"/>
      <c r="C83" s="67">
        <v>89</v>
      </c>
      <c r="D83" s="71" t="s">
        <v>143</v>
      </c>
      <c r="E83" s="86" t="s">
        <v>345</v>
      </c>
      <c r="F83" s="77" t="s">
        <v>3</v>
      </c>
      <c r="G83" s="75" t="s">
        <v>346</v>
      </c>
      <c r="H83" s="81" t="s">
        <v>468</v>
      </c>
      <c r="I83" s="82">
        <v>3.12</v>
      </c>
      <c r="J83" s="85">
        <v>0</v>
      </c>
      <c r="K83" s="28">
        <f t="shared" si="5"/>
        <v>0</v>
      </c>
      <c r="L83" s="28">
        <f t="shared" si="6"/>
        <v>0</v>
      </c>
      <c r="M83" s="29"/>
      <c r="N83" s="30">
        <f t="shared" si="3"/>
        <v>0</v>
      </c>
      <c r="O83" s="29"/>
      <c r="P83" s="29"/>
      <c r="Q83" s="29"/>
      <c r="R83" s="42">
        <f t="shared" si="7"/>
        <v>0</v>
      </c>
      <c r="S83" s="20" t="str">
        <f t="shared" si="8"/>
        <v>OK</v>
      </c>
      <c r="T83" s="142"/>
      <c r="U83" s="143"/>
      <c r="V83" s="143"/>
      <c r="W83" s="143"/>
      <c r="X83" s="41"/>
      <c r="Y83" s="41"/>
      <c r="Z83" s="41"/>
      <c r="AA83" s="40"/>
      <c r="AB83" s="40"/>
      <c r="AC83" s="40"/>
      <c r="AD83" s="40"/>
      <c r="AE83" s="38"/>
      <c r="AF83" s="38"/>
      <c r="AG83" s="38"/>
      <c r="AH83" s="38"/>
      <c r="AI83" s="38"/>
      <c r="AJ83" s="38"/>
      <c r="AK83" s="38"/>
      <c r="AL83" s="38"/>
      <c r="AM83" s="38"/>
      <c r="AN83" s="38"/>
      <c r="AO83" s="38"/>
      <c r="AP83" s="38"/>
      <c r="AQ83" s="38"/>
      <c r="AR83" s="38"/>
      <c r="AS83" s="38"/>
      <c r="AT83" s="38"/>
      <c r="AU83" s="38"/>
      <c r="AV83" s="38"/>
      <c r="AW83" s="38"/>
      <c r="AX83" s="38"/>
      <c r="AY83" s="38"/>
    </row>
    <row r="84" spans="1:51" ht="24.75" customHeight="1" x14ac:dyDescent="0.25">
      <c r="A84" s="166"/>
      <c r="B84" s="164"/>
      <c r="C84" s="67">
        <v>90</v>
      </c>
      <c r="D84" s="71" t="s">
        <v>144</v>
      </c>
      <c r="E84" s="86" t="s">
        <v>347</v>
      </c>
      <c r="F84" s="77" t="s">
        <v>3</v>
      </c>
      <c r="G84" s="75" t="s">
        <v>348</v>
      </c>
      <c r="H84" s="81" t="s">
        <v>468</v>
      </c>
      <c r="I84" s="82">
        <v>1.2</v>
      </c>
      <c r="J84" s="85">
        <v>12</v>
      </c>
      <c r="K84" s="28">
        <f t="shared" si="5"/>
        <v>0</v>
      </c>
      <c r="L84" s="28">
        <f t="shared" si="6"/>
        <v>0</v>
      </c>
      <c r="M84" s="29"/>
      <c r="N84" s="30">
        <f t="shared" si="3"/>
        <v>3</v>
      </c>
      <c r="O84" s="29"/>
      <c r="P84" s="29"/>
      <c r="Q84" s="29"/>
      <c r="R84" s="42">
        <f t="shared" si="7"/>
        <v>12</v>
      </c>
      <c r="S84" s="20" t="str">
        <f t="shared" si="8"/>
        <v>OK</v>
      </c>
      <c r="T84" s="142"/>
      <c r="U84" s="143"/>
      <c r="V84" s="143"/>
      <c r="W84" s="143"/>
      <c r="X84" s="41"/>
      <c r="Y84" s="41"/>
      <c r="Z84" s="41"/>
      <c r="AA84" s="40"/>
      <c r="AB84" s="40"/>
      <c r="AC84" s="40"/>
      <c r="AD84" s="40"/>
      <c r="AE84" s="38"/>
      <c r="AF84" s="38"/>
      <c r="AG84" s="38"/>
      <c r="AH84" s="38"/>
      <c r="AI84" s="38"/>
      <c r="AJ84" s="38"/>
      <c r="AK84" s="38"/>
      <c r="AL84" s="38"/>
      <c r="AM84" s="38"/>
      <c r="AN84" s="38"/>
      <c r="AO84" s="38"/>
      <c r="AP84" s="38"/>
      <c r="AQ84" s="38"/>
      <c r="AR84" s="38"/>
      <c r="AS84" s="38"/>
      <c r="AT84" s="38"/>
      <c r="AU84" s="38"/>
      <c r="AV84" s="38"/>
      <c r="AW84" s="38"/>
      <c r="AX84" s="38"/>
      <c r="AY84" s="38"/>
    </row>
    <row r="85" spans="1:51" ht="24.75" customHeight="1" x14ac:dyDescent="0.25">
      <c r="A85" s="166"/>
      <c r="B85" s="164"/>
      <c r="C85" s="67">
        <v>91</v>
      </c>
      <c r="D85" s="71" t="s">
        <v>145</v>
      </c>
      <c r="E85" s="86" t="s">
        <v>349</v>
      </c>
      <c r="F85" s="77" t="s">
        <v>3</v>
      </c>
      <c r="G85" s="75" t="s">
        <v>350</v>
      </c>
      <c r="H85" s="81" t="s">
        <v>468</v>
      </c>
      <c r="I85" s="82">
        <v>1.5</v>
      </c>
      <c r="J85" s="85">
        <v>24</v>
      </c>
      <c r="K85" s="28">
        <f t="shared" si="5"/>
        <v>0</v>
      </c>
      <c r="L85" s="28">
        <f t="shared" si="6"/>
        <v>0</v>
      </c>
      <c r="M85" s="29"/>
      <c r="N85" s="30">
        <f t="shared" si="3"/>
        <v>6</v>
      </c>
      <c r="O85" s="29"/>
      <c r="P85" s="29"/>
      <c r="Q85" s="29"/>
      <c r="R85" s="42">
        <f t="shared" si="7"/>
        <v>24</v>
      </c>
      <c r="S85" s="20" t="str">
        <f t="shared" si="8"/>
        <v>OK</v>
      </c>
      <c r="T85" s="142"/>
      <c r="U85" s="143"/>
      <c r="V85" s="143"/>
      <c r="W85" s="143"/>
      <c r="X85" s="41"/>
      <c r="Y85" s="41"/>
      <c r="Z85" s="41"/>
      <c r="AA85" s="40"/>
      <c r="AB85" s="40"/>
      <c r="AC85" s="40"/>
      <c r="AD85" s="40"/>
      <c r="AE85" s="38"/>
      <c r="AF85" s="38"/>
      <c r="AG85" s="38"/>
      <c r="AH85" s="38"/>
      <c r="AI85" s="38"/>
      <c r="AJ85" s="38"/>
      <c r="AK85" s="38"/>
      <c r="AL85" s="38"/>
      <c r="AM85" s="38"/>
      <c r="AN85" s="38"/>
      <c r="AO85" s="38"/>
      <c r="AP85" s="38"/>
      <c r="AQ85" s="38"/>
      <c r="AR85" s="38"/>
      <c r="AS85" s="38"/>
      <c r="AT85" s="38"/>
      <c r="AU85" s="38"/>
      <c r="AV85" s="38"/>
      <c r="AW85" s="38"/>
      <c r="AX85" s="38"/>
      <c r="AY85" s="38"/>
    </row>
    <row r="86" spans="1:51" ht="24.75" customHeight="1" x14ac:dyDescent="0.25">
      <c r="A86" s="166"/>
      <c r="B86" s="164"/>
      <c r="C86" s="67">
        <v>92</v>
      </c>
      <c r="D86" s="71" t="s">
        <v>146</v>
      </c>
      <c r="E86" s="86" t="s">
        <v>349</v>
      </c>
      <c r="F86" s="77" t="s">
        <v>3</v>
      </c>
      <c r="G86" s="75" t="s">
        <v>351</v>
      </c>
      <c r="H86" s="81" t="s">
        <v>468</v>
      </c>
      <c r="I86" s="82">
        <v>1.5</v>
      </c>
      <c r="J86" s="85">
        <v>24</v>
      </c>
      <c r="K86" s="28">
        <f t="shared" si="5"/>
        <v>0</v>
      </c>
      <c r="L86" s="28">
        <f t="shared" si="6"/>
        <v>0</v>
      </c>
      <c r="M86" s="29"/>
      <c r="N86" s="30">
        <f t="shared" si="3"/>
        <v>6</v>
      </c>
      <c r="O86" s="29"/>
      <c r="P86" s="29"/>
      <c r="Q86" s="29"/>
      <c r="R86" s="42">
        <f t="shared" si="7"/>
        <v>24</v>
      </c>
      <c r="S86" s="20" t="str">
        <f t="shared" si="8"/>
        <v>OK</v>
      </c>
      <c r="T86" s="142"/>
      <c r="U86" s="143"/>
      <c r="V86" s="143"/>
      <c r="W86" s="143"/>
      <c r="X86" s="41"/>
      <c r="Y86" s="41"/>
      <c r="Z86" s="41"/>
      <c r="AA86" s="40"/>
      <c r="AB86" s="40"/>
      <c r="AC86" s="40"/>
      <c r="AD86" s="40"/>
      <c r="AE86" s="38"/>
      <c r="AF86" s="38"/>
      <c r="AG86" s="38"/>
      <c r="AH86" s="38"/>
      <c r="AI86" s="38"/>
      <c r="AJ86" s="38"/>
      <c r="AK86" s="38"/>
      <c r="AL86" s="38"/>
      <c r="AM86" s="38"/>
      <c r="AN86" s="38"/>
      <c r="AO86" s="38"/>
      <c r="AP86" s="38"/>
      <c r="AQ86" s="38"/>
      <c r="AR86" s="38"/>
      <c r="AS86" s="38"/>
      <c r="AT86" s="38"/>
      <c r="AU86" s="38"/>
      <c r="AV86" s="38"/>
      <c r="AW86" s="38"/>
      <c r="AX86" s="38"/>
      <c r="AY86" s="38"/>
    </row>
    <row r="87" spans="1:51" ht="24.75" customHeight="1" x14ac:dyDescent="0.25">
      <c r="A87" s="166"/>
      <c r="B87" s="164"/>
      <c r="C87" s="67">
        <v>93</v>
      </c>
      <c r="D87" s="71" t="s">
        <v>147</v>
      </c>
      <c r="E87" s="86" t="s">
        <v>349</v>
      </c>
      <c r="F87" s="77" t="s">
        <v>3</v>
      </c>
      <c r="G87" s="75" t="s">
        <v>352</v>
      </c>
      <c r="H87" s="81" t="s">
        <v>468</v>
      </c>
      <c r="I87" s="82">
        <v>1.5</v>
      </c>
      <c r="J87" s="85">
        <v>12</v>
      </c>
      <c r="K87" s="28">
        <f t="shared" si="5"/>
        <v>0</v>
      </c>
      <c r="L87" s="28">
        <f t="shared" si="6"/>
        <v>0</v>
      </c>
      <c r="M87" s="29"/>
      <c r="N87" s="30">
        <f t="shared" si="3"/>
        <v>3</v>
      </c>
      <c r="O87" s="29"/>
      <c r="P87" s="29"/>
      <c r="Q87" s="29"/>
      <c r="R87" s="42">
        <f t="shared" si="7"/>
        <v>12</v>
      </c>
      <c r="S87" s="20" t="str">
        <f t="shared" si="8"/>
        <v>OK</v>
      </c>
      <c r="T87" s="142"/>
      <c r="U87" s="143"/>
      <c r="V87" s="143"/>
      <c r="W87" s="143"/>
      <c r="X87" s="41"/>
      <c r="Y87" s="41"/>
      <c r="Z87" s="41"/>
      <c r="AA87" s="40"/>
      <c r="AB87" s="40"/>
      <c r="AC87" s="40"/>
      <c r="AD87" s="40"/>
      <c r="AE87" s="38"/>
      <c r="AF87" s="38"/>
      <c r="AG87" s="38"/>
      <c r="AH87" s="38"/>
      <c r="AI87" s="38"/>
      <c r="AJ87" s="38"/>
      <c r="AK87" s="38"/>
      <c r="AL87" s="38"/>
      <c r="AM87" s="38"/>
      <c r="AN87" s="38"/>
      <c r="AO87" s="38"/>
      <c r="AP87" s="38"/>
      <c r="AQ87" s="38"/>
      <c r="AR87" s="38"/>
      <c r="AS87" s="38"/>
      <c r="AT87" s="38"/>
      <c r="AU87" s="38"/>
      <c r="AV87" s="38"/>
      <c r="AW87" s="38"/>
      <c r="AX87" s="38"/>
      <c r="AY87" s="38"/>
    </row>
    <row r="88" spans="1:51" ht="24.75" customHeight="1" x14ac:dyDescent="0.25">
      <c r="A88" s="166"/>
      <c r="B88" s="165"/>
      <c r="C88" s="67">
        <v>94</v>
      </c>
      <c r="D88" s="71" t="s">
        <v>148</v>
      </c>
      <c r="E88" s="86" t="s">
        <v>349</v>
      </c>
      <c r="F88" s="77" t="s">
        <v>3</v>
      </c>
      <c r="G88" s="75" t="s">
        <v>353</v>
      </c>
      <c r="H88" s="81" t="s">
        <v>468</v>
      </c>
      <c r="I88" s="82">
        <v>1.5</v>
      </c>
      <c r="J88" s="85">
        <v>12</v>
      </c>
      <c r="K88" s="28">
        <f t="shared" si="5"/>
        <v>0</v>
      </c>
      <c r="L88" s="28">
        <f t="shared" si="6"/>
        <v>0</v>
      </c>
      <c r="M88" s="29"/>
      <c r="N88" s="30">
        <f t="shared" si="3"/>
        <v>3</v>
      </c>
      <c r="O88" s="29"/>
      <c r="P88" s="29"/>
      <c r="Q88" s="29"/>
      <c r="R88" s="42">
        <f t="shared" si="7"/>
        <v>12</v>
      </c>
      <c r="S88" s="20" t="str">
        <f t="shared" si="8"/>
        <v>OK</v>
      </c>
      <c r="T88" s="142"/>
      <c r="U88" s="143"/>
      <c r="V88" s="143"/>
      <c r="W88" s="143"/>
      <c r="X88" s="41"/>
      <c r="Y88" s="41"/>
      <c r="Z88" s="41"/>
      <c r="AA88" s="40"/>
      <c r="AB88" s="40"/>
      <c r="AC88" s="40"/>
      <c r="AD88" s="40"/>
      <c r="AE88" s="38"/>
      <c r="AF88" s="38"/>
      <c r="AG88" s="38"/>
      <c r="AH88" s="38"/>
      <c r="AI88" s="38"/>
      <c r="AJ88" s="38"/>
      <c r="AK88" s="38"/>
      <c r="AL88" s="38"/>
      <c r="AM88" s="38"/>
      <c r="AN88" s="38"/>
      <c r="AO88" s="38"/>
      <c r="AP88" s="38"/>
      <c r="AQ88" s="38"/>
      <c r="AR88" s="38"/>
      <c r="AS88" s="38"/>
      <c r="AT88" s="38"/>
      <c r="AU88" s="38"/>
      <c r="AV88" s="38"/>
      <c r="AW88" s="38"/>
      <c r="AX88" s="38"/>
      <c r="AY88" s="38"/>
    </row>
    <row r="89" spans="1:51" ht="24.75" customHeight="1" x14ac:dyDescent="0.25">
      <c r="A89" s="166" t="s">
        <v>477</v>
      </c>
      <c r="B89" s="163">
        <v>10</v>
      </c>
      <c r="C89" s="67">
        <v>95</v>
      </c>
      <c r="D89" s="71" t="s">
        <v>149</v>
      </c>
      <c r="E89" s="86" t="s">
        <v>354</v>
      </c>
      <c r="F89" s="77" t="s">
        <v>355</v>
      </c>
      <c r="G89" s="75" t="s">
        <v>356</v>
      </c>
      <c r="H89" s="81" t="s">
        <v>468</v>
      </c>
      <c r="I89" s="82">
        <v>28.92</v>
      </c>
      <c r="J89" s="85">
        <v>0</v>
      </c>
      <c r="K89" s="28">
        <f t="shared" si="5"/>
        <v>0</v>
      </c>
      <c r="L89" s="28">
        <f t="shared" si="6"/>
        <v>0</v>
      </c>
      <c r="M89" s="29"/>
      <c r="N89" s="30">
        <f t="shared" si="3"/>
        <v>0</v>
      </c>
      <c r="O89" s="29"/>
      <c r="P89" s="29"/>
      <c r="Q89" s="29"/>
      <c r="R89" s="42">
        <f t="shared" si="7"/>
        <v>0</v>
      </c>
      <c r="S89" s="20" t="str">
        <f t="shared" si="8"/>
        <v>OK</v>
      </c>
      <c r="T89" s="142"/>
      <c r="U89" s="143"/>
      <c r="V89" s="143"/>
      <c r="W89" s="143"/>
      <c r="X89" s="41"/>
      <c r="Y89" s="41"/>
      <c r="Z89" s="41"/>
      <c r="AA89" s="40"/>
      <c r="AB89" s="40"/>
      <c r="AC89" s="40"/>
      <c r="AD89" s="40"/>
      <c r="AE89" s="38"/>
      <c r="AF89" s="38"/>
      <c r="AG89" s="38"/>
      <c r="AH89" s="38"/>
      <c r="AI89" s="38"/>
      <c r="AJ89" s="38"/>
      <c r="AK89" s="38"/>
      <c r="AL89" s="38"/>
      <c r="AM89" s="38"/>
      <c r="AN89" s="38"/>
      <c r="AO89" s="38"/>
      <c r="AP89" s="38"/>
      <c r="AQ89" s="38"/>
      <c r="AR89" s="38"/>
      <c r="AS89" s="38"/>
      <c r="AT89" s="38"/>
      <c r="AU89" s="38"/>
      <c r="AV89" s="38"/>
      <c r="AW89" s="38"/>
      <c r="AX89" s="38"/>
      <c r="AY89" s="38"/>
    </row>
    <row r="90" spans="1:51" ht="24.75" customHeight="1" x14ac:dyDescent="0.25">
      <c r="A90" s="166"/>
      <c r="B90" s="165"/>
      <c r="C90" s="67">
        <v>96</v>
      </c>
      <c r="D90" s="71" t="s">
        <v>150</v>
      </c>
      <c r="E90" s="86" t="s">
        <v>357</v>
      </c>
      <c r="F90" s="77" t="s">
        <v>51</v>
      </c>
      <c r="G90" s="75" t="s">
        <v>358</v>
      </c>
      <c r="H90" s="81" t="s">
        <v>468</v>
      </c>
      <c r="I90" s="82">
        <v>56.45</v>
      </c>
      <c r="J90" s="85">
        <v>0</v>
      </c>
      <c r="K90" s="28">
        <f t="shared" si="5"/>
        <v>0</v>
      </c>
      <c r="L90" s="28">
        <f t="shared" si="6"/>
        <v>0</v>
      </c>
      <c r="M90" s="29"/>
      <c r="N90" s="30">
        <f t="shared" si="3"/>
        <v>0</v>
      </c>
      <c r="O90" s="29"/>
      <c r="P90" s="29"/>
      <c r="Q90" s="29"/>
      <c r="R90" s="42">
        <f t="shared" si="7"/>
        <v>0</v>
      </c>
      <c r="S90" s="20" t="str">
        <f t="shared" si="8"/>
        <v>OK</v>
      </c>
      <c r="T90" s="142"/>
      <c r="U90" s="143"/>
      <c r="V90" s="143"/>
      <c r="W90" s="143"/>
      <c r="X90" s="41"/>
      <c r="Y90" s="41"/>
      <c r="Z90" s="41"/>
      <c r="AA90" s="40"/>
      <c r="AB90" s="40"/>
      <c r="AC90" s="40"/>
      <c r="AD90" s="40"/>
      <c r="AE90" s="38"/>
      <c r="AF90" s="38"/>
      <c r="AG90" s="38"/>
      <c r="AH90" s="38"/>
      <c r="AI90" s="38"/>
      <c r="AJ90" s="38"/>
      <c r="AK90" s="38"/>
      <c r="AL90" s="38"/>
      <c r="AM90" s="38"/>
      <c r="AN90" s="38"/>
      <c r="AO90" s="38"/>
      <c r="AP90" s="38"/>
      <c r="AQ90" s="38"/>
      <c r="AR90" s="38"/>
      <c r="AS90" s="38"/>
      <c r="AT90" s="38"/>
      <c r="AU90" s="38"/>
      <c r="AV90" s="38"/>
      <c r="AW90" s="38"/>
      <c r="AX90" s="38"/>
      <c r="AY90" s="38"/>
    </row>
    <row r="91" spans="1:51" ht="24.75" customHeight="1" x14ac:dyDescent="0.25">
      <c r="A91" s="78" t="s">
        <v>480</v>
      </c>
      <c r="B91" s="67">
        <v>11</v>
      </c>
      <c r="C91" s="67">
        <v>97</v>
      </c>
      <c r="D91" s="71" t="s">
        <v>151</v>
      </c>
      <c r="E91" s="86" t="s">
        <v>359</v>
      </c>
      <c r="F91" s="77" t="s">
        <v>51</v>
      </c>
      <c r="G91" s="75" t="s">
        <v>360</v>
      </c>
      <c r="H91" s="81" t="s">
        <v>468</v>
      </c>
      <c r="I91" s="82">
        <v>21.5</v>
      </c>
      <c r="J91" s="85">
        <v>180</v>
      </c>
      <c r="K91" s="28">
        <f t="shared" si="5"/>
        <v>180</v>
      </c>
      <c r="L91" s="28">
        <f t="shared" si="6"/>
        <v>180</v>
      </c>
      <c r="M91" s="29"/>
      <c r="N91" s="30">
        <f t="shared" si="3"/>
        <v>45</v>
      </c>
      <c r="O91" s="29"/>
      <c r="P91" s="29"/>
      <c r="Q91" s="29"/>
      <c r="R91" s="42">
        <f t="shared" si="7"/>
        <v>0</v>
      </c>
      <c r="S91" s="20" t="str">
        <f t="shared" si="8"/>
        <v>OK</v>
      </c>
      <c r="T91" s="142"/>
      <c r="U91" s="143"/>
      <c r="V91" s="143"/>
      <c r="W91" s="147">
        <v>180</v>
      </c>
      <c r="X91" s="41"/>
      <c r="Y91" s="41"/>
      <c r="Z91" s="41"/>
      <c r="AA91" s="40"/>
      <c r="AB91" s="40"/>
      <c r="AC91" s="40"/>
      <c r="AD91" s="40"/>
      <c r="AE91" s="38"/>
      <c r="AF91" s="38"/>
      <c r="AG91" s="38"/>
      <c r="AH91" s="38"/>
      <c r="AI91" s="38"/>
      <c r="AJ91" s="38"/>
      <c r="AK91" s="38"/>
      <c r="AL91" s="38"/>
      <c r="AM91" s="38"/>
      <c r="AN91" s="38"/>
      <c r="AO91" s="38"/>
      <c r="AP91" s="38"/>
      <c r="AQ91" s="38"/>
      <c r="AR91" s="38"/>
      <c r="AS91" s="38"/>
      <c r="AT91" s="38"/>
      <c r="AU91" s="38"/>
      <c r="AV91" s="38"/>
      <c r="AW91" s="38"/>
      <c r="AX91" s="38"/>
      <c r="AY91" s="38"/>
    </row>
    <row r="92" spans="1:51" ht="24.75" customHeight="1" x14ac:dyDescent="0.25">
      <c r="A92" s="166" t="s">
        <v>478</v>
      </c>
      <c r="B92" s="163">
        <v>12</v>
      </c>
      <c r="C92" s="67">
        <v>98</v>
      </c>
      <c r="D92" s="71" t="s">
        <v>152</v>
      </c>
      <c r="E92" s="86" t="s">
        <v>361</v>
      </c>
      <c r="F92" s="77" t="s">
        <v>362</v>
      </c>
      <c r="G92" s="75" t="s">
        <v>363</v>
      </c>
      <c r="H92" s="81" t="s">
        <v>471</v>
      </c>
      <c r="I92" s="82">
        <v>212.69</v>
      </c>
      <c r="J92" s="85">
        <v>0</v>
      </c>
      <c r="K92" s="28">
        <f t="shared" si="5"/>
        <v>0</v>
      </c>
      <c r="L92" s="28">
        <f t="shared" si="6"/>
        <v>0</v>
      </c>
      <c r="M92" s="29"/>
      <c r="N92" s="30">
        <f t="shared" si="3"/>
        <v>0</v>
      </c>
      <c r="O92" s="29"/>
      <c r="P92" s="29"/>
      <c r="Q92" s="29"/>
      <c r="R92" s="42">
        <f t="shared" si="7"/>
        <v>0</v>
      </c>
      <c r="S92" s="20" t="str">
        <f t="shared" si="8"/>
        <v>OK</v>
      </c>
      <c r="T92" s="142"/>
      <c r="U92" s="143"/>
      <c r="V92" s="143"/>
      <c r="W92" s="143"/>
      <c r="X92" s="41"/>
      <c r="Y92" s="41"/>
      <c r="Z92" s="41"/>
      <c r="AA92" s="40"/>
      <c r="AB92" s="40"/>
      <c r="AC92" s="40"/>
      <c r="AD92" s="40"/>
      <c r="AE92" s="38"/>
      <c r="AF92" s="38"/>
      <c r="AG92" s="38"/>
      <c r="AH92" s="38"/>
      <c r="AI92" s="38"/>
      <c r="AJ92" s="38"/>
      <c r="AK92" s="38"/>
      <c r="AL92" s="38"/>
      <c r="AM92" s="38"/>
      <c r="AN92" s="38"/>
      <c r="AO92" s="38"/>
      <c r="AP92" s="38"/>
      <c r="AQ92" s="38"/>
      <c r="AR92" s="38"/>
      <c r="AS92" s="38"/>
      <c r="AT92" s="38"/>
      <c r="AU92" s="38"/>
      <c r="AV92" s="38"/>
      <c r="AW92" s="38"/>
      <c r="AX92" s="38"/>
      <c r="AY92" s="38"/>
    </row>
    <row r="93" spans="1:51" ht="24.75" customHeight="1" x14ac:dyDescent="0.25">
      <c r="A93" s="166"/>
      <c r="B93" s="164"/>
      <c r="C93" s="67">
        <v>99</v>
      </c>
      <c r="D93" s="71" t="s">
        <v>153</v>
      </c>
      <c r="E93" s="86" t="s">
        <v>297</v>
      </c>
      <c r="F93" s="77" t="s">
        <v>241</v>
      </c>
      <c r="G93" s="75" t="s">
        <v>364</v>
      </c>
      <c r="H93" s="81" t="s">
        <v>468</v>
      </c>
      <c r="I93" s="82">
        <v>19.16</v>
      </c>
      <c r="J93" s="85">
        <v>3</v>
      </c>
      <c r="K93" s="28">
        <f t="shared" si="5"/>
        <v>0</v>
      </c>
      <c r="L93" s="28">
        <f t="shared" si="6"/>
        <v>0</v>
      </c>
      <c r="M93" s="29"/>
      <c r="N93" s="30">
        <f t="shared" si="3"/>
        <v>0</v>
      </c>
      <c r="O93" s="29"/>
      <c r="P93" s="29"/>
      <c r="Q93" s="29"/>
      <c r="R93" s="42">
        <f t="shared" si="7"/>
        <v>3</v>
      </c>
      <c r="S93" s="20" t="str">
        <f t="shared" si="8"/>
        <v>OK</v>
      </c>
      <c r="T93" s="142"/>
      <c r="U93" s="143"/>
      <c r="V93" s="143"/>
      <c r="W93" s="143"/>
      <c r="X93" s="41"/>
      <c r="Y93" s="41"/>
      <c r="Z93" s="41"/>
      <c r="AA93" s="40"/>
      <c r="AB93" s="40"/>
      <c r="AC93" s="40"/>
      <c r="AD93" s="40"/>
      <c r="AE93" s="38"/>
      <c r="AF93" s="38"/>
      <c r="AG93" s="38"/>
      <c r="AH93" s="38"/>
      <c r="AI93" s="38"/>
      <c r="AJ93" s="38"/>
      <c r="AK93" s="38"/>
      <c r="AL93" s="38"/>
      <c r="AM93" s="38"/>
      <c r="AN93" s="38"/>
      <c r="AO93" s="38"/>
      <c r="AP93" s="38"/>
      <c r="AQ93" s="38"/>
      <c r="AR93" s="38"/>
      <c r="AS93" s="38"/>
      <c r="AT93" s="38"/>
      <c r="AU93" s="38"/>
      <c r="AV93" s="38"/>
      <c r="AW93" s="38"/>
      <c r="AX93" s="38"/>
      <c r="AY93" s="38"/>
    </row>
    <row r="94" spans="1:51" ht="24.75" customHeight="1" x14ac:dyDescent="0.25">
      <c r="A94" s="166"/>
      <c r="B94" s="164"/>
      <c r="C94" s="67">
        <v>100</v>
      </c>
      <c r="D94" s="71" t="s">
        <v>154</v>
      </c>
      <c r="E94" s="86" t="s">
        <v>365</v>
      </c>
      <c r="F94" s="77" t="s">
        <v>241</v>
      </c>
      <c r="G94" s="75" t="s">
        <v>366</v>
      </c>
      <c r="H94" s="81" t="s">
        <v>468</v>
      </c>
      <c r="I94" s="82">
        <v>0.97</v>
      </c>
      <c r="J94" s="85">
        <v>20</v>
      </c>
      <c r="K94" s="28">
        <f t="shared" si="5"/>
        <v>20</v>
      </c>
      <c r="L94" s="28">
        <f t="shared" si="6"/>
        <v>20</v>
      </c>
      <c r="M94" s="29"/>
      <c r="N94" s="30">
        <f t="shared" si="3"/>
        <v>5</v>
      </c>
      <c r="O94" s="29"/>
      <c r="P94" s="29"/>
      <c r="Q94" s="29"/>
      <c r="R94" s="42">
        <f t="shared" si="7"/>
        <v>0</v>
      </c>
      <c r="S94" s="20" t="str">
        <f t="shared" si="8"/>
        <v>OK</v>
      </c>
      <c r="T94" s="142"/>
      <c r="U94" s="143"/>
      <c r="V94" s="147">
        <v>20</v>
      </c>
      <c r="W94" s="143"/>
      <c r="X94" s="41"/>
      <c r="Y94" s="41"/>
      <c r="Z94" s="41"/>
      <c r="AA94" s="40"/>
      <c r="AB94" s="40"/>
      <c r="AC94" s="40"/>
      <c r="AD94" s="40"/>
      <c r="AE94" s="38"/>
      <c r="AF94" s="38"/>
      <c r="AG94" s="38"/>
      <c r="AH94" s="38"/>
      <c r="AI94" s="38"/>
      <c r="AJ94" s="38"/>
      <c r="AK94" s="38"/>
      <c r="AL94" s="38"/>
      <c r="AM94" s="38"/>
      <c r="AN94" s="38"/>
      <c r="AO94" s="38"/>
      <c r="AP94" s="38"/>
      <c r="AQ94" s="38"/>
      <c r="AR94" s="38"/>
      <c r="AS94" s="38"/>
      <c r="AT94" s="38"/>
      <c r="AU94" s="38"/>
      <c r="AV94" s="38"/>
      <c r="AW94" s="38"/>
      <c r="AX94" s="38"/>
      <c r="AY94" s="38"/>
    </row>
    <row r="95" spans="1:51" ht="24.75" customHeight="1" x14ac:dyDescent="0.25">
      <c r="A95" s="166"/>
      <c r="B95" s="164"/>
      <c r="C95" s="67">
        <v>101</v>
      </c>
      <c r="D95" s="71" t="s">
        <v>155</v>
      </c>
      <c r="E95" s="86" t="s">
        <v>367</v>
      </c>
      <c r="F95" s="77" t="s">
        <v>241</v>
      </c>
      <c r="G95" s="75" t="s">
        <v>368</v>
      </c>
      <c r="H95" s="81" t="s">
        <v>468</v>
      </c>
      <c r="I95" s="82">
        <v>58.8</v>
      </c>
      <c r="J95" s="85">
        <v>0</v>
      </c>
      <c r="K95" s="28">
        <f t="shared" si="5"/>
        <v>0</v>
      </c>
      <c r="L95" s="28">
        <f t="shared" si="6"/>
        <v>0</v>
      </c>
      <c r="M95" s="29"/>
      <c r="N95" s="30">
        <f t="shared" si="3"/>
        <v>0</v>
      </c>
      <c r="O95" s="29"/>
      <c r="P95" s="29"/>
      <c r="Q95" s="29"/>
      <c r="R95" s="42">
        <f t="shared" si="7"/>
        <v>0</v>
      </c>
      <c r="S95" s="20" t="str">
        <f t="shared" si="8"/>
        <v>OK</v>
      </c>
      <c r="T95" s="142"/>
      <c r="U95" s="143"/>
      <c r="V95" s="143"/>
      <c r="W95" s="143"/>
      <c r="X95" s="41"/>
      <c r="Y95" s="41"/>
      <c r="Z95" s="41"/>
      <c r="AA95" s="40"/>
      <c r="AB95" s="40"/>
      <c r="AC95" s="40"/>
      <c r="AD95" s="40"/>
      <c r="AE95" s="38"/>
      <c r="AF95" s="38"/>
      <c r="AG95" s="38"/>
      <c r="AH95" s="38"/>
      <c r="AI95" s="38"/>
      <c r="AJ95" s="38"/>
      <c r="AK95" s="38"/>
      <c r="AL95" s="38"/>
      <c r="AM95" s="38"/>
      <c r="AN95" s="38"/>
      <c r="AO95" s="38"/>
      <c r="AP95" s="38"/>
      <c r="AQ95" s="38"/>
      <c r="AR95" s="38"/>
      <c r="AS95" s="38"/>
      <c r="AT95" s="38"/>
      <c r="AU95" s="38"/>
      <c r="AV95" s="38"/>
      <c r="AW95" s="38"/>
      <c r="AX95" s="38"/>
      <c r="AY95" s="38"/>
    </row>
    <row r="96" spans="1:51" ht="24.75" customHeight="1" x14ac:dyDescent="0.25">
      <c r="A96" s="166"/>
      <c r="B96" s="164"/>
      <c r="C96" s="67">
        <v>102</v>
      </c>
      <c r="D96" s="71" t="s">
        <v>156</v>
      </c>
      <c r="E96" s="86" t="s">
        <v>369</v>
      </c>
      <c r="F96" s="77" t="s">
        <v>355</v>
      </c>
      <c r="G96" s="75" t="s">
        <v>370</v>
      </c>
      <c r="H96" s="81" t="s">
        <v>468</v>
      </c>
      <c r="I96" s="82">
        <v>38.53</v>
      </c>
      <c r="J96" s="85">
        <v>2</v>
      </c>
      <c r="K96" s="28">
        <f t="shared" si="5"/>
        <v>0</v>
      </c>
      <c r="L96" s="28">
        <f t="shared" si="6"/>
        <v>0</v>
      </c>
      <c r="M96" s="29"/>
      <c r="N96" s="30">
        <f t="shared" si="3"/>
        <v>0</v>
      </c>
      <c r="O96" s="29"/>
      <c r="P96" s="29"/>
      <c r="Q96" s="29"/>
      <c r="R96" s="42">
        <f t="shared" si="7"/>
        <v>2</v>
      </c>
      <c r="S96" s="20" t="str">
        <f t="shared" si="8"/>
        <v>OK</v>
      </c>
      <c r="T96" s="142"/>
      <c r="U96" s="143"/>
      <c r="V96" s="143"/>
      <c r="W96" s="143"/>
      <c r="X96" s="41"/>
      <c r="Y96" s="41"/>
      <c r="Z96" s="41"/>
      <c r="AA96" s="40"/>
      <c r="AB96" s="40"/>
      <c r="AC96" s="40"/>
      <c r="AD96" s="40"/>
      <c r="AE96" s="38"/>
      <c r="AF96" s="38"/>
      <c r="AG96" s="38"/>
      <c r="AH96" s="38"/>
      <c r="AI96" s="38"/>
      <c r="AJ96" s="38"/>
      <c r="AK96" s="38"/>
      <c r="AL96" s="38"/>
      <c r="AM96" s="38"/>
      <c r="AN96" s="38"/>
      <c r="AO96" s="38"/>
      <c r="AP96" s="38"/>
      <c r="AQ96" s="38"/>
      <c r="AR96" s="38"/>
      <c r="AS96" s="38"/>
      <c r="AT96" s="38"/>
      <c r="AU96" s="38"/>
      <c r="AV96" s="38"/>
      <c r="AW96" s="38"/>
      <c r="AX96" s="38"/>
      <c r="AY96" s="38"/>
    </row>
    <row r="97" spans="1:51" ht="24.75" customHeight="1" x14ac:dyDescent="0.25">
      <c r="A97" s="166"/>
      <c r="B97" s="164"/>
      <c r="C97" s="67">
        <v>103</v>
      </c>
      <c r="D97" s="71" t="s">
        <v>157</v>
      </c>
      <c r="E97" s="86" t="s">
        <v>371</v>
      </c>
      <c r="F97" s="77" t="s">
        <v>51</v>
      </c>
      <c r="G97" s="75" t="s">
        <v>372</v>
      </c>
      <c r="H97" s="77" t="s">
        <v>468</v>
      </c>
      <c r="I97" s="82">
        <v>8.84</v>
      </c>
      <c r="J97" s="85">
        <v>10</v>
      </c>
      <c r="K97" s="28">
        <f t="shared" si="5"/>
        <v>10</v>
      </c>
      <c r="L97" s="28">
        <f t="shared" si="6"/>
        <v>10</v>
      </c>
      <c r="M97" s="29"/>
      <c r="N97" s="30">
        <f t="shared" si="3"/>
        <v>2</v>
      </c>
      <c r="O97" s="29"/>
      <c r="P97" s="29"/>
      <c r="Q97" s="29"/>
      <c r="R97" s="42">
        <f t="shared" si="7"/>
        <v>0</v>
      </c>
      <c r="S97" s="20" t="str">
        <f t="shared" si="8"/>
        <v>OK</v>
      </c>
      <c r="T97" s="142"/>
      <c r="U97" s="143"/>
      <c r="V97" s="147">
        <v>10</v>
      </c>
      <c r="W97" s="143"/>
      <c r="X97" s="41"/>
      <c r="Y97" s="41"/>
      <c r="Z97" s="41"/>
      <c r="AA97" s="40"/>
      <c r="AB97" s="40"/>
      <c r="AC97" s="40"/>
      <c r="AD97" s="40"/>
      <c r="AE97" s="38"/>
      <c r="AF97" s="38"/>
      <c r="AG97" s="38"/>
      <c r="AH97" s="38"/>
      <c r="AI97" s="38"/>
      <c r="AJ97" s="38"/>
      <c r="AK97" s="38"/>
      <c r="AL97" s="38"/>
      <c r="AM97" s="38"/>
      <c r="AN97" s="38"/>
      <c r="AO97" s="38"/>
      <c r="AP97" s="38"/>
      <c r="AQ97" s="38"/>
      <c r="AR97" s="38"/>
      <c r="AS97" s="38"/>
      <c r="AT97" s="38"/>
      <c r="AU97" s="38"/>
      <c r="AV97" s="38"/>
      <c r="AW97" s="38"/>
      <c r="AX97" s="38"/>
      <c r="AY97" s="38"/>
    </row>
    <row r="98" spans="1:51" ht="24.75" customHeight="1" x14ac:dyDescent="0.25">
      <c r="A98" s="166"/>
      <c r="B98" s="164"/>
      <c r="C98" s="67">
        <v>104</v>
      </c>
      <c r="D98" s="71" t="s">
        <v>158</v>
      </c>
      <c r="E98" s="86" t="s">
        <v>373</v>
      </c>
      <c r="F98" s="77" t="s">
        <v>374</v>
      </c>
      <c r="G98" s="75" t="s">
        <v>375</v>
      </c>
      <c r="H98" s="77" t="s">
        <v>468</v>
      </c>
      <c r="I98" s="82">
        <v>4.7300000000000004</v>
      </c>
      <c r="J98" s="85">
        <v>5</v>
      </c>
      <c r="K98" s="28">
        <f t="shared" si="5"/>
        <v>5</v>
      </c>
      <c r="L98" s="28">
        <f t="shared" si="6"/>
        <v>5</v>
      </c>
      <c r="M98" s="29"/>
      <c r="N98" s="30">
        <f t="shared" si="3"/>
        <v>1</v>
      </c>
      <c r="O98" s="29"/>
      <c r="P98" s="29"/>
      <c r="Q98" s="29"/>
      <c r="R98" s="42">
        <f t="shared" si="7"/>
        <v>0</v>
      </c>
      <c r="S98" s="20" t="str">
        <f t="shared" si="8"/>
        <v>OK</v>
      </c>
      <c r="T98" s="142"/>
      <c r="U98" s="143"/>
      <c r="V98" s="147">
        <v>5</v>
      </c>
      <c r="W98" s="143"/>
      <c r="X98" s="41"/>
      <c r="Y98" s="41"/>
      <c r="Z98" s="41"/>
      <c r="AA98" s="40"/>
      <c r="AB98" s="40"/>
      <c r="AC98" s="40"/>
      <c r="AD98" s="40"/>
      <c r="AE98" s="38"/>
      <c r="AF98" s="38"/>
      <c r="AG98" s="38"/>
      <c r="AH98" s="38"/>
      <c r="AI98" s="38"/>
      <c r="AJ98" s="38"/>
      <c r="AK98" s="38"/>
      <c r="AL98" s="38"/>
      <c r="AM98" s="38"/>
      <c r="AN98" s="38"/>
      <c r="AO98" s="38"/>
      <c r="AP98" s="38"/>
      <c r="AQ98" s="38"/>
      <c r="AR98" s="38"/>
      <c r="AS98" s="38"/>
      <c r="AT98" s="38"/>
      <c r="AU98" s="38"/>
      <c r="AV98" s="38"/>
      <c r="AW98" s="38"/>
      <c r="AX98" s="38"/>
      <c r="AY98" s="38"/>
    </row>
    <row r="99" spans="1:51" ht="24.75" customHeight="1" x14ac:dyDescent="0.25">
      <c r="A99" s="166"/>
      <c r="B99" s="164"/>
      <c r="C99" s="67">
        <v>105</v>
      </c>
      <c r="D99" s="71" t="s">
        <v>159</v>
      </c>
      <c r="E99" s="86" t="s">
        <v>373</v>
      </c>
      <c r="F99" s="77" t="s">
        <v>374</v>
      </c>
      <c r="G99" s="75" t="s">
        <v>376</v>
      </c>
      <c r="H99" s="77" t="s">
        <v>468</v>
      </c>
      <c r="I99" s="82">
        <v>4.74</v>
      </c>
      <c r="J99" s="85">
        <v>3</v>
      </c>
      <c r="K99" s="28">
        <f t="shared" si="5"/>
        <v>3</v>
      </c>
      <c r="L99" s="28">
        <f t="shared" si="6"/>
        <v>3</v>
      </c>
      <c r="M99" s="29"/>
      <c r="N99" s="30">
        <f t="shared" si="3"/>
        <v>0</v>
      </c>
      <c r="O99" s="29"/>
      <c r="P99" s="29"/>
      <c r="Q99" s="29"/>
      <c r="R99" s="42">
        <f t="shared" si="7"/>
        <v>0</v>
      </c>
      <c r="S99" s="20" t="str">
        <f t="shared" si="8"/>
        <v>OK</v>
      </c>
      <c r="T99" s="142"/>
      <c r="U99" s="143"/>
      <c r="V99" s="147">
        <v>3</v>
      </c>
      <c r="W99" s="143"/>
      <c r="X99" s="41"/>
      <c r="Y99" s="41"/>
      <c r="Z99" s="41"/>
      <c r="AA99" s="40"/>
      <c r="AB99" s="40"/>
      <c r="AC99" s="40"/>
      <c r="AD99" s="40"/>
      <c r="AE99" s="38"/>
      <c r="AF99" s="38"/>
      <c r="AG99" s="38"/>
      <c r="AH99" s="38"/>
      <c r="AI99" s="38"/>
      <c r="AJ99" s="38"/>
      <c r="AK99" s="38"/>
      <c r="AL99" s="38"/>
      <c r="AM99" s="38"/>
      <c r="AN99" s="38"/>
      <c r="AO99" s="38"/>
      <c r="AP99" s="38"/>
      <c r="AQ99" s="38"/>
      <c r="AR99" s="38"/>
      <c r="AS99" s="38"/>
      <c r="AT99" s="38"/>
      <c r="AU99" s="38"/>
      <c r="AV99" s="38"/>
      <c r="AW99" s="38"/>
      <c r="AX99" s="38"/>
      <c r="AY99" s="38"/>
    </row>
    <row r="100" spans="1:51" ht="24.75" customHeight="1" x14ac:dyDescent="0.25">
      <c r="A100" s="166"/>
      <c r="B100" s="164"/>
      <c r="C100" s="67">
        <v>106</v>
      </c>
      <c r="D100" s="71" t="s">
        <v>160</v>
      </c>
      <c r="E100" s="86" t="s">
        <v>373</v>
      </c>
      <c r="F100" s="77" t="s">
        <v>374</v>
      </c>
      <c r="G100" s="75" t="s">
        <v>377</v>
      </c>
      <c r="H100" s="77" t="s">
        <v>468</v>
      </c>
      <c r="I100" s="82">
        <v>4.7300000000000004</v>
      </c>
      <c r="J100" s="85">
        <v>4</v>
      </c>
      <c r="K100" s="28">
        <f t="shared" si="5"/>
        <v>4</v>
      </c>
      <c r="L100" s="28">
        <f t="shared" si="6"/>
        <v>4</v>
      </c>
      <c r="M100" s="29"/>
      <c r="N100" s="30">
        <f t="shared" si="3"/>
        <v>1</v>
      </c>
      <c r="O100" s="29"/>
      <c r="P100" s="29"/>
      <c r="Q100" s="29"/>
      <c r="R100" s="42">
        <f t="shared" si="7"/>
        <v>0</v>
      </c>
      <c r="S100" s="20" t="str">
        <f t="shared" si="8"/>
        <v>OK</v>
      </c>
      <c r="T100" s="142"/>
      <c r="U100" s="143"/>
      <c r="V100" s="147">
        <v>4</v>
      </c>
      <c r="W100" s="143"/>
      <c r="X100" s="41"/>
      <c r="Y100" s="41"/>
      <c r="Z100" s="41"/>
      <c r="AA100" s="40"/>
      <c r="AB100" s="40"/>
      <c r="AC100" s="40"/>
      <c r="AD100" s="40"/>
      <c r="AE100" s="38"/>
      <c r="AF100" s="38"/>
      <c r="AG100" s="38"/>
      <c r="AH100" s="38"/>
      <c r="AI100" s="38"/>
      <c r="AJ100" s="38"/>
      <c r="AK100" s="38"/>
      <c r="AL100" s="38"/>
      <c r="AM100" s="38"/>
      <c r="AN100" s="38"/>
      <c r="AO100" s="38"/>
      <c r="AP100" s="38"/>
      <c r="AQ100" s="38"/>
      <c r="AR100" s="38"/>
      <c r="AS100" s="38"/>
      <c r="AT100" s="38"/>
      <c r="AU100" s="38"/>
      <c r="AV100" s="38"/>
      <c r="AW100" s="38"/>
      <c r="AX100" s="38"/>
      <c r="AY100" s="38"/>
    </row>
    <row r="101" spans="1:51" ht="24.75" customHeight="1" x14ac:dyDescent="0.25">
      <c r="A101" s="166"/>
      <c r="B101" s="164"/>
      <c r="C101" s="67">
        <v>107</v>
      </c>
      <c r="D101" s="71" t="s">
        <v>161</v>
      </c>
      <c r="E101" s="86" t="s">
        <v>373</v>
      </c>
      <c r="F101" s="77" t="s">
        <v>374</v>
      </c>
      <c r="G101" s="75" t="s">
        <v>378</v>
      </c>
      <c r="H101" s="77" t="s">
        <v>468</v>
      </c>
      <c r="I101" s="82">
        <v>4.7300000000000004</v>
      </c>
      <c r="J101" s="85">
        <v>5</v>
      </c>
      <c r="K101" s="28">
        <f t="shared" si="5"/>
        <v>5</v>
      </c>
      <c r="L101" s="28">
        <f t="shared" si="6"/>
        <v>5</v>
      </c>
      <c r="M101" s="29"/>
      <c r="N101" s="30">
        <f t="shared" si="3"/>
        <v>1</v>
      </c>
      <c r="O101" s="29"/>
      <c r="P101" s="29"/>
      <c r="Q101" s="29"/>
      <c r="R101" s="42">
        <f t="shared" si="7"/>
        <v>0</v>
      </c>
      <c r="S101" s="20" t="str">
        <f t="shared" si="8"/>
        <v>OK</v>
      </c>
      <c r="T101" s="142"/>
      <c r="U101" s="143"/>
      <c r="V101" s="147">
        <v>5</v>
      </c>
      <c r="W101" s="143"/>
      <c r="X101" s="41"/>
      <c r="Y101" s="41"/>
      <c r="Z101" s="41"/>
      <c r="AA101" s="40"/>
      <c r="AB101" s="40"/>
      <c r="AC101" s="40"/>
      <c r="AD101" s="40"/>
      <c r="AE101" s="38"/>
      <c r="AF101" s="38"/>
      <c r="AG101" s="38"/>
      <c r="AH101" s="38"/>
      <c r="AI101" s="38"/>
      <c r="AJ101" s="38"/>
      <c r="AK101" s="38"/>
      <c r="AL101" s="38"/>
      <c r="AM101" s="38"/>
      <c r="AN101" s="38"/>
      <c r="AO101" s="38"/>
      <c r="AP101" s="38"/>
      <c r="AQ101" s="38"/>
      <c r="AR101" s="38"/>
      <c r="AS101" s="38"/>
      <c r="AT101" s="38"/>
      <c r="AU101" s="38"/>
      <c r="AV101" s="38"/>
      <c r="AW101" s="38"/>
      <c r="AX101" s="38"/>
      <c r="AY101" s="38"/>
    </row>
    <row r="102" spans="1:51" ht="24.75" customHeight="1" x14ac:dyDescent="0.25">
      <c r="A102" s="166"/>
      <c r="B102" s="164"/>
      <c r="C102" s="67">
        <v>108</v>
      </c>
      <c r="D102" s="71" t="s">
        <v>162</v>
      </c>
      <c r="E102" s="86" t="s">
        <v>379</v>
      </c>
      <c r="F102" s="77" t="s">
        <v>380</v>
      </c>
      <c r="G102" s="75" t="s">
        <v>381</v>
      </c>
      <c r="H102" s="77" t="s">
        <v>468</v>
      </c>
      <c r="I102" s="82">
        <v>25.86</v>
      </c>
      <c r="J102" s="85">
        <v>0</v>
      </c>
      <c r="K102" s="28">
        <f t="shared" si="5"/>
        <v>0</v>
      </c>
      <c r="L102" s="28">
        <f t="shared" si="6"/>
        <v>0</v>
      </c>
      <c r="M102" s="29"/>
      <c r="N102" s="30">
        <f t="shared" si="3"/>
        <v>0</v>
      </c>
      <c r="O102" s="29"/>
      <c r="P102" s="29"/>
      <c r="Q102" s="29"/>
      <c r="R102" s="42">
        <f t="shared" si="7"/>
        <v>0</v>
      </c>
      <c r="S102" s="20" t="str">
        <f t="shared" si="8"/>
        <v>OK</v>
      </c>
      <c r="T102" s="142"/>
      <c r="U102" s="143"/>
      <c r="V102" s="143"/>
      <c r="W102" s="143"/>
      <c r="X102" s="41"/>
      <c r="Y102" s="41"/>
      <c r="Z102" s="41"/>
      <c r="AA102" s="40"/>
      <c r="AB102" s="40"/>
      <c r="AC102" s="40"/>
      <c r="AD102" s="40"/>
      <c r="AE102" s="38"/>
      <c r="AF102" s="38"/>
      <c r="AG102" s="38"/>
      <c r="AH102" s="38"/>
      <c r="AI102" s="38"/>
      <c r="AJ102" s="38"/>
      <c r="AK102" s="38"/>
      <c r="AL102" s="38"/>
      <c r="AM102" s="38"/>
      <c r="AN102" s="38"/>
      <c r="AO102" s="38"/>
      <c r="AP102" s="38"/>
      <c r="AQ102" s="38"/>
      <c r="AR102" s="38"/>
      <c r="AS102" s="38"/>
      <c r="AT102" s="38"/>
      <c r="AU102" s="38"/>
      <c r="AV102" s="38"/>
      <c r="AW102" s="38"/>
      <c r="AX102" s="38"/>
      <c r="AY102" s="38"/>
    </row>
    <row r="103" spans="1:51" ht="24.75" customHeight="1" x14ac:dyDescent="0.25">
      <c r="A103" s="166"/>
      <c r="B103" s="165"/>
      <c r="C103" s="67">
        <v>109</v>
      </c>
      <c r="D103" s="71" t="s">
        <v>163</v>
      </c>
      <c r="E103" s="86" t="s">
        <v>382</v>
      </c>
      <c r="F103" s="78" t="s">
        <v>51</v>
      </c>
      <c r="G103" s="79" t="s">
        <v>383</v>
      </c>
      <c r="H103" s="77" t="s">
        <v>471</v>
      </c>
      <c r="I103" s="82">
        <v>21.34</v>
      </c>
      <c r="J103" s="85">
        <v>0</v>
      </c>
      <c r="K103" s="28">
        <f t="shared" si="5"/>
        <v>0</v>
      </c>
      <c r="L103" s="28">
        <f t="shared" si="6"/>
        <v>0</v>
      </c>
      <c r="M103" s="29"/>
      <c r="N103" s="30">
        <f t="shared" si="3"/>
        <v>0</v>
      </c>
      <c r="O103" s="29"/>
      <c r="P103" s="29"/>
      <c r="Q103" s="29"/>
      <c r="R103" s="42">
        <f t="shared" si="7"/>
        <v>0</v>
      </c>
      <c r="S103" s="20" t="str">
        <f t="shared" si="8"/>
        <v>OK</v>
      </c>
      <c r="T103" s="142"/>
      <c r="U103" s="143"/>
      <c r="V103" s="143"/>
      <c r="W103" s="143"/>
      <c r="X103" s="41"/>
      <c r="Y103" s="41"/>
      <c r="Z103" s="41"/>
      <c r="AA103" s="40"/>
      <c r="AB103" s="40"/>
      <c r="AC103" s="40"/>
      <c r="AD103" s="40"/>
      <c r="AE103" s="38"/>
      <c r="AF103" s="38"/>
      <c r="AG103" s="38"/>
      <c r="AH103" s="38"/>
      <c r="AI103" s="38"/>
      <c r="AJ103" s="38"/>
      <c r="AK103" s="38"/>
      <c r="AL103" s="38"/>
      <c r="AM103" s="38"/>
      <c r="AN103" s="38"/>
      <c r="AO103" s="38"/>
      <c r="AP103" s="38"/>
      <c r="AQ103" s="38"/>
      <c r="AR103" s="38"/>
      <c r="AS103" s="38"/>
      <c r="AT103" s="38"/>
      <c r="AU103" s="38"/>
      <c r="AV103" s="38"/>
      <c r="AW103" s="38"/>
      <c r="AX103" s="38"/>
      <c r="AY103" s="38"/>
    </row>
    <row r="104" spans="1:51" ht="24.75" customHeight="1" x14ac:dyDescent="0.25">
      <c r="A104" s="166" t="s">
        <v>477</v>
      </c>
      <c r="B104" s="163">
        <v>13</v>
      </c>
      <c r="C104" s="67">
        <v>110</v>
      </c>
      <c r="D104" s="71" t="s">
        <v>164</v>
      </c>
      <c r="E104" s="86" t="s">
        <v>384</v>
      </c>
      <c r="F104" s="77" t="s">
        <v>3</v>
      </c>
      <c r="G104" s="75" t="s">
        <v>385</v>
      </c>
      <c r="H104" s="81" t="s">
        <v>468</v>
      </c>
      <c r="I104" s="82">
        <v>0.31</v>
      </c>
      <c r="J104" s="85">
        <v>100</v>
      </c>
      <c r="K104" s="28">
        <f t="shared" si="5"/>
        <v>0</v>
      </c>
      <c r="L104" s="28">
        <f t="shared" si="6"/>
        <v>0</v>
      </c>
      <c r="M104" s="29"/>
      <c r="N104" s="30">
        <f t="shared" si="3"/>
        <v>25</v>
      </c>
      <c r="O104" s="29"/>
      <c r="P104" s="29"/>
      <c r="Q104" s="29"/>
      <c r="R104" s="42">
        <f t="shared" si="7"/>
        <v>100</v>
      </c>
      <c r="S104" s="20" t="str">
        <f t="shared" si="8"/>
        <v>OK</v>
      </c>
      <c r="T104" s="142"/>
      <c r="U104" s="143"/>
      <c r="V104" s="143"/>
      <c r="W104" s="143"/>
      <c r="X104" s="41"/>
      <c r="Y104" s="41"/>
      <c r="Z104" s="41"/>
      <c r="AA104" s="40"/>
      <c r="AB104" s="40"/>
      <c r="AC104" s="40"/>
      <c r="AD104" s="40"/>
      <c r="AE104" s="38"/>
      <c r="AF104" s="38"/>
      <c r="AG104" s="38"/>
      <c r="AH104" s="38"/>
      <c r="AI104" s="38"/>
      <c r="AJ104" s="38"/>
      <c r="AK104" s="38"/>
      <c r="AL104" s="38"/>
      <c r="AM104" s="38"/>
      <c r="AN104" s="38"/>
      <c r="AO104" s="38"/>
      <c r="AP104" s="38"/>
      <c r="AQ104" s="38"/>
      <c r="AR104" s="38"/>
      <c r="AS104" s="38"/>
      <c r="AT104" s="38"/>
      <c r="AU104" s="38"/>
      <c r="AV104" s="38"/>
      <c r="AW104" s="38"/>
      <c r="AX104" s="38"/>
      <c r="AY104" s="38"/>
    </row>
    <row r="105" spans="1:51" ht="24.75" customHeight="1" x14ac:dyDescent="0.25">
      <c r="A105" s="166"/>
      <c r="B105" s="164"/>
      <c r="C105" s="67">
        <v>111</v>
      </c>
      <c r="D105" s="72" t="s">
        <v>165</v>
      </c>
      <c r="E105" s="86" t="s">
        <v>386</v>
      </c>
      <c r="F105" s="78" t="s">
        <v>51</v>
      </c>
      <c r="G105" s="79" t="s">
        <v>387</v>
      </c>
      <c r="H105" s="77" t="s">
        <v>468</v>
      </c>
      <c r="I105" s="82">
        <v>40.18</v>
      </c>
      <c r="J105" s="85">
        <v>0</v>
      </c>
      <c r="K105" s="28">
        <f t="shared" si="5"/>
        <v>0</v>
      </c>
      <c r="L105" s="28">
        <f t="shared" si="6"/>
        <v>0</v>
      </c>
      <c r="M105" s="29"/>
      <c r="N105" s="30">
        <f t="shared" si="3"/>
        <v>0</v>
      </c>
      <c r="O105" s="29"/>
      <c r="P105" s="29"/>
      <c r="Q105" s="29"/>
      <c r="R105" s="42">
        <f t="shared" si="7"/>
        <v>0</v>
      </c>
      <c r="S105" s="20" t="str">
        <f t="shared" si="8"/>
        <v>OK</v>
      </c>
      <c r="T105" s="142"/>
      <c r="U105" s="143"/>
      <c r="V105" s="143"/>
      <c r="W105" s="143"/>
      <c r="X105" s="41"/>
      <c r="Y105" s="41"/>
      <c r="Z105" s="41"/>
      <c r="AA105" s="40"/>
      <c r="AB105" s="40"/>
      <c r="AC105" s="40"/>
      <c r="AD105" s="40"/>
      <c r="AE105" s="38"/>
      <c r="AF105" s="38"/>
      <c r="AG105" s="38"/>
      <c r="AH105" s="38"/>
      <c r="AI105" s="38"/>
      <c r="AJ105" s="38"/>
      <c r="AK105" s="38"/>
      <c r="AL105" s="38"/>
      <c r="AM105" s="38"/>
      <c r="AN105" s="38"/>
      <c r="AO105" s="38"/>
      <c r="AP105" s="38"/>
      <c r="AQ105" s="38"/>
      <c r="AR105" s="38"/>
      <c r="AS105" s="38"/>
      <c r="AT105" s="38"/>
      <c r="AU105" s="38"/>
      <c r="AV105" s="38"/>
      <c r="AW105" s="38"/>
      <c r="AX105" s="38"/>
      <c r="AY105" s="38"/>
    </row>
    <row r="106" spans="1:51" ht="24.75" customHeight="1" x14ac:dyDescent="0.25">
      <c r="A106" s="166"/>
      <c r="B106" s="164"/>
      <c r="C106" s="67">
        <v>112</v>
      </c>
      <c r="D106" s="72" t="s">
        <v>166</v>
      </c>
      <c r="E106" s="86" t="s">
        <v>388</v>
      </c>
      <c r="F106" s="78" t="s">
        <v>51</v>
      </c>
      <c r="G106" s="79" t="s">
        <v>389</v>
      </c>
      <c r="H106" s="77" t="s">
        <v>471</v>
      </c>
      <c r="I106" s="82">
        <v>40.18</v>
      </c>
      <c r="J106" s="85">
        <v>0</v>
      </c>
      <c r="K106" s="28">
        <f t="shared" si="5"/>
        <v>0</v>
      </c>
      <c r="L106" s="28">
        <f t="shared" si="6"/>
        <v>0</v>
      </c>
      <c r="M106" s="29"/>
      <c r="N106" s="30">
        <f t="shared" si="3"/>
        <v>0</v>
      </c>
      <c r="O106" s="29"/>
      <c r="P106" s="29"/>
      <c r="Q106" s="29"/>
      <c r="R106" s="42">
        <f t="shared" si="7"/>
        <v>0</v>
      </c>
      <c r="S106" s="20" t="str">
        <f t="shared" si="8"/>
        <v>OK</v>
      </c>
      <c r="T106" s="142"/>
      <c r="U106" s="143"/>
      <c r="V106" s="143"/>
      <c r="W106" s="143"/>
      <c r="X106" s="41"/>
      <c r="Y106" s="41"/>
      <c r="Z106" s="41"/>
      <c r="AA106" s="40"/>
      <c r="AB106" s="40"/>
      <c r="AC106" s="40"/>
      <c r="AD106" s="40"/>
      <c r="AE106" s="38"/>
      <c r="AF106" s="38"/>
      <c r="AG106" s="38"/>
      <c r="AH106" s="38"/>
      <c r="AI106" s="38"/>
      <c r="AJ106" s="38"/>
      <c r="AK106" s="38"/>
      <c r="AL106" s="38"/>
      <c r="AM106" s="38"/>
      <c r="AN106" s="38"/>
      <c r="AO106" s="38"/>
      <c r="AP106" s="38"/>
      <c r="AQ106" s="38"/>
      <c r="AR106" s="38"/>
      <c r="AS106" s="38"/>
      <c r="AT106" s="38"/>
      <c r="AU106" s="38"/>
      <c r="AV106" s="38"/>
      <c r="AW106" s="38"/>
      <c r="AX106" s="38"/>
      <c r="AY106" s="38"/>
    </row>
    <row r="107" spans="1:51" ht="24.75" customHeight="1" x14ac:dyDescent="0.25">
      <c r="A107" s="166"/>
      <c r="B107" s="164"/>
      <c r="C107" s="67">
        <v>113</v>
      </c>
      <c r="D107" s="71" t="s">
        <v>167</v>
      </c>
      <c r="E107" s="86" t="s">
        <v>390</v>
      </c>
      <c r="F107" s="77" t="s">
        <v>3</v>
      </c>
      <c r="G107" s="75" t="s">
        <v>391</v>
      </c>
      <c r="H107" s="81" t="s">
        <v>472</v>
      </c>
      <c r="I107" s="82">
        <v>2.61</v>
      </c>
      <c r="J107" s="85">
        <v>0</v>
      </c>
      <c r="K107" s="28">
        <f t="shared" si="5"/>
        <v>0</v>
      </c>
      <c r="L107" s="28">
        <f t="shared" si="6"/>
        <v>0</v>
      </c>
      <c r="M107" s="29"/>
      <c r="N107" s="30">
        <f t="shared" si="3"/>
        <v>0</v>
      </c>
      <c r="O107" s="29"/>
      <c r="P107" s="29"/>
      <c r="Q107" s="29"/>
      <c r="R107" s="42">
        <f t="shared" si="7"/>
        <v>0</v>
      </c>
      <c r="S107" s="20" t="str">
        <f t="shared" si="8"/>
        <v>OK</v>
      </c>
      <c r="T107" s="142"/>
      <c r="U107" s="143"/>
      <c r="V107" s="143"/>
      <c r="W107" s="143"/>
      <c r="X107" s="41"/>
      <c r="Y107" s="41"/>
      <c r="Z107" s="41"/>
      <c r="AA107" s="40"/>
      <c r="AB107" s="40"/>
      <c r="AC107" s="40"/>
      <c r="AD107" s="40"/>
      <c r="AE107" s="38"/>
      <c r="AF107" s="38"/>
      <c r="AG107" s="38"/>
      <c r="AH107" s="38"/>
      <c r="AI107" s="38"/>
      <c r="AJ107" s="38"/>
      <c r="AK107" s="38"/>
      <c r="AL107" s="38"/>
      <c r="AM107" s="38"/>
      <c r="AN107" s="38"/>
      <c r="AO107" s="38"/>
      <c r="AP107" s="38"/>
      <c r="AQ107" s="38"/>
      <c r="AR107" s="38"/>
      <c r="AS107" s="38"/>
      <c r="AT107" s="38"/>
      <c r="AU107" s="38"/>
      <c r="AV107" s="38"/>
      <c r="AW107" s="38"/>
      <c r="AX107" s="38"/>
      <c r="AY107" s="38"/>
    </row>
    <row r="108" spans="1:51" ht="24.75" customHeight="1" x14ac:dyDescent="0.25">
      <c r="A108" s="166"/>
      <c r="B108" s="164"/>
      <c r="C108" s="67">
        <v>114</v>
      </c>
      <c r="D108" s="71" t="s">
        <v>168</v>
      </c>
      <c r="E108" s="86" t="s">
        <v>392</v>
      </c>
      <c r="F108" s="77" t="s">
        <v>236</v>
      </c>
      <c r="G108" s="75" t="s">
        <v>393</v>
      </c>
      <c r="H108" s="77" t="s">
        <v>468</v>
      </c>
      <c r="I108" s="82">
        <v>63.71</v>
      </c>
      <c r="J108" s="85">
        <v>5</v>
      </c>
      <c r="K108" s="28">
        <f t="shared" si="5"/>
        <v>0</v>
      </c>
      <c r="L108" s="28">
        <f t="shared" si="6"/>
        <v>0</v>
      </c>
      <c r="M108" s="29"/>
      <c r="N108" s="30">
        <f t="shared" si="3"/>
        <v>1</v>
      </c>
      <c r="O108" s="29"/>
      <c r="P108" s="29"/>
      <c r="Q108" s="29"/>
      <c r="R108" s="42">
        <f t="shared" si="7"/>
        <v>5</v>
      </c>
      <c r="S108" s="20" t="str">
        <f t="shared" si="8"/>
        <v>OK</v>
      </c>
      <c r="T108" s="142"/>
      <c r="U108" s="143"/>
      <c r="V108" s="143"/>
      <c r="W108" s="143"/>
      <c r="X108" s="41"/>
      <c r="Y108" s="41"/>
      <c r="Z108" s="41"/>
      <c r="AA108" s="40"/>
      <c r="AB108" s="40"/>
      <c r="AC108" s="40"/>
      <c r="AD108" s="40"/>
      <c r="AE108" s="38"/>
      <c r="AF108" s="38"/>
      <c r="AG108" s="38"/>
      <c r="AH108" s="38"/>
      <c r="AI108" s="38"/>
      <c r="AJ108" s="38"/>
      <c r="AK108" s="38"/>
      <c r="AL108" s="38"/>
      <c r="AM108" s="38"/>
      <c r="AN108" s="38"/>
      <c r="AO108" s="38"/>
      <c r="AP108" s="38"/>
      <c r="AQ108" s="38"/>
      <c r="AR108" s="38"/>
      <c r="AS108" s="38"/>
      <c r="AT108" s="38"/>
      <c r="AU108" s="38"/>
      <c r="AV108" s="38"/>
      <c r="AW108" s="38"/>
      <c r="AX108" s="38"/>
      <c r="AY108" s="38"/>
    </row>
    <row r="109" spans="1:51" ht="24.75" customHeight="1" x14ac:dyDescent="0.25">
      <c r="A109" s="166"/>
      <c r="B109" s="164"/>
      <c r="C109" s="67">
        <v>115</v>
      </c>
      <c r="D109" s="71" t="s">
        <v>169</v>
      </c>
      <c r="E109" s="86" t="s">
        <v>394</v>
      </c>
      <c r="F109" s="77" t="s">
        <v>3</v>
      </c>
      <c r="G109" s="75" t="s">
        <v>395</v>
      </c>
      <c r="H109" s="75" t="s">
        <v>468</v>
      </c>
      <c r="I109" s="82">
        <v>228.33</v>
      </c>
      <c r="J109" s="85">
        <v>5</v>
      </c>
      <c r="K109" s="28">
        <f t="shared" si="5"/>
        <v>0</v>
      </c>
      <c r="L109" s="28">
        <f t="shared" si="6"/>
        <v>0</v>
      </c>
      <c r="M109" s="29"/>
      <c r="N109" s="30">
        <f t="shared" si="3"/>
        <v>1</v>
      </c>
      <c r="O109" s="29"/>
      <c r="P109" s="29"/>
      <c r="Q109" s="29"/>
      <c r="R109" s="42">
        <f t="shared" si="7"/>
        <v>5</v>
      </c>
      <c r="S109" s="20" t="str">
        <f t="shared" si="8"/>
        <v>OK</v>
      </c>
      <c r="T109" s="142"/>
      <c r="U109" s="143"/>
      <c r="V109" s="143"/>
      <c r="W109" s="143"/>
      <c r="X109" s="41"/>
      <c r="Y109" s="41"/>
      <c r="Z109" s="41"/>
      <c r="AA109" s="40"/>
      <c r="AB109" s="40"/>
      <c r="AC109" s="40"/>
      <c r="AD109" s="40"/>
      <c r="AE109" s="38"/>
      <c r="AF109" s="38"/>
      <c r="AG109" s="38"/>
      <c r="AH109" s="38"/>
      <c r="AI109" s="38"/>
      <c r="AJ109" s="38"/>
      <c r="AK109" s="38"/>
      <c r="AL109" s="38"/>
      <c r="AM109" s="38"/>
      <c r="AN109" s="38"/>
      <c r="AO109" s="38"/>
      <c r="AP109" s="38"/>
      <c r="AQ109" s="38"/>
      <c r="AR109" s="38"/>
      <c r="AS109" s="38"/>
      <c r="AT109" s="38"/>
      <c r="AU109" s="38"/>
      <c r="AV109" s="38"/>
      <c r="AW109" s="38"/>
      <c r="AX109" s="38"/>
      <c r="AY109" s="38"/>
    </row>
    <row r="110" spans="1:51" ht="24.75" customHeight="1" x14ac:dyDescent="0.25">
      <c r="A110" s="166"/>
      <c r="B110" s="165"/>
      <c r="C110" s="67">
        <v>116</v>
      </c>
      <c r="D110" s="71" t="s">
        <v>170</v>
      </c>
      <c r="E110" s="86" t="s">
        <v>396</v>
      </c>
      <c r="F110" s="77" t="s">
        <v>3</v>
      </c>
      <c r="G110" s="75" t="s">
        <v>397</v>
      </c>
      <c r="H110" s="75" t="s">
        <v>468</v>
      </c>
      <c r="I110" s="82">
        <v>14.6</v>
      </c>
      <c r="J110" s="85">
        <v>0</v>
      </c>
      <c r="K110" s="28">
        <f t="shared" si="5"/>
        <v>0</v>
      </c>
      <c r="L110" s="28">
        <f t="shared" si="6"/>
        <v>0</v>
      </c>
      <c r="M110" s="29"/>
      <c r="N110" s="30">
        <f t="shared" si="3"/>
        <v>0</v>
      </c>
      <c r="O110" s="29"/>
      <c r="P110" s="29"/>
      <c r="Q110" s="29"/>
      <c r="R110" s="42">
        <f t="shared" si="7"/>
        <v>0</v>
      </c>
      <c r="S110" s="20" t="str">
        <f t="shared" si="8"/>
        <v>OK</v>
      </c>
      <c r="T110" s="142"/>
      <c r="U110" s="143"/>
      <c r="V110" s="143"/>
      <c r="W110" s="143"/>
      <c r="X110" s="41"/>
      <c r="Y110" s="41"/>
      <c r="Z110" s="41"/>
      <c r="AA110" s="40"/>
      <c r="AB110" s="40"/>
      <c r="AC110" s="40"/>
      <c r="AD110" s="40"/>
      <c r="AE110" s="38"/>
      <c r="AF110" s="38"/>
      <c r="AG110" s="38"/>
      <c r="AH110" s="38"/>
      <c r="AI110" s="38"/>
      <c r="AJ110" s="38"/>
      <c r="AK110" s="38"/>
      <c r="AL110" s="38"/>
      <c r="AM110" s="38"/>
      <c r="AN110" s="38"/>
      <c r="AO110" s="38"/>
      <c r="AP110" s="38"/>
      <c r="AQ110" s="38"/>
      <c r="AR110" s="38"/>
      <c r="AS110" s="38"/>
      <c r="AT110" s="38"/>
      <c r="AU110" s="38"/>
      <c r="AV110" s="38"/>
      <c r="AW110" s="38"/>
      <c r="AX110" s="38"/>
      <c r="AY110" s="38"/>
    </row>
    <row r="111" spans="1:51" ht="24.75" customHeight="1" x14ac:dyDescent="0.25">
      <c r="A111" s="166" t="s">
        <v>481</v>
      </c>
      <c r="B111" s="163">
        <v>14</v>
      </c>
      <c r="C111" s="67">
        <v>117</v>
      </c>
      <c r="D111" s="73" t="s">
        <v>171</v>
      </c>
      <c r="E111" s="86" t="s">
        <v>398</v>
      </c>
      <c r="F111" s="77" t="s">
        <v>374</v>
      </c>
      <c r="G111" s="75" t="s">
        <v>399</v>
      </c>
      <c r="H111" s="77" t="s">
        <v>468</v>
      </c>
      <c r="I111" s="82">
        <v>32.71</v>
      </c>
      <c r="J111" s="85">
        <v>0</v>
      </c>
      <c r="K111" s="28">
        <f t="shared" si="5"/>
        <v>0</v>
      </c>
      <c r="L111" s="28">
        <f t="shared" si="6"/>
        <v>0</v>
      </c>
      <c r="M111" s="29"/>
      <c r="N111" s="30">
        <f t="shared" si="3"/>
        <v>0</v>
      </c>
      <c r="O111" s="29"/>
      <c r="P111" s="29"/>
      <c r="Q111" s="29"/>
      <c r="R111" s="42">
        <f t="shared" si="7"/>
        <v>0</v>
      </c>
      <c r="S111" s="20" t="str">
        <f t="shared" si="8"/>
        <v>OK</v>
      </c>
      <c r="T111" s="142"/>
      <c r="U111" s="143"/>
      <c r="V111" s="143"/>
      <c r="W111" s="143"/>
      <c r="X111" s="41"/>
      <c r="Y111" s="41"/>
      <c r="Z111" s="41"/>
      <c r="AA111" s="40"/>
      <c r="AB111" s="40"/>
      <c r="AC111" s="40"/>
      <c r="AD111" s="40"/>
      <c r="AE111" s="38"/>
      <c r="AF111" s="38"/>
      <c r="AG111" s="38"/>
      <c r="AH111" s="38"/>
      <c r="AI111" s="38"/>
      <c r="AJ111" s="38"/>
      <c r="AK111" s="38"/>
      <c r="AL111" s="38"/>
      <c r="AM111" s="38"/>
      <c r="AN111" s="38"/>
      <c r="AO111" s="38"/>
      <c r="AP111" s="38"/>
      <c r="AQ111" s="38"/>
      <c r="AR111" s="38"/>
      <c r="AS111" s="38"/>
      <c r="AT111" s="38"/>
      <c r="AU111" s="38"/>
      <c r="AV111" s="38"/>
      <c r="AW111" s="38"/>
      <c r="AX111" s="38"/>
      <c r="AY111" s="38"/>
    </row>
    <row r="112" spans="1:51" ht="24.75" customHeight="1" x14ac:dyDescent="0.25">
      <c r="A112" s="166"/>
      <c r="B112" s="164"/>
      <c r="C112" s="67">
        <v>118</v>
      </c>
      <c r="D112" s="73" t="s">
        <v>172</v>
      </c>
      <c r="E112" s="86" t="s">
        <v>400</v>
      </c>
      <c r="F112" s="77" t="s">
        <v>374</v>
      </c>
      <c r="G112" s="75" t="s">
        <v>401</v>
      </c>
      <c r="H112" s="77" t="s">
        <v>468</v>
      </c>
      <c r="I112" s="83">
        <v>21.43</v>
      </c>
      <c r="J112" s="85">
        <v>5</v>
      </c>
      <c r="K112" s="28">
        <f t="shared" si="5"/>
        <v>0</v>
      </c>
      <c r="L112" s="28">
        <f t="shared" si="6"/>
        <v>0</v>
      </c>
      <c r="M112" s="29"/>
      <c r="N112" s="30">
        <f t="shared" si="3"/>
        <v>1</v>
      </c>
      <c r="O112" s="29"/>
      <c r="P112" s="29"/>
      <c r="Q112" s="29"/>
      <c r="R112" s="42">
        <f t="shared" si="7"/>
        <v>5</v>
      </c>
      <c r="S112" s="20" t="str">
        <f t="shared" si="8"/>
        <v>OK</v>
      </c>
      <c r="T112" s="142"/>
      <c r="U112" s="143"/>
      <c r="V112" s="143"/>
      <c r="W112" s="143"/>
      <c r="X112" s="41"/>
      <c r="Y112" s="41"/>
      <c r="Z112" s="41"/>
      <c r="AA112" s="40"/>
      <c r="AB112" s="40"/>
      <c r="AC112" s="40"/>
      <c r="AD112" s="40"/>
      <c r="AE112" s="38"/>
      <c r="AF112" s="38"/>
      <c r="AG112" s="38"/>
      <c r="AH112" s="38"/>
      <c r="AI112" s="38"/>
      <c r="AJ112" s="38"/>
      <c r="AK112" s="38"/>
      <c r="AL112" s="38"/>
      <c r="AM112" s="38"/>
      <c r="AN112" s="38"/>
      <c r="AO112" s="38"/>
      <c r="AP112" s="38"/>
      <c r="AQ112" s="38"/>
      <c r="AR112" s="38"/>
      <c r="AS112" s="38"/>
      <c r="AT112" s="38"/>
      <c r="AU112" s="38"/>
      <c r="AV112" s="38"/>
      <c r="AW112" s="38"/>
      <c r="AX112" s="38"/>
      <c r="AY112" s="38"/>
    </row>
    <row r="113" spans="1:51" ht="24.75" customHeight="1" x14ac:dyDescent="0.25">
      <c r="A113" s="166"/>
      <c r="B113" s="164"/>
      <c r="C113" s="67">
        <v>119</v>
      </c>
      <c r="D113" s="71" t="s">
        <v>173</v>
      </c>
      <c r="E113" s="86" t="s">
        <v>402</v>
      </c>
      <c r="F113" s="77" t="s">
        <v>403</v>
      </c>
      <c r="G113" s="75" t="s">
        <v>404</v>
      </c>
      <c r="H113" s="77" t="s">
        <v>468</v>
      </c>
      <c r="I113" s="82">
        <v>39.950000000000003</v>
      </c>
      <c r="J113" s="85">
        <v>0</v>
      </c>
      <c r="K113" s="28">
        <f t="shared" si="5"/>
        <v>0</v>
      </c>
      <c r="L113" s="28">
        <f t="shared" si="6"/>
        <v>0</v>
      </c>
      <c r="M113" s="29"/>
      <c r="N113" s="30">
        <f t="shared" si="3"/>
        <v>0</v>
      </c>
      <c r="O113" s="29"/>
      <c r="P113" s="29"/>
      <c r="Q113" s="29"/>
      <c r="R113" s="42">
        <f t="shared" si="7"/>
        <v>0</v>
      </c>
      <c r="S113" s="20" t="str">
        <f t="shared" si="8"/>
        <v>OK</v>
      </c>
      <c r="T113" s="142"/>
      <c r="U113" s="143"/>
      <c r="V113" s="143"/>
      <c r="W113" s="143"/>
      <c r="X113" s="41"/>
      <c r="Y113" s="41"/>
      <c r="Z113" s="41"/>
      <c r="AA113" s="40"/>
      <c r="AB113" s="40"/>
      <c r="AC113" s="40"/>
      <c r="AD113" s="40"/>
      <c r="AE113" s="38"/>
      <c r="AF113" s="38"/>
      <c r="AG113" s="38"/>
      <c r="AH113" s="38"/>
      <c r="AI113" s="38"/>
      <c r="AJ113" s="38"/>
      <c r="AK113" s="38"/>
      <c r="AL113" s="38"/>
      <c r="AM113" s="38"/>
      <c r="AN113" s="38"/>
      <c r="AO113" s="38"/>
      <c r="AP113" s="38"/>
      <c r="AQ113" s="38"/>
      <c r="AR113" s="38"/>
      <c r="AS113" s="38"/>
      <c r="AT113" s="38"/>
      <c r="AU113" s="38"/>
      <c r="AV113" s="38"/>
      <c r="AW113" s="38"/>
      <c r="AX113" s="38"/>
      <c r="AY113" s="38"/>
    </row>
    <row r="114" spans="1:51" ht="24.75" customHeight="1" x14ac:dyDescent="0.25">
      <c r="A114" s="166"/>
      <c r="B114" s="164"/>
      <c r="C114" s="67">
        <v>120</v>
      </c>
      <c r="D114" s="71" t="s">
        <v>174</v>
      </c>
      <c r="E114" s="86" t="s">
        <v>405</v>
      </c>
      <c r="F114" s="77" t="s">
        <v>403</v>
      </c>
      <c r="G114" s="75" t="s">
        <v>406</v>
      </c>
      <c r="H114" s="77" t="s">
        <v>468</v>
      </c>
      <c r="I114" s="82">
        <v>35.130000000000003</v>
      </c>
      <c r="J114" s="85">
        <v>0</v>
      </c>
      <c r="K114" s="28">
        <f t="shared" si="5"/>
        <v>0</v>
      </c>
      <c r="L114" s="28">
        <f t="shared" si="6"/>
        <v>0</v>
      </c>
      <c r="M114" s="29"/>
      <c r="N114" s="30">
        <f t="shared" si="3"/>
        <v>0</v>
      </c>
      <c r="O114" s="29"/>
      <c r="P114" s="29"/>
      <c r="Q114" s="29"/>
      <c r="R114" s="42">
        <f t="shared" si="7"/>
        <v>0</v>
      </c>
      <c r="S114" s="20" t="str">
        <f t="shared" si="8"/>
        <v>OK</v>
      </c>
      <c r="T114" s="142"/>
      <c r="U114" s="143"/>
      <c r="V114" s="143"/>
      <c r="W114" s="143"/>
      <c r="X114" s="41"/>
      <c r="Y114" s="41"/>
      <c r="Z114" s="41"/>
      <c r="AA114" s="40"/>
      <c r="AB114" s="40"/>
      <c r="AC114" s="40"/>
      <c r="AD114" s="40"/>
      <c r="AE114" s="38"/>
      <c r="AF114" s="38"/>
      <c r="AG114" s="38"/>
      <c r="AH114" s="38"/>
      <c r="AI114" s="38"/>
      <c r="AJ114" s="38"/>
      <c r="AK114" s="38"/>
      <c r="AL114" s="38"/>
      <c r="AM114" s="38"/>
      <c r="AN114" s="38"/>
      <c r="AO114" s="38"/>
      <c r="AP114" s="38"/>
      <c r="AQ114" s="38"/>
      <c r="AR114" s="38"/>
      <c r="AS114" s="38"/>
      <c r="AT114" s="38"/>
      <c r="AU114" s="38"/>
      <c r="AV114" s="38"/>
      <c r="AW114" s="38"/>
      <c r="AX114" s="38"/>
      <c r="AY114" s="38"/>
    </row>
    <row r="115" spans="1:51" ht="24.75" customHeight="1" x14ac:dyDescent="0.25">
      <c r="A115" s="166"/>
      <c r="B115" s="164"/>
      <c r="C115" s="67">
        <v>121</v>
      </c>
      <c r="D115" s="72" t="s">
        <v>175</v>
      </c>
      <c r="E115" s="86" t="s">
        <v>407</v>
      </c>
      <c r="F115" s="78" t="s">
        <v>51</v>
      </c>
      <c r="G115" s="79" t="s">
        <v>408</v>
      </c>
      <c r="H115" s="77" t="s">
        <v>468</v>
      </c>
      <c r="I115" s="82">
        <v>41.93</v>
      </c>
      <c r="J115" s="85">
        <v>0</v>
      </c>
      <c r="K115" s="28">
        <f t="shared" si="5"/>
        <v>0</v>
      </c>
      <c r="L115" s="28">
        <f t="shared" si="6"/>
        <v>0</v>
      </c>
      <c r="M115" s="29"/>
      <c r="N115" s="30">
        <f t="shared" si="3"/>
        <v>0</v>
      </c>
      <c r="O115" s="29"/>
      <c r="P115" s="29"/>
      <c r="Q115" s="29"/>
      <c r="R115" s="42">
        <f t="shared" si="7"/>
        <v>0</v>
      </c>
      <c r="S115" s="20" t="str">
        <f t="shared" si="8"/>
        <v>OK</v>
      </c>
      <c r="T115" s="142"/>
      <c r="U115" s="143"/>
      <c r="V115" s="143"/>
      <c r="W115" s="143"/>
      <c r="X115" s="41"/>
      <c r="Y115" s="41"/>
      <c r="Z115" s="41"/>
      <c r="AA115" s="40"/>
      <c r="AB115" s="40"/>
      <c r="AC115" s="40"/>
      <c r="AD115" s="40"/>
      <c r="AE115" s="38"/>
      <c r="AF115" s="38"/>
      <c r="AG115" s="38"/>
      <c r="AH115" s="38"/>
      <c r="AI115" s="38"/>
      <c r="AJ115" s="38"/>
      <c r="AK115" s="38"/>
      <c r="AL115" s="38"/>
      <c r="AM115" s="38"/>
      <c r="AN115" s="38"/>
      <c r="AO115" s="38"/>
      <c r="AP115" s="38"/>
      <c r="AQ115" s="38"/>
      <c r="AR115" s="38"/>
      <c r="AS115" s="38"/>
      <c r="AT115" s="38"/>
      <c r="AU115" s="38"/>
      <c r="AV115" s="38"/>
      <c r="AW115" s="38"/>
      <c r="AX115" s="38"/>
      <c r="AY115" s="38"/>
    </row>
    <row r="116" spans="1:51" ht="24.75" customHeight="1" x14ac:dyDescent="0.25">
      <c r="A116" s="166"/>
      <c r="B116" s="164"/>
      <c r="C116" s="67">
        <v>122</v>
      </c>
      <c r="D116" s="72" t="s">
        <v>176</v>
      </c>
      <c r="E116" s="86" t="s">
        <v>409</v>
      </c>
      <c r="F116" s="78" t="s">
        <v>374</v>
      </c>
      <c r="G116" s="79" t="s">
        <v>410</v>
      </c>
      <c r="H116" s="77" t="s">
        <v>468</v>
      </c>
      <c r="I116" s="82">
        <v>56.62</v>
      </c>
      <c r="J116" s="85">
        <v>0</v>
      </c>
      <c r="K116" s="28">
        <f t="shared" si="5"/>
        <v>0</v>
      </c>
      <c r="L116" s="28">
        <f t="shared" si="6"/>
        <v>0</v>
      </c>
      <c r="M116" s="29"/>
      <c r="N116" s="30">
        <f t="shared" si="3"/>
        <v>0</v>
      </c>
      <c r="O116" s="29"/>
      <c r="P116" s="29"/>
      <c r="Q116" s="29"/>
      <c r="R116" s="42">
        <f t="shared" si="7"/>
        <v>0</v>
      </c>
      <c r="S116" s="20" t="str">
        <f t="shared" si="8"/>
        <v>OK</v>
      </c>
      <c r="T116" s="142"/>
      <c r="U116" s="143"/>
      <c r="V116" s="143"/>
      <c r="W116" s="143"/>
      <c r="X116" s="41"/>
      <c r="Y116" s="41"/>
      <c r="Z116" s="41"/>
      <c r="AA116" s="40"/>
      <c r="AB116" s="40"/>
      <c r="AC116" s="40"/>
      <c r="AD116" s="40"/>
      <c r="AE116" s="38"/>
      <c r="AF116" s="38"/>
      <c r="AG116" s="38"/>
      <c r="AH116" s="38"/>
      <c r="AI116" s="38"/>
      <c r="AJ116" s="38"/>
      <c r="AK116" s="38"/>
      <c r="AL116" s="38"/>
      <c r="AM116" s="38"/>
      <c r="AN116" s="38"/>
      <c r="AO116" s="38"/>
      <c r="AP116" s="38"/>
      <c r="AQ116" s="38"/>
      <c r="AR116" s="38"/>
      <c r="AS116" s="38"/>
      <c r="AT116" s="38"/>
      <c r="AU116" s="38"/>
      <c r="AV116" s="38"/>
      <c r="AW116" s="38"/>
      <c r="AX116" s="38"/>
      <c r="AY116" s="38"/>
    </row>
    <row r="117" spans="1:51" ht="24.75" customHeight="1" x14ac:dyDescent="0.25">
      <c r="A117" s="166"/>
      <c r="B117" s="164"/>
      <c r="C117" s="67">
        <v>123</v>
      </c>
      <c r="D117" s="72" t="s">
        <v>177</v>
      </c>
      <c r="E117" s="86" t="s">
        <v>411</v>
      </c>
      <c r="F117" s="78" t="s">
        <v>274</v>
      </c>
      <c r="G117" s="79" t="s">
        <v>412</v>
      </c>
      <c r="H117" s="77" t="s">
        <v>468</v>
      </c>
      <c r="I117" s="82">
        <v>2.71</v>
      </c>
      <c r="J117" s="85">
        <v>0</v>
      </c>
      <c r="K117" s="28">
        <f t="shared" si="5"/>
        <v>0</v>
      </c>
      <c r="L117" s="28">
        <f t="shared" si="6"/>
        <v>0</v>
      </c>
      <c r="M117" s="29"/>
      <c r="N117" s="30">
        <f t="shared" si="3"/>
        <v>0</v>
      </c>
      <c r="O117" s="29"/>
      <c r="P117" s="29"/>
      <c r="Q117" s="29"/>
      <c r="R117" s="42">
        <f t="shared" si="7"/>
        <v>0</v>
      </c>
      <c r="S117" s="20" t="str">
        <f t="shared" si="8"/>
        <v>OK</v>
      </c>
      <c r="T117" s="142"/>
      <c r="U117" s="143"/>
      <c r="V117" s="143"/>
      <c r="W117" s="143"/>
      <c r="X117" s="41"/>
      <c r="Y117" s="41"/>
      <c r="Z117" s="41"/>
      <c r="AA117" s="40"/>
      <c r="AB117" s="40"/>
      <c r="AC117" s="40"/>
      <c r="AD117" s="40"/>
      <c r="AE117" s="38"/>
      <c r="AF117" s="38"/>
      <c r="AG117" s="38"/>
      <c r="AH117" s="38"/>
      <c r="AI117" s="38"/>
      <c r="AJ117" s="38"/>
      <c r="AK117" s="38"/>
      <c r="AL117" s="38"/>
      <c r="AM117" s="38"/>
      <c r="AN117" s="38"/>
      <c r="AO117" s="38"/>
      <c r="AP117" s="38"/>
      <c r="AQ117" s="38"/>
      <c r="AR117" s="38"/>
      <c r="AS117" s="38"/>
      <c r="AT117" s="38"/>
      <c r="AU117" s="38"/>
      <c r="AV117" s="38"/>
      <c r="AW117" s="38"/>
      <c r="AX117" s="38"/>
      <c r="AY117" s="38"/>
    </row>
    <row r="118" spans="1:51" ht="24.75" customHeight="1" x14ac:dyDescent="0.25">
      <c r="A118" s="166"/>
      <c r="B118" s="164"/>
      <c r="C118" s="67">
        <v>124</v>
      </c>
      <c r="D118" s="73" t="s">
        <v>178</v>
      </c>
      <c r="E118" s="86" t="s">
        <v>413</v>
      </c>
      <c r="F118" s="78" t="s">
        <v>414</v>
      </c>
      <c r="G118" s="80" t="s">
        <v>415</v>
      </c>
      <c r="H118" s="77" t="s">
        <v>468</v>
      </c>
      <c r="I118" s="82">
        <v>129.87</v>
      </c>
      <c r="J118" s="85">
        <v>0</v>
      </c>
      <c r="K118" s="28">
        <f t="shared" si="5"/>
        <v>0</v>
      </c>
      <c r="L118" s="28">
        <f t="shared" si="6"/>
        <v>0</v>
      </c>
      <c r="M118" s="29"/>
      <c r="N118" s="30">
        <f t="shared" si="3"/>
        <v>0</v>
      </c>
      <c r="O118" s="29"/>
      <c r="P118" s="29"/>
      <c r="Q118" s="29"/>
      <c r="R118" s="42">
        <f t="shared" si="7"/>
        <v>0</v>
      </c>
      <c r="S118" s="20" t="str">
        <f t="shared" si="8"/>
        <v>OK</v>
      </c>
      <c r="T118" s="142"/>
      <c r="U118" s="143"/>
      <c r="V118" s="143"/>
      <c r="W118" s="143"/>
      <c r="X118" s="41"/>
      <c r="Y118" s="41"/>
      <c r="Z118" s="41"/>
      <c r="AA118" s="40"/>
      <c r="AB118" s="40"/>
      <c r="AC118" s="40"/>
      <c r="AD118" s="40"/>
      <c r="AE118" s="38"/>
      <c r="AF118" s="38"/>
      <c r="AG118" s="38"/>
      <c r="AH118" s="38"/>
      <c r="AI118" s="38"/>
      <c r="AJ118" s="38"/>
      <c r="AK118" s="38"/>
      <c r="AL118" s="38"/>
      <c r="AM118" s="38"/>
      <c r="AN118" s="38"/>
      <c r="AO118" s="38"/>
      <c r="AP118" s="38"/>
      <c r="AQ118" s="38"/>
      <c r="AR118" s="38"/>
      <c r="AS118" s="38"/>
      <c r="AT118" s="38"/>
      <c r="AU118" s="38"/>
      <c r="AV118" s="38"/>
      <c r="AW118" s="38"/>
      <c r="AX118" s="38"/>
      <c r="AY118" s="38"/>
    </row>
    <row r="119" spans="1:51" ht="24.75" customHeight="1" x14ac:dyDescent="0.25">
      <c r="A119" s="166"/>
      <c r="B119" s="165"/>
      <c r="C119" s="67">
        <v>125</v>
      </c>
      <c r="D119" s="73" t="s">
        <v>179</v>
      </c>
      <c r="E119" s="86" t="s">
        <v>416</v>
      </c>
      <c r="F119" s="78" t="s">
        <v>403</v>
      </c>
      <c r="G119" s="80" t="s">
        <v>410</v>
      </c>
      <c r="H119" s="77" t="s">
        <v>468</v>
      </c>
      <c r="I119" s="82">
        <v>85.12</v>
      </c>
      <c r="J119" s="85">
        <v>0</v>
      </c>
      <c r="K119" s="28">
        <f t="shared" si="5"/>
        <v>0</v>
      </c>
      <c r="L119" s="28">
        <f t="shared" si="6"/>
        <v>0</v>
      </c>
      <c r="M119" s="29"/>
      <c r="N119" s="30">
        <f t="shared" si="3"/>
        <v>0</v>
      </c>
      <c r="O119" s="29"/>
      <c r="P119" s="29"/>
      <c r="Q119" s="29"/>
      <c r="R119" s="42">
        <f t="shared" si="7"/>
        <v>0</v>
      </c>
      <c r="S119" s="20" t="str">
        <f t="shared" si="8"/>
        <v>OK</v>
      </c>
      <c r="T119" s="142"/>
      <c r="U119" s="143"/>
      <c r="V119" s="143"/>
      <c r="W119" s="143"/>
      <c r="X119" s="41"/>
      <c r="Y119" s="41"/>
      <c r="Z119" s="41"/>
      <c r="AA119" s="40"/>
      <c r="AB119" s="40"/>
      <c r="AC119" s="40"/>
      <c r="AD119" s="40"/>
      <c r="AE119" s="38"/>
      <c r="AF119" s="38"/>
      <c r="AG119" s="38"/>
      <c r="AH119" s="38"/>
      <c r="AI119" s="38"/>
      <c r="AJ119" s="38"/>
      <c r="AK119" s="38"/>
      <c r="AL119" s="38"/>
      <c r="AM119" s="38"/>
      <c r="AN119" s="38"/>
      <c r="AO119" s="38"/>
      <c r="AP119" s="38"/>
      <c r="AQ119" s="38"/>
      <c r="AR119" s="38"/>
      <c r="AS119" s="38"/>
      <c r="AT119" s="38"/>
      <c r="AU119" s="38"/>
      <c r="AV119" s="38"/>
      <c r="AW119" s="38"/>
      <c r="AX119" s="38"/>
      <c r="AY119" s="38"/>
    </row>
    <row r="120" spans="1:51" ht="24.75" customHeight="1" x14ac:dyDescent="0.25">
      <c r="A120" s="166" t="s">
        <v>481</v>
      </c>
      <c r="B120" s="163">
        <v>15</v>
      </c>
      <c r="C120" s="67">
        <v>126</v>
      </c>
      <c r="D120" s="72" t="s">
        <v>180</v>
      </c>
      <c r="E120" s="86" t="s">
        <v>417</v>
      </c>
      <c r="F120" s="78" t="s">
        <v>3</v>
      </c>
      <c r="G120" s="79" t="s">
        <v>418</v>
      </c>
      <c r="H120" s="77" t="s">
        <v>470</v>
      </c>
      <c r="I120" s="82">
        <v>14.36</v>
      </c>
      <c r="J120" s="85">
        <v>0</v>
      </c>
      <c r="K120" s="28">
        <f t="shared" si="5"/>
        <v>0</v>
      </c>
      <c r="L120" s="28">
        <f t="shared" si="6"/>
        <v>0</v>
      </c>
      <c r="M120" s="29"/>
      <c r="N120" s="30">
        <f t="shared" si="3"/>
        <v>0</v>
      </c>
      <c r="O120" s="29"/>
      <c r="P120" s="29"/>
      <c r="Q120" s="29"/>
      <c r="R120" s="42">
        <f t="shared" si="7"/>
        <v>0</v>
      </c>
      <c r="S120" s="20" t="str">
        <f t="shared" si="8"/>
        <v>OK</v>
      </c>
      <c r="T120" s="142"/>
      <c r="U120" s="143"/>
      <c r="V120" s="143"/>
      <c r="W120" s="143"/>
      <c r="X120" s="41"/>
      <c r="Y120" s="41"/>
      <c r="Z120" s="41"/>
      <c r="AA120" s="40"/>
      <c r="AB120" s="40"/>
      <c r="AC120" s="40"/>
      <c r="AD120" s="40"/>
      <c r="AE120" s="38"/>
      <c r="AF120" s="38"/>
      <c r="AG120" s="38"/>
      <c r="AH120" s="38"/>
      <c r="AI120" s="38"/>
      <c r="AJ120" s="38"/>
      <c r="AK120" s="38"/>
      <c r="AL120" s="38"/>
      <c r="AM120" s="38"/>
      <c r="AN120" s="38"/>
      <c r="AO120" s="38"/>
      <c r="AP120" s="38"/>
      <c r="AQ120" s="38"/>
      <c r="AR120" s="38"/>
      <c r="AS120" s="38"/>
      <c r="AT120" s="38"/>
      <c r="AU120" s="38"/>
      <c r="AV120" s="38"/>
      <c r="AW120" s="38"/>
      <c r="AX120" s="38"/>
      <c r="AY120" s="38"/>
    </row>
    <row r="121" spans="1:51" ht="24.75" customHeight="1" x14ac:dyDescent="0.25">
      <c r="A121" s="166"/>
      <c r="B121" s="164"/>
      <c r="C121" s="67">
        <v>127</v>
      </c>
      <c r="D121" s="72" t="s">
        <v>181</v>
      </c>
      <c r="E121" s="86" t="s">
        <v>419</v>
      </c>
      <c r="F121" s="78" t="s">
        <v>3</v>
      </c>
      <c r="G121" s="79" t="s">
        <v>420</v>
      </c>
      <c r="H121" s="77" t="s">
        <v>468</v>
      </c>
      <c r="I121" s="82">
        <v>17.46</v>
      </c>
      <c r="J121" s="85">
        <v>0</v>
      </c>
      <c r="K121" s="28">
        <f t="shared" si="5"/>
        <v>0</v>
      </c>
      <c r="L121" s="28">
        <f t="shared" si="6"/>
        <v>0</v>
      </c>
      <c r="M121" s="29"/>
      <c r="N121" s="30">
        <f t="shared" si="3"/>
        <v>0</v>
      </c>
      <c r="O121" s="29"/>
      <c r="P121" s="29"/>
      <c r="Q121" s="29"/>
      <c r="R121" s="42">
        <f t="shared" si="7"/>
        <v>0</v>
      </c>
      <c r="S121" s="20" t="str">
        <f t="shared" si="8"/>
        <v>OK</v>
      </c>
      <c r="T121" s="142"/>
      <c r="U121" s="143"/>
      <c r="V121" s="143"/>
      <c r="W121" s="143"/>
      <c r="X121" s="41"/>
      <c r="Y121" s="41"/>
      <c r="Z121" s="41"/>
      <c r="AA121" s="40"/>
      <c r="AB121" s="40"/>
      <c r="AC121" s="40"/>
      <c r="AD121" s="40"/>
      <c r="AE121" s="38"/>
      <c r="AF121" s="38"/>
      <c r="AG121" s="38"/>
      <c r="AH121" s="38"/>
      <c r="AI121" s="38"/>
      <c r="AJ121" s="38"/>
      <c r="AK121" s="38"/>
      <c r="AL121" s="38"/>
      <c r="AM121" s="38"/>
      <c r="AN121" s="38"/>
      <c r="AO121" s="38"/>
      <c r="AP121" s="38"/>
      <c r="AQ121" s="38"/>
      <c r="AR121" s="38"/>
      <c r="AS121" s="38"/>
      <c r="AT121" s="38"/>
      <c r="AU121" s="38"/>
      <c r="AV121" s="38"/>
      <c r="AW121" s="38"/>
      <c r="AX121" s="38"/>
      <c r="AY121" s="38"/>
    </row>
    <row r="122" spans="1:51" ht="24.75" customHeight="1" x14ac:dyDescent="0.25">
      <c r="A122" s="166"/>
      <c r="B122" s="164"/>
      <c r="C122" s="67">
        <v>128</v>
      </c>
      <c r="D122" s="72" t="s">
        <v>182</v>
      </c>
      <c r="E122" s="86" t="s">
        <v>419</v>
      </c>
      <c r="F122" s="78" t="s">
        <v>3</v>
      </c>
      <c r="G122" s="79" t="s">
        <v>420</v>
      </c>
      <c r="H122" s="77" t="s">
        <v>468</v>
      </c>
      <c r="I122" s="82">
        <v>16.579999999999998</v>
      </c>
      <c r="J122" s="85">
        <v>0</v>
      </c>
      <c r="K122" s="28">
        <f t="shared" si="5"/>
        <v>0</v>
      </c>
      <c r="L122" s="28">
        <f t="shared" si="6"/>
        <v>0</v>
      </c>
      <c r="M122" s="29"/>
      <c r="N122" s="30">
        <f t="shared" si="3"/>
        <v>0</v>
      </c>
      <c r="O122" s="29"/>
      <c r="P122" s="29"/>
      <c r="Q122" s="29"/>
      <c r="R122" s="42">
        <f t="shared" si="7"/>
        <v>0</v>
      </c>
      <c r="S122" s="20" t="str">
        <f t="shared" si="8"/>
        <v>OK</v>
      </c>
      <c r="T122" s="142"/>
      <c r="U122" s="143"/>
      <c r="V122" s="143"/>
      <c r="W122" s="143"/>
      <c r="X122" s="41"/>
      <c r="Y122" s="41"/>
      <c r="Z122" s="41"/>
      <c r="AA122" s="40"/>
      <c r="AB122" s="40"/>
      <c r="AC122" s="40"/>
      <c r="AD122" s="40"/>
      <c r="AE122" s="38"/>
      <c r="AF122" s="38"/>
      <c r="AG122" s="38"/>
      <c r="AH122" s="38"/>
      <c r="AI122" s="38"/>
      <c r="AJ122" s="38"/>
      <c r="AK122" s="38"/>
      <c r="AL122" s="38"/>
      <c r="AM122" s="38"/>
      <c r="AN122" s="38"/>
      <c r="AO122" s="38"/>
      <c r="AP122" s="38"/>
      <c r="AQ122" s="38"/>
      <c r="AR122" s="38"/>
      <c r="AS122" s="38"/>
      <c r="AT122" s="38"/>
      <c r="AU122" s="38"/>
      <c r="AV122" s="38"/>
      <c r="AW122" s="38"/>
      <c r="AX122" s="38"/>
      <c r="AY122" s="38"/>
    </row>
    <row r="123" spans="1:51" ht="24.75" customHeight="1" x14ac:dyDescent="0.25">
      <c r="A123" s="166"/>
      <c r="B123" s="164"/>
      <c r="C123" s="67">
        <v>129</v>
      </c>
      <c r="D123" s="72" t="s">
        <v>183</v>
      </c>
      <c r="E123" s="86" t="s">
        <v>421</v>
      </c>
      <c r="F123" s="78" t="s">
        <v>3</v>
      </c>
      <c r="G123" s="79" t="s">
        <v>422</v>
      </c>
      <c r="H123" s="77" t="s">
        <v>471</v>
      </c>
      <c r="I123" s="82">
        <v>5.23</v>
      </c>
      <c r="J123" s="85">
        <v>0</v>
      </c>
      <c r="K123" s="28">
        <f t="shared" si="5"/>
        <v>0</v>
      </c>
      <c r="L123" s="28">
        <f t="shared" si="6"/>
        <v>0</v>
      </c>
      <c r="M123" s="29"/>
      <c r="N123" s="30">
        <f t="shared" si="3"/>
        <v>0</v>
      </c>
      <c r="O123" s="29"/>
      <c r="P123" s="29"/>
      <c r="Q123" s="29"/>
      <c r="R123" s="42">
        <f t="shared" si="7"/>
        <v>0</v>
      </c>
      <c r="S123" s="20" t="str">
        <f t="shared" si="8"/>
        <v>OK</v>
      </c>
      <c r="T123" s="142"/>
      <c r="U123" s="143"/>
      <c r="V123" s="143"/>
      <c r="W123" s="143"/>
      <c r="X123" s="41"/>
      <c r="Y123" s="41"/>
      <c r="Z123" s="41"/>
      <c r="AA123" s="40"/>
      <c r="AB123" s="40"/>
      <c r="AC123" s="40"/>
      <c r="AD123" s="40"/>
      <c r="AE123" s="38"/>
      <c r="AF123" s="38"/>
      <c r="AG123" s="38"/>
      <c r="AH123" s="38"/>
      <c r="AI123" s="38"/>
      <c r="AJ123" s="38"/>
      <c r="AK123" s="38"/>
      <c r="AL123" s="38"/>
      <c r="AM123" s="38"/>
      <c r="AN123" s="38"/>
      <c r="AO123" s="38"/>
      <c r="AP123" s="38"/>
      <c r="AQ123" s="38"/>
      <c r="AR123" s="38"/>
      <c r="AS123" s="38"/>
      <c r="AT123" s="38"/>
      <c r="AU123" s="38"/>
      <c r="AV123" s="38"/>
      <c r="AW123" s="38"/>
      <c r="AX123" s="38"/>
      <c r="AY123" s="38"/>
    </row>
    <row r="124" spans="1:51" ht="24.75" customHeight="1" x14ac:dyDescent="0.25">
      <c r="A124" s="166"/>
      <c r="B124" s="164"/>
      <c r="C124" s="67">
        <v>130</v>
      </c>
      <c r="D124" s="72" t="s">
        <v>184</v>
      </c>
      <c r="E124" s="86" t="s">
        <v>423</v>
      </c>
      <c r="F124" s="78" t="s">
        <v>3</v>
      </c>
      <c r="G124" s="79" t="s">
        <v>422</v>
      </c>
      <c r="H124" s="77" t="s">
        <v>471</v>
      </c>
      <c r="I124" s="82">
        <v>5.79</v>
      </c>
      <c r="J124" s="85">
        <v>0</v>
      </c>
      <c r="K124" s="28">
        <f t="shared" si="5"/>
        <v>0</v>
      </c>
      <c r="L124" s="28">
        <f t="shared" si="6"/>
        <v>0</v>
      </c>
      <c r="M124" s="29"/>
      <c r="N124" s="30">
        <f t="shared" si="3"/>
        <v>0</v>
      </c>
      <c r="O124" s="29"/>
      <c r="P124" s="29"/>
      <c r="Q124" s="29"/>
      <c r="R124" s="42">
        <f t="shared" si="7"/>
        <v>0</v>
      </c>
      <c r="S124" s="20" t="str">
        <f t="shared" si="8"/>
        <v>OK</v>
      </c>
      <c r="T124" s="142"/>
      <c r="U124" s="143"/>
      <c r="V124" s="143"/>
      <c r="W124" s="143"/>
      <c r="X124" s="41"/>
      <c r="Y124" s="41"/>
      <c r="Z124" s="41"/>
      <c r="AA124" s="40"/>
      <c r="AB124" s="40"/>
      <c r="AC124" s="40"/>
      <c r="AD124" s="40"/>
      <c r="AE124" s="38"/>
      <c r="AF124" s="38"/>
      <c r="AG124" s="38"/>
      <c r="AH124" s="38"/>
      <c r="AI124" s="38"/>
      <c r="AJ124" s="38"/>
      <c r="AK124" s="38"/>
      <c r="AL124" s="38"/>
      <c r="AM124" s="38"/>
      <c r="AN124" s="38"/>
      <c r="AO124" s="38"/>
      <c r="AP124" s="38"/>
      <c r="AQ124" s="38"/>
      <c r="AR124" s="38"/>
      <c r="AS124" s="38"/>
      <c r="AT124" s="38"/>
      <c r="AU124" s="38"/>
      <c r="AV124" s="38"/>
      <c r="AW124" s="38"/>
      <c r="AX124" s="38"/>
      <c r="AY124" s="38"/>
    </row>
    <row r="125" spans="1:51" ht="24.75" customHeight="1" x14ac:dyDescent="0.25">
      <c r="A125" s="166"/>
      <c r="B125" s="164"/>
      <c r="C125" s="67">
        <v>131</v>
      </c>
      <c r="D125" s="72" t="s">
        <v>185</v>
      </c>
      <c r="E125" s="86" t="s">
        <v>424</v>
      </c>
      <c r="F125" s="78" t="s">
        <v>236</v>
      </c>
      <c r="G125" s="79" t="s">
        <v>425</v>
      </c>
      <c r="H125" s="77" t="s">
        <v>468</v>
      </c>
      <c r="I125" s="82">
        <v>45.55</v>
      </c>
      <c r="J125" s="85">
        <v>0</v>
      </c>
      <c r="K125" s="28">
        <f t="shared" si="5"/>
        <v>0</v>
      </c>
      <c r="L125" s="28">
        <f t="shared" si="6"/>
        <v>0</v>
      </c>
      <c r="M125" s="29"/>
      <c r="N125" s="30">
        <f t="shared" si="3"/>
        <v>0</v>
      </c>
      <c r="O125" s="29"/>
      <c r="P125" s="29"/>
      <c r="Q125" s="29"/>
      <c r="R125" s="42">
        <f t="shared" si="7"/>
        <v>0</v>
      </c>
      <c r="S125" s="20" t="str">
        <f t="shared" si="8"/>
        <v>OK</v>
      </c>
      <c r="T125" s="142"/>
      <c r="U125" s="143"/>
      <c r="V125" s="143"/>
      <c r="W125" s="143"/>
      <c r="X125" s="41"/>
      <c r="Y125" s="41"/>
      <c r="Z125" s="41"/>
      <c r="AA125" s="40"/>
      <c r="AB125" s="40"/>
      <c r="AC125" s="40"/>
      <c r="AD125" s="40"/>
      <c r="AE125" s="38"/>
      <c r="AF125" s="38"/>
      <c r="AG125" s="38"/>
      <c r="AH125" s="38"/>
      <c r="AI125" s="38"/>
      <c r="AJ125" s="38"/>
      <c r="AK125" s="38"/>
      <c r="AL125" s="38"/>
      <c r="AM125" s="38"/>
      <c r="AN125" s="38"/>
      <c r="AO125" s="38"/>
      <c r="AP125" s="38"/>
      <c r="AQ125" s="38"/>
      <c r="AR125" s="38"/>
      <c r="AS125" s="38"/>
      <c r="AT125" s="38"/>
      <c r="AU125" s="38"/>
      <c r="AV125" s="38"/>
      <c r="AW125" s="38"/>
      <c r="AX125" s="38"/>
      <c r="AY125" s="38"/>
    </row>
    <row r="126" spans="1:51" ht="24.75" customHeight="1" x14ac:dyDescent="0.25">
      <c r="A126" s="166"/>
      <c r="B126" s="164"/>
      <c r="C126" s="67">
        <v>132</v>
      </c>
      <c r="D126" s="72" t="s">
        <v>186</v>
      </c>
      <c r="E126" s="86" t="s">
        <v>426</v>
      </c>
      <c r="F126" s="78" t="s">
        <v>236</v>
      </c>
      <c r="G126" s="79" t="s">
        <v>427</v>
      </c>
      <c r="H126" s="77" t="s">
        <v>473</v>
      </c>
      <c r="I126" s="82">
        <v>38.03</v>
      </c>
      <c r="J126" s="85">
        <v>0</v>
      </c>
      <c r="K126" s="28">
        <f t="shared" si="5"/>
        <v>0</v>
      </c>
      <c r="L126" s="28">
        <f t="shared" si="6"/>
        <v>0</v>
      </c>
      <c r="M126" s="29"/>
      <c r="N126" s="30">
        <f t="shared" si="3"/>
        <v>0</v>
      </c>
      <c r="O126" s="29"/>
      <c r="P126" s="29"/>
      <c r="Q126" s="29"/>
      <c r="R126" s="42">
        <f t="shared" si="7"/>
        <v>0</v>
      </c>
      <c r="S126" s="20" t="str">
        <f t="shared" si="8"/>
        <v>OK</v>
      </c>
      <c r="T126" s="142"/>
      <c r="U126" s="143"/>
      <c r="V126" s="143"/>
      <c r="W126" s="143"/>
      <c r="X126" s="41"/>
      <c r="Y126" s="41"/>
      <c r="Z126" s="41"/>
      <c r="AA126" s="40"/>
      <c r="AB126" s="40"/>
      <c r="AC126" s="40"/>
      <c r="AD126" s="40"/>
      <c r="AE126" s="38"/>
      <c r="AF126" s="38"/>
      <c r="AG126" s="38"/>
      <c r="AH126" s="38"/>
      <c r="AI126" s="38"/>
      <c r="AJ126" s="38"/>
      <c r="AK126" s="38"/>
      <c r="AL126" s="38"/>
      <c r="AM126" s="38"/>
      <c r="AN126" s="38"/>
      <c r="AO126" s="38"/>
      <c r="AP126" s="38"/>
      <c r="AQ126" s="38"/>
      <c r="AR126" s="38"/>
      <c r="AS126" s="38"/>
      <c r="AT126" s="38"/>
      <c r="AU126" s="38"/>
      <c r="AV126" s="38"/>
      <c r="AW126" s="38"/>
      <c r="AX126" s="38"/>
      <c r="AY126" s="38"/>
    </row>
    <row r="127" spans="1:51" ht="24.75" customHeight="1" x14ac:dyDescent="0.25">
      <c r="A127" s="166"/>
      <c r="B127" s="164"/>
      <c r="C127" s="67">
        <v>133</v>
      </c>
      <c r="D127" s="72" t="s">
        <v>187</v>
      </c>
      <c r="E127" s="86" t="s">
        <v>428</v>
      </c>
      <c r="F127" s="78" t="s">
        <v>374</v>
      </c>
      <c r="G127" s="79" t="s">
        <v>429</v>
      </c>
      <c r="H127" s="77" t="s">
        <v>474</v>
      </c>
      <c r="I127" s="82">
        <v>12.12</v>
      </c>
      <c r="J127" s="85">
        <v>0</v>
      </c>
      <c r="K127" s="28">
        <f t="shared" si="5"/>
        <v>0</v>
      </c>
      <c r="L127" s="28">
        <f t="shared" si="6"/>
        <v>0</v>
      </c>
      <c r="M127" s="29"/>
      <c r="N127" s="30">
        <f t="shared" si="3"/>
        <v>0</v>
      </c>
      <c r="O127" s="29"/>
      <c r="P127" s="29"/>
      <c r="Q127" s="29"/>
      <c r="R127" s="42">
        <f t="shared" si="7"/>
        <v>0</v>
      </c>
      <c r="S127" s="20" t="str">
        <f t="shared" si="8"/>
        <v>OK</v>
      </c>
      <c r="T127" s="142"/>
      <c r="U127" s="143"/>
      <c r="V127" s="143"/>
      <c r="W127" s="143"/>
      <c r="X127" s="41"/>
      <c r="Y127" s="41"/>
      <c r="Z127" s="41"/>
      <c r="AA127" s="40"/>
      <c r="AB127" s="40"/>
      <c r="AC127" s="40"/>
      <c r="AD127" s="40"/>
      <c r="AE127" s="38"/>
      <c r="AF127" s="38"/>
      <c r="AG127" s="38"/>
      <c r="AH127" s="38"/>
      <c r="AI127" s="38"/>
      <c r="AJ127" s="38"/>
      <c r="AK127" s="38"/>
      <c r="AL127" s="38"/>
      <c r="AM127" s="38"/>
      <c r="AN127" s="38"/>
      <c r="AO127" s="38"/>
      <c r="AP127" s="38"/>
      <c r="AQ127" s="38"/>
      <c r="AR127" s="38"/>
      <c r="AS127" s="38"/>
      <c r="AT127" s="38"/>
      <c r="AU127" s="38"/>
      <c r="AV127" s="38"/>
      <c r="AW127" s="38"/>
      <c r="AX127" s="38"/>
      <c r="AY127" s="38"/>
    </row>
    <row r="128" spans="1:51" ht="24.75" customHeight="1" x14ac:dyDescent="0.25">
      <c r="A128" s="166"/>
      <c r="B128" s="164"/>
      <c r="C128" s="67">
        <v>134</v>
      </c>
      <c r="D128" s="72" t="s">
        <v>188</v>
      </c>
      <c r="E128" s="86" t="s">
        <v>430</v>
      </c>
      <c r="F128" s="78" t="s">
        <v>236</v>
      </c>
      <c r="G128" s="79" t="s">
        <v>431</v>
      </c>
      <c r="H128" s="77" t="s">
        <v>468</v>
      </c>
      <c r="I128" s="82">
        <v>14.89</v>
      </c>
      <c r="J128" s="85">
        <v>0</v>
      </c>
      <c r="K128" s="28">
        <f t="shared" si="5"/>
        <v>0</v>
      </c>
      <c r="L128" s="28">
        <f t="shared" si="6"/>
        <v>0</v>
      </c>
      <c r="M128" s="29"/>
      <c r="N128" s="30">
        <f t="shared" si="3"/>
        <v>0</v>
      </c>
      <c r="O128" s="29"/>
      <c r="P128" s="29"/>
      <c r="Q128" s="29"/>
      <c r="R128" s="42">
        <f t="shared" si="7"/>
        <v>0</v>
      </c>
      <c r="S128" s="20" t="str">
        <f t="shared" si="8"/>
        <v>OK</v>
      </c>
      <c r="T128" s="142"/>
      <c r="U128" s="143"/>
      <c r="V128" s="143"/>
      <c r="W128" s="143"/>
      <c r="X128" s="41"/>
      <c r="Y128" s="41"/>
      <c r="Z128" s="41"/>
      <c r="AA128" s="40"/>
      <c r="AB128" s="40"/>
      <c r="AC128" s="40"/>
      <c r="AD128" s="40"/>
      <c r="AE128" s="38"/>
      <c r="AF128" s="38"/>
      <c r="AG128" s="38"/>
      <c r="AH128" s="38"/>
      <c r="AI128" s="38"/>
      <c r="AJ128" s="38"/>
      <c r="AK128" s="38"/>
      <c r="AL128" s="38"/>
      <c r="AM128" s="38"/>
      <c r="AN128" s="38"/>
      <c r="AO128" s="38"/>
      <c r="AP128" s="38"/>
      <c r="AQ128" s="38"/>
      <c r="AR128" s="38"/>
      <c r="AS128" s="38"/>
      <c r="AT128" s="38"/>
      <c r="AU128" s="38"/>
      <c r="AV128" s="38"/>
      <c r="AW128" s="38"/>
      <c r="AX128" s="38"/>
      <c r="AY128" s="38"/>
    </row>
    <row r="129" spans="1:51" ht="24.75" customHeight="1" x14ac:dyDescent="0.25">
      <c r="A129" s="166"/>
      <c r="B129" s="164"/>
      <c r="C129" s="67">
        <v>135</v>
      </c>
      <c r="D129" s="72" t="s">
        <v>189</v>
      </c>
      <c r="E129" s="86" t="s">
        <v>432</v>
      </c>
      <c r="F129" s="78" t="s">
        <v>236</v>
      </c>
      <c r="G129" s="80" t="s">
        <v>433</v>
      </c>
      <c r="H129" s="77" t="s">
        <v>468</v>
      </c>
      <c r="I129" s="82">
        <v>7.29</v>
      </c>
      <c r="J129" s="85">
        <v>0</v>
      </c>
      <c r="K129" s="28">
        <f t="shared" si="5"/>
        <v>0</v>
      </c>
      <c r="L129" s="28">
        <f t="shared" si="6"/>
        <v>0</v>
      </c>
      <c r="M129" s="29"/>
      <c r="N129" s="30">
        <f t="shared" si="3"/>
        <v>0</v>
      </c>
      <c r="O129" s="29"/>
      <c r="P129" s="29"/>
      <c r="Q129" s="29"/>
      <c r="R129" s="42">
        <f t="shared" si="7"/>
        <v>0</v>
      </c>
      <c r="S129" s="20" t="str">
        <f t="shared" si="8"/>
        <v>OK</v>
      </c>
      <c r="T129" s="142"/>
      <c r="U129" s="143"/>
      <c r="V129" s="143"/>
      <c r="W129" s="143"/>
      <c r="X129" s="41"/>
      <c r="Y129" s="41"/>
      <c r="Z129" s="41"/>
      <c r="AA129" s="40"/>
      <c r="AB129" s="40"/>
      <c r="AC129" s="40"/>
      <c r="AD129" s="40"/>
      <c r="AE129" s="38"/>
      <c r="AF129" s="38"/>
      <c r="AG129" s="38"/>
      <c r="AH129" s="38"/>
      <c r="AI129" s="38"/>
      <c r="AJ129" s="38"/>
      <c r="AK129" s="38"/>
      <c r="AL129" s="38"/>
      <c r="AM129" s="38"/>
      <c r="AN129" s="38"/>
      <c r="AO129" s="38"/>
      <c r="AP129" s="38"/>
      <c r="AQ129" s="38"/>
      <c r="AR129" s="38"/>
      <c r="AS129" s="38"/>
      <c r="AT129" s="38"/>
      <c r="AU129" s="38"/>
      <c r="AV129" s="38"/>
      <c r="AW129" s="38"/>
      <c r="AX129" s="38"/>
      <c r="AY129" s="38"/>
    </row>
    <row r="130" spans="1:51" ht="24.75" customHeight="1" x14ac:dyDescent="0.25">
      <c r="A130" s="166"/>
      <c r="B130" s="164"/>
      <c r="C130" s="67">
        <v>136</v>
      </c>
      <c r="D130" s="72" t="s">
        <v>190</v>
      </c>
      <c r="E130" s="86" t="s">
        <v>434</v>
      </c>
      <c r="F130" s="78" t="s">
        <v>236</v>
      </c>
      <c r="G130" s="80" t="s">
        <v>433</v>
      </c>
      <c r="H130" s="77" t="s">
        <v>468</v>
      </c>
      <c r="I130" s="82">
        <v>11.18</v>
      </c>
      <c r="J130" s="85">
        <v>0</v>
      </c>
      <c r="K130" s="28">
        <f t="shared" si="5"/>
        <v>0</v>
      </c>
      <c r="L130" s="28">
        <f t="shared" si="6"/>
        <v>0</v>
      </c>
      <c r="M130" s="29"/>
      <c r="N130" s="30">
        <f t="shared" si="3"/>
        <v>0</v>
      </c>
      <c r="O130" s="29"/>
      <c r="P130" s="29"/>
      <c r="Q130" s="29"/>
      <c r="R130" s="42">
        <f t="shared" si="7"/>
        <v>0</v>
      </c>
      <c r="S130" s="20" t="str">
        <f t="shared" si="8"/>
        <v>OK</v>
      </c>
      <c r="T130" s="142"/>
      <c r="U130" s="143"/>
      <c r="V130" s="143"/>
      <c r="W130" s="143"/>
      <c r="X130" s="41"/>
      <c r="Y130" s="41"/>
      <c r="Z130" s="41"/>
      <c r="AA130" s="40"/>
      <c r="AB130" s="40"/>
      <c r="AC130" s="40"/>
      <c r="AD130" s="40"/>
      <c r="AE130" s="38"/>
      <c r="AF130" s="38"/>
      <c r="AG130" s="38"/>
      <c r="AH130" s="38"/>
      <c r="AI130" s="38"/>
      <c r="AJ130" s="38"/>
      <c r="AK130" s="38"/>
      <c r="AL130" s="38"/>
      <c r="AM130" s="38"/>
      <c r="AN130" s="38"/>
      <c r="AO130" s="38"/>
      <c r="AP130" s="38"/>
      <c r="AQ130" s="38"/>
      <c r="AR130" s="38"/>
      <c r="AS130" s="38"/>
      <c r="AT130" s="38"/>
      <c r="AU130" s="38"/>
      <c r="AV130" s="38"/>
      <c r="AW130" s="38"/>
      <c r="AX130" s="38"/>
      <c r="AY130" s="38"/>
    </row>
    <row r="131" spans="1:51" ht="24.75" customHeight="1" x14ac:dyDescent="0.25">
      <c r="A131" s="166"/>
      <c r="B131" s="164"/>
      <c r="C131" s="67">
        <v>137</v>
      </c>
      <c r="D131" s="72" t="s">
        <v>191</v>
      </c>
      <c r="E131" s="86" t="s">
        <v>435</v>
      </c>
      <c r="F131" s="78" t="s">
        <v>236</v>
      </c>
      <c r="G131" s="79" t="s">
        <v>436</v>
      </c>
      <c r="H131" s="77" t="s">
        <v>475</v>
      </c>
      <c r="I131" s="82">
        <v>204.37</v>
      </c>
      <c r="J131" s="85">
        <v>0</v>
      </c>
      <c r="K131" s="28">
        <f t="shared" si="5"/>
        <v>0</v>
      </c>
      <c r="L131" s="28">
        <f t="shared" si="6"/>
        <v>0</v>
      </c>
      <c r="M131" s="29"/>
      <c r="N131" s="30">
        <f t="shared" si="3"/>
        <v>0</v>
      </c>
      <c r="O131" s="29"/>
      <c r="P131" s="29"/>
      <c r="Q131" s="29"/>
      <c r="R131" s="42">
        <f t="shared" si="7"/>
        <v>0</v>
      </c>
      <c r="S131" s="20" t="str">
        <f t="shared" si="8"/>
        <v>OK</v>
      </c>
      <c r="T131" s="142"/>
      <c r="U131" s="143"/>
      <c r="V131" s="143"/>
      <c r="W131" s="143"/>
      <c r="X131" s="41"/>
      <c r="Y131" s="41"/>
      <c r="Z131" s="41"/>
      <c r="AA131" s="40"/>
      <c r="AB131" s="40"/>
      <c r="AC131" s="40"/>
      <c r="AD131" s="40"/>
      <c r="AE131" s="38"/>
      <c r="AF131" s="38"/>
      <c r="AG131" s="38"/>
      <c r="AH131" s="38"/>
      <c r="AI131" s="38"/>
      <c r="AJ131" s="38"/>
      <c r="AK131" s="38"/>
      <c r="AL131" s="38"/>
      <c r="AM131" s="38"/>
      <c r="AN131" s="38"/>
      <c r="AO131" s="38"/>
      <c r="AP131" s="38"/>
      <c r="AQ131" s="38"/>
      <c r="AR131" s="38"/>
      <c r="AS131" s="38"/>
      <c r="AT131" s="38"/>
      <c r="AU131" s="38"/>
      <c r="AV131" s="38"/>
      <c r="AW131" s="38"/>
      <c r="AX131" s="38"/>
      <c r="AY131" s="38"/>
    </row>
    <row r="132" spans="1:51" ht="24.75" customHeight="1" x14ac:dyDescent="0.25">
      <c r="A132" s="166"/>
      <c r="B132" s="164"/>
      <c r="C132" s="67">
        <v>138</v>
      </c>
      <c r="D132" s="72" t="s">
        <v>192</v>
      </c>
      <c r="E132" s="86" t="s">
        <v>437</v>
      </c>
      <c r="F132" s="78" t="s">
        <v>291</v>
      </c>
      <c r="G132" s="79" t="s">
        <v>438</v>
      </c>
      <c r="H132" s="77" t="s">
        <v>475</v>
      </c>
      <c r="I132" s="82">
        <v>119.47</v>
      </c>
      <c r="J132" s="85">
        <v>0</v>
      </c>
      <c r="K132" s="28">
        <f t="shared" si="5"/>
        <v>0</v>
      </c>
      <c r="L132" s="28">
        <f t="shared" si="6"/>
        <v>0</v>
      </c>
      <c r="M132" s="29"/>
      <c r="N132" s="30">
        <f t="shared" si="3"/>
        <v>0</v>
      </c>
      <c r="O132" s="29"/>
      <c r="P132" s="29"/>
      <c r="Q132" s="29"/>
      <c r="R132" s="42">
        <f t="shared" si="7"/>
        <v>0</v>
      </c>
      <c r="S132" s="20" t="str">
        <f t="shared" si="8"/>
        <v>OK</v>
      </c>
      <c r="T132" s="142"/>
      <c r="U132" s="143"/>
      <c r="V132" s="143"/>
      <c r="W132" s="143"/>
      <c r="X132" s="41"/>
      <c r="Y132" s="41"/>
      <c r="Z132" s="41"/>
      <c r="AA132" s="40"/>
      <c r="AB132" s="40"/>
      <c r="AC132" s="40"/>
      <c r="AD132" s="40"/>
      <c r="AE132" s="38"/>
      <c r="AF132" s="38"/>
      <c r="AG132" s="38"/>
      <c r="AH132" s="38"/>
      <c r="AI132" s="38"/>
      <c r="AJ132" s="38"/>
      <c r="AK132" s="38"/>
      <c r="AL132" s="38"/>
      <c r="AM132" s="38"/>
      <c r="AN132" s="38"/>
      <c r="AO132" s="38"/>
      <c r="AP132" s="38"/>
      <c r="AQ132" s="38"/>
      <c r="AR132" s="38"/>
      <c r="AS132" s="38"/>
      <c r="AT132" s="38"/>
      <c r="AU132" s="38"/>
      <c r="AV132" s="38"/>
      <c r="AW132" s="38"/>
      <c r="AX132" s="38"/>
      <c r="AY132" s="38"/>
    </row>
    <row r="133" spans="1:51" ht="24.75" customHeight="1" x14ac:dyDescent="0.25">
      <c r="A133" s="166"/>
      <c r="B133" s="164"/>
      <c r="C133" s="67">
        <v>139</v>
      </c>
      <c r="D133" s="72" t="s">
        <v>193</v>
      </c>
      <c r="E133" s="86" t="s">
        <v>439</v>
      </c>
      <c r="F133" s="78" t="s">
        <v>236</v>
      </c>
      <c r="G133" s="79" t="s">
        <v>427</v>
      </c>
      <c r="H133" s="77" t="s">
        <v>473</v>
      </c>
      <c r="I133" s="82">
        <v>42.23</v>
      </c>
      <c r="J133" s="85">
        <v>0</v>
      </c>
      <c r="K133" s="28">
        <f t="shared" si="5"/>
        <v>0</v>
      </c>
      <c r="L133" s="28">
        <f t="shared" si="6"/>
        <v>0</v>
      </c>
      <c r="M133" s="29"/>
      <c r="N133" s="30">
        <f t="shared" si="3"/>
        <v>0</v>
      </c>
      <c r="O133" s="29"/>
      <c r="P133" s="29"/>
      <c r="Q133" s="29"/>
      <c r="R133" s="42">
        <f t="shared" si="7"/>
        <v>0</v>
      </c>
      <c r="S133" s="20" t="str">
        <f t="shared" si="8"/>
        <v>OK</v>
      </c>
      <c r="T133" s="142"/>
      <c r="U133" s="143"/>
      <c r="V133" s="143"/>
      <c r="W133" s="143"/>
      <c r="X133" s="41"/>
      <c r="Y133" s="41"/>
      <c r="Z133" s="41"/>
      <c r="AA133" s="40"/>
      <c r="AB133" s="40"/>
      <c r="AC133" s="40"/>
      <c r="AD133" s="40"/>
      <c r="AE133" s="38"/>
      <c r="AF133" s="38"/>
      <c r="AG133" s="38"/>
      <c r="AH133" s="38"/>
      <c r="AI133" s="38"/>
      <c r="AJ133" s="38"/>
      <c r="AK133" s="38"/>
      <c r="AL133" s="38"/>
      <c r="AM133" s="38"/>
      <c r="AN133" s="38"/>
      <c r="AO133" s="38"/>
      <c r="AP133" s="38"/>
      <c r="AQ133" s="38"/>
      <c r="AR133" s="38"/>
      <c r="AS133" s="38"/>
      <c r="AT133" s="38"/>
      <c r="AU133" s="38"/>
      <c r="AV133" s="38"/>
      <c r="AW133" s="38"/>
      <c r="AX133" s="38"/>
      <c r="AY133" s="38"/>
    </row>
    <row r="134" spans="1:51" ht="24.75" customHeight="1" x14ac:dyDescent="0.25">
      <c r="A134" s="166"/>
      <c r="B134" s="164"/>
      <c r="C134" s="67">
        <v>140</v>
      </c>
      <c r="D134" s="72" t="s">
        <v>194</v>
      </c>
      <c r="E134" s="86" t="s">
        <v>440</v>
      </c>
      <c r="F134" s="78" t="s">
        <v>236</v>
      </c>
      <c r="G134" s="79" t="s">
        <v>441</v>
      </c>
      <c r="H134" s="77" t="s">
        <v>475</v>
      </c>
      <c r="I134" s="82">
        <v>20.39</v>
      </c>
      <c r="J134" s="85">
        <v>0</v>
      </c>
      <c r="K134" s="28">
        <f t="shared" si="5"/>
        <v>0</v>
      </c>
      <c r="L134" s="28">
        <f t="shared" si="6"/>
        <v>0</v>
      </c>
      <c r="M134" s="29"/>
      <c r="N134" s="30">
        <f t="shared" si="3"/>
        <v>0</v>
      </c>
      <c r="O134" s="29"/>
      <c r="P134" s="29"/>
      <c r="Q134" s="29"/>
      <c r="R134" s="42">
        <f t="shared" si="7"/>
        <v>0</v>
      </c>
      <c r="S134" s="20" t="str">
        <f t="shared" si="8"/>
        <v>OK</v>
      </c>
      <c r="T134" s="142"/>
      <c r="U134" s="143"/>
      <c r="V134" s="143"/>
      <c r="W134" s="143"/>
      <c r="X134" s="41"/>
      <c r="Y134" s="41"/>
      <c r="Z134" s="41"/>
      <c r="AA134" s="40"/>
      <c r="AB134" s="40"/>
      <c r="AC134" s="40"/>
      <c r="AD134" s="40"/>
      <c r="AE134" s="38"/>
      <c r="AF134" s="38"/>
      <c r="AG134" s="38"/>
      <c r="AH134" s="38"/>
      <c r="AI134" s="38"/>
      <c r="AJ134" s="38"/>
      <c r="AK134" s="38"/>
      <c r="AL134" s="38"/>
      <c r="AM134" s="38"/>
      <c r="AN134" s="38"/>
      <c r="AO134" s="38"/>
      <c r="AP134" s="38"/>
      <c r="AQ134" s="38"/>
      <c r="AR134" s="38"/>
      <c r="AS134" s="38"/>
      <c r="AT134" s="38"/>
      <c r="AU134" s="38"/>
      <c r="AV134" s="38"/>
      <c r="AW134" s="38"/>
      <c r="AX134" s="38"/>
      <c r="AY134" s="38"/>
    </row>
    <row r="135" spans="1:51" ht="24.75" customHeight="1" x14ac:dyDescent="0.25">
      <c r="A135" s="166"/>
      <c r="B135" s="164"/>
      <c r="C135" s="67">
        <v>141</v>
      </c>
      <c r="D135" s="72" t="s">
        <v>195</v>
      </c>
      <c r="E135" s="86" t="s">
        <v>442</v>
      </c>
      <c r="F135" s="78" t="s">
        <v>236</v>
      </c>
      <c r="G135" s="79" t="s">
        <v>443</v>
      </c>
      <c r="H135" s="77" t="s">
        <v>475</v>
      </c>
      <c r="I135" s="82">
        <v>23.65</v>
      </c>
      <c r="J135" s="85">
        <v>0</v>
      </c>
      <c r="K135" s="28">
        <f t="shared" si="5"/>
        <v>0</v>
      </c>
      <c r="L135" s="28">
        <f t="shared" si="6"/>
        <v>0</v>
      </c>
      <c r="M135" s="29"/>
      <c r="N135" s="30">
        <f t="shared" si="3"/>
        <v>0</v>
      </c>
      <c r="O135" s="29"/>
      <c r="P135" s="29"/>
      <c r="Q135" s="29"/>
      <c r="R135" s="42">
        <f t="shared" si="7"/>
        <v>0</v>
      </c>
      <c r="S135" s="20" t="str">
        <f t="shared" si="8"/>
        <v>OK</v>
      </c>
      <c r="T135" s="142"/>
      <c r="U135" s="143"/>
      <c r="V135" s="143"/>
      <c r="W135" s="143"/>
      <c r="X135" s="41"/>
      <c r="Y135" s="41"/>
      <c r="Z135" s="41"/>
      <c r="AA135" s="40"/>
      <c r="AB135" s="40"/>
      <c r="AC135" s="40"/>
      <c r="AD135" s="40"/>
      <c r="AE135" s="38"/>
      <c r="AF135" s="38"/>
      <c r="AG135" s="38"/>
      <c r="AH135" s="38"/>
      <c r="AI135" s="38"/>
      <c r="AJ135" s="38"/>
      <c r="AK135" s="38"/>
      <c r="AL135" s="38"/>
      <c r="AM135" s="38"/>
      <c r="AN135" s="38"/>
      <c r="AO135" s="38"/>
      <c r="AP135" s="38"/>
      <c r="AQ135" s="38"/>
      <c r="AR135" s="38"/>
      <c r="AS135" s="38"/>
      <c r="AT135" s="38"/>
      <c r="AU135" s="38"/>
      <c r="AV135" s="38"/>
      <c r="AW135" s="38"/>
      <c r="AX135" s="38"/>
      <c r="AY135" s="38"/>
    </row>
    <row r="136" spans="1:51" ht="24.75" customHeight="1" x14ac:dyDescent="0.25">
      <c r="A136" s="166"/>
      <c r="B136" s="164"/>
      <c r="C136" s="67">
        <v>142</v>
      </c>
      <c r="D136" s="72" t="s">
        <v>196</v>
      </c>
      <c r="E136" s="86" t="s">
        <v>444</v>
      </c>
      <c r="F136" s="78" t="s">
        <v>236</v>
      </c>
      <c r="G136" s="79" t="s">
        <v>445</v>
      </c>
      <c r="H136" s="77" t="s">
        <v>475</v>
      </c>
      <c r="I136" s="82">
        <v>23.5</v>
      </c>
      <c r="J136" s="85">
        <v>0</v>
      </c>
      <c r="K136" s="28">
        <f t="shared" si="5"/>
        <v>0</v>
      </c>
      <c r="L136" s="28">
        <f t="shared" si="6"/>
        <v>0</v>
      </c>
      <c r="M136" s="29"/>
      <c r="N136" s="30">
        <f t="shared" si="3"/>
        <v>0</v>
      </c>
      <c r="O136" s="29"/>
      <c r="P136" s="29"/>
      <c r="Q136" s="29"/>
      <c r="R136" s="42">
        <f t="shared" si="7"/>
        <v>0</v>
      </c>
      <c r="S136" s="20" t="str">
        <f t="shared" si="8"/>
        <v>OK</v>
      </c>
      <c r="T136" s="142"/>
      <c r="U136" s="143"/>
      <c r="V136" s="143"/>
      <c r="W136" s="143"/>
      <c r="X136" s="41"/>
      <c r="Y136" s="41"/>
      <c r="Z136" s="41"/>
      <c r="AA136" s="40"/>
      <c r="AB136" s="40"/>
      <c r="AC136" s="40"/>
      <c r="AD136" s="40"/>
      <c r="AE136" s="38"/>
      <c r="AF136" s="38"/>
      <c r="AG136" s="38"/>
      <c r="AH136" s="38"/>
      <c r="AI136" s="38"/>
      <c r="AJ136" s="38"/>
      <c r="AK136" s="38"/>
      <c r="AL136" s="38"/>
      <c r="AM136" s="38"/>
      <c r="AN136" s="38"/>
      <c r="AO136" s="38"/>
      <c r="AP136" s="38"/>
      <c r="AQ136" s="38"/>
      <c r="AR136" s="38"/>
      <c r="AS136" s="38"/>
      <c r="AT136" s="38"/>
      <c r="AU136" s="38"/>
      <c r="AV136" s="38"/>
      <c r="AW136" s="38"/>
      <c r="AX136" s="38"/>
      <c r="AY136" s="38"/>
    </row>
    <row r="137" spans="1:51" ht="24.75" customHeight="1" x14ac:dyDescent="0.25">
      <c r="A137" s="166"/>
      <c r="B137" s="164"/>
      <c r="C137" s="67">
        <v>143</v>
      </c>
      <c r="D137" s="72" t="s">
        <v>197</v>
      </c>
      <c r="E137" s="86" t="s">
        <v>446</v>
      </c>
      <c r="F137" s="78" t="s">
        <v>236</v>
      </c>
      <c r="G137" s="79" t="s">
        <v>447</v>
      </c>
      <c r="H137" s="77" t="s">
        <v>472</v>
      </c>
      <c r="I137" s="82">
        <v>5.53</v>
      </c>
      <c r="J137" s="85">
        <v>0</v>
      </c>
      <c r="K137" s="28">
        <f t="shared" si="5"/>
        <v>0</v>
      </c>
      <c r="L137" s="28">
        <f t="shared" si="6"/>
        <v>0</v>
      </c>
      <c r="M137" s="29"/>
      <c r="N137" s="30">
        <f t="shared" si="3"/>
        <v>0</v>
      </c>
      <c r="O137" s="29"/>
      <c r="P137" s="29"/>
      <c r="Q137" s="29"/>
      <c r="R137" s="42">
        <f t="shared" si="7"/>
        <v>0</v>
      </c>
      <c r="S137" s="20" t="str">
        <f t="shared" si="8"/>
        <v>OK</v>
      </c>
      <c r="T137" s="142"/>
      <c r="U137" s="143"/>
      <c r="V137" s="143"/>
      <c r="W137" s="143"/>
      <c r="X137" s="41"/>
      <c r="Y137" s="41"/>
      <c r="Z137" s="41"/>
      <c r="AA137" s="40"/>
      <c r="AB137" s="40"/>
      <c r="AC137" s="40"/>
      <c r="AD137" s="40"/>
      <c r="AE137" s="38"/>
      <c r="AF137" s="38"/>
      <c r="AG137" s="38"/>
      <c r="AH137" s="38"/>
      <c r="AI137" s="38"/>
      <c r="AJ137" s="38"/>
      <c r="AK137" s="38"/>
      <c r="AL137" s="38"/>
      <c r="AM137" s="38"/>
      <c r="AN137" s="38"/>
      <c r="AO137" s="38"/>
      <c r="AP137" s="38"/>
      <c r="AQ137" s="38"/>
      <c r="AR137" s="38"/>
      <c r="AS137" s="38"/>
      <c r="AT137" s="38"/>
      <c r="AU137" s="38"/>
      <c r="AV137" s="38"/>
      <c r="AW137" s="38"/>
      <c r="AX137" s="38"/>
      <c r="AY137" s="38"/>
    </row>
    <row r="138" spans="1:51" ht="24.75" customHeight="1" x14ac:dyDescent="0.25">
      <c r="A138" s="166"/>
      <c r="B138" s="165"/>
      <c r="C138" s="67">
        <v>144</v>
      </c>
      <c r="D138" s="72" t="s">
        <v>198</v>
      </c>
      <c r="E138" s="86" t="s">
        <v>448</v>
      </c>
      <c r="F138" s="78" t="s">
        <v>236</v>
      </c>
      <c r="G138" s="79" t="s">
        <v>447</v>
      </c>
      <c r="H138" s="77" t="s">
        <v>472</v>
      </c>
      <c r="I138" s="82">
        <v>7.93</v>
      </c>
      <c r="J138" s="85">
        <v>0</v>
      </c>
      <c r="K138" s="28">
        <f t="shared" si="5"/>
        <v>0</v>
      </c>
      <c r="L138" s="28">
        <f t="shared" si="6"/>
        <v>0</v>
      </c>
      <c r="M138" s="29"/>
      <c r="N138" s="30">
        <f t="shared" si="3"/>
        <v>0</v>
      </c>
      <c r="O138" s="29"/>
      <c r="P138" s="29"/>
      <c r="Q138" s="29"/>
      <c r="R138" s="42">
        <f t="shared" si="7"/>
        <v>0</v>
      </c>
      <c r="S138" s="20" t="str">
        <f t="shared" si="8"/>
        <v>OK</v>
      </c>
      <c r="T138" s="142"/>
      <c r="U138" s="143"/>
      <c r="V138" s="143"/>
      <c r="W138" s="143"/>
      <c r="X138" s="41"/>
      <c r="Y138" s="41"/>
      <c r="Z138" s="41"/>
      <c r="AA138" s="40"/>
      <c r="AB138" s="40"/>
      <c r="AC138" s="40"/>
      <c r="AD138" s="40"/>
      <c r="AE138" s="38"/>
      <c r="AF138" s="38"/>
      <c r="AG138" s="38"/>
      <c r="AH138" s="38"/>
      <c r="AI138" s="38"/>
      <c r="AJ138" s="38"/>
      <c r="AK138" s="38"/>
      <c r="AL138" s="38"/>
      <c r="AM138" s="38"/>
      <c r="AN138" s="38"/>
      <c r="AO138" s="38"/>
      <c r="AP138" s="38"/>
      <c r="AQ138" s="38"/>
      <c r="AR138" s="38"/>
      <c r="AS138" s="38"/>
      <c r="AT138" s="38"/>
      <c r="AU138" s="38"/>
      <c r="AV138" s="38"/>
      <c r="AW138" s="38"/>
      <c r="AX138" s="38"/>
      <c r="AY138" s="38"/>
    </row>
    <row r="139" spans="1:51" ht="24.75" customHeight="1" x14ac:dyDescent="0.25">
      <c r="A139" s="166" t="s">
        <v>481</v>
      </c>
      <c r="B139" s="163">
        <v>16</v>
      </c>
      <c r="C139" s="67">
        <v>145</v>
      </c>
      <c r="D139" s="72" t="s">
        <v>199</v>
      </c>
      <c r="E139" s="86" t="s">
        <v>449</v>
      </c>
      <c r="F139" s="78" t="s">
        <v>236</v>
      </c>
      <c r="G139" s="79" t="s">
        <v>450</v>
      </c>
      <c r="H139" s="77" t="s">
        <v>468</v>
      </c>
      <c r="I139" s="82">
        <v>229.58</v>
      </c>
      <c r="J139" s="85">
        <v>0</v>
      </c>
      <c r="K139" s="28">
        <f t="shared" si="5"/>
        <v>0</v>
      </c>
      <c r="L139" s="28">
        <f t="shared" si="6"/>
        <v>0</v>
      </c>
      <c r="M139" s="29"/>
      <c r="N139" s="30">
        <f t="shared" si="3"/>
        <v>0</v>
      </c>
      <c r="O139" s="29"/>
      <c r="P139" s="29"/>
      <c r="Q139" s="29"/>
      <c r="R139" s="42">
        <f t="shared" si="7"/>
        <v>0</v>
      </c>
      <c r="S139" s="20" t="str">
        <f t="shared" si="8"/>
        <v>OK</v>
      </c>
      <c r="T139" s="142"/>
      <c r="U139" s="143"/>
      <c r="V139" s="143"/>
      <c r="W139" s="143"/>
      <c r="X139" s="41"/>
      <c r="Y139" s="41"/>
      <c r="Z139" s="41"/>
      <c r="AA139" s="40"/>
      <c r="AB139" s="40"/>
      <c r="AC139" s="40"/>
      <c r="AD139" s="40"/>
      <c r="AE139" s="38"/>
      <c r="AF139" s="38"/>
      <c r="AG139" s="38"/>
      <c r="AH139" s="38"/>
      <c r="AI139" s="38"/>
      <c r="AJ139" s="38"/>
      <c r="AK139" s="38"/>
      <c r="AL139" s="38"/>
      <c r="AM139" s="38"/>
      <c r="AN139" s="38"/>
      <c r="AO139" s="38"/>
      <c r="AP139" s="38"/>
      <c r="AQ139" s="38"/>
      <c r="AR139" s="38"/>
      <c r="AS139" s="38"/>
      <c r="AT139" s="38"/>
      <c r="AU139" s="38"/>
      <c r="AV139" s="38"/>
      <c r="AW139" s="38"/>
      <c r="AX139" s="38"/>
      <c r="AY139" s="38"/>
    </row>
    <row r="140" spans="1:51" ht="24.75" customHeight="1" x14ac:dyDescent="0.25">
      <c r="A140" s="166"/>
      <c r="B140" s="165"/>
      <c r="C140" s="67">
        <v>146</v>
      </c>
      <c r="D140" s="72" t="s">
        <v>200</v>
      </c>
      <c r="E140" s="86" t="s">
        <v>451</v>
      </c>
      <c r="F140" s="78" t="s">
        <v>403</v>
      </c>
      <c r="G140" s="79" t="s">
        <v>452</v>
      </c>
      <c r="H140" s="77" t="s">
        <v>52</v>
      </c>
      <c r="I140" s="82">
        <v>96.02</v>
      </c>
      <c r="J140" s="85">
        <v>0</v>
      </c>
      <c r="K140" s="28">
        <f t="shared" si="5"/>
        <v>0</v>
      </c>
      <c r="L140" s="28">
        <f t="shared" si="6"/>
        <v>0</v>
      </c>
      <c r="M140" s="29"/>
      <c r="N140" s="30">
        <f t="shared" si="3"/>
        <v>0</v>
      </c>
      <c r="O140" s="29"/>
      <c r="P140" s="29"/>
      <c r="Q140" s="29"/>
      <c r="R140" s="42">
        <f t="shared" si="7"/>
        <v>0</v>
      </c>
      <c r="S140" s="20" t="str">
        <f t="shared" si="8"/>
        <v>OK</v>
      </c>
      <c r="T140" s="142"/>
      <c r="U140" s="143"/>
      <c r="V140" s="143"/>
      <c r="W140" s="143"/>
      <c r="X140" s="41"/>
      <c r="Y140" s="41"/>
      <c r="Z140" s="41"/>
      <c r="AA140" s="40"/>
      <c r="AB140" s="40"/>
      <c r="AC140" s="40"/>
      <c r="AD140" s="40"/>
      <c r="AE140" s="38"/>
      <c r="AF140" s="38"/>
      <c r="AG140" s="38"/>
      <c r="AH140" s="38"/>
      <c r="AI140" s="38"/>
      <c r="AJ140" s="38"/>
      <c r="AK140" s="38"/>
      <c r="AL140" s="38"/>
      <c r="AM140" s="38"/>
      <c r="AN140" s="38"/>
      <c r="AO140" s="38"/>
      <c r="AP140" s="38"/>
      <c r="AQ140" s="38"/>
      <c r="AR140" s="38"/>
      <c r="AS140" s="38"/>
      <c r="AT140" s="38"/>
      <c r="AU140" s="38"/>
      <c r="AV140" s="38"/>
      <c r="AW140" s="38"/>
      <c r="AX140" s="38"/>
      <c r="AY140" s="38"/>
    </row>
    <row r="141" spans="1:51" ht="24.75" customHeight="1" x14ac:dyDescent="0.25">
      <c r="A141" s="166" t="s">
        <v>481</v>
      </c>
      <c r="B141" s="163">
        <v>17</v>
      </c>
      <c r="C141" s="67">
        <v>147</v>
      </c>
      <c r="D141" s="73" t="s">
        <v>201</v>
      </c>
      <c r="E141" s="86" t="s">
        <v>453</v>
      </c>
      <c r="F141" s="78" t="s">
        <v>3</v>
      </c>
      <c r="G141" s="80" t="s">
        <v>454</v>
      </c>
      <c r="H141" s="77" t="s">
        <v>468</v>
      </c>
      <c r="I141" s="82">
        <v>1298.31</v>
      </c>
      <c r="J141" s="85">
        <v>0</v>
      </c>
      <c r="K141" s="28">
        <f t="shared" si="5"/>
        <v>0</v>
      </c>
      <c r="L141" s="28">
        <f t="shared" si="6"/>
        <v>0</v>
      </c>
      <c r="M141" s="29"/>
      <c r="N141" s="30">
        <f t="shared" si="3"/>
        <v>0</v>
      </c>
      <c r="O141" s="29"/>
      <c r="P141" s="29"/>
      <c r="Q141" s="29"/>
      <c r="R141" s="42">
        <f t="shared" si="7"/>
        <v>0</v>
      </c>
      <c r="S141" s="20" t="str">
        <f t="shared" si="8"/>
        <v>OK</v>
      </c>
      <c r="T141" s="142"/>
      <c r="U141" s="143"/>
      <c r="V141" s="143"/>
      <c r="W141" s="143"/>
      <c r="X141" s="41"/>
      <c r="Y141" s="41"/>
      <c r="Z141" s="41"/>
      <c r="AA141" s="40"/>
      <c r="AB141" s="40"/>
      <c r="AC141" s="40"/>
      <c r="AD141" s="40"/>
      <c r="AE141" s="38"/>
      <c r="AF141" s="38"/>
      <c r="AG141" s="38"/>
      <c r="AH141" s="38"/>
      <c r="AI141" s="38"/>
      <c r="AJ141" s="38"/>
      <c r="AK141" s="38"/>
      <c r="AL141" s="38"/>
      <c r="AM141" s="38"/>
      <c r="AN141" s="38"/>
      <c r="AO141" s="38"/>
      <c r="AP141" s="38"/>
      <c r="AQ141" s="38"/>
      <c r="AR141" s="38"/>
      <c r="AS141" s="38"/>
      <c r="AT141" s="38"/>
      <c r="AU141" s="38"/>
      <c r="AV141" s="38"/>
      <c r="AW141" s="38"/>
      <c r="AX141" s="38"/>
      <c r="AY141" s="38"/>
    </row>
    <row r="142" spans="1:51" ht="24.75" customHeight="1" x14ac:dyDescent="0.25">
      <c r="A142" s="166"/>
      <c r="B142" s="164"/>
      <c r="C142" s="67">
        <v>148</v>
      </c>
      <c r="D142" s="73" t="s">
        <v>202</v>
      </c>
      <c r="E142" s="86" t="s">
        <v>455</v>
      </c>
      <c r="F142" s="78" t="s">
        <v>3</v>
      </c>
      <c r="G142" s="80" t="s">
        <v>454</v>
      </c>
      <c r="H142" s="77" t="s">
        <v>476</v>
      </c>
      <c r="I142" s="82">
        <v>1073.81</v>
      </c>
      <c r="J142" s="85">
        <v>0</v>
      </c>
      <c r="K142" s="28">
        <f t="shared" si="5"/>
        <v>0</v>
      </c>
      <c r="L142" s="28">
        <f t="shared" si="6"/>
        <v>0</v>
      </c>
      <c r="M142" s="29"/>
      <c r="N142" s="30">
        <f t="shared" si="3"/>
        <v>0</v>
      </c>
      <c r="O142" s="29"/>
      <c r="P142" s="29"/>
      <c r="Q142" s="29"/>
      <c r="R142" s="42">
        <f t="shared" si="7"/>
        <v>0</v>
      </c>
      <c r="S142" s="20" t="str">
        <f t="shared" si="8"/>
        <v>OK</v>
      </c>
      <c r="T142" s="142"/>
      <c r="U142" s="143"/>
      <c r="V142" s="143"/>
      <c r="W142" s="143"/>
      <c r="X142" s="41"/>
      <c r="Y142" s="41"/>
      <c r="Z142" s="41"/>
      <c r="AA142" s="40"/>
      <c r="AB142" s="40"/>
      <c r="AC142" s="40"/>
      <c r="AD142" s="40"/>
      <c r="AE142" s="38"/>
      <c r="AF142" s="38"/>
      <c r="AG142" s="38"/>
      <c r="AH142" s="38"/>
      <c r="AI142" s="38"/>
      <c r="AJ142" s="38"/>
      <c r="AK142" s="38"/>
      <c r="AL142" s="38"/>
      <c r="AM142" s="38"/>
      <c r="AN142" s="38"/>
      <c r="AO142" s="38"/>
      <c r="AP142" s="38"/>
      <c r="AQ142" s="38"/>
      <c r="AR142" s="38"/>
      <c r="AS142" s="38"/>
      <c r="AT142" s="38"/>
      <c r="AU142" s="38"/>
      <c r="AV142" s="38"/>
      <c r="AW142" s="38"/>
      <c r="AX142" s="38"/>
      <c r="AY142" s="38"/>
    </row>
    <row r="143" spans="1:51" ht="24.75" customHeight="1" x14ac:dyDescent="0.25">
      <c r="A143" s="166"/>
      <c r="B143" s="165"/>
      <c r="C143" s="67">
        <v>149</v>
      </c>
      <c r="D143" s="73" t="s">
        <v>203</v>
      </c>
      <c r="E143" s="86" t="s">
        <v>456</v>
      </c>
      <c r="F143" s="78" t="s">
        <v>3</v>
      </c>
      <c r="G143" s="80" t="s">
        <v>454</v>
      </c>
      <c r="H143" s="77" t="s">
        <v>468</v>
      </c>
      <c r="I143" s="82">
        <v>424.67</v>
      </c>
      <c r="J143" s="85">
        <v>0</v>
      </c>
      <c r="K143" s="28">
        <f t="shared" si="5"/>
        <v>0</v>
      </c>
      <c r="L143" s="28">
        <f t="shared" si="6"/>
        <v>0</v>
      </c>
      <c r="M143" s="29"/>
      <c r="N143" s="30">
        <f t="shared" si="3"/>
        <v>0</v>
      </c>
      <c r="O143" s="29"/>
      <c r="P143" s="29"/>
      <c r="Q143" s="29"/>
      <c r="R143" s="42">
        <f t="shared" si="7"/>
        <v>0</v>
      </c>
      <c r="S143" s="20" t="str">
        <f t="shared" si="8"/>
        <v>OK</v>
      </c>
      <c r="T143" s="142"/>
      <c r="U143" s="143"/>
      <c r="V143" s="143"/>
      <c r="W143" s="143"/>
      <c r="X143" s="41"/>
      <c r="Y143" s="41"/>
      <c r="Z143" s="41"/>
      <c r="AA143" s="40"/>
      <c r="AB143" s="40"/>
      <c r="AC143" s="40"/>
      <c r="AD143" s="40"/>
      <c r="AE143" s="38"/>
      <c r="AF143" s="38"/>
      <c r="AG143" s="38"/>
      <c r="AH143" s="38"/>
      <c r="AI143" s="38"/>
      <c r="AJ143" s="38"/>
      <c r="AK143" s="38"/>
      <c r="AL143" s="38"/>
      <c r="AM143" s="38"/>
      <c r="AN143" s="38"/>
      <c r="AO143" s="38"/>
      <c r="AP143" s="38"/>
      <c r="AQ143" s="38"/>
      <c r="AR143" s="38"/>
      <c r="AS143" s="38"/>
      <c r="AT143" s="38"/>
      <c r="AU143" s="38"/>
      <c r="AV143" s="38"/>
      <c r="AW143" s="38"/>
      <c r="AX143" s="38"/>
      <c r="AY143" s="38"/>
    </row>
    <row r="144" spans="1:51" ht="24.75" customHeight="1" x14ac:dyDescent="0.25">
      <c r="A144" s="166" t="s">
        <v>482</v>
      </c>
      <c r="B144" s="163">
        <v>18</v>
      </c>
      <c r="C144" s="67">
        <v>150</v>
      </c>
      <c r="D144" s="73" t="s">
        <v>204</v>
      </c>
      <c r="E144" s="86" t="s">
        <v>457</v>
      </c>
      <c r="F144" s="78" t="s">
        <v>403</v>
      </c>
      <c r="G144" s="80" t="s">
        <v>433</v>
      </c>
      <c r="H144" s="77" t="s">
        <v>470</v>
      </c>
      <c r="I144" s="82">
        <v>30.6</v>
      </c>
      <c r="J144" s="85">
        <v>0</v>
      </c>
      <c r="K144" s="28">
        <f t="shared" si="5"/>
        <v>0</v>
      </c>
      <c r="L144" s="28">
        <f t="shared" si="6"/>
        <v>0</v>
      </c>
      <c r="M144" s="29"/>
      <c r="N144" s="30">
        <f t="shared" si="3"/>
        <v>0</v>
      </c>
      <c r="O144" s="29"/>
      <c r="P144" s="29"/>
      <c r="Q144" s="29"/>
      <c r="R144" s="42">
        <f t="shared" si="7"/>
        <v>0</v>
      </c>
      <c r="S144" s="20" t="str">
        <f t="shared" si="8"/>
        <v>OK</v>
      </c>
      <c r="T144" s="142"/>
      <c r="U144" s="143"/>
      <c r="V144" s="143"/>
      <c r="W144" s="143"/>
      <c r="X144" s="41"/>
      <c r="Y144" s="41"/>
      <c r="Z144" s="41"/>
      <c r="AA144" s="40"/>
      <c r="AB144" s="40"/>
      <c r="AC144" s="40"/>
      <c r="AD144" s="40"/>
      <c r="AE144" s="38"/>
      <c r="AF144" s="38"/>
      <c r="AG144" s="38"/>
      <c r="AH144" s="38"/>
      <c r="AI144" s="38"/>
      <c r="AJ144" s="38"/>
      <c r="AK144" s="38"/>
      <c r="AL144" s="38"/>
      <c r="AM144" s="38"/>
      <c r="AN144" s="38"/>
      <c r="AO144" s="38"/>
      <c r="AP144" s="38"/>
      <c r="AQ144" s="38"/>
      <c r="AR144" s="38"/>
      <c r="AS144" s="38"/>
      <c r="AT144" s="38"/>
      <c r="AU144" s="38"/>
      <c r="AV144" s="38"/>
      <c r="AW144" s="38"/>
      <c r="AX144" s="38"/>
      <c r="AY144" s="38"/>
    </row>
    <row r="145" spans="1:51" ht="24.75" customHeight="1" x14ac:dyDescent="0.25">
      <c r="A145" s="166"/>
      <c r="B145" s="164"/>
      <c r="C145" s="67">
        <v>151</v>
      </c>
      <c r="D145" s="73" t="s">
        <v>205</v>
      </c>
      <c r="E145" s="86" t="s">
        <v>458</v>
      </c>
      <c r="F145" s="78" t="s">
        <v>3</v>
      </c>
      <c r="G145" s="80" t="s">
        <v>433</v>
      </c>
      <c r="H145" s="77" t="s">
        <v>468</v>
      </c>
      <c r="I145" s="82">
        <v>14.23</v>
      </c>
      <c r="J145" s="85">
        <v>0</v>
      </c>
      <c r="K145" s="28">
        <f t="shared" si="5"/>
        <v>0</v>
      </c>
      <c r="L145" s="28">
        <f t="shared" si="6"/>
        <v>0</v>
      </c>
      <c r="M145" s="29"/>
      <c r="N145" s="30">
        <f t="shared" si="3"/>
        <v>0</v>
      </c>
      <c r="O145" s="29"/>
      <c r="P145" s="29"/>
      <c r="Q145" s="29"/>
      <c r="R145" s="42">
        <f t="shared" si="7"/>
        <v>0</v>
      </c>
      <c r="S145" s="20" t="str">
        <f t="shared" si="8"/>
        <v>OK</v>
      </c>
      <c r="T145" s="142"/>
      <c r="U145" s="143"/>
      <c r="V145" s="143"/>
      <c r="W145" s="143"/>
      <c r="X145" s="41"/>
      <c r="Y145" s="41"/>
      <c r="Z145" s="41"/>
      <c r="AA145" s="40"/>
      <c r="AB145" s="40"/>
      <c r="AC145" s="40"/>
      <c r="AD145" s="40"/>
      <c r="AE145" s="38"/>
      <c r="AF145" s="38"/>
      <c r="AG145" s="38"/>
      <c r="AH145" s="38"/>
      <c r="AI145" s="38"/>
      <c r="AJ145" s="38"/>
      <c r="AK145" s="38"/>
      <c r="AL145" s="38"/>
      <c r="AM145" s="38"/>
      <c r="AN145" s="38"/>
      <c r="AO145" s="38"/>
      <c r="AP145" s="38"/>
      <c r="AQ145" s="38"/>
      <c r="AR145" s="38"/>
      <c r="AS145" s="38"/>
      <c r="AT145" s="38"/>
      <c r="AU145" s="38"/>
      <c r="AV145" s="38"/>
      <c r="AW145" s="38"/>
      <c r="AX145" s="38"/>
      <c r="AY145" s="38"/>
    </row>
    <row r="146" spans="1:51" ht="24.75" customHeight="1" x14ac:dyDescent="0.25">
      <c r="A146" s="166"/>
      <c r="B146" s="164"/>
      <c r="C146" s="67">
        <v>152</v>
      </c>
      <c r="D146" s="73" t="s">
        <v>206</v>
      </c>
      <c r="E146" s="86" t="s">
        <v>459</v>
      </c>
      <c r="F146" s="78" t="s">
        <v>3</v>
      </c>
      <c r="G146" s="80" t="s">
        <v>433</v>
      </c>
      <c r="H146" s="77" t="s">
        <v>468</v>
      </c>
      <c r="I146" s="82">
        <v>4.05</v>
      </c>
      <c r="J146" s="85">
        <v>0</v>
      </c>
      <c r="K146" s="28">
        <f t="shared" si="5"/>
        <v>0</v>
      </c>
      <c r="L146" s="28">
        <f t="shared" si="6"/>
        <v>0</v>
      </c>
      <c r="M146" s="29"/>
      <c r="N146" s="30">
        <f t="shared" si="3"/>
        <v>0</v>
      </c>
      <c r="O146" s="29"/>
      <c r="P146" s="29"/>
      <c r="Q146" s="29"/>
      <c r="R146" s="42">
        <f t="shared" si="7"/>
        <v>0</v>
      </c>
      <c r="S146" s="20" t="str">
        <f t="shared" si="8"/>
        <v>OK</v>
      </c>
      <c r="T146" s="142"/>
      <c r="U146" s="143"/>
      <c r="V146" s="143"/>
      <c r="W146" s="143"/>
      <c r="X146" s="41"/>
      <c r="Y146" s="41"/>
      <c r="Z146" s="41"/>
      <c r="AA146" s="40"/>
      <c r="AB146" s="40"/>
      <c r="AC146" s="40"/>
      <c r="AD146" s="40"/>
      <c r="AE146" s="38"/>
      <c r="AF146" s="38"/>
      <c r="AG146" s="38"/>
      <c r="AH146" s="38"/>
      <c r="AI146" s="38"/>
      <c r="AJ146" s="38"/>
      <c r="AK146" s="38"/>
      <c r="AL146" s="38"/>
      <c r="AM146" s="38"/>
      <c r="AN146" s="38"/>
      <c r="AO146" s="38"/>
      <c r="AP146" s="38"/>
      <c r="AQ146" s="38"/>
      <c r="AR146" s="38"/>
      <c r="AS146" s="38"/>
      <c r="AT146" s="38"/>
      <c r="AU146" s="38"/>
      <c r="AV146" s="38"/>
      <c r="AW146" s="38"/>
      <c r="AX146" s="38"/>
      <c r="AY146" s="38"/>
    </row>
    <row r="147" spans="1:51" ht="24.75" customHeight="1" x14ac:dyDescent="0.25">
      <c r="A147" s="166"/>
      <c r="B147" s="164"/>
      <c r="C147" s="67">
        <v>153</v>
      </c>
      <c r="D147" s="73" t="s">
        <v>207</v>
      </c>
      <c r="E147" s="86" t="s">
        <v>460</v>
      </c>
      <c r="F147" s="78" t="s">
        <v>3</v>
      </c>
      <c r="G147" s="80" t="s">
        <v>433</v>
      </c>
      <c r="H147" s="77" t="s">
        <v>468</v>
      </c>
      <c r="I147" s="82">
        <v>3.9</v>
      </c>
      <c r="J147" s="85">
        <v>0</v>
      </c>
      <c r="K147" s="28">
        <f t="shared" si="5"/>
        <v>0</v>
      </c>
      <c r="L147" s="28">
        <f t="shared" si="6"/>
        <v>0</v>
      </c>
      <c r="M147" s="29"/>
      <c r="N147" s="30">
        <f t="shared" si="3"/>
        <v>0</v>
      </c>
      <c r="O147" s="29"/>
      <c r="P147" s="29"/>
      <c r="Q147" s="29"/>
      <c r="R147" s="42">
        <f t="shared" si="7"/>
        <v>0</v>
      </c>
      <c r="S147" s="20" t="str">
        <f t="shared" si="8"/>
        <v>OK</v>
      </c>
      <c r="T147" s="142"/>
      <c r="U147" s="143"/>
      <c r="V147" s="143"/>
      <c r="W147" s="143"/>
      <c r="X147" s="41"/>
      <c r="Y147" s="41"/>
      <c r="Z147" s="41"/>
      <c r="AA147" s="40"/>
      <c r="AB147" s="40"/>
      <c r="AC147" s="40"/>
      <c r="AD147" s="40"/>
      <c r="AE147" s="38"/>
      <c r="AF147" s="38"/>
      <c r="AG147" s="38"/>
      <c r="AH147" s="38"/>
      <c r="AI147" s="38"/>
      <c r="AJ147" s="38"/>
      <c r="AK147" s="38"/>
      <c r="AL147" s="38"/>
      <c r="AM147" s="38"/>
      <c r="AN147" s="38"/>
      <c r="AO147" s="38"/>
      <c r="AP147" s="38"/>
      <c r="AQ147" s="38"/>
      <c r="AR147" s="38"/>
      <c r="AS147" s="38"/>
      <c r="AT147" s="38"/>
      <c r="AU147" s="38"/>
      <c r="AV147" s="38"/>
      <c r="AW147" s="38"/>
      <c r="AX147" s="38"/>
      <c r="AY147" s="38"/>
    </row>
    <row r="148" spans="1:51" ht="24.75" customHeight="1" x14ac:dyDescent="0.25">
      <c r="A148" s="166"/>
      <c r="B148" s="164"/>
      <c r="C148" s="67">
        <v>154</v>
      </c>
      <c r="D148" s="73" t="s">
        <v>208</v>
      </c>
      <c r="E148" s="86" t="s">
        <v>461</v>
      </c>
      <c r="F148" s="78" t="s">
        <v>3</v>
      </c>
      <c r="G148" s="80" t="s">
        <v>433</v>
      </c>
      <c r="H148" s="77" t="s">
        <v>468</v>
      </c>
      <c r="I148" s="82">
        <v>3.27</v>
      </c>
      <c r="J148" s="85">
        <v>0</v>
      </c>
      <c r="K148" s="28">
        <f t="shared" si="5"/>
        <v>0</v>
      </c>
      <c r="L148" s="28">
        <f t="shared" si="6"/>
        <v>0</v>
      </c>
      <c r="M148" s="29"/>
      <c r="N148" s="30">
        <f t="shared" si="3"/>
        <v>0</v>
      </c>
      <c r="O148" s="29"/>
      <c r="P148" s="29"/>
      <c r="Q148" s="29"/>
      <c r="R148" s="42">
        <f t="shared" si="7"/>
        <v>0</v>
      </c>
      <c r="S148" s="20" t="str">
        <f t="shared" si="8"/>
        <v>OK</v>
      </c>
      <c r="T148" s="142"/>
      <c r="U148" s="143"/>
      <c r="V148" s="143"/>
      <c r="W148" s="143"/>
      <c r="X148" s="41"/>
      <c r="Y148" s="41"/>
      <c r="Z148" s="41"/>
      <c r="AA148" s="40"/>
      <c r="AB148" s="40"/>
      <c r="AC148" s="40"/>
      <c r="AD148" s="40"/>
      <c r="AE148" s="38"/>
      <c r="AF148" s="38"/>
      <c r="AG148" s="38"/>
      <c r="AH148" s="38"/>
      <c r="AI148" s="38"/>
      <c r="AJ148" s="38"/>
      <c r="AK148" s="38"/>
      <c r="AL148" s="38"/>
      <c r="AM148" s="38"/>
      <c r="AN148" s="38"/>
      <c r="AO148" s="38"/>
      <c r="AP148" s="38"/>
      <c r="AQ148" s="38"/>
      <c r="AR148" s="38"/>
      <c r="AS148" s="38"/>
      <c r="AT148" s="38"/>
      <c r="AU148" s="38"/>
      <c r="AV148" s="38"/>
      <c r="AW148" s="38"/>
      <c r="AX148" s="38"/>
      <c r="AY148" s="38"/>
    </row>
    <row r="149" spans="1:51" ht="24.75" customHeight="1" x14ac:dyDescent="0.25">
      <c r="A149" s="166"/>
      <c r="B149" s="164"/>
      <c r="C149" s="67">
        <v>155</v>
      </c>
      <c r="D149" s="73" t="s">
        <v>209</v>
      </c>
      <c r="E149" s="86" t="s">
        <v>462</v>
      </c>
      <c r="F149" s="78" t="s">
        <v>3</v>
      </c>
      <c r="G149" s="80" t="s">
        <v>433</v>
      </c>
      <c r="H149" s="77" t="s">
        <v>468</v>
      </c>
      <c r="I149" s="82">
        <v>4.12</v>
      </c>
      <c r="J149" s="85">
        <v>0</v>
      </c>
      <c r="K149" s="28">
        <f t="shared" si="5"/>
        <v>0</v>
      </c>
      <c r="L149" s="28">
        <f t="shared" si="6"/>
        <v>0</v>
      </c>
      <c r="M149" s="29"/>
      <c r="N149" s="30">
        <f t="shared" si="3"/>
        <v>0</v>
      </c>
      <c r="O149" s="29"/>
      <c r="P149" s="29"/>
      <c r="Q149" s="29"/>
      <c r="R149" s="42">
        <f t="shared" si="7"/>
        <v>0</v>
      </c>
      <c r="S149" s="20" t="str">
        <f t="shared" si="8"/>
        <v>OK</v>
      </c>
      <c r="T149" s="142"/>
      <c r="U149" s="143"/>
      <c r="V149" s="143"/>
      <c r="W149" s="143"/>
      <c r="X149" s="41"/>
      <c r="Y149" s="41"/>
      <c r="Z149" s="41"/>
      <c r="AA149" s="40"/>
      <c r="AB149" s="40"/>
      <c r="AC149" s="40"/>
      <c r="AD149" s="40"/>
      <c r="AE149" s="38"/>
      <c r="AF149" s="38"/>
      <c r="AG149" s="38"/>
      <c r="AH149" s="38"/>
      <c r="AI149" s="38"/>
      <c r="AJ149" s="38"/>
      <c r="AK149" s="38"/>
      <c r="AL149" s="38"/>
      <c r="AM149" s="38"/>
      <c r="AN149" s="38"/>
      <c r="AO149" s="38"/>
      <c r="AP149" s="38"/>
      <c r="AQ149" s="38"/>
      <c r="AR149" s="38"/>
      <c r="AS149" s="38"/>
      <c r="AT149" s="38"/>
      <c r="AU149" s="38"/>
      <c r="AV149" s="38"/>
      <c r="AW149" s="38"/>
      <c r="AX149" s="38"/>
      <c r="AY149" s="38"/>
    </row>
    <row r="150" spans="1:51" ht="24.75" customHeight="1" x14ac:dyDescent="0.25">
      <c r="A150" s="166"/>
      <c r="B150" s="164"/>
      <c r="C150" s="67">
        <v>156</v>
      </c>
      <c r="D150" s="73" t="s">
        <v>210</v>
      </c>
      <c r="E150" s="86" t="s">
        <v>463</v>
      </c>
      <c r="F150" s="78" t="s">
        <v>3</v>
      </c>
      <c r="G150" s="80" t="s">
        <v>433</v>
      </c>
      <c r="H150" s="77" t="s">
        <v>468</v>
      </c>
      <c r="I150" s="82">
        <v>5.89</v>
      </c>
      <c r="J150" s="85">
        <v>0</v>
      </c>
      <c r="K150" s="28">
        <f t="shared" si="5"/>
        <v>0</v>
      </c>
      <c r="L150" s="28">
        <f t="shared" si="6"/>
        <v>0</v>
      </c>
      <c r="M150" s="29"/>
      <c r="N150" s="30">
        <f t="shared" si="3"/>
        <v>0</v>
      </c>
      <c r="O150" s="29"/>
      <c r="P150" s="29"/>
      <c r="Q150" s="29"/>
      <c r="R150" s="42">
        <f t="shared" si="7"/>
        <v>0</v>
      </c>
      <c r="S150" s="20" t="str">
        <f t="shared" si="8"/>
        <v>OK</v>
      </c>
      <c r="T150" s="142"/>
      <c r="U150" s="143"/>
      <c r="V150" s="143"/>
      <c r="W150" s="143"/>
      <c r="X150" s="41"/>
      <c r="Y150" s="41"/>
      <c r="Z150" s="41"/>
      <c r="AA150" s="40"/>
      <c r="AB150" s="40"/>
      <c r="AC150" s="40"/>
      <c r="AD150" s="40"/>
      <c r="AE150" s="38"/>
      <c r="AF150" s="38"/>
      <c r="AG150" s="38"/>
      <c r="AH150" s="38"/>
      <c r="AI150" s="38"/>
      <c r="AJ150" s="38"/>
      <c r="AK150" s="38"/>
      <c r="AL150" s="38"/>
      <c r="AM150" s="38"/>
      <c r="AN150" s="38"/>
      <c r="AO150" s="38"/>
      <c r="AP150" s="38"/>
      <c r="AQ150" s="38"/>
      <c r="AR150" s="38"/>
      <c r="AS150" s="38"/>
      <c r="AT150" s="38"/>
      <c r="AU150" s="38"/>
      <c r="AV150" s="38"/>
      <c r="AW150" s="38"/>
      <c r="AX150" s="38"/>
      <c r="AY150" s="38"/>
    </row>
    <row r="151" spans="1:51" ht="24.75" customHeight="1" x14ac:dyDescent="0.25">
      <c r="A151" s="166"/>
      <c r="B151" s="164"/>
      <c r="C151" s="67">
        <v>157</v>
      </c>
      <c r="D151" s="73" t="s">
        <v>211</v>
      </c>
      <c r="E151" s="86" t="s">
        <v>464</v>
      </c>
      <c r="F151" s="78" t="s">
        <v>3</v>
      </c>
      <c r="G151" s="80" t="s">
        <v>433</v>
      </c>
      <c r="H151" s="77" t="s">
        <v>468</v>
      </c>
      <c r="I151" s="82">
        <v>3.9</v>
      </c>
      <c r="J151" s="85">
        <v>0</v>
      </c>
      <c r="K151" s="28">
        <f t="shared" si="5"/>
        <v>0</v>
      </c>
      <c r="L151" s="28">
        <f t="shared" si="6"/>
        <v>0</v>
      </c>
      <c r="M151" s="29"/>
      <c r="N151" s="30">
        <f t="shared" si="3"/>
        <v>0</v>
      </c>
      <c r="O151" s="29"/>
      <c r="P151" s="29"/>
      <c r="Q151" s="29"/>
      <c r="R151" s="42">
        <f t="shared" si="7"/>
        <v>0</v>
      </c>
      <c r="S151" s="20" t="str">
        <f t="shared" si="8"/>
        <v>OK</v>
      </c>
      <c r="T151" s="142"/>
      <c r="U151" s="143"/>
      <c r="V151" s="143"/>
      <c r="W151" s="143"/>
      <c r="X151" s="41"/>
      <c r="Y151" s="41"/>
      <c r="Z151" s="41"/>
      <c r="AA151" s="40"/>
      <c r="AB151" s="40"/>
      <c r="AC151" s="40"/>
      <c r="AD151" s="40"/>
      <c r="AE151" s="38"/>
      <c r="AF151" s="38"/>
      <c r="AG151" s="38"/>
      <c r="AH151" s="38"/>
      <c r="AI151" s="38"/>
      <c r="AJ151" s="38"/>
      <c r="AK151" s="38"/>
      <c r="AL151" s="38"/>
      <c r="AM151" s="38"/>
      <c r="AN151" s="38"/>
      <c r="AO151" s="38"/>
      <c r="AP151" s="38"/>
      <c r="AQ151" s="38"/>
      <c r="AR151" s="38"/>
      <c r="AS151" s="38"/>
      <c r="AT151" s="38"/>
      <c r="AU151" s="38"/>
      <c r="AV151" s="38"/>
      <c r="AW151" s="38"/>
      <c r="AX151" s="38"/>
      <c r="AY151" s="38"/>
    </row>
    <row r="152" spans="1:51" ht="24.75" customHeight="1" x14ac:dyDescent="0.25">
      <c r="A152" s="166"/>
      <c r="B152" s="164"/>
      <c r="C152" s="67">
        <v>158</v>
      </c>
      <c r="D152" s="73" t="s">
        <v>212</v>
      </c>
      <c r="E152" s="86" t="s">
        <v>465</v>
      </c>
      <c r="F152" s="78" t="s">
        <v>3</v>
      </c>
      <c r="G152" s="80" t="s">
        <v>433</v>
      </c>
      <c r="H152" s="77" t="s">
        <v>473</v>
      </c>
      <c r="I152" s="82">
        <v>157.9</v>
      </c>
      <c r="J152" s="85">
        <v>0</v>
      </c>
      <c r="K152" s="28">
        <f t="shared" si="5"/>
        <v>0</v>
      </c>
      <c r="L152" s="28">
        <f t="shared" si="6"/>
        <v>0</v>
      </c>
      <c r="M152" s="29"/>
      <c r="N152" s="30">
        <f t="shared" si="3"/>
        <v>0</v>
      </c>
      <c r="O152" s="29"/>
      <c r="P152" s="29"/>
      <c r="Q152" s="29"/>
      <c r="R152" s="42">
        <f t="shared" si="7"/>
        <v>0</v>
      </c>
      <c r="S152" s="20" t="str">
        <f t="shared" si="8"/>
        <v>OK</v>
      </c>
      <c r="T152" s="142"/>
      <c r="U152" s="143"/>
      <c r="V152" s="143"/>
      <c r="W152" s="143"/>
      <c r="X152" s="41"/>
      <c r="Y152" s="41"/>
      <c r="Z152" s="41"/>
      <c r="AA152" s="40"/>
      <c r="AB152" s="40"/>
      <c r="AC152" s="40"/>
      <c r="AD152" s="40"/>
      <c r="AE152" s="38"/>
      <c r="AF152" s="38"/>
      <c r="AG152" s="38"/>
      <c r="AH152" s="38"/>
      <c r="AI152" s="38"/>
      <c r="AJ152" s="38"/>
      <c r="AK152" s="38"/>
      <c r="AL152" s="38"/>
      <c r="AM152" s="38"/>
      <c r="AN152" s="38"/>
      <c r="AO152" s="38"/>
      <c r="AP152" s="38"/>
      <c r="AQ152" s="38"/>
      <c r="AR152" s="38"/>
      <c r="AS152" s="38"/>
      <c r="AT152" s="38"/>
      <c r="AU152" s="38"/>
      <c r="AV152" s="38"/>
      <c r="AW152" s="38"/>
      <c r="AX152" s="38"/>
      <c r="AY152" s="38"/>
    </row>
    <row r="153" spans="1:51" ht="24.75" customHeight="1" x14ac:dyDescent="0.25">
      <c r="A153" s="166"/>
      <c r="B153" s="164"/>
      <c r="C153" s="67">
        <v>159</v>
      </c>
      <c r="D153" s="73" t="s">
        <v>213</v>
      </c>
      <c r="E153" s="86" t="s">
        <v>466</v>
      </c>
      <c r="F153" s="78" t="s">
        <v>3</v>
      </c>
      <c r="G153" s="80" t="s">
        <v>433</v>
      </c>
      <c r="H153" s="77" t="s">
        <v>473</v>
      </c>
      <c r="I153" s="82">
        <v>102.99</v>
      </c>
      <c r="J153" s="85">
        <v>0</v>
      </c>
      <c r="K153" s="28">
        <f t="shared" si="5"/>
        <v>0</v>
      </c>
      <c r="L153" s="28">
        <f t="shared" si="6"/>
        <v>0</v>
      </c>
      <c r="M153" s="29"/>
      <c r="N153" s="30">
        <f t="shared" si="3"/>
        <v>0</v>
      </c>
      <c r="O153" s="29"/>
      <c r="P153" s="29"/>
      <c r="Q153" s="29"/>
      <c r="R153" s="42">
        <f t="shared" si="7"/>
        <v>0</v>
      </c>
      <c r="S153" s="20" t="str">
        <f t="shared" si="8"/>
        <v>OK</v>
      </c>
      <c r="T153" s="142"/>
      <c r="U153" s="143"/>
      <c r="V153" s="143"/>
      <c r="W153" s="143"/>
      <c r="X153" s="41"/>
      <c r="Y153" s="41"/>
      <c r="Z153" s="41"/>
      <c r="AA153" s="40"/>
      <c r="AB153" s="40"/>
      <c r="AC153" s="40"/>
      <c r="AD153" s="40"/>
      <c r="AE153" s="38"/>
      <c r="AF153" s="38"/>
      <c r="AG153" s="38"/>
      <c r="AH153" s="38"/>
      <c r="AI153" s="38"/>
      <c r="AJ153" s="38"/>
      <c r="AK153" s="38"/>
      <c r="AL153" s="38"/>
      <c r="AM153" s="38"/>
      <c r="AN153" s="38"/>
      <c r="AO153" s="38"/>
      <c r="AP153" s="38"/>
      <c r="AQ153" s="38"/>
      <c r="AR153" s="38"/>
      <c r="AS153" s="38"/>
      <c r="AT153" s="38"/>
      <c r="AU153" s="38"/>
      <c r="AV153" s="38"/>
      <c r="AW153" s="38"/>
      <c r="AX153" s="38"/>
      <c r="AY153" s="38"/>
    </row>
    <row r="154" spans="1:51" ht="24.75" customHeight="1" x14ac:dyDescent="0.25">
      <c r="A154" s="166"/>
      <c r="B154" s="165"/>
      <c r="C154" s="67">
        <v>160</v>
      </c>
      <c r="D154" s="73" t="s">
        <v>214</v>
      </c>
      <c r="E154" s="86" t="s">
        <v>467</v>
      </c>
      <c r="F154" s="78" t="s">
        <v>340</v>
      </c>
      <c r="G154" s="80" t="s">
        <v>433</v>
      </c>
      <c r="H154" s="77" t="s">
        <v>468</v>
      </c>
      <c r="I154" s="82">
        <v>1405.14</v>
      </c>
      <c r="J154" s="85">
        <v>0</v>
      </c>
      <c r="K154" s="28">
        <f t="shared" si="5"/>
        <v>0</v>
      </c>
      <c r="L154" s="28">
        <f t="shared" si="6"/>
        <v>0</v>
      </c>
      <c r="M154" s="29"/>
      <c r="N154" s="30">
        <f t="shared" si="3"/>
        <v>0</v>
      </c>
      <c r="O154" s="29"/>
      <c r="P154" s="29"/>
      <c r="Q154" s="29"/>
      <c r="R154" s="42">
        <f t="shared" si="7"/>
        <v>0</v>
      </c>
      <c r="S154" s="20" t="str">
        <f t="shared" si="8"/>
        <v>OK</v>
      </c>
      <c r="T154" s="142"/>
      <c r="U154" s="143"/>
      <c r="V154" s="143"/>
      <c r="W154" s="143"/>
      <c r="X154" s="41"/>
      <c r="Y154" s="41"/>
      <c r="Z154" s="41"/>
      <c r="AA154" s="40"/>
      <c r="AB154" s="40"/>
      <c r="AC154" s="40"/>
      <c r="AD154" s="40"/>
      <c r="AE154" s="38"/>
      <c r="AF154" s="38"/>
      <c r="AG154" s="38"/>
      <c r="AH154" s="38"/>
      <c r="AI154" s="38"/>
      <c r="AJ154" s="38"/>
      <c r="AK154" s="38"/>
      <c r="AL154" s="38"/>
      <c r="AM154" s="38"/>
      <c r="AN154" s="38"/>
      <c r="AO154" s="38"/>
      <c r="AP154" s="38"/>
      <c r="AQ154" s="38"/>
      <c r="AR154" s="38"/>
      <c r="AS154" s="38"/>
      <c r="AT154" s="38"/>
      <c r="AU154" s="38"/>
      <c r="AV154" s="38"/>
      <c r="AW154" s="38"/>
      <c r="AX154" s="38"/>
      <c r="AY154" s="38"/>
    </row>
    <row r="155" spans="1:51" ht="16.5" customHeight="1" x14ac:dyDescent="0.25">
      <c r="I155" s="57"/>
      <c r="J155" s="55">
        <f t="shared" ref="J155:R155" si="9">SUM(J4:J154)</f>
        <v>2832</v>
      </c>
      <c r="K155" s="55">
        <f t="shared" si="9"/>
        <v>1172</v>
      </c>
      <c r="L155" s="55">
        <f t="shared" si="9"/>
        <v>1172</v>
      </c>
      <c r="M155" s="55">
        <f t="shared" si="9"/>
        <v>0</v>
      </c>
      <c r="N155" s="55">
        <f t="shared" si="9"/>
        <v>690</v>
      </c>
      <c r="O155" s="55">
        <f t="shared" si="9"/>
        <v>0</v>
      </c>
      <c r="P155" s="55">
        <f t="shared" si="9"/>
        <v>0</v>
      </c>
      <c r="Q155" s="55">
        <f t="shared" si="9"/>
        <v>0</v>
      </c>
      <c r="R155" s="56">
        <f t="shared" si="9"/>
        <v>1660</v>
      </c>
      <c r="T155" s="148">
        <f>SUMPRODUCT($I$4:$I$154,T4:T154)</f>
        <v>953.72</v>
      </c>
      <c r="U155" s="148">
        <f t="shared" ref="U155:Y155" si="10">SUMPRODUCT($I$4:$I$154,U4:U154)</f>
        <v>558.81999999999994</v>
      </c>
      <c r="V155" s="148">
        <f t="shared" si="10"/>
        <v>487.48999999999995</v>
      </c>
      <c r="W155" s="148">
        <f t="shared" si="10"/>
        <v>3870</v>
      </c>
      <c r="X155" s="148">
        <f t="shared" si="10"/>
        <v>0</v>
      </c>
      <c r="Y155" s="148">
        <f t="shared" si="10"/>
        <v>0</v>
      </c>
      <c r="Z155" s="22">
        <f t="shared" ref="Z155:AY155" si="11">SUMPRODUCT($I$4:$I$154,Z4:Z154)</f>
        <v>0</v>
      </c>
      <c r="AA155" s="22">
        <f t="shared" si="11"/>
        <v>0</v>
      </c>
      <c r="AB155" s="22">
        <f t="shared" si="11"/>
        <v>0</v>
      </c>
      <c r="AC155" s="22">
        <f t="shared" si="11"/>
        <v>0</v>
      </c>
      <c r="AD155" s="22">
        <f t="shared" si="11"/>
        <v>0</v>
      </c>
      <c r="AE155" s="22">
        <f t="shared" si="11"/>
        <v>0</v>
      </c>
      <c r="AF155" s="22">
        <f t="shared" si="11"/>
        <v>0</v>
      </c>
      <c r="AG155" s="22">
        <f t="shared" si="11"/>
        <v>0</v>
      </c>
      <c r="AH155" s="22">
        <f t="shared" si="11"/>
        <v>0</v>
      </c>
      <c r="AI155" s="22">
        <f t="shared" si="11"/>
        <v>0</v>
      </c>
      <c r="AJ155" s="22">
        <f t="shared" si="11"/>
        <v>0</v>
      </c>
      <c r="AK155" s="22">
        <f t="shared" si="11"/>
        <v>0</v>
      </c>
      <c r="AL155" s="22">
        <f t="shared" si="11"/>
        <v>0</v>
      </c>
      <c r="AM155" s="22">
        <f t="shared" si="11"/>
        <v>0</v>
      </c>
      <c r="AN155" s="22">
        <f t="shared" si="11"/>
        <v>0</v>
      </c>
      <c r="AO155" s="22">
        <f t="shared" si="11"/>
        <v>0</v>
      </c>
      <c r="AP155" s="22">
        <f t="shared" si="11"/>
        <v>0</v>
      </c>
      <c r="AQ155" s="22">
        <f t="shared" si="11"/>
        <v>0</v>
      </c>
      <c r="AR155" s="22">
        <f t="shared" si="11"/>
        <v>0</v>
      </c>
      <c r="AS155" s="22">
        <f t="shared" si="11"/>
        <v>0</v>
      </c>
      <c r="AT155" s="22">
        <f t="shared" si="11"/>
        <v>0</v>
      </c>
      <c r="AU155" s="22">
        <f t="shared" si="11"/>
        <v>0</v>
      </c>
      <c r="AV155" s="22">
        <f t="shared" si="11"/>
        <v>0</v>
      </c>
      <c r="AW155" s="22">
        <f t="shared" si="11"/>
        <v>0</v>
      </c>
      <c r="AX155" s="22">
        <f t="shared" si="11"/>
        <v>0</v>
      </c>
      <c r="AY155" s="22">
        <f t="shared" si="11"/>
        <v>0</v>
      </c>
    </row>
    <row r="156" spans="1:51" ht="20.25" customHeight="1" x14ac:dyDescent="0.25">
      <c r="J156" s="62">
        <f t="shared" ref="J156:Q156" si="12">SUMPRODUCT($I$4:$I$154,J4:J154)</f>
        <v>10572.279999999993</v>
      </c>
      <c r="K156" s="62">
        <f t="shared" si="12"/>
        <v>5870.03</v>
      </c>
      <c r="L156" s="62">
        <f t="shared" si="12"/>
        <v>5870.03</v>
      </c>
      <c r="M156" s="62">
        <f t="shared" si="12"/>
        <v>0</v>
      </c>
      <c r="N156" s="62">
        <f t="shared" si="12"/>
        <v>2459.1099999999997</v>
      </c>
      <c r="O156" s="62">
        <f t="shared" si="12"/>
        <v>0</v>
      </c>
      <c r="P156" s="62">
        <f t="shared" si="12"/>
        <v>0</v>
      </c>
      <c r="Q156" s="62">
        <f t="shared" si="12"/>
        <v>0</v>
      </c>
      <c r="T156" s="149"/>
      <c r="U156" s="149"/>
      <c r="V156" s="149"/>
      <c r="W156" s="149"/>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row>
    <row r="157" spans="1:51" ht="20.25" customHeight="1" thickBot="1" x14ac:dyDescent="0.3">
      <c r="J157" s="62"/>
      <c r="M157" s="33"/>
      <c r="N157" s="33"/>
      <c r="O157" s="33"/>
      <c r="P157" s="33"/>
      <c r="Q157" s="33"/>
      <c r="T157" s="149"/>
      <c r="U157" s="149"/>
      <c r="V157" s="149"/>
      <c r="W157" s="149"/>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row>
    <row r="158" spans="1:51" ht="17.25" customHeight="1" x14ac:dyDescent="0.25">
      <c r="A158" s="39"/>
      <c r="B158" s="177" t="s">
        <v>60</v>
      </c>
      <c r="C158" s="178"/>
      <c r="D158" s="178"/>
      <c r="E158" s="178"/>
      <c r="F158" s="178"/>
      <c r="G158" s="178"/>
      <c r="H158" s="178"/>
      <c r="I158" s="178"/>
      <c r="J158" s="179"/>
      <c r="K158" s="33"/>
      <c r="L158" s="33"/>
      <c r="M158" s="33"/>
      <c r="N158" s="33"/>
      <c r="O158" s="33"/>
      <c r="P158" s="33"/>
      <c r="Q158" s="33"/>
      <c r="T158" s="149"/>
      <c r="U158" s="150"/>
      <c r="V158" s="150"/>
      <c r="W158" s="150"/>
    </row>
    <row r="159" spans="1:51" ht="16.5" customHeight="1" x14ac:dyDescent="0.25">
      <c r="A159" s="39"/>
      <c r="B159" s="180" t="s">
        <v>58</v>
      </c>
      <c r="C159" s="181"/>
      <c r="D159" s="181"/>
      <c r="E159" s="181"/>
      <c r="F159" s="181"/>
      <c r="G159" s="181"/>
      <c r="H159" s="181"/>
      <c r="I159" s="181"/>
      <c r="J159" s="182"/>
      <c r="Q159" s="27"/>
      <c r="T159" s="149"/>
      <c r="U159" s="150"/>
      <c r="V159" s="150"/>
      <c r="W159" s="150"/>
    </row>
    <row r="160" spans="1:51" ht="15.75" customHeight="1" x14ac:dyDescent="0.25">
      <c r="A160" s="39"/>
      <c r="B160" s="183" t="s">
        <v>59</v>
      </c>
      <c r="C160" s="184"/>
      <c r="D160" s="184"/>
      <c r="E160" s="184"/>
      <c r="F160" s="184"/>
      <c r="G160" s="184"/>
      <c r="H160" s="184"/>
      <c r="I160" s="184"/>
      <c r="J160" s="185"/>
      <c r="Q160" s="27"/>
      <c r="T160" s="149"/>
      <c r="U160" s="150"/>
      <c r="V160" s="150"/>
      <c r="W160" s="150"/>
    </row>
    <row r="161" spans="1:23" ht="18.75" customHeight="1" thickBot="1" x14ac:dyDescent="0.3">
      <c r="A161" s="39"/>
      <c r="B161" s="186" t="s">
        <v>57</v>
      </c>
      <c r="C161" s="187"/>
      <c r="D161" s="187"/>
      <c r="E161" s="187"/>
      <c r="F161" s="187"/>
      <c r="G161" s="187"/>
      <c r="H161" s="187"/>
      <c r="I161" s="187"/>
      <c r="J161" s="188"/>
      <c r="T161" s="149"/>
      <c r="U161" s="149"/>
      <c r="V161" s="149"/>
      <c r="W161" s="149"/>
    </row>
  </sheetData>
  <autoFilter ref="A3:AY3" xr:uid="{00000000-0001-0000-0000-000000000000}"/>
  <mergeCells count="71">
    <mergeCell ref="B161:J161"/>
    <mergeCell ref="A120:A138"/>
    <mergeCell ref="B120:B138"/>
    <mergeCell ref="A139:A140"/>
    <mergeCell ref="B139:B140"/>
    <mergeCell ref="A141:A143"/>
    <mergeCell ref="B141:B143"/>
    <mergeCell ref="A144:A154"/>
    <mergeCell ref="B144:B154"/>
    <mergeCell ref="B158:J158"/>
    <mergeCell ref="B159:J159"/>
    <mergeCell ref="B160:J160"/>
    <mergeCell ref="A92:A103"/>
    <mergeCell ref="B92:B103"/>
    <mergeCell ref="A104:A110"/>
    <mergeCell ref="B104:B110"/>
    <mergeCell ref="A111:A119"/>
    <mergeCell ref="B111:B119"/>
    <mergeCell ref="A74:A88"/>
    <mergeCell ref="B74:B88"/>
    <mergeCell ref="A89:A90"/>
    <mergeCell ref="B89:B90"/>
    <mergeCell ref="A27:A30"/>
    <mergeCell ref="B27:B30"/>
    <mergeCell ref="A31:A56"/>
    <mergeCell ref="B31:B56"/>
    <mergeCell ref="A57:A73"/>
    <mergeCell ref="B57:B73"/>
    <mergeCell ref="A4:A16"/>
    <mergeCell ref="B4:B16"/>
    <mergeCell ref="A17:A22"/>
    <mergeCell ref="B17:B22"/>
    <mergeCell ref="A23:A26"/>
    <mergeCell ref="B23:B26"/>
    <mergeCell ref="AU1:AU2"/>
    <mergeCell ref="AV1:AV2"/>
    <mergeCell ref="AW1:AW2"/>
    <mergeCell ref="AX1:AX2"/>
    <mergeCell ref="AY1:AY2"/>
    <mergeCell ref="AH1:AH2"/>
    <mergeCell ref="W1:W2"/>
    <mergeCell ref="X1:X2"/>
    <mergeCell ref="Y1:Y2"/>
    <mergeCell ref="Z1:Z2"/>
    <mergeCell ref="AA1:AA2"/>
    <mergeCell ref="AC1:AC2"/>
    <mergeCell ref="AD1:AD2"/>
    <mergeCell ref="AE1:AE2"/>
    <mergeCell ref="AF1:AF2"/>
    <mergeCell ref="AG1:AG2"/>
    <mergeCell ref="AB1:AB2"/>
    <mergeCell ref="AR1:AR2"/>
    <mergeCell ref="AS1:AS2"/>
    <mergeCell ref="AT1:AT2"/>
    <mergeCell ref="AI1:AI2"/>
    <mergeCell ref="AJ1:AJ2"/>
    <mergeCell ref="AK1:AK2"/>
    <mergeCell ref="AL1:AL2"/>
    <mergeCell ref="AM1:AM2"/>
    <mergeCell ref="AN1:AN2"/>
    <mergeCell ref="AO1:AO2"/>
    <mergeCell ref="AP1:AP2"/>
    <mergeCell ref="AQ1:AQ2"/>
    <mergeCell ref="V1:V2"/>
    <mergeCell ref="A2:I2"/>
    <mergeCell ref="J2:S2"/>
    <mergeCell ref="A1:C1"/>
    <mergeCell ref="D1:I1"/>
    <mergeCell ref="J1:S1"/>
    <mergeCell ref="T1:T2"/>
    <mergeCell ref="U1:U2"/>
  </mergeCells>
  <conditionalFormatting sqref="S1 S3:S1048576">
    <cfRule type="cellIs" dxfId="134" priority="30" operator="equal">
      <formula>"ATENÇÃO"</formula>
    </cfRule>
  </conditionalFormatting>
  <conditionalFormatting sqref="X4:AY154">
    <cfRule type="cellIs" dxfId="133" priority="29" operator="greaterThan">
      <formula>0</formula>
    </cfRule>
  </conditionalFormatting>
  <conditionalFormatting sqref="R4:R154">
    <cfRule type="cellIs" dxfId="132" priority="28" operator="lessThan">
      <formula>0</formula>
    </cfRule>
  </conditionalFormatting>
  <conditionalFormatting sqref="S4:S154">
    <cfRule type="containsText" dxfId="131" priority="27" operator="containsText" text="ATENÇÃO">
      <formula>NOT(ISERROR(SEARCH("ATENÇÃO",S4)))</formula>
    </cfRule>
  </conditionalFormatting>
  <conditionalFormatting sqref="D123:D125 D8 D77 D105">
    <cfRule type="duplicateValues" dxfId="130" priority="25"/>
  </conditionalFormatting>
  <conditionalFormatting sqref="D10:D12">
    <cfRule type="duplicateValues" dxfId="129" priority="20"/>
  </conditionalFormatting>
  <conditionalFormatting sqref="D65">
    <cfRule type="duplicateValues" dxfId="128" priority="19"/>
  </conditionalFormatting>
  <conditionalFormatting sqref="D81">
    <cfRule type="duplicateValues" dxfId="127" priority="18"/>
  </conditionalFormatting>
  <conditionalFormatting sqref="D116 D126:D129">
    <cfRule type="duplicateValues" dxfId="126" priority="23"/>
  </conditionalFormatting>
  <conditionalFormatting sqref="D120:D122 D117 D115 D106">
    <cfRule type="duplicateValues" dxfId="125" priority="24"/>
  </conditionalFormatting>
  <conditionalFormatting sqref="D130:D138">
    <cfRule type="duplicateValues" dxfId="124" priority="17"/>
  </conditionalFormatting>
  <conditionalFormatting sqref="D139:D140 D9">
    <cfRule type="duplicateValues" dxfId="123" priority="21"/>
  </conditionalFormatting>
  <conditionalFormatting sqref="D143">
    <cfRule type="duplicateValues" dxfId="122" priority="16"/>
  </conditionalFormatting>
  <conditionalFormatting sqref="D144">
    <cfRule type="duplicateValues" dxfId="121" priority="15"/>
  </conditionalFormatting>
  <conditionalFormatting sqref="D145:D153 D141:D142 D118:D119">
    <cfRule type="duplicateValues" dxfId="120" priority="26"/>
  </conditionalFormatting>
  <conditionalFormatting sqref="D154">
    <cfRule type="duplicateValues" dxfId="119" priority="14"/>
  </conditionalFormatting>
  <conditionalFormatting sqref="D78:D80 D66:D76 D82:D104 D107:D114 D13:D64 D4:D7">
    <cfRule type="duplicateValues" dxfId="118" priority="22"/>
  </conditionalFormatting>
  <pageMargins left="0.511811024" right="0.511811024" top="0.78740157499999996" bottom="0.78740157499999996" header="0.31496062000000002" footer="0.31496062000000002"/>
  <pageSetup paperSize="9" scale="60" orientation="landscape" r:id="rId1"/>
  <colBreaks count="1" manualBreakCount="1">
    <brk id="23"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C2D77-9F4D-49C4-AC4B-2AAC5B2F1B40}">
  <dimension ref="A1:AY161"/>
  <sheetViews>
    <sheetView topLeftCell="A145" zoomScale="50" zoomScaleNormal="50" workbookViewId="0">
      <selection activeCell="U165" sqref="U165"/>
    </sheetView>
  </sheetViews>
  <sheetFormatPr defaultColWidth="11.85546875" defaultRowHeight="24.75" customHeight="1" x14ac:dyDescent="0.25"/>
  <cols>
    <col min="1" max="1" width="10.85546875" style="1" customWidth="1"/>
    <col min="2" max="2" width="8" style="1" customWidth="1"/>
    <col min="3" max="3" width="9.85546875" style="1" customWidth="1"/>
    <col min="4" max="4" width="16.85546875" style="3" customWidth="1"/>
    <col min="5" max="5" width="15.5703125" style="1" customWidth="1"/>
    <col min="6" max="6" width="15.85546875" style="1" customWidth="1"/>
    <col min="7" max="7" width="14.42578125" style="1" customWidth="1"/>
    <col min="8" max="8" width="16.28515625" style="1" customWidth="1"/>
    <col min="9" max="9" width="15.140625" style="3" customWidth="1"/>
    <col min="10" max="17" width="9.28515625" style="4" customWidth="1"/>
    <col min="18" max="18" width="9.28515625" style="12" customWidth="1"/>
    <col min="19" max="19" width="9.28515625" style="5" customWidth="1"/>
    <col min="20" max="31" width="15" style="6" customWidth="1"/>
    <col min="32" max="51" width="15" style="39" customWidth="1"/>
    <col min="52" max="16384" width="11.85546875" style="39"/>
  </cols>
  <sheetData>
    <row r="1" spans="1:51" ht="47.1" customHeight="1" x14ac:dyDescent="0.25">
      <c r="A1" s="190" t="s">
        <v>54</v>
      </c>
      <c r="B1" s="191"/>
      <c r="C1" s="192"/>
      <c r="D1" s="169" t="s">
        <v>56</v>
      </c>
      <c r="E1" s="170"/>
      <c r="F1" s="170"/>
      <c r="G1" s="170"/>
      <c r="H1" s="170"/>
      <c r="I1" s="171"/>
      <c r="J1" s="189" t="s">
        <v>63</v>
      </c>
      <c r="K1" s="189"/>
      <c r="L1" s="189"/>
      <c r="M1" s="189"/>
      <c r="N1" s="189"/>
      <c r="O1" s="189"/>
      <c r="P1" s="189"/>
      <c r="Q1" s="189"/>
      <c r="R1" s="189"/>
      <c r="S1" s="189"/>
      <c r="T1" s="195" t="s">
        <v>584</v>
      </c>
      <c r="U1" s="195" t="s">
        <v>585</v>
      </c>
      <c r="V1" s="195" t="s">
        <v>586</v>
      </c>
      <c r="W1" s="195" t="s">
        <v>587</v>
      </c>
      <c r="X1" s="195" t="s">
        <v>588</v>
      </c>
      <c r="Y1" s="195" t="s">
        <v>589</v>
      </c>
      <c r="Z1" s="195" t="s">
        <v>590</v>
      </c>
      <c r="AA1" s="167" t="s">
        <v>53</v>
      </c>
      <c r="AB1" s="167" t="s">
        <v>53</v>
      </c>
      <c r="AC1" s="167" t="s">
        <v>53</v>
      </c>
      <c r="AD1" s="167" t="s">
        <v>53</v>
      </c>
      <c r="AE1" s="167" t="s">
        <v>53</v>
      </c>
      <c r="AF1" s="167" t="s">
        <v>53</v>
      </c>
      <c r="AG1" s="167" t="s">
        <v>53</v>
      </c>
      <c r="AH1" s="167" t="s">
        <v>53</v>
      </c>
      <c r="AI1" s="167" t="s">
        <v>53</v>
      </c>
      <c r="AJ1" s="167" t="s">
        <v>53</v>
      </c>
      <c r="AK1" s="167" t="s">
        <v>53</v>
      </c>
      <c r="AL1" s="167" t="s">
        <v>53</v>
      </c>
      <c r="AM1" s="167" t="s">
        <v>53</v>
      </c>
      <c r="AN1" s="167" t="s">
        <v>53</v>
      </c>
      <c r="AO1" s="167" t="s">
        <v>53</v>
      </c>
      <c r="AP1" s="167" t="s">
        <v>53</v>
      </c>
      <c r="AQ1" s="167" t="s">
        <v>53</v>
      </c>
      <c r="AR1" s="167" t="s">
        <v>53</v>
      </c>
      <c r="AS1" s="167" t="s">
        <v>53</v>
      </c>
      <c r="AT1" s="167" t="s">
        <v>53</v>
      </c>
      <c r="AU1" s="167" t="s">
        <v>53</v>
      </c>
      <c r="AV1" s="167" t="s">
        <v>53</v>
      </c>
      <c r="AW1" s="167" t="s">
        <v>53</v>
      </c>
      <c r="AX1" s="167" t="s">
        <v>53</v>
      </c>
      <c r="AY1" s="167" t="s">
        <v>53</v>
      </c>
    </row>
    <row r="2" spans="1:51" ht="23.25" customHeight="1" x14ac:dyDescent="0.25">
      <c r="A2" s="169" t="s">
        <v>487</v>
      </c>
      <c r="B2" s="170"/>
      <c r="C2" s="170"/>
      <c r="D2" s="170"/>
      <c r="E2" s="170"/>
      <c r="F2" s="170"/>
      <c r="G2" s="170"/>
      <c r="H2" s="170"/>
      <c r="I2" s="171"/>
      <c r="J2" s="172" t="s">
        <v>55</v>
      </c>
      <c r="K2" s="173"/>
      <c r="L2" s="173"/>
      <c r="M2" s="173"/>
      <c r="N2" s="173"/>
      <c r="O2" s="173"/>
      <c r="P2" s="173"/>
      <c r="Q2" s="173"/>
      <c r="R2" s="173"/>
      <c r="S2" s="174"/>
      <c r="T2" s="196"/>
      <c r="U2" s="196"/>
      <c r="V2" s="196"/>
      <c r="W2" s="196"/>
      <c r="X2" s="196"/>
      <c r="Y2" s="196"/>
      <c r="Z2" s="196"/>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row>
    <row r="3" spans="1:51" s="3" customFormat="1" ht="51" customHeight="1" x14ac:dyDescent="0.2">
      <c r="A3" s="7" t="s">
        <v>483</v>
      </c>
      <c r="B3" s="7" t="s">
        <v>2</v>
      </c>
      <c r="C3" s="7" t="s">
        <v>7</v>
      </c>
      <c r="D3" s="8" t="s">
        <v>9</v>
      </c>
      <c r="E3" s="8" t="s">
        <v>10</v>
      </c>
      <c r="F3" s="8" t="s">
        <v>11</v>
      </c>
      <c r="G3" s="8" t="s">
        <v>4</v>
      </c>
      <c r="H3" s="8" t="s">
        <v>12</v>
      </c>
      <c r="I3" s="9" t="s">
        <v>6</v>
      </c>
      <c r="J3" s="24" t="s">
        <v>62</v>
      </c>
      <c r="K3" s="24" t="s">
        <v>13</v>
      </c>
      <c r="L3" s="24" t="s">
        <v>14</v>
      </c>
      <c r="M3" s="24" t="s">
        <v>61</v>
      </c>
      <c r="N3" s="24" t="s">
        <v>15</v>
      </c>
      <c r="O3" s="24" t="s">
        <v>16</v>
      </c>
      <c r="P3" s="24" t="s">
        <v>17</v>
      </c>
      <c r="Q3" s="24" t="s">
        <v>18</v>
      </c>
      <c r="R3" s="31" t="s">
        <v>0</v>
      </c>
      <c r="S3" s="32" t="s">
        <v>1</v>
      </c>
      <c r="T3" s="141">
        <v>45911</v>
      </c>
      <c r="U3" s="141">
        <v>45911</v>
      </c>
      <c r="V3" s="141">
        <v>45931</v>
      </c>
      <c r="W3" s="141">
        <v>46051</v>
      </c>
      <c r="X3" s="141">
        <v>46052</v>
      </c>
      <c r="Y3" s="141">
        <v>46073</v>
      </c>
      <c r="Z3" s="141">
        <v>46073</v>
      </c>
      <c r="AA3" s="69" t="s">
        <v>48</v>
      </c>
      <c r="AB3" s="69" t="s">
        <v>48</v>
      </c>
      <c r="AC3" s="69" t="s">
        <v>48</v>
      </c>
      <c r="AD3" s="69" t="s">
        <v>48</v>
      </c>
      <c r="AE3" s="69" t="s">
        <v>48</v>
      </c>
      <c r="AF3" s="69" t="s">
        <v>48</v>
      </c>
      <c r="AG3" s="69" t="s">
        <v>48</v>
      </c>
      <c r="AH3" s="69" t="s">
        <v>48</v>
      </c>
      <c r="AI3" s="69" t="s">
        <v>48</v>
      </c>
      <c r="AJ3" s="69" t="s">
        <v>48</v>
      </c>
      <c r="AK3" s="69" t="s">
        <v>48</v>
      </c>
      <c r="AL3" s="69" t="s">
        <v>48</v>
      </c>
      <c r="AM3" s="69" t="s">
        <v>48</v>
      </c>
      <c r="AN3" s="69" t="s">
        <v>48</v>
      </c>
      <c r="AO3" s="69" t="s">
        <v>48</v>
      </c>
      <c r="AP3" s="69" t="s">
        <v>48</v>
      </c>
      <c r="AQ3" s="69" t="s">
        <v>48</v>
      </c>
      <c r="AR3" s="69" t="s">
        <v>48</v>
      </c>
      <c r="AS3" s="69" t="s">
        <v>48</v>
      </c>
      <c r="AT3" s="69" t="s">
        <v>48</v>
      </c>
      <c r="AU3" s="69" t="s">
        <v>48</v>
      </c>
      <c r="AV3" s="69" t="s">
        <v>48</v>
      </c>
      <c r="AW3" s="69" t="s">
        <v>48</v>
      </c>
      <c r="AX3" s="69" t="s">
        <v>48</v>
      </c>
      <c r="AY3" s="69" t="s">
        <v>48</v>
      </c>
    </row>
    <row r="4" spans="1:51" ht="24.75" customHeight="1" x14ac:dyDescent="0.25">
      <c r="A4" s="166" t="s">
        <v>477</v>
      </c>
      <c r="B4" s="163">
        <v>1</v>
      </c>
      <c r="C4" s="67">
        <v>1</v>
      </c>
      <c r="D4" s="70" t="s">
        <v>64</v>
      </c>
      <c r="E4" s="86" t="s">
        <v>215</v>
      </c>
      <c r="F4" s="74" t="s">
        <v>3</v>
      </c>
      <c r="G4" s="76" t="s">
        <v>216</v>
      </c>
      <c r="H4" s="81" t="s">
        <v>468</v>
      </c>
      <c r="I4" s="82">
        <v>37.5</v>
      </c>
      <c r="J4" s="84">
        <v>0</v>
      </c>
      <c r="K4" s="28">
        <f t="shared" ref="K4:K35" si="0">IF(SUM(T4:AY4)&gt;J4+M4,J4+M4,SUM(T4:AY4))</f>
        <v>0</v>
      </c>
      <c r="L4" s="28">
        <f t="shared" ref="L4:L35" si="1">(SUM(T4:AY4))</f>
        <v>0</v>
      </c>
      <c r="M4" s="29"/>
      <c r="N4" s="30">
        <f>ROUND(IF(J4*0.25-0.5&lt;0,0,J4*0.25-0.5),0)-Q4-O4</f>
        <v>0</v>
      </c>
      <c r="O4" s="29"/>
      <c r="P4" s="29"/>
      <c r="Q4" s="29"/>
      <c r="R4" s="42">
        <f t="shared" ref="R4:R35" si="2">J4-SUM(T4:AY4)+M4</f>
        <v>0</v>
      </c>
      <c r="S4" s="20" t="str">
        <f>IF(R4&lt;0,"ATENÇÃO","OK")</f>
        <v>OK</v>
      </c>
      <c r="T4" s="142"/>
      <c r="U4" s="143"/>
      <c r="V4" s="143"/>
      <c r="W4" s="143"/>
      <c r="X4" s="143"/>
      <c r="Y4" s="143"/>
      <c r="Z4" s="143"/>
      <c r="AA4" s="40"/>
      <c r="AB4" s="40"/>
      <c r="AC4" s="40"/>
      <c r="AD4" s="40"/>
      <c r="AE4" s="38"/>
      <c r="AF4" s="38"/>
      <c r="AG4" s="38"/>
      <c r="AH4" s="38"/>
      <c r="AI4" s="38"/>
      <c r="AJ4" s="38"/>
      <c r="AK4" s="38"/>
      <c r="AL4" s="38"/>
      <c r="AM4" s="38"/>
      <c r="AN4" s="38"/>
      <c r="AO4" s="38"/>
      <c r="AP4" s="38"/>
      <c r="AQ4" s="38"/>
      <c r="AR4" s="38"/>
      <c r="AS4" s="38"/>
      <c r="AT4" s="38"/>
      <c r="AU4" s="38"/>
      <c r="AV4" s="38"/>
      <c r="AW4" s="38"/>
      <c r="AX4" s="38"/>
      <c r="AY4" s="38"/>
    </row>
    <row r="5" spans="1:51" ht="24.75" customHeight="1" x14ac:dyDescent="0.25">
      <c r="A5" s="166"/>
      <c r="B5" s="164"/>
      <c r="C5" s="67">
        <v>2</v>
      </c>
      <c r="D5" s="71" t="s">
        <v>65</v>
      </c>
      <c r="E5" s="86" t="s">
        <v>217</v>
      </c>
      <c r="F5" s="77" t="s">
        <v>3</v>
      </c>
      <c r="G5" s="75" t="s">
        <v>218</v>
      </c>
      <c r="H5" s="81" t="s">
        <v>468</v>
      </c>
      <c r="I5" s="82">
        <v>15.3</v>
      </c>
      <c r="J5" s="85">
        <v>15</v>
      </c>
      <c r="K5" s="28">
        <f t="shared" si="0"/>
        <v>0</v>
      </c>
      <c r="L5" s="28">
        <f t="shared" si="1"/>
        <v>0</v>
      </c>
      <c r="M5" s="29"/>
      <c r="N5" s="30">
        <f t="shared" ref="N5:N154" si="3">ROUND(IF(J5*0.25-0.5&lt;0,0,J5*0.25-0.5),0)-Q5-O5</f>
        <v>3</v>
      </c>
      <c r="O5" s="29"/>
      <c r="P5" s="29"/>
      <c r="Q5" s="29"/>
      <c r="R5" s="42">
        <f t="shared" si="2"/>
        <v>15</v>
      </c>
      <c r="S5" s="20" t="str">
        <f t="shared" ref="S5:S68" si="4">IF(R5&lt;0,"ATENÇÃO","OK")</f>
        <v>OK</v>
      </c>
      <c r="T5" s="142"/>
      <c r="U5" s="143"/>
      <c r="V5" s="143"/>
      <c r="W5" s="143"/>
      <c r="X5" s="143"/>
      <c r="Y5" s="143"/>
      <c r="Z5" s="143"/>
      <c r="AA5" s="40"/>
      <c r="AB5" s="40"/>
      <c r="AC5" s="40"/>
      <c r="AD5" s="40"/>
      <c r="AE5" s="38"/>
      <c r="AF5" s="38"/>
      <c r="AG5" s="38"/>
      <c r="AH5" s="38"/>
      <c r="AI5" s="38"/>
      <c r="AJ5" s="38"/>
      <c r="AK5" s="38"/>
      <c r="AL5" s="38"/>
      <c r="AM5" s="38"/>
      <c r="AN5" s="38"/>
      <c r="AO5" s="38"/>
      <c r="AP5" s="38"/>
      <c r="AQ5" s="38"/>
      <c r="AR5" s="38"/>
      <c r="AS5" s="38"/>
      <c r="AT5" s="38"/>
      <c r="AU5" s="38"/>
      <c r="AV5" s="38"/>
      <c r="AW5" s="38"/>
      <c r="AX5" s="38"/>
      <c r="AY5" s="38"/>
    </row>
    <row r="6" spans="1:51" ht="24.75" customHeight="1" x14ac:dyDescent="0.25">
      <c r="A6" s="166"/>
      <c r="B6" s="164"/>
      <c r="C6" s="67">
        <v>3</v>
      </c>
      <c r="D6" s="71" t="s">
        <v>66</v>
      </c>
      <c r="E6" s="86" t="s">
        <v>219</v>
      </c>
      <c r="F6" s="77" t="s">
        <v>3</v>
      </c>
      <c r="G6" s="75" t="s">
        <v>220</v>
      </c>
      <c r="H6" s="81" t="s">
        <v>468</v>
      </c>
      <c r="I6" s="82">
        <v>1.1599999999999999</v>
      </c>
      <c r="J6" s="85">
        <v>30</v>
      </c>
      <c r="K6" s="28">
        <f t="shared" si="0"/>
        <v>0</v>
      </c>
      <c r="L6" s="28">
        <f t="shared" si="1"/>
        <v>0</v>
      </c>
      <c r="M6" s="29"/>
      <c r="N6" s="30">
        <f t="shared" si="3"/>
        <v>7</v>
      </c>
      <c r="O6" s="29"/>
      <c r="P6" s="29"/>
      <c r="Q6" s="29"/>
      <c r="R6" s="42">
        <f t="shared" si="2"/>
        <v>30</v>
      </c>
      <c r="S6" s="20" t="str">
        <f t="shared" si="4"/>
        <v>OK</v>
      </c>
      <c r="T6" s="142"/>
      <c r="U6" s="142"/>
      <c r="V6" s="143"/>
      <c r="W6" s="143"/>
      <c r="X6" s="143"/>
      <c r="Y6" s="143"/>
      <c r="Z6" s="143"/>
      <c r="AA6" s="40"/>
      <c r="AB6" s="40"/>
      <c r="AC6" s="40"/>
      <c r="AD6" s="40"/>
      <c r="AE6" s="38"/>
      <c r="AF6" s="38"/>
      <c r="AG6" s="38"/>
      <c r="AH6" s="38"/>
      <c r="AI6" s="38"/>
      <c r="AJ6" s="38"/>
      <c r="AK6" s="38"/>
      <c r="AL6" s="38"/>
      <c r="AM6" s="38"/>
      <c r="AN6" s="38"/>
      <c r="AO6" s="38"/>
      <c r="AP6" s="38"/>
      <c r="AQ6" s="38"/>
      <c r="AR6" s="38"/>
      <c r="AS6" s="38"/>
      <c r="AT6" s="38"/>
      <c r="AU6" s="38"/>
      <c r="AV6" s="38"/>
      <c r="AW6" s="38"/>
      <c r="AX6" s="38"/>
      <c r="AY6" s="38"/>
    </row>
    <row r="7" spans="1:51" ht="24.75" customHeight="1" x14ac:dyDescent="0.25">
      <c r="A7" s="166"/>
      <c r="B7" s="164"/>
      <c r="C7" s="67">
        <v>4</v>
      </c>
      <c r="D7" s="71" t="s">
        <v>67</v>
      </c>
      <c r="E7" s="86" t="s">
        <v>221</v>
      </c>
      <c r="F7" s="77" t="s">
        <v>3</v>
      </c>
      <c r="G7" s="75" t="s">
        <v>222</v>
      </c>
      <c r="H7" s="75" t="s">
        <v>468</v>
      </c>
      <c r="I7" s="82">
        <v>3.04</v>
      </c>
      <c r="J7" s="85">
        <v>0</v>
      </c>
      <c r="K7" s="28">
        <f t="shared" si="0"/>
        <v>0</v>
      </c>
      <c r="L7" s="28">
        <f t="shared" si="1"/>
        <v>0</v>
      </c>
      <c r="M7" s="29"/>
      <c r="N7" s="30">
        <f t="shared" si="3"/>
        <v>0</v>
      </c>
      <c r="O7" s="29"/>
      <c r="P7" s="29"/>
      <c r="Q7" s="29"/>
      <c r="R7" s="42">
        <f t="shared" si="2"/>
        <v>0</v>
      </c>
      <c r="S7" s="20" t="str">
        <f t="shared" si="4"/>
        <v>OK</v>
      </c>
      <c r="T7" s="142"/>
      <c r="U7" s="143"/>
      <c r="V7" s="143"/>
      <c r="W7" s="143"/>
      <c r="X7" s="143"/>
      <c r="Y7" s="143"/>
      <c r="Z7" s="143"/>
      <c r="AA7" s="40"/>
      <c r="AB7" s="40"/>
      <c r="AC7" s="40"/>
      <c r="AD7" s="40"/>
      <c r="AE7" s="38"/>
      <c r="AF7" s="38"/>
      <c r="AG7" s="38"/>
      <c r="AH7" s="38"/>
      <c r="AI7" s="38"/>
      <c r="AJ7" s="38"/>
      <c r="AK7" s="38"/>
      <c r="AL7" s="38"/>
      <c r="AM7" s="38"/>
      <c r="AN7" s="38"/>
      <c r="AO7" s="38"/>
      <c r="AP7" s="38"/>
      <c r="AQ7" s="38"/>
      <c r="AR7" s="38"/>
      <c r="AS7" s="38"/>
      <c r="AT7" s="38"/>
      <c r="AU7" s="38"/>
      <c r="AV7" s="38"/>
      <c r="AW7" s="38"/>
      <c r="AX7" s="38"/>
      <c r="AY7" s="38"/>
    </row>
    <row r="8" spans="1:51" ht="24.75" customHeight="1" x14ac:dyDescent="0.25">
      <c r="A8" s="166"/>
      <c r="B8" s="164"/>
      <c r="C8" s="67">
        <v>5</v>
      </c>
      <c r="D8" s="72" t="s">
        <v>68</v>
      </c>
      <c r="E8" s="86" t="s">
        <v>223</v>
      </c>
      <c r="F8" s="78" t="s">
        <v>50</v>
      </c>
      <c r="G8" s="79" t="s">
        <v>224</v>
      </c>
      <c r="H8" s="77" t="s">
        <v>468</v>
      </c>
      <c r="I8" s="82">
        <v>3</v>
      </c>
      <c r="J8" s="85">
        <v>0</v>
      </c>
      <c r="K8" s="28">
        <f t="shared" si="0"/>
        <v>0</v>
      </c>
      <c r="L8" s="28">
        <f t="shared" si="1"/>
        <v>0</v>
      </c>
      <c r="M8" s="29"/>
      <c r="N8" s="30">
        <f t="shared" si="3"/>
        <v>0</v>
      </c>
      <c r="O8" s="29"/>
      <c r="P8" s="29"/>
      <c r="Q8" s="29"/>
      <c r="R8" s="42">
        <f t="shared" si="2"/>
        <v>0</v>
      </c>
      <c r="S8" s="20" t="str">
        <f t="shared" si="4"/>
        <v>OK</v>
      </c>
      <c r="T8" s="142"/>
      <c r="U8" s="142"/>
      <c r="V8" s="143"/>
      <c r="W8" s="143"/>
      <c r="X8" s="143"/>
      <c r="Y8" s="143"/>
      <c r="Z8" s="143"/>
      <c r="AA8" s="40"/>
      <c r="AB8" s="40"/>
      <c r="AC8" s="40"/>
      <c r="AD8" s="40"/>
      <c r="AE8" s="38"/>
      <c r="AF8" s="38"/>
      <c r="AG8" s="38"/>
      <c r="AH8" s="38"/>
      <c r="AI8" s="38"/>
      <c r="AJ8" s="38"/>
      <c r="AK8" s="38"/>
      <c r="AL8" s="38"/>
      <c r="AM8" s="38"/>
      <c r="AN8" s="38"/>
      <c r="AO8" s="38"/>
      <c r="AP8" s="38"/>
      <c r="AQ8" s="38"/>
      <c r="AR8" s="38"/>
      <c r="AS8" s="38"/>
      <c r="AT8" s="38"/>
      <c r="AU8" s="38"/>
      <c r="AV8" s="38"/>
      <c r="AW8" s="38"/>
      <c r="AX8" s="38"/>
      <c r="AY8" s="38"/>
    </row>
    <row r="9" spans="1:51" ht="24.75" customHeight="1" x14ac:dyDescent="0.25">
      <c r="A9" s="166"/>
      <c r="B9" s="164"/>
      <c r="C9" s="67">
        <v>6</v>
      </c>
      <c r="D9" s="72" t="s">
        <v>69</v>
      </c>
      <c r="E9" s="86" t="s">
        <v>225</v>
      </c>
      <c r="F9" s="78" t="s">
        <v>50</v>
      </c>
      <c r="G9" s="79" t="s">
        <v>226</v>
      </c>
      <c r="H9" s="77" t="s">
        <v>52</v>
      </c>
      <c r="I9" s="82">
        <v>2.6</v>
      </c>
      <c r="J9" s="85">
        <v>0</v>
      </c>
      <c r="K9" s="28">
        <f t="shared" si="0"/>
        <v>0</v>
      </c>
      <c r="L9" s="28">
        <f t="shared" si="1"/>
        <v>0</v>
      </c>
      <c r="M9" s="29"/>
      <c r="N9" s="30">
        <f t="shared" si="3"/>
        <v>0</v>
      </c>
      <c r="O9" s="29"/>
      <c r="P9" s="29"/>
      <c r="Q9" s="29"/>
      <c r="R9" s="42">
        <f t="shared" si="2"/>
        <v>0</v>
      </c>
      <c r="S9" s="20" t="str">
        <f t="shared" si="4"/>
        <v>OK</v>
      </c>
      <c r="T9" s="142"/>
      <c r="U9" s="143"/>
      <c r="V9" s="143"/>
      <c r="W9" s="143"/>
      <c r="X9" s="143"/>
      <c r="Y9" s="143"/>
      <c r="Z9" s="143"/>
      <c r="AA9" s="40"/>
      <c r="AB9" s="40"/>
      <c r="AC9" s="40"/>
      <c r="AD9" s="40"/>
      <c r="AE9" s="38"/>
      <c r="AF9" s="38"/>
      <c r="AG9" s="38"/>
      <c r="AH9" s="38"/>
      <c r="AI9" s="38"/>
      <c r="AJ9" s="38"/>
      <c r="AK9" s="38"/>
      <c r="AL9" s="38"/>
      <c r="AM9" s="38"/>
      <c r="AN9" s="38"/>
      <c r="AO9" s="38"/>
      <c r="AP9" s="38"/>
      <c r="AQ9" s="38"/>
      <c r="AR9" s="38"/>
      <c r="AS9" s="38"/>
      <c r="AT9" s="38"/>
      <c r="AU9" s="38"/>
      <c r="AV9" s="38"/>
      <c r="AW9" s="38"/>
      <c r="AX9" s="38"/>
      <c r="AY9" s="38"/>
    </row>
    <row r="10" spans="1:51" ht="24.75" customHeight="1" x14ac:dyDescent="0.25">
      <c r="A10" s="166"/>
      <c r="B10" s="164"/>
      <c r="C10" s="67">
        <v>7</v>
      </c>
      <c r="D10" s="72" t="s">
        <v>70</v>
      </c>
      <c r="E10" s="86" t="s">
        <v>227</v>
      </c>
      <c r="F10" s="78" t="s">
        <v>50</v>
      </c>
      <c r="G10" s="79" t="s">
        <v>228</v>
      </c>
      <c r="H10" s="79" t="s">
        <v>468</v>
      </c>
      <c r="I10" s="82">
        <v>2</v>
      </c>
      <c r="J10" s="85">
        <v>0</v>
      </c>
      <c r="K10" s="28">
        <f t="shared" si="0"/>
        <v>0</v>
      </c>
      <c r="L10" s="28">
        <f t="shared" si="1"/>
        <v>0</v>
      </c>
      <c r="M10" s="29"/>
      <c r="N10" s="30">
        <f t="shared" si="3"/>
        <v>0</v>
      </c>
      <c r="O10" s="29"/>
      <c r="P10" s="29"/>
      <c r="Q10" s="29"/>
      <c r="R10" s="42">
        <f t="shared" si="2"/>
        <v>0</v>
      </c>
      <c r="S10" s="20" t="str">
        <f t="shared" si="4"/>
        <v>OK</v>
      </c>
      <c r="T10" s="142"/>
      <c r="U10" s="143"/>
      <c r="V10" s="143"/>
      <c r="W10" s="143"/>
      <c r="X10" s="143"/>
      <c r="Y10" s="143"/>
      <c r="Z10" s="143"/>
      <c r="AA10" s="40"/>
      <c r="AB10" s="40"/>
      <c r="AC10" s="40"/>
      <c r="AD10" s="40"/>
      <c r="AE10" s="38"/>
      <c r="AF10" s="38"/>
      <c r="AG10" s="38"/>
      <c r="AH10" s="38"/>
      <c r="AI10" s="38"/>
      <c r="AJ10" s="38"/>
      <c r="AK10" s="38"/>
      <c r="AL10" s="38"/>
      <c r="AM10" s="38"/>
      <c r="AN10" s="38"/>
      <c r="AO10" s="38"/>
      <c r="AP10" s="38"/>
      <c r="AQ10" s="38"/>
      <c r="AR10" s="38"/>
      <c r="AS10" s="38"/>
      <c r="AT10" s="38"/>
      <c r="AU10" s="38"/>
      <c r="AV10" s="38"/>
      <c r="AW10" s="38"/>
      <c r="AX10" s="38"/>
      <c r="AY10" s="38"/>
    </row>
    <row r="11" spans="1:51" ht="24.75" customHeight="1" x14ac:dyDescent="0.25">
      <c r="A11" s="166"/>
      <c r="B11" s="164"/>
      <c r="C11" s="67">
        <v>8</v>
      </c>
      <c r="D11" s="72" t="s">
        <v>71</v>
      </c>
      <c r="E11" s="86" t="s">
        <v>229</v>
      </c>
      <c r="F11" s="78" t="s">
        <v>50</v>
      </c>
      <c r="G11" s="79" t="s">
        <v>230</v>
      </c>
      <c r="H11" s="79" t="s">
        <v>468</v>
      </c>
      <c r="I11" s="82">
        <v>2.13</v>
      </c>
      <c r="J11" s="85">
        <v>0</v>
      </c>
      <c r="K11" s="28">
        <f t="shared" si="0"/>
        <v>0</v>
      </c>
      <c r="L11" s="28">
        <f t="shared" si="1"/>
        <v>0</v>
      </c>
      <c r="M11" s="29"/>
      <c r="N11" s="30">
        <f t="shared" si="3"/>
        <v>0</v>
      </c>
      <c r="O11" s="29"/>
      <c r="P11" s="29"/>
      <c r="Q11" s="29"/>
      <c r="R11" s="42">
        <f t="shared" si="2"/>
        <v>0</v>
      </c>
      <c r="S11" s="20" t="str">
        <f t="shared" si="4"/>
        <v>OK</v>
      </c>
      <c r="T11" s="142"/>
      <c r="U11" s="143"/>
      <c r="V11" s="143"/>
      <c r="W11" s="143"/>
      <c r="X11" s="143"/>
      <c r="Y11" s="143"/>
      <c r="Z11" s="143"/>
      <c r="AA11" s="40"/>
      <c r="AB11" s="40"/>
      <c r="AC11" s="40"/>
      <c r="AD11" s="40"/>
      <c r="AE11" s="38"/>
      <c r="AF11" s="38"/>
      <c r="AG11" s="38"/>
      <c r="AH11" s="38"/>
      <c r="AI11" s="38"/>
      <c r="AJ11" s="38"/>
      <c r="AK11" s="38"/>
      <c r="AL11" s="38"/>
      <c r="AM11" s="38"/>
      <c r="AN11" s="38"/>
      <c r="AO11" s="38"/>
      <c r="AP11" s="38"/>
      <c r="AQ11" s="38"/>
      <c r="AR11" s="38"/>
      <c r="AS11" s="38"/>
      <c r="AT11" s="38"/>
      <c r="AU11" s="38"/>
      <c r="AV11" s="38"/>
      <c r="AW11" s="38"/>
      <c r="AX11" s="38"/>
      <c r="AY11" s="38"/>
    </row>
    <row r="12" spans="1:51" ht="24.75" customHeight="1" x14ac:dyDescent="0.25">
      <c r="A12" s="166"/>
      <c r="B12" s="164"/>
      <c r="C12" s="67">
        <v>9</v>
      </c>
      <c r="D12" s="72" t="s">
        <v>72</v>
      </c>
      <c r="E12" s="86" t="s">
        <v>231</v>
      </c>
      <c r="F12" s="78" t="s">
        <v>50</v>
      </c>
      <c r="G12" s="79" t="s">
        <v>232</v>
      </c>
      <c r="H12" s="79" t="s">
        <v>468</v>
      </c>
      <c r="I12" s="82">
        <v>1.62</v>
      </c>
      <c r="J12" s="85">
        <v>0</v>
      </c>
      <c r="K12" s="28">
        <f t="shared" si="0"/>
        <v>0</v>
      </c>
      <c r="L12" s="28">
        <f t="shared" si="1"/>
        <v>0</v>
      </c>
      <c r="M12" s="29"/>
      <c r="N12" s="30">
        <f t="shared" si="3"/>
        <v>0</v>
      </c>
      <c r="O12" s="29"/>
      <c r="P12" s="29"/>
      <c r="Q12" s="29"/>
      <c r="R12" s="42">
        <f t="shared" si="2"/>
        <v>0</v>
      </c>
      <c r="S12" s="20" t="str">
        <f t="shared" si="4"/>
        <v>OK</v>
      </c>
      <c r="T12" s="142"/>
      <c r="U12" s="143"/>
      <c r="V12" s="143"/>
      <c r="W12" s="143"/>
      <c r="X12" s="143"/>
      <c r="Y12" s="143"/>
      <c r="Z12" s="143"/>
      <c r="AA12" s="40"/>
      <c r="AB12" s="40"/>
      <c r="AC12" s="40"/>
      <c r="AD12" s="40"/>
      <c r="AE12" s="38"/>
      <c r="AF12" s="38"/>
      <c r="AG12" s="38"/>
      <c r="AH12" s="38"/>
      <c r="AI12" s="38"/>
      <c r="AJ12" s="38"/>
      <c r="AK12" s="38"/>
      <c r="AL12" s="38"/>
      <c r="AM12" s="38"/>
      <c r="AN12" s="38"/>
      <c r="AO12" s="38"/>
      <c r="AP12" s="38"/>
      <c r="AQ12" s="38"/>
      <c r="AR12" s="38"/>
      <c r="AS12" s="38"/>
      <c r="AT12" s="38"/>
      <c r="AU12" s="38"/>
      <c r="AV12" s="38"/>
      <c r="AW12" s="38"/>
      <c r="AX12" s="38"/>
      <c r="AY12" s="38"/>
    </row>
    <row r="13" spans="1:51" ht="24.75" customHeight="1" x14ac:dyDescent="0.25">
      <c r="A13" s="166"/>
      <c r="B13" s="164"/>
      <c r="C13" s="67">
        <v>10</v>
      </c>
      <c r="D13" s="72" t="s">
        <v>73</v>
      </c>
      <c r="E13" s="86" t="s">
        <v>233</v>
      </c>
      <c r="F13" s="80" t="s">
        <v>3</v>
      </c>
      <c r="G13" s="76" t="s">
        <v>234</v>
      </c>
      <c r="H13" s="77" t="s">
        <v>468</v>
      </c>
      <c r="I13" s="82">
        <v>24.24</v>
      </c>
      <c r="J13" s="85">
        <v>12</v>
      </c>
      <c r="K13" s="28">
        <f t="shared" si="0"/>
        <v>12</v>
      </c>
      <c r="L13" s="28">
        <f t="shared" si="1"/>
        <v>12</v>
      </c>
      <c r="M13" s="29"/>
      <c r="N13" s="30">
        <f t="shared" si="3"/>
        <v>3</v>
      </c>
      <c r="O13" s="29"/>
      <c r="P13" s="29"/>
      <c r="Q13" s="29"/>
      <c r="R13" s="42">
        <f t="shared" si="2"/>
        <v>0</v>
      </c>
      <c r="S13" s="20" t="str">
        <f t="shared" si="4"/>
        <v>OK</v>
      </c>
      <c r="T13" s="145">
        <v>12</v>
      </c>
      <c r="U13" s="143"/>
      <c r="V13" s="143"/>
      <c r="W13" s="143"/>
      <c r="X13" s="143"/>
      <c r="Y13" s="143"/>
      <c r="Z13" s="143"/>
      <c r="AA13" s="40"/>
      <c r="AB13" s="40"/>
      <c r="AC13" s="40"/>
      <c r="AD13" s="40"/>
      <c r="AE13" s="38"/>
      <c r="AF13" s="38"/>
      <c r="AG13" s="38"/>
      <c r="AH13" s="38"/>
      <c r="AI13" s="38"/>
      <c r="AJ13" s="38"/>
      <c r="AK13" s="38"/>
      <c r="AL13" s="38"/>
      <c r="AM13" s="38"/>
      <c r="AN13" s="38"/>
      <c r="AO13" s="38"/>
      <c r="AP13" s="38"/>
      <c r="AQ13" s="38"/>
      <c r="AR13" s="38"/>
      <c r="AS13" s="38"/>
      <c r="AT13" s="38"/>
      <c r="AU13" s="38"/>
      <c r="AV13" s="38"/>
      <c r="AW13" s="38"/>
      <c r="AX13" s="38"/>
      <c r="AY13" s="38"/>
    </row>
    <row r="14" spans="1:51" ht="24.75" customHeight="1" x14ac:dyDescent="0.25">
      <c r="A14" s="166"/>
      <c r="B14" s="164"/>
      <c r="C14" s="67">
        <v>11</v>
      </c>
      <c r="D14" s="72" t="s">
        <v>74</v>
      </c>
      <c r="E14" s="86" t="s">
        <v>235</v>
      </c>
      <c r="F14" s="80" t="s">
        <v>236</v>
      </c>
      <c r="G14" s="76" t="s">
        <v>237</v>
      </c>
      <c r="H14" s="77" t="s">
        <v>468</v>
      </c>
      <c r="I14" s="82">
        <v>10.23</v>
      </c>
      <c r="J14" s="85">
        <v>36</v>
      </c>
      <c r="K14" s="28">
        <f t="shared" si="0"/>
        <v>35</v>
      </c>
      <c r="L14" s="28">
        <f t="shared" si="1"/>
        <v>35</v>
      </c>
      <c r="M14" s="29"/>
      <c r="N14" s="30">
        <f t="shared" si="3"/>
        <v>9</v>
      </c>
      <c r="O14" s="29"/>
      <c r="P14" s="29"/>
      <c r="Q14" s="29"/>
      <c r="R14" s="42">
        <f t="shared" si="2"/>
        <v>1</v>
      </c>
      <c r="S14" s="20" t="str">
        <f t="shared" si="4"/>
        <v>OK</v>
      </c>
      <c r="T14" s="145">
        <v>15</v>
      </c>
      <c r="U14" s="143"/>
      <c r="V14" s="142"/>
      <c r="W14" s="143"/>
      <c r="X14" s="143"/>
      <c r="Y14" s="147">
        <v>20</v>
      </c>
      <c r="Z14" s="143"/>
      <c r="AA14" s="40"/>
      <c r="AB14" s="40"/>
      <c r="AC14" s="40"/>
      <c r="AD14" s="40"/>
      <c r="AE14" s="38"/>
      <c r="AF14" s="38"/>
      <c r="AG14" s="38"/>
      <c r="AH14" s="38"/>
      <c r="AI14" s="38"/>
      <c r="AJ14" s="38"/>
      <c r="AK14" s="38"/>
      <c r="AL14" s="38"/>
      <c r="AM14" s="38"/>
      <c r="AN14" s="38"/>
      <c r="AO14" s="38"/>
      <c r="AP14" s="38"/>
      <c r="AQ14" s="38"/>
      <c r="AR14" s="38"/>
      <c r="AS14" s="38"/>
      <c r="AT14" s="38"/>
      <c r="AU14" s="38"/>
      <c r="AV14" s="38"/>
      <c r="AW14" s="38"/>
      <c r="AX14" s="38"/>
      <c r="AY14" s="38"/>
    </row>
    <row r="15" spans="1:51" ht="24.75" customHeight="1" x14ac:dyDescent="0.25">
      <c r="A15" s="166"/>
      <c r="B15" s="164"/>
      <c r="C15" s="67">
        <v>12</v>
      </c>
      <c r="D15" s="72" t="s">
        <v>75</v>
      </c>
      <c r="E15" s="86" t="s">
        <v>238</v>
      </c>
      <c r="F15" s="78" t="s">
        <v>50</v>
      </c>
      <c r="G15" s="79" t="s">
        <v>239</v>
      </c>
      <c r="H15" s="77" t="s">
        <v>468</v>
      </c>
      <c r="I15" s="82">
        <v>2</v>
      </c>
      <c r="J15" s="85">
        <v>130</v>
      </c>
      <c r="K15" s="28">
        <f t="shared" si="0"/>
        <v>130</v>
      </c>
      <c r="L15" s="28">
        <f t="shared" si="1"/>
        <v>130</v>
      </c>
      <c r="M15" s="29"/>
      <c r="N15" s="30">
        <f t="shared" si="3"/>
        <v>32</v>
      </c>
      <c r="O15" s="29"/>
      <c r="P15" s="29"/>
      <c r="Q15" s="29"/>
      <c r="R15" s="42">
        <f t="shared" si="2"/>
        <v>0</v>
      </c>
      <c r="S15" s="20" t="str">
        <f t="shared" si="4"/>
        <v>OK</v>
      </c>
      <c r="T15" s="145">
        <v>130</v>
      </c>
      <c r="U15" s="143"/>
      <c r="V15" s="143"/>
      <c r="W15" s="143"/>
      <c r="X15" s="143"/>
      <c r="Y15" s="143"/>
      <c r="Z15" s="143"/>
      <c r="AA15" s="40"/>
      <c r="AB15" s="40"/>
      <c r="AC15" s="40"/>
      <c r="AD15" s="40"/>
      <c r="AE15" s="38"/>
      <c r="AF15" s="38"/>
      <c r="AG15" s="38"/>
      <c r="AH15" s="38"/>
      <c r="AI15" s="38"/>
      <c r="AJ15" s="38"/>
      <c r="AK15" s="38"/>
      <c r="AL15" s="38"/>
      <c r="AM15" s="38"/>
      <c r="AN15" s="38"/>
      <c r="AO15" s="38"/>
      <c r="AP15" s="38"/>
      <c r="AQ15" s="38"/>
      <c r="AR15" s="38"/>
      <c r="AS15" s="38"/>
      <c r="AT15" s="38"/>
      <c r="AU15" s="38"/>
      <c r="AV15" s="38"/>
      <c r="AW15" s="38"/>
      <c r="AX15" s="38"/>
      <c r="AY15" s="38"/>
    </row>
    <row r="16" spans="1:51" ht="24.75" customHeight="1" x14ac:dyDescent="0.25">
      <c r="A16" s="166"/>
      <c r="B16" s="165"/>
      <c r="C16" s="67">
        <v>13</v>
      </c>
      <c r="D16" s="71" t="s">
        <v>76</v>
      </c>
      <c r="E16" s="86" t="s">
        <v>240</v>
      </c>
      <c r="F16" s="77" t="s">
        <v>241</v>
      </c>
      <c r="G16" s="75" t="s">
        <v>242</v>
      </c>
      <c r="H16" s="81" t="s">
        <v>469</v>
      </c>
      <c r="I16" s="82">
        <v>20</v>
      </c>
      <c r="J16" s="85">
        <v>10</v>
      </c>
      <c r="K16" s="28">
        <f t="shared" si="0"/>
        <v>0</v>
      </c>
      <c r="L16" s="28">
        <f t="shared" si="1"/>
        <v>0</v>
      </c>
      <c r="M16" s="29"/>
      <c r="N16" s="30">
        <f t="shared" si="3"/>
        <v>2</v>
      </c>
      <c r="O16" s="29"/>
      <c r="P16" s="29"/>
      <c r="Q16" s="29"/>
      <c r="R16" s="42">
        <f t="shared" si="2"/>
        <v>10</v>
      </c>
      <c r="S16" s="20" t="str">
        <f t="shared" si="4"/>
        <v>OK</v>
      </c>
      <c r="T16" s="142"/>
      <c r="U16" s="143"/>
      <c r="V16" s="143"/>
      <c r="W16" s="143"/>
      <c r="X16" s="143"/>
      <c r="Y16" s="143"/>
      <c r="Z16" s="143"/>
      <c r="AA16" s="40"/>
      <c r="AB16" s="40"/>
      <c r="AC16" s="40"/>
      <c r="AD16" s="40"/>
      <c r="AE16" s="38"/>
      <c r="AF16" s="38"/>
      <c r="AG16" s="38"/>
      <c r="AH16" s="38"/>
      <c r="AI16" s="38"/>
      <c r="AJ16" s="38"/>
      <c r="AK16" s="38"/>
      <c r="AL16" s="38"/>
      <c r="AM16" s="38"/>
      <c r="AN16" s="38"/>
      <c r="AO16" s="38"/>
      <c r="AP16" s="38"/>
      <c r="AQ16" s="38"/>
      <c r="AR16" s="38"/>
      <c r="AS16" s="38"/>
      <c r="AT16" s="38"/>
      <c r="AU16" s="38"/>
      <c r="AV16" s="38"/>
      <c r="AW16" s="38"/>
      <c r="AX16" s="38"/>
      <c r="AY16" s="38"/>
    </row>
    <row r="17" spans="1:51" ht="24.75" customHeight="1" x14ac:dyDescent="0.25">
      <c r="A17" s="166" t="s">
        <v>477</v>
      </c>
      <c r="B17" s="163">
        <v>2</v>
      </c>
      <c r="C17" s="67">
        <v>14</v>
      </c>
      <c r="D17" s="71" t="s">
        <v>77</v>
      </c>
      <c r="E17" s="86" t="s">
        <v>243</v>
      </c>
      <c r="F17" s="77" t="s">
        <v>51</v>
      </c>
      <c r="G17" s="75" t="s">
        <v>244</v>
      </c>
      <c r="H17" s="81" t="s">
        <v>468</v>
      </c>
      <c r="I17" s="82">
        <v>7.7</v>
      </c>
      <c r="J17" s="85">
        <v>30</v>
      </c>
      <c r="K17" s="28">
        <f t="shared" si="0"/>
        <v>30</v>
      </c>
      <c r="L17" s="28">
        <f t="shared" si="1"/>
        <v>30</v>
      </c>
      <c r="M17" s="29"/>
      <c r="N17" s="30">
        <f t="shared" si="3"/>
        <v>7</v>
      </c>
      <c r="O17" s="29"/>
      <c r="P17" s="29"/>
      <c r="Q17" s="29"/>
      <c r="R17" s="42">
        <f t="shared" si="2"/>
        <v>0</v>
      </c>
      <c r="S17" s="20" t="str">
        <f t="shared" si="4"/>
        <v>OK</v>
      </c>
      <c r="T17" s="142"/>
      <c r="U17" s="143"/>
      <c r="V17" s="143"/>
      <c r="W17" s="143"/>
      <c r="X17" s="143"/>
      <c r="Y17" s="147">
        <v>30</v>
      </c>
      <c r="Z17" s="143"/>
      <c r="AA17" s="40"/>
      <c r="AB17" s="40"/>
      <c r="AC17" s="40"/>
      <c r="AD17" s="40"/>
      <c r="AE17" s="38"/>
      <c r="AF17" s="38"/>
      <c r="AG17" s="38"/>
      <c r="AH17" s="38"/>
      <c r="AI17" s="38"/>
      <c r="AJ17" s="38"/>
      <c r="AK17" s="38"/>
      <c r="AL17" s="38"/>
      <c r="AM17" s="38"/>
      <c r="AN17" s="38"/>
      <c r="AO17" s="38"/>
      <c r="AP17" s="38"/>
      <c r="AQ17" s="38"/>
      <c r="AR17" s="38"/>
      <c r="AS17" s="38"/>
      <c r="AT17" s="38"/>
      <c r="AU17" s="38"/>
      <c r="AV17" s="38"/>
      <c r="AW17" s="38"/>
      <c r="AX17" s="38"/>
      <c r="AY17" s="38"/>
    </row>
    <row r="18" spans="1:51" ht="24.75" customHeight="1" x14ac:dyDescent="0.25">
      <c r="A18" s="166"/>
      <c r="B18" s="164"/>
      <c r="C18" s="67">
        <v>15</v>
      </c>
      <c r="D18" s="71" t="s">
        <v>78</v>
      </c>
      <c r="E18" s="86" t="s">
        <v>245</v>
      </c>
      <c r="F18" s="77" t="s">
        <v>51</v>
      </c>
      <c r="G18" s="75" t="s">
        <v>246</v>
      </c>
      <c r="H18" s="81" t="s">
        <v>468</v>
      </c>
      <c r="I18" s="82">
        <v>7.7</v>
      </c>
      <c r="J18" s="85">
        <v>30</v>
      </c>
      <c r="K18" s="28">
        <f t="shared" si="0"/>
        <v>0</v>
      </c>
      <c r="L18" s="28">
        <f t="shared" si="1"/>
        <v>0</v>
      </c>
      <c r="M18" s="29"/>
      <c r="N18" s="30">
        <f t="shared" si="3"/>
        <v>7</v>
      </c>
      <c r="O18" s="29"/>
      <c r="P18" s="29"/>
      <c r="Q18" s="29"/>
      <c r="R18" s="42">
        <f t="shared" si="2"/>
        <v>30</v>
      </c>
      <c r="S18" s="20" t="str">
        <f t="shared" si="4"/>
        <v>OK</v>
      </c>
      <c r="T18" s="142"/>
      <c r="U18" s="143"/>
      <c r="V18" s="143"/>
      <c r="W18" s="143"/>
      <c r="X18" s="143"/>
      <c r="Y18" s="143"/>
      <c r="Z18" s="143"/>
      <c r="AA18" s="40"/>
      <c r="AB18" s="40"/>
      <c r="AC18" s="40"/>
      <c r="AD18" s="40"/>
      <c r="AE18" s="38"/>
      <c r="AF18" s="38"/>
      <c r="AG18" s="38"/>
      <c r="AH18" s="38"/>
      <c r="AI18" s="38"/>
      <c r="AJ18" s="38"/>
      <c r="AK18" s="38"/>
      <c r="AL18" s="38"/>
      <c r="AM18" s="38"/>
      <c r="AN18" s="38"/>
      <c r="AO18" s="38"/>
      <c r="AP18" s="38"/>
      <c r="AQ18" s="38"/>
      <c r="AR18" s="38"/>
      <c r="AS18" s="38"/>
      <c r="AT18" s="38"/>
      <c r="AU18" s="38"/>
      <c r="AV18" s="38"/>
      <c r="AW18" s="38"/>
      <c r="AX18" s="38"/>
      <c r="AY18" s="38"/>
    </row>
    <row r="19" spans="1:51" ht="24.75" customHeight="1" x14ac:dyDescent="0.25">
      <c r="A19" s="166"/>
      <c r="B19" s="164"/>
      <c r="C19" s="67">
        <v>16</v>
      </c>
      <c r="D19" s="71" t="s">
        <v>79</v>
      </c>
      <c r="E19" s="86" t="s">
        <v>247</v>
      </c>
      <c r="F19" s="77" t="s">
        <v>3</v>
      </c>
      <c r="G19" s="75" t="s">
        <v>248</v>
      </c>
      <c r="H19" s="81" t="s">
        <v>468</v>
      </c>
      <c r="I19" s="82">
        <v>18.899999999999999</v>
      </c>
      <c r="J19" s="85">
        <v>0</v>
      </c>
      <c r="K19" s="28">
        <f t="shared" si="0"/>
        <v>0</v>
      </c>
      <c r="L19" s="28">
        <f t="shared" si="1"/>
        <v>0</v>
      </c>
      <c r="M19" s="29"/>
      <c r="N19" s="30">
        <f t="shared" si="3"/>
        <v>0</v>
      </c>
      <c r="O19" s="29"/>
      <c r="P19" s="29"/>
      <c r="Q19" s="29"/>
      <c r="R19" s="42">
        <f t="shared" si="2"/>
        <v>0</v>
      </c>
      <c r="S19" s="20" t="str">
        <f t="shared" si="4"/>
        <v>OK</v>
      </c>
      <c r="T19" s="142"/>
      <c r="U19" s="143"/>
      <c r="V19" s="143"/>
      <c r="W19" s="143"/>
      <c r="X19" s="143"/>
      <c r="Y19" s="143"/>
      <c r="Z19" s="143"/>
      <c r="AA19" s="40"/>
      <c r="AB19" s="40"/>
      <c r="AC19" s="40"/>
      <c r="AD19" s="40"/>
      <c r="AE19" s="38"/>
      <c r="AF19" s="38"/>
      <c r="AG19" s="38"/>
      <c r="AH19" s="38"/>
      <c r="AI19" s="38"/>
      <c r="AJ19" s="38"/>
      <c r="AK19" s="38"/>
      <c r="AL19" s="38"/>
      <c r="AM19" s="38"/>
      <c r="AN19" s="38"/>
      <c r="AO19" s="38"/>
      <c r="AP19" s="38"/>
      <c r="AQ19" s="38"/>
      <c r="AR19" s="38"/>
      <c r="AS19" s="38"/>
      <c r="AT19" s="38"/>
      <c r="AU19" s="38"/>
      <c r="AV19" s="38"/>
      <c r="AW19" s="38"/>
      <c r="AX19" s="38"/>
      <c r="AY19" s="38"/>
    </row>
    <row r="20" spans="1:51" ht="24.75" customHeight="1" x14ac:dyDescent="0.25">
      <c r="A20" s="166"/>
      <c r="B20" s="164"/>
      <c r="C20" s="67">
        <v>17</v>
      </c>
      <c r="D20" s="71" t="s">
        <v>80</v>
      </c>
      <c r="E20" s="86" t="s">
        <v>249</v>
      </c>
      <c r="F20" s="77" t="s">
        <v>250</v>
      </c>
      <c r="G20" s="75" t="s">
        <v>251</v>
      </c>
      <c r="H20" s="81" t="s">
        <v>468</v>
      </c>
      <c r="I20" s="82">
        <v>16.61</v>
      </c>
      <c r="J20" s="85">
        <v>10</v>
      </c>
      <c r="K20" s="28">
        <f t="shared" si="0"/>
        <v>10</v>
      </c>
      <c r="L20" s="28">
        <f t="shared" si="1"/>
        <v>10</v>
      </c>
      <c r="M20" s="29"/>
      <c r="N20" s="30">
        <f t="shared" si="3"/>
        <v>2</v>
      </c>
      <c r="O20" s="29"/>
      <c r="P20" s="29"/>
      <c r="Q20" s="29"/>
      <c r="R20" s="42">
        <f t="shared" si="2"/>
        <v>0</v>
      </c>
      <c r="S20" s="20" t="str">
        <f t="shared" si="4"/>
        <v>OK</v>
      </c>
      <c r="T20" s="145">
        <v>5</v>
      </c>
      <c r="U20" s="143"/>
      <c r="V20" s="143"/>
      <c r="W20" s="143"/>
      <c r="X20" s="143"/>
      <c r="Y20" s="147">
        <v>5</v>
      </c>
      <c r="Z20" s="143"/>
      <c r="AA20" s="40"/>
      <c r="AB20" s="40"/>
      <c r="AC20" s="40"/>
      <c r="AD20" s="40"/>
      <c r="AE20" s="38"/>
      <c r="AF20" s="38"/>
      <c r="AG20" s="38"/>
      <c r="AH20" s="38"/>
      <c r="AI20" s="38"/>
      <c r="AJ20" s="38"/>
      <c r="AK20" s="38"/>
      <c r="AL20" s="38"/>
      <c r="AM20" s="38"/>
      <c r="AN20" s="38"/>
      <c r="AO20" s="38"/>
      <c r="AP20" s="38"/>
      <c r="AQ20" s="38"/>
      <c r="AR20" s="38"/>
      <c r="AS20" s="38"/>
      <c r="AT20" s="38"/>
      <c r="AU20" s="38"/>
      <c r="AV20" s="38"/>
      <c r="AW20" s="38"/>
      <c r="AX20" s="38"/>
      <c r="AY20" s="38"/>
    </row>
    <row r="21" spans="1:51" ht="24.75" customHeight="1" x14ac:dyDescent="0.25">
      <c r="A21" s="166"/>
      <c r="B21" s="164"/>
      <c r="C21" s="67">
        <v>18</v>
      </c>
      <c r="D21" s="71" t="s">
        <v>81</v>
      </c>
      <c r="E21" s="86" t="s">
        <v>252</v>
      </c>
      <c r="F21" s="77" t="s">
        <v>250</v>
      </c>
      <c r="G21" s="75" t="s">
        <v>253</v>
      </c>
      <c r="H21" s="81" t="s">
        <v>468</v>
      </c>
      <c r="I21" s="82">
        <v>5.25</v>
      </c>
      <c r="J21" s="85">
        <v>10</v>
      </c>
      <c r="K21" s="28">
        <f t="shared" si="0"/>
        <v>10</v>
      </c>
      <c r="L21" s="28">
        <f t="shared" si="1"/>
        <v>10</v>
      </c>
      <c r="M21" s="29"/>
      <c r="N21" s="30">
        <f t="shared" si="3"/>
        <v>2</v>
      </c>
      <c r="O21" s="29"/>
      <c r="P21" s="29"/>
      <c r="Q21" s="29"/>
      <c r="R21" s="42">
        <f t="shared" si="2"/>
        <v>0</v>
      </c>
      <c r="S21" s="20" t="str">
        <f t="shared" si="4"/>
        <v>OK</v>
      </c>
      <c r="T21" s="145">
        <v>5</v>
      </c>
      <c r="U21" s="143"/>
      <c r="V21" s="143"/>
      <c r="W21" s="143"/>
      <c r="X21" s="143"/>
      <c r="Y21" s="147">
        <v>5</v>
      </c>
      <c r="Z21" s="143"/>
      <c r="AA21" s="40"/>
      <c r="AB21" s="40"/>
      <c r="AC21" s="40"/>
      <c r="AD21" s="40"/>
      <c r="AE21" s="38"/>
      <c r="AF21" s="38"/>
      <c r="AG21" s="38"/>
      <c r="AH21" s="38"/>
      <c r="AI21" s="38"/>
      <c r="AJ21" s="38"/>
      <c r="AK21" s="38"/>
      <c r="AL21" s="38"/>
      <c r="AM21" s="38"/>
      <c r="AN21" s="38"/>
      <c r="AO21" s="38"/>
      <c r="AP21" s="38"/>
      <c r="AQ21" s="38"/>
      <c r="AR21" s="38"/>
      <c r="AS21" s="38"/>
      <c r="AT21" s="38"/>
      <c r="AU21" s="38"/>
      <c r="AV21" s="38"/>
      <c r="AW21" s="38"/>
      <c r="AX21" s="38"/>
      <c r="AY21" s="38"/>
    </row>
    <row r="22" spans="1:51" ht="24.75" customHeight="1" x14ac:dyDescent="0.25">
      <c r="A22" s="166"/>
      <c r="B22" s="165"/>
      <c r="C22" s="67">
        <v>19</v>
      </c>
      <c r="D22" s="72" t="s">
        <v>82</v>
      </c>
      <c r="E22" s="86" t="s">
        <v>254</v>
      </c>
      <c r="F22" s="78" t="s">
        <v>236</v>
      </c>
      <c r="G22" s="79" t="s">
        <v>255</v>
      </c>
      <c r="H22" s="77" t="s">
        <v>468</v>
      </c>
      <c r="I22" s="82">
        <v>0.6</v>
      </c>
      <c r="J22" s="85">
        <v>0</v>
      </c>
      <c r="K22" s="28">
        <f t="shared" si="0"/>
        <v>0</v>
      </c>
      <c r="L22" s="28">
        <f t="shared" si="1"/>
        <v>0</v>
      </c>
      <c r="M22" s="29"/>
      <c r="N22" s="30">
        <f t="shared" si="3"/>
        <v>0</v>
      </c>
      <c r="O22" s="29"/>
      <c r="P22" s="29"/>
      <c r="Q22" s="29"/>
      <c r="R22" s="42">
        <f t="shared" si="2"/>
        <v>0</v>
      </c>
      <c r="S22" s="20" t="str">
        <f t="shared" si="4"/>
        <v>OK</v>
      </c>
      <c r="T22" s="142"/>
      <c r="U22" s="142"/>
      <c r="V22" s="143"/>
      <c r="W22" s="143"/>
      <c r="X22" s="143"/>
      <c r="Y22" s="143"/>
      <c r="Z22" s="142"/>
      <c r="AA22" s="40"/>
      <c r="AB22" s="40"/>
      <c r="AC22" s="40"/>
      <c r="AD22" s="40"/>
      <c r="AE22" s="38"/>
      <c r="AF22" s="38"/>
      <c r="AG22" s="38"/>
      <c r="AH22" s="38"/>
      <c r="AI22" s="38"/>
      <c r="AJ22" s="38"/>
      <c r="AK22" s="38"/>
      <c r="AL22" s="38"/>
      <c r="AM22" s="38"/>
      <c r="AN22" s="38"/>
      <c r="AO22" s="38"/>
      <c r="AP22" s="38"/>
      <c r="AQ22" s="38"/>
      <c r="AR22" s="38"/>
      <c r="AS22" s="38"/>
      <c r="AT22" s="38"/>
      <c r="AU22" s="38"/>
      <c r="AV22" s="38"/>
      <c r="AW22" s="38"/>
      <c r="AX22" s="38"/>
      <c r="AY22" s="38"/>
    </row>
    <row r="23" spans="1:51" ht="24.75" customHeight="1" x14ac:dyDescent="0.25">
      <c r="A23" s="166" t="s">
        <v>478</v>
      </c>
      <c r="B23" s="163">
        <v>3</v>
      </c>
      <c r="C23" s="67">
        <v>20</v>
      </c>
      <c r="D23" s="71" t="s">
        <v>83</v>
      </c>
      <c r="E23" s="86" t="s">
        <v>256</v>
      </c>
      <c r="F23" s="77" t="s">
        <v>3</v>
      </c>
      <c r="G23" s="75" t="s">
        <v>257</v>
      </c>
      <c r="H23" s="81" t="s">
        <v>468</v>
      </c>
      <c r="I23" s="82">
        <v>0.78</v>
      </c>
      <c r="J23" s="85">
        <v>500</v>
      </c>
      <c r="K23" s="28">
        <f t="shared" si="0"/>
        <v>150</v>
      </c>
      <c r="L23" s="28">
        <f t="shared" si="1"/>
        <v>150</v>
      </c>
      <c r="M23" s="29"/>
      <c r="N23" s="30">
        <f t="shared" si="3"/>
        <v>125</v>
      </c>
      <c r="O23" s="29"/>
      <c r="P23" s="29"/>
      <c r="Q23" s="29"/>
      <c r="R23" s="42">
        <f t="shared" si="2"/>
        <v>350</v>
      </c>
      <c r="S23" s="20" t="str">
        <f t="shared" si="4"/>
        <v>OK</v>
      </c>
      <c r="T23" s="142"/>
      <c r="U23" s="143"/>
      <c r="V23" s="147">
        <v>150</v>
      </c>
      <c r="W23" s="143"/>
      <c r="X23" s="143"/>
      <c r="Y23" s="143"/>
      <c r="Z23" s="143"/>
      <c r="AA23" s="40"/>
      <c r="AB23" s="40"/>
      <c r="AC23" s="40"/>
      <c r="AD23" s="40"/>
      <c r="AE23" s="38"/>
      <c r="AF23" s="38"/>
      <c r="AG23" s="38"/>
      <c r="AH23" s="38"/>
      <c r="AI23" s="38"/>
      <c r="AJ23" s="38"/>
      <c r="AK23" s="38"/>
      <c r="AL23" s="38"/>
      <c r="AM23" s="38"/>
      <c r="AN23" s="38"/>
      <c r="AO23" s="38"/>
      <c r="AP23" s="38"/>
      <c r="AQ23" s="38"/>
      <c r="AR23" s="38"/>
      <c r="AS23" s="38"/>
      <c r="AT23" s="38"/>
      <c r="AU23" s="38"/>
      <c r="AV23" s="38"/>
      <c r="AW23" s="38"/>
      <c r="AX23" s="38"/>
      <c r="AY23" s="38"/>
    </row>
    <row r="24" spans="1:51" ht="24.75" customHeight="1" x14ac:dyDescent="0.25">
      <c r="A24" s="166"/>
      <c r="B24" s="164"/>
      <c r="C24" s="67">
        <v>21</v>
      </c>
      <c r="D24" s="71" t="s">
        <v>84</v>
      </c>
      <c r="E24" s="86" t="s">
        <v>256</v>
      </c>
      <c r="F24" s="77" t="s">
        <v>3</v>
      </c>
      <c r="G24" s="75" t="s">
        <v>258</v>
      </c>
      <c r="H24" s="81" t="s">
        <v>468</v>
      </c>
      <c r="I24" s="82">
        <v>0.78</v>
      </c>
      <c r="J24" s="85">
        <v>150</v>
      </c>
      <c r="K24" s="28">
        <f t="shared" si="0"/>
        <v>150</v>
      </c>
      <c r="L24" s="28">
        <f t="shared" si="1"/>
        <v>150</v>
      </c>
      <c r="M24" s="29"/>
      <c r="N24" s="30">
        <f t="shared" si="3"/>
        <v>37</v>
      </c>
      <c r="O24" s="29"/>
      <c r="P24" s="29"/>
      <c r="Q24" s="29"/>
      <c r="R24" s="42">
        <f t="shared" si="2"/>
        <v>0</v>
      </c>
      <c r="S24" s="20" t="str">
        <f t="shared" si="4"/>
        <v>OK</v>
      </c>
      <c r="T24" s="142"/>
      <c r="U24" s="143"/>
      <c r="V24" s="143"/>
      <c r="W24" s="143"/>
      <c r="X24" s="143"/>
      <c r="Y24" s="143"/>
      <c r="Z24" s="147">
        <v>150</v>
      </c>
      <c r="AA24" s="40"/>
      <c r="AB24" s="40"/>
      <c r="AC24" s="40"/>
      <c r="AD24" s="40"/>
      <c r="AE24" s="38"/>
      <c r="AF24" s="38"/>
      <c r="AG24" s="38"/>
      <c r="AH24" s="38"/>
      <c r="AI24" s="38"/>
      <c r="AJ24" s="38"/>
      <c r="AK24" s="38"/>
      <c r="AL24" s="38"/>
      <c r="AM24" s="38"/>
      <c r="AN24" s="38"/>
      <c r="AO24" s="38"/>
      <c r="AP24" s="38"/>
      <c r="AQ24" s="38"/>
      <c r="AR24" s="38"/>
      <c r="AS24" s="38"/>
      <c r="AT24" s="38"/>
      <c r="AU24" s="38"/>
      <c r="AV24" s="38"/>
      <c r="AW24" s="38"/>
      <c r="AX24" s="38"/>
      <c r="AY24" s="38"/>
    </row>
    <row r="25" spans="1:51" ht="24.75" customHeight="1" x14ac:dyDescent="0.25">
      <c r="A25" s="166"/>
      <c r="B25" s="164"/>
      <c r="C25" s="67">
        <v>22</v>
      </c>
      <c r="D25" s="71" t="s">
        <v>85</v>
      </c>
      <c r="E25" s="86" t="s">
        <v>256</v>
      </c>
      <c r="F25" s="77" t="s">
        <v>3</v>
      </c>
      <c r="G25" s="75" t="s">
        <v>259</v>
      </c>
      <c r="H25" s="81" t="s">
        <v>468</v>
      </c>
      <c r="I25" s="82">
        <v>0.78</v>
      </c>
      <c r="J25" s="85">
        <v>150</v>
      </c>
      <c r="K25" s="28">
        <f t="shared" si="0"/>
        <v>0</v>
      </c>
      <c r="L25" s="28">
        <f t="shared" si="1"/>
        <v>0</v>
      </c>
      <c r="M25" s="29"/>
      <c r="N25" s="30">
        <f t="shared" si="3"/>
        <v>37</v>
      </c>
      <c r="O25" s="29"/>
      <c r="P25" s="29"/>
      <c r="Q25" s="29"/>
      <c r="R25" s="42">
        <f t="shared" si="2"/>
        <v>150</v>
      </c>
      <c r="S25" s="20" t="str">
        <f t="shared" si="4"/>
        <v>OK</v>
      </c>
      <c r="T25" s="142"/>
      <c r="U25" s="143"/>
      <c r="V25" s="143"/>
      <c r="W25" s="143"/>
      <c r="X25" s="143"/>
      <c r="Y25" s="143"/>
      <c r="Z25" s="143"/>
      <c r="AA25" s="40"/>
      <c r="AB25" s="40"/>
      <c r="AC25" s="40"/>
      <c r="AD25" s="40"/>
      <c r="AE25" s="38"/>
      <c r="AF25" s="38"/>
      <c r="AG25" s="38"/>
      <c r="AH25" s="38"/>
      <c r="AI25" s="38"/>
      <c r="AJ25" s="38"/>
      <c r="AK25" s="38"/>
      <c r="AL25" s="38"/>
      <c r="AM25" s="38"/>
      <c r="AN25" s="38"/>
      <c r="AO25" s="38"/>
      <c r="AP25" s="38"/>
      <c r="AQ25" s="38"/>
      <c r="AR25" s="38"/>
      <c r="AS25" s="38"/>
      <c r="AT25" s="38"/>
      <c r="AU25" s="38"/>
      <c r="AV25" s="38"/>
      <c r="AW25" s="38"/>
      <c r="AX25" s="38"/>
      <c r="AY25" s="38"/>
    </row>
    <row r="26" spans="1:51" ht="24.75" customHeight="1" x14ac:dyDescent="0.25">
      <c r="A26" s="166"/>
      <c r="B26" s="165"/>
      <c r="C26" s="67">
        <v>23</v>
      </c>
      <c r="D26" s="71" t="s">
        <v>86</v>
      </c>
      <c r="E26" s="86" t="s">
        <v>260</v>
      </c>
      <c r="F26" s="77" t="s">
        <v>3</v>
      </c>
      <c r="G26" s="75" t="s">
        <v>261</v>
      </c>
      <c r="H26" s="81" t="s">
        <v>468</v>
      </c>
      <c r="I26" s="82">
        <v>7.92</v>
      </c>
      <c r="J26" s="85">
        <v>3</v>
      </c>
      <c r="K26" s="28">
        <f t="shared" si="0"/>
        <v>3</v>
      </c>
      <c r="L26" s="28">
        <f t="shared" si="1"/>
        <v>3</v>
      </c>
      <c r="M26" s="29"/>
      <c r="N26" s="30">
        <f t="shared" si="3"/>
        <v>0</v>
      </c>
      <c r="O26" s="29"/>
      <c r="P26" s="29"/>
      <c r="Q26" s="29"/>
      <c r="R26" s="42">
        <f t="shared" si="2"/>
        <v>0</v>
      </c>
      <c r="S26" s="20" t="str">
        <f t="shared" si="4"/>
        <v>OK</v>
      </c>
      <c r="T26" s="142"/>
      <c r="U26" s="147">
        <v>3</v>
      </c>
      <c r="V26" s="143"/>
      <c r="W26" s="143"/>
      <c r="X26" s="143"/>
      <c r="Y26" s="143"/>
      <c r="Z26" s="143"/>
      <c r="AA26" s="40"/>
      <c r="AB26" s="40"/>
      <c r="AC26" s="40"/>
      <c r="AD26" s="40"/>
      <c r="AE26" s="38"/>
      <c r="AF26" s="38"/>
      <c r="AG26" s="38"/>
      <c r="AH26" s="38"/>
      <c r="AI26" s="38"/>
      <c r="AJ26" s="38"/>
      <c r="AK26" s="38"/>
      <c r="AL26" s="38"/>
      <c r="AM26" s="38"/>
      <c r="AN26" s="38"/>
      <c r="AO26" s="38"/>
      <c r="AP26" s="38"/>
      <c r="AQ26" s="38"/>
      <c r="AR26" s="38"/>
      <c r="AS26" s="38"/>
      <c r="AT26" s="38"/>
      <c r="AU26" s="38"/>
      <c r="AV26" s="38"/>
      <c r="AW26" s="38"/>
      <c r="AX26" s="38"/>
      <c r="AY26" s="38"/>
    </row>
    <row r="27" spans="1:51" ht="24.75" customHeight="1" x14ac:dyDescent="0.25">
      <c r="A27" s="166" t="s">
        <v>478</v>
      </c>
      <c r="B27" s="163">
        <v>4</v>
      </c>
      <c r="C27" s="67">
        <v>24</v>
      </c>
      <c r="D27" s="71" t="s">
        <v>87</v>
      </c>
      <c r="E27" s="86" t="s">
        <v>256</v>
      </c>
      <c r="F27" s="77" t="s">
        <v>3</v>
      </c>
      <c r="G27" s="75" t="s">
        <v>262</v>
      </c>
      <c r="H27" s="81" t="s">
        <v>468</v>
      </c>
      <c r="I27" s="82">
        <v>2.44</v>
      </c>
      <c r="J27" s="85">
        <v>84</v>
      </c>
      <c r="K27" s="28">
        <f t="shared" si="0"/>
        <v>48</v>
      </c>
      <c r="L27" s="28">
        <f t="shared" si="1"/>
        <v>48</v>
      </c>
      <c r="M27" s="29"/>
      <c r="N27" s="30">
        <f t="shared" si="3"/>
        <v>21</v>
      </c>
      <c r="O27" s="29"/>
      <c r="P27" s="29"/>
      <c r="Q27" s="29"/>
      <c r="R27" s="42">
        <f t="shared" si="2"/>
        <v>36</v>
      </c>
      <c r="S27" s="20" t="str">
        <f t="shared" si="4"/>
        <v>OK</v>
      </c>
      <c r="T27" s="142"/>
      <c r="U27" s="143"/>
      <c r="V27" s="147">
        <v>48</v>
      </c>
      <c r="W27" s="143"/>
      <c r="X27" s="143"/>
      <c r="Y27" s="143"/>
      <c r="Z27" s="143"/>
      <c r="AA27" s="40"/>
      <c r="AB27" s="40"/>
      <c r="AC27" s="40"/>
      <c r="AD27" s="40"/>
      <c r="AE27" s="38"/>
      <c r="AF27" s="38"/>
      <c r="AG27" s="38"/>
      <c r="AH27" s="38"/>
      <c r="AI27" s="38"/>
      <c r="AJ27" s="38"/>
      <c r="AK27" s="38"/>
      <c r="AL27" s="38"/>
      <c r="AM27" s="38"/>
      <c r="AN27" s="38"/>
      <c r="AO27" s="38"/>
      <c r="AP27" s="38"/>
      <c r="AQ27" s="38"/>
      <c r="AR27" s="38"/>
      <c r="AS27" s="38"/>
      <c r="AT27" s="38"/>
      <c r="AU27" s="38"/>
      <c r="AV27" s="38"/>
      <c r="AW27" s="38"/>
      <c r="AX27" s="38"/>
      <c r="AY27" s="38"/>
    </row>
    <row r="28" spans="1:51" ht="24.75" customHeight="1" x14ac:dyDescent="0.25">
      <c r="A28" s="166"/>
      <c r="B28" s="164"/>
      <c r="C28" s="67">
        <v>25</v>
      </c>
      <c r="D28" s="71" t="s">
        <v>88</v>
      </c>
      <c r="E28" s="86" t="s">
        <v>256</v>
      </c>
      <c r="F28" s="77" t="s">
        <v>3</v>
      </c>
      <c r="G28" s="75" t="s">
        <v>263</v>
      </c>
      <c r="H28" s="81" t="s">
        <v>468</v>
      </c>
      <c r="I28" s="82">
        <v>2.44</v>
      </c>
      <c r="J28" s="85">
        <v>84</v>
      </c>
      <c r="K28" s="28">
        <f t="shared" si="0"/>
        <v>84</v>
      </c>
      <c r="L28" s="28">
        <f t="shared" si="1"/>
        <v>84</v>
      </c>
      <c r="M28" s="29"/>
      <c r="N28" s="30">
        <f t="shared" si="3"/>
        <v>21</v>
      </c>
      <c r="O28" s="29"/>
      <c r="P28" s="29"/>
      <c r="Q28" s="29"/>
      <c r="R28" s="42">
        <f t="shared" si="2"/>
        <v>0</v>
      </c>
      <c r="S28" s="20" t="str">
        <f t="shared" si="4"/>
        <v>OK</v>
      </c>
      <c r="T28" s="142"/>
      <c r="U28" s="143"/>
      <c r="V28" s="147">
        <v>48</v>
      </c>
      <c r="W28" s="143"/>
      <c r="X28" s="143"/>
      <c r="Y28" s="143"/>
      <c r="Z28" s="147">
        <v>36</v>
      </c>
      <c r="AA28" s="40"/>
      <c r="AB28" s="40"/>
      <c r="AC28" s="40"/>
      <c r="AD28" s="40"/>
      <c r="AE28" s="38"/>
      <c r="AF28" s="38"/>
      <c r="AG28" s="38"/>
      <c r="AH28" s="38"/>
      <c r="AI28" s="38"/>
      <c r="AJ28" s="38"/>
      <c r="AK28" s="38"/>
      <c r="AL28" s="38"/>
      <c r="AM28" s="38"/>
      <c r="AN28" s="38"/>
      <c r="AO28" s="38"/>
      <c r="AP28" s="38"/>
      <c r="AQ28" s="38"/>
      <c r="AR28" s="38"/>
      <c r="AS28" s="38"/>
      <c r="AT28" s="38"/>
      <c r="AU28" s="38"/>
      <c r="AV28" s="38"/>
      <c r="AW28" s="38"/>
      <c r="AX28" s="38"/>
      <c r="AY28" s="38"/>
    </row>
    <row r="29" spans="1:51" ht="24.75" customHeight="1" x14ac:dyDescent="0.25">
      <c r="A29" s="166"/>
      <c r="B29" s="164"/>
      <c r="C29" s="67">
        <v>26</v>
      </c>
      <c r="D29" s="71" t="s">
        <v>89</v>
      </c>
      <c r="E29" s="86" t="s">
        <v>256</v>
      </c>
      <c r="F29" s="77" t="s">
        <v>3</v>
      </c>
      <c r="G29" s="75" t="s">
        <v>264</v>
      </c>
      <c r="H29" s="81" t="s">
        <v>468</v>
      </c>
      <c r="I29" s="82">
        <v>2.44</v>
      </c>
      <c r="J29" s="85">
        <v>48</v>
      </c>
      <c r="K29" s="28">
        <f t="shared" si="0"/>
        <v>0</v>
      </c>
      <c r="L29" s="28">
        <f t="shared" si="1"/>
        <v>0</v>
      </c>
      <c r="M29" s="29"/>
      <c r="N29" s="30">
        <f t="shared" si="3"/>
        <v>12</v>
      </c>
      <c r="O29" s="29"/>
      <c r="P29" s="29"/>
      <c r="Q29" s="29"/>
      <c r="R29" s="42">
        <f t="shared" si="2"/>
        <v>48</v>
      </c>
      <c r="S29" s="20" t="str">
        <f t="shared" si="4"/>
        <v>OK</v>
      </c>
      <c r="T29" s="142"/>
      <c r="U29" s="143"/>
      <c r="V29" s="143"/>
      <c r="W29" s="143"/>
      <c r="X29" s="143"/>
      <c r="Y29" s="143"/>
      <c r="Z29" s="143"/>
      <c r="AA29" s="40"/>
      <c r="AB29" s="40"/>
      <c r="AC29" s="40"/>
      <c r="AD29" s="40"/>
      <c r="AE29" s="38"/>
      <c r="AF29" s="38"/>
      <c r="AG29" s="38"/>
      <c r="AH29" s="38"/>
      <c r="AI29" s="38"/>
      <c r="AJ29" s="38"/>
      <c r="AK29" s="38"/>
      <c r="AL29" s="38"/>
      <c r="AM29" s="38"/>
      <c r="AN29" s="38"/>
      <c r="AO29" s="38"/>
      <c r="AP29" s="38"/>
      <c r="AQ29" s="38"/>
      <c r="AR29" s="38"/>
      <c r="AS29" s="38"/>
      <c r="AT29" s="38"/>
      <c r="AU29" s="38"/>
      <c r="AV29" s="38"/>
      <c r="AW29" s="38"/>
      <c r="AX29" s="38"/>
      <c r="AY29" s="38"/>
    </row>
    <row r="30" spans="1:51" ht="24.75" customHeight="1" x14ac:dyDescent="0.25">
      <c r="A30" s="166"/>
      <c r="B30" s="165"/>
      <c r="C30" s="67">
        <v>27</v>
      </c>
      <c r="D30" s="71" t="s">
        <v>90</v>
      </c>
      <c r="E30" s="86" t="s">
        <v>256</v>
      </c>
      <c r="F30" s="77" t="s">
        <v>3</v>
      </c>
      <c r="G30" s="75" t="s">
        <v>265</v>
      </c>
      <c r="H30" s="81" t="s">
        <v>468</v>
      </c>
      <c r="I30" s="82">
        <v>2.44</v>
      </c>
      <c r="J30" s="85">
        <v>48</v>
      </c>
      <c r="K30" s="28">
        <f t="shared" si="0"/>
        <v>24</v>
      </c>
      <c r="L30" s="28">
        <f t="shared" si="1"/>
        <v>24</v>
      </c>
      <c r="M30" s="29"/>
      <c r="N30" s="30">
        <f t="shared" si="3"/>
        <v>12</v>
      </c>
      <c r="O30" s="29"/>
      <c r="P30" s="29"/>
      <c r="Q30" s="29"/>
      <c r="R30" s="42">
        <f t="shared" si="2"/>
        <v>24</v>
      </c>
      <c r="S30" s="20" t="str">
        <f t="shared" si="4"/>
        <v>OK</v>
      </c>
      <c r="T30" s="142"/>
      <c r="U30" s="143"/>
      <c r="V30" s="147">
        <v>24</v>
      </c>
      <c r="W30" s="143"/>
      <c r="X30" s="143"/>
      <c r="Y30" s="143"/>
      <c r="Z30" s="143"/>
      <c r="AA30" s="40"/>
      <c r="AB30" s="40"/>
      <c r="AC30" s="40"/>
      <c r="AD30" s="40"/>
      <c r="AE30" s="38"/>
      <c r="AF30" s="38"/>
      <c r="AG30" s="38"/>
      <c r="AH30" s="38"/>
      <c r="AI30" s="38"/>
      <c r="AJ30" s="38"/>
      <c r="AK30" s="38"/>
      <c r="AL30" s="38"/>
      <c r="AM30" s="38"/>
      <c r="AN30" s="38"/>
      <c r="AO30" s="38"/>
      <c r="AP30" s="38"/>
      <c r="AQ30" s="38"/>
      <c r="AR30" s="38"/>
      <c r="AS30" s="38"/>
      <c r="AT30" s="38"/>
      <c r="AU30" s="38"/>
      <c r="AV30" s="38"/>
      <c r="AW30" s="38"/>
      <c r="AX30" s="38"/>
      <c r="AY30" s="38"/>
    </row>
    <row r="31" spans="1:51" ht="24.75" customHeight="1" x14ac:dyDescent="0.25">
      <c r="A31" s="166" t="s">
        <v>478</v>
      </c>
      <c r="B31" s="163">
        <v>5</v>
      </c>
      <c r="C31" s="67">
        <v>28</v>
      </c>
      <c r="D31" s="71" t="s">
        <v>91</v>
      </c>
      <c r="E31" s="86" t="s">
        <v>266</v>
      </c>
      <c r="F31" s="77" t="s">
        <v>3</v>
      </c>
      <c r="G31" s="75" t="s">
        <v>267</v>
      </c>
      <c r="H31" s="81" t="s">
        <v>468</v>
      </c>
      <c r="I31" s="82">
        <v>3.19</v>
      </c>
      <c r="J31" s="85">
        <v>0</v>
      </c>
      <c r="K31" s="28">
        <f t="shared" si="0"/>
        <v>0</v>
      </c>
      <c r="L31" s="28">
        <f t="shared" si="1"/>
        <v>0</v>
      </c>
      <c r="M31" s="29"/>
      <c r="N31" s="30">
        <f t="shared" si="3"/>
        <v>0</v>
      </c>
      <c r="O31" s="29"/>
      <c r="P31" s="29"/>
      <c r="Q31" s="29"/>
      <c r="R31" s="42">
        <f t="shared" si="2"/>
        <v>0</v>
      </c>
      <c r="S31" s="20" t="str">
        <f t="shared" si="4"/>
        <v>OK</v>
      </c>
      <c r="T31" s="142"/>
      <c r="U31" s="143"/>
      <c r="V31" s="143"/>
      <c r="W31" s="143"/>
      <c r="X31" s="143"/>
      <c r="Y31" s="143"/>
      <c r="Z31" s="143"/>
      <c r="AA31" s="40"/>
      <c r="AB31" s="40"/>
      <c r="AC31" s="40"/>
      <c r="AD31" s="40"/>
      <c r="AE31" s="38"/>
      <c r="AF31" s="38"/>
      <c r="AG31" s="38"/>
      <c r="AH31" s="38"/>
      <c r="AI31" s="38"/>
      <c r="AJ31" s="38"/>
      <c r="AK31" s="38"/>
      <c r="AL31" s="38"/>
      <c r="AM31" s="38"/>
      <c r="AN31" s="38"/>
      <c r="AO31" s="38"/>
      <c r="AP31" s="38"/>
      <c r="AQ31" s="38"/>
      <c r="AR31" s="38"/>
      <c r="AS31" s="38"/>
      <c r="AT31" s="38"/>
      <c r="AU31" s="38"/>
      <c r="AV31" s="38"/>
      <c r="AW31" s="38"/>
      <c r="AX31" s="38"/>
      <c r="AY31" s="38"/>
    </row>
    <row r="32" spans="1:51" ht="24.75" customHeight="1" x14ac:dyDescent="0.25">
      <c r="A32" s="166"/>
      <c r="B32" s="164"/>
      <c r="C32" s="67">
        <v>29</v>
      </c>
      <c r="D32" s="71" t="s">
        <v>92</v>
      </c>
      <c r="E32" s="86" t="s">
        <v>266</v>
      </c>
      <c r="F32" s="77" t="s">
        <v>3</v>
      </c>
      <c r="G32" s="75" t="s">
        <v>268</v>
      </c>
      <c r="H32" s="81" t="s">
        <v>468</v>
      </c>
      <c r="I32" s="82">
        <v>3.19</v>
      </c>
      <c r="J32" s="85">
        <v>0</v>
      </c>
      <c r="K32" s="28">
        <f t="shared" si="0"/>
        <v>0</v>
      </c>
      <c r="L32" s="28">
        <f t="shared" si="1"/>
        <v>0</v>
      </c>
      <c r="M32" s="29"/>
      <c r="N32" s="30">
        <f t="shared" si="3"/>
        <v>0</v>
      </c>
      <c r="O32" s="29"/>
      <c r="P32" s="29"/>
      <c r="Q32" s="29"/>
      <c r="R32" s="42">
        <f t="shared" si="2"/>
        <v>0</v>
      </c>
      <c r="S32" s="20" t="str">
        <f t="shared" si="4"/>
        <v>OK</v>
      </c>
      <c r="T32" s="142"/>
      <c r="U32" s="143"/>
      <c r="V32" s="143"/>
      <c r="W32" s="143"/>
      <c r="X32" s="143"/>
      <c r="Y32" s="143"/>
      <c r="Z32" s="143"/>
      <c r="AA32" s="40"/>
      <c r="AB32" s="40"/>
      <c r="AC32" s="40"/>
      <c r="AD32" s="40"/>
      <c r="AE32" s="38"/>
      <c r="AF32" s="38"/>
      <c r="AG32" s="38"/>
      <c r="AH32" s="38"/>
      <c r="AI32" s="38"/>
      <c r="AJ32" s="38"/>
      <c r="AK32" s="38"/>
      <c r="AL32" s="38"/>
      <c r="AM32" s="38"/>
      <c r="AN32" s="38"/>
      <c r="AO32" s="38"/>
      <c r="AP32" s="38"/>
      <c r="AQ32" s="38"/>
      <c r="AR32" s="38"/>
      <c r="AS32" s="38"/>
      <c r="AT32" s="38"/>
      <c r="AU32" s="38"/>
      <c r="AV32" s="38"/>
      <c r="AW32" s="38"/>
      <c r="AX32" s="38"/>
      <c r="AY32" s="38"/>
    </row>
    <row r="33" spans="1:51" ht="24.75" customHeight="1" x14ac:dyDescent="0.25">
      <c r="A33" s="166"/>
      <c r="B33" s="164"/>
      <c r="C33" s="67">
        <v>30</v>
      </c>
      <c r="D33" s="71" t="s">
        <v>93</v>
      </c>
      <c r="E33" s="86" t="s">
        <v>266</v>
      </c>
      <c r="F33" s="77" t="s">
        <v>3</v>
      </c>
      <c r="G33" s="75" t="s">
        <v>269</v>
      </c>
      <c r="H33" s="81" t="s">
        <v>468</v>
      </c>
      <c r="I33" s="82">
        <v>3.19</v>
      </c>
      <c r="J33" s="85">
        <v>0</v>
      </c>
      <c r="K33" s="28">
        <f t="shared" si="0"/>
        <v>0</v>
      </c>
      <c r="L33" s="28">
        <f t="shared" si="1"/>
        <v>0</v>
      </c>
      <c r="M33" s="29"/>
      <c r="N33" s="30">
        <f t="shared" si="3"/>
        <v>0</v>
      </c>
      <c r="O33" s="29"/>
      <c r="P33" s="29"/>
      <c r="Q33" s="29"/>
      <c r="R33" s="42">
        <f t="shared" si="2"/>
        <v>0</v>
      </c>
      <c r="S33" s="20" t="str">
        <f t="shared" si="4"/>
        <v>OK</v>
      </c>
      <c r="T33" s="142"/>
      <c r="U33" s="143"/>
      <c r="V33" s="143"/>
      <c r="W33" s="143"/>
      <c r="X33" s="143"/>
      <c r="Y33" s="143"/>
      <c r="Z33" s="143"/>
      <c r="AA33" s="40"/>
      <c r="AB33" s="40"/>
      <c r="AC33" s="40"/>
      <c r="AD33" s="40"/>
      <c r="AE33" s="38"/>
      <c r="AF33" s="38"/>
      <c r="AG33" s="38"/>
      <c r="AH33" s="38"/>
      <c r="AI33" s="38"/>
      <c r="AJ33" s="38"/>
      <c r="AK33" s="38"/>
      <c r="AL33" s="38"/>
      <c r="AM33" s="38"/>
      <c r="AN33" s="38"/>
      <c r="AO33" s="38"/>
      <c r="AP33" s="38"/>
      <c r="AQ33" s="38"/>
      <c r="AR33" s="38"/>
      <c r="AS33" s="38"/>
      <c r="AT33" s="38"/>
      <c r="AU33" s="38"/>
      <c r="AV33" s="38"/>
      <c r="AW33" s="38"/>
      <c r="AX33" s="38"/>
      <c r="AY33" s="38"/>
    </row>
    <row r="34" spans="1:51" ht="24.75" customHeight="1" x14ac:dyDescent="0.25">
      <c r="A34" s="166"/>
      <c r="B34" s="164"/>
      <c r="C34" s="67">
        <v>31</v>
      </c>
      <c r="D34" s="71" t="s">
        <v>94</v>
      </c>
      <c r="E34" s="86" t="s">
        <v>266</v>
      </c>
      <c r="F34" s="77" t="s">
        <v>3</v>
      </c>
      <c r="G34" s="75" t="s">
        <v>270</v>
      </c>
      <c r="H34" s="81" t="s">
        <v>468</v>
      </c>
      <c r="I34" s="82">
        <v>3.19</v>
      </c>
      <c r="J34" s="85">
        <v>80</v>
      </c>
      <c r="K34" s="28">
        <f t="shared" si="0"/>
        <v>80</v>
      </c>
      <c r="L34" s="28">
        <f t="shared" si="1"/>
        <v>80</v>
      </c>
      <c r="M34" s="29"/>
      <c r="N34" s="30">
        <f t="shared" si="3"/>
        <v>20</v>
      </c>
      <c r="O34" s="29"/>
      <c r="P34" s="29"/>
      <c r="Q34" s="29"/>
      <c r="R34" s="42">
        <f t="shared" si="2"/>
        <v>0</v>
      </c>
      <c r="S34" s="20" t="str">
        <f t="shared" si="4"/>
        <v>OK</v>
      </c>
      <c r="T34" s="142"/>
      <c r="U34" s="143"/>
      <c r="V34" s="143"/>
      <c r="W34" s="143"/>
      <c r="X34" s="143"/>
      <c r="Y34" s="143"/>
      <c r="Z34" s="147">
        <v>80</v>
      </c>
      <c r="AA34" s="40"/>
      <c r="AB34" s="40"/>
      <c r="AC34" s="40"/>
      <c r="AD34" s="40"/>
      <c r="AE34" s="38"/>
      <c r="AF34" s="38"/>
      <c r="AG34" s="38"/>
      <c r="AH34" s="38"/>
      <c r="AI34" s="38"/>
      <c r="AJ34" s="38"/>
      <c r="AK34" s="38"/>
      <c r="AL34" s="38"/>
      <c r="AM34" s="38"/>
      <c r="AN34" s="38"/>
      <c r="AO34" s="38"/>
      <c r="AP34" s="38"/>
      <c r="AQ34" s="38"/>
      <c r="AR34" s="38"/>
      <c r="AS34" s="38"/>
      <c r="AT34" s="38"/>
      <c r="AU34" s="38"/>
      <c r="AV34" s="38"/>
      <c r="AW34" s="38"/>
      <c r="AX34" s="38"/>
      <c r="AY34" s="38"/>
    </row>
    <row r="35" spans="1:51" ht="24.75" customHeight="1" x14ac:dyDescent="0.25">
      <c r="A35" s="166"/>
      <c r="B35" s="164"/>
      <c r="C35" s="67">
        <v>32</v>
      </c>
      <c r="D35" s="71" t="s">
        <v>95</v>
      </c>
      <c r="E35" s="86" t="s">
        <v>266</v>
      </c>
      <c r="F35" s="77" t="s">
        <v>3</v>
      </c>
      <c r="G35" s="75" t="s">
        <v>271</v>
      </c>
      <c r="H35" s="81" t="s">
        <v>468</v>
      </c>
      <c r="I35" s="82">
        <v>3.19</v>
      </c>
      <c r="J35" s="85">
        <v>0</v>
      </c>
      <c r="K35" s="28">
        <f t="shared" si="0"/>
        <v>0</v>
      </c>
      <c r="L35" s="28">
        <f t="shared" si="1"/>
        <v>0</v>
      </c>
      <c r="M35" s="29"/>
      <c r="N35" s="30">
        <f t="shared" si="3"/>
        <v>0</v>
      </c>
      <c r="O35" s="29"/>
      <c r="P35" s="29"/>
      <c r="Q35" s="29"/>
      <c r="R35" s="42">
        <f t="shared" si="2"/>
        <v>0</v>
      </c>
      <c r="S35" s="20" t="str">
        <f t="shared" si="4"/>
        <v>OK</v>
      </c>
      <c r="T35" s="142"/>
      <c r="U35" s="143"/>
      <c r="V35" s="143"/>
      <c r="W35" s="143"/>
      <c r="X35" s="143"/>
      <c r="Y35" s="143"/>
      <c r="Z35" s="143"/>
      <c r="AA35" s="40"/>
      <c r="AB35" s="40"/>
      <c r="AC35" s="40"/>
      <c r="AD35" s="40"/>
      <c r="AE35" s="38"/>
      <c r="AF35" s="38"/>
      <c r="AG35" s="38"/>
      <c r="AH35" s="38"/>
      <c r="AI35" s="38"/>
      <c r="AJ35" s="38"/>
      <c r="AK35" s="38"/>
      <c r="AL35" s="38"/>
      <c r="AM35" s="38"/>
      <c r="AN35" s="38"/>
      <c r="AO35" s="38"/>
      <c r="AP35" s="38"/>
      <c r="AQ35" s="38"/>
      <c r="AR35" s="38"/>
      <c r="AS35" s="38"/>
      <c r="AT35" s="38"/>
      <c r="AU35" s="38"/>
      <c r="AV35" s="38"/>
      <c r="AW35" s="38"/>
      <c r="AX35" s="38"/>
      <c r="AY35" s="38"/>
    </row>
    <row r="36" spans="1:51" ht="24.75" customHeight="1" x14ac:dyDescent="0.25">
      <c r="A36" s="166"/>
      <c r="B36" s="164"/>
      <c r="C36" s="67">
        <v>33</v>
      </c>
      <c r="D36" s="71" t="s">
        <v>96</v>
      </c>
      <c r="E36" s="86" t="s">
        <v>266</v>
      </c>
      <c r="F36" s="77" t="s">
        <v>3</v>
      </c>
      <c r="G36" s="75" t="s">
        <v>272</v>
      </c>
      <c r="H36" s="81" t="s">
        <v>468</v>
      </c>
      <c r="I36" s="82">
        <v>3.19</v>
      </c>
      <c r="J36" s="85">
        <v>15</v>
      </c>
      <c r="K36" s="28">
        <f t="shared" ref="K36:K154" si="5">IF(SUM(T36:AY36)&gt;J36+M36,J36+M36,SUM(T36:AY36))</f>
        <v>0</v>
      </c>
      <c r="L36" s="28">
        <f t="shared" ref="L36:L154" si="6">(SUM(T36:AY36))</f>
        <v>0</v>
      </c>
      <c r="M36" s="29"/>
      <c r="N36" s="30">
        <f t="shared" si="3"/>
        <v>3</v>
      </c>
      <c r="O36" s="29"/>
      <c r="P36" s="29"/>
      <c r="Q36" s="29"/>
      <c r="R36" s="42">
        <f t="shared" ref="R36:R154" si="7">J36-SUM(T36:AY36)+M36</f>
        <v>15</v>
      </c>
      <c r="S36" s="20" t="str">
        <f t="shared" si="4"/>
        <v>OK</v>
      </c>
      <c r="T36" s="142"/>
      <c r="U36" s="143"/>
      <c r="V36" s="143"/>
      <c r="W36" s="143"/>
      <c r="X36" s="143"/>
      <c r="Y36" s="143"/>
      <c r="Z36" s="143"/>
      <c r="AA36" s="40"/>
      <c r="AB36" s="40"/>
      <c r="AC36" s="40"/>
      <c r="AD36" s="40"/>
      <c r="AE36" s="38"/>
      <c r="AF36" s="38"/>
      <c r="AG36" s="38"/>
      <c r="AH36" s="38"/>
      <c r="AI36" s="38"/>
      <c r="AJ36" s="38"/>
      <c r="AK36" s="38"/>
      <c r="AL36" s="38"/>
      <c r="AM36" s="38"/>
      <c r="AN36" s="38"/>
      <c r="AO36" s="38"/>
      <c r="AP36" s="38"/>
      <c r="AQ36" s="38"/>
      <c r="AR36" s="38"/>
      <c r="AS36" s="38"/>
      <c r="AT36" s="38"/>
      <c r="AU36" s="38"/>
      <c r="AV36" s="38"/>
      <c r="AW36" s="38"/>
      <c r="AX36" s="38"/>
      <c r="AY36" s="38"/>
    </row>
    <row r="37" spans="1:51" ht="24.75" customHeight="1" x14ac:dyDescent="0.25">
      <c r="A37" s="166"/>
      <c r="B37" s="164"/>
      <c r="C37" s="67">
        <v>34</v>
      </c>
      <c r="D37" s="71" t="s">
        <v>97</v>
      </c>
      <c r="E37" s="86" t="s">
        <v>273</v>
      </c>
      <c r="F37" s="77" t="s">
        <v>274</v>
      </c>
      <c r="G37" s="75" t="s">
        <v>275</v>
      </c>
      <c r="H37" s="81" t="s">
        <v>468</v>
      </c>
      <c r="I37" s="82">
        <v>1.07</v>
      </c>
      <c r="J37" s="85">
        <v>0</v>
      </c>
      <c r="K37" s="28">
        <f t="shared" si="5"/>
        <v>0</v>
      </c>
      <c r="L37" s="28">
        <f t="shared" si="6"/>
        <v>0</v>
      </c>
      <c r="M37" s="29"/>
      <c r="N37" s="30">
        <f t="shared" si="3"/>
        <v>0</v>
      </c>
      <c r="O37" s="29"/>
      <c r="P37" s="29"/>
      <c r="Q37" s="29"/>
      <c r="R37" s="42">
        <f t="shared" si="7"/>
        <v>0</v>
      </c>
      <c r="S37" s="20" t="str">
        <f t="shared" si="4"/>
        <v>OK</v>
      </c>
      <c r="T37" s="142"/>
      <c r="U37" s="143"/>
      <c r="V37" s="143"/>
      <c r="W37" s="142"/>
      <c r="X37" s="143"/>
      <c r="Y37" s="143"/>
      <c r="Z37" s="143"/>
      <c r="AA37" s="40"/>
      <c r="AB37" s="40"/>
      <c r="AC37" s="40"/>
      <c r="AD37" s="40"/>
      <c r="AE37" s="38"/>
      <c r="AF37" s="38"/>
      <c r="AG37" s="38"/>
      <c r="AH37" s="38"/>
      <c r="AI37" s="38"/>
      <c r="AJ37" s="38"/>
      <c r="AK37" s="38"/>
      <c r="AL37" s="38"/>
      <c r="AM37" s="38"/>
      <c r="AN37" s="38"/>
      <c r="AO37" s="38"/>
      <c r="AP37" s="38"/>
      <c r="AQ37" s="38"/>
      <c r="AR37" s="38"/>
      <c r="AS37" s="38"/>
      <c r="AT37" s="38"/>
      <c r="AU37" s="38"/>
      <c r="AV37" s="38"/>
      <c r="AW37" s="38"/>
      <c r="AX37" s="38"/>
      <c r="AY37" s="38"/>
    </row>
    <row r="38" spans="1:51" ht="24.75" customHeight="1" x14ac:dyDescent="0.25">
      <c r="A38" s="166"/>
      <c r="B38" s="164"/>
      <c r="C38" s="67">
        <v>35</v>
      </c>
      <c r="D38" s="71" t="s">
        <v>98</v>
      </c>
      <c r="E38" s="86" t="s">
        <v>273</v>
      </c>
      <c r="F38" s="77" t="s">
        <v>274</v>
      </c>
      <c r="G38" s="75" t="s">
        <v>276</v>
      </c>
      <c r="H38" s="81" t="s">
        <v>468</v>
      </c>
      <c r="I38" s="82">
        <v>1.07</v>
      </c>
      <c r="J38" s="85">
        <v>10</v>
      </c>
      <c r="K38" s="28">
        <f t="shared" si="5"/>
        <v>0</v>
      </c>
      <c r="L38" s="28">
        <f t="shared" si="6"/>
        <v>0</v>
      </c>
      <c r="M38" s="29"/>
      <c r="N38" s="30">
        <f t="shared" si="3"/>
        <v>2</v>
      </c>
      <c r="O38" s="29"/>
      <c r="P38" s="29"/>
      <c r="Q38" s="29"/>
      <c r="R38" s="42">
        <f t="shared" si="7"/>
        <v>10</v>
      </c>
      <c r="S38" s="20" t="str">
        <f t="shared" si="4"/>
        <v>OK</v>
      </c>
      <c r="T38" s="142"/>
      <c r="U38" s="143"/>
      <c r="V38" s="143"/>
      <c r="W38" s="142"/>
      <c r="X38" s="143"/>
      <c r="Y38" s="143"/>
      <c r="Z38" s="143"/>
      <c r="AA38" s="40"/>
      <c r="AB38" s="40"/>
      <c r="AC38" s="40"/>
      <c r="AD38" s="40"/>
      <c r="AE38" s="38"/>
      <c r="AF38" s="38"/>
      <c r="AG38" s="38"/>
      <c r="AH38" s="38"/>
      <c r="AI38" s="38"/>
      <c r="AJ38" s="38"/>
      <c r="AK38" s="38"/>
      <c r="AL38" s="38"/>
      <c r="AM38" s="38"/>
      <c r="AN38" s="38"/>
      <c r="AO38" s="38"/>
      <c r="AP38" s="38"/>
      <c r="AQ38" s="38"/>
      <c r="AR38" s="38"/>
      <c r="AS38" s="38"/>
      <c r="AT38" s="38"/>
      <c r="AU38" s="38"/>
      <c r="AV38" s="38"/>
      <c r="AW38" s="38"/>
      <c r="AX38" s="38"/>
      <c r="AY38" s="38"/>
    </row>
    <row r="39" spans="1:51" ht="24.75" customHeight="1" x14ac:dyDescent="0.25">
      <c r="A39" s="166"/>
      <c r="B39" s="164"/>
      <c r="C39" s="67">
        <v>36</v>
      </c>
      <c r="D39" s="71" t="s">
        <v>99</v>
      </c>
      <c r="E39" s="86" t="s">
        <v>273</v>
      </c>
      <c r="F39" s="77" t="s">
        <v>274</v>
      </c>
      <c r="G39" s="75" t="s">
        <v>277</v>
      </c>
      <c r="H39" s="81" t="s">
        <v>468</v>
      </c>
      <c r="I39" s="82">
        <v>1.07</v>
      </c>
      <c r="J39" s="85">
        <v>10</v>
      </c>
      <c r="K39" s="28">
        <f t="shared" si="5"/>
        <v>0</v>
      </c>
      <c r="L39" s="28">
        <f t="shared" si="6"/>
        <v>0</v>
      </c>
      <c r="M39" s="29"/>
      <c r="N39" s="30">
        <f t="shared" si="3"/>
        <v>2</v>
      </c>
      <c r="O39" s="29"/>
      <c r="P39" s="29"/>
      <c r="Q39" s="29"/>
      <c r="R39" s="42">
        <f t="shared" si="7"/>
        <v>10</v>
      </c>
      <c r="S39" s="20" t="str">
        <f t="shared" si="4"/>
        <v>OK</v>
      </c>
      <c r="T39" s="142"/>
      <c r="U39" s="143"/>
      <c r="V39" s="143"/>
      <c r="W39" s="142"/>
      <c r="X39" s="143"/>
      <c r="Y39" s="143"/>
      <c r="Z39" s="143"/>
      <c r="AA39" s="40"/>
      <c r="AB39" s="40"/>
      <c r="AC39" s="40"/>
      <c r="AD39" s="40"/>
      <c r="AE39" s="38"/>
      <c r="AF39" s="38"/>
      <c r="AG39" s="38"/>
      <c r="AH39" s="38"/>
      <c r="AI39" s="38"/>
      <c r="AJ39" s="38"/>
      <c r="AK39" s="38"/>
      <c r="AL39" s="38"/>
      <c r="AM39" s="38"/>
      <c r="AN39" s="38"/>
      <c r="AO39" s="38"/>
      <c r="AP39" s="38"/>
      <c r="AQ39" s="38"/>
      <c r="AR39" s="38"/>
      <c r="AS39" s="38"/>
      <c r="AT39" s="38"/>
      <c r="AU39" s="38"/>
      <c r="AV39" s="38"/>
      <c r="AW39" s="38"/>
      <c r="AX39" s="38"/>
      <c r="AY39" s="38"/>
    </row>
    <row r="40" spans="1:51" ht="24.75" customHeight="1" x14ac:dyDescent="0.25">
      <c r="A40" s="166"/>
      <c r="B40" s="164"/>
      <c r="C40" s="67">
        <v>37</v>
      </c>
      <c r="D40" s="71" t="s">
        <v>100</v>
      </c>
      <c r="E40" s="86" t="s">
        <v>273</v>
      </c>
      <c r="F40" s="77" t="s">
        <v>3</v>
      </c>
      <c r="G40" s="75" t="s">
        <v>278</v>
      </c>
      <c r="H40" s="81" t="s">
        <v>468</v>
      </c>
      <c r="I40" s="82">
        <v>1.07</v>
      </c>
      <c r="J40" s="85">
        <v>3</v>
      </c>
      <c r="K40" s="28">
        <f t="shared" si="5"/>
        <v>3</v>
      </c>
      <c r="L40" s="28">
        <f t="shared" si="6"/>
        <v>3</v>
      </c>
      <c r="M40" s="29"/>
      <c r="N40" s="30">
        <f t="shared" si="3"/>
        <v>0</v>
      </c>
      <c r="O40" s="29"/>
      <c r="P40" s="29"/>
      <c r="Q40" s="29"/>
      <c r="R40" s="42">
        <f t="shared" si="7"/>
        <v>0</v>
      </c>
      <c r="S40" s="20" t="str">
        <f t="shared" si="4"/>
        <v>OK</v>
      </c>
      <c r="T40" s="142"/>
      <c r="U40" s="147">
        <v>3</v>
      </c>
      <c r="V40" s="143"/>
      <c r="W40" s="142"/>
      <c r="X40" s="143"/>
      <c r="Y40" s="143"/>
      <c r="Z40" s="143"/>
      <c r="AA40" s="40"/>
      <c r="AB40" s="40"/>
      <c r="AC40" s="40"/>
      <c r="AD40" s="40"/>
      <c r="AE40" s="38"/>
      <c r="AF40" s="38"/>
      <c r="AG40" s="38"/>
      <c r="AH40" s="38"/>
      <c r="AI40" s="38"/>
      <c r="AJ40" s="38"/>
      <c r="AK40" s="38"/>
      <c r="AL40" s="38"/>
      <c r="AM40" s="38"/>
      <c r="AN40" s="38"/>
      <c r="AO40" s="38"/>
      <c r="AP40" s="38"/>
      <c r="AQ40" s="38"/>
      <c r="AR40" s="38"/>
      <c r="AS40" s="38"/>
      <c r="AT40" s="38"/>
      <c r="AU40" s="38"/>
      <c r="AV40" s="38"/>
      <c r="AW40" s="38"/>
      <c r="AX40" s="38"/>
      <c r="AY40" s="38"/>
    </row>
    <row r="41" spans="1:51" ht="24.75" customHeight="1" x14ac:dyDescent="0.25">
      <c r="A41" s="166"/>
      <c r="B41" s="164"/>
      <c r="C41" s="67">
        <v>38</v>
      </c>
      <c r="D41" s="71" t="s">
        <v>101</v>
      </c>
      <c r="E41" s="86" t="s">
        <v>273</v>
      </c>
      <c r="F41" s="77" t="s">
        <v>274</v>
      </c>
      <c r="G41" s="75" t="s">
        <v>279</v>
      </c>
      <c r="H41" s="81" t="s">
        <v>468</v>
      </c>
      <c r="I41" s="82">
        <v>1.07</v>
      </c>
      <c r="J41" s="85">
        <v>3</v>
      </c>
      <c r="K41" s="28">
        <f t="shared" si="5"/>
        <v>3</v>
      </c>
      <c r="L41" s="28">
        <f t="shared" si="6"/>
        <v>3</v>
      </c>
      <c r="M41" s="29"/>
      <c r="N41" s="30">
        <f t="shared" si="3"/>
        <v>0</v>
      </c>
      <c r="O41" s="29"/>
      <c r="P41" s="29"/>
      <c r="Q41" s="29"/>
      <c r="R41" s="42">
        <f t="shared" si="7"/>
        <v>0</v>
      </c>
      <c r="S41" s="20" t="str">
        <f t="shared" si="4"/>
        <v>OK</v>
      </c>
      <c r="T41" s="142"/>
      <c r="U41" s="147">
        <v>3</v>
      </c>
      <c r="V41" s="143"/>
      <c r="W41" s="142"/>
      <c r="X41" s="143"/>
      <c r="Y41" s="143"/>
      <c r="Z41" s="143"/>
      <c r="AA41" s="40"/>
      <c r="AB41" s="40"/>
      <c r="AC41" s="40"/>
      <c r="AD41" s="40"/>
      <c r="AE41" s="38"/>
      <c r="AF41" s="38"/>
      <c r="AG41" s="38"/>
      <c r="AH41" s="38"/>
      <c r="AI41" s="38"/>
      <c r="AJ41" s="38"/>
      <c r="AK41" s="38"/>
      <c r="AL41" s="38"/>
      <c r="AM41" s="38"/>
      <c r="AN41" s="38"/>
      <c r="AO41" s="38"/>
      <c r="AP41" s="38"/>
      <c r="AQ41" s="38"/>
      <c r="AR41" s="38"/>
      <c r="AS41" s="38"/>
      <c r="AT41" s="38"/>
      <c r="AU41" s="38"/>
      <c r="AV41" s="38"/>
      <c r="AW41" s="38"/>
      <c r="AX41" s="38"/>
      <c r="AY41" s="38"/>
    </row>
    <row r="42" spans="1:51" ht="24.75" customHeight="1" x14ac:dyDescent="0.25">
      <c r="A42" s="166"/>
      <c r="B42" s="164"/>
      <c r="C42" s="67">
        <v>39</v>
      </c>
      <c r="D42" s="71" t="s">
        <v>102</v>
      </c>
      <c r="E42" s="86" t="s">
        <v>280</v>
      </c>
      <c r="F42" s="77" t="s">
        <v>274</v>
      </c>
      <c r="G42" s="75" t="s">
        <v>281</v>
      </c>
      <c r="H42" s="81" t="s">
        <v>468</v>
      </c>
      <c r="I42" s="82">
        <v>1.6</v>
      </c>
      <c r="J42" s="85">
        <v>3</v>
      </c>
      <c r="K42" s="28">
        <f t="shared" si="5"/>
        <v>3</v>
      </c>
      <c r="L42" s="28">
        <f t="shared" si="6"/>
        <v>3</v>
      </c>
      <c r="M42" s="29"/>
      <c r="N42" s="30">
        <f t="shared" si="3"/>
        <v>0</v>
      </c>
      <c r="O42" s="29"/>
      <c r="P42" s="29"/>
      <c r="Q42" s="29"/>
      <c r="R42" s="42">
        <f t="shared" si="7"/>
        <v>0</v>
      </c>
      <c r="S42" s="20" t="str">
        <f t="shared" si="4"/>
        <v>OK</v>
      </c>
      <c r="T42" s="142"/>
      <c r="U42" s="147">
        <v>3</v>
      </c>
      <c r="V42" s="143"/>
      <c r="W42" s="142"/>
      <c r="X42" s="143"/>
      <c r="Y42" s="143"/>
      <c r="Z42" s="143"/>
      <c r="AA42" s="40"/>
      <c r="AB42" s="40"/>
      <c r="AC42" s="40"/>
      <c r="AD42" s="40"/>
      <c r="AE42" s="38"/>
      <c r="AF42" s="38"/>
      <c r="AG42" s="38"/>
      <c r="AH42" s="38"/>
      <c r="AI42" s="38"/>
      <c r="AJ42" s="38"/>
      <c r="AK42" s="38"/>
      <c r="AL42" s="38"/>
      <c r="AM42" s="38"/>
      <c r="AN42" s="38"/>
      <c r="AO42" s="38"/>
      <c r="AP42" s="38"/>
      <c r="AQ42" s="38"/>
      <c r="AR42" s="38"/>
      <c r="AS42" s="38"/>
      <c r="AT42" s="38"/>
      <c r="AU42" s="38"/>
      <c r="AV42" s="38"/>
      <c r="AW42" s="38"/>
      <c r="AX42" s="38"/>
      <c r="AY42" s="38"/>
    </row>
    <row r="43" spans="1:51" ht="24.75" customHeight="1" x14ac:dyDescent="0.25">
      <c r="A43" s="166"/>
      <c r="B43" s="164"/>
      <c r="C43" s="67">
        <v>40</v>
      </c>
      <c r="D43" s="71" t="s">
        <v>103</v>
      </c>
      <c r="E43" s="86" t="s">
        <v>280</v>
      </c>
      <c r="F43" s="77" t="s">
        <v>274</v>
      </c>
      <c r="G43" s="75" t="s">
        <v>282</v>
      </c>
      <c r="H43" s="81" t="s">
        <v>468</v>
      </c>
      <c r="I43" s="82">
        <v>1.6</v>
      </c>
      <c r="J43" s="85">
        <v>3</v>
      </c>
      <c r="K43" s="28">
        <f t="shared" si="5"/>
        <v>3</v>
      </c>
      <c r="L43" s="28">
        <f t="shared" si="6"/>
        <v>3</v>
      </c>
      <c r="M43" s="29"/>
      <c r="N43" s="30">
        <f t="shared" si="3"/>
        <v>0</v>
      </c>
      <c r="O43" s="29"/>
      <c r="P43" s="29"/>
      <c r="Q43" s="29"/>
      <c r="R43" s="42">
        <f t="shared" si="7"/>
        <v>0</v>
      </c>
      <c r="S43" s="20" t="str">
        <f t="shared" si="4"/>
        <v>OK</v>
      </c>
      <c r="T43" s="142"/>
      <c r="U43" s="147">
        <v>3</v>
      </c>
      <c r="V43" s="143"/>
      <c r="W43" s="142"/>
      <c r="X43" s="143"/>
      <c r="Y43" s="143"/>
      <c r="Z43" s="143"/>
      <c r="AA43" s="40"/>
      <c r="AB43" s="40"/>
      <c r="AC43" s="40"/>
      <c r="AD43" s="40"/>
      <c r="AE43" s="38"/>
      <c r="AF43" s="38"/>
      <c r="AG43" s="38"/>
      <c r="AH43" s="38"/>
      <c r="AI43" s="38"/>
      <c r="AJ43" s="38"/>
      <c r="AK43" s="38"/>
      <c r="AL43" s="38"/>
      <c r="AM43" s="38"/>
      <c r="AN43" s="38"/>
      <c r="AO43" s="38"/>
      <c r="AP43" s="38"/>
      <c r="AQ43" s="38"/>
      <c r="AR43" s="38"/>
      <c r="AS43" s="38"/>
      <c r="AT43" s="38"/>
      <c r="AU43" s="38"/>
      <c r="AV43" s="38"/>
      <c r="AW43" s="38"/>
      <c r="AX43" s="38"/>
      <c r="AY43" s="38"/>
    </row>
    <row r="44" spans="1:51" ht="24.75" customHeight="1" x14ac:dyDescent="0.25">
      <c r="A44" s="166"/>
      <c r="B44" s="164"/>
      <c r="C44" s="67">
        <v>41</v>
      </c>
      <c r="D44" s="71" t="s">
        <v>104</v>
      </c>
      <c r="E44" s="86" t="s">
        <v>280</v>
      </c>
      <c r="F44" s="77" t="s">
        <v>274</v>
      </c>
      <c r="G44" s="75" t="s">
        <v>283</v>
      </c>
      <c r="H44" s="81" t="s">
        <v>468</v>
      </c>
      <c r="I44" s="82">
        <v>1.6</v>
      </c>
      <c r="J44" s="85">
        <v>3</v>
      </c>
      <c r="K44" s="28">
        <f t="shared" si="5"/>
        <v>3</v>
      </c>
      <c r="L44" s="28">
        <f t="shared" si="6"/>
        <v>3</v>
      </c>
      <c r="M44" s="29"/>
      <c r="N44" s="30">
        <f t="shared" si="3"/>
        <v>0</v>
      </c>
      <c r="O44" s="29"/>
      <c r="P44" s="29"/>
      <c r="Q44" s="29"/>
      <c r="R44" s="42">
        <f t="shared" si="7"/>
        <v>0</v>
      </c>
      <c r="S44" s="20" t="str">
        <f t="shared" si="4"/>
        <v>OK</v>
      </c>
      <c r="T44" s="142"/>
      <c r="U44" s="147">
        <v>3</v>
      </c>
      <c r="V44" s="143"/>
      <c r="W44" s="143"/>
      <c r="X44" s="143"/>
      <c r="Y44" s="143"/>
      <c r="Z44" s="143"/>
      <c r="AA44" s="40"/>
      <c r="AB44" s="40"/>
      <c r="AC44" s="40"/>
      <c r="AD44" s="40"/>
      <c r="AE44" s="38"/>
      <c r="AF44" s="38"/>
      <c r="AG44" s="38"/>
      <c r="AH44" s="38"/>
      <c r="AI44" s="38"/>
      <c r="AJ44" s="38"/>
      <c r="AK44" s="38"/>
      <c r="AL44" s="38"/>
      <c r="AM44" s="38"/>
      <c r="AN44" s="38"/>
      <c r="AO44" s="38"/>
      <c r="AP44" s="38"/>
      <c r="AQ44" s="38"/>
      <c r="AR44" s="38"/>
      <c r="AS44" s="38"/>
      <c r="AT44" s="38"/>
      <c r="AU44" s="38"/>
      <c r="AV44" s="38"/>
      <c r="AW44" s="38"/>
      <c r="AX44" s="38"/>
      <c r="AY44" s="38"/>
    </row>
    <row r="45" spans="1:51" ht="24.75" customHeight="1" x14ac:dyDescent="0.25">
      <c r="A45" s="166"/>
      <c r="B45" s="164"/>
      <c r="C45" s="67">
        <v>42</v>
      </c>
      <c r="D45" s="71" t="s">
        <v>105</v>
      </c>
      <c r="E45" s="86" t="s">
        <v>280</v>
      </c>
      <c r="F45" s="77" t="s">
        <v>274</v>
      </c>
      <c r="G45" s="75" t="s">
        <v>284</v>
      </c>
      <c r="H45" s="81" t="s">
        <v>468</v>
      </c>
      <c r="I45" s="82">
        <v>1.6</v>
      </c>
      <c r="J45" s="85">
        <v>3</v>
      </c>
      <c r="K45" s="28">
        <f t="shared" si="5"/>
        <v>3</v>
      </c>
      <c r="L45" s="28">
        <f t="shared" si="6"/>
        <v>3</v>
      </c>
      <c r="M45" s="29"/>
      <c r="N45" s="30">
        <f t="shared" si="3"/>
        <v>0</v>
      </c>
      <c r="O45" s="29"/>
      <c r="P45" s="29"/>
      <c r="Q45" s="29"/>
      <c r="R45" s="42">
        <f t="shared" si="7"/>
        <v>0</v>
      </c>
      <c r="S45" s="20" t="str">
        <f t="shared" si="4"/>
        <v>OK</v>
      </c>
      <c r="T45" s="142"/>
      <c r="U45" s="147">
        <v>3</v>
      </c>
      <c r="V45" s="143"/>
      <c r="W45" s="143"/>
      <c r="X45" s="143"/>
      <c r="Y45" s="143"/>
      <c r="Z45" s="143"/>
      <c r="AA45" s="40"/>
      <c r="AB45" s="40"/>
      <c r="AC45" s="40"/>
      <c r="AD45" s="40"/>
      <c r="AE45" s="38"/>
      <c r="AF45" s="38"/>
      <c r="AG45" s="38"/>
      <c r="AH45" s="38"/>
      <c r="AI45" s="38"/>
      <c r="AJ45" s="38"/>
      <c r="AK45" s="38"/>
      <c r="AL45" s="38"/>
      <c r="AM45" s="38"/>
      <c r="AN45" s="38"/>
      <c r="AO45" s="38"/>
      <c r="AP45" s="38"/>
      <c r="AQ45" s="38"/>
      <c r="AR45" s="38"/>
      <c r="AS45" s="38"/>
      <c r="AT45" s="38"/>
      <c r="AU45" s="38"/>
      <c r="AV45" s="38"/>
      <c r="AW45" s="38"/>
      <c r="AX45" s="38"/>
      <c r="AY45" s="38"/>
    </row>
    <row r="46" spans="1:51" ht="24.75" customHeight="1" x14ac:dyDescent="0.25">
      <c r="A46" s="166"/>
      <c r="B46" s="164"/>
      <c r="C46" s="67">
        <v>43</v>
      </c>
      <c r="D46" s="71" t="s">
        <v>106</v>
      </c>
      <c r="E46" s="86" t="s">
        <v>280</v>
      </c>
      <c r="F46" s="77" t="s">
        <v>274</v>
      </c>
      <c r="G46" s="75" t="s">
        <v>285</v>
      </c>
      <c r="H46" s="81" t="s">
        <v>468</v>
      </c>
      <c r="I46" s="82">
        <v>1.6</v>
      </c>
      <c r="J46" s="85">
        <v>3</v>
      </c>
      <c r="K46" s="28">
        <f t="shared" si="5"/>
        <v>3</v>
      </c>
      <c r="L46" s="28">
        <f t="shared" si="6"/>
        <v>3</v>
      </c>
      <c r="M46" s="29"/>
      <c r="N46" s="30">
        <f t="shared" si="3"/>
        <v>0</v>
      </c>
      <c r="O46" s="29"/>
      <c r="P46" s="29"/>
      <c r="Q46" s="29"/>
      <c r="R46" s="42">
        <f t="shared" si="7"/>
        <v>0</v>
      </c>
      <c r="S46" s="20" t="str">
        <f t="shared" si="4"/>
        <v>OK</v>
      </c>
      <c r="T46" s="142"/>
      <c r="U46" s="147">
        <v>3</v>
      </c>
      <c r="V46" s="143"/>
      <c r="W46" s="143"/>
      <c r="X46" s="143"/>
      <c r="Y46" s="143"/>
      <c r="Z46" s="143"/>
      <c r="AA46" s="40"/>
      <c r="AB46" s="40"/>
      <c r="AC46" s="40"/>
      <c r="AD46" s="40"/>
      <c r="AE46" s="38"/>
      <c r="AF46" s="38"/>
      <c r="AG46" s="38"/>
      <c r="AH46" s="38"/>
      <c r="AI46" s="38"/>
      <c r="AJ46" s="38"/>
      <c r="AK46" s="38"/>
      <c r="AL46" s="38"/>
      <c r="AM46" s="38"/>
      <c r="AN46" s="38"/>
      <c r="AO46" s="38"/>
      <c r="AP46" s="38"/>
      <c r="AQ46" s="38"/>
      <c r="AR46" s="38"/>
      <c r="AS46" s="38"/>
      <c r="AT46" s="38"/>
      <c r="AU46" s="38"/>
      <c r="AV46" s="38"/>
      <c r="AW46" s="38"/>
      <c r="AX46" s="38"/>
      <c r="AY46" s="38"/>
    </row>
    <row r="47" spans="1:51" ht="24.75" customHeight="1" x14ac:dyDescent="0.25">
      <c r="A47" s="166"/>
      <c r="B47" s="164"/>
      <c r="C47" s="67">
        <v>44</v>
      </c>
      <c r="D47" s="71" t="s">
        <v>107</v>
      </c>
      <c r="E47" s="86" t="s">
        <v>280</v>
      </c>
      <c r="F47" s="77" t="s">
        <v>274</v>
      </c>
      <c r="G47" s="75" t="s">
        <v>286</v>
      </c>
      <c r="H47" s="81" t="s">
        <v>468</v>
      </c>
      <c r="I47" s="82">
        <v>1.6</v>
      </c>
      <c r="J47" s="85">
        <v>3</v>
      </c>
      <c r="K47" s="28">
        <f t="shared" si="5"/>
        <v>3</v>
      </c>
      <c r="L47" s="28">
        <f t="shared" si="6"/>
        <v>3</v>
      </c>
      <c r="M47" s="29"/>
      <c r="N47" s="30">
        <f t="shared" si="3"/>
        <v>0</v>
      </c>
      <c r="O47" s="29"/>
      <c r="P47" s="29"/>
      <c r="Q47" s="29"/>
      <c r="R47" s="42">
        <f t="shared" si="7"/>
        <v>0</v>
      </c>
      <c r="S47" s="20" t="str">
        <f t="shared" si="4"/>
        <v>OK</v>
      </c>
      <c r="T47" s="142"/>
      <c r="U47" s="147">
        <v>3</v>
      </c>
      <c r="V47" s="143"/>
      <c r="W47" s="143"/>
      <c r="X47" s="143"/>
      <c r="Y47" s="143"/>
      <c r="Z47" s="143"/>
      <c r="AA47" s="40"/>
      <c r="AB47" s="40"/>
      <c r="AC47" s="40"/>
      <c r="AD47" s="40"/>
      <c r="AE47" s="38"/>
      <c r="AF47" s="38"/>
      <c r="AG47" s="38"/>
      <c r="AH47" s="38"/>
      <c r="AI47" s="38"/>
      <c r="AJ47" s="38"/>
      <c r="AK47" s="38"/>
      <c r="AL47" s="38"/>
      <c r="AM47" s="38"/>
      <c r="AN47" s="38"/>
      <c r="AO47" s="38"/>
      <c r="AP47" s="38"/>
      <c r="AQ47" s="38"/>
      <c r="AR47" s="38"/>
      <c r="AS47" s="38"/>
      <c r="AT47" s="38"/>
      <c r="AU47" s="38"/>
      <c r="AV47" s="38"/>
      <c r="AW47" s="38"/>
      <c r="AX47" s="38"/>
      <c r="AY47" s="38"/>
    </row>
    <row r="48" spans="1:51" ht="24.75" customHeight="1" x14ac:dyDescent="0.25">
      <c r="A48" s="166"/>
      <c r="B48" s="164"/>
      <c r="C48" s="67">
        <v>45</v>
      </c>
      <c r="D48" s="71" t="s">
        <v>108</v>
      </c>
      <c r="E48" s="86" t="s">
        <v>280</v>
      </c>
      <c r="F48" s="77" t="s">
        <v>274</v>
      </c>
      <c r="G48" s="75" t="s">
        <v>287</v>
      </c>
      <c r="H48" s="81" t="s">
        <v>468</v>
      </c>
      <c r="I48" s="82">
        <v>1.6</v>
      </c>
      <c r="J48" s="85">
        <v>3</v>
      </c>
      <c r="K48" s="28">
        <f t="shared" si="5"/>
        <v>3</v>
      </c>
      <c r="L48" s="28">
        <f t="shared" si="6"/>
        <v>3</v>
      </c>
      <c r="M48" s="29"/>
      <c r="N48" s="30">
        <f t="shared" si="3"/>
        <v>0</v>
      </c>
      <c r="O48" s="29"/>
      <c r="P48" s="29"/>
      <c r="Q48" s="29"/>
      <c r="R48" s="42">
        <f t="shared" si="7"/>
        <v>0</v>
      </c>
      <c r="S48" s="20" t="str">
        <f t="shared" si="4"/>
        <v>OK</v>
      </c>
      <c r="T48" s="142"/>
      <c r="U48" s="147">
        <v>3</v>
      </c>
      <c r="V48" s="143"/>
      <c r="W48" s="143"/>
      <c r="X48" s="143"/>
      <c r="Y48" s="143"/>
      <c r="Z48" s="143"/>
      <c r="AA48" s="40"/>
      <c r="AB48" s="40"/>
      <c r="AC48" s="40"/>
      <c r="AD48" s="40"/>
      <c r="AE48" s="38"/>
      <c r="AF48" s="38"/>
      <c r="AG48" s="38"/>
      <c r="AH48" s="38"/>
      <c r="AI48" s="38"/>
      <c r="AJ48" s="38"/>
      <c r="AK48" s="38"/>
      <c r="AL48" s="38"/>
      <c r="AM48" s="38"/>
      <c r="AN48" s="38"/>
      <c r="AO48" s="38"/>
      <c r="AP48" s="38"/>
      <c r="AQ48" s="38"/>
      <c r="AR48" s="38"/>
      <c r="AS48" s="38"/>
      <c r="AT48" s="38"/>
      <c r="AU48" s="38"/>
      <c r="AV48" s="38"/>
      <c r="AW48" s="38"/>
      <c r="AX48" s="38"/>
      <c r="AY48" s="38"/>
    </row>
    <row r="49" spans="1:51" ht="24.75" customHeight="1" x14ac:dyDescent="0.25">
      <c r="A49" s="166"/>
      <c r="B49" s="164"/>
      <c r="C49" s="67">
        <v>46</v>
      </c>
      <c r="D49" s="71" t="s">
        <v>109</v>
      </c>
      <c r="E49" s="86" t="s">
        <v>280</v>
      </c>
      <c r="F49" s="77" t="s">
        <v>274</v>
      </c>
      <c r="G49" s="75" t="s">
        <v>288</v>
      </c>
      <c r="H49" s="81" t="s">
        <v>468</v>
      </c>
      <c r="I49" s="82">
        <v>1.6</v>
      </c>
      <c r="J49" s="85">
        <v>3</v>
      </c>
      <c r="K49" s="28">
        <f t="shared" si="5"/>
        <v>3</v>
      </c>
      <c r="L49" s="28">
        <f t="shared" si="6"/>
        <v>3</v>
      </c>
      <c r="M49" s="29"/>
      <c r="N49" s="30">
        <f t="shared" si="3"/>
        <v>0</v>
      </c>
      <c r="O49" s="29"/>
      <c r="P49" s="29"/>
      <c r="Q49" s="29"/>
      <c r="R49" s="42">
        <f t="shared" si="7"/>
        <v>0</v>
      </c>
      <c r="S49" s="20" t="str">
        <f t="shared" si="4"/>
        <v>OK</v>
      </c>
      <c r="T49" s="142"/>
      <c r="U49" s="147">
        <v>3</v>
      </c>
      <c r="V49" s="143"/>
      <c r="W49" s="143"/>
      <c r="X49" s="143"/>
      <c r="Y49" s="143"/>
      <c r="Z49" s="143"/>
      <c r="AA49" s="40"/>
      <c r="AB49" s="40"/>
      <c r="AC49" s="40"/>
      <c r="AD49" s="40"/>
      <c r="AE49" s="38"/>
      <c r="AF49" s="38"/>
      <c r="AG49" s="38"/>
      <c r="AH49" s="38"/>
      <c r="AI49" s="38"/>
      <c r="AJ49" s="38"/>
      <c r="AK49" s="38"/>
      <c r="AL49" s="38"/>
      <c r="AM49" s="38"/>
      <c r="AN49" s="38"/>
      <c r="AO49" s="38"/>
      <c r="AP49" s="38"/>
      <c r="AQ49" s="38"/>
      <c r="AR49" s="38"/>
      <c r="AS49" s="38"/>
      <c r="AT49" s="38"/>
      <c r="AU49" s="38"/>
      <c r="AV49" s="38"/>
      <c r="AW49" s="38"/>
      <c r="AX49" s="38"/>
      <c r="AY49" s="38"/>
    </row>
    <row r="50" spans="1:51" ht="24.75" customHeight="1" x14ac:dyDescent="0.25">
      <c r="A50" s="166"/>
      <c r="B50" s="164"/>
      <c r="C50" s="67">
        <v>47</v>
      </c>
      <c r="D50" s="71" t="s">
        <v>110</v>
      </c>
      <c r="E50" s="86" t="s">
        <v>280</v>
      </c>
      <c r="F50" s="77" t="s">
        <v>274</v>
      </c>
      <c r="G50" s="75" t="s">
        <v>289</v>
      </c>
      <c r="H50" s="81" t="s">
        <v>468</v>
      </c>
      <c r="I50" s="82">
        <v>1.6</v>
      </c>
      <c r="J50" s="85">
        <v>3</v>
      </c>
      <c r="K50" s="28">
        <f t="shared" si="5"/>
        <v>3</v>
      </c>
      <c r="L50" s="28">
        <f t="shared" si="6"/>
        <v>3</v>
      </c>
      <c r="M50" s="29"/>
      <c r="N50" s="30">
        <f t="shared" si="3"/>
        <v>0</v>
      </c>
      <c r="O50" s="29"/>
      <c r="P50" s="29"/>
      <c r="Q50" s="29"/>
      <c r="R50" s="42">
        <f t="shared" si="7"/>
        <v>0</v>
      </c>
      <c r="S50" s="20" t="str">
        <f t="shared" si="4"/>
        <v>OK</v>
      </c>
      <c r="T50" s="142"/>
      <c r="U50" s="147">
        <v>3</v>
      </c>
      <c r="V50" s="143"/>
      <c r="W50" s="143"/>
      <c r="X50" s="143"/>
      <c r="Y50" s="143"/>
      <c r="Z50" s="143"/>
      <c r="AA50" s="40"/>
      <c r="AB50" s="40"/>
      <c r="AC50" s="40"/>
      <c r="AD50" s="40"/>
      <c r="AE50" s="38"/>
      <c r="AF50" s="38"/>
      <c r="AG50" s="38"/>
      <c r="AH50" s="38"/>
      <c r="AI50" s="38"/>
      <c r="AJ50" s="38"/>
      <c r="AK50" s="38"/>
      <c r="AL50" s="38"/>
      <c r="AM50" s="38"/>
      <c r="AN50" s="38"/>
      <c r="AO50" s="38"/>
      <c r="AP50" s="38"/>
      <c r="AQ50" s="38"/>
      <c r="AR50" s="38"/>
      <c r="AS50" s="38"/>
      <c r="AT50" s="38"/>
      <c r="AU50" s="38"/>
      <c r="AV50" s="38"/>
      <c r="AW50" s="38"/>
      <c r="AX50" s="38"/>
      <c r="AY50" s="38"/>
    </row>
    <row r="51" spans="1:51" ht="24.75" customHeight="1" x14ac:dyDescent="0.25">
      <c r="A51" s="166"/>
      <c r="B51" s="164"/>
      <c r="C51" s="67">
        <v>48</v>
      </c>
      <c r="D51" s="71" t="s">
        <v>111</v>
      </c>
      <c r="E51" s="86" t="s">
        <v>290</v>
      </c>
      <c r="F51" s="77" t="s">
        <v>291</v>
      </c>
      <c r="G51" s="75" t="s">
        <v>292</v>
      </c>
      <c r="H51" s="81" t="s">
        <v>470</v>
      </c>
      <c r="I51" s="82">
        <v>3.1</v>
      </c>
      <c r="J51" s="85">
        <v>0</v>
      </c>
      <c r="K51" s="28">
        <f t="shared" si="5"/>
        <v>0</v>
      </c>
      <c r="L51" s="28">
        <f t="shared" si="6"/>
        <v>0</v>
      </c>
      <c r="M51" s="29"/>
      <c r="N51" s="30">
        <f t="shared" si="3"/>
        <v>0</v>
      </c>
      <c r="O51" s="29"/>
      <c r="P51" s="29"/>
      <c r="Q51" s="29"/>
      <c r="R51" s="42">
        <f t="shared" si="7"/>
        <v>0</v>
      </c>
      <c r="S51" s="20" t="str">
        <f t="shared" si="4"/>
        <v>OK</v>
      </c>
      <c r="T51" s="142"/>
      <c r="U51" s="143"/>
      <c r="V51" s="143"/>
      <c r="W51" s="143"/>
      <c r="X51" s="143"/>
      <c r="Y51" s="143"/>
      <c r="Z51" s="143"/>
      <c r="AA51" s="40"/>
      <c r="AB51" s="40"/>
      <c r="AC51" s="40"/>
      <c r="AD51" s="40"/>
      <c r="AE51" s="38"/>
      <c r="AF51" s="38"/>
      <c r="AG51" s="38"/>
      <c r="AH51" s="38"/>
      <c r="AI51" s="38"/>
      <c r="AJ51" s="38"/>
      <c r="AK51" s="38"/>
      <c r="AL51" s="38"/>
      <c r="AM51" s="38"/>
      <c r="AN51" s="38"/>
      <c r="AO51" s="38"/>
      <c r="AP51" s="38"/>
      <c r="AQ51" s="38"/>
      <c r="AR51" s="38"/>
      <c r="AS51" s="38"/>
      <c r="AT51" s="38"/>
      <c r="AU51" s="38"/>
      <c r="AV51" s="38"/>
      <c r="AW51" s="38"/>
      <c r="AX51" s="38"/>
      <c r="AY51" s="38"/>
    </row>
    <row r="52" spans="1:51" ht="24.75" customHeight="1" x14ac:dyDescent="0.25">
      <c r="A52" s="166"/>
      <c r="B52" s="164"/>
      <c r="C52" s="67">
        <v>49</v>
      </c>
      <c r="D52" s="71" t="s">
        <v>112</v>
      </c>
      <c r="E52" s="86" t="s">
        <v>293</v>
      </c>
      <c r="F52" s="77" t="s">
        <v>3</v>
      </c>
      <c r="G52" s="75" t="s">
        <v>294</v>
      </c>
      <c r="H52" s="81" t="s">
        <v>470</v>
      </c>
      <c r="I52" s="82">
        <v>2.78</v>
      </c>
      <c r="J52" s="85">
        <v>0</v>
      </c>
      <c r="K52" s="28">
        <f t="shared" si="5"/>
        <v>0</v>
      </c>
      <c r="L52" s="28">
        <f t="shared" si="6"/>
        <v>0</v>
      </c>
      <c r="M52" s="29"/>
      <c r="N52" s="30">
        <f t="shared" si="3"/>
        <v>0</v>
      </c>
      <c r="O52" s="29"/>
      <c r="P52" s="29"/>
      <c r="Q52" s="29"/>
      <c r="R52" s="42">
        <f t="shared" si="7"/>
        <v>0</v>
      </c>
      <c r="S52" s="20" t="str">
        <f t="shared" si="4"/>
        <v>OK</v>
      </c>
      <c r="T52" s="142"/>
      <c r="U52" s="143"/>
      <c r="V52" s="143"/>
      <c r="W52" s="143"/>
      <c r="X52" s="143"/>
      <c r="Y52" s="143"/>
      <c r="Z52" s="143"/>
      <c r="AA52" s="40"/>
      <c r="AB52" s="40"/>
      <c r="AC52" s="40"/>
      <c r="AD52" s="40"/>
      <c r="AE52" s="38"/>
      <c r="AF52" s="38"/>
      <c r="AG52" s="38"/>
      <c r="AH52" s="38"/>
      <c r="AI52" s="38"/>
      <c r="AJ52" s="38"/>
      <c r="AK52" s="38"/>
      <c r="AL52" s="38"/>
      <c r="AM52" s="38"/>
      <c r="AN52" s="38"/>
      <c r="AO52" s="38"/>
      <c r="AP52" s="38"/>
      <c r="AQ52" s="38"/>
      <c r="AR52" s="38"/>
      <c r="AS52" s="38"/>
      <c r="AT52" s="38"/>
      <c r="AU52" s="38"/>
      <c r="AV52" s="38"/>
      <c r="AW52" s="38"/>
      <c r="AX52" s="38"/>
      <c r="AY52" s="38"/>
    </row>
    <row r="53" spans="1:51" ht="24.75" customHeight="1" x14ac:dyDescent="0.25">
      <c r="A53" s="166"/>
      <c r="B53" s="164"/>
      <c r="C53" s="67">
        <v>50</v>
      </c>
      <c r="D53" s="71" t="s">
        <v>113</v>
      </c>
      <c r="E53" s="86" t="s">
        <v>293</v>
      </c>
      <c r="F53" s="77" t="s">
        <v>3</v>
      </c>
      <c r="G53" s="75" t="s">
        <v>295</v>
      </c>
      <c r="H53" s="81" t="s">
        <v>470</v>
      </c>
      <c r="I53" s="82">
        <v>4.1900000000000004</v>
      </c>
      <c r="J53" s="85">
        <v>0</v>
      </c>
      <c r="K53" s="28">
        <f t="shared" si="5"/>
        <v>0</v>
      </c>
      <c r="L53" s="28">
        <f t="shared" si="6"/>
        <v>0</v>
      </c>
      <c r="M53" s="29"/>
      <c r="N53" s="30">
        <f t="shared" si="3"/>
        <v>0</v>
      </c>
      <c r="O53" s="29"/>
      <c r="P53" s="29"/>
      <c r="Q53" s="29"/>
      <c r="R53" s="42">
        <f t="shared" si="7"/>
        <v>0</v>
      </c>
      <c r="S53" s="20" t="str">
        <f t="shared" si="4"/>
        <v>OK</v>
      </c>
      <c r="T53" s="142"/>
      <c r="U53" s="143"/>
      <c r="V53" s="143"/>
      <c r="W53" s="143"/>
      <c r="X53" s="143"/>
      <c r="Y53" s="143"/>
      <c r="Z53" s="143"/>
      <c r="AA53" s="40"/>
      <c r="AB53" s="40"/>
      <c r="AC53" s="40"/>
      <c r="AD53" s="40"/>
      <c r="AE53" s="38"/>
      <c r="AF53" s="38"/>
      <c r="AG53" s="38"/>
      <c r="AH53" s="38"/>
      <c r="AI53" s="38"/>
      <c r="AJ53" s="38"/>
      <c r="AK53" s="38"/>
      <c r="AL53" s="38"/>
      <c r="AM53" s="38"/>
      <c r="AN53" s="38"/>
      <c r="AO53" s="38"/>
      <c r="AP53" s="38"/>
      <c r="AQ53" s="38"/>
      <c r="AR53" s="38"/>
      <c r="AS53" s="38"/>
      <c r="AT53" s="38"/>
      <c r="AU53" s="38"/>
      <c r="AV53" s="38"/>
      <c r="AW53" s="38"/>
      <c r="AX53" s="38"/>
      <c r="AY53" s="38"/>
    </row>
    <row r="54" spans="1:51" ht="24.75" customHeight="1" x14ac:dyDescent="0.25">
      <c r="A54" s="166"/>
      <c r="B54" s="164"/>
      <c r="C54" s="67">
        <v>51</v>
      </c>
      <c r="D54" s="71" t="s">
        <v>114</v>
      </c>
      <c r="E54" s="86" t="s">
        <v>293</v>
      </c>
      <c r="F54" s="77" t="s">
        <v>3</v>
      </c>
      <c r="G54" s="75" t="s">
        <v>296</v>
      </c>
      <c r="H54" s="81" t="s">
        <v>470</v>
      </c>
      <c r="I54" s="82">
        <v>1.92</v>
      </c>
      <c r="J54" s="85">
        <v>0</v>
      </c>
      <c r="K54" s="28">
        <f t="shared" si="5"/>
        <v>0</v>
      </c>
      <c r="L54" s="28">
        <f t="shared" si="6"/>
        <v>0</v>
      </c>
      <c r="M54" s="29"/>
      <c r="N54" s="30">
        <f t="shared" si="3"/>
        <v>0</v>
      </c>
      <c r="O54" s="29"/>
      <c r="P54" s="29"/>
      <c r="Q54" s="29"/>
      <c r="R54" s="42">
        <f t="shared" si="7"/>
        <v>0</v>
      </c>
      <c r="S54" s="20" t="str">
        <f t="shared" si="4"/>
        <v>OK</v>
      </c>
      <c r="T54" s="142"/>
      <c r="U54" s="143"/>
      <c r="V54" s="143"/>
      <c r="W54" s="143"/>
      <c r="X54" s="143"/>
      <c r="Y54" s="143"/>
      <c r="Z54" s="143"/>
      <c r="AA54" s="40"/>
      <c r="AB54" s="40"/>
      <c r="AC54" s="40"/>
      <c r="AD54" s="40"/>
      <c r="AE54" s="38"/>
      <c r="AF54" s="38"/>
      <c r="AG54" s="38"/>
      <c r="AH54" s="38"/>
      <c r="AI54" s="38"/>
      <c r="AJ54" s="38"/>
      <c r="AK54" s="38"/>
      <c r="AL54" s="38"/>
      <c r="AM54" s="38"/>
      <c r="AN54" s="38"/>
      <c r="AO54" s="38"/>
      <c r="AP54" s="38"/>
      <c r="AQ54" s="38"/>
      <c r="AR54" s="38"/>
      <c r="AS54" s="38"/>
      <c r="AT54" s="38"/>
      <c r="AU54" s="38"/>
      <c r="AV54" s="38"/>
      <c r="AW54" s="38"/>
      <c r="AX54" s="38"/>
      <c r="AY54" s="38"/>
    </row>
    <row r="55" spans="1:51" ht="24.75" customHeight="1" x14ac:dyDescent="0.25">
      <c r="A55" s="166"/>
      <c r="B55" s="164"/>
      <c r="C55" s="67">
        <v>52</v>
      </c>
      <c r="D55" s="71" t="s">
        <v>115</v>
      </c>
      <c r="E55" s="86" t="s">
        <v>297</v>
      </c>
      <c r="F55" s="77" t="s">
        <v>3</v>
      </c>
      <c r="G55" s="75" t="s">
        <v>298</v>
      </c>
      <c r="H55" s="81" t="s">
        <v>468</v>
      </c>
      <c r="I55" s="82">
        <v>9.8000000000000007</v>
      </c>
      <c r="J55" s="85">
        <v>10</v>
      </c>
      <c r="K55" s="28">
        <f t="shared" si="5"/>
        <v>10</v>
      </c>
      <c r="L55" s="28">
        <f t="shared" si="6"/>
        <v>10</v>
      </c>
      <c r="M55" s="29"/>
      <c r="N55" s="30">
        <f t="shared" si="3"/>
        <v>2</v>
      </c>
      <c r="O55" s="29"/>
      <c r="P55" s="29"/>
      <c r="Q55" s="29"/>
      <c r="R55" s="42">
        <f t="shared" si="7"/>
        <v>0</v>
      </c>
      <c r="S55" s="20" t="str">
        <f t="shared" si="4"/>
        <v>OK</v>
      </c>
      <c r="T55" s="142"/>
      <c r="U55" s="147">
        <v>10</v>
      </c>
      <c r="V55" s="143"/>
      <c r="W55" s="143"/>
      <c r="X55" s="143"/>
      <c r="Y55" s="143"/>
      <c r="Z55" s="143"/>
      <c r="AA55" s="40"/>
      <c r="AB55" s="40"/>
      <c r="AC55" s="40"/>
      <c r="AD55" s="40"/>
      <c r="AE55" s="38"/>
      <c r="AF55" s="38"/>
      <c r="AG55" s="38"/>
      <c r="AH55" s="38"/>
      <c r="AI55" s="38"/>
      <c r="AJ55" s="38"/>
      <c r="AK55" s="38"/>
      <c r="AL55" s="38"/>
      <c r="AM55" s="38"/>
      <c r="AN55" s="38"/>
      <c r="AO55" s="38"/>
      <c r="AP55" s="38"/>
      <c r="AQ55" s="38"/>
      <c r="AR55" s="38"/>
      <c r="AS55" s="38"/>
      <c r="AT55" s="38"/>
      <c r="AU55" s="38"/>
      <c r="AV55" s="38"/>
      <c r="AW55" s="38"/>
      <c r="AX55" s="38"/>
      <c r="AY55" s="38"/>
    </row>
    <row r="56" spans="1:51" ht="24.75" customHeight="1" x14ac:dyDescent="0.25">
      <c r="A56" s="166"/>
      <c r="B56" s="165"/>
      <c r="C56" s="67">
        <v>53</v>
      </c>
      <c r="D56" s="71" t="s">
        <v>116</v>
      </c>
      <c r="E56" s="86" t="s">
        <v>299</v>
      </c>
      <c r="F56" s="77" t="s">
        <v>3</v>
      </c>
      <c r="G56" s="75" t="s">
        <v>300</v>
      </c>
      <c r="H56" s="81" t="s">
        <v>468</v>
      </c>
      <c r="I56" s="82">
        <v>8.86</v>
      </c>
      <c r="J56" s="85">
        <v>50</v>
      </c>
      <c r="K56" s="28">
        <f t="shared" si="5"/>
        <v>30</v>
      </c>
      <c r="L56" s="28">
        <f t="shared" si="6"/>
        <v>30</v>
      </c>
      <c r="M56" s="29"/>
      <c r="N56" s="30">
        <f t="shared" si="3"/>
        <v>12</v>
      </c>
      <c r="O56" s="29"/>
      <c r="P56" s="29"/>
      <c r="Q56" s="29"/>
      <c r="R56" s="42">
        <f t="shared" si="7"/>
        <v>20</v>
      </c>
      <c r="S56" s="20" t="str">
        <f t="shared" si="4"/>
        <v>OK</v>
      </c>
      <c r="T56" s="142"/>
      <c r="U56" s="147">
        <v>30</v>
      </c>
      <c r="V56" s="143"/>
      <c r="W56" s="143"/>
      <c r="X56" s="143"/>
      <c r="Y56" s="143"/>
      <c r="Z56" s="143"/>
      <c r="AA56" s="40"/>
      <c r="AB56" s="40"/>
      <c r="AC56" s="40"/>
      <c r="AD56" s="40"/>
      <c r="AE56" s="38"/>
      <c r="AF56" s="38"/>
      <c r="AG56" s="38"/>
      <c r="AH56" s="38"/>
      <c r="AI56" s="38"/>
      <c r="AJ56" s="38"/>
      <c r="AK56" s="38"/>
      <c r="AL56" s="38"/>
      <c r="AM56" s="38"/>
      <c r="AN56" s="38"/>
      <c r="AO56" s="38"/>
      <c r="AP56" s="38"/>
      <c r="AQ56" s="38"/>
      <c r="AR56" s="38"/>
      <c r="AS56" s="38"/>
      <c r="AT56" s="38"/>
      <c r="AU56" s="38"/>
      <c r="AV56" s="38"/>
      <c r="AW56" s="38"/>
      <c r="AX56" s="38"/>
      <c r="AY56" s="38"/>
    </row>
    <row r="57" spans="1:51" ht="24.75" customHeight="1" x14ac:dyDescent="0.25">
      <c r="A57" s="166" t="s">
        <v>479</v>
      </c>
      <c r="B57" s="163">
        <v>6</v>
      </c>
      <c r="C57" s="67">
        <v>54</v>
      </c>
      <c r="D57" s="71" t="s">
        <v>117</v>
      </c>
      <c r="E57" s="86" t="s">
        <v>290</v>
      </c>
      <c r="F57" s="77" t="s">
        <v>301</v>
      </c>
      <c r="G57" s="75" t="s">
        <v>302</v>
      </c>
      <c r="H57" s="81" t="s">
        <v>468</v>
      </c>
      <c r="I57" s="82">
        <v>1</v>
      </c>
      <c r="J57" s="85">
        <v>30</v>
      </c>
      <c r="K57" s="28">
        <f t="shared" si="5"/>
        <v>30</v>
      </c>
      <c r="L57" s="28">
        <f t="shared" si="6"/>
        <v>30</v>
      </c>
      <c r="M57" s="29"/>
      <c r="N57" s="30">
        <f t="shared" si="3"/>
        <v>7</v>
      </c>
      <c r="O57" s="29"/>
      <c r="P57" s="29"/>
      <c r="Q57" s="29"/>
      <c r="R57" s="42">
        <f t="shared" si="7"/>
        <v>0</v>
      </c>
      <c r="S57" s="20" t="str">
        <f t="shared" si="4"/>
        <v>OK</v>
      </c>
      <c r="T57" s="142"/>
      <c r="U57" s="147">
        <v>30</v>
      </c>
      <c r="V57" s="143"/>
      <c r="W57" s="143"/>
      <c r="X57" s="143"/>
      <c r="Y57" s="143"/>
      <c r="Z57" s="143"/>
      <c r="AA57" s="40"/>
      <c r="AB57" s="40"/>
      <c r="AC57" s="40"/>
      <c r="AD57" s="40"/>
      <c r="AE57" s="38"/>
      <c r="AF57" s="38"/>
      <c r="AG57" s="38"/>
      <c r="AH57" s="38"/>
      <c r="AI57" s="38"/>
      <c r="AJ57" s="38"/>
      <c r="AK57" s="38"/>
      <c r="AL57" s="38"/>
      <c r="AM57" s="38"/>
      <c r="AN57" s="38"/>
      <c r="AO57" s="38"/>
      <c r="AP57" s="38"/>
      <c r="AQ57" s="38"/>
      <c r="AR57" s="38"/>
      <c r="AS57" s="38"/>
      <c r="AT57" s="38"/>
      <c r="AU57" s="38"/>
      <c r="AV57" s="38"/>
      <c r="AW57" s="38"/>
      <c r="AX57" s="38"/>
      <c r="AY57" s="38"/>
    </row>
    <row r="58" spans="1:51" ht="24.75" customHeight="1" x14ac:dyDescent="0.25">
      <c r="A58" s="166"/>
      <c r="B58" s="164"/>
      <c r="C58" s="67">
        <v>55</v>
      </c>
      <c r="D58" s="71" t="s">
        <v>118</v>
      </c>
      <c r="E58" s="86" t="s">
        <v>303</v>
      </c>
      <c r="F58" s="77" t="s">
        <v>3</v>
      </c>
      <c r="G58" s="75" t="s">
        <v>304</v>
      </c>
      <c r="H58" s="81" t="s">
        <v>468</v>
      </c>
      <c r="I58" s="82">
        <v>1.06</v>
      </c>
      <c r="J58" s="85">
        <v>115</v>
      </c>
      <c r="K58" s="28">
        <f t="shared" si="5"/>
        <v>60</v>
      </c>
      <c r="L58" s="28">
        <f t="shared" si="6"/>
        <v>60</v>
      </c>
      <c r="M58" s="29"/>
      <c r="N58" s="30">
        <f t="shared" si="3"/>
        <v>28</v>
      </c>
      <c r="O58" s="29"/>
      <c r="P58" s="29"/>
      <c r="Q58" s="29"/>
      <c r="R58" s="42">
        <f t="shared" si="7"/>
        <v>55</v>
      </c>
      <c r="S58" s="20" t="str">
        <f t="shared" si="4"/>
        <v>OK</v>
      </c>
      <c r="T58" s="142"/>
      <c r="U58" s="147">
        <v>60</v>
      </c>
      <c r="V58" s="143"/>
      <c r="W58" s="143"/>
      <c r="X58" s="143"/>
      <c r="Y58" s="143"/>
      <c r="Z58" s="143"/>
      <c r="AA58" s="40"/>
      <c r="AB58" s="40"/>
      <c r="AC58" s="40"/>
      <c r="AD58" s="40"/>
      <c r="AE58" s="38"/>
      <c r="AF58" s="38"/>
      <c r="AG58" s="38"/>
      <c r="AH58" s="38"/>
      <c r="AI58" s="38"/>
      <c r="AJ58" s="38"/>
      <c r="AK58" s="38"/>
      <c r="AL58" s="38"/>
      <c r="AM58" s="38"/>
      <c r="AN58" s="38"/>
      <c r="AO58" s="38"/>
      <c r="AP58" s="38"/>
      <c r="AQ58" s="38"/>
      <c r="AR58" s="38"/>
      <c r="AS58" s="38"/>
      <c r="AT58" s="38"/>
      <c r="AU58" s="38"/>
      <c r="AV58" s="38"/>
      <c r="AW58" s="38"/>
      <c r="AX58" s="38"/>
      <c r="AY58" s="38"/>
    </row>
    <row r="59" spans="1:51" ht="24.75" customHeight="1" x14ac:dyDescent="0.25">
      <c r="A59" s="166"/>
      <c r="B59" s="164"/>
      <c r="C59" s="67">
        <v>56</v>
      </c>
      <c r="D59" s="71" t="s">
        <v>119</v>
      </c>
      <c r="E59" s="86" t="s">
        <v>293</v>
      </c>
      <c r="F59" s="77" t="s">
        <v>50</v>
      </c>
      <c r="G59" s="75" t="s">
        <v>305</v>
      </c>
      <c r="H59" s="81" t="s">
        <v>468</v>
      </c>
      <c r="I59" s="82">
        <v>2</v>
      </c>
      <c r="J59" s="85">
        <v>0</v>
      </c>
      <c r="K59" s="28">
        <f t="shared" si="5"/>
        <v>0</v>
      </c>
      <c r="L59" s="28">
        <f t="shared" si="6"/>
        <v>0</v>
      </c>
      <c r="M59" s="29"/>
      <c r="N59" s="30">
        <f t="shared" si="3"/>
        <v>0</v>
      </c>
      <c r="O59" s="29"/>
      <c r="P59" s="29"/>
      <c r="Q59" s="29"/>
      <c r="R59" s="42">
        <f t="shared" si="7"/>
        <v>0</v>
      </c>
      <c r="S59" s="20" t="str">
        <f t="shared" si="4"/>
        <v>OK</v>
      </c>
      <c r="T59" s="142"/>
      <c r="U59" s="143"/>
      <c r="V59" s="143"/>
      <c r="W59" s="143"/>
      <c r="X59" s="143"/>
      <c r="Y59" s="143"/>
      <c r="Z59" s="143"/>
      <c r="AA59" s="40"/>
      <c r="AB59" s="40"/>
      <c r="AC59" s="40"/>
      <c r="AD59" s="40"/>
      <c r="AE59" s="38"/>
      <c r="AF59" s="38"/>
      <c r="AG59" s="38"/>
      <c r="AH59" s="38"/>
      <c r="AI59" s="38"/>
      <c r="AJ59" s="38"/>
      <c r="AK59" s="38"/>
      <c r="AL59" s="38"/>
      <c r="AM59" s="38"/>
      <c r="AN59" s="38"/>
      <c r="AO59" s="38"/>
      <c r="AP59" s="38"/>
      <c r="AQ59" s="38"/>
      <c r="AR59" s="38"/>
      <c r="AS59" s="38"/>
      <c r="AT59" s="38"/>
      <c r="AU59" s="38"/>
      <c r="AV59" s="38"/>
      <c r="AW59" s="38"/>
      <c r="AX59" s="38"/>
      <c r="AY59" s="38"/>
    </row>
    <row r="60" spans="1:51" ht="24.75" customHeight="1" x14ac:dyDescent="0.25">
      <c r="A60" s="166"/>
      <c r="B60" s="164"/>
      <c r="C60" s="67">
        <v>57</v>
      </c>
      <c r="D60" s="71" t="s">
        <v>120</v>
      </c>
      <c r="E60" s="86" t="s">
        <v>306</v>
      </c>
      <c r="F60" s="77" t="s">
        <v>236</v>
      </c>
      <c r="G60" s="75" t="s">
        <v>307</v>
      </c>
      <c r="H60" s="81" t="s">
        <v>468</v>
      </c>
      <c r="I60" s="82">
        <v>1.32</v>
      </c>
      <c r="J60" s="85">
        <v>3</v>
      </c>
      <c r="K60" s="28">
        <f t="shared" si="5"/>
        <v>3</v>
      </c>
      <c r="L60" s="28">
        <f t="shared" si="6"/>
        <v>3</v>
      </c>
      <c r="M60" s="29"/>
      <c r="N60" s="30">
        <f t="shared" si="3"/>
        <v>0</v>
      </c>
      <c r="O60" s="29"/>
      <c r="P60" s="29"/>
      <c r="Q60" s="29"/>
      <c r="R60" s="42">
        <f t="shared" si="7"/>
        <v>0</v>
      </c>
      <c r="S60" s="20" t="str">
        <f t="shared" si="4"/>
        <v>OK</v>
      </c>
      <c r="T60" s="142"/>
      <c r="U60" s="147">
        <v>3</v>
      </c>
      <c r="V60" s="143"/>
      <c r="W60" s="143"/>
      <c r="X60" s="143"/>
      <c r="Y60" s="143"/>
      <c r="Z60" s="143"/>
      <c r="AA60" s="40"/>
      <c r="AB60" s="40"/>
      <c r="AC60" s="40"/>
      <c r="AD60" s="40"/>
      <c r="AE60" s="38"/>
      <c r="AF60" s="38"/>
      <c r="AG60" s="38"/>
      <c r="AH60" s="38"/>
      <c r="AI60" s="38"/>
      <c r="AJ60" s="38"/>
      <c r="AK60" s="38"/>
      <c r="AL60" s="38"/>
      <c r="AM60" s="38"/>
      <c r="AN60" s="38"/>
      <c r="AO60" s="38"/>
      <c r="AP60" s="38"/>
      <c r="AQ60" s="38"/>
      <c r="AR60" s="38"/>
      <c r="AS60" s="38"/>
      <c r="AT60" s="38"/>
      <c r="AU60" s="38"/>
      <c r="AV60" s="38"/>
      <c r="AW60" s="38"/>
      <c r="AX60" s="38"/>
      <c r="AY60" s="38"/>
    </row>
    <row r="61" spans="1:51" ht="24.75" customHeight="1" x14ac:dyDescent="0.25">
      <c r="A61" s="166"/>
      <c r="B61" s="164"/>
      <c r="C61" s="67">
        <v>58</v>
      </c>
      <c r="D61" s="71" t="s">
        <v>121</v>
      </c>
      <c r="E61" s="86" t="s">
        <v>308</v>
      </c>
      <c r="F61" s="77" t="s">
        <v>3</v>
      </c>
      <c r="G61" s="75" t="s">
        <v>309</v>
      </c>
      <c r="H61" s="81" t="s">
        <v>468</v>
      </c>
      <c r="I61" s="82">
        <v>0.93</v>
      </c>
      <c r="J61" s="85">
        <v>72</v>
      </c>
      <c r="K61" s="28">
        <f t="shared" si="5"/>
        <v>0</v>
      </c>
      <c r="L61" s="28">
        <f t="shared" si="6"/>
        <v>0</v>
      </c>
      <c r="M61" s="29"/>
      <c r="N61" s="30">
        <f t="shared" si="3"/>
        <v>18</v>
      </c>
      <c r="O61" s="29"/>
      <c r="P61" s="29"/>
      <c r="Q61" s="29"/>
      <c r="R61" s="42">
        <f t="shared" si="7"/>
        <v>72</v>
      </c>
      <c r="S61" s="20" t="str">
        <f t="shared" si="4"/>
        <v>OK</v>
      </c>
      <c r="T61" s="142"/>
      <c r="U61" s="143"/>
      <c r="V61" s="143"/>
      <c r="W61" s="143"/>
      <c r="X61" s="143"/>
      <c r="Y61" s="143"/>
      <c r="Z61" s="143"/>
      <c r="AA61" s="40"/>
      <c r="AB61" s="40"/>
      <c r="AC61" s="40"/>
      <c r="AD61" s="40"/>
      <c r="AE61" s="38"/>
      <c r="AF61" s="38"/>
      <c r="AG61" s="38"/>
      <c r="AH61" s="38"/>
      <c r="AI61" s="38"/>
      <c r="AJ61" s="38"/>
      <c r="AK61" s="38"/>
      <c r="AL61" s="38"/>
      <c r="AM61" s="38"/>
      <c r="AN61" s="38"/>
      <c r="AO61" s="38"/>
      <c r="AP61" s="38"/>
      <c r="AQ61" s="38"/>
      <c r="AR61" s="38"/>
      <c r="AS61" s="38"/>
      <c r="AT61" s="38"/>
      <c r="AU61" s="38"/>
      <c r="AV61" s="38"/>
      <c r="AW61" s="38"/>
      <c r="AX61" s="38"/>
      <c r="AY61" s="38"/>
    </row>
    <row r="62" spans="1:51" ht="24.75" customHeight="1" x14ac:dyDescent="0.25">
      <c r="A62" s="166"/>
      <c r="B62" s="164"/>
      <c r="C62" s="67">
        <v>59</v>
      </c>
      <c r="D62" s="71" t="s">
        <v>122</v>
      </c>
      <c r="E62" s="86" t="s">
        <v>308</v>
      </c>
      <c r="F62" s="77" t="s">
        <v>3</v>
      </c>
      <c r="G62" s="75" t="s">
        <v>310</v>
      </c>
      <c r="H62" s="81" t="s">
        <v>468</v>
      </c>
      <c r="I62" s="82">
        <v>0.93</v>
      </c>
      <c r="J62" s="85">
        <v>72</v>
      </c>
      <c r="K62" s="28">
        <f t="shared" si="5"/>
        <v>24</v>
      </c>
      <c r="L62" s="28">
        <f t="shared" si="6"/>
        <v>24</v>
      </c>
      <c r="M62" s="29"/>
      <c r="N62" s="30">
        <f t="shared" si="3"/>
        <v>18</v>
      </c>
      <c r="O62" s="29"/>
      <c r="P62" s="29"/>
      <c r="Q62" s="29"/>
      <c r="R62" s="42">
        <f t="shared" si="7"/>
        <v>48</v>
      </c>
      <c r="S62" s="20" t="str">
        <f t="shared" si="4"/>
        <v>OK</v>
      </c>
      <c r="T62" s="142"/>
      <c r="U62" s="143"/>
      <c r="V62" s="147">
        <v>24</v>
      </c>
      <c r="W62" s="143"/>
      <c r="X62" s="143"/>
      <c r="Y62" s="143"/>
      <c r="Z62" s="143"/>
      <c r="AA62" s="40"/>
      <c r="AB62" s="40"/>
      <c r="AC62" s="40"/>
      <c r="AD62" s="40"/>
      <c r="AE62" s="38"/>
      <c r="AF62" s="38"/>
      <c r="AG62" s="38"/>
      <c r="AH62" s="38"/>
      <c r="AI62" s="38"/>
      <c r="AJ62" s="38"/>
      <c r="AK62" s="38"/>
      <c r="AL62" s="38"/>
      <c r="AM62" s="38"/>
      <c r="AN62" s="38"/>
      <c r="AO62" s="38"/>
      <c r="AP62" s="38"/>
      <c r="AQ62" s="38"/>
      <c r="AR62" s="38"/>
      <c r="AS62" s="38"/>
      <c r="AT62" s="38"/>
      <c r="AU62" s="38"/>
      <c r="AV62" s="38"/>
      <c r="AW62" s="38"/>
      <c r="AX62" s="38"/>
      <c r="AY62" s="38"/>
    </row>
    <row r="63" spans="1:51" ht="24.75" customHeight="1" x14ac:dyDescent="0.25">
      <c r="A63" s="166"/>
      <c r="B63" s="164"/>
      <c r="C63" s="67">
        <v>60</v>
      </c>
      <c r="D63" s="71" t="s">
        <v>123</v>
      </c>
      <c r="E63" s="86" t="s">
        <v>308</v>
      </c>
      <c r="F63" s="77" t="s">
        <v>3</v>
      </c>
      <c r="G63" s="75" t="s">
        <v>311</v>
      </c>
      <c r="H63" s="81" t="s">
        <v>468</v>
      </c>
      <c r="I63" s="82">
        <v>0.93</v>
      </c>
      <c r="J63" s="85">
        <v>48</v>
      </c>
      <c r="K63" s="28">
        <f t="shared" si="5"/>
        <v>0</v>
      </c>
      <c r="L63" s="28">
        <f t="shared" si="6"/>
        <v>0</v>
      </c>
      <c r="M63" s="29"/>
      <c r="N63" s="30">
        <f t="shared" si="3"/>
        <v>12</v>
      </c>
      <c r="O63" s="29"/>
      <c r="P63" s="29"/>
      <c r="Q63" s="29"/>
      <c r="R63" s="42">
        <f t="shared" si="7"/>
        <v>48</v>
      </c>
      <c r="S63" s="20" t="str">
        <f t="shared" si="4"/>
        <v>OK</v>
      </c>
      <c r="T63" s="142"/>
      <c r="U63" s="143"/>
      <c r="V63" s="143"/>
      <c r="W63" s="143"/>
      <c r="X63" s="143"/>
      <c r="Y63" s="143"/>
      <c r="Z63" s="143"/>
      <c r="AA63" s="40"/>
      <c r="AB63" s="40"/>
      <c r="AC63" s="40"/>
      <c r="AD63" s="40"/>
      <c r="AE63" s="38"/>
      <c r="AF63" s="38"/>
      <c r="AG63" s="38"/>
      <c r="AH63" s="38"/>
      <c r="AI63" s="38"/>
      <c r="AJ63" s="38"/>
      <c r="AK63" s="38"/>
      <c r="AL63" s="38"/>
      <c r="AM63" s="38"/>
      <c r="AN63" s="38"/>
      <c r="AO63" s="38"/>
      <c r="AP63" s="38"/>
      <c r="AQ63" s="38"/>
      <c r="AR63" s="38"/>
      <c r="AS63" s="38"/>
      <c r="AT63" s="38"/>
      <c r="AU63" s="38"/>
      <c r="AV63" s="38"/>
      <c r="AW63" s="38"/>
      <c r="AX63" s="38"/>
      <c r="AY63" s="38"/>
    </row>
    <row r="64" spans="1:51" ht="24.75" customHeight="1" x14ac:dyDescent="0.25">
      <c r="A64" s="166"/>
      <c r="B64" s="164"/>
      <c r="C64" s="67">
        <v>61</v>
      </c>
      <c r="D64" s="71" t="s">
        <v>124</v>
      </c>
      <c r="E64" s="86" t="s">
        <v>312</v>
      </c>
      <c r="F64" s="77" t="s">
        <v>3</v>
      </c>
      <c r="G64" s="75" t="s">
        <v>313</v>
      </c>
      <c r="H64" s="81" t="s">
        <v>468</v>
      </c>
      <c r="I64" s="82">
        <v>0.7</v>
      </c>
      <c r="J64" s="85">
        <v>230</v>
      </c>
      <c r="K64" s="28">
        <f t="shared" si="5"/>
        <v>230</v>
      </c>
      <c r="L64" s="28">
        <f t="shared" si="6"/>
        <v>230</v>
      </c>
      <c r="M64" s="29"/>
      <c r="N64" s="30">
        <f t="shared" si="3"/>
        <v>57</v>
      </c>
      <c r="O64" s="29"/>
      <c r="P64" s="29"/>
      <c r="Q64" s="29"/>
      <c r="R64" s="42">
        <f t="shared" si="7"/>
        <v>0</v>
      </c>
      <c r="S64" s="20" t="str">
        <f t="shared" si="4"/>
        <v>OK</v>
      </c>
      <c r="T64" s="142"/>
      <c r="U64" s="147">
        <v>168</v>
      </c>
      <c r="V64" s="143"/>
      <c r="W64" s="143"/>
      <c r="X64" s="143"/>
      <c r="Y64" s="143"/>
      <c r="Z64" s="147">
        <v>62</v>
      </c>
      <c r="AA64" s="40"/>
      <c r="AB64" s="40"/>
      <c r="AC64" s="40"/>
      <c r="AD64" s="40"/>
      <c r="AE64" s="38"/>
      <c r="AF64" s="38"/>
      <c r="AG64" s="38"/>
      <c r="AH64" s="38"/>
      <c r="AI64" s="38"/>
      <c r="AJ64" s="38"/>
      <c r="AK64" s="38"/>
      <c r="AL64" s="38"/>
      <c r="AM64" s="38"/>
      <c r="AN64" s="38"/>
      <c r="AO64" s="38"/>
      <c r="AP64" s="38"/>
      <c r="AQ64" s="38"/>
      <c r="AR64" s="38"/>
      <c r="AS64" s="38"/>
      <c r="AT64" s="38"/>
      <c r="AU64" s="38"/>
      <c r="AV64" s="38"/>
      <c r="AW64" s="38"/>
      <c r="AX64" s="38"/>
      <c r="AY64" s="38"/>
    </row>
    <row r="65" spans="1:51" ht="24.75" customHeight="1" x14ac:dyDescent="0.25">
      <c r="A65" s="166"/>
      <c r="B65" s="164"/>
      <c r="C65" s="67">
        <v>62</v>
      </c>
      <c r="D65" s="71" t="s">
        <v>125</v>
      </c>
      <c r="E65" s="86" t="s">
        <v>314</v>
      </c>
      <c r="F65" s="77" t="s">
        <v>3</v>
      </c>
      <c r="G65" s="75" t="s">
        <v>315</v>
      </c>
      <c r="H65" s="81" t="s">
        <v>468</v>
      </c>
      <c r="I65" s="82">
        <v>1.06</v>
      </c>
      <c r="J65" s="85">
        <v>0</v>
      </c>
      <c r="K65" s="28">
        <f t="shared" si="5"/>
        <v>0</v>
      </c>
      <c r="L65" s="28">
        <f t="shared" si="6"/>
        <v>0</v>
      </c>
      <c r="M65" s="29"/>
      <c r="N65" s="30">
        <f t="shared" si="3"/>
        <v>0</v>
      </c>
      <c r="O65" s="29"/>
      <c r="P65" s="29"/>
      <c r="Q65" s="29"/>
      <c r="R65" s="42">
        <f t="shared" si="7"/>
        <v>0</v>
      </c>
      <c r="S65" s="20" t="str">
        <f t="shared" si="4"/>
        <v>OK</v>
      </c>
      <c r="T65" s="142"/>
      <c r="U65" s="143"/>
      <c r="V65" s="143"/>
      <c r="W65" s="143"/>
      <c r="X65" s="143"/>
      <c r="Y65" s="143"/>
      <c r="Z65" s="143"/>
      <c r="AA65" s="40"/>
      <c r="AB65" s="40"/>
      <c r="AC65" s="40"/>
      <c r="AD65" s="40"/>
      <c r="AE65" s="38"/>
      <c r="AF65" s="38"/>
      <c r="AG65" s="38"/>
      <c r="AH65" s="38"/>
      <c r="AI65" s="38"/>
      <c r="AJ65" s="38"/>
      <c r="AK65" s="38"/>
      <c r="AL65" s="38"/>
      <c r="AM65" s="38"/>
      <c r="AN65" s="38"/>
      <c r="AO65" s="38"/>
      <c r="AP65" s="38"/>
      <c r="AQ65" s="38"/>
      <c r="AR65" s="38"/>
      <c r="AS65" s="38"/>
      <c r="AT65" s="38"/>
      <c r="AU65" s="38"/>
      <c r="AV65" s="38"/>
      <c r="AW65" s="38"/>
      <c r="AX65" s="38"/>
      <c r="AY65" s="38"/>
    </row>
    <row r="66" spans="1:51" ht="24.75" customHeight="1" x14ac:dyDescent="0.25">
      <c r="A66" s="166"/>
      <c r="B66" s="164"/>
      <c r="C66" s="67">
        <v>63</v>
      </c>
      <c r="D66" s="71" t="s">
        <v>126</v>
      </c>
      <c r="E66" s="86" t="s">
        <v>316</v>
      </c>
      <c r="F66" s="77" t="s">
        <v>3</v>
      </c>
      <c r="G66" s="75" t="s">
        <v>317</v>
      </c>
      <c r="H66" s="81" t="s">
        <v>468</v>
      </c>
      <c r="I66" s="82">
        <v>1.24</v>
      </c>
      <c r="J66" s="85">
        <v>30</v>
      </c>
      <c r="K66" s="28">
        <f t="shared" si="5"/>
        <v>0</v>
      </c>
      <c r="L66" s="28">
        <f t="shared" si="6"/>
        <v>0</v>
      </c>
      <c r="M66" s="29"/>
      <c r="N66" s="30">
        <f t="shared" si="3"/>
        <v>7</v>
      </c>
      <c r="O66" s="29"/>
      <c r="P66" s="29"/>
      <c r="Q66" s="29"/>
      <c r="R66" s="42">
        <f t="shared" si="7"/>
        <v>30</v>
      </c>
      <c r="S66" s="20" t="str">
        <f t="shared" si="4"/>
        <v>OK</v>
      </c>
      <c r="T66" s="142"/>
      <c r="U66" s="143"/>
      <c r="V66" s="143"/>
      <c r="W66" s="143"/>
      <c r="X66" s="143"/>
      <c r="Y66" s="143"/>
      <c r="Z66" s="143"/>
      <c r="AA66" s="40"/>
      <c r="AB66" s="40"/>
      <c r="AC66" s="40"/>
      <c r="AD66" s="40"/>
      <c r="AE66" s="38"/>
      <c r="AF66" s="38"/>
      <c r="AG66" s="38"/>
      <c r="AH66" s="38"/>
      <c r="AI66" s="38"/>
      <c r="AJ66" s="38"/>
      <c r="AK66" s="38"/>
      <c r="AL66" s="38"/>
      <c r="AM66" s="38"/>
      <c r="AN66" s="38"/>
      <c r="AO66" s="38"/>
      <c r="AP66" s="38"/>
      <c r="AQ66" s="38"/>
      <c r="AR66" s="38"/>
      <c r="AS66" s="38"/>
      <c r="AT66" s="38"/>
      <c r="AU66" s="38"/>
      <c r="AV66" s="38"/>
      <c r="AW66" s="38"/>
      <c r="AX66" s="38"/>
      <c r="AY66" s="38"/>
    </row>
    <row r="67" spans="1:51" ht="24.75" customHeight="1" x14ac:dyDescent="0.25">
      <c r="A67" s="166"/>
      <c r="B67" s="164"/>
      <c r="C67" s="67">
        <v>64</v>
      </c>
      <c r="D67" s="71" t="s">
        <v>127</v>
      </c>
      <c r="E67" s="86" t="s">
        <v>314</v>
      </c>
      <c r="F67" s="77" t="s">
        <v>3</v>
      </c>
      <c r="G67" s="75" t="s">
        <v>318</v>
      </c>
      <c r="H67" s="81" t="s">
        <v>468</v>
      </c>
      <c r="I67" s="82">
        <v>1.67</v>
      </c>
      <c r="J67" s="85">
        <v>15</v>
      </c>
      <c r="K67" s="28">
        <f t="shared" si="5"/>
        <v>15</v>
      </c>
      <c r="L67" s="28">
        <f t="shared" si="6"/>
        <v>15</v>
      </c>
      <c r="M67" s="29"/>
      <c r="N67" s="30">
        <f t="shared" si="3"/>
        <v>3</v>
      </c>
      <c r="O67" s="29"/>
      <c r="P67" s="29"/>
      <c r="Q67" s="29"/>
      <c r="R67" s="42">
        <f t="shared" si="7"/>
        <v>0</v>
      </c>
      <c r="S67" s="20" t="str">
        <f t="shared" si="4"/>
        <v>OK</v>
      </c>
      <c r="T67" s="142"/>
      <c r="U67" s="143"/>
      <c r="V67" s="143"/>
      <c r="W67" s="143"/>
      <c r="X67" s="143"/>
      <c r="Y67" s="143"/>
      <c r="Z67" s="147">
        <v>15</v>
      </c>
      <c r="AA67" s="40"/>
      <c r="AB67" s="40"/>
      <c r="AC67" s="40"/>
      <c r="AD67" s="40"/>
      <c r="AE67" s="38"/>
      <c r="AF67" s="38"/>
      <c r="AG67" s="38"/>
      <c r="AH67" s="38"/>
      <c r="AI67" s="38"/>
      <c r="AJ67" s="38"/>
      <c r="AK67" s="38"/>
      <c r="AL67" s="38"/>
      <c r="AM67" s="38"/>
      <c r="AN67" s="38"/>
      <c r="AO67" s="38"/>
      <c r="AP67" s="38"/>
      <c r="AQ67" s="38"/>
      <c r="AR67" s="38"/>
      <c r="AS67" s="38"/>
      <c r="AT67" s="38"/>
      <c r="AU67" s="38"/>
      <c r="AV67" s="38"/>
      <c r="AW67" s="38"/>
      <c r="AX67" s="38"/>
      <c r="AY67" s="38"/>
    </row>
    <row r="68" spans="1:51" ht="24.75" customHeight="1" x14ac:dyDescent="0.25">
      <c r="A68" s="166"/>
      <c r="B68" s="164"/>
      <c r="C68" s="67">
        <v>65</v>
      </c>
      <c r="D68" s="71" t="s">
        <v>128</v>
      </c>
      <c r="E68" s="86" t="s">
        <v>297</v>
      </c>
      <c r="F68" s="77" t="s">
        <v>3</v>
      </c>
      <c r="G68" s="75" t="s">
        <v>319</v>
      </c>
      <c r="H68" s="81" t="s">
        <v>468</v>
      </c>
      <c r="I68" s="82">
        <v>0.75</v>
      </c>
      <c r="J68" s="85">
        <v>150</v>
      </c>
      <c r="K68" s="28">
        <f t="shared" si="5"/>
        <v>0</v>
      </c>
      <c r="L68" s="28">
        <f t="shared" si="6"/>
        <v>0</v>
      </c>
      <c r="M68" s="29"/>
      <c r="N68" s="30">
        <f t="shared" si="3"/>
        <v>37</v>
      </c>
      <c r="O68" s="29"/>
      <c r="P68" s="29"/>
      <c r="Q68" s="29"/>
      <c r="R68" s="42">
        <f t="shared" si="7"/>
        <v>150</v>
      </c>
      <c r="S68" s="20" t="str">
        <f t="shared" si="4"/>
        <v>OK</v>
      </c>
      <c r="T68" s="142"/>
      <c r="U68" s="143"/>
      <c r="V68" s="143"/>
      <c r="W68" s="143"/>
      <c r="X68" s="143"/>
      <c r="Y68" s="143"/>
      <c r="Z68" s="143"/>
      <c r="AA68" s="40"/>
      <c r="AB68" s="40"/>
      <c r="AC68" s="40"/>
      <c r="AD68" s="40"/>
      <c r="AE68" s="38"/>
      <c r="AF68" s="38"/>
      <c r="AG68" s="38"/>
      <c r="AH68" s="38"/>
      <c r="AI68" s="38"/>
      <c r="AJ68" s="38"/>
      <c r="AK68" s="38"/>
      <c r="AL68" s="38"/>
      <c r="AM68" s="38"/>
      <c r="AN68" s="38"/>
      <c r="AO68" s="38"/>
      <c r="AP68" s="38"/>
      <c r="AQ68" s="38"/>
      <c r="AR68" s="38"/>
      <c r="AS68" s="38"/>
      <c r="AT68" s="38"/>
      <c r="AU68" s="38"/>
      <c r="AV68" s="38"/>
      <c r="AW68" s="38"/>
      <c r="AX68" s="38"/>
      <c r="AY68" s="38"/>
    </row>
    <row r="69" spans="1:51" ht="24.75" customHeight="1" x14ac:dyDescent="0.25">
      <c r="A69" s="166"/>
      <c r="B69" s="164"/>
      <c r="C69" s="67">
        <v>66</v>
      </c>
      <c r="D69" s="71" t="s">
        <v>129</v>
      </c>
      <c r="E69" s="86" t="s">
        <v>299</v>
      </c>
      <c r="F69" s="77" t="s">
        <v>3</v>
      </c>
      <c r="G69" s="75" t="s">
        <v>320</v>
      </c>
      <c r="H69" s="81" t="s">
        <v>468</v>
      </c>
      <c r="I69" s="82">
        <v>5.69</v>
      </c>
      <c r="J69" s="85">
        <v>15</v>
      </c>
      <c r="K69" s="28">
        <f t="shared" si="5"/>
        <v>10</v>
      </c>
      <c r="L69" s="28">
        <f t="shared" si="6"/>
        <v>10</v>
      </c>
      <c r="M69" s="29"/>
      <c r="N69" s="30">
        <f t="shared" si="3"/>
        <v>3</v>
      </c>
      <c r="O69" s="29"/>
      <c r="P69" s="29"/>
      <c r="Q69" s="29"/>
      <c r="R69" s="42">
        <f t="shared" si="7"/>
        <v>5</v>
      </c>
      <c r="S69" s="20" t="str">
        <f t="shared" ref="S69:S154" si="8">IF(R69&lt;0,"ATENÇÃO","OK")</f>
        <v>OK</v>
      </c>
      <c r="T69" s="142"/>
      <c r="U69" s="147">
        <v>10</v>
      </c>
      <c r="V69" s="143"/>
      <c r="W69" s="143"/>
      <c r="X69" s="143"/>
      <c r="Y69" s="143"/>
      <c r="Z69" s="143"/>
      <c r="AA69" s="40"/>
      <c r="AB69" s="40"/>
      <c r="AC69" s="40"/>
      <c r="AD69" s="40"/>
      <c r="AE69" s="38"/>
      <c r="AF69" s="38"/>
      <c r="AG69" s="38"/>
      <c r="AH69" s="38"/>
      <c r="AI69" s="38"/>
      <c r="AJ69" s="38"/>
      <c r="AK69" s="38"/>
      <c r="AL69" s="38"/>
      <c r="AM69" s="38"/>
      <c r="AN69" s="38"/>
      <c r="AO69" s="38"/>
      <c r="AP69" s="38"/>
      <c r="AQ69" s="38"/>
      <c r="AR69" s="38"/>
      <c r="AS69" s="38"/>
      <c r="AT69" s="38"/>
      <c r="AU69" s="38"/>
      <c r="AV69" s="38"/>
      <c r="AW69" s="38"/>
      <c r="AX69" s="38"/>
      <c r="AY69" s="38"/>
    </row>
    <row r="70" spans="1:51" ht="24.75" customHeight="1" x14ac:dyDescent="0.25">
      <c r="A70" s="166"/>
      <c r="B70" s="164"/>
      <c r="C70" s="67">
        <v>67</v>
      </c>
      <c r="D70" s="71" t="s">
        <v>130</v>
      </c>
      <c r="E70" s="86" t="s">
        <v>321</v>
      </c>
      <c r="F70" s="77" t="s">
        <v>3</v>
      </c>
      <c r="G70" s="75" t="s">
        <v>322</v>
      </c>
      <c r="H70" s="81" t="s">
        <v>468</v>
      </c>
      <c r="I70" s="82">
        <v>3.04</v>
      </c>
      <c r="J70" s="85">
        <v>10</v>
      </c>
      <c r="K70" s="28">
        <f t="shared" si="5"/>
        <v>10</v>
      </c>
      <c r="L70" s="28">
        <f t="shared" si="6"/>
        <v>10</v>
      </c>
      <c r="M70" s="29"/>
      <c r="N70" s="30">
        <f t="shared" si="3"/>
        <v>2</v>
      </c>
      <c r="O70" s="29"/>
      <c r="P70" s="29"/>
      <c r="Q70" s="29"/>
      <c r="R70" s="42">
        <f t="shared" si="7"/>
        <v>0</v>
      </c>
      <c r="S70" s="20" t="str">
        <f t="shared" si="8"/>
        <v>OK</v>
      </c>
      <c r="T70" s="142"/>
      <c r="U70" s="147">
        <v>10</v>
      </c>
      <c r="V70" s="143"/>
      <c r="W70" s="143"/>
      <c r="X70" s="143"/>
      <c r="Y70" s="143"/>
      <c r="Z70" s="143"/>
      <c r="AA70" s="40"/>
      <c r="AB70" s="40"/>
      <c r="AC70" s="40"/>
      <c r="AD70" s="40"/>
      <c r="AE70" s="38"/>
      <c r="AF70" s="38"/>
      <c r="AG70" s="38"/>
      <c r="AH70" s="38"/>
      <c r="AI70" s="38"/>
      <c r="AJ70" s="38"/>
      <c r="AK70" s="38"/>
      <c r="AL70" s="38"/>
      <c r="AM70" s="38"/>
      <c r="AN70" s="38"/>
      <c r="AO70" s="38"/>
      <c r="AP70" s="38"/>
      <c r="AQ70" s="38"/>
      <c r="AR70" s="38"/>
      <c r="AS70" s="38"/>
      <c r="AT70" s="38"/>
      <c r="AU70" s="38"/>
      <c r="AV70" s="38"/>
      <c r="AW70" s="38"/>
      <c r="AX70" s="38"/>
      <c r="AY70" s="38"/>
    </row>
    <row r="71" spans="1:51" ht="24.75" customHeight="1" x14ac:dyDescent="0.25">
      <c r="A71" s="166"/>
      <c r="B71" s="164"/>
      <c r="C71" s="67">
        <v>68</v>
      </c>
      <c r="D71" s="71" t="s">
        <v>131</v>
      </c>
      <c r="E71" s="86" t="s">
        <v>323</v>
      </c>
      <c r="F71" s="77" t="s">
        <v>3</v>
      </c>
      <c r="G71" s="75" t="s">
        <v>324</v>
      </c>
      <c r="H71" s="81" t="s">
        <v>468</v>
      </c>
      <c r="I71" s="82">
        <v>3.66</v>
      </c>
      <c r="J71" s="85">
        <v>80</v>
      </c>
      <c r="K71" s="28">
        <f t="shared" si="5"/>
        <v>50</v>
      </c>
      <c r="L71" s="28">
        <f t="shared" si="6"/>
        <v>50</v>
      </c>
      <c r="M71" s="29"/>
      <c r="N71" s="30">
        <f t="shared" si="3"/>
        <v>20</v>
      </c>
      <c r="O71" s="29"/>
      <c r="P71" s="29"/>
      <c r="Q71" s="29"/>
      <c r="R71" s="42">
        <f t="shared" si="7"/>
        <v>30</v>
      </c>
      <c r="S71" s="20" t="str">
        <f t="shared" si="8"/>
        <v>OK</v>
      </c>
      <c r="T71" s="142"/>
      <c r="U71" s="147">
        <v>20</v>
      </c>
      <c r="V71" s="143"/>
      <c r="W71" s="143"/>
      <c r="X71" s="143"/>
      <c r="Y71" s="143"/>
      <c r="Z71" s="147">
        <v>30</v>
      </c>
      <c r="AA71" s="40"/>
      <c r="AB71" s="40"/>
      <c r="AC71" s="40"/>
      <c r="AD71" s="40"/>
      <c r="AE71" s="38"/>
      <c r="AF71" s="38"/>
      <c r="AG71" s="38"/>
      <c r="AH71" s="38"/>
      <c r="AI71" s="38"/>
      <c r="AJ71" s="38"/>
      <c r="AK71" s="38"/>
      <c r="AL71" s="38"/>
      <c r="AM71" s="38"/>
      <c r="AN71" s="38"/>
      <c r="AO71" s="38"/>
      <c r="AP71" s="38"/>
      <c r="AQ71" s="38"/>
      <c r="AR71" s="38"/>
      <c r="AS71" s="38"/>
      <c r="AT71" s="38"/>
      <c r="AU71" s="38"/>
      <c r="AV71" s="38"/>
      <c r="AW71" s="38"/>
      <c r="AX71" s="38"/>
      <c r="AY71" s="38"/>
    </row>
    <row r="72" spans="1:51" ht="24.75" customHeight="1" x14ac:dyDescent="0.25">
      <c r="A72" s="166"/>
      <c r="B72" s="164"/>
      <c r="C72" s="67">
        <v>69</v>
      </c>
      <c r="D72" s="71" t="s">
        <v>132</v>
      </c>
      <c r="E72" s="86" t="s">
        <v>314</v>
      </c>
      <c r="F72" s="77" t="s">
        <v>3</v>
      </c>
      <c r="G72" s="75" t="s">
        <v>325</v>
      </c>
      <c r="H72" s="81" t="s">
        <v>468</v>
      </c>
      <c r="I72" s="82">
        <v>0.43</v>
      </c>
      <c r="J72" s="85">
        <v>15</v>
      </c>
      <c r="K72" s="28">
        <f t="shared" si="5"/>
        <v>0</v>
      </c>
      <c r="L72" s="28">
        <f t="shared" si="6"/>
        <v>0</v>
      </c>
      <c r="M72" s="29"/>
      <c r="N72" s="30">
        <f t="shared" si="3"/>
        <v>3</v>
      </c>
      <c r="O72" s="29"/>
      <c r="P72" s="29"/>
      <c r="Q72" s="29"/>
      <c r="R72" s="42">
        <f t="shared" si="7"/>
        <v>15</v>
      </c>
      <c r="S72" s="20" t="str">
        <f t="shared" si="8"/>
        <v>OK</v>
      </c>
      <c r="T72" s="142"/>
      <c r="U72" s="143"/>
      <c r="V72" s="143"/>
      <c r="W72" s="143"/>
      <c r="X72" s="143"/>
      <c r="Y72" s="143"/>
      <c r="Z72" s="143"/>
      <c r="AA72" s="40"/>
      <c r="AB72" s="40"/>
      <c r="AC72" s="40"/>
      <c r="AD72" s="40"/>
      <c r="AE72" s="38"/>
      <c r="AF72" s="38"/>
      <c r="AG72" s="38"/>
      <c r="AH72" s="38"/>
      <c r="AI72" s="38"/>
      <c r="AJ72" s="38"/>
      <c r="AK72" s="38"/>
      <c r="AL72" s="38"/>
      <c r="AM72" s="38"/>
      <c r="AN72" s="38"/>
      <c r="AO72" s="38"/>
      <c r="AP72" s="38"/>
      <c r="AQ72" s="38"/>
      <c r="AR72" s="38"/>
      <c r="AS72" s="38"/>
      <c r="AT72" s="38"/>
      <c r="AU72" s="38"/>
      <c r="AV72" s="38"/>
      <c r="AW72" s="38"/>
      <c r="AX72" s="38"/>
      <c r="AY72" s="38"/>
    </row>
    <row r="73" spans="1:51" ht="24.75" customHeight="1" x14ac:dyDescent="0.25">
      <c r="A73" s="166"/>
      <c r="B73" s="165"/>
      <c r="C73" s="67">
        <v>70</v>
      </c>
      <c r="D73" s="71" t="s">
        <v>133</v>
      </c>
      <c r="E73" s="86" t="s">
        <v>308</v>
      </c>
      <c r="F73" s="77" t="s">
        <v>3</v>
      </c>
      <c r="G73" s="75" t="s">
        <v>326</v>
      </c>
      <c r="H73" s="81" t="s">
        <v>468</v>
      </c>
      <c r="I73" s="82">
        <v>1.75</v>
      </c>
      <c r="J73" s="85">
        <v>50</v>
      </c>
      <c r="K73" s="28">
        <f t="shared" si="5"/>
        <v>25</v>
      </c>
      <c r="L73" s="28">
        <f t="shared" si="6"/>
        <v>25</v>
      </c>
      <c r="M73" s="29"/>
      <c r="N73" s="30">
        <f t="shared" si="3"/>
        <v>12</v>
      </c>
      <c r="O73" s="29"/>
      <c r="P73" s="29"/>
      <c r="Q73" s="29"/>
      <c r="R73" s="42">
        <f t="shared" si="7"/>
        <v>25</v>
      </c>
      <c r="S73" s="20" t="str">
        <f t="shared" si="8"/>
        <v>OK</v>
      </c>
      <c r="T73" s="142"/>
      <c r="U73" s="147">
        <v>25</v>
      </c>
      <c r="V73" s="143"/>
      <c r="W73" s="143"/>
      <c r="X73" s="143"/>
      <c r="Y73" s="143"/>
      <c r="Z73" s="143"/>
      <c r="AA73" s="40"/>
      <c r="AB73" s="40"/>
      <c r="AC73" s="40"/>
      <c r="AD73" s="40"/>
      <c r="AE73" s="38"/>
      <c r="AF73" s="38"/>
      <c r="AG73" s="38"/>
      <c r="AH73" s="38"/>
      <c r="AI73" s="38"/>
      <c r="AJ73" s="38"/>
      <c r="AK73" s="38"/>
      <c r="AL73" s="38"/>
      <c r="AM73" s="38"/>
      <c r="AN73" s="38"/>
      <c r="AO73" s="38"/>
      <c r="AP73" s="38"/>
      <c r="AQ73" s="38"/>
      <c r="AR73" s="38"/>
      <c r="AS73" s="38"/>
      <c r="AT73" s="38"/>
      <c r="AU73" s="38"/>
      <c r="AV73" s="38"/>
      <c r="AW73" s="38"/>
      <c r="AX73" s="38"/>
      <c r="AY73" s="38"/>
    </row>
    <row r="74" spans="1:51" ht="24.75" customHeight="1" x14ac:dyDescent="0.25">
      <c r="A74" s="166" t="s">
        <v>477</v>
      </c>
      <c r="B74" s="163">
        <v>9</v>
      </c>
      <c r="C74" s="67">
        <v>80</v>
      </c>
      <c r="D74" s="71" t="s">
        <v>134</v>
      </c>
      <c r="E74" s="86" t="s">
        <v>327</v>
      </c>
      <c r="F74" s="77" t="s">
        <v>3</v>
      </c>
      <c r="G74" s="75" t="s">
        <v>328</v>
      </c>
      <c r="H74" s="81" t="s">
        <v>468</v>
      </c>
      <c r="I74" s="82">
        <v>14.8</v>
      </c>
      <c r="J74" s="85">
        <v>0</v>
      </c>
      <c r="K74" s="28">
        <f t="shared" si="5"/>
        <v>0</v>
      </c>
      <c r="L74" s="28">
        <f t="shared" si="6"/>
        <v>0</v>
      </c>
      <c r="M74" s="29"/>
      <c r="N74" s="30">
        <f t="shared" si="3"/>
        <v>0</v>
      </c>
      <c r="O74" s="29"/>
      <c r="P74" s="29"/>
      <c r="Q74" s="29"/>
      <c r="R74" s="42">
        <f t="shared" si="7"/>
        <v>0</v>
      </c>
      <c r="S74" s="20" t="str">
        <f t="shared" si="8"/>
        <v>OK</v>
      </c>
      <c r="T74" s="142"/>
      <c r="U74" s="143"/>
      <c r="V74" s="143"/>
      <c r="W74" s="143"/>
      <c r="X74" s="143"/>
      <c r="Y74" s="143"/>
      <c r="Z74" s="143"/>
      <c r="AA74" s="40"/>
      <c r="AB74" s="40"/>
      <c r="AC74" s="40"/>
      <c r="AD74" s="40"/>
      <c r="AE74" s="38"/>
      <c r="AF74" s="38"/>
      <c r="AG74" s="38"/>
      <c r="AH74" s="38"/>
      <c r="AI74" s="38"/>
      <c r="AJ74" s="38"/>
      <c r="AK74" s="38"/>
      <c r="AL74" s="38"/>
      <c r="AM74" s="38"/>
      <c r="AN74" s="38"/>
      <c r="AO74" s="38"/>
      <c r="AP74" s="38"/>
      <c r="AQ74" s="38"/>
      <c r="AR74" s="38"/>
      <c r="AS74" s="38"/>
      <c r="AT74" s="38"/>
      <c r="AU74" s="38"/>
      <c r="AV74" s="38"/>
      <c r="AW74" s="38"/>
      <c r="AX74" s="38"/>
      <c r="AY74" s="38"/>
    </row>
    <row r="75" spans="1:51" ht="24.75" customHeight="1" x14ac:dyDescent="0.25">
      <c r="A75" s="166"/>
      <c r="B75" s="164"/>
      <c r="C75" s="67">
        <v>81</v>
      </c>
      <c r="D75" s="71" t="s">
        <v>135</v>
      </c>
      <c r="E75" s="86" t="s">
        <v>329</v>
      </c>
      <c r="F75" s="77" t="s">
        <v>50</v>
      </c>
      <c r="G75" s="75" t="s">
        <v>330</v>
      </c>
      <c r="H75" s="81" t="s">
        <v>468</v>
      </c>
      <c r="I75" s="82">
        <v>2.54</v>
      </c>
      <c r="J75" s="85">
        <v>0</v>
      </c>
      <c r="K75" s="28">
        <f t="shared" si="5"/>
        <v>0</v>
      </c>
      <c r="L75" s="28">
        <f t="shared" si="6"/>
        <v>0</v>
      </c>
      <c r="M75" s="29"/>
      <c r="N75" s="30">
        <f t="shared" si="3"/>
        <v>0</v>
      </c>
      <c r="O75" s="29"/>
      <c r="P75" s="29"/>
      <c r="Q75" s="29"/>
      <c r="R75" s="42">
        <f t="shared" si="7"/>
        <v>0</v>
      </c>
      <c r="S75" s="20" t="str">
        <f t="shared" si="8"/>
        <v>OK</v>
      </c>
      <c r="T75" s="142"/>
      <c r="U75" s="143"/>
      <c r="V75" s="143"/>
      <c r="W75" s="143"/>
      <c r="X75" s="143"/>
      <c r="Y75" s="143"/>
      <c r="Z75" s="143"/>
      <c r="AA75" s="40"/>
      <c r="AB75" s="40"/>
      <c r="AC75" s="40"/>
      <c r="AD75" s="40"/>
      <c r="AE75" s="38"/>
      <c r="AF75" s="38"/>
      <c r="AG75" s="38"/>
      <c r="AH75" s="38"/>
      <c r="AI75" s="38"/>
      <c r="AJ75" s="38"/>
      <c r="AK75" s="38"/>
      <c r="AL75" s="38"/>
      <c r="AM75" s="38"/>
      <c r="AN75" s="38"/>
      <c r="AO75" s="38"/>
      <c r="AP75" s="38"/>
      <c r="AQ75" s="38"/>
      <c r="AR75" s="38"/>
      <c r="AS75" s="38"/>
      <c r="AT75" s="38"/>
      <c r="AU75" s="38"/>
      <c r="AV75" s="38"/>
      <c r="AW75" s="38"/>
      <c r="AX75" s="38"/>
      <c r="AY75" s="38"/>
    </row>
    <row r="76" spans="1:51" ht="24.75" customHeight="1" x14ac:dyDescent="0.25">
      <c r="A76" s="166"/>
      <c r="B76" s="164"/>
      <c r="C76" s="67">
        <v>82</v>
      </c>
      <c r="D76" s="71" t="s">
        <v>136</v>
      </c>
      <c r="E76" s="86" t="s">
        <v>331</v>
      </c>
      <c r="F76" s="77" t="s">
        <v>50</v>
      </c>
      <c r="G76" s="75" t="s">
        <v>332</v>
      </c>
      <c r="H76" s="81" t="s">
        <v>468</v>
      </c>
      <c r="I76" s="82">
        <v>4.37</v>
      </c>
      <c r="J76" s="85">
        <v>70</v>
      </c>
      <c r="K76" s="28">
        <f t="shared" si="5"/>
        <v>0</v>
      </c>
      <c r="L76" s="28">
        <f t="shared" si="6"/>
        <v>0</v>
      </c>
      <c r="M76" s="29"/>
      <c r="N76" s="30">
        <f t="shared" si="3"/>
        <v>17</v>
      </c>
      <c r="O76" s="29"/>
      <c r="P76" s="29"/>
      <c r="Q76" s="29"/>
      <c r="R76" s="42">
        <f t="shared" si="7"/>
        <v>70</v>
      </c>
      <c r="S76" s="20" t="str">
        <f t="shared" si="8"/>
        <v>OK</v>
      </c>
      <c r="T76" s="142"/>
      <c r="U76" s="143"/>
      <c r="V76" s="143"/>
      <c r="W76" s="143"/>
      <c r="X76" s="143"/>
      <c r="Y76" s="143"/>
      <c r="Z76" s="143"/>
      <c r="AA76" s="40"/>
      <c r="AB76" s="40"/>
      <c r="AC76" s="40"/>
      <c r="AD76" s="40"/>
      <c r="AE76" s="38"/>
      <c r="AF76" s="38"/>
      <c r="AG76" s="38"/>
      <c r="AH76" s="38"/>
      <c r="AI76" s="38"/>
      <c r="AJ76" s="38"/>
      <c r="AK76" s="38"/>
      <c r="AL76" s="38"/>
      <c r="AM76" s="38"/>
      <c r="AN76" s="38"/>
      <c r="AO76" s="38"/>
      <c r="AP76" s="38"/>
      <c r="AQ76" s="38"/>
      <c r="AR76" s="38"/>
      <c r="AS76" s="38"/>
      <c r="AT76" s="38"/>
      <c r="AU76" s="38"/>
      <c r="AV76" s="38"/>
      <c r="AW76" s="38"/>
      <c r="AX76" s="38"/>
      <c r="AY76" s="38"/>
    </row>
    <row r="77" spans="1:51" ht="24.75" customHeight="1" x14ac:dyDescent="0.25">
      <c r="A77" s="166"/>
      <c r="B77" s="164"/>
      <c r="C77" s="67">
        <v>83</v>
      </c>
      <c r="D77" s="72" t="s">
        <v>137</v>
      </c>
      <c r="E77" s="86" t="s">
        <v>333</v>
      </c>
      <c r="F77" s="78" t="s">
        <v>50</v>
      </c>
      <c r="G77" s="79" t="s">
        <v>334</v>
      </c>
      <c r="H77" s="77" t="s">
        <v>468</v>
      </c>
      <c r="I77" s="82">
        <v>3</v>
      </c>
      <c r="J77" s="85">
        <v>0</v>
      </c>
      <c r="K77" s="28">
        <f t="shared" si="5"/>
        <v>0</v>
      </c>
      <c r="L77" s="28">
        <f t="shared" si="6"/>
        <v>0</v>
      </c>
      <c r="M77" s="29"/>
      <c r="N77" s="30">
        <f t="shared" si="3"/>
        <v>0</v>
      </c>
      <c r="O77" s="29"/>
      <c r="P77" s="29"/>
      <c r="Q77" s="29"/>
      <c r="R77" s="42">
        <f t="shared" si="7"/>
        <v>0</v>
      </c>
      <c r="S77" s="20" t="str">
        <f t="shared" si="8"/>
        <v>OK</v>
      </c>
      <c r="T77" s="142"/>
      <c r="U77" s="143"/>
      <c r="V77" s="143"/>
      <c r="W77" s="143"/>
      <c r="X77" s="143"/>
      <c r="Y77" s="143"/>
      <c r="Z77" s="143"/>
      <c r="AA77" s="40"/>
      <c r="AB77" s="40"/>
      <c r="AC77" s="40"/>
      <c r="AD77" s="40"/>
      <c r="AE77" s="38"/>
      <c r="AF77" s="38"/>
      <c r="AG77" s="38"/>
      <c r="AH77" s="38"/>
      <c r="AI77" s="38"/>
      <c r="AJ77" s="38"/>
      <c r="AK77" s="38"/>
      <c r="AL77" s="38"/>
      <c r="AM77" s="38"/>
      <c r="AN77" s="38"/>
      <c r="AO77" s="38"/>
      <c r="AP77" s="38"/>
      <c r="AQ77" s="38"/>
      <c r="AR77" s="38"/>
      <c r="AS77" s="38"/>
      <c r="AT77" s="38"/>
      <c r="AU77" s="38"/>
      <c r="AV77" s="38"/>
      <c r="AW77" s="38"/>
      <c r="AX77" s="38"/>
      <c r="AY77" s="38"/>
    </row>
    <row r="78" spans="1:51" ht="24.75" customHeight="1" x14ac:dyDescent="0.25">
      <c r="A78" s="166"/>
      <c r="B78" s="164"/>
      <c r="C78" s="67">
        <v>84</v>
      </c>
      <c r="D78" s="71" t="s">
        <v>138</v>
      </c>
      <c r="E78" s="86" t="s">
        <v>335</v>
      </c>
      <c r="F78" s="77" t="s">
        <v>50</v>
      </c>
      <c r="G78" s="75" t="s">
        <v>336</v>
      </c>
      <c r="H78" s="81" t="s">
        <v>468</v>
      </c>
      <c r="I78" s="82">
        <v>5.41</v>
      </c>
      <c r="J78" s="85">
        <v>0</v>
      </c>
      <c r="K78" s="28">
        <f t="shared" si="5"/>
        <v>0</v>
      </c>
      <c r="L78" s="28">
        <f t="shared" si="6"/>
        <v>0</v>
      </c>
      <c r="M78" s="29"/>
      <c r="N78" s="30">
        <f t="shared" si="3"/>
        <v>0</v>
      </c>
      <c r="O78" s="29"/>
      <c r="P78" s="29"/>
      <c r="Q78" s="29"/>
      <c r="R78" s="42">
        <f t="shared" si="7"/>
        <v>0</v>
      </c>
      <c r="S78" s="20" t="str">
        <f t="shared" si="8"/>
        <v>OK</v>
      </c>
      <c r="T78" s="142"/>
      <c r="U78" s="143"/>
      <c r="V78" s="143"/>
      <c r="W78" s="143"/>
      <c r="X78" s="143"/>
      <c r="Y78" s="143"/>
      <c r="Z78" s="143"/>
      <c r="AA78" s="40"/>
      <c r="AB78" s="40"/>
      <c r="AC78" s="40"/>
      <c r="AD78" s="40"/>
      <c r="AE78" s="38"/>
      <c r="AF78" s="38"/>
      <c r="AG78" s="38"/>
      <c r="AH78" s="38"/>
      <c r="AI78" s="38"/>
      <c r="AJ78" s="38"/>
      <c r="AK78" s="38"/>
      <c r="AL78" s="38"/>
      <c r="AM78" s="38"/>
      <c r="AN78" s="38"/>
      <c r="AO78" s="38"/>
      <c r="AP78" s="38"/>
      <c r="AQ78" s="38"/>
      <c r="AR78" s="38"/>
      <c r="AS78" s="38"/>
      <c r="AT78" s="38"/>
      <c r="AU78" s="38"/>
      <c r="AV78" s="38"/>
      <c r="AW78" s="38"/>
      <c r="AX78" s="38"/>
      <c r="AY78" s="38"/>
    </row>
    <row r="79" spans="1:51" ht="24.75" customHeight="1" x14ac:dyDescent="0.25">
      <c r="A79" s="166"/>
      <c r="B79" s="164"/>
      <c r="C79" s="67">
        <v>85</v>
      </c>
      <c r="D79" s="71" t="s">
        <v>139</v>
      </c>
      <c r="E79" s="86" t="s">
        <v>337</v>
      </c>
      <c r="F79" s="77" t="s">
        <v>3</v>
      </c>
      <c r="G79" s="75" t="s">
        <v>338</v>
      </c>
      <c r="H79" s="81" t="s">
        <v>468</v>
      </c>
      <c r="I79" s="82">
        <v>0.79</v>
      </c>
      <c r="J79" s="85">
        <v>150</v>
      </c>
      <c r="K79" s="28">
        <f t="shared" si="5"/>
        <v>150</v>
      </c>
      <c r="L79" s="28">
        <f t="shared" si="6"/>
        <v>150</v>
      </c>
      <c r="M79" s="29"/>
      <c r="N79" s="30">
        <f t="shared" si="3"/>
        <v>37</v>
      </c>
      <c r="O79" s="29"/>
      <c r="P79" s="29"/>
      <c r="Q79" s="29"/>
      <c r="R79" s="42">
        <f t="shared" si="7"/>
        <v>0</v>
      </c>
      <c r="S79" s="20" t="str">
        <f t="shared" si="8"/>
        <v>OK</v>
      </c>
      <c r="T79" s="142"/>
      <c r="U79" s="143"/>
      <c r="V79" s="143"/>
      <c r="W79" s="143"/>
      <c r="X79" s="143"/>
      <c r="Y79" s="147">
        <v>150</v>
      </c>
      <c r="Z79" s="143"/>
      <c r="AA79" s="40"/>
      <c r="AB79" s="40"/>
      <c r="AC79" s="40"/>
      <c r="AD79" s="40"/>
      <c r="AE79" s="38"/>
      <c r="AF79" s="38"/>
      <c r="AG79" s="38"/>
      <c r="AH79" s="38"/>
      <c r="AI79" s="38"/>
      <c r="AJ79" s="38"/>
      <c r="AK79" s="38"/>
      <c r="AL79" s="38"/>
      <c r="AM79" s="38"/>
      <c r="AN79" s="38"/>
      <c r="AO79" s="38"/>
      <c r="AP79" s="38"/>
      <c r="AQ79" s="38"/>
      <c r="AR79" s="38"/>
      <c r="AS79" s="38"/>
      <c r="AT79" s="38"/>
      <c r="AU79" s="38"/>
      <c r="AV79" s="38"/>
      <c r="AW79" s="38"/>
      <c r="AX79" s="38"/>
      <c r="AY79" s="38"/>
    </row>
    <row r="80" spans="1:51" ht="24.75" customHeight="1" x14ac:dyDescent="0.25">
      <c r="A80" s="166"/>
      <c r="B80" s="164"/>
      <c r="C80" s="67">
        <v>86</v>
      </c>
      <c r="D80" s="71" t="s">
        <v>140</v>
      </c>
      <c r="E80" s="86" t="s">
        <v>339</v>
      </c>
      <c r="F80" s="77" t="s">
        <v>340</v>
      </c>
      <c r="G80" s="75" t="s">
        <v>341</v>
      </c>
      <c r="H80" s="81" t="s">
        <v>468</v>
      </c>
      <c r="I80" s="82">
        <v>2.04</v>
      </c>
      <c r="J80" s="85">
        <v>0</v>
      </c>
      <c r="K80" s="28">
        <f t="shared" si="5"/>
        <v>0</v>
      </c>
      <c r="L80" s="28">
        <f t="shared" si="6"/>
        <v>0</v>
      </c>
      <c r="M80" s="29"/>
      <c r="N80" s="30">
        <f t="shared" si="3"/>
        <v>0</v>
      </c>
      <c r="O80" s="29"/>
      <c r="P80" s="29"/>
      <c r="Q80" s="29"/>
      <c r="R80" s="42">
        <f t="shared" si="7"/>
        <v>0</v>
      </c>
      <c r="S80" s="20" t="str">
        <f t="shared" si="8"/>
        <v>OK</v>
      </c>
      <c r="T80" s="142"/>
      <c r="U80" s="143"/>
      <c r="V80" s="143"/>
      <c r="W80" s="143"/>
      <c r="X80" s="143"/>
      <c r="Y80" s="143"/>
      <c r="Z80" s="143"/>
      <c r="AA80" s="40"/>
      <c r="AB80" s="40"/>
      <c r="AC80" s="40"/>
      <c r="AD80" s="40"/>
      <c r="AE80" s="38"/>
      <c r="AF80" s="38"/>
      <c r="AG80" s="38"/>
      <c r="AH80" s="38"/>
      <c r="AI80" s="38"/>
      <c r="AJ80" s="38"/>
      <c r="AK80" s="38"/>
      <c r="AL80" s="38"/>
      <c r="AM80" s="38"/>
      <c r="AN80" s="38"/>
      <c r="AO80" s="38"/>
      <c r="AP80" s="38"/>
      <c r="AQ80" s="38"/>
      <c r="AR80" s="38"/>
      <c r="AS80" s="38"/>
      <c r="AT80" s="38"/>
      <c r="AU80" s="38"/>
      <c r="AV80" s="38"/>
      <c r="AW80" s="38"/>
      <c r="AX80" s="38"/>
      <c r="AY80" s="38"/>
    </row>
    <row r="81" spans="1:51" ht="24.75" customHeight="1" x14ac:dyDescent="0.25">
      <c r="A81" s="166"/>
      <c r="B81" s="164"/>
      <c r="C81" s="67">
        <v>87</v>
      </c>
      <c r="D81" s="71" t="s">
        <v>141</v>
      </c>
      <c r="E81" s="86" t="s">
        <v>339</v>
      </c>
      <c r="F81" s="77" t="s">
        <v>340</v>
      </c>
      <c r="G81" s="75" t="s">
        <v>342</v>
      </c>
      <c r="H81" s="81" t="s">
        <v>468</v>
      </c>
      <c r="I81" s="82">
        <v>1.99</v>
      </c>
      <c r="J81" s="85">
        <v>0</v>
      </c>
      <c r="K81" s="28">
        <f t="shared" si="5"/>
        <v>0</v>
      </c>
      <c r="L81" s="28">
        <f t="shared" si="6"/>
        <v>0</v>
      </c>
      <c r="M81" s="29"/>
      <c r="N81" s="30">
        <f t="shared" si="3"/>
        <v>0</v>
      </c>
      <c r="O81" s="29"/>
      <c r="P81" s="29"/>
      <c r="Q81" s="29"/>
      <c r="R81" s="42">
        <f t="shared" si="7"/>
        <v>0</v>
      </c>
      <c r="S81" s="20" t="str">
        <f t="shared" si="8"/>
        <v>OK</v>
      </c>
      <c r="T81" s="142"/>
      <c r="U81" s="143"/>
      <c r="V81" s="143"/>
      <c r="W81" s="143"/>
      <c r="X81" s="143"/>
      <c r="Y81" s="143"/>
      <c r="Z81" s="143"/>
      <c r="AA81" s="40"/>
      <c r="AB81" s="40"/>
      <c r="AC81" s="40"/>
      <c r="AD81" s="40"/>
      <c r="AE81" s="38"/>
      <c r="AF81" s="38"/>
      <c r="AG81" s="38"/>
      <c r="AH81" s="38"/>
      <c r="AI81" s="38"/>
      <c r="AJ81" s="38"/>
      <c r="AK81" s="38"/>
      <c r="AL81" s="38"/>
      <c r="AM81" s="38"/>
      <c r="AN81" s="38"/>
      <c r="AO81" s="38"/>
      <c r="AP81" s="38"/>
      <c r="AQ81" s="38"/>
      <c r="AR81" s="38"/>
      <c r="AS81" s="38"/>
      <c r="AT81" s="38"/>
      <c r="AU81" s="38"/>
      <c r="AV81" s="38"/>
      <c r="AW81" s="38"/>
      <c r="AX81" s="38"/>
      <c r="AY81" s="38"/>
    </row>
    <row r="82" spans="1:51" ht="24.75" customHeight="1" x14ac:dyDescent="0.25">
      <c r="A82" s="166"/>
      <c r="B82" s="164"/>
      <c r="C82" s="67">
        <v>88</v>
      </c>
      <c r="D82" s="71" t="s">
        <v>142</v>
      </c>
      <c r="E82" s="86" t="s">
        <v>343</v>
      </c>
      <c r="F82" s="77" t="s">
        <v>3</v>
      </c>
      <c r="G82" s="75" t="s">
        <v>344</v>
      </c>
      <c r="H82" s="81" t="s">
        <v>468</v>
      </c>
      <c r="I82" s="82">
        <v>3.12</v>
      </c>
      <c r="J82" s="85">
        <v>0</v>
      </c>
      <c r="K82" s="28">
        <f t="shared" si="5"/>
        <v>0</v>
      </c>
      <c r="L82" s="28">
        <f t="shared" si="6"/>
        <v>0</v>
      </c>
      <c r="M82" s="29"/>
      <c r="N82" s="30">
        <f t="shared" si="3"/>
        <v>0</v>
      </c>
      <c r="O82" s="29"/>
      <c r="P82" s="29"/>
      <c r="Q82" s="29"/>
      <c r="R82" s="42">
        <f t="shared" si="7"/>
        <v>0</v>
      </c>
      <c r="S82" s="20" t="str">
        <f t="shared" si="8"/>
        <v>OK</v>
      </c>
      <c r="T82" s="142"/>
      <c r="U82" s="143"/>
      <c r="V82" s="143"/>
      <c r="W82" s="143"/>
      <c r="X82" s="143"/>
      <c r="Y82" s="143"/>
      <c r="Z82" s="143"/>
      <c r="AA82" s="40"/>
      <c r="AB82" s="40"/>
      <c r="AC82" s="40"/>
      <c r="AD82" s="40"/>
      <c r="AE82" s="38"/>
      <c r="AF82" s="38"/>
      <c r="AG82" s="38"/>
      <c r="AH82" s="38"/>
      <c r="AI82" s="38"/>
      <c r="AJ82" s="38"/>
      <c r="AK82" s="38"/>
      <c r="AL82" s="38"/>
      <c r="AM82" s="38"/>
      <c r="AN82" s="38"/>
      <c r="AO82" s="38"/>
      <c r="AP82" s="38"/>
      <c r="AQ82" s="38"/>
      <c r="AR82" s="38"/>
      <c r="AS82" s="38"/>
      <c r="AT82" s="38"/>
      <c r="AU82" s="38"/>
      <c r="AV82" s="38"/>
      <c r="AW82" s="38"/>
      <c r="AX82" s="38"/>
      <c r="AY82" s="38"/>
    </row>
    <row r="83" spans="1:51" ht="24.75" customHeight="1" x14ac:dyDescent="0.25">
      <c r="A83" s="166"/>
      <c r="B83" s="164"/>
      <c r="C83" s="67">
        <v>89</v>
      </c>
      <c r="D83" s="71" t="s">
        <v>143</v>
      </c>
      <c r="E83" s="86" t="s">
        <v>345</v>
      </c>
      <c r="F83" s="77" t="s">
        <v>3</v>
      </c>
      <c r="G83" s="75" t="s">
        <v>346</v>
      </c>
      <c r="H83" s="81" t="s">
        <v>468</v>
      </c>
      <c r="I83" s="82">
        <v>3.12</v>
      </c>
      <c r="J83" s="85">
        <v>0</v>
      </c>
      <c r="K83" s="28">
        <f t="shared" si="5"/>
        <v>0</v>
      </c>
      <c r="L83" s="28">
        <f t="shared" si="6"/>
        <v>0</v>
      </c>
      <c r="M83" s="29"/>
      <c r="N83" s="30">
        <f t="shared" si="3"/>
        <v>0</v>
      </c>
      <c r="O83" s="29"/>
      <c r="P83" s="29"/>
      <c r="Q83" s="29"/>
      <c r="R83" s="42">
        <f t="shared" si="7"/>
        <v>0</v>
      </c>
      <c r="S83" s="20" t="str">
        <f t="shared" si="8"/>
        <v>OK</v>
      </c>
      <c r="T83" s="142"/>
      <c r="U83" s="143"/>
      <c r="V83" s="143"/>
      <c r="W83" s="143"/>
      <c r="X83" s="143"/>
      <c r="Y83" s="143"/>
      <c r="Z83" s="143"/>
      <c r="AA83" s="40"/>
      <c r="AB83" s="40"/>
      <c r="AC83" s="40"/>
      <c r="AD83" s="40"/>
      <c r="AE83" s="38"/>
      <c r="AF83" s="38"/>
      <c r="AG83" s="38"/>
      <c r="AH83" s="38"/>
      <c r="AI83" s="38"/>
      <c r="AJ83" s="38"/>
      <c r="AK83" s="38"/>
      <c r="AL83" s="38"/>
      <c r="AM83" s="38"/>
      <c r="AN83" s="38"/>
      <c r="AO83" s="38"/>
      <c r="AP83" s="38"/>
      <c r="AQ83" s="38"/>
      <c r="AR83" s="38"/>
      <c r="AS83" s="38"/>
      <c r="AT83" s="38"/>
      <c r="AU83" s="38"/>
      <c r="AV83" s="38"/>
      <c r="AW83" s="38"/>
      <c r="AX83" s="38"/>
      <c r="AY83" s="38"/>
    </row>
    <row r="84" spans="1:51" ht="24.75" customHeight="1" x14ac:dyDescent="0.25">
      <c r="A84" s="166"/>
      <c r="B84" s="164"/>
      <c r="C84" s="67">
        <v>90</v>
      </c>
      <c r="D84" s="71" t="s">
        <v>144</v>
      </c>
      <c r="E84" s="86" t="s">
        <v>347</v>
      </c>
      <c r="F84" s="77" t="s">
        <v>3</v>
      </c>
      <c r="G84" s="75" t="s">
        <v>348</v>
      </c>
      <c r="H84" s="81" t="s">
        <v>468</v>
      </c>
      <c r="I84" s="82">
        <v>1.2</v>
      </c>
      <c r="J84" s="85">
        <v>48</v>
      </c>
      <c r="K84" s="28">
        <f t="shared" si="5"/>
        <v>0</v>
      </c>
      <c r="L84" s="28">
        <f t="shared" si="6"/>
        <v>0</v>
      </c>
      <c r="M84" s="29"/>
      <c r="N84" s="30">
        <f t="shared" si="3"/>
        <v>12</v>
      </c>
      <c r="O84" s="29"/>
      <c r="P84" s="29"/>
      <c r="Q84" s="29"/>
      <c r="R84" s="42">
        <f t="shared" si="7"/>
        <v>48</v>
      </c>
      <c r="S84" s="20" t="str">
        <f t="shared" si="8"/>
        <v>OK</v>
      </c>
      <c r="T84" s="142"/>
      <c r="U84" s="143"/>
      <c r="V84" s="143"/>
      <c r="W84" s="143"/>
      <c r="X84" s="143"/>
      <c r="Y84" s="143"/>
      <c r="Z84" s="143"/>
      <c r="AA84" s="40"/>
      <c r="AB84" s="40"/>
      <c r="AC84" s="40"/>
      <c r="AD84" s="40"/>
      <c r="AE84" s="38"/>
      <c r="AF84" s="38"/>
      <c r="AG84" s="38"/>
      <c r="AH84" s="38"/>
      <c r="AI84" s="38"/>
      <c r="AJ84" s="38"/>
      <c r="AK84" s="38"/>
      <c r="AL84" s="38"/>
      <c r="AM84" s="38"/>
      <c r="AN84" s="38"/>
      <c r="AO84" s="38"/>
      <c r="AP84" s="38"/>
      <c r="AQ84" s="38"/>
      <c r="AR84" s="38"/>
      <c r="AS84" s="38"/>
      <c r="AT84" s="38"/>
      <c r="AU84" s="38"/>
      <c r="AV84" s="38"/>
      <c r="AW84" s="38"/>
      <c r="AX84" s="38"/>
      <c r="AY84" s="38"/>
    </row>
    <row r="85" spans="1:51" ht="24.75" customHeight="1" x14ac:dyDescent="0.25">
      <c r="A85" s="166"/>
      <c r="B85" s="164"/>
      <c r="C85" s="67">
        <v>91</v>
      </c>
      <c r="D85" s="71" t="s">
        <v>145</v>
      </c>
      <c r="E85" s="86" t="s">
        <v>349</v>
      </c>
      <c r="F85" s="77" t="s">
        <v>3</v>
      </c>
      <c r="G85" s="75" t="s">
        <v>350</v>
      </c>
      <c r="H85" s="81" t="s">
        <v>468</v>
      </c>
      <c r="I85" s="82">
        <v>1.5</v>
      </c>
      <c r="J85" s="85">
        <v>12</v>
      </c>
      <c r="K85" s="28">
        <f t="shared" si="5"/>
        <v>0</v>
      </c>
      <c r="L85" s="28">
        <f t="shared" si="6"/>
        <v>0</v>
      </c>
      <c r="M85" s="29"/>
      <c r="N85" s="30">
        <f t="shared" si="3"/>
        <v>3</v>
      </c>
      <c r="O85" s="29"/>
      <c r="P85" s="29"/>
      <c r="Q85" s="29"/>
      <c r="R85" s="42">
        <f t="shared" si="7"/>
        <v>12</v>
      </c>
      <c r="S85" s="20" t="str">
        <f t="shared" si="8"/>
        <v>OK</v>
      </c>
      <c r="T85" s="142"/>
      <c r="U85" s="143"/>
      <c r="V85" s="143"/>
      <c r="W85" s="143"/>
      <c r="X85" s="143"/>
      <c r="Y85" s="143"/>
      <c r="Z85" s="143"/>
      <c r="AA85" s="40"/>
      <c r="AB85" s="40"/>
      <c r="AC85" s="40"/>
      <c r="AD85" s="40"/>
      <c r="AE85" s="38"/>
      <c r="AF85" s="38"/>
      <c r="AG85" s="38"/>
      <c r="AH85" s="38"/>
      <c r="AI85" s="38"/>
      <c r="AJ85" s="38"/>
      <c r="AK85" s="38"/>
      <c r="AL85" s="38"/>
      <c r="AM85" s="38"/>
      <c r="AN85" s="38"/>
      <c r="AO85" s="38"/>
      <c r="AP85" s="38"/>
      <c r="AQ85" s="38"/>
      <c r="AR85" s="38"/>
      <c r="AS85" s="38"/>
      <c r="AT85" s="38"/>
      <c r="AU85" s="38"/>
      <c r="AV85" s="38"/>
      <c r="AW85" s="38"/>
      <c r="AX85" s="38"/>
      <c r="AY85" s="38"/>
    </row>
    <row r="86" spans="1:51" ht="24.75" customHeight="1" x14ac:dyDescent="0.25">
      <c r="A86" s="166"/>
      <c r="B86" s="164"/>
      <c r="C86" s="67">
        <v>92</v>
      </c>
      <c r="D86" s="71" t="s">
        <v>146</v>
      </c>
      <c r="E86" s="86" t="s">
        <v>349</v>
      </c>
      <c r="F86" s="77" t="s">
        <v>3</v>
      </c>
      <c r="G86" s="75" t="s">
        <v>351</v>
      </c>
      <c r="H86" s="81" t="s">
        <v>468</v>
      </c>
      <c r="I86" s="82">
        <v>1.5</v>
      </c>
      <c r="J86" s="85">
        <v>12</v>
      </c>
      <c r="K86" s="28">
        <f t="shared" si="5"/>
        <v>0</v>
      </c>
      <c r="L86" s="28">
        <f t="shared" si="6"/>
        <v>0</v>
      </c>
      <c r="M86" s="29"/>
      <c r="N86" s="30">
        <f t="shared" si="3"/>
        <v>3</v>
      </c>
      <c r="O86" s="29"/>
      <c r="P86" s="29"/>
      <c r="Q86" s="29"/>
      <c r="R86" s="42">
        <f t="shared" si="7"/>
        <v>12</v>
      </c>
      <c r="S86" s="20" t="str">
        <f t="shared" si="8"/>
        <v>OK</v>
      </c>
      <c r="T86" s="142"/>
      <c r="U86" s="143"/>
      <c r="V86" s="143"/>
      <c r="W86" s="143"/>
      <c r="X86" s="143"/>
      <c r="Y86" s="143"/>
      <c r="Z86" s="143"/>
      <c r="AA86" s="40"/>
      <c r="AB86" s="40"/>
      <c r="AC86" s="40"/>
      <c r="AD86" s="40"/>
      <c r="AE86" s="38"/>
      <c r="AF86" s="38"/>
      <c r="AG86" s="38"/>
      <c r="AH86" s="38"/>
      <c r="AI86" s="38"/>
      <c r="AJ86" s="38"/>
      <c r="AK86" s="38"/>
      <c r="AL86" s="38"/>
      <c r="AM86" s="38"/>
      <c r="AN86" s="38"/>
      <c r="AO86" s="38"/>
      <c r="AP86" s="38"/>
      <c r="AQ86" s="38"/>
      <c r="AR86" s="38"/>
      <c r="AS86" s="38"/>
      <c r="AT86" s="38"/>
      <c r="AU86" s="38"/>
      <c r="AV86" s="38"/>
      <c r="AW86" s="38"/>
      <c r="AX86" s="38"/>
      <c r="AY86" s="38"/>
    </row>
    <row r="87" spans="1:51" ht="24.75" customHeight="1" x14ac:dyDescent="0.25">
      <c r="A87" s="166"/>
      <c r="B87" s="164"/>
      <c r="C87" s="67">
        <v>93</v>
      </c>
      <c r="D87" s="71" t="s">
        <v>147</v>
      </c>
      <c r="E87" s="86" t="s">
        <v>349</v>
      </c>
      <c r="F87" s="77" t="s">
        <v>3</v>
      </c>
      <c r="G87" s="75" t="s">
        <v>352</v>
      </c>
      <c r="H87" s="81" t="s">
        <v>468</v>
      </c>
      <c r="I87" s="82">
        <v>1.5</v>
      </c>
      <c r="J87" s="85">
        <v>12</v>
      </c>
      <c r="K87" s="28">
        <f t="shared" si="5"/>
        <v>0</v>
      </c>
      <c r="L87" s="28">
        <f t="shared" si="6"/>
        <v>0</v>
      </c>
      <c r="M87" s="29"/>
      <c r="N87" s="30">
        <f t="shared" si="3"/>
        <v>3</v>
      </c>
      <c r="O87" s="29"/>
      <c r="P87" s="29"/>
      <c r="Q87" s="29"/>
      <c r="R87" s="42">
        <f t="shared" si="7"/>
        <v>12</v>
      </c>
      <c r="S87" s="20" t="str">
        <f t="shared" si="8"/>
        <v>OK</v>
      </c>
      <c r="T87" s="142"/>
      <c r="U87" s="143"/>
      <c r="V87" s="143"/>
      <c r="W87" s="143"/>
      <c r="X87" s="143"/>
      <c r="Y87" s="143"/>
      <c r="Z87" s="143"/>
      <c r="AA87" s="40"/>
      <c r="AB87" s="40"/>
      <c r="AC87" s="40"/>
      <c r="AD87" s="40"/>
      <c r="AE87" s="38"/>
      <c r="AF87" s="38"/>
      <c r="AG87" s="38"/>
      <c r="AH87" s="38"/>
      <c r="AI87" s="38"/>
      <c r="AJ87" s="38"/>
      <c r="AK87" s="38"/>
      <c r="AL87" s="38"/>
      <c r="AM87" s="38"/>
      <c r="AN87" s="38"/>
      <c r="AO87" s="38"/>
      <c r="AP87" s="38"/>
      <c r="AQ87" s="38"/>
      <c r="AR87" s="38"/>
      <c r="AS87" s="38"/>
      <c r="AT87" s="38"/>
      <c r="AU87" s="38"/>
      <c r="AV87" s="38"/>
      <c r="AW87" s="38"/>
      <c r="AX87" s="38"/>
      <c r="AY87" s="38"/>
    </row>
    <row r="88" spans="1:51" ht="24.75" customHeight="1" x14ac:dyDescent="0.25">
      <c r="A88" s="166"/>
      <c r="B88" s="165"/>
      <c r="C88" s="67">
        <v>94</v>
      </c>
      <c r="D88" s="71" t="s">
        <v>148</v>
      </c>
      <c r="E88" s="86" t="s">
        <v>349</v>
      </c>
      <c r="F88" s="77" t="s">
        <v>3</v>
      </c>
      <c r="G88" s="75" t="s">
        <v>353</v>
      </c>
      <c r="H88" s="81" t="s">
        <v>468</v>
      </c>
      <c r="I88" s="82">
        <v>1.5</v>
      </c>
      <c r="J88" s="85">
        <v>12</v>
      </c>
      <c r="K88" s="28">
        <f t="shared" si="5"/>
        <v>0</v>
      </c>
      <c r="L88" s="28">
        <f t="shared" si="6"/>
        <v>0</v>
      </c>
      <c r="M88" s="29"/>
      <c r="N88" s="30">
        <f t="shared" si="3"/>
        <v>3</v>
      </c>
      <c r="O88" s="29"/>
      <c r="P88" s="29"/>
      <c r="Q88" s="29"/>
      <c r="R88" s="42">
        <f t="shared" si="7"/>
        <v>12</v>
      </c>
      <c r="S88" s="20" t="str">
        <f t="shared" si="8"/>
        <v>OK</v>
      </c>
      <c r="T88" s="142"/>
      <c r="U88" s="143"/>
      <c r="V88" s="143"/>
      <c r="W88" s="143"/>
      <c r="X88" s="143"/>
      <c r="Y88" s="143"/>
      <c r="Z88" s="143"/>
      <c r="AA88" s="40"/>
      <c r="AB88" s="40"/>
      <c r="AC88" s="40"/>
      <c r="AD88" s="40"/>
      <c r="AE88" s="38"/>
      <c r="AF88" s="38"/>
      <c r="AG88" s="38"/>
      <c r="AH88" s="38"/>
      <c r="AI88" s="38"/>
      <c r="AJ88" s="38"/>
      <c r="AK88" s="38"/>
      <c r="AL88" s="38"/>
      <c r="AM88" s="38"/>
      <c r="AN88" s="38"/>
      <c r="AO88" s="38"/>
      <c r="AP88" s="38"/>
      <c r="AQ88" s="38"/>
      <c r="AR88" s="38"/>
      <c r="AS88" s="38"/>
      <c r="AT88" s="38"/>
      <c r="AU88" s="38"/>
      <c r="AV88" s="38"/>
      <c r="AW88" s="38"/>
      <c r="AX88" s="38"/>
      <c r="AY88" s="38"/>
    </row>
    <row r="89" spans="1:51" ht="24.75" customHeight="1" x14ac:dyDescent="0.25">
      <c r="A89" s="166" t="s">
        <v>477</v>
      </c>
      <c r="B89" s="163">
        <v>10</v>
      </c>
      <c r="C89" s="67">
        <v>95</v>
      </c>
      <c r="D89" s="71" t="s">
        <v>149</v>
      </c>
      <c r="E89" s="86" t="s">
        <v>354</v>
      </c>
      <c r="F89" s="77" t="s">
        <v>355</v>
      </c>
      <c r="G89" s="75" t="s">
        <v>356</v>
      </c>
      <c r="H89" s="81" t="s">
        <v>468</v>
      </c>
      <c r="I89" s="82">
        <v>28.92</v>
      </c>
      <c r="J89" s="85">
        <v>0</v>
      </c>
      <c r="K89" s="28">
        <f t="shared" si="5"/>
        <v>0</v>
      </c>
      <c r="L89" s="28">
        <f t="shared" si="6"/>
        <v>0</v>
      </c>
      <c r="M89" s="29"/>
      <c r="N89" s="30">
        <f t="shared" si="3"/>
        <v>0</v>
      </c>
      <c r="O89" s="29"/>
      <c r="P89" s="29"/>
      <c r="Q89" s="29"/>
      <c r="R89" s="42">
        <f t="shared" si="7"/>
        <v>0</v>
      </c>
      <c r="S89" s="20" t="str">
        <f t="shared" si="8"/>
        <v>OK</v>
      </c>
      <c r="T89" s="142"/>
      <c r="U89" s="143"/>
      <c r="V89" s="143"/>
      <c r="W89" s="143"/>
      <c r="X89" s="143"/>
      <c r="Y89" s="143"/>
      <c r="Z89" s="143"/>
      <c r="AA89" s="40"/>
      <c r="AB89" s="40"/>
      <c r="AC89" s="40"/>
      <c r="AD89" s="40"/>
      <c r="AE89" s="38"/>
      <c r="AF89" s="38"/>
      <c r="AG89" s="38"/>
      <c r="AH89" s="38"/>
      <c r="AI89" s="38"/>
      <c r="AJ89" s="38"/>
      <c r="AK89" s="38"/>
      <c r="AL89" s="38"/>
      <c r="AM89" s="38"/>
      <c r="AN89" s="38"/>
      <c r="AO89" s="38"/>
      <c r="AP89" s="38"/>
      <c r="AQ89" s="38"/>
      <c r="AR89" s="38"/>
      <c r="AS89" s="38"/>
      <c r="AT89" s="38"/>
      <c r="AU89" s="38"/>
      <c r="AV89" s="38"/>
      <c r="AW89" s="38"/>
      <c r="AX89" s="38"/>
      <c r="AY89" s="38"/>
    </row>
    <row r="90" spans="1:51" ht="24.75" customHeight="1" x14ac:dyDescent="0.25">
      <c r="A90" s="166"/>
      <c r="B90" s="165"/>
      <c r="C90" s="67">
        <v>96</v>
      </c>
      <c r="D90" s="71" t="s">
        <v>150</v>
      </c>
      <c r="E90" s="86" t="s">
        <v>357</v>
      </c>
      <c r="F90" s="77" t="s">
        <v>51</v>
      </c>
      <c r="G90" s="75" t="s">
        <v>358</v>
      </c>
      <c r="H90" s="81" t="s">
        <v>468</v>
      </c>
      <c r="I90" s="82">
        <v>56.45</v>
      </c>
      <c r="J90" s="85">
        <v>75</v>
      </c>
      <c r="K90" s="28">
        <f t="shared" si="5"/>
        <v>30</v>
      </c>
      <c r="L90" s="28">
        <f t="shared" si="6"/>
        <v>30</v>
      </c>
      <c r="M90" s="29"/>
      <c r="N90" s="30">
        <f t="shared" si="3"/>
        <v>18</v>
      </c>
      <c r="O90" s="29"/>
      <c r="P90" s="29"/>
      <c r="Q90" s="29"/>
      <c r="R90" s="42">
        <f t="shared" si="7"/>
        <v>45</v>
      </c>
      <c r="S90" s="20" t="str">
        <f t="shared" si="8"/>
        <v>OK</v>
      </c>
      <c r="T90" s="142"/>
      <c r="U90" s="143"/>
      <c r="V90" s="143"/>
      <c r="W90" s="143"/>
      <c r="X90" s="147">
        <v>30</v>
      </c>
      <c r="Y90" s="143"/>
      <c r="Z90" s="143"/>
      <c r="AA90" s="40"/>
      <c r="AB90" s="40"/>
      <c r="AC90" s="40"/>
      <c r="AD90" s="40"/>
      <c r="AE90" s="38"/>
      <c r="AF90" s="38"/>
      <c r="AG90" s="38"/>
      <c r="AH90" s="38"/>
      <c r="AI90" s="38"/>
      <c r="AJ90" s="38"/>
      <c r="AK90" s="38"/>
      <c r="AL90" s="38"/>
      <c r="AM90" s="38"/>
      <c r="AN90" s="38"/>
      <c r="AO90" s="38"/>
      <c r="AP90" s="38"/>
      <c r="AQ90" s="38"/>
      <c r="AR90" s="38"/>
      <c r="AS90" s="38"/>
      <c r="AT90" s="38"/>
      <c r="AU90" s="38"/>
      <c r="AV90" s="38"/>
      <c r="AW90" s="38"/>
      <c r="AX90" s="38"/>
      <c r="AY90" s="38"/>
    </row>
    <row r="91" spans="1:51" ht="24.75" customHeight="1" x14ac:dyDescent="0.25">
      <c r="A91" s="78" t="s">
        <v>480</v>
      </c>
      <c r="B91" s="67">
        <v>11</v>
      </c>
      <c r="C91" s="67">
        <v>97</v>
      </c>
      <c r="D91" s="71" t="s">
        <v>151</v>
      </c>
      <c r="E91" s="86" t="s">
        <v>359</v>
      </c>
      <c r="F91" s="77" t="s">
        <v>51</v>
      </c>
      <c r="G91" s="75" t="s">
        <v>360</v>
      </c>
      <c r="H91" s="81" t="s">
        <v>468</v>
      </c>
      <c r="I91" s="82">
        <v>21.5</v>
      </c>
      <c r="J91" s="85">
        <v>850</v>
      </c>
      <c r="K91" s="28">
        <f t="shared" si="5"/>
        <v>250</v>
      </c>
      <c r="L91" s="28">
        <f t="shared" si="6"/>
        <v>250</v>
      </c>
      <c r="M91" s="29"/>
      <c r="N91" s="30">
        <f t="shared" si="3"/>
        <v>212</v>
      </c>
      <c r="O91" s="29"/>
      <c r="P91" s="29"/>
      <c r="Q91" s="29"/>
      <c r="R91" s="42">
        <f t="shared" si="7"/>
        <v>600</v>
      </c>
      <c r="S91" s="20" t="str">
        <f t="shared" si="8"/>
        <v>OK</v>
      </c>
      <c r="T91" s="142"/>
      <c r="U91" s="143"/>
      <c r="V91" s="143"/>
      <c r="W91" s="147">
        <v>250</v>
      </c>
      <c r="X91" s="143"/>
      <c r="Y91" s="143"/>
      <c r="Z91" s="143"/>
      <c r="AA91" s="40"/>
      <c r="AB91" s="40"/>
      <c r="AC91" s="40"/>
      <c r="AD91" s="40"/>
      <c r="AE91" s="38"/>
      <c r="AF91" s="38"/>
      <c r="AG91" s="38"/>
      <c r="AH91" s="38"/>
      <c r="AI91" s="38"/>
      <c r="AJ91" s="38"/>
      <c r="AK91" s="38"/>
      <c r="AL91" s="38"/>
      <c r="AM91" s="38"/>
      <c r="AN91" s="38"/>
      <c r="AO91" s="38"/>
      <c r="AP91" s="38"/>
      <c r="AQ91" s="38"/>
      <c r="AR91" s="38"/>
      <c r="AS91" s="38"/>
      <c r="AT91" s="38"/>
      <c r="AU91" s="38"/>
      <c r="AV91" s="38"/>
      <c r="AW91" s="38"/>
      <c r="AX91" s="38"/>
      <c r="AY91" s="38"/>
    </row>
    <row r="92" spans="1:51" ht="24.75" customHeight="1" x14ac:dyDescent="0.25">
      <c r="A92" s="166" t="s">
        <v>478</v>
      </c>
      <c r="B92" s="163">
        <v>12</v>
      </c>
      <c r="C92" s="67">
        <v>98</v>
      </c>
      <c r="D92" s="71" t="s">
        <v>152</v>
      </c>
      <c r="E92" s="86" t="s">
        <v>361</v>
      </c>
      <c r="F92" s="77" t="s">
        <v>362</v>
      </c>
      <c r="G92" s="75" t="s">
        <v>363</v>
      </c>
      <c r="H92" s="81" t="s">
        <v>471</v>
      </c>
      <c r="I92" s="82">
        <v>212.69</v>
      </c>
      <c r="J92" s="85">
        <v>0</v>
      </c>
      <c r="K92" s="28">
        <f t="shared" si="5"/>
        <v>0</v>
      </c>
      <c r="L92" s="28">
        <f t="shared" si="6"/>
        <v>0</v>
      </c>
      <c r="M92" s="29"/>
      <c r="N92" s="30">
        <f t="shared" si="3"/>
        <v>0</v>
      </c>
      <c r="O92" s="29"/>
      <c r="P92" s="29"/>
      <c r="Q92" s="29"/>
      <c r="R92" s="42">
        <f t="shared" si="7"/>
        <v>0</v>
      </c>
      <c r="S92" s="20" t="str">
        <f t="shared" si="8"/>
        <v>OK</v>
      </c>
      <c r="T92" s="142"/>
      <c r="U92" s="143"/>
      <c r="V92" s="143"/>
      <c r="W92" s="143"/>
      <c r="X92" s="143"/>
      <c r="Y92" s="143"/>
      <c r="Z92" s="143"/>
      <c r="AA92" s="40"/>
      <c r="AB92" s="40"/>
      <c r="AC92" s="40"/>
      <c r="AD92" s="40"/>
      <c r="AE92" s="38"/>
      <c r="AF92" s="38"/>
      <c r="AG92" s="38"/>
      <c r="AH92" s="38"/>
      <c r="AI92" s="38"/>
      <c r="AJ92" s="38"/>
      <c r="AK92" s="38"/>
      <c r="AL92" s="38"/>
      <c r="AM92" s="38"/>
      <c r="AN92" s="38"/>
      <c r="AO92" s="38"/>
      <c r="AP92" s="38"/>
      <c r="AQ92" s="38"/>
      <c r="AR92" s="38"/>
      <c r="AS92" s="38"/>
      <c r="AT92" s="38"/>
      <c r="AU92" s="38"/>
      <c r="AV92" s="38"/>
      <c r="AW92" s="38"/>
      <c r="AX92" s="38"/>
      <c r="AY92" s="38"/>
    </row>
    <row r="93" spans="1:51" ht="24.75" customHeight="1" x14ac:dyDescent="0.25">
      <c r="A93" s="166"/>
      <c r="B93" s="164"/>
      <c r="C93" s="67">
        <v>99</v>
      </c>
      <c r="D93" s="71" t="s">
        <v>153</v>
      </c>
      <c r="E93" s="86" t="s">
        <v>297</v>
      </c>
      <c r="F93" s="77" t="s">
        <v>241</v>
      </c>
      <c r="G93" s="75" t="s">
        <v>364</v>
      </c>
      <c r="H93" s="81" t="s">
        <v>468</v>
      </c>
      <c r="I93" s="82">
        <v>19.16</v>
      </c>
      <c r="J93" s="85">
        <v>10</v>
      </c>
      <c r="K93" s="28">
        <f t="shared" si="5"/>
        <v>10</v>
      </c>
      <c r="L93" s="28">
        <f t="shared" si="6"/>
        <v>10</v>
      </c>
      <c r="M93" s="29"/>
      <c r="N93" s="30">
        <f t="shared" si="3"/>
        <v>2</v>
      </c>
      <c r="O93" s="29"/>
      <c r="P93" s="29"/>
      <c r="Q93" s="29"/>
      <c r="R93" s="42">
        <f t="shared" si="7"/>
        <v>0</v>
      </c>
      <c r="S93" s="20" t="str">
        <f t="shared" si="8"/>
        <v>OK</v>
      </c>
      <c r="T93" s="142"/>
      <c r="U93" s="147">
        <v>5</v>
      </c>
      <c r="V93" s="143"/>
      <c r="W93" s="143"/>
      <c r="X93" s="143"/>
      <c r="Y93" s="143"/>
      <c r="Z93" s="147">
        <v>5</v>
      </c>
      <c r="AA93" s="40"/>
      <c r="AB93" s="40"/>
      <c r="AC93" s="40"/>
      <c r="AD93" s="40"/>
      <c r="AE93" s="38"/>
      <c r="AF93" s="38"/>
      <c r="AG93" s="38"/>
      <c r="AH93" s="38"/>
      <c r="AI93" s="38"/>
      <c r="AJ93" s="38"/>
      <c r="AK93" s="38"/>
      <c r="AL93" s="38"/>
      <c r="AM93" s="38"/>
      <c r="AN93" s="38"/>
      <c r="AO93" s="38"/>
      <c r="AP93" s="38"/>
      <c r="AQ93" s="38"/>
      <c r="AR93" s="38"/>
      <c r="AS93" s="38"/>
      <c r="AT93" s="38"/>
      <c r="AU93" s="38"/>
      <c r="AV93" s="38"/>
      <c r="AW93" s="38"/>
      <c r="AX93" s="38"/>
      <c r="AY93" s="38"/>
    </row>
    <row r="94" spans="1:51" ht="24.75" customHeight="1" x14ac:dyDescent="0.25">
      <c r="A94" s="166"/>
      <c r="B94" s="164"/>
      <c r="C94" s="67">
        <v>100</v>
      </c>
      <c r="D94" s="71" t="s">
        <v>154</v>
      </c>
      <c r="E94" s="86" t="s">
        <v>365</v>
      </c>
      <c r="F94" s="77" t="s">
        <v>241</v>
      </c>
      <c r="G94" s="75" t="s">
        <v>366</v>
      </c>
      <c r="H94" s="81" t="s">
        <v>468</v>
      </c>
      <c r="I94" s="82">
        <v>0.97</v>
      </c>
      <c r="J94" s="85">
        <v>0</v>
      </c>
      <c r="K94" s="28">
        <f t="shared" si="5"/>
        <v>0</v>
      </c>
      <c r="L94" s="28">
        <f t="shared" si="6"/>
        <v>0</v>
      </c>
      <c r="M94" s="29"/>
      <c r="N94" s="30">
        <f t="shared" si="3"/>
        <v>0</v>
      </c>
      <c r="O94" s="29"/>
      <c r="P94" s="29"/>
      <c r="Q94" s="29"/>
      <c r="R94" s="42">
        <f t="shared" si="7"/>
        <v>0</v>
      </c>
      <c r="S94" s="20" t="str">
        <f t="shared" si="8"/>
        <v>OK</v>
      </c>
      <c r="T94" s="142"/>
      <c r="U94" s="143"/>
      <c r="V94" s="143"/>
      <c r="W94" s="143"/>
      <c r="X94" s="143"/>
      <c r="Y94" s="143"/>
      <c r="Z94" s="143"/>
      <c r="AA94" s="40"/>
      <c r="AB94" s="40"/>
      <c r="AC94" s="40"/>
      <c r="AD94" s="40"/>
      <c r="AE94" s="38"/>
      <c r="AF94" s="38"/>
      <c r="AG94" s="38"/>
      <c r="AH94" s="38"/>
      <c r="AI94" s="38"/>
      <c r="AJ94" s="38"/>
      <c r="AK94" s="38"/>
      <c r="AL94" s="38"/>
      <c r="AM94" s="38"/>
      <c r="AN94" s="38"/>
      <c r="AO94" s="38"/>
      <c r="AP94" s="38"/>
      <c r="AQ94" s="38"/>
      <c r="AR94" s="38"/>
      <c r="AS94" s="38"/>
      <c r="AT94" s="38"/>
      <c r="AU94" s="38"/>
      <c r="AV94" s="38"/>
      <c r="AW94" s="38"/>
      <c r="AX94" s="38"/>
      <c r="AY94" s="38"/>
    </row>
    <row r="95" spans="1:51" ht="24.75" customHeight="1" x14ac:dyDescent="0.25">
      <c r="A95" s="166"/>
      <c r="B95" s="164"/>
      <c r="C95" s="67">
        <v>101</v>
      </c>
      <c r="D95" s="71" t="s">
        <v>155</v>
      </c>
      <c r="E95" s="86" t="s">
        <v>367</v>
      </c>
      <c r="F95" s="77" t="s">
        <v>241</v>
      </c>
      <c r="G95" s="75" t="s">
        <v>368</v>
      </c>
      <c r="H95" s="81" t="s">
        <v>468</v>
      </c>
      <c r="I95" s="82">
        <v>58.8</v>
      </c>
      <c r="J95" s="85">
        <v>0</v>
      </c>
      <c r="K95" s="28">
        <f t="shared" si="5"/>
        <v>0</v>
      </c>
      <c r="L95" s="28">
        <f t="shared" si="6"/>
        <v>0</v>
      </c>
      <c r="M95" s="29"/>
      <c r="N95" s="30">
        <f t="shared" si="3"/>
        <v>0</v>
      </c>
      <c r="O95" s="29"/>
      <c r="P95" s="29"/>
      <c r="Q95" s="29"/>
      <c r="R95" s="42">
        <f t="shared" si="7"/>
        <v>0</v>
      </c>
      <c r="S95" s="20" t="str">
        <f t="shared" si="8"/>
        <v>OK</v>
      </c>
      <c r="T95" s="142"/>
      <c r="U95" s="143"/>
      <c r="V95" s="143"/>
      <c r="W95" s="143"/>
      <c r="X95" s="143"/>
      <c r="Y95" s="143"/>
      <c r="Z95" s="143"/>
      <c r="AA95" s="40"/>
      <c r="AB95" s="40"/>
      <c r="AC95" s="40"/>
      <c r="AD95" s="40"/>
      <c r="AE95" s="38"/>
      <c r="AF95" s="38"/>
      <c r="AG95" s="38"/>
      <c r="AH95" s="38"/>
      <c r="AI95" s="38"/>
      <c r="AJ95" s="38"/>
      <c r="AK95" s="38"/>
      <c r="AL95" s="38"/>
      <c r="AM95" s="38"/>
      <c r="AN95" s="38"/>
      <c r="AO95" s="38"/>
      <c r="AP95" s="38"/>
      <c r="AQ95" s="38"/>
      <c r="AR95" s="38"/>
      <c r="AS95" s="38"/>
      <c r="AT95" s="38"/>
      <c r="AU95" s="38"/>
      <c r="AV95" s="38"/>
      <c r="AW95" s="38"/>
      <c r="AX95" s="38"/>
      <c r="AY95" s="38"/>
    </row>
    <row r="96" spans="1:51" ht="24.75" customHeight="1" x14ac:dyDescent="0.25">
      <c r="A96" s="166"/>
      <c r="B96" s="164"/>
      <c r="C96" s="67">
        <v>102</v>
      </c>
      <c r="D96" s="71" t="s">
        <v>156</v>
      </c>
      <c r="E96" s="86" t="s">
        <v>369</v>
      </c>
      <c r="F96" s="77" t="s">
        <v>355</v>
      </c>
      <c r="G96" s="75" t="s">
        <v>370</v>
      </c>
      <c r="H96" s="81" t="s">
        <v>468</v>
      </c>
      <c r="I96" s="82">
        <v>38.53</v>
      </c>
      <c r="J96" s="85">
        <v>3</v>
      </c>
      <c r="K96" s="28">
        <f t="shared" si="5"/>
        <v>3</v>
      </c>
      <c r="L96" s="28">
        <f t="shared" si="6"/>
        <v>3</v>
      </c>
      <c r="M96" s="29"/>
      <c r="N96" s="30">
        <f t="shared" si="3"/>
        <v>0</v>
      </c>
      <c r="O96" s="29"/>
      <c r="P96" s="29"/>
      <c r="Q96" s="29"/>
      <c r="R96" s="42">
        <f t="shared" si="7"/>
        <v>0</v>
      </c>
      <c r="S96" s="20" t="str">
        <f t="shared" si="8"/>
        <v>OK</v>
      </c>
      <c r="T96" s="142"/>
      <c r="U96" s="147">
        <v>3</v>
      </c>
      <c r="V96" s="143"/>
      <c r="W96" s="143"/>
      <c r="X96" s="143"/>
      <c r="Y96" s="143"/>
      <c r="Z96" s="143"/>
      <c r="AA96" s="40"/>
      <c r="AB96" s="40"/>
      <c r="AC96" s="40"/>
      <c r="AD96" s="40"/>
      <c r="AE96" s="38"/>
      <c r="AF96" s="38"/>
      <c r="AG96" s="38"/>
      <c r="AH96" s="38"/>
      <c r="AI96" s="38"/>
      <c r="AJ96" s="38"/>
      <c r="AK96" s="38"/>
      <c r="AL96" s="38"/>
      <c r="AM96" s="38"/>
      <c r="AN96" s="38"/>
      <c r="AO96" s="38"/>
      <c r="AP96" s="38"/>
      <c r="AQ96" s="38"/>
      <c r="AR96" s="38"/>
      <c r="AS96" s="38"/>
      <c r="AT96" s="38"/>
      <c r="AU96" s="38"/>
      <c r="AV96" s="38"/>
      <c r="AW96" s="38"/>
      <c r="AX96" s="38"/>
      <c r="AY96" s="38"/>
    </row>
    <row r="97" spans="1:51" ht="24.75" customHeight="1" x14ac:dyDescent="0.25">
      <c r="A97" s="166"/>
      <c r="B97" s="164"/>
      <c r="C97" s="67">
        <v>103</v>
      </c>
      <c r="D97" s="71" t="s">
        <v>157</v>
      </c>
      <c r="E97" s="86" t="s">
        <v>371</v>
      </c>
      <c r="F97" s="77" t="s">
        <v>51</v>
      </c>
      <c r="G97" s="75" t="s">
        <v>372</v>
      </c>
      <c r="H97" s="77" t="s">
        <v>468</v>
      </c>
      <c r="I97" s="82">
        <v>8.84</v>
      </c>
      <c r="J97" s="85">
        <v>5</v>
      </c>
      <c r="K97" s="28">
        <f t="shared" si="5"/>
        <v>5</v>
      </c>
      <c r="L97" s="28">
        <f t="shared" si="6"/>
        <v>5</v>
      </c>
      <c r="M97" s="29"/>
      <c r="N97" s="30">
        <f t="shared" si="3"/>
        <v>1</v>
      </c>
      <c r="O97" s="29"/>
      <c r="P97" s="29"/>
      <c r="Q97" s="29"/>
      <c r="R97" s="42">
        <f t="shared" si="7"/>
        <v>0</v>
      </c>
      <c r="S97" s="20" t="str">
        <f t="shared" si="8"/>
        <v>OK</v>
      </c>
      <c r="T97" s="142"/>
      <c r="U97" s="147">
        <v>5</v>
      </c>
      <c r="V97" s="143"/>
      <c r="W97" s="143"/>
      <c r="X97" s="143"/>
      <c r="Y97" s="143"/>
      <c r="Z97" s="143"/>
      <c r="AA97" s="40"/>
      <c r="AB97" s="40"/>
      <c r="AC97" s="40"/>
      <c r="AD97" s="40"/>
      <c r="AE97" s="38"/>
      <c r="AF97" s="38"/>
      <c r="AG97" s="38"/>
      <c r="AH97" s="38"/>
      <c r="AI97" s="38"/>
      <c r="AJ97" s="38"/>
      <c r="AK97" s="38"/>
      <c r="AL97" s="38"/>
      <c r="AM97" s="38"/>
      <c r="AN97" s="38"/>
      <c r="AO97" s="38"/>
      <c r="AP97" s="38"/>
      <c r="AQ97" s="38"/>
      <c r="AR97" s="38"/>
      <c r="AS97" s="38"/>
      <c r="AT97" s="38"/>
      <c r="AU97" s="38"/>
      <c r="AV97" s="38"/>
      <c r="AW97" s="38"/>
      <c r="AX97" s="38"/>
      <c r="AY97" s="38"/>
    </row>
    <row r="98" spans="1:51" ht="24.75" customHeight="1" x14ac:dyDescent="0.25">
      <c r="A98" s="166"/>
      <c r="B98" s="164"/>
      <c r="C98" s="67">
        <v>104</v>
      </c>
      <c r="D98" s="71" t="s">
        <v>158</v>
      </c>
      <c r="E98" s="86" t="s">
        <v>373</v>
      </c>
      <c r="F98" s="77" t="s">
        <v>374</v>
      </c>
      <c r="G98" s="75" t="s">
        <v>375</v>
      </c>
      <c r="H98" s="77" t="s">
        <v>468</v>
      </c>
      <c r="I98" s="82">
        <v>4.7300000000000004</v>
      </c>
      <c r="J98" s="85">
        <v>2</v>
      </c>
      <c r="K98" s="28">
        <f t="shared" si="5"/>
        <v>2</v>
      </c>
      <c r="L98" s="28">
        <f t="shared" si="6"/>
        <v>2</v>
      </c>
      <c r="M98" s="29"/>
      <c r="N98" s="30">
        <f t="shared" si="3"/>
        <v>0</v>
      </c>
      <c r="O98" s="29"/>
      <c r="P98" s="29"/>
      <c r="Q98" s="29"/>
      <c r="R98" s="42">
        <f t="shared" si="7"/>
        <v>0</v>
      </c>
      <c r="S98" s="20" t="str">
        <f t="shared" si="8"/>
        <v>OK</v>
      </c>
      <c r="T98" s="142"/>
      <c r="U98" s="147">
        <v>2</v>
      </c>
      <c r="V98" s="143"/>
      <c r="W98" s="143"/>
      <c r="X98" s="143"/>
      <c r="Y98" s="143"/>
      <c r="Z98" s="143"/>
      <c r="AA98" s="40"/>
      <c r="AB98" s="40"/>
      <c r="AC98" s="40"/>
      <c r="AD98" s="40"/>
      <c r="AE98" s="38"/>
      <c r="AF98" s="38"/>
      <c r="AG98" s="38"/>
      <c r="AH98" s="38"/>
      <c r="AI98" s="38"/>
      <c r="AJ98" s="38"/>
      <c r="AK98" s="38"/>
      <c r="AL98" s="38"/>
      <c r="AM98" s="38"/>
      <c r="AN98" s="38"/>
      <c r="AO98" s="38"/>
      <c r="AP98" s="38"/>
      <c r="AQ98" s="38"/>
      <c r="AR98" s="38"/>
      <c r="AS98" s="38"/>
      <c r="AT98" s="38"/>
      <c r="AU98" s="38"/>
      <c r="AV98" s="38"/>
      <c r="AW98" s="38"/>
      <c r="AX98" s="38"/>
      <c r="AY98" s="38"/>
    </row>
    <row r="99" spans="1:51" ht="24.75" customHeight="1" x14ac:dyDescent="0.25">
      <c r="A99" s="166"/>
      <c r="B99" s="164"/>
      <c r="C99" s="67">
        <v>105</v>
      </c>
      <c r="D99" s="71" t="s">
        <v>159</v>
      </c>
      <c r="E99" s="86" t="s">
        <v>373</v>
      </c>
      <c r="F99" s="77" t="s">
        <v>374</v>
      </c>
      <c r="G99" s="75" t="s">
        <v>376</v>
      </c>
      <c r="H99" s="77" t="s">
        <v>468</v>
      </c>
      <c r="I99" s="82">
        <v>4.74</v>
      </c>
      <c r="J99" s="85">
        <v>2</v>
      </c>
      <c r="K99" s="28">
        <f t="shared" si="5"/>
        <v>2</v>
      </c>
      <c r="L99" s="28">
        <f t="shared" si="6"/>
        <v>2</v>
      </c>
      <c r="M99" s="29"/>
      <c r="N99" s="30">
        <f t="shared" si="3"/>
        <v>0</v>
      </c>
      <c r="O99" s="29"/>
      <c r="P99" s="29"/>
      <c r="Q99" s="29"/>
      <c r="R99" s="42">
        <f t="shared" si="7"/>
        <v>0</v>
      </c>
      <c r="S99" s="20" t="str">
        <f t="shared" si="8"/>
        <v>OK</v>
      </c>
      <c r="T99" s="142"/>
      <c r="U99" s="147">
        <v>2</v>
      </c>
      <c r="V99" s="143"/>
      <c r="W99" s="143"/>
      <c r="X99" s="143"/>
      <c r="Y99" s="143"/>
      <c r="Z99" s="143"/>
      <c r="AA99" s="40"/>
      <c r="AB99" s="40"/>
      <c r="AC99" s="40"/>
      <c r="AD99" s="40"/>
      <c r="AE99" s="38"/>
      <c r="AF99" s="38"/>
      <c r="AG99" s="38"/>
      <c r="AH99" s="38"/>
      <c r="AI99" s="38"/>
      <c r="AJ99" s="38"/>
      <c r="AK99" s="38"/>
      <c r="AL99" s="38"/>
      <c r="AM99" s="38"/>
      <c r="AN99" s="38"/>
      <c r="AO99" s="38"/>
      <c r="AP99" s="38"/>
      <c r="AQ99" s="38"/>
      <c r="AR99" s="38"/>
      <c r="AS99" s="38"/>
      <c r="AT99" s="38"/>
      <c r="AU99" s="38"/>
      <c r="AV99" s="38"/>
      <c r="AW99" s="38"/>
      <c r="AX99" s="38"/>
      <c r="AY99" s="38"/>
    </row>
    <row r="100" spans="1:51" ht="24.75" customHeight="1" x14ac:dyDescent="0.25">
      <c r="A100" s="166"/>
      <c r="B100" s="164"/>
      <c r="C100" s="67">
        <v>106</v>
      </c>
      <c r="D100" s="71" t="s">
        <v>160</v>
      </c>
      <c r="E100" s="86" t="s">
        <v>373</v>
      </c>
      <c r="F100" s="77" t="s">
        <v>374</v>
      </c>
      <c r="G100" s="75" t="s">
        <v>377</v>
      </c>
      <c r="H100" s="77" t="s">
        <v>468</v>
      </c>
      <c r="I100" s="82">
        <v>4.7300000000000004</v>
      </c>
      <c r="J100" s="85">
        <v>2</v>
      </c>
      <c r="K100" s="28">
        <f t="shared" si="5"/>
        <v>2</v>
      </c>
      <c r="L100" s="28">
        <f t="shared" si="6"/>
        <v>2</v>
      </c>
      <c r="M100" s="29"/>
      <c r="N100" s="30">
        <f t="shared" si="3"/>
        <v>0</v>
      </c>
      <c r="O100" s="29"/>
      <c r="P100" s="29"/>
      <c r="Q100" s="29"/>
      <c r="R100" s="42">
        <f t="shared" si="7"/>
        <v>0</v>
      </c>
      <c r="S100" s="20" t="str">
        <f t="shared" si="8"/>
        <v>OK</v>
      </c>
      <c r="T100" s="142"/>
      <c r="U100" s="147">
        <v>2</v>
      </c>
      <c r="V100" s="143"/>
      <c r="W100" s="143"/>
      <c r="X100" s="143"/>
      <c r="Y100" s="143"/>
      <c r="Z100" s="143"/>
      <c r="AA100" s="40"/>
      <c r="AB100" s="40"/>
      <c r="AC100" s="40"/>
      <c r="AD100" s="40"/>
      <c r="AE100" s="38"/>
      <c r="AF100" s="38"/>
      <c r="AG100" s="38"/>
      <c r="AH100" s="38"/>
      <c r="AI100" s="38"/>
      <c r="AJ100" s="38"/>
      <c r="AK100" s="38"/>
      <c r="AL100" s="38"/>
      <c r="AM100" s="38"/>
      <c r="AN100" s="38"/>
      <c r="AO100" s="38"/>
      <c r="AP100" s="38"/>
      <c r="AQ100" s="38"/>
      <c r="AR100" s="38"/>
      <c r="AS100" s="38"/>
      <c r="AT100" s="38"/>
      <c r="AU100" s="38"/>
      <c r="AV100" s="38"/>
      <c r="AW100" s="38"/>
      <c r="AX100" s="38"/>
      <c r="AY100" s="38"/>
    </row>
    <row r="101" spans="1:51" ht="24.75" customHeight="1" x14ac:dyDescent="0.25">
      <c r="A101" s="166"/>
      <c r="B101" s="164"/>
      <c r="C101" s="67">
        <v>107</v>
      </c>
      <c r="D101" s="71" t="s">
        <v>161</v>
      </c>
      <c r="E101" s="86" t="s">
        <v>373</v>
      </c>
      <c r="F101" s="77" t="s">
        <v>374</v>
      </c>
      <c r="G101" s="75" t="s">
        <v>378</v>
      </c>
      <c r="H101" s="77" t="s">
        <v>468</v>
      </c>
      <c r="I101" s="82">
        <v>4.7300000000000004</v>
      </c>
      <c r="J101" s="85">
        <v>2</v>
      </c>
      <c r="K101" s="28">
        <f t="shared" si="5"/>
        <v>2</v>
      </c>
      <c r="L101" s="28">
        <f t="shared" si="6"/>
        <v>2</v>
      </c>
      <c r="M101" s="29"/>
      <c r="N101" s="30">
        <f t="shared" si="3"/>
        <v>0</v>
      </c>
      <c r="O101" s="29"/>
      <c r="P101" s="29"/>
      <c r="Q101" s="29"/>
      <c r="R101" s="42">
        <f t="shared" si="7"/>
        <v>0</v>
      </c>
      <c r="S101" s="20" t="str">
        <f t="shared" si="8"/>
        <v>OK</v>
      </c>
      <c r="T101" s="142"/>
      <c r="U101" s="147">
        <v>2</v>
      </c>
      <c r="V101" s="143"/>
      <c r="W101" s="143"/>
      <c r="X101" s="143"/>
      <c r="Y101" s="143"/>
      <c r="Z101" s="143"/>
      <c r="AA101" s="40"/>
      <c r="AB101" s="40"/>
      <c r="AC101" s="40"/>
      <c r="AD101" s="40"/>
      <c r="AE101" s="38"/>
      <c r="AF101" s="38"/>
      <c r="AG101" s="38"/>
      <c r="AH101" s="38"/>
      <c r="AI101" s="38"/>
      <c r="AJ101" s="38"/>
      <c r="AK101" s="38"/>
      <c r="AL101" s="38"/>
      <c r="AM101" s="38"/>
      <c r="AN101" s="38"/>
      <c r="AO101" s="38"/>
      <c r="AP101" s="38"/>
      <c r="AQ101" s="38"/>
      <c r="AR101" s="38"/>
      <c r="AS101" s="38"/>
      <c r="AT101" s="38"/>
      <c r="AU101" s="38"/>
      <c r="AV101" s="38"/>
      <c r="AW101" s="38"/>
      <c r="AX101" s="38"/>
      <c r="AY101" s="38"/>
    </row>
    <row r="102" spans="1:51" ht="24.75" customHeight="1" x14ac:dyDescent="0.25">
      <c r="A102" s="166"/>
      <c r="B102" s="164"/>
      <c r="C102" s="67">
        <v>108</v>
      </c>
      <c r="D102" s="71" t="s">
        <v>162</v>
      </c>
      <c r="E102" s="86" t="s">
        <v>379</v>
      </c>
      <c r="F102" s="77" t="s">
        <v>380</v>
      </c>
      <c r="G102" s="75" t="s">
        <v>381</v>
      </c>
      <c r="H102" s="77" t="s">
        <v>468</v>
      </c>
      <c r="I102" s="82">
        <v>25.86</v>
      </c>
      <c r="J102" s="85">
        <v>12</v>
      </c>
      <c r="K102" s="28">
        <f t="shared" si="5"/>
        <v>6</v>
      </c>
      <c r="L102" s="28">
        <f t="shared" si="6"/>
        <v>6</v>
      </c>
      <c r="M102" s="29"/>
      <c r="N102" s="30">
        <f t="shared" si="3"/>
        <v>3</v>
      </c>
      <c r="O102" s="29"/>
      <c r="P102" s="29"/>
      <c r="Q102" s="29"/>
      <c r="R102" s="42">
        <f t="shared" si="7"/>
        <v>6</v>
      </c>
      <c r="S102" s="20" t="str">
        <f t="shared" si="8"/>
        <v>OK</v>
      </c>
      <c r="T102" s="142"/>
      <c r="U102" s="147">
        <v>6</v>
      </c>
      <c r="V102" s="143"/>
      <c r="W102" s="143"/>
      <c r="X102" s="143"/>
      <c r="Y102" s="143"/>
      <c r="Z102" s="143"/>
      <c r="AA102" s="40"/>
      <c r="AB102" s="40"/>
      <c r="AC102" s="40"/>
      <c r="AD102" s="40"/>
      <c r="AE102" s="38"/>
      <c r="AF102" s="38"/>
      <c r="AG102" s="38"/>
      <c r="AH102" s="38"/>
      <c r="AI102" s="38"/>
      <c r="AJ102" s="38"/>
      <c r="AK102" s="38"/>
      <c r="AL102" s="38"/>
      <c r="AM102" s="38"/>
      <c r="AN102" s="38"/>
      <c r="AO102" s="38"/>
      <c r="AP102" s="38"/>
      <c r="AQ102" s="38"/>
      <c r="AR102" s="38"/>
      <c r="AS102" s="38"/>
      <c r="AT102" s="38"/>
      <c r="AU102" s="38"/>
      <c r="AV102" s="38"/>
      <c r="AW102" s="38"/>
      <c r="AX102" s="38"/>
      <c r="AY102" s="38"/>
    </row>
    <row r="103" spans="1:51" ht="24.75" customHeight="1" x14ac:dyDescent="0.25">
      <c r="A103" s="166"/>
      <c r="B103" s="165"/>
      <c r="C103" s="67">
        <v>109</v>
      </c>
      <c r="D103" s="71" t="s">
        <v>163</v>
      </c>
      <c r="E103" s="86" t="s">
        <v>382</v>
      </c>
      <c r="F103" s="78" t="s">
        <v>51</v>
      </c>
      <c r="G103" s="79" t="s">
        <v>383</v>
      </c>
      <c r="H103" s="77" t="s">
        <v>471</v>
      </c>
      <c r="I103" s="82">
        <v>21.34</v>
      </c>
      <c r="J103" s="85">
        <v>0</v>
      </c>
      <c r="K103" s="28">
        <f t="shared" si="5"/>
        <v>0</v>
      </c>
      <c r="L103" s="28">
        <f t="shared" si="6"/>
        <v>0</v>
      </c>
      <c r="M103" s="29"/>
      <c r="N103" s="30">
        <f t="shared" si="3"/>
        <v>0</v>
      </c>
      <c r="O103" s="29"/>
      <c r="P103" s="29"/>
      <c r="Q103" s="29"/>
      <c r="R103" s="42">
        <f t="shared" si="7"/>
        <v>0</v>
      </c>
      <c r="S103" s="20" t="str">
        <f t="shared" si="8"/>
        <v>OK</v>
      </c>
      <c r="T103" s="142"/>
      <c r="U103" s="143"/>
      <c r="V103" s="143"/>
      <c r="W103" s="143"/>
      <c r="X103" s="143"/>
      <c r="Y103" s="143"/>
      <c r="Z103" s="143"/>
      <c r="AA103" s="40"/>
      <c r="AB103" s="40"/>
      <c r="AC103" s="40"/>
      <c r="AD103" s="40"/>
      <c r="AE103" s="38"/>
      <c r="AF103" s="38"/>
      <c r="AG103" s="38"/>
      <c r="AH103" s="38"/>
      <c r="AI103" s="38"/>
      <c r="AJ103" s="38"/>
      <c r="AK103" s="38"/>
      <c r="AL103" s="38"/>
      <c r="AM103" s="38"/>
      <c r="AN103" s="38"/>
      <c r="AO103" s="38"/>
      <c r="AP103" s="38"/>
      <c r="AQ103" s="38"/>
      <c r="AR103" s="38"/>
      <c r="AS103" s="38"/>
      <c r="AT103" s="38"/>
      <c r="AU103" s="38"/>
      <c r="AV103" s="38"/>
      <c r="AW103" s="38"/>
      <c r="AX103" s="38"/>
      <c r="AY103" s="38"/>
    </row>
    <row r="104" spans="1:51" ht="24.75" customHeight="1" x14ac:dyDescent="0.25">
      <c r="A104" s="166" t="s">
        <v>477</v>
      </c>
      <c r="B104" s="163">
        <v>13</v>
      </c>
      <c r="C104" s="67">
        <v>110</v>
      </c>
      <c r="D104" s="71" t="s">
        <v>164</v>
      </c>
      <c r="E104" s="86" t="s">
        <v>384</v>
      </c>
      <c r="F104" s="77" t="s">
        <v>3</v>
      </c>
      <c r="G104" s="75" t="s">
        <v>385</v>
      </c>
      <c r="H104" s="81" t="s">
        <v>468</v>
      </c>
      <c r="I104" s="82">
        <v>0.31</v>
      </c>
      <c r="J104" s="85">
        <v>96</v>
      </c>
      <c r="K104" s="28">
        <f t="shared" si="5"/>
        <v>0</v>
      </c>
      <c r="L104" s="28">
        <f t="shared" si="6"/>
        <v>0</v>
      </c>
      <c r="M104" s="29"/>
      <c r="N104" s="30">
        <f t="shared" si="3"/>
        <v>24</v>
      </c>
      <c r="O104" s="29"/>
      <c r="P104" s="29"/>
      <c r="Q104" s="29"/>
      <c r="R104" s="42">
        <f t="shared" si="7"/>
        <v>96</v>
      </c>
      <c r="S104" s="20" t="str">
        <f t="shared" si="8"/>
        <v>OK</v>
      </c>
      <c r="T104" s="142"/>
      <c r="U104" s="143"/>
      <c r="V104" s="143"/>
      <c r="W104" s="143"/>
      <c r="X104" s="143"/>
      <c r="Y104" s="143"/>
      <c r="Z104" s="143"/>
      <c r="AA104" s="40"/>
      <c r="AB104" s="40"/>
      <c r="AC104" s="40"/>
      <c r="AD104" s="40"/>
      <c r="AE104" s="38"/>
      <c r="AF104" s="38"/>
      <c r="AG104" s="38"/>
      <c r="AH104" s="38"/>
      <c r="AI104" s="38"/>
      <c r="AJ104" s="38"/>
      <c r="AK104" s="38"/>
      <c r="AL104" s="38"/>
      <c r="AM104" s="38"/>
      <c r="AN104" s="38"/>
      <c r="AO104" s="38"/>
      <c r="AP104" s="38"/>
      <c r="AQ104" s="38"/>
      <c r="AR104" s="38"/>
      <c r="AS104" s="38"/>
      <c r="AT104" s="38"/>
      <c r="AU104" s="38"/>
      <c r="AV104" s="38"/>
      <c r="AW104" s="38"/>
      <c r="AX104" s="38"/>
      <c r="AY104" s="38"/>
    </row>
    <row r="105" spans="1:51" ht="24.75" customHeight="1" x14ac:dyDescent="0.25">
      <c r="A105" s="166"/>
      <c r="B105" s="164"/>
      <c r="C105" s="67">
        <v>111</v>
      </c>
      <c r="D105" s="72" t="s">
        <v>165</v>
      </c>
      <c r="E105" s="86" t="s">
        <v>386</v>
      </c>
      <c r="F105" s="78" t="s">
        <v>51</v>
      </c>
      <c r="G105" s="79" t="s">
        <v>387</v>
      </c>
      <c r="H105" s="77" t="s">
        <v>468</v>
      </c>
      <c r="I105" s="82">
        <v>40.18</v>
      </c>
      <c r="J105" s="85">
        <v>0</v>
      </c>
      <c r="K105" s="28">
        <f t="shared" si="5"/>
        <v>0</v>
      </c>
      <c r="L105" s="28">
        <f t="shared" si="6"/>
        <v>0</v>
      </c>
      <c r="M105" s="29"/>
      <c r="N105" s="30">
        <f t="shared" si="3"/>
        <v>0</v>
      </c>
      <c r="O105" s="29"/>
      <c r="P105" s="29"/>
      <c r="Q105" s="29"/>
      <c r="R105" s="42">
        <f t="shared" si="7"/>
        <v>0</v>
      </c>
      <c r="S105" s="20" t="str">
        <f t="shared" si="8"/>
        <v>OK</v>
      </c>
      <c r="T105" s="142"/>
      <c r="U105" s="143"/>
      <c r="V105" s="143"/>
      <c r="W105" s="143"/>
      <c r="X105" s="143"/>
      <c r="Y105" s="143"/>
      <c r="Z105" s="143"/>
      <c r="AA105" s="40"/>
      <c r="AB105" s="40"/>
      <c r="AC105" s="40"/>
      <c r="AD105" s="40"/>
      <c r="AE105" s="38"/>
      <c r="AF105" s="38"/>
      <c r="AG105" s="38"/>
      <c r="AH105" s="38"/>
      <c r="AI105" s="38"/>
      <c r="AJ105" s="38"/>
      <c r="AK105" s="38"/>
      <c r="AL105" s="38"/>
      <c r="AM105" s="38"/>
      <c r="AN105" s="38"/>
      <c r="AO105" s="38"/>
      <c r="AP105" s="38"/>
      <c r="AQ105" s="38"/>
      <c r="AR105" s="38"/>
      <c r="AS105" s="38"/>
      <c r="AT105" s="38"/>
      <c r="AU105" s="38"/>
      <c r="AV105" s="38"/>
      <c r="AW105" s="38"/>
      <c r="AX105" s="38"/>
      <c r="AY105" s="38"/>
    </row>
    <row r="106" spans="1:51" ht="24.75" customHeight="1" x14ac:dyDescent="0.25">
      <c r="A106" s="166"/>
      <c r="B106" s="164"/>
      <c r="C106" s="67">
        <v>112</v>
      </c>
      <c r="D106" s="72" t="s">
        <v>166</v>
      </c>
      <c r="E106" s="86" t="s">
        <v>388</v>
      </c>
      <c r="F106" s="78" t="s">
        <v>51</v>
      </c>
      <c r="G106" s="79" t="s">
        <v>389</v>
      </c>
      <c r="H106" s="77" t="s">
        <v>471</v>
      </c>
      <c r="I106" s="82">
        <v>40.18</v>
      </c>
      <c r="J106" s="85">
        <v>0</v>
      </c>
      <c r="K106" s="28">
        <f t="shared" si="5"/>
        <v>0</v>
      </c>
      <c r="L106" s="28">
        <f t="shared" si="6"/>
        <v>0</v>
      </c>
      <c r="M106" s="29"/>
      <c r="N106" s="30">
        <f t="shared" si="3"/>
        <v>0</v>
      </c>
      <c r="O106" s="29"/>
      <c r="P106" s="29"/>
      <c r="Q106" s="29"/>
      <c r="R106" s="42">
        <f t="shared" si="7"/>
        <v>0</v>
      </c>
      <c r="S106" s="20" t="str">
        <f t="shared" si="8"/>
        <v>OK</v>
      </c>
      <c r="T106" s="142"/>
      <c r="U106" s="143"/>
      <c r="V106" s="143"/>
      <c r="W106" s="143"/>
      <c r="X106" s="143"/>
      <c r="Y106" s="143"/>
      <c r="Z106" s="143"/>
      <c r="AA106" s="40"/>
      <c r="AB106" s="40"/>
      <c r="AC106" s="40"/>
      <c r="AD106" s="40"/>
      <c r="AE106" s="38"/>
      <c r="AF106" s="38"/>
      <c r="AG106" s="38"/>
      <c r="AH106" s="38"/>
      <c r="AI106" s="38"/>
      <c r="AJ106" s="38"/>
      <c r="AK106" s="38"/>
      <c r="AL106" s="38"/>
      <c r="AM106" s="38"/>
      <c r="AN106" s="38"/>
      <c r="AO106" s="38"/>
      <c r="AP106" s="38"/>
      <c r="AQ106" s="38"/>
      <c r="AR106" s="38"/>
      <c r="AS106" s="38"/>
      <c r="AT106" s="38"/>
      <c r="AU106" s="38"/>
      <c r="AV106" s="38"/>
      <c r="AW106" s="38"/>
      <c r="AX106" s="38"/>
      <c r="AY106" s="38"/>
    </row>
    <row r="107" spans="1:51" ht="24.75" customHeight="1" x14ac:dyDescent="0.25">
      <c r="A107" s="166"/>
      <c r="B107" s="164"/>
      <c r="C107" s="67">
        <v>113</v>
      </c>
      <c r="D107" s="71" t="s">
        <v>167</v>
      </c>
      <c r="E107" s="86" t="s">
        <v>390</v>
      </c>
      <c r="F107" s="77" t="s">
        <v>3</v>
      </c>
      <c r="G107" s="75" t="s">
        <v>391</v>
      </c>
      <c r="H107" s="81" t="s">
        <v>472</v>
      </c>
      <c r="I107" s="82">
        <v>2.61</v>
      </c>
      <c r="J107" s="85">
        <v>0</v>
      </c>
      <c r="K107" s="28">
        <f t="shared" si="5"/>
        <v>0</v>
      </c>
      <c r="L107" s="28">
        <f t="shared" si="6"/>
        <v>0</v>
      </c>
      <c r="M107" s="29"/>
      <c r="N107" s="30">
        <f t="shared" si="3"/>
        <v>0</v>
      </c>
      <c r="O107" s="29"/>
      <c r="P107" s="29"/>
      <c r="Q107" s="29"/>
      <c r="R107" s="42">
        <f t="shared" si="7"/>
        <v>0</v>
      </c>
      <c r="S107" s="20" t="str">
        <f t="shared" si="8"/>
        <v>OK</v>
      </c>
      <c r="T107" s="142"/>
      <c r="U107" s="143"/>
      <c r="V107" s="143"/>
      <c r="W107" s="143"/>
      <c r="X107" s="143"/>
      <c r="Y107" s="143"/>
      <c r="Z107" s="143"/>
      <c r="AA107" s="40"/>
      <c r="AB107" s="40"/>
      <c r="AC107" s="40"/>
      <c r="AD107" s="40"/>
      <c r="AE107" s="38"/>
      <c r="AF107" s="38"/>
      <c r="AG107" s="38"/>
      <c r="AH107" s="38"/>
      <c r="AI107" s="38"/>
      <c r="AJ107" s="38"/>
      <c r="AK107" s="38"/>
      <c r="AL107" s="38"/>
      <c r="AM107" s="38"/>
      <c r="AN107" s="38"/>
      <c r="AO107" s="38"/>
      <c r="AP107" s="38"/>
      <c r="AQ107" s="38"/>
      <c r="AR107" s="38"/>
      <c r="AS107" s="38"/>
      <c r="AT107" s="38"/>
      <c r="AU107" s="38"/>
      <c r="AV107" s="38"/>
      <c r="AW107" s="38"/>
      <c r="AX107" s="38"/>
      <c r="AY107" s="38"/>
    </row>
    <row r="108" spans="1:51" ht="24.75" customHeight="1" x14ac:dyDescent="0.25">
      <c r="A108" s="166"/>
      <c r="B108" s="164"/>
      <c r="C108" s="67">
        <v>114</v>
      </c>
      <c r="D108" s="71" t="s">
        <v>168</v>
      </c>
      <c r="E108" s="86" t="s">
        <v>392</v>
      </c>
      <c r="F108" s="77" t="s">
        <v>236</v>
      </c>
      <c r="G108" s="75" t="s">
        <v>393</v>
      </c>
      <c r="H108" s="77" t="s">
        <v>468</v>
      </c>
      <c r="I108" s="82">
        <v>63.71</v>
      </c>
      <c r="J108" s="85">
        <v>10</v>
      </c>
      <c r="K108" s="28">
        <f t="shared" si="5"/>
        <v>5</v>
      </c>
      <c r="L108" s="28">
        <f t="shared" si="6"/>
        <v>5</v>
      </c>
      <c r="M108" s="29"/>
      <c r="N108" s="30">
        <f t="shared" si="3"/>
        <v>2</v>
      </c>
      <c r="O108" s="29"/>
      <c r="P108" s="29"/>
      <c r="Q108" s="29"/>
      <c r="R108" s="42">
        <f t="shared" si="7"/>
        <v>5</v>
      </c>
      <c r="S108" s="20" t="str">
        <f t="shared" si="8"/>
        <v>OK</v>
      </c>
      <c r="T108" s="145">
        <v>5</v>
      </c>
      <c r="U108" s="143"/>
      <c r="V108" s="143"/>
      <c r="W108" s="143"/>
      <c r="X108" s="143"/>
      <c r="Y108" s="143"/>
      <c r="Z108" s="143"/>
      <c r="AA108" s="40"/>
      <c r="AB108" s="40"/>
      <c r="AC108" s="40"/>
      <c r="AD108" s="40"/>
      <c r="AE108" s="38"/>
      <c r="AF108" s="38"/>
      <c r="AG108" s="38"/>
      <c r="AH108" s="38"/>
      <c r="AI108" s="38"/>
      <c r="AJ108" s="38"/>
      <c r="AK108" s="38"/>
      <c r="AL108" s="38"/>
      <c r="AM108" s="38"/>
      <c r="AN108" s="38"/>
      <c r="AO108" s="38"/>
      <c r="AP108" s="38"/>
      <c r="AQ108" s="38"/>
      <c r="AR108" s="38"/>
      <c r="AS108" s="38"/>
      <c r="AT108" s="38"/>
      <c r="AU108" s="38"/>
      <c r="AV108" s="38"/>
      <c r="AW108" s="38"/>
      <c r="AX108" s="38"/>
      <c r="AY108" s="38"/>
    </row>
    <row r="109" spans="1:51" ht="24.75" customHeight="1" x14ac:dyDescent="0.25">
      <c r="A109" s="166"/>
      <c r="B109" s="164"/>
      <c r="C109" s="67">
        <v>115</v>
      </c>
      <c r="D109" s="71" t="s">
        <v>169</v>
      </c>
      <c r="E109" s="86" t="s">
        <v>394</v>
      </c>
      <c r="F109" s="77" t="s">
        <v>3</v>
      </c>
      <c r="G109" s="75" t="s">
        <v>395</v>
      </c>
      <c r="H109" s="75" t="s">
        <v>468</v>
      </c>
      <c r="I109" s="82">
        <v>228.33</v>
      </c>
      <c r="J109" s="85">
        <v>10</v>
      </c>
      <c r="K109" s="28">
        <f t="shared" si="5"/>
        <v>5</v>
      </c>
      <c r="L109" s="28">
        <f t="shared" si="6"/>
        <v>5</v>
      </c>
      <c r="M109" s="29"/>
      <c r="N109" s="30">
        <f t="shared" si="3"/>
        <v>2</v>
      </c>
      <c r="O109" s="29"/>
      <c r="P109" s="29"/>
      <c r="Q109" s="29"/>
      <c r="R109" s="42">
        <f t="shared" si="7"/>
        <v>5</v>
      </c>
      <c r="S109" s="20" t="str">
        <f t="shared" si="8"/>
        <v>OK</v>
      </c>
      <c r="T109" s="145">
        <v>5</v>
      </c>
      <c r="U109" s="143"/>
      <c r="V109" s="143"/>
      <c r="W109" s="143"/>
      <c r="X109" s="143"/>
      <c r="Y109" s="143"/>
      <c r="Z109" s="143"/>
      <c r="AA109" s="40"/>
      <c r="AB109" s="40"/>
      <c r="AC109" s="40"/>
      <c r="AD109" s="40"/>
      <c r="AE109" s="38"/>
      <c r="AF109" s="38"/>
      <c r="AG109" s="38"/>
      <c r="AH109" s="38"/>
      <c r="AI109" s="38"/>
      <c r="AJ109" s="38"/>
      <c r="AK109" s="38"/>
      <c r="AL109" s="38"/>
      <c r="AM109" s="38"/>
      <c r="AN109" s="38"/>
      <c r="AO109" s="38"/>
      <c r="AP109" s="38"/>
      <c r="AQ109" s="38"/>
      <c r="AR109" s="38"/>
      <c r="AS109" s="38"/>
      <c r="AT109" s="38"/>
      <c r="AU109" s="38"/>
      <c r="AV109" s="38"/>
      <c r="AW109" s="38"/>
      <c r="AX109" s="38"/>
      <c r="AY109" s="38"/>
    </row>
    <row r="110" spans="1:51" ht="24.75" customHeight="1" x14ac:dyDescent="0.25">
      <c r="A110" s="166"/>
      <c r="B110" s="165"/>
      <c r="C110" s="67">
        <v>116</v>
      </c>
      <c r="D110" s="71" t="s">
        <v>170</v>
      </c>
      <c r="E110" s="86" t="s">
        <v>396</v>
      </c>
      <c r="F110" s="77" t="s">
        <v>3</v>
      </c>
      <c r="G110" s="75" t="s">
        <v>397</v>
      </c>
      <c r="H110" s="75" t="s">
        <v>468</v>
      </c>
      <c r="I110" s="82">
        <v>14.6</v>
      </c>
      <c r="J110" s="85">
        <v>10</v>
      </c>
      <c r="K110" s="28">
        <f t="shared" si="5"/>
        <v>5</v>
      </c>
      <c r="L110" s="28">
        <f t="shared" si="6"/>
        <v>5</v>
      </c>
      <c r="M110" s="29"/>
      <c r="N110" s="30">
        <f t="shared" si="3"/>
        <v>2</v>
      </c>
      <c r="O110" s="29"/>
      <c r="P110" s="29"/>
      <c r="Q110" s="29"/>
      <c r="R110" s="42">
        <f t="shared" si="7"/>
        <v>5</v>
      </c>
      <c r="S110" s="20" t="str">
        <f t="shared" si="8"/>
        <v>OK</v>
      </c>
      <c r="T110" s="145">
        <v>5</v>
      </c>
      <c r="U110" s="143"/>
      <c r="V110" s="143"/>
      <c r="W110" s="143"/>
      <c r="X110" s="143"/>
      <c r="Y110" s="143"/>
      <c r="Z110" s="143"/>
      <c r="AA110" s="40"/>
      <c r="AB110" s="40"/>
      <c r="AC110" s="40"/>
      <c r="AD110" s="40"/>
      <c r="AE110" s="38"/>
      <c r="AF110" s="38"/>
      <c r="AG110" s="38"/>
      <c r="AH110" s="38"/>
      <c r="AI110" s="38"/>
      <c r="AJ110" s="38"/>
      <c r="AK110" s="38"/>
      <c r="AL110" s="38"/>
      <c r="AM110" s="38"/>
      <c r="AN110" s="38"/>
      <c r="AO110" s="38"/>
      <c r="AP110" s="38"/>
      <c r="AQ110" s="38"/>
      <c r="AR110" s="38"/>
      <c r="AS110" s="38"/>
      <c r="AT110" s="38"/>
      <c r="AU110" s="38"/>
      <c r="AV110" s="38"/>
      <c r="AW110" s="38"/>
      <c r="AX110" s="38"/>
      <c r="AY110" s="38"/>
    </row>
    <row r="111" spans="1:51" ht="24.75" customHeight="1" x14ac:dyDescent="0.25">
      <c r="A111" s="166" t="s">
        <v>481</v>
      </c>
      <c r="B111" s="163">
        <v>14</v>
      </c>
      <c r="C111" s="67">
        <v>117</v>
      </c>
      <c r="D111" s="73" t="s">
        <v>171</v>
      </c>
      <c r="E111" s="86" t="s">
        <v>398</v>
      </c>
      <c r="F111" s="77" t="s">
        <v>374</v>
      </c>
      <c r="G111" s="75" t="s">
        <v>399</v>
      </c>
      <c r="H111" s="77" t="s">
        <v>468</v>
      </c>
      <c r="I111" s="82">
        <v>32.71</v>
      </c>
      <c r="J111" s="85">
        <v>2</v>
      </c>
      <c r="K111" s="28">
        <f t="shared" si="5"/>
        <v>0</v>
      </c>
      <c r="L111" s="28">
        <f t="shared" si="6"/>
        <v>0</v>
      </c>
      <c r="M111" s="29"/>
      <c r="N111" s="30">
        <f t="shared" si="3"/>
        <v>0</v>
      </c>
      <c r="O111" s="29"/>
      <c r="P111" s="29"/>
      <c r="Q111" s="29"/>
      <c r="R111" s="42">
        <f t="shared" si="7"/>
        <v>2</v>
      </c>
      <c r="S111" s="20" t="str">
        <f t="shared" si="8"/>
        <v>OK</v>
      </c>
      <c r="T111" s="142"/>
      <c r="U111" s="143"/>
      <c r="V111" s="143"/>
      <c r="W111" s="143"/>
      <c r="X111" s="143"/>
      <c r="Y111" s="143"/>
      <c r="Z111" s="143"/>
      <c r="AA111" s="40"/>
      <c r="AB111" s="40"/>
      <c r="AC111" s="40"/>
      <c r="AD111" s="40"/>
      <c r="AE111" s="38"/>
      <c r="AF111" s="38"/>
      <c r="AG111" s="38"/>
      <c r="AH111" s="38"/>
      <c r="AI111" s="38"/>
      <c r="AJ111" s="38"/>
      <c r="AK111" s="38"/>
      <c r="AL111" s="38"/>
      <c r="AM111" s="38"/>
      <c r="AN111" s="38"/>
      <c r="AO111" s="38"/>
      <c r="AP111" s="38"/>
      <c r="AQ111" s="38"/>
      <c r="AR111" s="38"/>
      <c r="AS111" s="38"/>
      <c r="AT111" s="38"/>
      <c r="AU111" s="38"/>
      <c r="AV111" s="38"/>
      <c r="AW111" s="38"/>
      <c r="AX111" s="38"/>
      <c r="AY111" s="38"/>
    </row>
    <row r="112" spans="1:51" ht="24.75" customHeight="1" x14ac:dyDescent="0.25">
      <c r="A112" s="166"/>
      <c r="B112" s="164"/>
      <c r="C112" s="67">
        <v>118</v>
      </c>
      <c r="D112" s="73" t="s">
        <v>172</v>
      </c>
      <c r="E112" s="86" t="s">
        <v>400</v>
      </c>
      <c r="F112" s="77" t="s">
        <v>374</v>
      </c>
      <c r="G112" s="75" t="s">
        <v>401</v>
      </c>
      <c r="H112" s="77" t="s">
        <v>468</v>
      </c>
      <c r="I112" s="83">
        <v>21.43</v>
      </c>
      <c r="J112" s="85">
        <v>0</v>
      </c>
      <c r="K112" s="28">
        <f t="shared" si="5"/>
        <v>0</v>
      </c>
      <c r="L112" s="28">
        <f t="shared" si="6"/>
        <v>0</v>
      </c>
      <c r="M112" s="29"/>
      <c r="N112" s="30">
        <f t="shared" si="3"/>
        <v>0</v>
      </c>
      <c r="O112" s="29"/>
      <c r="P112" s="29"/>
      <c r="Q112" s="29"/>
      <c r="R112" s="42">
        <f t="shared" si="7"/>
        <v>0</v>
      </c>
      <c r="S112" s="20" t="str">
        <f t="shared" si="8"/>
        <v>OK</v>
      </c>
      <c r="T112" s="142"/>
      <c r="U112" s="143"/>
      <c r="V112" s="143"/>
      <c r="W112" s="143"/>
      <c r="X112" s="143"/>
      <c r="Y112" s="143"/>
      <c r="Z112" s="143"/>
      <c r="AA112" s="40"/>
      <c r="AB112" s="40"/>
      <c r="AC112" s="40"/>
      <c r="AD112" s="40"/>
      <c r="AE112" s="38"/>
      <c r="AF112" s="38"/>
      <c r="AG112" s="38"/>
      <c r="AH112" s="38"/>
      <c r="AI112" s="38"/>
      <c r="AJ112" s="38"/>
      <c r="AK112" s="38"/>
      <c r="AL112" s="38"/>
      <c r="AM112" s="38"/>
      <c r="AN112" s="38"/>
      <c r="AO112" s="38"/>
      <c r="AP112" s="38"/>
      <c r="AQ112" s="38"/>
      <c r="AR112" s="38"/>
      <c r="AS112" s="38"/>
      <c r="AT112" s="38"/>
      <c r="AU112" s="38"/>
      <c r="AV112" s="38"/>
      <c r="AW112" s="38"/>
      <c r="AX112" s="38"/>
      <c r="AY112" s="38"/>
    </row>
    <row r="113" spans="1:51" ht="24.75" customHeight="1" x14ac:dyDescent="0.25">
      <c r="A113" s="166"/>
      <c r="B113" s="164"/>
      <c r="C113" s="67">
        <v>119</v>
      </c>
      <c r="D113" s="71" t="s">
        <v>173</v>
      </c>
      <c r="E113" s="86" t="s">
        <v>402</v>
      </c>
      <c r="F113" s="77" t="s">
        <v>403</v>
      </c>
      <c r="G113" s="75" t="s">
        <v>404</v>
      </c>
      <c r="H113" s="77" t="s">
        <v>468</v>
      </c>
      <c r="I113" s="82">
        <v>39.950000000000003</v>
      </c>
      <c r="J113" s="85">
        <v>0</v>
      </c>
      <c r="K113" s="28">
        <f t="shared" si="5"/>
        <v>0</v>
      </c>
      <c r="L113" s="28">
        <f t="shared" si="6"/>
        <v>0</v>
      </c>
      <c r="M113" s="29"/>
      <c r="N113" s="30">
        <f t="shared" si="3"/>
        <v>0</v>
      </c>
      <c r="O113" s="29"/>
      <c r="P113" s="29"/>
      <c r="Q113" s="29"/>
      <c r="R113" s="42">
        <f t="shared" si="7"/>
        <v>0</v>
      </c>
      <c r="S113" s="20" t="str">
        <f t="shared" si="8"/>
        <v>OK</v>
      </c>
      <c r="T113" s="142"/>
      <c r="U113" s="143"/>
      <c r="V113" s="143"/>
      <c r="W113" s="143"/>
      <c r="X113" s="143"/>
      <c r="Y113" s="143"/>
      <c r="Z113" s="143"/>
      <c r="AA113" s="40"/>
      <c r="AB113" s="40"/>
      <c r="AC113" s="40"/>
      <c r="AD113" s="40"/>
      <c r="AE113" s="38"/>
      <c r="AF113" s="38"/>
      <c r="AG113" s="38"/>
      <c r="AH113" s="38"/>
      <c r="AI113" s="38"/>
      <c r="AJ113" s="38"/>
      <c r="AK113" s="38"/>
      <c r="AL113" s="38"/>
      <c r="AM113" s="38"/>
      <c r="AN113" s="38"/>
      <c r="AO113" s="38"/>
      <c r="AP113" s="38"/>
      <c r="AQ113" s="38"/>
      <c r="AR113" s="38"/>
      <c r="AS113" s="38"/>
      <c r="AT113" s="38"/>
      <c r="AU113" s="38"/>
      <c r="AV113" s="38"/>
      <c r="AW113" s="38"/>
      <c r="AX113" s="38"/>
      <c r="AY113" s="38"/>
    </row>
    <row r="114" spans="1:51" ht="24.75" customHeight="1" x14ac:dyDescent="0.25">
      <c r="A114" s="166"/>
      <c r="B114" s="164"/>
      <c r="C114" s="67">
        <v>120</v>
      </c>
      <c r="D114" s="71" t="s">
        <v>174</v>
      </c>
      <c r="E114" s="86" t="s">
        <v>405</v>
      </c>
      <c r="F114" s="77" t="s">
        <v>403</v>
      </c>
      <c r="G114" s="75" t="s">
        <v>406</v>
      </c>
      <c r="H114" s="77" t="s">
        <v>468</v>
      </c>
      <c r="I114" s="82">
        <v>35.130000000000003</v>
      </c>
      <c r="J114" s="85">
        <v>2</v>
      </c>
      <c r="K114" s="28">
        <f t="shared" si="5"/>
        <v>0</v>
      </c>
      <c r="L114" s="28">
        <f t="shared" si="6"/>
        <v>0</v>
      </c>
      <c r="M114" s="29"/>
      <c r="N114" s="30">
        <f t="shared" si="3"/>
        <v>0</v>
      </c>
      <c r="O114" s="29"/>
      <c r="P114" s="29"/>
      <c r="Q114" s="29"/>
      <c r="R114" s="42">
        <f t="shared" si="7"/>
        <v>2</v>
      </c>
      <c r="S114" s="20" t="str">
        <f t="shared" si="8"/>
        <v>OK</v>
      </c>
      <c r="T114" s="142"/>
      <c r="U114" s="143"/>
      <c r="V114" s="143"/>
      <c r="W114" s="143"/>
      <c r="X114" s="143"/>
      <c r="Y114" s="143"/>
      <c r="Z114" s="143"/>
      <c r="AA114" s="40"/>
      <c r="AB114" s="40"/>
      <c r="AC114" s="40"/>
      <c r="AD114" s="40"/>
      <c r="AE114" s="38"/>
      <c r="AF114" s="38"/>
      <c r="AG114" s="38"/>
      <c r="AH114" s="38"/>
      <c r="AI114" s="38"/>
      <c r="AJ114" s="38"/>
      <c r="AK114" s="38"/>
      <c r="AL114" s="38"/>
      <c r="AM114" s="38"/>
      <c r="AN114" s="38"/>
      <c r="AO114" s="38"/>
      <c r="AP114" s="38"/>
      <c r="AQ114" s="38"/>
      <c r="AR114" s="38"/>
      <c r="AS114" s="38"/>
      <c r="AT114" s="38"/>
      <c r="AU114" s="38"/>
      <c r="AV114" s="38"/>
      <c r="AW114" s="38"/>
      <c r="AX114" s="38"/>
      <c r="AY114" s="38"/>
    </row>
    <row r="115" spans="1:51" ht="24.75" customHeight="1" x14ac:dyDescent="0.25">
      <c r="A115" s="166"/>
      <c r="B115" s="164"/>
      <c r="C115" s="67">
        <v>121</v>
      </c>
      <c r="D115" s="72" t="s">
        <v>175</v>
      </c>
      <c r="E115" s="86" t="s">
        <v>407</v>
      </c>
      <c r="F115" s="78" t="s">
        <v>51</v>
      </c>
      <c r="G115" s="79" t="s">
        <v>408</v>
      </c>
      <c r="H115" s="77" t="s">
        <v>468</v>
      </c>
      <c r="I115" s="82">
        <v>41.93</v>
      </c>
      <c r="J115" s="85">
        <v>0</v>
      </c>
      <c r="K115" s="28">
        <f t="shared" si="5"/>
        <v>0</v>
      </c>
      <c r="L115" s="28">
        <f t="shared" si="6"/>
        <v>0</v>
      </c>
      <c r="M115" s="29"/>
      <c r="N115" s="30">
        <f t="shared" si="3"/>
        <v>0</v>
      </c>
      <c r="O115" s="29"/>
      <c r="P115" s="29"/>
      <c r="Q115" s="29"/>
      <c r="R115" s="42">
        <f t="shared" si="7"/>
        <v>0</v>
      </c>
      <c r="S115" s="20" t="str">
        <f t="shared" si="8"/>
        <v>OK</v>
      </c>
      <c r="T115" s="142"/>
      <c r="U115" s="143"/>
      <c r="V115" s="143"/>
      <c r="W115" s="143"/>
      <c r="X115" s="143"/>
      <c r="Y115" s="143"/>
      <c r="Z115" s="143"/>
      <c r="AA115" s="40"/>
      <c r="AB115" s="40"/>
      <c r="AC115" s="40"/>
      <c r="AD115" s="40"/>
      <c r="AE115" s="38"/>
      <c r="AF115" s="38"/>
      <c r="AG115" s="38"/>
      <c r="AH115" s="38"/>
      <c r="AI115" s="38"/>
      <c r="AJ115" s="38"/>
      <c r="AK115" s="38"/>
      <c r="AL115" s="38"/>
      <c r="AM115" s="38"/>
      <c r="AN115" s="38"/>
      <c r="AO115" s="38"/>
      <c r="AP115" s="38"/>
      <c r="AQ115" s="38"/>
      <c r="AR115" s="38"/>
      <c r="AS115" s="38"/>
      <c r="AT115" s="38"/>
      <c r="AU115" s="38"/>
      <c r="AV115" s="38"/>
      <c r="AW115" s="38"/>
      <c r="AX115" s="38"/>
      <c r="AY115" s="38"/>
    </row>
    <row r="116" spans="1:51" ht="24.75" customHeight="1" x14ac:dyDescent="0.25">
      <c r="A116" s="166"/>
      <c r="B116" s="164"/>
      <c r="C116" s="67">
        <v>122</v>
      </c>
      <c r="D116" s="72" t="s">
        <v>176</v>
      </c>
      <c r="E116" s="86" t="s">
        <v>409</v>
      </c>
      <c r="F116" s="78" t="s">
        <v>374</v>
      </c>
      <c r="G116" s="79" t="s">
        <v>410</v>
      </c>
      <c r="H116" s="77" t="s">
        <v>468</v>
      </c>
      <c r="I116" s="82">
        <v>56.62</v>
      </c>
      <c r="J116" s="85">
        <v>0</v>
      </c>
      <c r="K116" s="28">
        <f t="shared" si="5"/>
        <v>0</v>
      </c>
      <c r="L116" s="28">
        <f t="shared" si="6"/>
        <v>0</v>
      </c>
      <c r="M116" s="29"/>
      <c r="N116" s="30">
        <f t="shared" si="3"/>
        <v>0</v>
      </c>
      <c r="O116" s="29"/>
      <c r="P116" s="29"/>
      <c r="Q116" s="29"/>
      <c r="R116" s="42">
        <f t="shared" si="7"/>
        <v>0</v>
      </c>
      <c r="S116" s="20" t="str">
        <f t="shared" si="8"/>
        <v>OK</v>
      </c>
      <c r="T116" s="142"/>
      <c r="U116" s="143"/>
      <c r="V116" s="143"/>
      <c r="W116" s="143"/>
      <c r="X116" s="143"/>
      <c r="Y116" s="143"/>
      <c r="Z116" s="143"/>
      <c r="AA116" s="40"/>
      <c r="AB116" s="40"/>
      <c r="AC116" s="40"/>
      <c r="AD116" s="40"/>
      <c r="AE116" s="38"/>
      <c r="AF116" s="38"/>
      <c r="AG116" s="38"/>
      <c r="AH116" s="38"/>
      <c r="AI116" s="38"/>
      <c r="AJ116" s="38"/>
      <c r="AK116" s="38"/>
      <c r="AL116" s="38"/>
      <c r="AM116" s="38"/>
      <c r="AN116" s="38"/>
      <c r="AO116" s="38"/>
      <c r="AP116" s="38"/>
      <c r="AQ116" s="38"/>
      <c r="AR116" s="38"/>
      <c r="AS116" s="38"/>
      <c r="AT116" s="38"/>
      <c r="AU116" s="38"/>
      <c r="AV116" s="38"/>
      <c r="AW116" s="38"/>
      <c r="AX116" s="38"/>
      <c r="AY116" s="38"/>
    </row>
    <row r="117" spans="1:51" ht="24.75" customHeight="1" x14ac:dyDescent="0.25">
      <c r="A117" s="166"/>
      <c r="B117" s="164"/>
      <c r="C117" s="67">
        <v>123</v>
      </c>
      <c r="D117" s="72" t="s">
        <v>177</v>
      </c>
      <c r="E117" s="86" t="s">
        <v>411</v>
      </c>
      <c r="F117" s="78" t="s">
        <v>274</v>
      </c>
      <c r="G117" s="79" t="s">
        <v>412</v>
      </c>
      <c r="H117" s="77" t="s">
        <v>468</v>
      </c>
      <c r="I117" s="82">
        <v>2.71</v>
      </c>
      <c r="J117" s="85">
        <v>0</v>
      </c>
      <c r="K117" s="28">
        <f t="shared" si="5"/>
        <v>0</v>
      </c>
      <c r="L117" s="28">
        <f t="shared" si="6"/>
        <v>0</v>
      </c>
      <c r="M117" s="29"/>
      <c r="N117" s="30">
        <f t="shared" si="3"/>
        <v>0</v>
      </c>
      <c r="O117" s="29"/>
      <c r="P117" s="29"/>
      <c r="Q117" s="29"/>
      <c r="R117" s="42">
        <f t="shared" si="7"/>
        <v>0</v>
      </c>
      <c r="S117" s="20" t="str">
        <f t="shared" si="8"/>
        <v>OK</v>
      </c>
      <c r="T117" s="142"/>
      <c r="U117" s="143"/>
      <c r="V117" s="143"/>
      <c r="W117" s="143"/>
      <c r="X117" s="143"/>
      <c r="Y117" s="143"/>
      <c r="Z117" s="143"/>
      <c r="AA117" s="40"/>
      <c r="AB117" s="40"/>
      <c r="AC117" s="40"/>
      <c r="AD117" s="40"/>
      <c r="AE117" s="38"/>
      <c r="AF117" s="38"/>
      <c r="AG117" s="38"/>
      <c r="AH117" s="38"/>
      <c r="AI117" s="38"/>
      <c r="AJ117" s="38"/>
      <c r="AK117" s="38"/>
      <c r="AL117" s="38"/>
      <c r="AM117" s="38"/>
      <c r="AN117" s="38"/>
      <c r="AO117" s="38"/>
      <c r="AP117" s="38"/>
      <c r="AQ117" s="38"/>
      <c r="AR117" s="38"/>
      <c r="AS117" s="38"/>
      <c r="AT117" s="38"/>
      <c r="AU117" s="38"/>
      <c r="AV117" s="38"/>
      <c r="AW117" s="38"/>
      <c r="AX117" s="38"/>
      <c r="AY117" s="38"/>
    </row>
    <row r="118" spans="1:51" ht="24.75" customHeight="1" x14ac:dyDescent="0.25">
      <c r="A118" s="166"/>
      <c r="B118" s="164"/>
      <c r="C118" s="67">
        <v>124</v>
      </c>
      <c r="D118" s="73" t="s">
        <v>178</v>
      </c>
      <c r="E118" s="86" t="s">
        <v>413</v>
      </c>
      <c r="F118" s="78" t="s">
        <v>414</v>
      </c>
      <c r="G118" s="80" t="s">
        <v>415</v>
      </c>
      <c r="H118" s="77" t="s">
        <v>468</v>
      </c>
      <c r="I118" s="82">
        <v>129.87</v>
      </c>
      <c r="J118" s="85">
        <v>0</v>
      </c>
      <c r="K118" s="28">
        <f t="shared" si="5"/>
        <v>0</v>
      </c>
      <c r="L118" s="28">
        <f t="shared" si="6"/>
        <v>0</v>
      </c>
      <c r="M118" s="29"/>
      <c r="N118" s="30">
        <f t="shared" si="3"/>
        <v>0</v>
      </c>
      <c r="O118" s="29"/>
      <c r="P118" s="29"/>
      <c r="Q118" s="29"/>
      <c r="R118" s="42">
        <f t="shared" si="7"/>
        <v>0</v>
      </c>
      <c r="S118" s="20" t="str">
        <f t="shared" si="8"/>
        <v>OK</v>
      </c>
      <c r="T118" s="142"/>
      <c r="U118" s="143"/>
      <c r="V118" s="143"/>
      <c r="W118" s="143"/>
      <c r="X118" s="143"/>
      <c r="Y118" s="143"/>
      <c r="Z118" s="143"/>
      <c r="AA118" s="40"/>
      <c r="AB118" s="40"/>
      <c r="AC118" s="40"/>
      <c r="AD118" s="40"/>
      <c r="AE118" s="38"/>
      <c r="AF118" s="38"/>
      <c r="AG118" s="38"/>
      <c r="AH118" s="38"/>
      <c r="AI118" s="38"/>
      <c r="AJ118" s="38"/>
      <c r="AK118" s="38"/>
      <c r="AL118" s="38"/>
      <c r="AM118" s="38"/>
      <c r="AN118" s="38"/>
      <c r="AO118" s="38"/>
      <c r="AP118" s="38"/>
      <c r="AQ118" s="38"/>
      <c r="AR118" s="38"/>
      <c r="AS118" s="38"/>
      <c r="AT118" s="38"/>
      <c r="AU118" s="38"/>
      <c r="AV118" s="38"/>
      <c r="AW118" s="38"/>
      <c r="AX118" s="38"/>
      <c r="AY118" s="38"/>
    </row>
    <row r="119" spans="1:51" ht="24.75" customHeight="1" x14ac:dyDescent="0.25">
      <c r="A119" s="166"/>
      <c r="B119" s="165"/>
      <c r="C119" s="67">
        <v>125</v>
      </c>
      <c r="D119" s="73" t="s">
        <v>179</v>
      </c>
      <c r="E119" s="86" t="s">
        <v>416</v>
      </c>
      <c r="F119" s="78" t="s">
        <v>403</v>
      </c>
      <c r="G119" s="80" t="s">
        <v>410</v>
      </c>
      <c r="H119" s="77" t="s">
        <v>468</v>
      </c>
      <c r="I119" s="82">
        <v>85.12</v>
      </c>
      <c r="J119" s="85">
        <v>0</v>
      </c>
      <c r="K119" s="28">
        <f t="shared" si="5"/>
        <v>0</v>
      </c>
      <c r="L119" s="28">
        <f t="shared" si="6"/>
        <v>0</v>
      </c>
      <c r="M119" s="29"/>
      <c r="N119" s="30">
        <f t="shared" si="3"/>
        <v>0</v>
      </c>
      <c r="O119" s="29"/>
      <c r="P119" s="29"/>
      <c r="Q119" s="29"/>
      <c r="R119" s="42">
        <f t="shared" si="7"/>
        <v>0</v>
      </c>
      <c r="S119" s="20" t="str">
        <f t="shared" si="8"/>
        <v>OK</v>
      </c>
      <c r="T119" s="142"/>
      <c r="U119" s="143"/>
      <c r="V119" s="143"/>
      <c r="W119" s="143"/>
      <c r="X119" s="143"/>
      <c r="Y119" s="143"/>
      <c r="Z119" s="143"/>
      <c r="AA119" s="40"/>
      <c r="AB119" s="40"/>
      <c r="AC119" s="40"/>
      <c r="AD119" s="40"/>
      <c r="AE119" s="38"/>
      <c r="AF119" s="38"/>
      <c r="AG119" s="38"/>
      <c r="AH119" s="38"/>
      <c r="AI119" s="38"/>
      <c r="AJ119" s="38"/>
      <c r="AK119" s="38"/>
      <c r="AL119" s="38"/>
      <c r="AM119" s="38"/>
      <c r="AN119" s="38"/>
      <c r="AO119" s="38"/>
      <c r="AP119" s="38"/>
      <c r="AQ119" s="38"/>
      <c r="AR119" s="38"/>
      <c r="AS119" s="38"/>
      <c r="AT119" s="38"/>
      <c r="AU119" s="38"/>
      <c r="AV119" s="38"/>
      <c r="AW119" s="38"/>
      <c r="AX119" s="38"/>
      <c r="AY119" s="38"/>
    </row>
    <row r="120" spans="1:51" ht="24.75" customHeight="1" x14ac:dyDescent="0.25">
      <c r="A120" s="166" t="s">
        <v>481</v>
      </c>
      <c r="B120" s="163">
        <v>15</v>
      </c>
      <c r="C120" s="67">
        <v>126</v>
      </c>
      <c r="D120" s="72" t="s">
        <v>180</v>
      </c>
      <c r="E120" s="86" t="s">
        <v>417</v>
      </c>
      <c r="F120" s="78" t="s">
        <v>3</v>
      </c>
      <c r="G120" s="79" t="s">
        <v>418</v>
      </c>
      <c r="H120" s="77" t="s">
        <v>470</v>
      </c>
      <c r="I120" s="82">
        <v>14.36</v>
      </c>
      <c r="J120" s="85">
        <v>0</v>
      </c>
      <c r="K120" s="28">
        <f t="shared" si="5"/>
        <v>0</v>
      </c>
      <c r="L120" s="28">
        <f t="shared" si="6"/>
        <v>0</v>
      </c>
      <c r="M120" s="29"/>
      <c r="N120" s="30">
        <f t="shared" si="3"/>
        <v>0</v>
      </c>
      <c r="O120" s="29"/>
      <c r="P120" s="29"/>
      <c r="Q120" s="29"/>
      <c r="R120" s="42">
        <f t="shared" si="7"/>
        <v>0</v>
      </c>
      <c r="S120" s="20" t="str">
        <f t="shared" si="8"/>
        <v>OK</v>
      </c>
      <c r="T120" s="142"/>
      <c r="U120" s="143"/>
      <c r="V120" s="143"/>
      <c r="W120" s="143"/>
      <c r="X120" s="143"/>
      <c r="Y120" s="143"/>
      <c r="Z120" s="143"/>
      <c r="AA120" s="40"/>
      <c r="AB120" s="40"/>
      <c r="AC120" s="40"/>
      <c r="AD120" s="40"/>
      <c r="AE120" s="38"/>
      <c r="AF120" s="38"/>
      <c r="AG120" s="38"/>
      <c r="AH120" s="38"/>
      <c r="AI120" s="38"/>
      <c r="AJ120" s="38"/>
      <c r="AK120" s="38"/>
      <c r="AL120" s="38"/>
      <c r="AM120" s="38"/>
      <c r="AN120" s="38"/>
      <c r="AO120" s="38"/>
      <c r="AP120" s="38"/>
      <c r="AQ120" s="38"/>
      <c r="AR120" s="38"/>
      <c r="AS120" s="38"/>
      <c r="AT120" s="38"/>
      <c r="AU120" s="38"/>
      <c r="AV120" s="38"/>
      <c r="AW120" s="38"/>
      <c r="AX120" s="38"/>
      <c r="AY120" s="38"/>
    </row>
    <row r="121" spans="1:51" ht="24.75" customHeight="1" x14ac:dyDescent="0.25">
      <c r="A121" s="166"/>
      <c r="B121" s="164"/>
      <c r="C121" s="67">
        <v>127</v>
      </c>
      <c r="D121" s="72" t="s">
        <v>181</v>
      </c>
      <c r="E121" s="86" t="s">
        <v>419</v>
      </c>
      <c r="F121" s="78" t="s">
        <v>3</v>
      </c>
      <c r="G121" s="79" t="s">
        <v>420</v>
      </c>
      <c r="H121" s="77" t="s">
        <v>468</v>
      </c>
      <c r="I121" s="82">
        <v>17.46</v>
      </c>
      <c r="J121" s="85">
        <v>0</v>
      </c>
      <c r="K121" s="28">
        <f t="shared" si="5"/>
        <v>0</v>
      </c>
      <c r="L121" s="28">
        <f t="shared" si="6"/>
        <v>0</v>
      </c>
      <c r="M121" s="29"/>
      <c r="N121" s="30">
        <f t="shared" si="3"/>
        <v>0</v>
      </c>
      <c r="O121" s="29"/>
      <c r="P121" s="29"/>
      <c r="Q121" s="29"/>
      <c r="R121" s="42">
        <f t="shared" si="7"/>
        <v>0</v>
      </c>
      <c r="S121" s="20" t="str">
        <f t="shared" si="8"/>
        <v>OK</v>
      </c>
      <c r="T121" s="142"/>
      <c r="U121" s="143"/>
      <c r="V121" s="143"/>
      <c r="W121" s="143"/>
      <c r="X121" s="143"/>
      <c r="Y121" s="143"/>
      <c r="Z121" s="143"/>
      <c r="AA121" s="40"/>
      <c r="AB121" s="40"/>
      <c r="AC121" s="40"/>
      <c r="AD121" s="40"/>
      <c r="AE121" s="38"/>
      <c r="AF121" s="38"/>
      <c r="AG121" s="38"/>
      <c r="AH121" s="38"/>
      <c r="AI121" s="38"/>
      <c r="AJ121" s="38"/>
      <c r="AK121" s="38"/>
      <c r="AL121" s="38"/>
      <c r="AM121" s="38"/>
      <c r="AN121" s="38"/>
      <c r="AO121" s="38"/>
      <c r="AP121" s="38"/>
      <c r="AQ121" s="38"/>
      <c r="AR121" s="38"/>
      <c r="AS121" s="38"/>
      <c r="AT121" s="38"/>
      <c r="AU121" s="38"/>
      <c r="AV121" s="38"/>
      <c r="AW121" s="38"/>
      <c r="AX121" s="38"/>
      <c r="AY121" s="38"/>
    </row>
    <row r="122" spans="1:51" ht="24.75" customHeight="1" x14ac:dyDescent="0.25">
      <c r="A122" s="166"/>
      <c r="B122" s="164"/>
      <c r="C122" s="67">
        <v>128</v>
      </c>
      <c r="D122" s="72" t="s">
        <v>182</v>
      </c>
      <c r="E122" s="86" t="s">
        <v>419</v>
      </c>
      <c r="F122" s="78" t="s">
        <v>3</v>
      </c>
      <c r="G122" s="79" t="s">
        <v>420</v>
      </c>
      <c r="H122" s="77" t="s">
        <v>468</v>
      </c>
      <c r="I122" s="82">
        <v>16.579999999999998</v>
      </c>
      <c r="J122" s="85">
        <v>0</v>
      </c>
      <c r="K122" s="28">
        <f t="shared" si="5"/>
        <v>0</v>
      </c>
      <c r="L122" s="28">
        <f t="shared" si="6"/>
        <v>0</v>
      </c>
      <c r="M122" s="29"/>
      <c r="N122" s="30">
        <f t="shared" si="3"/>
        <v>0</v>
      </c>
      <c r="O122" s="29"/>
      <c r="P122" s="29"/>
      <c r="Q122" s="29"/>
      <c r="R122" s="42">
        <f t="shared" si="7"/>
        <v>0</v>
      </c>
      <c r="S122" s="20" t="str">
        <f t="shared" si="8"/>
        <v>OK</v>
      </c>
      <c r="T122" s="142"/>
      <c r="U122" s="143"/>
      <c r="V122" s="143"/>
      <c r="W122" s="143"/>
      <c r="X122" s="143"/>
      <c r="Y122" s="143"/>
      <c r="Z122" s="143"/>
      <c r="AA122" s="40"/>
      <c r="AB122" s="40"/>
      <c r="AC122" s="40"/>
      <c r="AD122" s="40"/>
      <c r="AE122" s="38"/>
      <c r="AF122" s="38"/>
      <c r="AG122" s="38"/>
      <c r="AH122" s="38"/>
      <c r="AI122" s="38"/>
      <c r="AJ122" s="38"/>
      <c r="AK122" s="38"/>
      <c r="AL122" s="38"/>
      <c r="AM122" s="38"/>
      <c r="AN122" s="38"/>
      <c r="AO122" s="38"/>
      <c r="AP122" s="38"/>
      <c r="AQ122" s="38"/>
      <c r="AR122" s="38"/>
      <c r="AS122" s="38"/>
      <c r="AT122" s="38"/>
      <c r="AU122" s="38"/>
      <c r="AV122" s="38"/>
      <c r="AW122" s="38"/>
      <c r="AX122" s="38"/>
      <c r="AY122" s="38"/>
    </row>
    <row r="123" spans="1:51" ht="24.75" customHeight="1" x14ac:dyDescent="0.25">
      <c r="A123" s="166"/>
      <c r="B123" s="164"/>
      <c r="C123" s="67">
        <v>129</v>
      </c>
      <c r="D123" s="72" t="s">
        <v>183</v>
      </c>
      <c r="E123" s="86" t="s">
        <v>421</v>
      </c>
      <c r="F123" s="78" t="s">
        <v>3</v>
      </c>
      <c r="G123" s="79" t="s">
        <v>422</v>
      </c>
      <c r="H123" s="77" t="s">
        <v>471</v>
      </c>
      <c r="I123" s="82">
        <v>5.23</v>
      </c>
      <c r="J123" s="85">
        <v>0</v>
      </c>
      <c r="K123" s="28">
        <f t="shared" si="5"/>
        <v>0</v>
      </c>
      <c r="L123" s="28">
        <f t="shared" si="6"/>
        <v>0</v>
      </c>
      <c r="M123" s="29"/>
      <c r="N123" s="30">
        <f t="shared" si="3"/>
        <v>0</v>
      </c>
      <c r="O123" s="29"/>
      <c r="P123" s="29"/>
      <c r="Q123" s="29"/>
      <c r="R123" s="42">
        <f t="shared" si="7"/>
        <v>0</v>
      </c>
      <c r="S123" s="20" t="str">
        <f t="shared" si="8"/>
        <v>OK</v>
      </c>
      <c r="T123" s="142"/>
      <c r="U123" s="143"/>
      <c r="V123" s="143"/>
      <c r="W123" s="143"/>
      <c r="X123" s="143"/>
      <c r="Y123" s="143"/>
      <c r="Z123" s="143"/>
      <c r="AA123" s="40"/>
      <c r="AB123" s="40"/>
      <c r="AC123" s="40"/>
      <c r="AD123" s="40"/>
      <c r="AE123" s="38"/>
      <c r="AF123" s="38"/>
      <c r="AG123" s="38"/>
      <c r="AH123" s="38"/>
      <c r="AI123" s="38"/>
      <c r="AJ123" s="38"/>
      <c r="AK123" s="38"/>
      <c r="AL123" s="38"/>
      <c r="AM123" s="38"/>
      <c r="AN123" s="38"/>
      <c r="AO123" s="38"/>
      <c r="AP123" s="38"/>
      <c r="AQ123" s="38"/>
      <c r="AR123" s="38"/>
      <c r="AS123" s="38"/>
      <c r="AT123" s="38"/>
      <c r="AU123" s="38"/>
      <c r="AV123" s="38"/>
      <c r="AW123" s="38"/>
      <c r="AX123" s="38"/>
      <c r="AY123" s="38"/>
    </row>
    <row r="124" spans="1:51" ht="24.75" customHeight="1" x14ac:dyDescent="0.25">
      <c r="A124" s="166"/>
      <c r="B124" s="164"/>
      <c r="C124" s="67">
        <v>130</v>
      </c>
      <c r="D124" s="72" t="s">
        <v>184</v>
      </c>
      <c r="E124" s="86" t="s">
        <v>423</v>
      </c>
      <c r="F124" s="78" t="s">
        <v>3</v>
      </c>
      <c r="G124" s="79" t="s">
        <v>422</v>
      </c>
      <c r="H124" s="77" t="s">
        <v>471</v>
      </c>
      <c r="I124" s="82">
        <v>5.79</v>
      </c>
      <c r="J124" s="85">
        <v>0</v>
      </c>
      <c r="K124" s="28">
        <f t="shared" si="5"/>
        <v>0</v>
      </c>
      <c r="L124" s="28">
        <f t="shared" si="6"/>
        <v>0</v>
      </c>
      <c r="M124" s="29"/>
      <c r="N124" s="30">
        <f t="shared" si="3"/>
        <v>0</v>
      </c>
      <c r="O124" s="29"/>
      <c r="P124" s="29"/>
      <c r="Q124" s="29"/>
      <c r="R124" s="42">
        <f t="shared" si="7"/>
        <v>0</v>
      </c>
      <c r="S124" s="20" t="str">
        <f t="shared" si="8"/>
        <v>OK</v>
      </c>
      <c r="T124" s="142"/>
      <c r="U124" s="143"/>
      <c r="V124" s="143"/>
      <c r="W124" s="143"/>
      <c r="X124" s="143"/>
      <c r="Y124" s="143"/>
      <c r="Z124" s="143"/>
      <c r="AA124" s="40"/>
      <c r="AB124" s="40"/>
      <c r="AC124" s="40"/>
      <c r="AD124" s="40"/>
      <c r="AE124" s="38"/>
      <c r="AF124" s="38"/>
      <c r="AG124" s="38"/>
      <c r="AH124" s="38"/>
      <c r="AI124" s="38"/>
      <c r="AJ124" s="38"/>
      <c r="AK124" s="38"/>
      <c r="AL124" s="38"/>
      <c r="AM124" s="38"/>
      <c r="AN124" s="38"/>
      <c r="AO124" s="38"/>
      <c r="AP124" s="38"/>
      <c r="AQ124" s="38"/>
      <c r="AR124" s="38"/>
      <c r="AS124" s="38"/>
      <c r="AT124" s="38"/>
      <c r="AU124" s="38"/>
      <c r="AV124" s="38"/>
      <c r="AW124" s="38"/>
      <c r="AX124" s="38"/>
      <c r="AY124" s="38"/>
    </row>
    <row r="125" spans="1:51" ht="24.75" customHeight="1" x14ac:dyDescent="0.25">
      <c r="A125" s="166"/>
      <c r="B125" s="164"/>
      <c r="C125" s="67">
        <v>131</v>
      </c>
      <c r="D125" s="72" t="s">
        <v>185</v>
      </c>
      <c r="E125" s="86" t="s">
        <v>424</v>
      </c>
      <c r="F125" s="78" t="s">
        <v>236</v>
      </c>
      <c r="G125" s="79" t="s">
        <v>425</v>
      </c>
      <c r="H125" s="77" t="s">
        <v>468</v>
      </c>
      <c r="I125" s="82">
        <v>45.55</v>
      </c>
      <c r="J125" s="85">
        <v>0</v>
      </c>
      <c r="K125" s="28">
        <f t="shared" si="5"/>
        <v>0</v>
      </c>
      <c r="L125" s="28">
        <f t="shared" si="6"/>
        <v>0</v>
      </c>
      <c r="M125" s="29"/>
      <c r="N125" s="30">
        <f t="shared" si="3"/>
        <v>0</v>
      </c>
      <c r="O125" s="29"/>
      <c r="P125" s="29"/>
      <c r="Q125" s="29"/>
      <c r="R125" s="42">
        <f t="shared" si="7"/>
        <v>0</v>
      </c>
      <c r="S125" s="20" t="str">
        <f t="shared" si="8"/>
        <v>OK</v>
      </c>
      <c r="T125" s="142"/>
      <c r="U125" s="143"/>
      <c r="V125" s="143"/>
      <c r="W125" s="143"/>
      <c r="X125" s="143"/>
      <c r="Y125" s="143"/>
      <c r="Z125" s="143"/>
      <c r="AA125" s="40"/>
      <c r="AB125" s="40"/>
      <c r="AC125" s="40"/>
      <c r="AD125" s="40"/>
      <c r="AE125" s="38"/>
      <c r="AF125" s="38"/>
      <c r="AG125" s="38"/>
      <c r="AH125" s="38"/>
      <c r="AI125" s="38"/>
      <c r="AJ125" s="38"/>
      <c r="AK125" s="38"/>
      <c r="AL125" s="38"/>
      <c r="AM125" s="38"/>
      <c r="AN125" s="38"/>
      <c r="AO125" s="38"/>
      <c r="AP125" s="38"/>
      <c r="AQ125" s="38"/>
      <c r="AR125" s="38"/>
      <c r="AS125" s="38"/>
      <c r="AT125" s="38"/>
      <c r="AU125" s="38"/>
      <c r="AV125" s="38"/>
      <c r="AW125" s="38"/>
      <c r="AX125" s="38"/>
      <c r="AY125" s="38"/>
    </row>
    <row r="126" spans="1:51" ht="24.75" customHeight="1" x14ac:dyDescent="0.25">
      <c r="A126" s="166"/>
      <c r="B126" s="164"/>
      <c r="C126" s="67">
        <v>132</v>
      </c>
      <c r="D126" s="72" t="s">
        <v>186</v>
      </c>
      <c r="E126" s="86" t="s">
        <v>426</v>
      </c>
      <c r="F126" s="78" t="s">
        <v>236</v>
      </c>
      <c r="G126" s="79" t="s">
        <v>427</v>
      </c>
      <c r="H126" s="77" t="s">
        <v>473</v>
      </c>
      <c r="I126" s="82">
        <v>38.03</v>
      </c>
      <c r="J126" s="85">
        <v>0</v>
      </c>
      <c r="K126" s="28">
        <f t="shared" si="5"/>
        <v>0</v>
      </c>
      <c r="L126" s="28">
        <f t="shared" si="6"/>
        <v>0</v>
      </c>
      <c r="M126" s="29"/>
      <c r="N126" s="30">
        <f t="shared" si="3"/>
        <v>0</v>
      </c>
      <c r="O126" s="29"/>
      <c r="P126" s="29"/>
      <c r="Q126" s="29"/>
      <c r="R126" s="42">
        <f t="shared" si="7"/>
        <v>0</v>
      </c>
      <c r="S126" s="20" t="str">
        <f t="shared" si="8"/>
        <v>OK</v>
      </c>
      <c r="T126" s="142"/>
      <c r="U126" s="143"/>
      <c r="V126" s="143"/>
      <c r="W126" s="143"/>
      <c r="X126" s="143"/>
      <c r="Y126" s="143"/>
      <c r="Z126" s="143"/>
      <c r="AA126" s="40"/>
      <c r="AB126" s="40"/>
      <c r="AC126" s="40"/>
      <c r="AD126" s="40"/>
      <c r="AE126" s="38"/>
      <c r="AF126" s="38"/>
      <c r="AG126" s="38"/>
      <c r="AH126" s="38"/>
      <c r="AI126" s="38"/>
      <c r="AJ126" s="38"/>
      <c r="AK126" s="38"/>
      <c r="AL126" s="38"/>
      <c r="AM126" s="38"/>
      <c r="AN126" s="38"/>
      <c r="AO126" s="38"/>
      <c r="AP126" s="38"/>
      <c r="AQ126" s="38"/>
      <c r="AR126" s="38"/>
      <c r="AS126" s="38"/>
      <c r="AT126" s="38"/>
      <c r="AU126" s="38"/>
      <c r="AV126" s="38"/>
      <c r="AW126" s="38"/>
      <c r="AX126" s="38"/>
      <c r="AY126" s="38"/>
    </row>
    <row r="127" spans="1:51" ht="24.75" customHeight="1" x14ac:dyDescent="0.25">
      <c r="A127" s="166"/>
      <c r="B127" s="164"/>
      <c r="C127" s="67">
        <v>133</v>
      </c>
      <c r="D127" s="72" t="s">
        <v>187</v>
      </c>
      <c r="E127" s="86" t="s">
        <v>428</v>
      </c>
      <c r="F127" s="78" t="s">
        <v>374</v>
      </c>
      <c r="G127" s="79" t="s">
        <v>429</v>
      </c>
      <c r="H127" s="77" t="s">
        <v>474</v>
      </c>
      <c r="I127" s="82">
        <v>12.12</v>
      </c>
      <c r="J127" s="85">
        <v>0</v>
      </c>
      <c r="K127" s="28">
        <f t="shared" si="5"/>
        <v>0</v>
      </c>
      <c r="L127" s="28">
        <f t="shared" si="6"/>
        <v>0</v>
      </c>
      <c r="M127" s="29"/>
      <c r="N127" s="30">
        <f t="shared" si="3"/>
        <v>0</v>
      </c>
      <c r="O127" s="29"/>
      <c r="P127" s="29"/>
      <c r="Q127" s="29"/>
      <c r="R127" s="42">
        <f t="shared" si="7"/>
        <v>0</v>
      </c>
      <c r="S127" s="20" t="str">
        <f t="shared" si="8"/>
        <v>OK</v>
      </c>
      <c r="T127" s="142"/>
      <c r="U127" s="143"/>
      <c r="V127" s="143"/>
      <c r="W127" s="143"/>
      <c r="X127" s="143"/>
      <c r="Y127" s="143"/>
      <c r="Z127" s="143"/>
      <c r="AA127" s="40"/>
      <c r="AB127" s="40"/>
      <c r="AC127" s="40"/>
      <c r="AD127" s="40"/>
      <c r="AE127" s="38"/>
      <c r="AF127" s="38"/>
      <c r="AG127" s="38"/>
      <c r="AH127" s="38"/>
      <c r="AI127" s="38"/>
      <c r="AJ127" s="38"/>
      <c r="AK127" s="38"/>
      <c r="AL127" s="38"/>
      <c r="AM127" s="38"/>
      <c r="AN127" s="38"/>
      <c r="AO127" s="38"/>
      <c r="AP127" s="38"/>
      <c r="AQ127" s="38"/>
      <c r="AR127" s="38"/>
      <c r="AS127" s="38"/>
      <c r="AT127" s="38"/>
      <c r="AU127" s="38"/>
      <c r="AV127" s="38"/>
      <c r="AW127" s="38"/>
      <c r="AX127" s="38"/>
      <c r="AY127" s="38"/>
    </row>
    <row r="128" spans="1:51" ht="24.75" customHeight="1" x14ac:dyDescent="0.25">
      <c r="A128" s="166"/>
      <c r="B128" s="164"/>
      <c r="C128" s="67">
        <v>134</v>
      </c>
      <c r="D128" s="72" t="s">
        <v>188</v>
      </c>
      <c r="E128" s="86" t="s">
        <v>430</v>
      </c>
      <c r="F128" s="78" t="s">
        <v>236</v>
      </c>
      <c r="G128" s="79" t="s">
        <v>431</v>
      </c>
      <c r="H128" s="77" t="s">
        <v>468</v>
      </c>
      <c r="I128" s="82">
        <v>14.89</v>
      </c>
      <c r="J128" s="85">
        <v>0</v>
      </c>
      <c r="K128" s="28">
        <f t="shared" si="5"/>
        <v>0</v>
      </c>
      <c r="L128" s="28">
        <f t="shared" si="6"/>
        <v>0</v>
      </c>
      <c r="M128" s="29"/>
      <c r="N128" s="30">
        <f t="shared" si="3"/>
        <v>0</v>
      </c>
      <c r="O128" s="29"/>
      <c r="P128" s="29"/>
      <c r="Q128" s="29"/>
      <c r="R128" s="42">
        <f t="shared" si="7"/>
        <v>0</v>
      </c>
      <c r="S128" s="20" t="str">
        <f t="shared" si="8"/>
        <v>OK</v>
      </c>
      <c r="T128" s="142"/>
      <c r="U128" s="143"/>
      <c r="V128" s="143"/>
      <c r="W128" s="143"/>
      <c r="X128" s="143"/>
      <c r="Y128" s="143"/>
      <c r="Z128" s="143"/>
      <c r="AA128" s="40"/>
      <c r="AB128" s="40"/>
      <c r="AC128" s="40"/>
      <c r="AD128" s="40"/>
      <c r="AE128" s="38"/>
      <c r="AF128" s="38"/>
      <c r="AG128" s="38"/>
      <c r="AH128" s="38"/>
      <c r="AI128" s="38"/>
      <c r="AJ128" s="38"/>
      <c r="AK128" s="38"/>
      <c r="AL128" s="38"/>
      <c r="AM128" s="38"/>
      <c r="AN128" s="38"/>
      <c r="AO128" s="38"/>
      <c r="AP128" s="38"/>
      <c r="AQ128" s="38"/>
      <c r="AR128" s="38"/>
      <c r="AS128" s="38"/>
      <c r="AT128" s="38"/>
      <c r="AU128" s="38"/>
      <c r="AV128" s="38"/>
      <c r="AW128" s="38"/>
      <c r="AX128" s="38"/>
      <c r="AY128" s="38"/>
    </row>
    <row r="129" spans="1:51" ht="24.75" customHeight="1" x14ac:dyDescent="0.25">
      <c r="A129" s="166"/>
      <c r="B129" s="164"/>
      <c r="C129" s="67">
        <v>135</v>
      </c>
      <c r="D129" s="72" t="s">
        <v>189</v>
      </c>
      <c r="E129" s="86" t="s">
        <v>432</v>
      </c>
      <c r="F129" s="78" t="s">
        <v>236</v>
      </c>
      <c r="G129" s="80" t="s">
        <v>433</v>
      </c>
      <c r="H129" s="77" t="s">
        <v>468</v>
      </c>
      <c r="I129" s="82">
        <v>7.29</v>
      </c>
      <c r="J129" s="85">
        <v>0</v>
      </c>
      <c r="K129" s="28">
        <f t="shared" si="5"/>
        <v>0</v>
      </c>
      <c r="L129" s="28">
        <f t="shared" si="6"/>
        <v>0</v>
      </c>
      <c r="M129" s="29"/>
      <c r="N129" s="30">
        <f t="shared" si="3"/>
        <v>0</v>
      </c>
      <c r="O129" s="29"/>
      <c r="P129" s="29"/>
      <c r="Q129" s="29"/>
      <c r="R129" s="42">
        <f t="shared" si="7"/>
        <v>0</v>
      </c>
      <c r="S129" s="20" t="str">
        <f t="shared" si="8"/>
        <v>OK</v>
      </c>
      <c r="T129" s="142"/>
      <c r="U129" s="143"/>
      <c r="V129" s="143"/>
      <c r="W129" s="143"/>
      <c r="X129" s="143"/>
      <c r="Y129" s="143"/>
      <c r="Z129" s="143"/>
      <c r="AA129" s="40"/>
      <c r="AB129" s="40"/>
      <c r="AC129" s="40"/>
      <c r="AD129" s="40"/>
      <c r="AE129" s="38"/>
      <c r="AF129" s="38"/>
      <c r="AG129" s="38"/>
      <c r="AH129" s="38"/>
      <c r="AI129" s="38"/>
      <c r="AJ129" s="38"/>
      <c r="AK129" s="38"/>
      <c r="AL129" s="38"/>
      <c r="AM129" s="38"/>
      <c r="AN129" s="38"/>
      <c r="AO129" s="38"/>
      <c r="AP129" s="38"/>
      <c r="AQ129" s="38"/>
      <c r="AR129" s="38"/>
      <c r="AS129" s="38"/>
      <c r="AT129" s="38"/>
      <c r="AU129" s="38"/>
      <c r="AV129" s="38"/>
      <c r="AW129" s="38"/>
      <c r="AX129" s="38"/>
      <c r="AY129" s="38"/>
    </row>
    <row r="130" spans="1:51" ht="24.75" customHeight="1" x14ac:dyDescent="0.25">
      <c r="A130" s="166"/>
      <c r="B130" s="164"/>
      <c r="C130" s="67">
        <v>136</v>
      </c>
      <c r="D130" s="72" t="s">
        <v>190</v>
      </c>
      <c r="E130" s="86" t="s">
        <v>434</v>
      </c>
      <c r="F130" s="78" t="s">
        <v>236</v>
      </c>
      <c r="G130" s="80" t="s">
        <v>433</v>
      </c>
      <c r="H130" s="77" t="s">
        <v>468</v>
      </c>
      <c r="I130" s="82">
        <v>11.18</v>
      </c>
      <c r="J130" s="85">
        <v>0</v>
      </c>
      <c r="K130" s="28">
        <f t="shared" si="5"/>
        <v>0</v>
      </c>
      <c r="L130" s="28">
        <f t="shared" si="6"/>
        <v>0</v>
      </c>
      <c r="M130" s="29"/>
      <c r="N130" s="30">
        <f t="shared" si="3"/>
        <v>0</v>
      </c>
      <c r="O130" s="29"/>
      <c r="P130" s="29"/>
      <c r="Q130" s="29"/>
      <c r="R130" s="42">
        <f t="shared" si="7"/>
        <v>0</v>
      </c>
      <c r="S130" s="20" t="str">
        <f t="shared" si="8"/>
        <v>OK</v>
      </c>
      <c r="T130" s="142"/>
      <c r="U130" s="143"/>
      <c r="V130" s="143"/>
      <c r="W130" s="143"/>
      <c r="X130" s="143"/>
      <c r="Y130" s="143"/>
      <c r="Z130" s="143"/>
      <c r="AA130" s="40"/>
      <c r="AB130" s="40"/>
      <c r="AC130" s="40"/>
      <c r="AD130" s="40"/>
      <c r="AE130" s="38"/>
      <c r="AF130" s="38"/>
      <c r="AG130" s="38"/>
      <c r="AH130" s="38"/>
      <c r="AI130" s="38"/>
      <c r="AJ130" s="38"/>
      <c r="AK130" s="38"/>
      <c r="AL130" s="38"/>
      <c r="AM130" s="38"/>
      <c r="AN130" s="38"/>
      <c r="AO130" s="38"/>
      <c r="AP130" s="38"/>
      <c r="AQ130" s="38"/>
      <c r="AR130" s="38"/>
      <c r="AS130" s="38"/>
      <c r="AT130" s="38"/>
      <c r="AU130" s="38"/>
      <c r="AV130" s="38"/>
      <c r="AW130" s="38"/>
      <c r="AX130" s="38"/>
      <c r="AY130" s="38"/>
    </row>
    <row r="131" spans="1:51" ht="24.75" customHeight="1" x14ac:dyDescent="0.25">
      <c r="A131" s="166"/>
      <c r="B131" s="164"/>
      <c r="C131" s="67">
        <v>137</v>
      </c>
      <c r="D131" s="72" t="s">
        <v>191</v>
      </c>
      <c r="E131" s="86" t="s">
        <v>435</v>
      </c>
      <c r="F131" s="78" t="s">
        <v>236</v>
      </c>
      <c r="G131" s="79" t="s">
        <v>436</v>
      </c>
      <c r="H131" s="77" t="s">
        <v>475</v>
      </c>
      <c r="I131" s="82">
        <v>204.37</v>
      </c>
      <c r="J131" s="85">
        <v>0</v>
      </c>
      <c r="K131" s="28">
        <f t="shared" si="5"/>
        <v>0</v>
      </c>
      <c r="L131" s="28">
        <f t="shared" si="6"/>
        <v>0</v>
      </c>
      <c r="M131" s="29"/>
      <c r="N131" s="30">
        <f t="shared" si="3"/>
        <v>0</v>
      </c>
      <c r="O131" s="29"/>
      <c r="P131" s="29"/>
      <c r="Q131" s="29"/>
      <c r="R131" s="42">
        <f t="shared" si="7"/>
        <v>0</v>
      </c>
      <c r="S131" s="20" t="str">
        <f t="shared" si="8"/>
        <v>OK</v>
      </c>
      <c r="T131" s="142"/>
      <c r="U131" s="143"/>
      <c r="V131" s="143"/>
      <c r="W131" s="143"/>
      <c r="X131" s="143"/>
      <c r="Y131" s="143"/>
      <c r="Z131" s="143"/>
      <c r="AA131" s="40"/>
      <c r="AB131" s="40"/>
      <c r="AC131" s="40"/>
      <c r="AD131" s="40"/>
      <c r="AE131" s="38"/>
      <c r="AF131" s="38"/>
      <c r="AG131" s="38"/>
      <c r="AH131" s="38"/>
      <c r="AI131" s="38"/>
      <c r="AJ131" s="38"/>
      <c r="AK131" s="38"/>
      <c r="AL131" s="38"/>
      <c r="AM131" s="38"/>
      <c r="AN131" s="38"/>
      <c r="AO131" s="38"/>
      <c r="AP131" s="38"/>
      <c r="AQ131" s="38"/>
      <c r="AR131" s="38"/>
      <c r="AS131" s="38"/>
      <c r="AT131" s="38"/>
      <c r="AU131" s="38"/>
      <c r="AV131" s="38"/>
      <c r="AW131" s="38"/>
      <c r="AX131" s="38"/>
      <c r="AY131" s="38"/>
    </row>
    <row r="132" spans="1:51" ht="24.75" customHeight="1" x14ac:dyDescent="0.25">
      <c r="A132" s="166"/>
      <c r="B132" s="164"/>
      <c r="C132" s="67">
        <v>138</v>
      </c>
      <c r="D132" s="72" t="s">
        <v>192</v>
      </c>
      <c r="E132" s="86" t="s">
        <v>437</v>
      </c>
      <c r="F132" s="78" t="s">
        <v>291</v>
      </c>
      <c r="G132" s="79" t="s">
        <v>438</v>
      </c>
      <c r="H132" s="77" t="s">
        <v>475</v>
      </c>
      <c r="I132" s="82">
        <v>119.47</v>
      </c>
      <c r="J132" s="85">
        <v>0</v>
      </c>
      <c r="K132" s="28">
        <f t="shared" si="5"/>
        <v>0</v>
      </c>
      <c r="L132" s="28">
        <f t="shared" si="6"/>
        <v>0</v>
      </c>
      <c r="M132" s="29"/>
      <c r="N132" s="30">
        <f t="shared" si="3"/>
        <v>0</v>
      </c>
      <c r="O132" s="29"/>
      <c r="P132" s="29"/>
      <c r="Q132" s="29"/>
      <c r="R132" s="42">
        <f t="shared" si="7"/>
        <v>0</v>
      </c>
      <c r="S132" s="20" t="str">
        <f t="shared" si="8"/>
        <v>OK</v>
      </c>
      <c r="T132" s="142"/>
      <c r="U132" s="143"/>
      <c r="V132" s="143"/>
      <c r="W132" s="143"/>
      <c r="X132" s="143"/>
      <c r="Y132" s="143"/>
      <c r="Z132" s="143"/>
      <c r="AA132" s="40"/>
      <c r="AB132" s="40"/>
      <c r="AC132" s="40"/>
      <c r="AD132" s="40"/>
      <c r="AE132" s="38"/>
      <c r="AF132" s="38"/>
      <c r="AG132" s="38"/>
      <c r="AH132" s="38"/>
      <c r="AI132" s="38"/>
      <c r="AJ132" s="38"/>
      <c r="AK132" s="38"/>
      <c r="AL132" s="38"/>
      <c r="AM132" s="38"/>
      <c r="AN132" s="38"/>
      <c r="AO132" s="38"/>
      <c r="AP132" s="38"/>
      <c r="AQ132" s="38"/>
      <c r="AR132" s="38"/>
      <c r="AS132" s="38"/>
      <c r="AT132" s="38"/>
      <c r="AU132" s="38"/>
      <c r="AV132" s="38"/>
      <c r="AW132" s="38"/>
      <c r="AX132" s="38"/>
      <c r="AY132" s="38"/>
    </row>
    <row r="133" spans="1:51" ht="24.75" customHeight="1" x14ac:dyDescent="0.25">
      <c r="A133" s="166"/>
      <c r="B133" s="164"/>
      <c r="C133" s="67">
        <v>139</v>
      </c>
      <c r="D133" s="72" t="s">
        <v>193</v>
      </c>
      <c r="E133" s="86" t="s">
        <v>439</v>
      </c>
      <c r="F133" s="78" t="s">
        <v>236</v>
      </c>
      <c r="G133" s="79" t="s">
        <v>427</v>
      </c>
      <c r="H133" s="77" t="s">
        <v>473</v>
      </c>
      <c r="I133" s="82">
        <v>42.23</v>
      </c>
      <c r="J133" s="85">
        <v>0</v>
      </c>
      <c r="K133" s="28">
        <f t="shared" si="5"/>
        <v>0</v>
      </c>
      <c r="L133" s="28">
        <f t="shared" si="6"/>
        <v>0</v>
      </c>
      <c r="M133" s="29"/>
      <c r="N133" s="30">
        <f t="shared" si="3"/>
        <v>0</v>
      </c>
      <c r="O133" s="29"/>
      <c r="P133" s="29"/>
      <c r="Q133" s="29"/>
      <c r="R133" s="42">
        <f t="shared" si="7"/>
        <v>0</v>
      </c>
      <c r="S133" s="20" t="str">
        <f t="shared" si="8"/>
        <v>OK</v>
      </c>
      <c r="T133" s="142"/>
      <c r="U133" s="143"/>
      <c r="V133" s="143"/>
      <c r="W133" s="143"/>
      <c r="X133" s="143"/>
      <c r="Y133" s="143"/>
      <c r="Z133" s="143"/>
      <c r="AA133" s="40"/>
      <c r="AB133" s="40"/>
      <c r="AC133" s="40"/>
      <c r="AD133" s="40"/>
      <c r="AE133" s="38"/>
      <c r="AF133" s="38"/>
      <c r="AG133" s="38"/>
      <c r="AH133" s="38"/>
      <c r="AI133" s="38"/>
      <c r="AJ133" s="38"/>
      <c r="AK133" s="38"/>
      <c r="AL133" s="38"/>
      <c r="AM133" s="38"/>
      <c r="AN133" s="38"/>
      <c r="AO133" s="38"/>
      <c r="AP133" s="38"/>
      <c r="AQ133" s="38"/>
      <c r="AR133" s="38"/>
      <c r="AS133" s="38"/>
      <c r="AT133" s="38"/>
      <c r="AU133" s="38"/>
      <c r="AV133" s="38"/>
      <c r="AW133" s="38"/>
      <c r="AX133" s="38"/>
      <c r="AY133" s="38"/>
    </row>
    <row r="134" spans="1:51" ht="24.75" customHeight="1" x14ac:dyDescent="0.25">
      <c r="A134" s="166"/>
      <c r="B134" s="164"/>
      <c r="C134" s="67">
        <v>140</v>
      </c>
      <c r="D134" s="72" t="s">
        <v>194</v>
      </c>
      <c r="E134" s="86" t="s">
        <v>440</v>
      </c>
      <c r="F134" s="78" t="s">
        <v>236</v>
      </c>
      <c r="G134" s="79" t="s">
        <v>441</v>
      </c>
      <c r="H134" s="77" t="s">
        <v>475</v>
      </c>
      <c r="I134" s="82">
        <v>20.39</v>
      </c>
      <c r="J134" s="85">
        <v>0</v>
      </c>
      <c r="K134" s="28">
        <f t="shared" si="5"/>
        <v>0</v>
      </c>
      <c r="L134" s="28">
        <f t="shared" si="6"/>
        <v>0</v>
      </c>
      <c r="M134" s="29"/>
      <c r="N134" s="30">
        <f t="shared" si="3"/>
        <v>0</v>
      </c>
      <c r="O134" s="29"/>
      <c r="P134" s="29"/>
      <c r="Q134" s="29"/>
      <c r="R134" s="42">
        <f t="shared" si="7"/>
        <v>0</v>
      </c>
      <c r="S134" s="20" t="str">
        <f t="shared" si="8"/>
        <v>OK</v>
      </c>
      <c r="T134" s="142"/>
      <c r="U134" s="143"/>
      <c r="V134" s="143"/>
      <c r="W134" s="143"/>
      <c r="X134" s="143"/>
      <c r="Y134" s="143"/>
      <c r="Z134" s="143"/>
      <c r="AA134" s="40"/>
      <c r="AB134" s="40"/>
      <c r="AC134" s="40"/>
      <c r="AD134" s="40"/>
      <c r="AE134" s="38"/>
      <c r="AF134" s="38"/>
      <c r="AG134" s="38"/>
      <c r="AH134" s="38"/>
      <c r="AI134" s="38"/>
      <c r="AJ134" s="38"/>
      <c r="AK134" s="38"/>
      <c r="AL134" s="38"/>
      <c r="AM134" s="38"/>
      <c r="AN134" s="38"/>
      <c r="AO134" s="38"/>
      <c r="AP134" s="38"/>
      <c r="AQ134" s="38"/>
      <c r="AR134" s="38"/>
      <c r="AS134" s="38"/>
      <c r="AT134" s="38"/>
      <c r="AU134" s="38"/>
      <c r="AV134" s="38"/>
      <c r="AW134" s="38"/>
      <c r="AX134" s="38"/>
      <c r="AY134" s="38"/>
    </row>
    <row r="135" spans="1:51" ht="24.75" customHeight="1" x14ac:dyDescent="0.25">
      <c r="A135" s="166"/>
      <c r="B135" s="164"/>
      <c r="C135" s="67">
        <v>141</v>
      </c>
      <c r="D135" s="72" t="s">
        <v>195</v>
      </c>
      <c r="E135" s="86" t="s">
        <v>442</v>
      </c>
      <c r="F135" s="78" t="s">
        <v>236</v>
      </c>
      <c r="G135" s="79" t="s">
        <v>443</v>
      </c>
      <c r="H135" s="77" t="s">
        <v>475</v>
      </c>
      <c r="I135" s="82">
        <v>23.65</v>
      </c>
      <c r="J135" s="85">
        <v>0</v>
      </c>
      <c r="K135" s="28">
        <f t="shared" si="5"/>
        <v>0</v>
      </c>
      <c r="L135" s="28">
        <f t="shared" si="6"/>
        <v>0</v>
      </c>
      <c r="M135" s="29"/>
      <c r="N135" s="30">
        <f t="shared" si="3"/>
        <v>0</v>
      </c>
      <c r="O135" s="29"/>
      <c r="P135" s="29"/>
      <c r="Q135" s="29"/>
      <c r="R135" s="42">
        <f t="shared" si="7"/>
        <v>0</v>
      </c>
      <c r="S135" s="20" t="str">
        <f t="shared" si="8"/>
        <v>OK</v>
      </c>
      <c r="T135" s="142"/>
      <c r="U135" s="143"/>
      <c r="V135" s="143"/>
      <c r="W135" s="143"/>
      <c r="X135" s="143"/>
      <c r="Y135" s="143"/>
      <c r="Z135" s="143"/>
      <c r="AA135" s="40"/>
      <c r="AB135" s="40"/>
      <c r="AC135" s="40"/>
      <c r="AD135" s="40"/>
      <c r="AE135" s="38"/>
      <c r="AF135" s="38"/>
      <c r="AG135" s="38"/>
      <c r="AH135" s="38"/>
      <c r="AI135" s="38"/>
      <c r="AJ135" s="38"/>
      <c r="AK135" s="38"/>
      <c r="AL135" s="38"/>
      <c r="AM135" s="38"/>
      <c r="AN135" s="38"/>
      <c r="AO135" s="38"/>
      <c r="AP135" s="38"/>
      <c r="AQ135" s="38"/>
      <c r="AR135" s="38"/>
      <c r="AS135" s="38"/>
      <c r="AT135" s="38"/>
      <c r="AU135" s="38"/>
      <c r="AV135" s="38"/>
      <c r="AW135" s="38"/>
      <c r="AX135" s="38"/>
      <c r="AY135" s="38"/>
    </row>
    <row r="136" spans="1:51" ht="24.75" customHeight="1" x14ac:dyDescent="0.25">
      <c r="A136" s="166"/>
      <c r="B136" s="164"/>
      <c r="C136" s="67">
        <v>142</v>
      </c>
      <c r="D136" s="72" t="s">
        <v>196</v>
      </c>
      <c r="E136" s="86" t="s">
        <v>444</v>
      </c>
      <c r="F136" s="78" t="s">
        <v>236</v>
      </c>
      <c r="G136" s="79" t="s">
        <v>445</v>
      </c>
      <c r="H136" s="77" t="s">
        <v>475</v>
      </c>
      <c r="I136" s="82">
        <v>23.5</v>
      </c>
      <c r="J136" s="85">
        <v>0</v>
      </c>
      <c r="K136" s="28">
        <f t="shared" si="5"/>
        <v>0</v>
      </c>
      <c r="L136" s="28">
        <f t="shared" si="6"/>
        <v>0</v>
      </c>
      <c r="M136" s="29"/>
      <c r="N136" s="30">
        <f t="shared" si="3"/>
        <v>0</v>
      </c>
      <c r="O136" s="29"/>
      <c r="P136" s="29"/>
      <c r="Q136" s="29"/>
      <c r="R136" s="42">
        <f t="shared" si="7"/>
        <v>0</v>
      </c>
      <c r="S136" s="20" t="str">
        <f t="shared" si="8"/>
        <v>OK</v>
      </c>
      <c r="T136" s="142"/>
      <c r="U136" s="143"/>
      <c r="V136" s="143"/>
      <c r="W136" s="143"/>
      <c r="X136" s="143"/>
      <c r="Y136" s="143"/>
      <c r="Z136" s="143"/>
      <c r="AA136" s="40"/>
      <c r="AB136" s="40"/>
      <c r="AC136" s="40"/>
      <c r="AD136" s="40"/>
      <c r="AE136" s="38"/>
      <c r="AF136" s="38"/>
      <c r="AG136" s="38"/>
      <c r="AH136" s="38"/>
      <c r="AI136" s="38"/>
      <c r="AJ136" s="38"/>
      <c r="AK136" s="38"/>
      <c r="AL136" s="38"/>
      <c r="AM136" s="38"/>
      <c r="AN136" s="38"/>
      <c r="AO136" s="38"/>
      <c r="AP136" s="38"/>
      <c r="AQ136" s="38"/>
      <c r="AR136" s="38"/>
      <c r="AS136" s="38"/>
      <c r="AT136" s="38"/>
      <c r="AU136" s="38"/>
      <c r="AV136" s="38"/>
      <c r="AW136" s="38"/>
      <c r="AX136" s="38"/>
      <c r="AY136" s="38"/>
    </row>
    <row r="137" spans="1:51" ht="24.75" customHeight="1" x14ac:dyDescent="0.25">
      <c r="A137" s="166"/>
      <c r="B137" s="164"/>
      <c r="C137" s="67">
        <v>143</v>
      </c>
      <c r="D137" s="72" t="s">
        <v>197</v>
      </c>
      <c r="E137" s="86" t="s">
        <v>446</v>
      </c>
      <c r="F137" s="78" t="s">
        <v>236</v>
      </c>
      <c r="G137" s="79" t="s">
        <v>447</v>
      </c>
      <c r="H137" s="77" t="s">
        <v>472</v>
      </c>
      <c r="I137" s="82">
        <v>5.53</v>
      </c>
      <c r="J137" s="85">
        <v>0</v>
      </c>
      <c r="K137" s="28">
        <f t="shared" si="5"/>
        <v>0</v>
      </c>
      <c r="L137" s="28">
        <f t="shared" si="6"/>
        <v>0</v>
      </c>
      <c r="M137" s="29"/>
      <c r="N137" s="30">
        <f t="shared" si="3"/>
        <v>0</v>
      </c>
      <c r="O137" s="29"/>
      <c r="P137" s="29"/>
      <c r="Q137" s="29"/>
      <c r="R137" s="42">
        <f t="shared" si="7"/>
        <v>0</v>
      </c>
      <c r="S137" s="20" t="str">
        <f t="shared" si="8"/>
        <v>OK</v>
      </c>
      <c r="T137" s="142"/>
      <c r="U137" s="143"/>
      <c r="V137" s="143"/>
      <c r="W137" s="143"/>
      <c r="X137" s="143"/>
      <c r="Y137" s="143"/>
      <c r="Z137" s="143"/>
      <c r="AA137" s="40"/>
      <c r="AB137" s="40"/>
      <c r="AC137" s="40"/>
      <c r="AD137" s="40"/>
      <c r="AE137" s="38"/>
      <c r="AF137" s="38"/>
      <c r="AG137" s="38"/>
      <c r="AH137" s="38"/>
      <c r="AI137" s="38"/>
      <c r="AJ137" s="38"/>
      <c r="AK137" s="38"/>
      <c r="AL137" s="38"/>
      <c r="AM137" s="38"/>
      <c r="AN137" s="38"/>
      <c r="AO137" s="38"/>
      <c r="AP137" s="38"/>
      <c r="AQ137" s="38"/>
      <c r="AR137" s="38"/>
      <c r="AS137" s="38"/>
      <c r="AT137" s="38"/>
      <c r="AU137" s="38"/>
      <c r="AV137" s="38"/>
      <c r="AW137" s="38"/>
      <c r="AX137" s="38"/>
      <c r="AY137" s="38"/>
    </row>
    <row r="138" spans="1:51" ht="24.75" customHeight="1" x14ac:dyDescent="0.25">
      <c r="A138" s="166"/>
      <c r="B138" s="165"/>
      <c r="C138" s="67">
        <v>144</v>
      </c>
      <c r="D138" s="72" t="s">
        <v>198</v>
      </c>
      <c r="E138" s="86" t="s">
        <v>448</v>
      </c>
      <c r="F138" s="78" t="s">
        <v>236</v>
      </c>
      <c r="G138" s="79" t="s">
        <v>447</v>
      </c>
      <c r="H138" s="77" t="s">
        <v>472</v>
      </c>
      <c r="I138" s="82">
        <v>7.93</v>
      </c>
      <c r="J138" s="85">
        <v>0</v>
      </c>
      <c r="K138" s="28">
        <f t="shared" si="5"/>
        <v>0</v>
      </c>
      <c r="L138" s="28">
        <f t="shared" si="6"/>
        <v>0</v>
      </c>
      <c r="M138" s="29"/>
      <c r="N138" s="30">
        <f t="shared" si="3"/>
        <v>0</v>
      </c>
      <c r="O138" s="29"/>
      <c r="P138" s="29"/>
      <c r="Q138" s="29"/>
      <c r="R138" s="42">
        <f t="shared" si="7"/>
        <v>0</v>
      </c>
      <c r="S138" s="20" t="str">
        <f t="shared" si="8"/>
        <v>OK</v>
      </c>
      <c r="T138" s="142"/>
      <c r="U138" s="143"/>
      <c r="V138" s="143"/>
      <c r="W138" s="143"/>
      <c r="X138" s="143"/>
      <c r="Y138" s="143"/>
      <c r="Z138" s="143"/>
      <c r="AA138" s="40"/>
      <c r="AB138" s="40"/>
      <c r="AC138" s="40"/>
      <c r="AD138" s="40"/>
      <c r="AE138" s="38"/>
      <c r="AF138" s="38"/>
      <c r="AG138" s="38"/>
      <c r="AH138" s="38"/>
      <c r="AI138" s="38"/>
      <c r="AJ138" s="38"/>
      <c r="AK138" s="38"/>
      <c r="AL138" s="38"/>
      <c r="AM138" s="38"/>
      <c r="AN138" s="38"/>
      <c r="AO138" s="38"/>
      <c r="AP138" s="38"/>
      <c r="AQ138" s="38"/>
      <c r="AR138" s="38"/>
      <c r="AS138" s="38"/>
      <c r="AT138" s="38"/>
      <c r="AU138" s="38"/>
      <c r="AV138" s="38"/>
      <c r="AW138" s="38"/>
      <c r="AX138" s="38"/>
      <c r="AY138" s="38"/>
    </row>
    <row r="139" spans="1:51" ht="24.75" customHeight="1" x14ac:dyDescent="0.25">
      <c r="A139" s="166" t="s">
        <v>481</v>
      </c>
      <c r="B139" s="163">
        <v>16</v>
      </c>
      <c r="C139" s="67">
        <v>145</v>
      </c>
      <c r="D139" s="72" t="s">
        <v>199</v>
      </c>
      <c r="E139" s="86" t="s">
        <v>449</v>
      </c>
      <c r="F139" s="78" t="s">
        <v>236</v>
      </c>
      <c r="G139" s="79" t="s">
        <v>450</v>
      </c>
      <c r="H139" s="77" t="s">
        <v>468</v>
      </c>
      <c r="I139" s="82">
        <v>229.58</v>
      </c>
      <c r="J139" s="85">
        <v>0</v>
      </c>
      <c r="K139" s="28">
        <f t="shared" si="5"/>
        <v>0</v>
      </c>
      <c r="L139" s="28">
        <f t="shared" si="6"/>
        <v>0</v>
      </c>
      <c r="M139" s="29"/>
      <c r="N139" s="30">
        <f t="shared" si="3"/>
        <v>0</v>
      </c>
      <c r="O139" s="29"/>
      <c r="P139" s="29"/>
      <c r="Q139" s="29"/>
      <c r="R139" s="42">
        <f t="shared" si="7"/>
        <v>0</v>
      </c>
      <c r="S139" s="20" t="str">
        <f t="shared" si="8"/>
        <v>OK</v>
      </c>
      <c r="T139" s="142"/>
      <c r="U139" s="143"/>
      <c r="V139" s="143"/>
      <c r="W139" s="143"/>
      <c r="X139" s="143"/>
      <c r="Y139" s="143"/>
      <c r="Z139" s="143"/>
      <c r="AA139" s="40"/>
      <c r="AB139" s="40"/>
      <c r="AC139" s="40"/>
      <c r="AD139" s="40"/>
      <c r="AE139" s="38"/>
      <c r="AF139" s="38"/>
      <c r="AG139" s="38"/>
      <c r="AH139" s="38"/>
      <c r="AI139" s="38"/>
      <c r="AJ139" s="38"/>
      <c r="AK139" s="38"/>
      <c r="AL139" s="38"/>
      <c r="AM139" s="38"/>
      <c r="AN139" s="38"/>
      <c r="AO139" s="38"/>
      <c r="AP139" s="38"/>
      <c r="AQ139" s="38"/>
      <c r="AR139" s="38"/>
      <c r="AS139" s="38"/>
      <c r="AT139" s="38"/>
      <c r="AU139" s="38"/>
      <c r="AV139" s="38"/>
      <c r="AW139" s="38"/>
      <c r="AX139" s="38"/>
      <c r="AY139" s="38"/>
    </row>
    <row r="140" spans="1:51" ht="24.75" customHeight="1" x14ac:dyDescent="0.25">
      <c r="A140" s="166"/>
      <c r="B140" s="165"/>
      <c r="C140" s="67">
        <v>146</v>
      </c>
      <c r="D140" s="72" t="s">
        <v>200</v>
      </c>
      <c r="E140" s="86" t="s">
        <v>451</v>
      </c>
      <c r="F140" s="78" t="s">
        <v>403</v>
      </c>
      <c r="G140" s="79" t="s">
        <v>452</v>
      </c>
      <c r="H140" s="77" t="s">
        <v>52</v>
      </c>
      <c r="I140" s="82">
        <v>96.02</v>
      </c>
      <c r="J140" s="85">
        <v>0</v>
      </c>
      <c r="K140" s="28">
        <f t="shared" si="5"/>
        <v>0</v>
      </c>
      <c r="L140" s="28">
        <f t="shared" si="6"/>
        <v>0</v>
      </c>
      <c r="M140" s="29"/>
      <c r="N140" s="30">
        <f t="shared" si="3"/>
        <v>0</v>
      </c>
      <c r="O140" s="29"/>
      <c r="P140" s="29"/>
      <c r="Q140" s="29"/>
      <c r="R140" s="42">
        <f t="shared" si="7"/>
        <v>0</v>
      </c>
      <c r="S140" s="20" t="str">
        <f t="shared" si="8"/>
        <v>OK</v>
      </c>
      <c r="T140" s="142"/>
      <c r="U140" s="143"/>
      <c r="V140" s="143"/>
      <c r="W140" s="143"/>
      <c r="X140" s="143"/>
      <c r="Y140" s="143"/>
      <c r="Z140" s="143"/>
      <c r="AA140" s="40"/>
      <c r="AB140" s="40"/>
      <c r="AC140" s="40"/>
      <c r="AD140" s="40"/>
      <c r="AE140" s="38"/>
      <c r="AF140" s="38"/>
      <c r="AG140" s="38"/>
      <c r="AH140" s="38"/>
      <c r="AI140" s="38"/>
      <c r="AJ140" s="38"/>
      <c r="AK140" s="38"/>
      <c r="AL140" s="38"/>
      <c r="AM140" s="38"/>
      <c r="AN140" s="38"/>
      <c r="AO140" s="38"/>
      <c r="AP140" s="38"/>
      <c r="AQ140" s="38"/>
      <c r="AR140" s="38"/>
      <c r="AS140" s="38"/>
      <c r="AT140" s="38"/>
      <c r="AU140" s="38"/>
      <c r="AV140" s="38"/>
      <c r="AW140" s="38"/>
      <c r="AX140" s="38"/>
      <c r="AY140" s="38"/>
    </row>
    <row r="141" spans="1:51" ht="24.75" customHeight="1" x14ac:dyDescent="0.25">
      <c r="A141" s="166" t="s">
        <v>481</v>
      </c>
      <c r="B141" s="163">
        <v>17</v>
      </c>
      <c r="C141" s="67">
        <v>147</v>
      </c>
      <c r="D141" s="73" t="s">
        <v>201</v>
      </c>
      <c r="E141" s="86" t="s">
        <v>453</v>
      </c>
      <c r="F141" s="78" t="s">
        <v>3</v>
      </c>
      <c r="G141" s="80" t="s">
        <v>454</v>
      </c>
      <c r="H141" s="77" t="s">
        <v>468</v>
      </c>
      <c r="I141" s="82">
        <v>1298.31</v>
      </c>
      <c r="J141" s="85">
        <v>0</v>
      </c>
      <c r="K141" s="28">
        <f t="shared" si="5"/>
        <v>0</v>
      </c>
      <c r="L141" s="28">
        <f t="shared" si="6"/>
        <v>0</v>
      </c>
      <c r="M141" s="29"/>
      <c r="N141" s="30">
        <f t="shared" si="3"/>
        <v>0</v>
      </c>
      <c r="O141" s="29"/>
      <c r="P141" s="29"/>
      <c r="Q141" s="29"/>
      <c r="R141" s="42">
        <f t="shared" si="7"/>
        <v>0</v>
      </c>
      <c r="S141" s="20" t="str">
        <f t="shared" si="8"/>
        <v>OK</v>
      </c>
      <c r="T141" s="142"/>
      <c r="U141" s="143"/>
      <c r="V141" s="143"/>
      <c r="W141" s="143"/>
      <c r="X141" s="143"/>
      <c r="Y141" s="143"/>
      <c r="Z141" s="143"/>
      <c r="AA141" s="40"/>
      <c r="AB141" s="40"/>
      <c r="AC141" s="40"/>
      <c r="AD141" s="40"/>
      <c r="AE141" s="38"/>
      <c r="AF141" s="38"/>
      <c r="AG141" s="38"/>
      <c r="AH141" s="38"/>
      <c r="AI141" s="38"/>
      <c r="AJ141" s="38"/>
      <c r="AK141" s="38"/>
      <c r="AL141" s="38"/>
      <c r="AM141" s="38"/>
      <c r="AN141" s="38"/>
      <c r="AO141" s="38"/>
      <c r="AP141" s="38"/>
      <c r="AQ141" s="38"/>
      <c r="AR141" s="38"/>
      <c r="AS141" s="38"/>
      <c r="AT141" s="38"/>
      <c r="AU141" s="38"/>
      <c r="AV141" s="38"/>
      <c r="AW141" s="38"/>
      <c r="AX141" s="38"/>
      <c r="AY141" s="38"/>
    </row>
    <row r="142" spans="1:51" ht="24.75" customHeight="1" x14ac:dyDescent="0.25">
      <c r="A142" s="166"/>
      <c r="B142" s="164"/>
      <c r="C142" s="67">
        <v>148</v>
      </c>
      <c r="D142" s="73" t="s">
        <v>202</v>
      </c>
      <c r="E142" s="86" t="s">
        <v>455</v>
      </c>
      <c r="F142" s="78" t="s">
        <v>3</v>
      </c>
      <c r="G142" s="80" t="s">
        <v>454</v>
      </c>
      <c r="H142" s="77" t="s">
        <v>476</v>
      </c>
      <c r="I142" s="82">
        <v>1073.81</v>
      </c>
      <c r="J142" s="85">
        <v>0</v>
      </c>
      <c r="K142" s="28">
        <f t="shared" si="5"/>
        <v>0</v>
      </c>
      <c r="L142" s="28">
        <f t="shared" si="6"/>
        <v>0</v>
      </c>
      <c r="M142" s="29"/>
      <c r="N142" s="30">
        <f t="shared" si="3"/>
        <v>0</v>
      </c>
      <c r="O142" s="29"/>
      <c r="P142" s="29"/>
      <c r="Q142" s="29"/>
      <c r="R142" s="42">
        <f t="shared" si="7"/>
        <v>0</v>
      </c>
      <c r="S142" s="20" t="str">
        <f t="shared" si="8"/>
        <v>OK</v>
      </c>
      <c r="T142" s="142"/>
      <c r="U142" s="143"/>
      <c r="V142" s="143"/>
      <c r="W142" s="143"/>
      <c r="X142" s="143"/>
      <c r="Y142" s="143"/>
      <c r="Z142" s="143"/>
      <c r="AA142" s="40"/>
      <c r="AB142" s="40"/>
      <c r="AC142" s="40"/>
      <c r="AD142" s="40"/>
      <c r="AE142" s="38"/>
      <c r="AF142" s="38"/>
      <c r="AG142" s="38"/>
      <c r="AH142" s="38"/>
      <c r="AI142" s="38"/>
      <c r="AJ142" s="38"/>
      <c r="AK142" s="38"/>
      <c r="AL142" s="38"/>
      <c r="AM142" s="38"/>
      <c r="AN142" s="38"/>
      <c r="AO142" s="38"/>
      <c r="AP142" s="38"/>
      <c r="AQ142" s="38"/>
      <c r="AR142" s="38"/>
      <c r="AS142" s="38"/>
      <c r="AT142" s="38"/>
      <c r="AU142" s="38"/>
      <c r="AV142" s="38"/>
      <c r="AW142" s="38"/>
      <c r="AX142" s="38"/>
      <c r="AY142" s="38"/>
    </row>
    <row r="143" spans="1:51" ht="24.75" customHeight="1" x14ac:dyDescent="0.25">
      <c r="A143" s="166"/>
      <c r="B143" s="165"/>
      <c r="C143" s="67">
        <v>149</v>
      </c>
      <c r="D143" s="73" t="s">
        <v>203</v>
      </c>
      <c r="E143" s="86" t="s">
        <v>456</v>
      </c>
      <c r="F143" s="78" t="s">
        <v>3</v>
      </c>
      <c r="G143" s="80" t="s">
        <v>454</v>
      </c>
      <c r="H143" s="77" t="s">
        <v>468</v>
      </c>
      <c r="I143" s="82">
        <v>424.67</v>
      </c>
      <c r="J143" s="85">
        <v>0</v>
      </c>
      <c r="K143" s="28">
        <f t="shared" si="5"/>
        <v>0</v>
      </c>
      <c r="L143" s="28">
        <f t="shared" si="6"/>
        <v>0</v>
      </c>
      <c r="M143" s="29"/>
      <c r="N143" s="30">
        <f t="shared" si="3"/>
        <v>0</v>
      </c>
      <c r="O143" s="29"/>
      <c r="P143" s="29"/>
      <c r="Q143" s="29"/>
      <c r="R143" s="42">
        <f t="shared" si="7"/>
        <v>0</v>
      </c>
      <c r="S143" s="20" t="str">
        <f t="shared" si="8"/>
        <v>OK</v>
      </c>
      <c r="T143" s="142"/>
      <c r="U143" s="143"/>
      <c r="V143" s="143"/>
      <c r="W143" s="143"/>
      <c r="X143" s="143"/>
      <c r="Y143" s="143"/>
      <c r="Z143" s="143"/>
      <c r="AA143" s="40"/>
      <c r="AB143" s="40"/>
      <c r="AC143" s="40"/>
      <c r="AD143" s="40"/>
      <c r="AE143" s="38"/>
      <c r="AF143" s="38"/>
      <c r="AG143" s="38"/>
      <c r="AH143" s="38"/>
      <c r="AI143" s="38"/>
      <c r="AJ143" s="38"/>
      <c r="AK143" s="38"/>
      <c r="AL143" s="38"/>
      <c r="AM143" s="38"/>
      <c r="AN143" s="38"/>
      <c r="AO143" s="38"/>
      <c r="AP143" s="38"/>
      <c r="AQ143" s="38"/>
      <c r="AR143" s="38"/>
      <c r="AS143" s="38"/>
      <c r="AT143" s="38"/>
      <c r="AU143" s="38"/>
      <c r="AV143" s="38"/>
      <c r="AW143" s="38"/>
      <c r="AX143" s="38"/>
      <c r="AY143" s="38"/>
    </row>
    <row r="144" spans="1:51" ht="24.75" customHeight="1" x14ac:dyDescent="0.25">
      <c r="A144" s="166" t="s">
        <v>482</v>
      </c>
      <c r="B144" s="163">
        <v>18</v>
      </c>
      <c r="C144" s="67">
        <v>150</v>
      </c>
      <c r="D144" s="73" t="s">
        <v>204</v>
      </c>
      <c r="E144" s="86" t="s">
        <v>457</v>
      </c>
      <c r="F144" s="78" t="s">
        <v>403</v>
      </c>
      <c r="G144" s="80" t="s">
        <v>433</v>
      </c>
      <c r="H144" s="77" t="s">
        <v>470</v>
      </c>
      <c r="I144" s="82">
        <v>30.6</v>
      </c>
      <c r="J144" s="85">
        <v>0</v>
      </c>
      <c r="K144" s="28">
        <f t="shared" si="5"/>
        <v>0</v>
      </c>
      <c r="L144" s="28">
        <f t="shared" si="6"/>
        <v>0</v>
      </c>
      <c r="M144" s="29"/>
      <c r="N144" s="30">
        <f t="shared" si="3"/>
        <v>0</v>
      </c>
      <c r="O144" s="29"/>
      <c r="P144" s="29"/>
      <c r="Q144" s="29"/>
      <c r="R144" s="42">
        <f t="shared" si="7"/>
        <v>0</v>
      </c>
      <c r="S144" s="20" t="str">
        <f t="shared" si="8"/>
        <v>OK</v>
      </c>
      <c r="T144" s="142"/>
      <c r="U144" s="143"/>
      <c r="V144" s="143"/>
      <c r="W144" s="143"/>
      <c r="X144" s="143"/>
      <c r="Y144" s="143"/>
      <c r="Z144" s="143"/>
      <c r="AA144" s="40"/>
      <c r="AB144" s="40"/>
      <c r="AC144" s="40"/>
      <c r="AD144" s="40"/>
      <c r="AE144" s="38"/>
      <c r="AF144" s="38"/>
      <c r="AG144" s="38"/>
      <c r="AH144" s="38"/>
      <c r="AI144" s="38"/>
      <c r="AJ144" s="38"/>
      <c r="AK144" s="38"/>
      <c r="AL144" s="38"/>
      <c r="AM144" s="38"/>
      <c r="AN144" s="38"/>
      <c r="AO144" s="38"/>
      <c r="AP144" s="38"/>
      <c r="AQ144" s="38"/>
      <c r="AR144" s="38"/>
      <c r="AS144" s="38"/>
      <c r="AT144" s="38"/>
      <c r="AU144" s="38"/>
      <c r="AV144" s="38"/>
      <c r="AW144" s="38"/>
      <c r="AX144" s="38"/>
      <c r="AY144" s="38"/>
    </row>
    <row r="145" spans="1:51" ht="24.75" customHeight="1" x14ac:dyDescent="0.25">
      <c r="A145" s="166"/>
      <c r="B145" s="164"/>
      <c r="C145" s="67">
        <v>151</v>
      </c>
      <c r="D145" s="73" t="s">
        <v>205</v>
      </c>
      <c r="E145" s="86" t="s">
        <v>458</v>
      </c>
      <c r="F145" s="78" t="s">
        <v>3</v>
      </c>
      <c r="G145" s="80" t="s">
        <v>433</v>
      </c>
      <c r="H145" s="77" t="s">
        <v>468</v>
      </c>
      <c r="I145" s="82">
        <v>14.23</v>
      </c>
      <c r="J145" s="85">
        <v>0</v>
      </c>
      <c r="K145" s="28">
        <f t="shared" si="5"/>
        <v>0</v>
      </c>
      <c r="L145" s="28">
        <f t="shared" si="6"/>
        <v>0</v>
      </c>
      <c r="M145" s="29"/>
      <c r="N145" s="30">
        <f t="shared" si="3"/>
        <v>0</v>
      </c>
      <c r="O145" s="29"/>
      <c r="P145" s="29"/>
      <c r="Q145" s="29"/>
      <c r="R145" s="42">
        <f t="shared" si="7"/>
        <v>0</v>
      </c>
      <c r="S145" s="20" t="str">
        <f t="shared" si="8"/>
        <v>OK</v>
      </c>
      <c r="T145" s="142"/>
      <c r="U145" s="143"/>
      <c r="V145" s="143"/>
      <c r="W145" s="143"/>
      <c r="X145" s="143"/>
      <c r="Y145" s="143"/>
      <c r="Z145" s="143"/>
      <c r="AA145" s="40"/>
      <c r="AB145" s="40"/>
      <c r="AC145" s="40"/>
      <c r="AD145" s="40"/>
      <c r="AE145" s="38"/>
      <c r="AF145" s="38"/>
      <c r="AG145" s="38"/>
      <c r="AH145" s="38"/>
      <c r="AI145" s="38"/>
      <c r="AJ145" s="38"/>
      <c r="AK145" s="38"/>
      <c r="AL145" s="38"/>
      <c r="AM145" s="38"/>
      <c r="AN145" s="38"/>
      <c r="AO145" s="38"/>
      <c r="AP145" s="38"/>
      <c r="AQ145" s="38"/>
      <c r="AR145" s="38"/>
      <c r="AS145" s="38"/>
      <c r="AT145" s="38"/>
      <c r="AU145" s="38"/>
      <c r="AV145" s="38"/>
      <c r="AW145" s="38"/>
      <c r="AX145" s="38"/>
      <c r="AY145" s="38"/>
    </row>
    <row r="146" spans="1:51" ht="24.75" customHeight="1" x14ac:dyDescent="0.25">
      <c r="A146" s="166"/>
      <c r="B146" s="164"/>
      <c r="C146" s="67">
        <v>152</v>
      </c>
      <c r="D146" s="73" t="s">
        <v>206</v>
      </c>
      <c r="E146" s="86" t="s">
        <v>459</v>
      </c>
      <c r="F146" s="78" t="s">
        <v>3</v>
      </c>
      <c r="G146" s="80" t="s">
        <v>433</v>
      </c>
      <c r="H146" s="77" t="s">
        <v>468</v>
      </c>
      <c r="I146" s="82">
        <v>4.05</v>
      </c>
      <c r="J146" s="85">
        <v>0</v>
      </c>
      <c r="K146" s="28">
        <f t="shared" si="5"/>
        <v>0</v>
      </c>
      <c r="L146" s="28">
        <f t="shared" si="6"/>
        <v>0</v>
      </c>
      <c r="M146" s="29"/>
      <c r="N146" s="30">
        <f t="shared" si="3"/>
        <v>0</v>
      </c>
      <c r="O146" s="29"/>
      <c r="P146" s="29"/>
      <c r="Q146" s="29"/>
      <c r="R146" s="42">
        <f t="shared" si="7"/>
        <v>0</v>
      </c>
      <c r="S146" s="20" t="str">
        <f t="shared" si="8"/>
        <v>OK</v>
      </c>
      <c r="T146" s="142"/>
      <c r="U146" s="143"/>
      <c r="V146" s="143"/>
      <c r="W146" s="143"/>
      <c r="X146" s="143"/>
      <c r="Y146" s="143"/>
      <c r="Z146" s="143"/>
      <c r="AA146" s="40"/>
      <c r="AB146" s="40"/>
      <c r="AC146" s="40"/>
      <c r="AD146" s="40"/>
      <c r="AE146" s="38"/>
      <c r="AF146" s="38"/>
      <c r="AG146" s="38"/>
      <c r="AH146" s="38"/>
      <c r="AI146" s="38"/>
      <c r="AJ146" s="38"/>
      <c r="AK146" s="38"/>
      <c r="AL146" s="38"/>
      <c r="AM146" s="38"/>
      <c r="AN146" s="38"/>
      <c r="AO146" s="38"/>
      <c r="AP146" s="38"/>
      <c r="AQ146" s="38"/>
      <c r="AR146" s="38"/>
      <c r="AS146" s="38"/>
      <c r="AT146" s="38"/>
      <c r="AU146" s="38"/>
      <c r="AV146" s="38"/>
      <c r="AW146" s="38"/>
      <c r="AX146" s="38"/>
      <c r="AY146" s="38"/>
    </row>
    <row r="147" spans="1:51" ht="24.75" customHeight="1" x14ac:dyDescent="0.25">
      <c r="A147" s="166"/>
      <c r="B147" s="164"/>
      <c r="C147" s="67">
        <v>153</v>
      </c>
      <c r="D147" s="73" t="s">
        <v>207</v>
      </c>
      <c r="E147" s="86" t="s">
        <v>460</v>
      </c>
      <c r="F147" s="78" t="s">
        <v>3</v>
      </c>
      <c r="G147" s="80" t="s">
        <v>433</v>
      </c>
      <c r="H147" s="77" t="s">
        <v>468</v>
      </c>
      <c r="I147" s="82">
        <v>3.9</v>
      </c>
      <c r="J147" s="85">
        <v>0</v>
      </c>
      <c r="K147" s="28">
        <f t="shared" si="5"/>
        <v>0</v>
      </c>
      <c r="L147" s="28">
        <f t="shared" si="6"/>
        <v>0</v>
      </c>
      <c r="M147" s="29"/>
      <c r="N147" s="30">
        <f t="shared" si="3"/>
        <v>0</v>
      </c>
      <c r="O147" s="29"/>
      <c r="P147" s="29"/>
      <c r="Q147" s="29"/>
      <c r="R147" s="42">
        <f t="shared" si="7"/>
        <v>0</v>
      </c>
      <c r="S147" s="20" t="str">
        <f t="shared" si="8"/>
        <v>OK</v>
      </c>
      <c r="T147" s="142"/>
      <c r="U147" s="143"/>
      <c r="V147" s="143"/>
      <c r="W147" s="143"/>
      <c r="X147" s="143"/>
      <c r="Y147" s="143"/>
      <c r="Z147" s="143"/>
      <c r="AA147" s="40"/>
      <c r="AB147" s="40"/>
      <c r="AC147" s="40"/>
      <c r="AD147" s="40"/>
      <c r="AE147" s="38"/>
      <c r="AF147" s="38"/>
      <c r="AG147" s="38"/>
      <c r="AH147" s="38"/>
      <c r="AI147" s="38"/>
      <c r="AJ147" s="38"/>
      <c r="AK147" s="38"/>
      <c r="AL147" s="38"/>
      <c r="AM147" s="38"/>
      <c r="AN147" s="38"/>
      <c r="AO147" s="38"/>
      <c r="AP147" s="38"/>
      <c r="AQ147" s="38"/>
      <c r="AR147" s="38"/>
      <c r="AS147" s="38"/>
      <c r="AT147" s="38"/>
      <c r="AU147" s="38"/>
      <c r="AV147" s="38"/>
      <c r="AW147" s="38"/>
      <c r="AX147" s="38"/>
      <c r="AY147" s="38"/>
    </row>
    <row r="148" spans="1:51" ht="24.75" customHeight="1" x14ac:dyDescent="0.25">
      <c r="A148" s="166"/>
      <c r="B148" s="164"/>
      <c r="C148" s="67">
        <v>154</v>
      </c>
      <c r="D148" s="73" t="s">
        <v>208</v>
      </c>
      <c r="E148" s="86" t="s">
        <v>461</v>
      </c>
      <c r="F148" s="78" t="s">
        <v>3</v>
      </c>
      <c r="G148" s="80" t="s">
        <v>433</v>
      </c>
      <c r="H148" s="77" t="s">
        <v>468</v>
      </c>
      <c r="I148" s="82">
        <v>3.27</v>
      </c>
      <c r="J148" s="85">
        <v>0</v>
      </c>
      <c r="K148" s="28">
        <f t="shared" si="5"/>
        <v>0</v>
      </c>
      <c r="L148" s="28">
        <f t="shared" si="6"/>
        <v>0</v>
      </c>
      <c r="M148" s="29"/>
      <c r="N148" s="30">
        <f t="shared" si="3"/>
        <v>0</v>
      </c>
      <c r="O148" s="29"/>
      <c r="P148" s="29"/>
      <c r="Q148" s="29"/>
      <c r="R148" s="42">
        <f t="shared" si="7"/>
        <v>0</v>
      </c>
      <c r="S148" s="20" t="str">
        <f t="shared" si="8"/>
        <v>OK</v>
      </c>
      <c r="T148" s="142"/>
      <c r="U148" s="143"/>
      <c r="V148" s="143"/>
      <c r="W148" s="143"/>
      <c r="X148" s="143"/>
      <c r="Y148" s="143"/>
      <c r="Z148" s="143"/>
      <c r="AA148" s="40"/>
      <c r="AB148" s="40"/>
      <c r="AC148" s="40"/>
      <c r="AD148" s="40"/>
      <c r="AE148" s="38"/>
      <c r="AF148" s="38"/>
      <c r="AG148" s="38"/>
      <c r="AH148" s="38"/>
      <c r="AI148" s="38"/>
      <c r="AJ148" s="38"/>
      <c r="AK148" s="38"/>
      <c r="AL148" s="38"/>
      <c r="AM148" s="38"/>
      <c r="AN148" s="38"/>
      <c r="AO148" s="38"/>
      <c r="AP148" s="38"/>
      <c r="AQ148" s="38"/>
      <c r="AR148" s="38"/>
      <c r="AS148" s="38"/>
      <c r="AT148" s="38"/>
      <c r="AU148" s="38"/>
      <c r="AV148" s="38"/>
      <c r="AW148" s="38"/>
      <c r="AX148" s="38"/>
      <c r="AY148" s="38"/>
    </row>
    <row r="149" spans="1:51" ht="24.75" customHeight="1" x14ac:dyDescent="0.25">
      <c r="A149" s="166"/>
      <c r="B149" s="164"/>
      <c r="C149" s="67">
        <v>155</v>
      </c>
      <c r="D149" s="73" t="s">
        <v>209</v>
      </c>
      <c r="E149" s="86" t="s">
        <v>462</v>
      </c>
      <c r="F149" s="78" t="s">
        <v>3</v>
      </c>
      <c r="G149" s="80" t="s">
        <v>433</v>
      </c>
      <c r="H149" s="77" t="s">
        <v>468</v>
      </c>
      <c r="I149" s="82">
        <v>4.12</v>
      </c>
      <c r="J149" s="85">
        <v>0</v>
      </c>
      <c r="K149" s="28">
        <f t="shared" si="5"/>
        <v>0</v>
      </c>
      <c r="L149" s="28">
        <f t="shared" si="6"/>
        <v>0</v>
      </c>
      <c r="M149" s="29"/>
      <c r="N149" s="30">
        <f t="shared" si="3"/>
        <v>0</v>
      </c>
      <c r="O149" s="29"/>
      <c r="P149" s="29"/>
      <c r="Q149" s="29"/>
      <c r="R149" s="42">
        <f t="shared" si="7"/>
        <v>0</v>
      </c>
      <c r="S149" s="20" t="str">
        <f t="shared" si="8"/>
        <v>OK</v>
      </c>
      <c r="T149" s="142"/>
      <c r="U149" s="143"/>
      <c r="V149" s="143"/>
      <c r="W149" s="143"/>
      <c r="X149" s="143"/>
      <c r="Y149" s="143"/>
      <c r="Z149" s="143"/>
      <c r="AA149" s="40"/>
      <c r="AB149" s="40"/>
      <c r="AC149" s="40"/>
      <c r="AD149" s="40"/>
      <c r="AE149" s="38"/>
      <c r="AF149" s="38"/>
      <c r="AG149" s="38"/>
      <c r="AH149" s="38"/>
      <c r="AI149" s="38"/>
      <c r="AJ149" s="38"/>
      <c r="AK149" s="38"/>
      <c r="AL149" s="38"/>
      <c r="AM149" s="38"/>
      <c r="AN149" s="38"/>
      <c r="AO149" s="38"/>
      <c r="AP149" s="38"/>
      <c r="AQ149" s="38"/>
      <c r="AR149" s="38"/>
      <c r="AS149" s="38"/>
      <c r="AT149" s="38"/>
      <c r="AU149" s="38"/>
      <c r="AV149" s="38"/>
      <c r="AW149" s="38"/>
      <c r="AX149" s="38"/>
      <c r="AY149" s="38"/>
    </row>
    <row r="150" spans="1:51" ht="24.75" customHeight="1" x14ac:dyDescent="0.25">
      <c r="A150" s="166"/>
      <c r="B150" s="164"/>
      <c r="C150" s="67">
        <v>156</v>
      </c>
      <c r="D150" s="73" t="s">
        <v>210</v>
      </c>
      <c r="E150" s="86" t="s">
        <v>463</v>
      </c>
      <c r="F150" s="78" t="s">
        <v>3</v>
      </c>
      <c r="G150" s="80" t="s">
        <v>433</v>
      </c>
      <c r="H150" s="77" t="s">
        <v>468</v>
      </c>
      <c r="I150" s="82">
        <v>5.89</v>
      </c>
      <c r="J150" s="85">
        <v>0</v>
      </c>
      <c r="K150" s="28">
        <f t="shared" si="5"/>
        <v>0</v>
      </c>
      <c r="L150" s="28">
        <f t="shared" si="6"/>
        <v>0</v>
      </c>
      <c r="M150" s="29"/>
      <c r="N150" s="30">
        <f t="shared" si="3"/>
        <v>0</v>
      </c>
      <c r="O150" s="29"/>
      <c r="P150" s="29"/>
      <c r="Q150" s="29"/>
      <c r="R150" s="42">
        <f t="shared" si="7"/>
        <v>0</v>
      </c>
      <c r="S150" s="20" t="str">
        <f t="shared" si="8"/>
        <v>OK</v>
      </c>
      <c r="T150" s="142"/>
      <c r="U150" s="143"/>
      <c r="V150" s="143"/>
      <c r="W150" s="143"/>
      <c r="X150" s="143"/>
      <c r="Y150" s="143"/>
      <c r="Z150" s="143"/>
      <c r="AA150" s="40"/>
      <c r="AB150" s="40"/>
      <c r="AC150" s="40"/>
      <c r="AD150" s="40"/>
      <c r="AE150" s="38"/>
      <c r="AF150" s="38"/>
      <c r="AG150" s="38"/>
      <c r="AH150" s="38"/>
      <c r="AI150" s="38"/>
      <c r="AJ150" s="38"/>
      <c r="AK150" s="38"/>
      <c r="AL150" s="38"/>
      <c r="AM150" s="38"/>
      <c r="AN150" s="38"/>
      <c r="AO150" s="38"/>
      <c r="AP150" s="38"/>
      <c r="AQ150" s="38"/>
      <c r="AR150" s="38"/>
      <c r="AS150" s="38"/>
      <c r="AT150" s="38"/>
      <c r="AU150" s="38"/>
      <c r="AV150" s="38"/>
      <c r="AW150" s="38"/>
      <c r="AX150" s="38"/>
      <c r="AY150" s="38"/>
    </row>
    <row r="151" spans="1:51" ht="24.75" customHeight="1" x14ac:dyDescent="0.25">
      <c r="A151" s="166"/>
      <c r="B151" s="164"/>
      <c r="C151" s="67">
        <v>157</v>
      </c>
      <c r="D151" s="73" t="s">
        <v>211</v>
      </c>
      <c r="E151" s="86" t="s">
        <v>464</v>
      </c>
      <c r="F151" s="78" t="s">
        <v>3</v>
      </c>
      <c r="G151" s="80" t="s">
        <v>433</v>
      </c>
      <c r="H151" s="77" t="s">
        <v>468</v>
      </c>
      <c r="I151" s="82">
        <v>3.9</v>
      </c>
      <c r="J151" s="85">
        <v>0</v>
      </c>
      <c r="K151" s="28">
        <f t="shared" si="5"/>
        <v>0</v>
      </c>
      <c r="L151" s="28">
        <f t="shared" si="6"/>
        <v>0</v>
      </c>
      <c r="M151" s="29"/>
      <c r="N151" s="30">
        <f t="shared" si="3"/>
        <v>0</v>
      </c>
      <c r="O151" s="29"/>
      <c r="P151" s="29"/>
      <c r="Q151" s="29"/>
      <c r="R151" s="42">
        <f t="shared" si="7"/>
        <v>0</v>
      </c>
      <c r="S151" s="20" t="str">
        <f t="shared" si="8"/>
        <v>OK</v>
      </c>
      <c r="T151" s="142"/>
      <c r="U151" s="143"/>
      <c r="V151" s="143"/>
      <c r="W151" s="143"/>
      <c r="X151" s="143"/>
      <c r="Y151" s="143"/>
      <c r="Z151" s="143"/>
      <c r="AA151" s="40"/>
      <c r="AB151" s="40"/>
      <c r="AC151" s="40"/>
      <c r="AD151" s="40"/>
      <c r="AE151" s="38"/>
      <c r="AF151" s="38"/>
      <c r="AG151" s="38"/>
      <c r="AH151" s="38"/>
      <c r="AI151" s="38"/>
      <c r="AJ151" s="38"/>
      <c r="AK151" s="38"/>
      <c r="AL151" s="38"/>
      <c r="AM151" s="38"/>
      <c r="AN151" s="38"/>
      <c r="AO151" s="38"/>
      <c r="AP151" s="38"/>
      <c r="AQ151" s="38"/>
      <c r="AR151" s="38"/>
      <c r="AS151" s="38"/>
      <c r="AT151" s="38"/>
      <c r="AU151" s="38"/>
      <c r="AV151" s="38"/>
      <c r="AW151" s="38"/>
      <c r="AX151" s="38"/>
      <c r="AY151" s="38"/>
    </row>
    <row r="152" spans="1:51" ht="24.75" customHeight="1" x14ac:dyDescent="0.25">
      <c r="A152" s="166"/>
      <c r="B152" s="164"/>
      <c r="C152" s="67">
        <v>158</v>
      </c>
      <c r="D152" s="73" t="s">
        <v>212</v>
      </c>
      <c r="E152" s="86" t="s">
        <v>465</v>
      </c>
      <c r="F152" s="78" t="s">
        <v>3</v>
      </c>
      <c r="G152" s="80" t="s">
        <v>433</v>
      </c>
      <c r="H152" s="77" t="s">
        <v>473</v>
      </c>
      <c r="I152" s="82">
        <v>157.9</v>
      </c>
      <c r="J152" s="85">
        <v>0</v>
      </c>
      <c r="K152" s="28">
        <f t="shared" si="5"/>
        <v>0</v>
      </c>
      <c r="L152" s="28">
        <f t="shared" si="6"/>
        <v>0</v>
      </c>
      <c r="M152" s="29"/>
      <c r="N152" s="30">
        <f t="shared" si="3"/>
        <v>0</v>
      </c>
      <c r="O152" s="29"/>
      <c r="P152" s="29"/>
      <c r="Q152" s="29"/>
      <c r="R152" s="42">
        <f t="shared" si="7"/>
        <v>0</v>
      </c>
      <c r="S152" s="20" t="str">
        <f t="shared" si="8"/>
        <v>OK</v>
      </c>
      <c r="T152" s="142"/>
      <c r="U152" s="143"/>
      <c r="V152" s="143"/>
      <c r="W152" s="143"/>
      <c r="X152" s="143"/>
      <c r="Y152" s="143"/>
      <c r="Z152" s="143"/>
      <c r="AA152" s="40"/>
      <c r="AB152" s="40"/>
      <c r="AC152" s="40"/>
      <c r="AD152" s="40"/>
      <c r="AE152" s="38"/>
      <c r="AF152" s="38"/>
      <c r="AG152" s="38"/>
      <c r="AH152" s="38"/>
      <c r="AI152" s="38"/>
      <c r="AJ152" s="38"/>
      <c r="AK152" s="38"/>
      <c r="AL152" s="38"/>
      <c r="AM152" s="38"/>
      <c r="AN152" s="38"/>
      <c r="AO152" s="38"/>
      <c r="AP152" s="38"/>
      <c r="AQ152" s="38"/>
      <c r="AR152" s="38"/>
      <c r="AS152" s="38"/>
      <c r="AT152" s="38"/>
      <c r="AU152" s="38"/>
      <c r="AV152" s="38"/>
      <c r="AW152" s="38"/>
      <c r="AX152" s="38"/>
      <c r="AY152" s="38"/>
    </row>
    <row r="153" spans="1:51" ht="24.75" customHeight="1" x14ac:dyDescent="0.25">
      <c r="A153" s="166"/>
      <c r="B153" s="164"/>
      <c r="C153" s="67">
        <v>159</v>
      </c>
      <c r="D153" s="73" t="s">
        <v>213</v>
      </c>
      <c r="E153" s="86" t="s">
        <v>466</v>
      </c>
      <c r="F153" s="78" t="s">
        <v>3</v>
      </c>
      <c r="G153" s="80" t="s">
        <v>433</v>
      </c>
      <c r="H153" s="77" t="s">
        <v>473</v>
      </c>
      <c r="I153" s="82">
        <v>102.99</v>
      </c>
      <c r="J153" s="85">
        <v>0</v>
      </c>
      <c r="K153" s="28">
        <f t="shared" si="5"/>
        <v>0</v>
      </c>
      <c r="L153" s="28">
        <f t="shared" si="6"/>
        <v>0</v>
      </c>
      <c r="M153" s="29"/>
      <c r="N153" s="30">
        <f t="shared" si="3"/>
        <v>0</v>
      </c>
      <c r="O153" s="29"/>
      <c r="P153" s="29"/>
      <c r="Q153" s="29"/>
      <c r="R153" s="42">
        <f t="shared" si="7"/>
        <v>0</v>
      </c>
      <c r="S153" s="20" t="str">
        <f t="shared" si="8"/>
        <v>OK</v>
      </c>
      <c r="T153" s="142"/>
      <c r="U153" s="143"/>
      <c r="V153" s="143"/>
      <c r="W153" s="143"/>
      <c r="X153" s="143"/>
      <c r="Y153" s="143"/>
      <c r="Z153" s="143"/>
      <c r="AA153" s="40"/>
      <c r="AB153" s="40"/>
      <c r="AC153" s="40"/>
      <c r="AD153" s="40"/>
      <c r="AE153" s="38"/>
      <c r="AF153" s="38"/>
      <c r="AG153" s="38"/>
      <c r="AH153" s="38"/>
      <c r="AI153" s="38"/>
      <c r="AJ153" s="38"/>
      <c r="AK153" s="38"/>
      <c r="AL153" s="38"/>
      <c r="AM153" s="38"/>
      <c r="AN153" s="38"/>
      <c r="AO153" s="38"/>
      <c r="AP153" s="38"/>
      <c r="AQ153" s="38"/>
      <c r="AR153" s="38"/>
      <c r="AS153" s="38"/>
      <c r="AT153" s="38"/>
      <c r="AU153" s="38"/>
      <c r="AV153" s="38"/>
      <c r="AW153" s="38"/>
      <c r="AX153" s="38"/>
      <c r="AY153" s="38"/>
    </row>
    <row r="154" spans="1:51" ht="24.75" customHeight="1" x14ac:dyDescent="0.25">
      <c r="A154" s="166"/>
      <c r="B154" s="165"/>
      <c r="C154" s="67">
        <v>160</v>
      </c>
      <c r="D154" s="73" t="s">
        <v>214</v>
      </c>
      <c r="E154" s="86" t="s">
        <v>467</v>
      </c>
      <c r="F154" s="78" t="s">
        <v>340</v>
      </c>
      <c r="G154" s="80" t="s">
        <v>433</v>
      </c>
      <c r="H154" s="77" t="s">
        <v>468</v>
      </c>
      <c r="I154" s="82">
        <v>1405.14</v>
      </c>
      <c r="J154" s="85">
        <v>0</v>
      </c>
      <c r="K154" s="28">
        <f t="shared" si="5"/>
        <v>0</v>
      </c>
      <c r="L154" s="28">
        <f t="shared" si="6"/>
        <v>0</v>
      </c>
      <c r="M154" s="29"/>
      <c r="N154" s="30">
        <f t="shared" si="3"/>
        <v>0</v>
      </c>
      <c r="O154" s="29"/>
      <c r="P154" s="29"/>
      <c r="Q154" s="29"/>
      <c r="R154" s="42">
        <f t="shared" si="7"/>
        <v>0</v>
      </c>
      <c r="S154" s="20" t="str">
        <f t="shared" si="8"/>
        <v>OK</v>
      </c>
      <c r="T154" s="142"/>
      <c r="U154" s="143"/>
      <c r="V154" s="143"/>
      <c r="W154" s="143"/>
      <c r="X154" s="143"/>
      <c r="Y154" s="143"/>
      <c r="Z154" s="143"/>
      <c r="AA154" s="40"/>
      <c r="AB154" s="40"/>
      <c r="AC154" s="40"/>
      <c r="AD154" s="40"/>
      <c r="AE154" s="38"/>
      <c r="AF154" s="38"/>
      <c r="AG154" s="38"/>
      <c r="AH154" s="38"/>
      <c r="AI154" s="38"/>
      <c r="AJ154" s="38"/>
      <c r="AK154" s="38"/>
      <c r="AL154" s="38"/>
      <c r="AM154" s="38"/>
      <c r="AN154" s="38"/>
      <c r="AO154" s="38"/>
      <c r="AP154" s="38"/>
      <c r="AQ154" s="38"/>
      <c r="AR154" s="38"/>
      <c r="AS154" s="38"/>
      <c r="AT154" s="38"/>
      <c r="AU154" s="38"/>
      <c r="AV154" s="38"/>
      <c r="AW154" s="38"/>
      <c r="AX154" s="38"/>
      <c r="AY154" s="38"/>
    </row>
    <row r="155" spans="1:51" ht="16.5" customHeight="1" x14ac:dyDescent="0.25">
      <c r="I155" s="57"/>
      <c r="J155" s="55">
        <f t="shared" ref="J155:R155" si="9">SUM(J4:J154)</f>
        <v>3932</v>
      </c>
      <c r="K155" s="55">
        <f t="shared" si="9"/>
        <v>1773</v>
      </c>
      <c r="L155" s="55">
        <f t="shared" si="9"/>
        <v>1773</v>
      </c>
      <c r="M155" s="55">
        <f t="shared" si="9"/>
        <v>0</v>
      </c>
      <c r="N155" s="55">
        <f t="shared" si="9"/>
        <v>951</v>
      </c>
      <c r="O155" s="55">
        <f t="shared" si="9"/>
        <v>0</v>
      </c>
      <c r="P155" s="55">
        <f t="shared" si="9"/>
        <v>0</v>
      </c>
      <c r="Q155" s="55">
        <f t="shared" si="9"/>
        <v>0</v>
      </c>
      <c r="R155" s="56">
        <f t="shared" si="9"/>
        <v>2159</v>
      </c>
      <c r="T155" s="148">
        <f>SUMPRODUCT($I$4:$I$154,T4:T154)</f>
        <v>2346.83</v>
      </c>
      <c r="U155" s="148">
        <f t="shared" ref="U155:AA155" si="10">SUMPRODUCT($I$4:$I$154,U4:U154)</f>
        <v>1305.2000000000003</v>
      </c>
      <c r="V155" s="148">
        <f t="shared" si="10"/>
        <v>432.12</v>
      </c>
      <c r="W155" s="148">
        <f t="shared" si="10"/>
        <v>5375</v>
      </c>
      <c r="X155" s="148">
        <f t="shared" si="10"/>
        <v>1693.5</v>
      </c>
      <c r="Y155" s="148">
        <f t="shared" si="10"/>
        <v>663.4</v>
      </c>
      <c r="Z155" s="148">
        <f t="shared" si="10"/>
        <v>734.08999999999992</v>
      </c>
      <c r="AA155" s="148">
        <f t="shared" si="10"/>
        <v>0</v>
      </c>
      <c r="AB155" s="22">
        <f t="shared" ref="AB155:AY155" si="11">SUMPRODUCT($I$4:$I$154,AB4:AB154)</f>
        <v>0</v>
      </c>
      <c r="AC155" s="22">
        <f t="shared" si="11"/>
        <v>0</v>
      </c>
      <c r="AD155" s="22">
        <f t="shared" si="11"/>
        <v>0</v>
      </c>
      <c r="AE155" s="22">
        <f t="shared" si="11"/>
        <v>0</v>
      </c>
      <c r="AF155" s="22">
        <f t="shared" si="11"/>
        <v>0</v>
      </c>
      <c r="AG155" s="22">
        <f t="shared" si="11"/>
        <v>0</v>
      </c>
      <c r="AH155" s="22">
        <f t="shared" si="11"/>
        <v>0</v>
      </c>
      <c r="AI155" s="22">
        <f t="shared" si="11"/>
        <v>0</v>
      </c>
      <c r="AJ155" s="22">
        <f t="shared" si="11"/>
        <v>0</v>
      </c>
      <c r="AK155" s="22">
        <f t="shared" si="11"/>
        <v>0</v>
      </c>
      <c r="AL155" s="22">
        <f t="shared" si="11"/>
        <v>0</v>
      </c>
      <c r="AM155" s="22">
        <f t="shared" si="11"/>
        <v>0</v>
      </c>
      <c r="AN155" s="22">
        <f t="shared" si="11"/>
        <v>0</v>
      </c>
      <c r="AO155" s="22">
        <f t="shared" si="11"/>
        <v>0</v>
      </c>
      <c r="AP155" s="22">
        <f t="shared" si="11"/>
        <v>0</v>
      </c>
      <c r="AQ155" s="22">
        <f t="shared" si="11"/>
        <v>0</v>
      </c>
      <c r="AR155" s="22">
        <f t="shared" si="11"/>
        <v>0</v>
      </c>
      <c r="AS155" s="22">
        <f t="shared" si="11"/>
        <v>0</v>
      </c>
      <c r="AT155" s="22">
        <f t="shared" si="11"/>
        <v>0</v>
      </c>
      <c r="AU155" s="22">
        <f t="shared" si="11"/>
        <v>0</v>
      </c>
      <c r="AV155" s="22">
        <f t="shared" si="11"/>
        <v>0</v>
      </c>
      <c r="AW155" s="22">
        <f t="shared" si="11"/>
        <v>0</v>
      </c>
      <c r="AX155" s="22">
        <f t="shared" si="11"/>
        <v>0</v>
      </c>
      <c r="AY155" s="22">
        <f t="shared" si="11"/>
        <v>0</v>
      </c>
    </row>
    <row r="156" spans="1:51" ht="20.25" customHeight="1" x14ac:dyDescent="0.25">
      <c r="J156" s="62">
        <f t="shared" ref="J156:Q156" si="12">SUMPRODUCT($I$4:$I$154,J4:J154)</f>
        <v>32437.87999999999</v>
      </c>
      <c r="K156" s="62">
        <f t="shared" si="12"/>
        <v>12550.14</v>
      </c>
      <c r="L156" s="62">
        <f t="shared" si="12"/>
        <v>12550.14</v>
      </c>
      <c r="M156" s="62">
        <f t="shared" si="12"/>
        <v>0</v>
      </c>
      <c r="N156" s="62">
        <f t="shared" si="12"/>
        <v>7730.9399999999987</v>
      </c>
      <c r="O156" s="62">
        <f t="shared" si="12"/>
        <v>0</v>
      </c>
      <c r="P156" s="62">
        <f t="shared" si="12"/>
        <v>0</v>
      </c>
      <c r="Q156" s="62">
        <f t="shared" si="12"/>
        <v>0</v>
      </c>
      <c r="T156" s="149"/>
      <c r="U156" s="149"/>
      <c r="V156" s="149"/>
      <c r="W156" s="149"/>
      <c r="X156" s="149"/>
      <c r="Y156" s="149"/>
      <c r="Z156" s="149"/>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row>
    <row r="157" spans="1:51" ht="20.25" customHeight="1" thickBot="1" x14ac:dyDescent="0.3">
      <c r="J157" s="62"/>
      <c r="M157" s="33"/>
      <c r="N157" s="33"/>
      <c r="O157" s="33"/>
      <c r="P157" s="33"/>
      <c r="Q157" s="33"/>
      <c r="T157" s="149"/>
      <c r="U157" s="149"/>
      <c r="V157" s="149"/>
      <c r="W157" s="149"/>
      <c r="X157" s="149"/>
      <c r="Y157" s="149"/>
      <c r="Z157" s="149"/>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row>
    <row r="158" spans="1:51" ht="17.25" customHeight="1" x14ac:dyDescent="0.25">
      <c r="A158" s="39"/>
      <c r="B158" s="177" t="s">
        <v>60</v>
      </c>
      <c r="C158" s="178"/>
      <c r="D158" s="178"/>
      <c r="E158" s="178"/>
      <c r="F158" s="178"/>
      <c r="G158" s="178"/>
      <c r="H158" s="178"/>
      <c r="I158" s="178"/>
      <c r="J158" s="179"/>
      <c r="K158" s="33"/>
      <c r="L158" s="33"/>
      <c r="M158" s="33"/>
      <c r="N158" s="33"/>
      <c r="O158" s="33"/>
      <c r="P158" s="33"/>
      <c r="Q158" s="33"/>
      <c r="T158" s="149"/>
      <c r="U158" s="150"/>
      <c r="V158" s="150"/>
      <c r="W158" s="150"/>
      <c r="X158" s="149"/>
      <c r="Y158" s="149"/>
      <c r="Z158" s="149"/>
    </row>
    <row r="159" spans="1:51" ht="16.5" customHeight="1" x14ac:dyDescent="0.25">
      <c r="A159" s="39"/>
      <c r="B159" s="180" t="s">
        <v>58</v>
      </c>
      <c r="C159" s="181"/>
      <c r="D159" s="181"/>
      <c r="E159" s="181"/>
      <c r="F159" s="181"/>
      <c r="G159" s="181"/>
      <c r="H159" s="181"/>
      <c r="I159" s="181"/>
      <c r="J159" s="182"/>
      <c r="Q159" s="27"/>
      <c r="T159" s="149"/>
      <c r="U159" s="150"/>
      <c r="V159" s="150"/>
      <c r="W159" s="150"/>
      <c r="X159" s="149"/>
      <c r="Y159" s="149"/>
      <c r="Z159" s="149"/>
    </row>
    <row r="160" spans="1:51" ht="15.75" customHeight="1" x14ac:dyDescent="0.25">
      <c r="A160" s="39"/>
      <c r="B160" s="183" t="s">
        <v>59</v>
      </c>
      <c r="C160" s="184"/>
      <c r="D160" s="184"/>
      <c r="E160" s="184"/>
      <c r="F160" s="184"/>
      <c r="G160" s="184"/>
      <c r="H160" s="184"/>
      <c r="I160" s="184"/>
      <c r="J160" s="185"/>
      <c r="Q160" s="27"/>
      <c r="T160" s="149"/>
      <c r="U160" s="150"/>
      <c r="V160" s="150"/>
      <c r="W160" s="150"/>
      <c r="X160" s="149"/>
      <c r="Y160" s="149"/>
      <c r="Z160" s="149"/>
    </row>
    <row r="161" spans="1:26" ht="18.75" customHeight="1" thickBot="1" x14ac:dyDescent="0.3">
      <c r="A161" s="39"/>
      <c r="B161" s="186" t="s">
        <v>57</v>
      </c>
      <c r="C161" s="187"/>
      <c r="D161" s="187"/>
      <c r="E161" s="187"/>
      <c r="F161" s="187"/>
      <c r="G161" s="187"/>
      <c r="H161" s="187"/>
      <c r="I161" s="187"/>
      <c r="J161" s="188"/>
      <c r="T161" s="149"/>
      <c r="U161" s="149"/>
      <c r="V161" s="149"/>
      <c r="W161" s="149"/>
      <c r="X161" s="149"/>
      <c r="Y161" s="149"/>
      <c r="Z161" s="149"/>
    </row>
  </sheetData>
  <autoFilter ref="A3:AY3" xr:uid="{00000000-0001-0000-0000-000000000000}"/>
  <mergeCells count="71">
    <mergeCell ref="B161:J161"/>
    <mergeCell ref="A120:A138"/>
    <mergeCell ref="B120:B138"/>
    <mergeCell ref="A139:A140"/>
    <mergeCell ref="B139:B140"/>
    <mergeCell ref="A141:A143"/>
    <mergeCell ref="B141:B143"/>
    <mergeCell ref="A144:A154"/>
    <mergeCell ref="B144:B154"/>
    <mergeCell ref="B158:J158"/>
    <mergeCell ref="B159:J159"/>
    <mergeCell ref="B160:J160"/>
    <mergeCell ref="A92:A103"/>
    <mergeCell ref="B92:B103"/>
    <mergeCell ref="A104:A110"/>
    <mergeCell ref="B104:B110"/>
    <mergeCell ref="A111:A119"/>
    <mergeCell ref="B111:B119"/>
    <mergeCell ref="A74:A88"/>
    <mergeCell ref="B74:B88"/>
    <mergeCell ref="A89:A90"/>
    <mergeCell ref="B89:B90"/>
    <mergeCell ref="A27:A30"/>
    <mergeCell ref="B27:B30"/>
    <mergeCell ref="A31:A56"/>
    <mergeCell ref="B31:B56"/>
    <mergeCell ref="A57:A73"/>
    <mergeCell ref="B57:B73"/>
    <mergeCell ref="A4:A16"/>
    <mergeCell ref="B4:B16"/>
    <mergeCell ref="A17:A22"/>
    <mergeCell ref="B17:B22"/>
    <mergeCell ref="A23:A26"/>
    <mergeCell ref="B23:B26"/>
    <mergeCell ref="AU1:AU2"/>
    <mergeCell ref="AV1:AV2"/>
    <mergeCell ref="AW1:AW2"/>
    <mergeCell ref="AX1:AX2"/>
    <mergeCell ref="AY1:AY2"/>
    <mergeCell ref="AH1:AH2"/>
    <mergeCell ref="W1:W2"/>
    <mergeCell ref="X1:X2"/>
    <mergeCell ref="Y1:Y2"/>
    <mergeCell ref="Z1:Z2"/>
    <mergeCell ref="AA1:AA2"/>
    <mergeCell ref="AC1:AC2"/>
    <mergeCell ref="AD1:AD2"/>
    <mergeCell ref="AE1:AE2"/>
    <mergeCell ref="AF1:AF2"/>
    <mergeCell ref="AG1:AG2"/>
    <mergeCell ref="AB1:AB2"/>
    <mergeCell ref="AR1:AR2"/>
    <mergeCell ref="AS1:AS2"/>
    <mergeCell ref="AT1:AT2"/>
    <mergeCell ref="AI1:AI2"/>
    <mergeCell ref="AJ1:AJ2"/>
    <mergeCell ref="AK1:AK2"/>
    <mergeCell ref="AL1:AL2"/>
    <mergeCell ref="AM1:AM2"/>
    <mergeCell ref="AN1:AN2"/>
    <mergeCell ref="AO1:AO2"/>
    <mergeCell ref="AP1:AP2"/>
    <mergeCell ref="AQ1:AQ2"/>
    <mergeCell ref="V1:V2"/>
    <mergeCell ref="A2:I2"/>
    <mergeCell ref="J2:S2"/>
    <mergeCell ref="A1:C1"/>
    <mergeCell ref="D1:I1"/>
    <mergeCell ref="J1:S1"/>
    <mergeCell ref="T1:T2"/>
    <mergeCell ref="U1:U2"/>
  </mergeCells>
  <conditionalFormatting sqref="S1 S3:S1048576">
    <cfRule type="cellIs" dxfId="117" priority="17" operator="equal">
      <formula>"ATENÇÃO"</formula>
    </cfRule>
  </conditionalFormatting>
  <conditionalFormatting sqref="AA4:AY154">
    <cfRule type="cellIs" dxfId="116" priority="16" operator="greaterThan">
      <formula>0</formula>
    </cfRule>
  </conditionalFormatting>
  <conditionalFormatting sqref="R4:R154">
    <cfRule type="cellIs" dxfId="115" priority="15" operator="lessThan">
      <formula>0</formula>
    </cfRule>
  </conditionalFormatting>
  <conditionalFormatting sqref="S4:S154">
    <cfRule type="containsText" dxfId="114" priority="14" operator="containsText" text="ATENÇÃO">
      <formula>NOT(ISERROR(SEARCH("ATENÇÃO",S4)))</formula>
    </cfRule>
  </conditionalFormatting>
  <conditionalFormatting sqref="D123:D125 D8 D77 D105">
    <cfRule type="duplicateValues" dxfId="113" priority="12"/>
  </conditionalFormatting>
  <conditionalFormatting sqref="D10:D12">
    <cfRule type="duplicateValues" dxfId="112" priority="7"/>
  </conditionalFormatting>
  <conditionalFormatting sqref="D65">
    <cfRule type="duplicateValues" dxfId="111" priority="6"/>
  </conditionalFormatting>
  <conditionalFormatting sqref="D81">
    <cfRule type="duplicateValues" dxfId="110" priority="5"/>
  </conditionalFormatting>
  <conditionalFormatting sqref="D116 D126:D129">
    <cfRule type="duplicateValues" dxfId="109" priority="10"/>
  </conditionalFormatting>
  <conditionalFormatting sqref="D120:D122 D117 D115 D106">
    <cfRule type="duplicateValues" dxfId="108" priority="11"/>
  </conditionalFormatting>
  <conditionalFormatting sqref="D130:D138">
    <cfRule type="duplicateValues" dxfId="107" priority="4"/>
  </conditionalFormatting>
  <conditionalFormatting sqref="D139:D140 D9">
    <cfRule type="duplicateValues" dxfId="106" priority="8"/>
  </conditionalFormatting>
  <conditionalFormatting sqref="D143">
    <cfRule type="duplicateValues" dxfId="105" priority="3"/>
  </conditionalFormatting>
  <conditionalFormatting sqref="D144">
    <cfRule type="duplicateValues" dxfId="104" priority="2"/>
  </conditionalFormatting>
  <conditionalFormatting sqref="D145:D153 D141:D142 D118:D119">
    <cfRule type="duplicateValues" dxfId="103" priority="13"/>
  </conditionalFormatting>
  <conditionalFormatting sqref="D154">
    <cfRule type="duplicateValues" dxfId="102" priority="1"/>
  </conditionalFormatting>
  <conditionalFormatting sqref="D78:D80 D66:D76 D82:D104 D107:D114 D13:D64 D4:D7">
    <cfRule type="duplicateValues" dxfId="101" priority="9"/>
  </conditionalFormatting>
  <pageMargins left="0.511811024" right="0.511811024" top="0.78740157499999996" bottom="0.78740157499999996" header="0.31496062000000002" footer="0.31496062000000002"/>
  <pageSetup paperSize="9" scale="60" orientation="landscape" r:id="rId1"/>
  <colBreaks count="1" manualBreakCount="1">
    <brk id="23"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15</vt:i4>
      </vt:variant>
    </vt:vector>
  </HeadingPairs>
  <TitlesOfParts>
    <vt:vector size="15" baseType="lpstr">
      <vt:lpstr>REITORIA</vt:lpstr>
      <vt:lpstr>ESAG</vt:lpstr>
      <vt:lpstr>CEAD</vt:lpstr>
      <vt:lpstr>FAED</vt:lpstr>
      <vt:lpstr>CEART</vt:lpstr>
      <vt:lpstr>CEFID</vt:lpstr>
      <vt:lpstr>CERES</vt:lpstr>
      <vt:lpstr>CESFI</vt:lpstr>
      <vt:lpstr>CAV</vt:lpstr>
      <vt:lpstr>CEAVI</vt:lpstr>
      <vt:lpstr>CEPLAN</vt:lpstr>
      <vt:lpstr>CCT</vt:lpstr>
      <vt:lpstr>CEO</vt:lpstr>
      <vt:lpstr>GESTOR</vt:lpstr>
      <vt:lpstr>(CARONA)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LETÍCIA-SEGECON/FPOLIS</cp:lastModifiedBy>
  <cp:lastPrinted>2017-02-14T17:35:15Z</cp:lastPrinted>
  <dcterms:created xsi:type="dcterms:W3CDTF">2010-06-19T20:43:11Z</dcterms:created>
  <dcterms:modified xsi:type="dcterms:W3CDTF">2026-03-17T13:50:02Z</dcterms:modified>
</cp:coreProperties>
</file>