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DeTrabalho"/>
  <mc:AlternateContent xmlns:mc="http://schemas.openxmlformats.org/markup-compatibility/2006">
    <mc:Choice Requires="x15">
      <x15ac:absPath xmlns:x15ac="http://schemas.microsoft.com/office/spreadsheetml/2010/11/ac" url="I:\SEGECON\2. Atas SRP\1. Atas UDESC\PE 1892.2025 SRP SGPE 35324.2025 - Carimbo e Chaveiro - (Relançamento) - VIG. 09.12.2026-ok\"/>
    </mc:Choice>
  </mc:AlternateContent>
  <xr:revisionPtr revIDLastSave="0" documentId="8_{87B302A7-9FA5-4719-85D9-BEDA4706C7BD}" xr6:coauthVersionLast="47" xr6:coauthVersionMax="47" xr10:uidLastSave="{00000000-0000-0000-0000-000000000000}"/>
  <bookViews>
    <workbookView xWindow="-110" yWindow="-110" windowWidth="19420" windowHeight="10300" tabRatio="632" firstSheet="1" activeTab="8" xr2:uid="{00000000-000D-0000-FFFF-FFFF00000000}"/>
  </bookViews>
  <sheets>
    <sheet name="REITORIA" sheetId="1" r:id="rId1"/>
    <sheet name="ESAG" sheetId="64" r:id="rId2"/>
    <sheet name="FAED" sheetId="65" r:id="rId3"/>
    <sheet name="CEART" sheetId="66" r:id="rId4"/>
    <sheet name="CEAD" sheetId="67" r:id="rId5"/>
    <sheet name="CEFID" sheetId="68" r:id="rId6"/>
    <sheet name="CESFI" sheetId="69" r:id="rId7"/>
    <sheet name="CERES" sheetId="70" r:id="rId8"/>
    <sheet name="GESTOR" sheetId="21" r:id="rId9"/>
    <sheet name="CARONA-uso exclusivo do Gestor" sheetId="22" r:id="rId10"/>
  </sheets>
  <definedNames>
    <definedName name="_xlnm._FilterDatabase" localSheetId="9" hidden="1">'CARONA-uso exclusivo do Gestor'!$A$3:$AH$3</definedName>
    <definedName name="_xlnm._FilterDatabase" localSheetId="4" hidden="1">CEAD!$A$3:$AT$3</definedName>
    <definedName name="_xlnm._FilterDatabase" localSheetId="3" hidden="1">CEART!$A$3:$AT$3</definedName>
    <definedName name="_xlnm._FilterDatabase" localSheetId="5" hidden="1">CEFID!$A$3:$AT$3</definedName>
    <definedName name="_xlnm._FilterDatabase" localSheetId="7" hidden="1">CERES!$A$3:$AT$3</definedName>
    <definedName name="_xlnm._FilterDatabase" localSheetId="6" hidden="1">CESFI!$A$3:$AT$3</definedName>
    <definedName name="_xlnm._FilterDatabase" localSheetId="1" hidden="1">ESAG!$A$3:$AT$3</definedName>
    <definedName name="_xlnm._FilterDatabase" localSheetId="2" hidden="1">FAED!$A$3:$AT$3</definedName>
    <definedName name="_xlnm._FilterDatabase" localSheetId="0" hidden="1">REITORIA!$A$3:$AT$33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30" i="22" l="1"/>
  <c r="A33" i="22"/>
  <c r="A32" i="22"/>
  <c r="G16" i="22"/>
  <c r="J16" i="22"/>
  <c r="M16" i="22"/>
  <c r="P16" i="22"/>
  <c r="R16" i="22"/>
  <c r="T16" i="22"/>
  <c r="W16" i="22"/>
  <c r="G17" i="22"/>
  <c r="J17" i="22"/>
  <c r="M17" i="22"/>
  <c r="P17" i="22"/>
  <c r="R17" i="22"/>
  <c r="T17" i="22"/>
  <c r="W17" i="22"/>
  <c r="G18" i="22"/>
  <c r="J18" i="22"/>
  <c r="M18" i="22"/>
  <c r="P18" i="22"/>
  <c r="R18" i="22"/>
  <c r="T18" i="22"/>
  <c r="W18" i="22"/>
  <c r="G19" i="22"/>
  <c r="J19" i="22"/>
  <c r="M19" i="22"/>
  <c r="P19" i="22"/>
  <c r="R19" i="22"/>
  <c r="T19" i="22"/>
  <c r="W19" i="22"/>
  <c r="G20" i="22"/>
  <c r="J20" i="22"/>
  <c r="M20" i="22"/>
  <c r="P20" i="22"/>
  <c r="R20" i="22"/>
  <c r="T20" i="22"/>
  <c r="W20" i="22"/>
  <c r="G21" i="22"/>
  <c r="J21" i="22"/>
  <c r="M21" i="22"/>
  <c r="P21" i="22"/>
  <c r="R21" i="22"/>
  <c r="T21" i="22"/>
  <c r="W21" i="22"/>
  <c r="G22" i="22"/>
  <c r="J22" i="22"/>
  <c r="M22" i="22"/>
  <c r="P22" i="22"/>
  <c r="R22" i="22"/>
  <c r="T22" i="22"/>
  <c r="W22" i="22"/>
  <c r="G23" i="22"/>
  <c r="J23" i="22"/>
  <c r="M23" i="22"/>
  <c r="P23" i="22"/>
  <c r="R23" i="22"/>
  <c r="T23" i="22"/>
  <c r="W23" i="22"/>
  <c r="G24" i="22"/>
  <c r="J24" i="22"/>
  <c r="M24" i="22"/>
  <c r="P24" i="22"/>
  <c r="R24" i="22"/>
  <c r="T24" i="22"/>
  <c r="W24" i="22"/>
  <c r="G25" i="22"/>
  <c r="J25" i="22"/>
  <c r="M25" i="22"/>
  <c r="P25" i="22"/>
  <c r="R25" i="22"/>
  <c r="T25" i="22"/>
  <c r="W25" i="22"/>
  <c r="G26" i="22"/>
  <c r="J26" i="22"/>
  <c r="M26" i="22"/>
  <c r="P26" i="22"/>
  <c r="R26" i="22"/>
  <c r="T26" i="22"/>
  <c r="W26" i="22"/>
  <c r="G27" i="22"/>
  <c r="J27" i="22"/>
  <c r="M27" i="22"/>
  <c r="P27" i="22"/>
  <c r="R27" i="22"/>
  <c r="T27" i="22"/>
  <c r="W27" i="22"/>
  <c r="G28" i="22"/>
  <c r="J28" i="22"/>
  <c r="M28" i="22"/>
  <c r="P28" i="22"/>
  <c r="R28" i="22"/>
  <c r="T28" i="22"/>
  <c r="W28" i="22"/>
  <c r="G29" i="22"/>
  <c r="J29" i="22"/>
  <c r="M29" i="22"/>
  <c r="P29" i="22"/>
  <c r="R29" i="22"/>
  <c r="T29" i="22"/>
  <c r="W29" i="22"/>
  <c r="K5" i="21"/>
  <c r="K6" i="21"/>
  <c r="K7" i="21"/>
  <c r="K8" i="21"/>
  <c r="K9" i="21"/>
  <c r="K10" i="21"/>
  <c r="K11" i="21"/>
  <c r="K12" i="21"/>
  <c r="K13" i="21"/>
  <c r="K14" i="21"/>
  <c r="K15" i="21"/>
  <c r="K16" i="21"/>
  <c r="S16" i="22" s="1"/>
  <c r="U16" i="22" s="1"/>
  <c r="F16" i="22" s="1"/>
  <c r="H16" i="22" s="1"/>
  <c r="K17" i="21"/>
  <c r="N17" i="21" s="1"/>
  <c r="K18" i="21"/>
  <c r="S18" i="22" s="1"/>
  <c r="K19" i="21"/>
  <c r="N19" i="21" s="1"/>
  <c r="K20" i="21"/>
  <c r="N20" i="21" s="1"/>
  <c r="K21" i="21"/>
  <c r="S21" i="22" s="1"/>
  <c r="K22" i="21"/>
  <c r="S22" i="22" s="1"/>
  <c r="U22" i="22" s="1"/>
  <c r="I22" i="22" s="1"/>
  <c r="K23" i="21"/>
  <c r="S23" i="22" s="1"/>
  <c r="K24" i="21"/>
  <c r="S24" i="22" s="1"/>
  <c r="K25" i="21"/>
  <c r="K26" i="21"/>
  <c r="S26" i="22" s="1"/>
  <c r="K27" i="21"/>
  <c r="N27" i="21" s="1"/>
  <c r="K28" i="21"/>
  <c r="N28" i="21" s="1"/>
  <c r="K29" i="21"/>
  <c r="S29" i="22" s="1"/>
  <c r="K4" i="21"/>
  <c r="G5" i="21"/>
  <c r="G6" i="21"/>
  <c r="G7" i="21"/>
  <c r="G8" i="21"/>
  <c r="G9" i="21"/>
  <c r="G10" i="21"/>
  <c r="G11" i="21"/>
  <c r="G12" i="21"/>
  <c r="G13" i="21"/>
  <c r="G14" i="21"/>
  <c r="G15" i="21"/>
  <c r="G16" i="21"/>
  <c r="M16" i="21" s="1"/>
  <c r="G17" i="21"/>
  <c r="G18" i="21"/>
  <c r="G19" i="21"/>
  <c r="M19" i="21" s="1"/>
  <c r="G20" i="21"/>
  <c r="M20" i="21" s="1"/>
  <c r="G21" i="21"/>
  <c r="G22" i="21"/>
  <c r="M22" i="21" s="1"/>
  <c r="G23" i="21"/>
  <c r="M23" i="21" s="1"/>
  <c r="G24" i="21"/>
  <c r="M24" i="21" s="1"/>
  <c r="G25" i="21"/>
  <c r="G26" i="21"/>
  <c r="G27" i="21"/>
  <c r="M27" i="21" s="1"/>
  <c r="G28" i="21"/>
  <c r="M28" i="21" s="1"/>
  <c r="G29" i="21"/>
  <c r="M29" i="21" s="1"/>
  <c r="G4" i="21"/>
  <c r="Q31" i="70"/>
  <c r="P31" i="70"/>
  <c r="O31" i="70"/>
  <c r="M31" i="70"/>
  <c r="J31" i="70"/>
  <c r="AS30" i="70"/>
  <c r="AR30" i="70"/>
  <c r="AQ30" i="70"/>
  <c r="AP30" i="70"/>
  <c r="AO30" i="70"/>
  <c r="AN30" i="70"/>
  <c r="AM30" i="70"/>
  <c r="AL30" i="70"/>
  <c r="AK30" i="70"/>
  <c r="AJ30" i="70"/>
  <c r="AI30" i="70"/>
  <c r="AH30" i="70"/>
  <c r="AG30" i="70"/>
  <c r="AF30" i="70"/>
  <c r="AE30" i="70"/>
  <c r="AD30" i="70"/>
  <c r="AC30" i="70"/>
  <c r="AB30" i="70"/>
  <c r="AA30" i="70"/>
  <c r="Z30" i="70"/>
  <c r="Y30" i="70"/>
  <c r="X30" i="70"/>
  <c r="W30" i="70"/>
  <c r="V30" i="70"/>
  <c r="U30" i="70"/>
  <c r="T30" i="70"/>
  <c r="J30" i="70"/>
  <c r="R29" i="70"/>
  <c r="S29" i="70" s="1"/>
  <c r="N29" i="70"/>
  <c r="L29" i="70"/>
  <c r="K29" i="70"/>
  <c r="R28" i="70"/>
  <c r="S28" i="70" s="1"/>
  <c r="N28" i="70"/>
  <c r="L28" i="70"/>
  <c r="K28" i="70"/>
  <c r="R27" i="70"/>
  <c r="S27" i="70" s="1"/>
  <c r="N27" i="70"/>
  <c r="L27" i="70"/>
  <c r="K27" i="70"/>
  <c r="R26" i="70"/>
  <c r="S26" i="70" s="1"/>
  <c r="N26" i="70"/>
  <c r="L26" i="70"/>
  <c r="K26" i="70"/>
  <c r="R25" i="70"/>
  <c r="S25" i="70" s="1"/>
  <c r="N25" i="70"/>
  <c r="L25" i="70"/>
  <c r="K25" i="70"/>
  <c r="R24" i="70"/>
  <c r="S24" i="70" s="1"/>
  <c r="N24" i="70"/>
  <c r="L24" i="70"/>
  <c r="K24" i="70"/>
  <c r="R23" i="70"/>
  <c r="S23" i="70" s="1"/>
  <c r="N23" i="70"/>
  <c r="L23" i="70"/>
  <c r="K23" i="70"/>
  <c r="R22" i="70"/>
  <c r="S22" i="70" s="1"/>
  <c r="N22" i="70"/>
  <c r="L22" i="70"/>
  <c r="K22" i="70"/>
  <c r="R21" i="70"/>
  <c r="S21" i="70" s="1"/>
  <c r="N21" i="70"/>
  <c r="L21" i="70"/>
  <c r="K21" i="70"/>
  <c r="R20" i="70"/>
  <c r="S20" i="70" s="1"/>
  <c r="N20" i="70"/>
  <c r="L20" i="70"/>
  <c r="K20" i="70"/>
  <c r="R19" i="70"/>
  <c r="S19" i="70" s="1"/>
  <c r="N19" i="70"/>
  <c r="L19" i="70"/>
  <c r="K19" i="70"/>
  <c r="R18" i="70"/>
  <c r="S18" i="70" s="1"/>
  <c r="N18" i="70"/>
  <c r="L18" i="70"/>
  <c r="K18" i="70"/>
  <c r="R17" i="70"/>
  <c r="S17" i="70" s="1"/>
  <c r="N17" i="70"/>
  <c r="L17" i="70"/>
  <c r="K17" i="70"/>
  <c r="R16" i="70"/>
  <c r="S16" i="70" s="1"/>
  <c r="N16" i="70"/>
  <c r="L16" i="70"/>
  <c r="K16" i="70"/>
  <c r="R15" i="70"/>
  <c r="S15" i="70" s="1"/>
  <c r="N15" i="70"/>
  <c r="L15" i="70"/>
  <c r="K15" i="70"/>
  <c r="R14" i="70"/>
  <c r="S14" i="70" s="1"/>
  <c r="N14" i="70"/>
  <c r="L14" i="70"/>
  <c r="K14" i="70"/>
  <c r="R13" i="70"/>
  <c r="S13" i="70" s="1"/>
  <c r="N13" i="70"/>
  <c r="L13" i="70"/>
  <c r="K13" i="70"/>
  <c r="R12" i="70"/>
  <c r="S12" i="70" s="1"/>
  <c r="N12" i="70"/>
  <c r="L12" i="70"/>
  <c r="K12" i="70"/>
  <c r="R11" i="70"/>
  <c r="S11" i="70" s="1"/>
  <c r="N11" i="70"/>
  <c r="L11" i="70"/>
  <c r="K11" i="70"/>
  <c r="R10" i="70"/>
  <c r="S10" i="70" s="1"/>
  <c r="N10" i="70"/>
  <c r="L10" i="70"/>
  <c r="K10" i="70"/>
  <c r="R9" i="70"/>
  <c r="S9" i="70" s="1"/>
  <c r="N9" i="70"/>
  <c r="L9" i="70"/>
  <c r="K9" i="70"/>
  <c r="R8" i="70"/>
  <c r="S8" i="70" s="1"/>
  <c r="N8" i="70"/>
  <c r="L8" i="70"/>
  <c r="K8" i="70"/>
  <c r="R7" i="70"/>
  <c r="S7" i="70" s="1"/>
  <c r="N7" i="70"/>
  <c r="L7" i="70"/>
  <c r="L31" i="70" s="1"/>
  <c r="K7" i="70"/>
  <c r="R6" i="70"/>
  <c r="S6" i="70" s="1"/>
  <c r="N6" i="70"/>
  <c r="L6" i="70"/>
  <c r="K6" i="70"/>
  <c r="R5" i="70"/>
  <c r="S5" i="70" s="1"/>
  <c r="N5" i="70"/>
  <c r="L5" i="70"/>
  <c r="K5" i="70"/>
  <c r="R4" i="70"/>
  <c r="N4" i="70"/>
  <c r="L4" i="70"/>
  <c r="K4" i="70"/>
  <c r="D2" i="70" a="1"/>
  <c r="D2" i="70" s="1"/>
  <c r="Q31" i="69"/>
  <c r="P31" i="69"/>
  <c r="O31" i="69"/>
  <c r="M31" i="69"/>
  <c r="J31" i="69"/>
  <c r="AS30" i="69"/>
  <c r="AR30" i="69"/>
  <c r="AQ30" i="69"/>
  <c r="AP30" i="69"/>
  <c r="AO30" i="69"/>
  <c r="AN30" i="69"/>
  <c r="AM30" i="69"/>
  <c r="AL30" i="69"/>
  <c r="AK30" i="69"/>
  <c r="AJ30" i="69"/>
  <c r="AI30" i="69"/>
  <c r="AH30" i="69"/>
  <c r="AG30" i="69"/>
  <c r="AF30" i="69"/>
  <c r="AE30" i="69"/>
  <c r="AD30" i="69"/>
  <c r="AC30" i="69"/>
  <c r="AB30" i="69"/>
  <c r="AA30" i="69"/>
  <c r="Z30" i="69"/>
  <c r="Y30" i="69"/>
  <c r="X30" i="69"/>
  <c r="W30" i="69"/>
  <c r="V30" i="69"/>
  <c r="U30" i="69"/>
  <c r="T30" i="69"/>
  <c r="J30" i="69"/>
  <c r="R29" i="69"/>
  <c r="S29" i="69" s="1"/>
  <c r="N29" i="69"/>
  <c r="L29" i="69"/>
  <c r="K29" i="69"/>
  <c r="R28" i="69"/>
  <c r="S28" i="69" s="1"/>
  <c r="N28" i="69"/>
  <c r="L28" i="69"/>
  <c r="K28" i="69"/>
  <c r="R27" i="69"/>
  <c r="S27" i="69" s="1"/>
  <c r="N27" i="69"/>
  <c r="L27" i="69"/>
  <c r="K27" i="69"/>
  <c r="R26" i="69"/>
  <c r="S26" i="69" s="1"/>
  <c r="N26" i="69"/>
  <c r="L26" i="69"/>
  <c r="K26" i="69"/>
  <c r="R25" i="69"/>
  <c r="S25" i="69" s="1"/>
  <c r="N25" i="69"/>
  <c r="L25" i="69"/>
  <c r="K25" i="69"/>
  <c r="R24" i="69"/>
  <c r="S24" i="69" s="1"/>
  <c r="N24" i="69"/>
  <c r="L24" i="69"/>
  <c r="K24" i="69"/>
  <c r="R23" i="69"/>
  <c r="S23" i="69" s="1"/>
  <c r="N23" i="69"/>
  <c r="L23" i="69"/>
  <c r="K23" i="69"/>
  <c r="S22" i="69"/>
  <c r="R22" i="69"/>
  <c r="N22" i="69"/>
  <c r="L22" i="69"/>
  <c r="K22" i="69"/>
  <c r="R21" i="69"/>
  <c r="S21" i="69" s="1"/>
  <c r="N21" i="69"/>
  <c r="L21" i="69"/>
  <c r="K21" i="69"/>
  <c r="R20" i="69"/>
  <c r="S20" i="69" s="1"/>
  <c r="N20" i="69"/>
  <c r="L20" i="69"/>
  <c r="K20" i="69"/>
  <c r="R19" i="69"/>
  <c r="S19" i="69" s="1"/>
  <c r="N19" i="69"/>
  <c r="L19" i="69"/>
  <c r="K19" i="69"/>
  <c r="R18" i="69"/>
  <c r="S18" i="69" s="1"/>
  <c r="N18" i="69"/>
  <c r="L18" i="69"/>
  <c r="K18" i="69"/>
  <c r="R17" i="69"/>
  <c r="S17" i="69" s="1"/>
  <c r="N17" i="69"/>
  <c r="L17" i="69"/>
  <c r="K17" i="69"/>
  <c r="R16" i="69"/>
  <c r="S16" i="69" s="1"/>
  <c r="N16" i="69"/>
  <c r="L16" i="69"/>
  <c r="K16" i="69"/>
  <c r="R15" i="69"/>
  <c r="S15" i="69" s="1"/>
  <c r="N15" i="69"/>
  <c r="L15" i="69"/>
  <c r="K15" i="69"/>
  <c r="R14" i="69"/>
  <c r="S14" i="69" s="1"/>
  <c r="N14" i="69"/>
  <c r="L14" i="69"/>
  <c r="K14" i="69"/>
  <c r="R13" i="69"/>
  <c r="S13" i="69" s="1"/>
  <c r="N13" i="69"/>
  <c r="L13" i="69"/>
  <c r="K13" i="69"/>
  <c r="R12" i="69"/>
  <c r="S12" i="69" s="1"/>
  <c r="N12" i="69"/>
  <c r="L12" i="69"/>
  <c r="K12" i="69"/>
  <c r="R11" i="69"/>
  <c r="S11" i="69" s="1"/>
  <c r="N11" i="69"/>
  <c r="L11" i="69"/>
  <c r="K11" i="69"/>
  <c r="R10" i="69"/>
  <c r="S10" i="69" s="1"/>
  <c r="N10" i="69"/>
  <c r="L10" i="69"/>
  <c r="K10" i="69"/>
  <c r="R9" i="69"/>
  <c r="S9" i="69" s="1"/>
  <c r="N9" i="69"/>
  <c r="L9" i="69"/>
  <c r="K9" i="69"/>
  <c r="R8" i="69"/>
  <c r="S8" i="69" s="1"/>
  <c r="N8" i="69"/>
  <c r="L8" i="69"/>
  <c r="K8" i="69"/>
  <c r="R7" i="69"/>
  <c r="S7" i="69" s="1"/>
  <c r="N7" i="69"/>
  <c r="L7" i="69"/>
  <c r="L31" i="69" s="1"/>
  <c r="K7" i="69"/>
  <c r="R6" i="69"/>
  <c r="S6" i="69" s="1"/>
  <c r="N6" i="69"/>
  <c r="L6" i="69"/>
  <c r="K6" i="69"/>
  <c r="R5" i="69"/>
  <c r="S5" i="69" s="1"/>
  <c r="N5" i="69"/>
  <c r="L5" i="69"/>
  <c r="K5" i="69"/>
  <c r="R4" i="69"/>
  <c r="S4" i="69" s="1"/>
  <c r="N4" i="69"/>
  <c r="L4" i="69"/>
  <c r="K4" i="69"/>
  <c r="D2" i="69" a="1"/>
  <c r="D2" i="69" s="1"/>
  <c r="J30" i="68"/>
  <c r="Q31" i="68"/>
  <c r="P31" i="68"/>
  <c r="O31" i="68"/>
  <c r="M31" i="68"/>
  <c r="J31" i="68"/>
  <c r="AS30" i="68"/>
  <c r="AR30" i="68"/>
  <c r="AQ30" i="68"/>
  <c r="AP30" i="68"/>
  <c r="AO30" i="68"/>
  <c r="AN30" i="68"/>
  <c r="AM30" i="68"/>
  <c r="AL30" i="68"/>
  <c r="AK30" i="68"/>
  <c r="AJ30" i="68"/>
  <c r="AI30" i="68"/>
  <c r="AH30" i="68"/>
  <c r="AG30" i="68"/>
  <c r="AF30" i="68"/>
  <c r="AE30" i="68"/>
  <c r="AD30" i="68"/>
  <c r="AC30" i="68"/>
  <c r="AB30" i="68"/>
  <c r="AA30" i="68"/>
  <c r="Z30" i="68"/>
  <c r="Y30" i="68"/>
  <c r="X30" i="68"/>
  <c r="W30" i="68"/>
  <c r="V30" i="68"/>
  <c r="U30" i="68"/>
  <c r="T30" i="68"/>
  <c r="R29" i="68"/>
  <c r="S29" i="68" s="1"/>
  <c r="N29" i="68"/>
  <c r="L29" i="68"/>
  <c r="K29" i="68"/>
  <c r="R28" i="68"/>
  <c r="S28" i="68" s="1"/>
  <c r="N28" i="68"/>
  <c r="L28" i="68"/>
  <c r="K28" i="68"/>
  <c r="R27" i="68"/>
  <c r="S27" i="68" s="1"/>
  <c r="N27" i="68"/>
  <c r="L27" i="68"/>
  <c r="K27" i="68"/>
  <c r="R26" i="68"/>
  <c r="S26" i="68" s="1"/>
  <c r="N26" i="68"/>
  <c r="L26" i="68"/>
  <c r="K26" i="68"/>
  <c r="R25" i="68"/>
  <c r="S25" i="68" s="1"/>
  <c r="N25" i="68"/>
  <c r="L25" i="68"/>
  <c r="K25" i="68"/>
  <c r="R24" i="68"/>
  <c r="S24" i="68" s="1"/>
  <c r="N24" i="68"/>
  <c r="L24" i="68"/>
  <c r="K24" i="68"/>
  <c r="R23" i="68"/>
  <c r="S23" i="68" s="1"/>
  <c r="N23" i="68"/>
  <c r="L23" i="68"/>
  <c r="K23" i="68"/>
  <c r="R22" i="68"/>
  <c r="S22" i="68" s="1"/>
  <c r="N22" i="68"/>
  <c r="L22" i="68"/>
  <c r="K22" i="68"/>
  <c r="R21" i="68"/>
  <c r="S21" i="68" s="1"/>
  <c r="N21" i="68"/>
  <c r="L21" i="68"/>
  <c r="K21" i="68"/>
  <c r="R20" i="68"/>
  <c r="S20" i="68" s="1"/>
  <c r="N20" i="68"/>
  <c r="L20" i="68"/>
  <c r="K20" i="68"/>
  <c r="R19" i="68"/>
  <c r="S19" i="68" s="1"/>
  <c r="N19" i="68"/>
  <c r="L19" i="68"/>
  <c r="K19" i="68"/>
  <c r="R18" i="68"/>
  <c r="S18" i="68" s="1"/>
  <c r="N18" i="68"/>
  <c r="L18" i="68"/>
  <c r="K18" i="68"/>
  <c r="R17" i="68"/>
  <c r="S17" i="68" s="1"/>
  <c r="N17" i="68"/>
  <c r="L17" i="68"/>
  <c r="K17" i="68"/>
  <c r="R16" i="68"/>
  <c r="S16" i="68" s="1"/>
  <c r="N16" i="68"/>
  <c r="L16" i="68"/>
  <c r="K16" i="68"/>
  <c r="R15" i="68"/>
  <c r="S15" i="68" s="1"/>
  <c r="N15" i="68"/>
  <c r="L15" i="68"/>
  <c r="K15" i="68"/>
  <c r="R14" i="68"/>
  <c r="S14" i="68" s="1"/>
  <c r="N14" i="68"/>
  <c r="L14" i="68"/>
  <c r="K14" i="68"/>
  <c r="R13" i="68"/>
  <c r="S13" i="68" s="1"/>
  <c r="N13" i="68"/>
  <c r="L13" i="68"/>
  <c r="K13" i="68"/>
  <c r="R12" i="68"/>
  <c r="S12" i="68" s="1"/>
  <c r="N12" i="68"/>
  <c r="L12" i="68"/>
  <c r="K12" i="68"/>
  <c r="R11" i="68"/>
  <c r="S11" i="68" s="1"/>
  <c r="N11" i="68"/>
  <c r="L11" i="68"/>
  <c r="K11" i="68"/>
  <c r="R10" i="68"/>
  <c r="S10" i="68" s="1"/>
  <c r="N10" i="68"/>
  <c r="L10" i="68"/>
  <c r="K10" i="68"/>
  <c r="R9" i="68"/>
  <c r="S9" i="68" s="1"/>
  <c r="N9" i="68"/>
  <c r="L9" i="68"/>
  <c r="K9" i="68"/>
  <c r="R8" i="68"/>
  <c r="S8" i="68" s="1"/>
  <c r="N8" i="68"/>
  <c r="L8" i="68"/>
  <c r="K8" i="68"/>
  <c r="R7" i="68"/>
  <c r="S7" i="68" s="1"/>
  <c r="N7" i="68"/>
  <c r="L7" i="68"/>
  <c r="K7" i="68"/>
  <c r="R6" i="68"/>
  <c r="S6" i="68" s="1"/>
  <c r="N6" i="68"/>
  <c r="L6" i="68"/>
  <c r="K6" i="68"/>
  <c r="R5" i="68"/>
  <c r="S5" i="68" s="1"/>
  <c r="N5" i="68"/>
  <c r="L5" i="68"/>
  <c r="K5" i="68"/>
  <c r="R4" i="68"/>
  <c r="N4" i="68"/>
  <c r="L4" i="68"/>
  <c r="K4" i="68"/>
  <c r="D2" i="68" a="1"/>
  <c r="D2" i="68" s="1"/>
  <c r="Q31" i="67"/>
  <c r="P31" i="67"/>
  <c r="O31" i="67"/>
  <c r="M31" i="67"/>
  <c r="J31" i="67"/>
  <c r="AS30" i="67"/>
  <c r="AR30" i="67"/>
  <c r="AQ30" i="67"/>
  <c r="AP30" i="67"/>
  <c r="AO30" i="67"/>
  <c r="AN30" i="67"/>
  <c r="AM30" i="67"/>
  <c r="AL30" i="67"/>
  <c r="AK30" i="67"/>
  <c r="AJ30" i="67"/>
  <c r="AI30" i="67"/>
  <c r="AH30" i="67"/>
  <c r="AG30" i="67"/>
  <c r="AF30" i="67"/>
  <c r="AE30" i="67"/>
  <c r="AD30" i="67"/>
  <c r="AC30" i="67"/>
  <c r="AB30" i="67"/>
  <c r="AA30" i="67"/>
  <c r="Z30" i="67"/>
  <c r="Y30" i="67"/>
  <c r="X30" i="67"/>
  <c r="W30" i="67"/>
  <c r="V30" i="67"/>
  <c r="U30" i="67"/>
  <c r="T30" i="67"/>
  <c r="J30" i="67"/>
  <c r="R29" i="67"/>
  <c r="S29" i="67" s="1"/>
  <c r="N29" i="67"/>
  <c r="L29" i="67"/>
  <c r="K29" i="67"/>
  <c r="R28" i="67"/>
  <c r="S28" i="67" s="1"/>
  <c r="N28" i="67"/>
  <c r="L28" i="67"/>
  <c r="K28" i="67"/>
  <c r="R27" i="67"/>
  <c r="S27" i="67" s="1"/>
  <c r="N27" i="67"/>
  <c r="L27" i="67"/>
  <c r="K27" i="67"/>
  <c r="R26" i="67"/>
  <c r="S26" i="67" s="1"/>
  <c r="N26" i="67"/>
  <c r="L26" i="67"/>
  <c r="K26" i="67"/>
  <c r="R25" i="67"/>
  <c r="S25" i="67" s="1"/>
  <c r="N25" i="67"/>
  <c r="L25" i="67"/>
  <c r="K25" i="67"/>
  <c r="R24" i="67"/>
  <c r="S24" i="67" s="1"/>
  <c r="N24" i="67"/>
  <c r="L24" i="67"/>
  <c r="K24" i="67"/>
  <c r="R23" i="67"/>
  <c r="S23" i="67" s="1"/>
  <c r="N23" i="67"/>
  <c r="L23" i="67"/>
  <c r="K23" i="67"/>
  <c r="R22" i="67"/>
  <c r="S22" i="67" s="1"/>
  <c r="N22" i="67"/>
  <c r="L22" i="67"/>
  <c r="K22" i="67"/>
  <c r="R21" i="67"/>
  <c r="S21" i="67" s="1"/>
  <c r="N21" i="67"/>
  <c r="L21" i="67"/>
  <c r="K21" i="67"/>
  <c r="R20" i="67"/>
  <c r="S20" i="67" s="1"/>
  <c r="N20" i="67"/>
  <c r="L20" i="67"/>
  <c r="K20" i="67"/>
  <c r="R19" i="67"/>
  <c r="S19" i="67" s="1"/>
  <c r="N19" i="67"/>
  <c r="L19" i="67"/>
  <c r="K19" i="67"/>
  <c r="R18" i="67"/>
  <c r="S18" i="67" s="1"/>
  <c r="N18" i="67"/>
  <c r="L18" i="67"/>
  <c r="K18" i="67"/>
  <c r="R17" i="67"/>
  <c r="S17" i="67" s="1"/>
  <c r="N17" i="67"/>
  <c r="L17" i="67"/>
  <c r="K17" i="67"/>
  <c r="R16" i="67"/>
  <c r="S16" i="67" s="1"/>
  <c r="N16" i="67"/>
  <c r="L16" i="67"/>
  <c r="K16" i="67"/>
  <c r="R15" i="67"/>
  <c r="S15" i="67" s="1"/>
  <c r="N15" i="67"/>
  <c r="L15" i="67"/>
  <c r="K15" i="67"/>
  <c r="R14" i="67"/>
  <c r="S14" i="67" s="1"/>
  <c r="N14" i="67"/>
  <c r="L14" i="67"/>
  <c r="K14" i="67"/>
  <c r="R13" i="67"/>
  <c r="S13" i="67" s="1"/>
  <c r="N13" i="67"/>
  <c r="L13" i="67"/>
  <c r="K13" i="67"/>
  <c r="R12" i="67"/>
  <c r="S12" i="67" s="1"/>
  <c r="N12" i="67"/>
  <c r="L12" i="67"/>
  <c r="K12" i="67"/>
  <c r="R11" i="67"/>
  <c r="S11" i="67" s="1"/>
  <c r="N11" i="67"/>
  <c r="L11" i="67"/>
  <c r="K11" i="67"/>
  <c r="R10" i="67"/>
  <c r="S10" i="67" s="1"/>
  <c r="N10" i="67"/>
  <c r="L10" i="67"/>
  <c r="K10" i="67"/>
  <c r="R9" i="67"/>
  <c r="S9" i="67" s="1"/>
  <c r="N9" i="67"/>
  <c r="L9" i="67"/>
  <c r="K9" i="67"/>
  <c r="R8" i="67"/>
  <c r="S8" i="67" s="1"/>
  <c r="N8" i="67"/>
  <c r="L8" i="67"/>
  <c r="K8" i="67"/>
  <c r="R7" i="67"/>
  <c r="S7" i="67" s="1"/>
  <c r="N7" i="67"/>
  <c r="L7" i="67"/>
  <c r="K7" i="67"/>
  <c r="R6" i="67"/>
  <c r="S6" i="67" s="1"/>
  <c r="N6" i="67"/>
  <c r="L6" i="67"/>
  <c r="K6" i="67"/>
  <c r="R5" i="67"/>
  <c r="S5" i="67" s="1"/>
  <c r="N5" i="67"/>
  <c r="L5" i="67"/>
  <c r="K5" i="67"/>
  <c r="R4" i="67"/>
  <c r="N4" i="67"/>
  <c r="N31" i="67" s="1"/>
  <c r="L4" i="67"/>
  <c r="L31" i="67" s="1"/>
  <c r="K4" i="67"/>
  <c r="D2" i="67" a="1"/>
  <c r="D2" i="67" s="1"/>
  <c r="Q31" i="66"/>
  <c r="P31" i="66"/>
  <c r="O31" i="66"/>
  <c r="M31" i="66"/>
  <c r="J31" i="66"/>
  <c r="AS30" i="66"/>
  <c r="AR30" i="66"/>
  <c r="AQ30" i="66"/>
  <c r="AP30" i="66"/>
  <c r="AO30" i="66"/>
  <c r="AN30" i="66"/>
  <c r="AM30" i="66"/>
  <c r="AL30" i="66"/>
  <c r="AK30" i="66"/>
  <c r="AJ30" i="66"/>
  <c r="AI30" i="66"/>
  <c r="AH30" i="66"/>
  <c r="AG30" i="66"/>
  <c r="AF30" i="66"/>
  <c r="AE30" i="66"/>
  <c r="AD30" i="66"/>
  <c r="AC30" i="66"/>
  <c r="AB30" i="66"/>
  <c r="AA30" i="66"/>
  <c r="Z30" i="66"/>
  <c r="Y30" i="66"/>
  <c r="X30" i="66"/>
  <c r="W30" i="66"/>
  <c r="V30" i="66"/>
  <c r="U30" i="66"/>
  <c r="T30" i="66"/>
  <c r="J30" i="66"/>
  <c r="R29" i="66"/>
  <c r="S29" i="66" s="1"/>
  <c r="N29" i="66"/>
  <c r="L29" i="66"/>
  <c r="K29" i="66"/>
  <c r="R28" i="66"/>
  <c r="S28" i="66" s="1"/>
  <c r="N28" i="66"/>
  <c r="L28" i="66"/>
  <c r="K28" i="66"/>
  <c r="R27" i="66"/>
  <c r="S27" i="66" s="1"/>
  <c r="N27" i="66"/>
  <c r="L27" i="66"/>
  <c r="K27" i="66"/>
  <c r="R26" i="66"/>
  <c r="S26" i="66" s="1"/>
  <c r="N26" i="66"/>
  <c r="L26" i="66"/>
  <c r="K26" i="66"/>
  <c r="S25" i="66"/>
  <c r="R25" i="66"/>
  <c r="N25" i="66"/>
  <c r="L25" i="66"/>
  <c r="K25" i="66"/>
  <c r="R24" i="66"/>
  <c r="S24" i="66" s="1"/>
  <c r="N24" i="66"/>
  <c r="L24" i="66"/>
  <c r="K24" i="66"/>
  <c r="R23" i="66"/>
  <c r="S23" i="66" s="1"/>
  <c r="N23" i="66"/>
  <c r="L23" i="66"/>
  <c r="K23" i="66"/>
  <c r="R22" i="66"/>
  <c r="S22" i="66" s="1"/>
  <c r="N22" i="66"/>
  <c r="L22" i="66"/>
  <c r="K22" i="66"/>
  <c r="R21" i="66"/>
  <c r="S21" i="66" s="1"/>
  <c r="N21" i="66"/>
  <c r="L21" i="66"/>
  <c r="K21" i="66"/>
  <c r="R20" i="66"/>
  <c r="S20" i="66" s="1"/>
  <c r="N20" i="66"/>
  <c r="L20" i="66"/>
  <c r="K20" i="66"/>
  <c r="R19" i="66"/>
  <c r="S19" i="66" s="1"/>
  <c r="N19" i="66"/>
  <c r="L19" i="66"/>
  <c r="K19" i="66"/>
  <c r="R18" i="66"/>
  <c r="S18" i="66" s="1"/>
  <c r="N18" i="66"/>
  <c r="L18" i="66"/>
  <c r="K18" i="66"/>
  <c r="R17" i="66"/>
  <c r="S17" i="66" s="1"/>
  <c r="N17" i="66"/>
  <c r="L17" i="66"/>
  <c r="K17" i="66"/>
  <c r="R16" i="66"/>
  <c r="S16" i="66" s="1"/>
  <c r="N16" i="66"/>
  <c r="L16" i="66"/>
  <c r="K16" i="66"/>
  <c r="R15" i="66"/>
  <c r="S15" i="66" s="1"/>
  <c r="N15" i="66"/>
  <c r="L15" i="66"/>
  <c r="K15" i="66"/>
  <c r="R14" i="66"/>
  <c r="S14" i="66" s="1"/>
  <c r="N14" i="66"/>
  <c r="L14" i="66"/>
  <c r="K14" i="66"/>
  <c r="R13" i="66"/>
  <c r="S13" i="66" s="1"/>
  <c r="N13" i="66"/>
  <c r="L13" i="66"/>
  <c r="K13" i="66"/>
  <c r="R12" i="66"/>
  <c r="S12" i="66" s="1"/>
  <c r="N12" i="66"/>
  <c r="L12" i="66"/>
  <c r="K12" i="66"/>
  <c r="R11" i="66"/>
  <c r="S11" i="66" s="1"/>
  <c r="N11" i="66"/>
  <c r="L11" i="66"/>
  <c r="K11" i="66"/>
  <c r="R10" i="66"/>
  <c r="S10" i="66" s="1"/>
  <c r="N10" i="66"/>
  <c r="L10" i="66"/>
  <c r="K10" i="66"/>
  <c r="S9" i="66"/>
  <c r="R9" i="66"/>
  <c r="N9" i="66"/>
  <c r="L9" i="66"/>
  <c r="K9" i="66"/>
  <c r="R8" i="66"/>
  <c r="S8" i="66" s="1"/>
  <c r="N8" i="66"/>
  <c r="L8" i="66"/>
  <c r="K8" i="66"/>
  <c r="S7" i="66"/>
  <c r="R7" i="66"/>
  <c r="N7" i="66"/>
  <c r="L7" i="66"/>
  <c r="L31" i="66" s="1"/>
  <c r="K7" i="66"/>
  <c r="R6" i="66"/>
  <c r="S6" i="66" s="1"/>
  <c r="N6" i="66"/>
  <c r="L6" i="66"/>
  <c r="K6" i="66"/>
  <c r="R5" i="66"/>
  <c r="S5" i="66" s="1"/>
  <c r="N5" i="66"/>
  <c r="L5" i="66"/>
  <c r="K5" i="66"/>
  <c r="R4" i="66"/>
  <c r="N4" i="66"/>
  <c r="L4" i="66"/>
  <c r="K4" i="66"/>
  <c r="D2" i="66" a="1"/>
  <c r="D2" i="66" s="1"/>
  <c r="Q31" i="65"/>
  <c r="P31" i="65"/>
  <c r="O31" i="65"/>
  <c r="M31" i="65"/>
  <c r="J31" i="65"/>
  <c r="AS30" i="65"/>
  <c r="AR30" i="65"/>
  <c r="AQ30" i="65"/>
  <c r="AP30" i="65"/>
  <c r="AO30" i="65"/>
  <c r="AN30" i="65"/>
  <c r="AM30" i="65"/>
  <c r="AL30" i="65"/>
  <c r="AK30" i="65"/>
  <c r="AJ30" i="65"/>
  <c r="AI30" i="65"/>
  <c r="AH30" i="65"/>
  <c r="AG30" i="65"/>
  <c r="AF30" i="65"/>
  <c r="AE30" i="65"/>
  <c r="AD30" i="65"/>
  <c r="AC30" i="65"/>
  <c r="AB30" i="65"/>
  <c r="AA30" i="65"/>
  <c r="Z30" i="65"/>
  <c r="Y30" i="65"/>
  <c r="X30" i="65"/>
  <c r="W30" i="65"/>
  <c r="V30" i="65"/>
  <c r="U30" i="65"/>
  <c r="T30" i="65"/>
  <c r="J30" i="65"/>
  <c r="R29" i="65"/>
  <c r="S29" i="65" s="1"/>
  <c r="N29" i="65"/>
  <c r="L29" i="65"/>
  <c r="K29" i="65"/>
  <c r="R28" i="65"/>
  <c r="S28" i="65" s="1"/>
  <c r="N28" i="65"/>
  <c r="L28" i="65"/>
  <c r="K28" i="65"/>
  <c r="R27" i="65"/>
  <c r="S27" i="65" s="1"/>
  <c r="N27" i="65"/>
  <c r="L27" i="65"/>
  <c r="K27" i="65"/>
  <c r="R26" i="65"/>
  <c r="S26" i="65" s="1"/>
  <c r="N26" i="65"/>
  <c r="L26" i="65"/>
  <c r="K26" i="65"/>
  <c r="R25" i="65"/>
  <c r="S25" i="65" s="1"/>
  <c r="N25" i="65"/>
  <c r="L25" i="65"/>
  <c r="K25" i="65"/>
  <c r="R24" i="65"/>
  <c r="S24" i="65" s="1"/>
  <c r="N24" i="65"/>
  <c r="L24" i="65"/>
  <c r="K24" i="65"/>
  <c r="R23" i="65"/>
  <c r="S23" i="65" s="1"/>
  <c r="N23" i="65"/>
  <c r="L23" i="65"/>
  <c r="K23" i="65"/>
  <c r="R22" i="65"/>
  <c r="S22" i="65" s="1"/>
  <c r="N22" i="65"/>
  <c r="L22" i="65"/>
  <c r="K22" i="65"/>
  <c r="R21" i="65"/>
  <c r="S21" i="65" s="1"/>
  <c r="N21" i="65"/>
  <c r="L21" i="65"/>
  <c r="K21" i="65"/>
  <c r="R20" i="65"/>
  <c r="S20" i="65" s="1"/>
  <c r="N20" i="65"/>
  <c r="L20" i="65"/>
  <c r="K20" i="65"/>
  <c r="R19" i="65"/>
  <c r="S19" i="65" s="1"/>
  <c r="N19" i="65"/>
  <c r="L19" i="65"/>
  <c r="K19" i="65"/>
  <c r="R18" i="65"/>
  <c r="S18" i="65" s="1"/>
  <c r="N18" i="65"/>
  <c r="L18" i="65"/>
  <c r="K18" i="65"/>
  <c r="R17" i="65"/>
  <c r="S17" i="65" s="1"/>
  <c r="N17" i="65"/>
  <c r="L17" i="65"/>
  <c r="K17" i="65"/>
  <c r="R16" i="65"/>
  <c r="S16" i="65" s="1"/>
  <c r="N16" i="65"/>
  <c r="L16" i="65"/>
  <c r="K16" i="65"/>
  <c r="R15" i="65"/>
  <c r="S15" i="65" s="1"/>
  <c r="N15" i="65"/>
  <c r="L15" i="65"/>
  <c r="K15" i="65"/>
  <c r="R14" i="65"/>
  <c r="S14" i="65" s="1"/>
  <c r="N14" i="65"/>
  <c r="L14" i="65"/>
  <c r="K14" i="65"/>
  <c r="R13" i="65"/>
  <c r="S13" i="65" s="1"/>
  <c r="N13" i="65"/>
  <c r="L13" i="65"/>
  <c r="K13" i="65"/>
  <c r="R12" i="65"/>
  <c r="S12" i="65" s="1"/>
  <c r="N12" i="65"/>
  <c r="L12" i="65"/>
  <c r="K12" i="65"/>
  <c r="R11" i="65"/>
  <c r="S11" i="65" s="1"/>
  <c r="N11" i="65"/>
  <c r="L11" i="65"/>
  <c r="K11" i="65"/>
  <c r="R10" i="65"/>
  <c r="S10" i="65" s="1"/>
  <c r="N10" i="65"/>
  <c r="L10" i="65"/>
  <c r="K10" i="65"/>
  <c r="R9" i="65"/>
  <c r="S9" i="65" s="1"/>
  <c r="N9" i="65"/>
  <c r="L9" i="65"/>
  <c r="K9" i="65"/>
  <c r="R8" i="65"/>
  <c r="S8" i="65" s="1"/>
  <c r="N8" i="65"/>
  <c r="L8" i="65"/>
  <c r="K8" i="65"/>
  <c r="R7" i="65"/>
  <c r="S7" i="65" s="1"/>
  <c r="N7" i="65"/>
  <c r="L7" i="65"/>
  <c r="K7" i="65"/>
  <c r="R6" i="65"/>
  <c r="S6" i="65" s="1"/>
  <c r="N6" i="65"/>
  <c r="L6" i="65"/>
  <c r="K6" i="65"/>
  <c r="R5" i="65"/>
  <c r="S5" i="65" s="1"/>
  <c r="N5" i="65"/>
  <c r="L5" i="65"/>
  <c r="L31" i="65" s="1"/>
  <c r="K5" i="65"/>
  <c r="R4" i="65"/>
  <c r="N4" i="65"/>
  <c r="L4" i="65"/>
  <c r="K4" i="65"/>
  <c r="D2" i="65" a="1"/>
  <c r="D2" i="65" s="1"/>
  <c r="Q31" i="64"/>
  <c r="P31" i="64"/>
  <c r="O31" i="64"/>
  <c r="M31" i="64"/>
  <c r="J31" i="64"/>
  <c r="AS30" i="64"/>
  <c r="AR30" i="64"/>
  <c r="AQ30" i="64"/>
  <c r="AP30" i="64"/>
  <c r="AO30" i="64"/>
  <c r="AN30" i="64"/>
  <c r="AM30" i="64"/>
  <c r="AL30" i="64"/>
  <c r="AK30" i="64"/>
  <c r="AJ30" i="64"/>
  <c r="AI30" i="64"/>
  <c r="AH30" i="64"/>
  <c r="AG30" i="64"/>
  <c r="AF30" i="64"/>
  <c r="AE30" i="64"/>
  <c r="AD30" i="64"/>
  <c r="AC30" i="64"/>
  <c r="AB30" i="64"/>
  <c r="AA30" i="64"/>
  <c r="Z30" i="64"/>
  <c r="Y30" i="64"/>
  <c r="X30" i="64"/>
  <c r="W30" i="64"/>
  <c r="V30" i="64"/>
  <c r="U30" i="64"/>
  <c r="T30" i="64"/>
  <c r="J30" i="64"/>
  <c r="R29" i="64"/>
  <c r="S29" i="64" s="1"/>
  <c r="N29" i="64"/>
  <c r="L29" i="64"/>
  <c r="K29" i="64"/>
  <c r="R28" i="64"/>
  <c r="S28" i="64" s="1"/>
  <c r="N28" i="64"/>
  <c r="L28" i="64"/>
  <c r="K28" i="64"/>
  <c r="S27" i="64"/>
  <c r="R27" i="64"/>
  <c r="N27" i="64"/>
  <c r="L27" i="64"/>
  <c r="K27" i="64"/>
  <c r="R26" i="64"/>
  <c r="S26" i="64" s="1"/>
  <c r="N26" i="64"/>
  <c r="L26" i="64"/>
  <c r="K26" i="64"/>
  <c r="R25" i="64"/>
  <c r="S25" i="64" s="1"/>
  <c r="N25" i="64"/>
  <c r="L25" i="64"/>
  <c r="K25" i="64"/>
  <c r="R24" i="64"/>
  <c r="S24" i="64" s="1"/>
  <c r="N24" i="64"/>
  <c r="L24" i="64"/>
  <c r="K24" i="64"/>
  <c r="R23" i="64"/>
  <c r="S23" i="64" s="1"/>
  <c r="N23" i="64"/>
  <c r="L23" i="64"/>
  <c r="K23" i="64"/>
  <c r="R22" i="64"/>
  <c r="S22" i="64" s="1"/>
  <c r="N22" i="64"/>
  <c r="L22" i="64"/>
  <c r="K22" i="64"/>
  <c r="R21" i="64"/>
  <c r="S21" i="64" s="1"/>
  <c r="N21" i="64"/>
  <c r="L21" i="64"/>
  <c r="K21" i="64"/>
  <c r="R20" i="64"/>
  <c r="S20" i="64" s="1"/>
  <c r="N20" i="64"/>
  <c r="L20" i="64"/>
  <c r="K20" i="64"/>
  <c r="R19" i="64"/>
  <c r="S19" i="64" s="1"/>
  <c r="N19" i="64"/>
  <c r="L19" i="64"/>
  <c r="K19" i="64"/>
  <c r="R18" i="64"/>
  <c r="S18" i="64" s="1"/>
  <c r="N18" i="64"/>
  <c r="L18" i="64"/>
  <c r="K18" i="64"/>
  <c r="R17" i="64"/>
  <c r="S17" i="64" s="1"/>
  <c r="N17" i="64"/>
  <c r="L17" i="64"/>
  <c r="K17" i="64"/>
  <c r="R16" i="64"/>
  <c r="S16" i="64" s="1"/>
  <c r="N16" i="64"/>
  <c r="L16" i="64"/>
  <c r="K16" i="64"/>
  <c r="R15" i="64"/>
  <c r="S15" i="64" s="1"/>
  <c r="N15" i="64"/>
  <c r="L15" i="64"/>
  <c r="K15" i="64"/>
  <c r="R14" i="64"/>
  <c r="S14" i="64" s="1"/>
  <c r="N14" i="64"/>
  <c r="L14" i="64"/>
  <c r="K14" i="64"/>
  <c r="R13" i="64"/>
  <c r="S13" i="64" s="1"/>
  <c r="N13" i="64"/>
  <c r="L13" i="64"/>
  <c r="K13" i="64"/>
  <c r="R12" i="64"/>
  <c r="S12" i="64" s="1"/>
  <c r="N12" i="64"/>
  <c r="L12" i="64"/>
  <c r="K12" i="64"/>
  <c r="R11" i="64"/>
  <c r="S11" i="64" s="1"/>
  <c r="N11" i="64"/>
  <c r="L11" i="64"/>
  <c r="K11" i="64"/>
  <c r="R10" i="64"/>
  <c r="S10" i="64" s="1"/>
  <c r="N10" i="64"/>
  <c r="L10" i="64"/>
  <c r="K10" i="64"/>
  <c r="S9" i="64"/>
  <c r="R9" i="64"/>
  <c r="N9" i="64"/>
  <c r="L9" i="64"/>
  <c r="K9" i="64"/>
  <c r="R8" i="64"/>
  <c r="S8" i="64" s="1"/>
  <c r="N8" i="64"/>
  <c r="L8" i="64"/>
  <c r="K8" i="64"/>
  <c r="R7" i="64"/>
  <c r="S7" i="64" s="1"/>
  <c r="N7" i="64"/>
  <c r="L7" i="64"/>
  <c r="K7" i="64"/>
  <c r="R6" i="64"/>
  <c r="S6" i="64" s="1"/>
  <c r="N6" i="64"/>
  <c r="L6" i="64"/>
  <c r="K6" i="64"/>
  <c r="R5" i="64"/>
  <c r="S5" i="64" s="1"/>
  <c r="N5" i="64"/>
  <c r="L5" i="64"/>
  <c r="K5" i="64"/>
  <c r="R4" i="64"/>
  <c r="N4" i="64"/>
  <c r="L4" i="64"/>
  <c r="K4" i="64"/>
  <c r="D2" i="64" a="1"/>
  <c r="D2" i="64" s="1"/>
  <c r="J39" i="21" a="1"/>
  <c r="K43" i="21" a="1"/>
  <c r="H39" i="21" a="1"/>
  <c r="G37" i="21" a="1"/>
  <c r="H43" i="21" a="1"/>
  <c r="M43" i="21" a="1"/>
  <c r="H40" i="21" a="1"/>
  <c r="M42" i="21" a="1"/>
  <c r="K41" i="21" a="1"/>
  <c r="G40" i="21" a="1"/>
  <c r="J38" i="21" a="1"/>
  <c r="K40" i="21" a="1"/>
  <c r="M39" i="21" a="1"/>
  <c r="J37" i="21" a="1"/>
  <c r="G39" i="21" a="1"/>
  <c r="K37" i="21" a="1"/>
  <c r="K39" i="21" a="1"/>
  <c r="J40" i="21" a="1"/>
  <c r="G43" i="21" a="1"/>
  <c r="G42" i="21" a="1"/>
  <c r="J41" i="21" a="1"/>
  <c r="M40" i="21" a="1"/>
  <c r="G41" i="21" a="1"/>
  <c r="G38" i="21" a="1"/>
  <c r="K38" i="21" a="1"/>
  <c r="J43" i="21" a="1"/>
  <c r="J42" i="21" a="1"/>
  <c r="M38" i="21" a="1"/>
  <c r="K42" i="21" a="1"/>
  <c r="L31" i="68" l="1"/>
  <c r="L31" i="64"/>
  <c r="N21" i="21"/>
  <c r="N23" i="21"/>
  <c r="N18" i="21"/>
  <c r="J26" i="21"/>
  <c r="J18" i="21"/>
  <c r="J17" i="21"/>
  <c r="S20" i="22"/>
  <c r="U20" i="22" s="1"/>
  <c r="O20" i="22" s="1"/>
  <c r="Q20" i="22" s="1"/>
  <c r="N26" i="21"/>
  <c r="J21" i="21"/>
  <c r="M21" i="21"/>
  <c r="N29" i="21"/>
  <c r="J29" i="21"/>
  <c r="J23" i="21"/>
  <c r="S19" i="22"/>
  <c r="U19" i="22" s="1"/>
  <c r="I19" i="22" s="1"/>
  <c r="K19" i="22" s="1"/>
  <c r="S28" i="22"/>
  <c r="U28" i="22" s="1"/>
  <c r="S27" i="22"/>
  <c r="U27" i="22" s="1"/>
  <c r="J22" i="21"/>
  <c r="J25" i="21"/>
  <c r="N24" i="21"/>
  <c r="U21" i="22"/>
  <c r="F21" i="22" s="1"/>
  <c r="H21" i="22" s="1"/>
  <c r="U26" i="22"/>
  <c r="L26" i="22" s="1"/>
  <c r="N26" i="22" s="1"/>
  <c r="N22" i="21"/>
  <c r="N16" i="21"/>
  <c r="S25" i="22"/>
  <c r="U25" i="22" s="1"/>
  <c r="U24" i="22"/>
  <c r="F24" i="22" s="1"/>
  <c r="H24" i="22" s="1"/>
  <c r="J24" i="21"/>
  <c r="M26" i="21"/>
  <c r="J16" i="21"/>
  <c r="M18" i="21"/>
  <c r="U29" i="22"/>
  <c r="O29" i="22" s="1"/>
  <c r="Q29" i="22" s="1"/>
  <c r="N25" i="21"/>
  <c r="S17" i="22"/>
  <c r="U17" i="22" s="1"/>
  <c r="O17" i="22" s="1"/>
  <c r="Q17" i="22" s="1"/>
  <c r="U23" i="22"/>
  <c r="O23" i="22" s="1"/>
  <c r="Q23" i="22" s="1"/>
  <c r="F22" i="22"/>
  <c r="H22" i="22" s="1"/>
  <c r="U18" i="22"/>
  <c r="O18" i="22" s="1"/>
  <c r="Q18" i="22" s="1"/>
  <c r="K22" i="22"/>
  <c r="O22" i="22"/>
  <c r="Q22" i="22" s="1"/>
  <c r="L22" i="22"/>
  <c r="N22" i="22" s="1"/>
  <c r="L16" i="22"/>
  <c r="N16" i="22" s="1"/>
  <c r="I16" i="22"/>
  <c r="K16" i="22" s="1"/>
  <c r="O16" i="22"/>
  <c r="Q16" i="22" s="1"/>
  <c r="J27" i="21"/>
  <c r="M25" i="21"/>
  <c r="J19" i="21"/>
  <c r="M17" i="21"/>
  <c r="J28" i="21"/>
  <c r="J20" i="21"/>
  <c r="M39" i="21"/>
  <c r="M38" i="21"/>
  <c r="M40" i="21"/>
  <c r="M43" i="21"/>
  <c r="M42" i="21"/>
  <c r="K39" i="21"/>
  <c r="K43" i="21"/>
  <c r="K42" i="21"/>
  <c r="K38" i="21"/>
  <c r="K40" i="21"/>
  <c r="K41" i="21"/>
  <c r="K37" i="21"/>
  <c r="J43" i="21"/>
  <c r="J39" i="21"/>
  <c r="J42" i="21"/>
  <c r="J38" i="21"/>
  <c r="J40" i="21"/>
  <c r="J41" i="21"/>
  <c r="J37" i="21"/>
  <c r="H43" i="21"/>
  <c r="H40" i="21"/>
  <c r="H39" i="21"/>
  <c r="G43" i="21"/>
  <c r="G39" i="21"/>
  <c r="G42" i="21"/>
  <c r="G38" i="21"/>
  <c r="G40" i="21"/>
  <c r="G41" i="21"/>
  <c r="G37" i="21"/>
  <c r="R31" i="70"/>
  <c r="K31" i="70"/>
  <c r="N31" i="70"/>
  <c r="R30" i="70"/>
  <c r="S4" i="70"/>
  <c r="K31" i="69"/>
  <c r="N31" i="69"/>
  <c r="R31" i="69"/>
  <c r="R30" i="69"/>
  <c r="N31" i="68"/>
  <c r="R31" i="68"/>
  <c r="K31" i="68"/>
  <c r="S4" i="68"/>
  <c r="R30" i="68"/>
  <c r="R31" i="67"/>
  <c r="K31" i="67"/>
  <c r="R30" i="67"/>
  <c r="S4" i="67"/>
  <c r="R31" i="66"/>
  <c r="N31" i="66"/>
  <c r="K31" i="66"/>
  <c r="R30" i="66"/>
  <c r="S4" i="66"/>
  <c r="N31" i="65"/>
  <c r="R31" i="65"/>
  <c r="S4" i="65"/>
  <c r="K31" i="65"/>
  <c r="R30" i="65"/>
  <c r="N31" i="64"/>
  <c r="R31" i="64"/>
  <c r="K31" i="64"/>
  <c r="R30" i="64"/>
  <c r="S4" i="64"/>
  <c r="M41" i="21" a="1"/>
  <c r="H41" i="21" a="1"/>
  <c r="H38" i="21" a="1"/>
  <c r="H37" i="21" a="1"/>
  <c r="M37" i="21" a="1"/>
  <c r="H42" i="21" a="1"/>
  <c r="H42" i="21" l="1"/>
  <c r="H41" i="21"/>
  <c r="M41" i="21"/>
  <c r="H38" i="21"/>
  <c r="M37" i="21"/>
  <c r="H37" i="21"/>
  <c r="F26" i="22"/>
  <c r="H26" i="22" s="1"/>
  <c r="L21" i="22"/>
  <c r="N21" i="22" s="1"/>
  <c r="I21" i="22"/>
  <c r="K21" i="22" s="1"/>
  <c r="I26" i="22"/>
  <c r="K26" i="22" s="1"/>
  <c r="O21" i="22"/>
  <c r="Q21" i="22" s="1"/>
  <c r="F18" i="22"/>
  <c r="H18" i="22" s="1"/>
  <c r="O26" i="22"/>
  <c r="Q26" i="22" s="1"/>
  <c r="L19" i="22"/>
  <c r="N19" i="22" s="1"/>
  <c r="I29" i="22"/>
  <c r="K29" i="22" s="1"/>
  <c r="L27" i="22"/>
  <c r="N27" i="22" s="1"/>
  <c r="I27" i="22"/>
  <c r="K27" i="22" s="1"/>
  <c r="L28" i="22"/>
  <c r="N28" i="22" s="1"/>
  <c r="O28" i="22"/>
  <c r="Q28" i="22" s="1"/>
  <c r="F28" i="22"/>
  <c r="H28" i="22" s="1"/>
  <c r="I28" i="22"/>
  <c r="K28" i="22" s="1"/>
  <c r="I17" i="22"/>
  <c r="K17" i="22" s="1"/>
  <c r="F17" i="22"/>
  <c r="H17" i="22" s="1"/>
  <c r="L17" i="22"/>
  <c r="N17" i="22" s="1"/>
  <c r="I20" i="22"/>
  <c r="K20" i="22" s="1"/>
  <c r="F20" i="22"/>
  <c r="H20" i="22" s="1"/>
  <c r="F23" i="22"/>
  <c r="H23" i="22" s="1"/>
  <c r="O25" i="22"/>
  <c r="Q25" i="22" s="1"/>
  <c r="F25" i="22"/>
  <c r="H25" i="22" s="1"/>
  <c r="L25" i="22"/>
  <c r="N25" i="22" s="1"/>
  <c r="I25" i="22"/>
  <c r="K25" i="22" s="1"/>
  <c r="L29" i="22"/>
  <c r="N29" i="22" s="1"/>
  <c r="O27" i="22"/>
  <c r="Q27" i="22" s="1"/>
  <c r="L23" i="22"/>
  <c r="N23" i="22" s="1"/>
  <c r="F27" i="22"/>
  <c r="H27" i="22" s="1"/>
  <c r="L20" i="22"/>
  <c r="N20" i="22" s="1"/>
  <c r="L18" i="22"/>
  <c r="N18" i="22" s="1"/>
  <c r="O24" i="22"/>
  <c r="Q24" i="22" s="1"/>
  <c r="I23" i="22"/>
  <c r="K23" i="22" s="1"/>
  <c r="O19" i="22"/>
  <c r="Q19" i="22" s="1"/>
  <c r="L24" i="22"/>
  <c r="N24" i="22" s="1"/>
  <c r="I18" i="22"/>
  <c r="K18" i="22" s="1"/>
  <c r="F19" i="22"/>
  <c r="H19" i="22" s="1"/>
  <c r="F29" i="22"/>
  <c r="H29" i="22" s="1"/>
  <c r="I24" i="22"/>
  <c r="K24" i="22" s="1"/>
  <c r="R4" i="1"/>
  <c r="K16" i="1"/>
  <c r="H16" i="21" s="1"/>
  <c r="L16" i="1"/>
  <c r="I16" i="21" s="1"/>
  <c r="N16" i="1"/>
  <c r="R16" i="1"/>
  <c r="S16" i="1" s="1"/>
  <c r="K17" i="1"/>
  <c r="H17" i="21" s="1"/>
  <c r="L17" i="1"/>
  <c r="I17" i="21" s="1"/>
  <c r="N17" i="1"/>
  <c r="R17" i="1"/>
  <c r="S17" i="1" s="1"/>
  <c r="K18" i="1"/>
  <c r="H18" i="21" s="1"/>
  <c r="L18" i="1"/>
  <c r="I18" i="21" s="1"/>
  <c r="N18" i="1"/>
  <c r="R18" i="1"/>
  <c r="S18" i="1" s="1"/>
  <c r="K19" i="1"/>
  <c r="H19" i="21" s="1"/>
  <c r="L19" i="1"/>
  <c r="I19" i="21" s="1"/>
  <c r="N19" i="1"/>
  <c r="R19" i="1"/>
  <c r="S19" i="1" s="1"/>
  <c r="K20" i="1"/>
  <c r="H20" i="21" s="1"/>
  <c r="L20" i="1"/>
  <c r="I20" i="21" s="1"/>
  <c r="N20" i="1"/>
  <c r="R20" i="1"/>
  <c r="S20" i="1" s="1"/>
  <c r="K21" i="1"/>
  <c r="H21" i="21" s="1"/>
  <c r="L21" i="1"/>
  <c r="I21" i="21" s="1"/>
  <c r="N21" i="1"/>
  <c r="R21" i="1"/>
  <c r="S21" i="1" s="1"/>
  <c r="K22" i="1"/>
  <c r="H22" i="21" s="1"/>
  <c r="L22" i="1"/>
  <c r="I22" i="21" s="1"/>
  <c r="N22" i="1"/>
  <c r="R22" i="1"/>
  <c r="S22" i="1" s="1"/>
  <c r="K23" i="1"/>
  <c r="H23" i="21" s="1"/>
  <c r="L23" i="1"/>
  <c r="I23" i="21" s="1"/>
  <c r="N23" i="1"/>
  <c r="R23" i="1"/>
  <c r="S23" i="1" s="1"/>
  <c r="K24" i="1"/>
  <c r="H24" i="21" s="1"/>
  <c r="L24" i="1"/>
  <c r="I24" i="21" s="1"/>
  <c r="N24" i="1"/>
  <c r="R24" i="1"/>
  <c r="S24" i="1" s="1"/>
  <c r="K25" i="1"/>
  <c r="H25" i="21" s="1"/>
  <c r="L25" i="1"/>
  <c r="I25" i="21" s="1"/>
  <c r="N25" i="1"/>
  <c r="R25" i="1"/>
  <c r="S25" i="1" s="1"/>
  <c r="K26" i="1"/>
  <c r="H26" i="21" s="1"/>
  <c r="L26" i="1"/>
  <c r="I26" i="21" s="1"/>
  <c r="N26" i="1"/>
  <c r="R26" i="1"/>
  <c r="S26" i="1" s="1"/>
  <c r="K27" i="1"/>
  <c r="H27" i="21" s="1"/>
  <c r="L27" i="1"/>
  <c r="I27" i="21" s="1"/>
  <c r="N27" i="1"/>
  <c r="R27" i="1"/>
  <c r="S27" i="1" s="1"/>
  <c r="K28" i="1"/>
  <c r="H28" i="21" s="1"/>
  <c r="L28" i="1"/>
  <c r="I28" i="21" s="1"/>
  <c r="N28" i="1"/>
  <c r="R28" i="1"/>
  <c r="S28" i="1" s="1"/>
  <c r="K29" i="1"/>
  <c r="H29" i="21" s="1"/>
  <c r="L29" i="1"/>
  <c r="I29" i="21" s="1"/>
  <c r="N29" i="1"/>
  <c r="R29" i="1"/>
  <c r="S29" i="1" s="1"/>
  <c r="M31" i="1"/>
  <c r="O29" i="21" l="1"/>
  <c r="L29" i="21"/>
  <c r="O27" i="21"/>
  <c r="L27" i="21"/>
  <c r="O25" i="21"/>
  <c r="L25" i="21"/>
  <c r="L23" i="21"/>
  <c r="O23" i="21"/>
  <c r="O21" i="21"/>
  <c r="L21" i="21"/>
  <c r="O28" i="21"/>
  <c r="L28" i="21"/>
  <c r="O26" i="21"/>
  <c r="L26" i="21"/>
  <c r="O24" i="21"/>
  <c r="L24" i="21"/>
  <c r="O22" i="21"/>
  <c r="L22" i="21"/>
  <c r="O19" i="21"/>
  <c r="L19" i="21"/>
  <c r="O17" i="21"/>
  <c r="L17" i="21"/>
  <c r="O20" i="21"/>
  <c r="L20" i="21"/>
  <c r="O18" i="21"/>
  <c r="L18" i="21"/>
  <c r="O16" i="21"/>
  <c r="L16" i="21"/>
  <c r="E30" i="21"/>
  <c r="J5" i="21"/>
  <c r="J6" i="21"/>
  <c r="J7" i="21"/>
  <c r="J8" i="21"/>
  <c r="J9" i="21"/>
  <c r="J10" i="21"/>
  <c r="J11" i="21"/>
  <c r="J12" i="21"/>
  <c r="J13" i="21"/>
  <c r="J14" i="21"/>
  <c r="J15" i="21"/>
  <c r="J4" i="21" l="1"/>
  <c r="J31" i="1" l="1"/>
  <c r="G36" i="21" a="1"/>
  <c r="G36" i="21" l="1"/>
  <c r="N39" i="21"/>
  <c r="O43" i="21"/>
  <c r="O40" i="21"/>
  <c r="O41" i="21"/>
  <c r="O42" i="21"/>
  <c r="O37" i="21"/>
  <c r="O38" i="21"/>
  <c r="O39" i="21"/>
  <c r="N37" i="21"/>
  <c r="N38" i="21"/>
  <c r="N41" i="21"/>
  <c r="N40" i="21"/>
  <c r="N43" i="21"/>
  <c r="L38" i="21"/>
  <c r="L40" i="21"/>
  <c r="L41" i="21"/>
  <c r="L37" i="21"/>
  <c r="L39" i="21"/>
  <c r="L43" i="21"/>
  <c r="I43" i="21"/>
  <c r="I39" i="21"/>
  <c r="I37" i="21"/>
  <c r="I38" i="21"/>
  <c r="I40" i="21"/>
  <c r="I41" i="21"/>
  <c r="D2" i="1" l="1" a="1"/>
  <c r="D2" i="1" s="1"/>
  <c r="T30" i="1"/>
  <c r="A34" i="22" l="1"/>
  <c r="T5" i="22"/>
  <c r="T6" i="22"/>
  <c r="T7" i="22"/>
  <c r="T8" i="22"/>
  <c r="T9" i="22"/>
  <c r="T10" i="22"/>
  <c r="T11" i="22"/>
  <c r="T12" i="22"/>
  <c r="T13" i="22"/>
  <c r="T14" i="22"/>
  <c r="T15" i="22"/>
  <c r="G5" i="22"/>
  <c r="J5" i="22"/>
  <c r="M5" i="22"/>
  <c r="P5" i="22"/>
  <c r="G6" i="22"/>
  <c r="J6" i="22"/>
  <c r="M6" i="22"/>
  <c r="P6" i="22"/>
  <c r="G7" i="22"/>
  <c r="J7" i="22"/>
  <c r="M7" i="22"/>
  <c r="P7" i="22"/>
  <c r="G8" i="22"/>
  <c r="J8" i="22"/>
  <c r="M8" i="22"/>
  <c r="P8" i="22"/>
  <c r="G9" i="22"/>
  <c r="J9" i="22"/>
  <c r="M9" i="22"/>
  <c r="P9" i="22"/>
  <c r="G10" i="22"/>
  <c r="J10" i="22"/>
  <c r="M10" i="22"/>
  <c r="P10" i="22"/>
  <c r="G11" i="22"/>
  <c r="J11" i="22"/>
  <c r="M11" i="22"/>
  <c r="P11" i="22"/>
  <c r="G12" i="22"/>
  <c r="J12" i="22"/>
  <c r="M12" i="22"/>
  <c r="P12" i="22"/>
  <c r="G13" i="22"/>
  <c r="J13" i="22"/>
  <c r="M13" i="22"/>
  <c r="P13" i="22"/>
  <c r="G14" i="22"/>
  <c r="J14" i="22"/>
  <c r="M14" i="22"/>
  <c r="P14" i="22"/>
  <c r="G15" i="22"/>
  <c r="J15" i="22"/>
  <c r="M15" i="22"/>
  <c r="P15" i="22"/>
  <c r="L42" i="21" l="1"/>
  <c r="I42" i="21"/>
  <c r="N42" i="21"/>
  <c r="Y30" i="22"/>
  <c r="Z30" i="22"/>
  <c r="AA30" i="22"/>
  <c r="AB30" i="22"/>
  <c r="AC30" i="22"/>
  <c r="AD30" i="22"/>
  <c r="AE30" i="22"/>
  <c r="AF30" i="22"/>
  <c r="AG30" i="22"/>
  <c r="AH30" i="22"/>
  <c r="P4" i="22"/>
  <c r="M4" i="22"/>
  <c r="J4" i="22"/>
  <c r="G4" i="22"/>
  <c r="T4" i="22"/>
  <c r="D36" i="22" l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N4" i="1"/>
  <c r="K4" i="1"/>
  <c r="H4" i="21" s="1"/>
  <c r="R6" i="22" l="1"/>
  <c r="W6" i="22"/>
  <c r="R13" i="22"/>
  <c r="W13" i="22"/>
  <c r="R5" i="22"/>
  <c r="W5" i="22"/>
  <c r="R12" i="22"/>
  <c r="W12" i="22"/>
  <c r="R11" i="22"/>
  <c r="W11" i="22"/>
  <c r="R7" i="22"/>
  <c r="W7" i="22"/>
  <c r="R10" i="22"/>
  <c r="W10" i="22"/>
  <c r="R4" i="22"/>
  <c r="W4" i="22"/>
  <c r="R14" i="22"/>
  <c r="W14" i="22"/>
  <c r="R9" i="22"/>
  <c r="W9" i="22"/>
  <c r="R15" i="22"/>
  <c r="W15" i="22"/>
  <c r="R8" i="22"/>
  <c r="W8" i="22"/>
  <c r="E34" i="21"/>
  <c r="E33" i="21"/>
  <c r="E32" i="21"/>
  <c r="M5" i="21"/>
  <c r="M6" i="21"/>
  <c r="M7" i="21"/>
  <c r="M8" i="21"/>
  <c r="M9" i="21"/>
  <c r="M10" i="21"/>
  <c r="M11" i="21"/>
  <c r="M12" i="21"/>
  <c r="M14" i="21"/>
  <c r="M4" i="21"/>
  <c r="N5" i="1"/>
  <c r="N6" i="1"/>
  <c r="N7" i="1"/>
  <c r="N8" i="1"/>
  <c r="N9" i="1"/>
  <c r="N10" i="1"/>
  <c r="N11" i="1"/>
  <c r="N12" i="1"/>
  <c r="N13" i="1"/>
  <c r="N14" i="1"/>
  <c r="N15" i="1"/>
  <c r="L5" i="1"/>
  <c r="I5" i="21" s="1"/>
  <c r="L6" i="1"/>
  <c r="I6" i="21" s="1"/>
  <c r="L7" i="1"/>
  <c r="I7" i="21" s="1"/>
  <c r="L8" i="1"/>
  <c r="I8" i="21" s="1"/>
  <c r="L9" i="1"/>
  <c r="I9" i="21" s="1"/>
  <c r="L10" i="1"/>
  <c r="I10" i="21" s="1"/>
  <c r="L11" i="1"/>
  <c r="I11" i="21" s="1"/>
  <c r="L12" i="1"/>
  <c r="I12" i="21" s="1"/>
  <c r="L13" i="1"/>
  <c r="I13" i="21" s="1"/>
  <c r="L14" i="1"/>
  <c r="I14" i="21" s="1"/>
  <c r="L15" i="1"/>
  <c r="I15" i="21" s="1"/>
  <c r="L4" i="1"/>
  <c r="I4" i="21" s="1"/>
  <c r="K5" i="1"/>
  <c r="H5" i="21" s="1"/>
  <c r="K6" i="1"/>
  <c r="H6" i="21" s="1"/>
  <c r="K7" i="1"/>
  <c r="H7" i="21" s="1"/>
  <c r="K8" i="1"/>
  <c r="H8" i="21" s="1"/>
  <c r="K9" i="1"/>
  <c r="H9" i="21" s="1"/>
  <c r="K10" i="1"/>
  <c r="H10" i="21" s="1"/>
  <c r="K11" i="1"/>
  <c r="H11" i="21" s="1"/>
  <c r="K12" i="1"/>
  <c r="H12" i="21" s="1"/>
  <c r="K13" i="1"/>
  <c r="H13" i="21" s="1"/>
  <c r="K14" i="1"/>
  <c r="H14" i="21" s="1"/>
  <c r="K15" i="1"/>
  <c r="H15" i="21" s="1"/>
  <c r="Q31" i="1"/>
  <c r="P31" i="1"/>
  <c r="O31" i="1"/>
  <c r="J30" i="1"/>
  <c r="R15" i="1"/>
  <c r="S15" i="1" s="1"/>
  <c r="R14" i="1"/>
  <c r="S14" i="1" s="1"/>
  <c r="R13" i="1"/>
  <c r="S13" i="1" s="1"/>
  <c r="R12" i="1"/>
  <c r="S12" i="1" s="1"/>
  <c r="R11" i="1"/>
  <c r="S11" i="1" s="1"/>
  <c r="R10" i="1"/>
  <c r="S10" i="1" s="1"/>
  <c r="R9" i="1"/>
  <c r="S9" i="1" s="1"/>
  <c r="R8" i="1"/>
  <c r="S8" i="1" s="1"/>
  <c r="R7" i="1"/>
  <c r="S7" i="1" s="1"/>
  <c r="R5" i="1"/>
  <c r="S5" i="1" s="1"/>
  <c r="H30" i="21" l="1"/>
  <c r="S4" i="1"/>
  <c r="K31" i="1"/>
  <c r="L14" i="21"/>
  <c r="L13" i="21"/>
  <c r="L5" i="21"/>
  <c r="L11" i="21"/>
  <c r="L6" i="21"/>
  <c r="L12" i="21"/>
  <c r="L10" i="21"/>
  <c r="L8" i="21"/>
  <c r="L9" i="21"/>
  <c r="L15" i="21"/>
  <c r="L7" i="21"/>
  <c r="J30" i="21"/>
  <c r="W30" i="22"/>
  <c r="D35" i="22" s="1"/>
  <c r="D37" i="22" s="1"/>
  <c r="N4" i="21"/>
  <c r="O4" i="21" s="1"/>
  <c r="S4" i="22"/>
  <c r="U4" i="22" s="1"/>
  <c r="N10" i="21"/>
  <c r="O10" i="21" s="1"/>
  <c r="S10" i="22"/>
  <c r="U10" i="22" s="1"/>
  <c r="N5" i="21"/>
  <c r="O5" i="21" s="1"/>
  <c r="S5" i="22"/>
  <c r="U5" i="22" s="1"/>
  <c r="N11" i="21"/>
  <c r="O11" i="21" s="1"/>
  <c r="S11" i="22"/>
  <c r="U11" i="22" s="1"/>
  <c r="N6" i="21"/>
  <c r="O6" i="21" s="1"/>
  <c r="S6" i="22"/>
  <c r="U6" i="22" s="1"/>
  <c r="N12" i="21"/>
  <c r="O12" i="21" s="1"/>
  <c r="S12" i="22"/>
  <c r="U12" i="22" s="1"/>
  <c r="N7" i="21"/>
  <c r="O7" i="21" s="1"/>
  <c r="S7" i="22"/>
  <c r="U7" i="22" s="1"/>
  <c r="N13" i="21"/>
  <c r="O13" i="21" s="1"/>
  <c r="S13" i="22"/>
  <c r="U13" i="22" s="1"/>
  <c r="N9" i="21"/>
  <c r="O9" i="21" s="1"/>
  <c r="S9" i="22"/>
  <c r="U9" i="22" s="1"/>
  <c r="N8" i="21"/>
  <c r="O8" i="21" s="1"/>
  <c r="S8" i="22"/>
  <c r="U8" i="22" s="1"/>
  <c r="N14" i="21"/>
  <c r="O14" i="21" s="1"/>
  <c r="S14" i="22"/>
  <c r="U14" i="22" s="1"/>
  <c r="N15" i="21"/>
  <c r="O15" i="21" s="1"/>
  <c r="S15" i="22"/>
  <c r="U15" i="22" s="1"/>
  <c r="G30" i="21"/>
  <c r="K30" i="21"/>
  <c r="M13" i="21"/>
  <c r="M15" i="21"/>
  <c r="R6" i="1"/>
  <c r="S6" i="1" s="1"/>
  <c r="H36" i="21" a="1"/>
  <c r="H36" i="21" l="1"/>
  <c r="I36" i="21" s="1"/>
  <c r="R31" i="1"/>
  <c r="G44" i="21"/>
  <c r="L4" i="21"/>
  <c r="L30" i="21" s="1"/>
  <c r="I30" i="21"/>
  <c r="L7" i="22"/>
  <c r="N7" i="22" s="1"/>
  <c r="O7" i="22"/>
  <c r="Q7" i="22" s="1"/>
  <c r="F7" i="22"/>
  <c r="H7" i="22" s="1"/>
  <c r="I7" i="22"/>
  <c r="K7" i="22" s="1"/>
  <c r="F6" i="22"/>
  <c r="H6" i="22" s="1"/>
  <c r="O6" i="22"/>
  <c r="Q6" i="22" s="1"/>
  <c r="L6" i="22"/>
  <c r="N6" i="22" s="1"/>
  <c r="I6" i="22"/>
  <c r="K6" i="22" s="1"/>
  <c r="F10" i="22"/>
  <c r="H10" i="22" s="1"/>
  <c r="L10" i="22"/>
  <c r="N10" i="22" s="1"/>
  <c r="I10" i="22"/>
  <c r="K10" i="22" s="1"/>
  <c r="O10" i="22"/>
  <c r="Q10" i="22" s="1"/>
  <c r="O15" i="22"/>
  <c r="Q15" i="22" s="1"/>
  <c r="I15" i="22"/>
  <c r="K15" i="22" s="1"/>
  <c r="F15" i="22"/>
  <c r="H15" i="22" s="1"/>
  <c r="L15" i="22"/>
  <c r="N15" i="22" s="1"/>
  <c r="I14" i="22"/>
  <c r="K14" i="22" s="1"/>
  <c r="L14" i="22"/>
  <c r="N14" i="22" s="1"/>
  <c r="O14" i="22"/>
  <c r="Q14" i="22" s="1"/>
  <c r="F14" i="22"/>
  <c r="H14" i="22" s="1"/>
  <c r="F4" i="22"/>
  <c r="H4" i="22" s="1"/>
  <c r="L4" i="22"/>
  <c r="N4" i="22" s="1"/>
  <c r="O4" i="22"/>
  <c r="Q4" i="22" s="1"/>
  <c r="I4" i="22"/>
  <c r="K4" i="22" s="1"/>
  <c r="I8" i="22"/>
  <c r="K8" i="22" s="1"/>
  <c r="L8" i="22"/>
  <c r="N8" i="22" s="1"/>
  <c r="O8" i="22"/>
  <c r="Q8" i="22" s="1"/>
  <c r="F8" i="22"/>
  <c r="H8" i="22" s="1"/>
  <c r="F11" i="22"/>
  <c r="H11" i="22" s="1"/>
  <c r="I11" i="22"/>
  <c r="K11" i="22" s="1"/>
  <c r="O11" i="22"/>
  <c r="Q11" i="22" s="1"/>
  <c r="L11" i="22"/>
  <c r="N11" i="22" s="1"/>
  <c r="O9" i="22"/>
  <c r="Q9" i="22" s="1"/>
  <c r="F9" i="22"/>
  <c r="H9" i="22" s="1"/>
  <c r="L9" i="22"/>
  <c r="N9" i="22" s="1"/>
  <c r="I9" i="22"/>
  <c r="K9" i="22" s="1"/>
  <c r="I13" i="22"/>
  <c r="K13" i="22" s="1"/>
  <c r="O13" i="22"/>
  <c r="Q13" i="22" s="1"/>
  <c r="L13" i="22"/>
  <c r="N13" i="22" s="1"/>
  <c r="F13" i="22"/>
  <c r="H13" i="22" s="1"/>
  <c r="O12" i="22"/>
  <c r="Q12" i="22" s="1"/>
  <c r="F12" i="22"/>
  <c r="H12" i="22" s="1"/>
  <c r="I12" i="22"/>
  <c r="K12" i="22" s="1"/>
  <c r="L12" i="22"/>
  <c r="N12" i="22" s="1"/>
  <c r="L5" i="22"/>
  <c r="N5" i="22" s="1"/>
  <c r="I5" i="22"/>
  <c r="K5" i="22" s="1"/>
  <c r="O5" i="22"/>
  <c r="Q5" i="22" s="1"/>
  <c r="F5" i="22"/>
  <c r="H5" i="22" s="1"/>
  <c r="M30" i="21"/>
  <c r="N30" i="21"/>
  <c r="L31" i="1"/>
  <c r="N31" i="1"/>
  <c r="R30" i="1"/>
  <c r="J36" i="21" a="1"/>
  <c r="M36" i="21" a="1"/>
  <c r="K36" i="21" a="1"/>
  <c r="K36" i="21" l="1"/>
  <c r="O36" i="21" s="1"/>
  <c r="J36" i="21"/>
  <c r="J44" i="21" s="1"/>
  <c r="M36" i="21"/>
  <c r="N36" i="21" s="1"/>
  <c r="H44" i="21"/>
  <c r="O30" i="21"/>
  <c r="L36" i="21" l="1"/>
  <c r="K44" i="21"/>
  <c r="L44" i="21" s="1"/>
  <c r="M44" i="21"/>
  <c r="N44" i="21" s="1"/>
  <c r="I44" i="21"/>
  <c r="O44" i="2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<sst xmlns="http://schemas.openxmlformats.org/spreadsheetml/2006/main" count="1724" uniqueCount="112">
  <si>
    <t>Lote</t>
  </si>
  <si>
    <t>Item</t>
  </si>
  <si>
    <t>Empresa</t>
  </si>
  <si>
    <t>Descrição</t>
  </si>
  <si>
    <t>Detalhamento</t>
  </si>
  <si>
    <t>Preço Unitário</t>
  </si>
  <si>
    <t>Qtde Registrada</t>
  </si>
  <si>
    <t xml:space="preserve">QUANTIDADE UTILIZADA da Ata </t>
  </si>
  <si>
    <t>QUANTIDADE UTILIZADA Total</t>
  </si>
  <si>
    <t>Quantidade Receb/Cedida</t>
  </si>
  <si>
    <t>QUANTIDADE DISPONÍVEL PARA ADITIVAR</t>
  </si>
  <si>
    <t>Quantidade Aditivada Própria</t>
  </si>
  <si>
    <t>Quantidade Aditivos recebidos</t>
  </si>
  <si>
    <t>Quantidade Aditivos cedidos</t>
  </si>
  <si>
    <t>Saldo / Automático</t>
  </si>
  <si>
    <t>ALERTA</t>
  </si>
  <si>
    <t xml:space="preserve">__/__/____ </t>
  </si>
  <si>
    <t>CENTRO PARTICIPANTE:</t>
  </si>
  <si>
    <t>Qtde Utilizada Ata</t>
  </si>
  <si>
    <t>Quantidade Utilizada</t>
  </si>
  <si>
    <t>Quantidade disponível para aditivar</t>
  </si>
  <si>
    <t>Qtde Aditivada</t>
  </si>
  <si>
    <t>SALDO</t>
  </si>
  <si>
    <t>Valor Total Registrado</t>
  </si>
  <si>
    <t>Valor Total Aditivado</t>
  </si>
  <si>
    <t>CONTROLE DO GESTOR</t>
  </si>
  <si>
    <t>Centro</t>
  </si>
  <si>
    <t>Total Registrado</t>
  </si>
  <si>
    <t>Total Gasto da Ata</t>
  </si>
  <si>
    <t>% Gasto da Ata</t>
  </si>
  <si>
    <t>Total Cedência Recebida</t>
  </si>
  <si>
    <t>Total Aditivado</t>
  </si>
  <si>
    <t>% Aditivado</t>
  </si>
  <si>
    <t>Total Gasto Incluindo Aditivo</t>
  </si>
  <si>
    <t>% Gasto Incluindo Aditivos</t>
  </si>
  <si>
    <t>Total Registado + Aditivo</t>
  </si>
  <si>
    <t>CEFID</t>
  </si>
  <si>
    <t>FAED</t>
  </si>
  <si>
    <t>CEAD</t>
  </si>
  <si>
    <t>CEART</t>
  </si>
  <si>
    <t>CERES</t>
  </si>
  <si>
    <t>TOTAL</t>
  </si>
  <si>
    <r>
      <t xml:space="preserve"> </t>
    </r>
    <r>
      <rPr>
        <u/>
        <sz val="14"/>
        <rFont val="Calibri"/>
        <family val="2"/>
        <scheme val="minor"/>
      </rPr>
      <t>Quantidade cedida</t>
    </r>
    <r>
      <rPr>
        <sz val="14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>por Solicitação</t>
    </r>
  </si>
  <si>
    <t>ÓRGÃO A</t>
  </si>
  <si>
    <t>ÓRGÃO B</t>
  </si>
  <si>
    <t>ÓRGÃO C</t>
  </si>
  <si>
    <t>ÓRGÃO D</t>
  </si>
  <si>
    <t>PREÇOS</t>
  </si>
  <si>
    <t>INSERIR ÓRGÃO</t>
  </si>
  <si>
    <r>
      <rPr>
        <b/>
        <sz val="11"/>
        <rFont val="Calibri"/>
        <family val="2"/>
        <scheme val="minor"/>
      </rPr>
      <t>Qtde Registrada</t>
    </r>
    <r>
      <rPr>
        <sz val="11"/>
        <rFont val="Calibri"/>
        <family val="2"/>
        <scheme val="minor"/>
      </rPr>
      <t xml:space="preserve"> UDESC</t>
    </r>
  </si>
  <si>
    <t xml:space="preserve">Passível de Carona </t>
  </si>
  <si>
    <t xml:space="preserve">Quantidade utilizada Carona </t>
  </si>
  <si>
    <t xml:space="preserve">Saldo RESTANTE para CARONA </t>
  </si>
  <si>
    <t>Quantidade Aditivada</t>
  </si>
  <si>
    <t xml:space="preserve">Quantidade TOTAL Carona </t>
  </si>
  <si>
    <t xml:space="preserve">Valor Unitário </t>
  </si>
  <si>
    <t xml:space="preserve">Total Registrado </t>
  </si>
  <si>
    <t>SGPe (ÓRGÃO) XXX/2025 - [Ofício XX/2025]</t>
  </si>
  <si>
    <t xml:space="preserve">Valor Total da Ata </t>
  </si>
  <si>
    <t>Valor cedido para carona</t>
  </si>
  <si>
    <t>% cedido para carona</t>
  </si>
  <si>
    <t>PRAZO DE ENTREGA: 20 DIAS CORRIDOS</t>
  </si>
  <si>
    <t xml:space="preserve">PRAZO DE PAGAMENTO: ATÉ 30 DIAS </t>
  </si>
  <si>
    <t>Grupo-classe</t>
  </si>
  <si>
    <t>Código NUC</t>
  </si>
  <si>
    <t xml:space="preserve">Unidade </t>
  </si>
  <si>
    <t>Cópia de chave comum</t>
  </si>
  <si>
    <t>50232-001</t>
  </si>
  <si>
    <t>339039.16</t>
  </si>
  <si>
    <t>serviço</t>
  </si>
  <si>
    <t>Cópia de chave tetra</t>
  </si>
  <si>
    <t>Serviço de conserto e abertura de porta/chave simples.</t>
  </si>
  <si>
    <t>Serviço de conserto abertura de porta/chave tetra.</t>
  </si>
  <si>
    <t>Troca de fechadura simples completa. (FORNECIMENTO E INSTALAÇÃO)</t>
  </si>
  <si>
    <t>Troca de fechadura tubular completa, para portas de divisória. (FORNECIMENTO E INSTALAÇÃO)</t>
  </si>
  <si>
    <t>Troca de fechadura simples completa em porta de vidro. (FORNECIMENTO E INSTALAÇÃO)</t>
  </si>
  <si>
    <t>OBJETO: AQUISIÇÃO DE CARIMBOS E CONTRATAÇÃO DE EMPRESA PARA PRESTAÇÃO DE SERVIÇOS DE CHAVEIRO, INCLUINDO O FORNECIMENTO DE PEÇAS</t>
  </si>
  <si>
    <t>REITORIA</t>
  </si>
  <si>
    <t>ESAG</t>
  </si>
  <si>
    <t>CESFI</t>
  </si>
  <si>
    <t>PE 1892/2025 SRP (SGPE DE ORIGEM: 35324/2025)</t>
  </si>
  <si>
    <t>VIGÊNCIA DA ATA: 09/12/2025 até 09/12/2026</t>
  </si>
  <si>
    <t>OBS: LOTES 4, 5 - DESERTO</t>
  </si>
  <si>
    <r>
      <rPr>
        <b/>
        <sz val="12"/>
        <rFont val="Calibri"/>
        <family val="2"/>
        <scheme val="minor"/>
      </rPr>
      <t>PE 1892/2025 SRP</t>
    </r>
    <r>
      <rPr>
        <sz val="12"/>
        <rFont val="Calibri"/>
        <family val="2"/>
        <scheme val="minor"/>
      </rPr>
      <t xml:space="preserve"> (SGPE DE ORIGEM: 35324/2025)</t>
    </r>
  </si>
  <si>
    <r>
      <rPr>
        <b/>
        <sz val="12"/>
        <rFont val="Calibri"/>
        <family val="2"/>
        <scheme val="minor"/>
      </rPr>
      <t xml:space="preserve">OBJETO: </t>
    </r>
    <r>
      <rPr>
        <sz val="12"/>
        <rFont val="Calibri"/>
        <family val="2"/>
        <scheme val="minor"/>
      </rPr>
      <t>AQUISIÇÃO DE CARIMBOS E CONTRATAÇÃO DE EMPRESA PARA PRESTAÇÃO DE SERVIÇOS DE CHAVEIRO, INCLUINDO O FORNECIMENTO DE PEÇAS - RELANÇAMENTO</t>
    </r>
  </si>
  <si>
    <t>Lote 1 - Chaveiro - Campus I - Florianópolis</t>
  </si>
  <si>
    <t>ARAÇÁ MATERIAL PUBLICITARIO EIRELLI - CNPJ 16.600.308/0001-08</t>
  </si>
  <si>
    <t xml:space="preserve">Serviço de coleta e entrega de chave (no máximo 12 coletas durante a vigência) </t>
  </si>
  <si>
    <t>Troca de fechadura tetra completa. (FORNECIMENTO E INSTALAÇÃO)</t>
  </si>
  <si>
    <t>Lote 2 - Chaveiro - Laguna</t>
  </si>
  <si>
    <t>Lote 3 - Chaveiro - Balneário Camboriú</t>
  </si>
  <si>
    <t>AF/OS nº  /2025 (Quantidade)</t>
  </si>
  <si>
    <r>
      <rPr>
        <b/>
        <sz val="12"/>
        <color rgb="FFF90D07"/>
        <rFont val="Calibri"/>
        <family val="2"/>
        <scheme val="minor"/>
      </rPr>
      <t>OBS:</t>
    </r>
    <r>
      <rPr>
        <b/>
        <sz val="12"/>
        <rFont val="Calibri"/>
        <family val="2"/>
        <scheme val="minor"/>
      </rPr>
      <t xml:space="preserve"> VALOR MÍNIMO DA AF: R$ 120,00 (item 6.2.2. do Termo de Referência)</t>
    </r>
  </si>
  <si>
    <t>OBJETO: AQUISIÇÃO DE CARIMBOS E CONTRATAÇÃO DE EMPRESA PARA PRESTAÇÃO DE SERVIÇOS DE CHAVEIRO, INCLUINDO O FORNECIMENTO DE PEÇAS - RELANÇAMENTO</t>
  </si>
  <si>
    <t>Resumo Atualizado em 09/12/2025</t>
  </si>
  <si>
    <r>
      <rPr>
        <u/>
        <sz val="13"/>
        <rFont val="Calibri"/>
        <family val="2"/>
        <scheme val="minor"/>
      </rPr>
      <t>USO EXCLUSIVO DO GESTOR</t>
    </r>
    <r>
      <rPr>
        <sz val="13"/>
        <rFont val="Calibri"/>
        <family val="2"/>
        <scheme val="minor"/>
      </rPr>
      <t xml:space="preserve"> - '</t>
    </r>
    <r>
      <rPr>
        <b/>
        <sz val="13"/>
        <rFont val="Calibri"/>
        <family val="2"/>
        <scheme val="minor"/>
      </rPr>
      <t>REGISTRO DE CARONA PARA OUTROS ÓRGÃOS:</t>
    </r>
    <r>
      <rPr>
        <sz val="13"/>
        <rFont val="Calibri"/>
        <family val="2"/>
        <scheme val="minor"/>
      </rPr>
      <t xml:space="preserve">  (</t>
    </r>
    <r>
      <rPr>
        <sz val="13"/>
        <color rgb="FFC00000"/>
        <rFont val="Calibri"/>
        <family val="2"/>
        <scheme val="minor"/>
      </rPr>
      <t>ATENÇÃO</t>
    </r>
    <r>
      <rPr>
        <sz val="13"/>
        <rFont val="Calibri"/>
        <family val="2"/>
        <scheme val="minor"/>
      </rPr>
      <t xml:space="preserve">: Itens com só </t>
    </r>
    <r>
      <rPr>
        <sz val="13"/>
        <color rgb="FFC00000"/>
        <rFont val="Calibri"/>
        <family val="2"/>
        <scheme val="minor"/>
      </rPr>
      <t>01 unidade</t>
    </r>
    <r>
      <rPr>
        <sz val="13"/>
        <rFont val="Calibri"/>
        <family val="2"/>
        <scheme val="minor"/>
      </rPr>
      <t xml:space="preserve"> registrada -</t>
    </r>
    <r>
      <rPr>
        <sz val="13"/>
        <color rgb="FFFF0000"/>
        <rFont val="Calibri"/>
        <family val="2"/>
        <scheme val="minor"/>
      </rPr>
      <t xml:space="preserve"> </t>
    </r>
    <r>
      <rPr>
        <sz val="13"/>
        <color rgb="FFC00000"/>
        <rFont val="Calibri"/>
        <family val="2"/>
        <scheme val="minor"/>
      </rPr>
      <t>INDISPONÍVEIS</t>
    </r>
    <r>
      <rPr>
        <sz val="13"/>
        <color rgb="FFFF0000"/>
        <rFont val="Calibri"/>
        <family val="2"/>
        <scheme val="minor"/>
      </rPr>
      <t xml:space="preserve"> </t>
    </r>
    <r>
      <rPr>
        <sz val="13"/>
        <rFont val="Calibri"/>
        <family val="2"/>
        <scheme val="minor"/>
      </rPr>
      <t>PARA CARONA!)</t>
    </r>
  </si>
  <si>
    <t>Valor Total Utilizado (com aditivo)</t>
  </si>
  <si>
    <t>OS nº  181/2026 (Quantidade)</t>
  </si>
  <si>
    <t>OS nº  226/2026 (Quantidade)</t>
  </si>
  <si>
    <t>OS nº  /2026 (Quantidade)</t>
  </si>
  <si>
    <t>AF/OS nº  83/2026</t>
  </si>
  <si>
    <t>ARAÇÁ</t>
  </si>
  <si>
    <t>AF/OS nº  54/2026 (Quantidade)</t>
  </si>
  <si>
    <t>AF/OS nº  408/2026 (Quantidade)</t>
  </si>
  <si>
    <t>AF/OS nº  917/2026 (Quantidade)</t>
  </si>
  <si>
    <t>AF/OS nº  123/2026</t>
  </si>
  <si>
    <t>AF/OS nº  359/2026</t>
  </si>
  <si>
    <t xml:space="preserve">AF/OS nº  395/2026 </t>
  </si>
  <si>
    <t>AF/OS nº  400/2026</t>
  </si>
  <si>
    <t>AF/OS nº  801/2026</t>
  </si>
  <si>
    <t>AF/OS nº  3/2026 (Quantidade)</t>
  </si>
  <si>
    <t>Atualizado em 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</si>
</sst>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#,##0;[Red]#,##0"/>
    <numFmt numFmtId="166" formatCode="#,##0_ ;[Red]\-#,##0\ "/>
    <numFmt numFmtId="167" formatCode="&quot;R$&quot;\ #,##0.00"/>
    <numFmt numFmtId="168" formatCode="00"/>
    <numFmt numFmtId="169" formatCode="_-[$R$-416]\ * #,##0.00_-;\-[$R$-416]\ * #,##0.00_-;_-[$R$-416]\ * &quot;-&quot;??_-;_-@_-"/>
    <numFmt numFmtId="170" formatCode="_-* #,##0.00\ &quot;€&quot;_-;\-* #,##0.00\ &quot;€&quot;_-;_-* &quot;-&quot;??\ &quot;€&quot;_-;_-@_-"/>
    <numFmt numFmtId="171" formatCode="00\-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indexed="56"/>
      <name val="Cambria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3"/>
      <color rgb="FFC00000"/>
      <name val="Calibri"/>
      <family val="2"/>
      <scheme val="minor"/>
    </font>
    <font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</font>
    <font>
      <sz val="11"/>
      <color theme="0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Calibri"/>
      <family val="2"/>
    </font>
    <font>
      <b/>
      <sz val="12"/>
      <color rgb="FFF90D07"/>
      <name val="Calibri"/>
      <family val="2"/>
      <scheme val="minor"/>
    </font>
    <font>
      <u/>
      <sz val="1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99"/>
        <bgColor indexed="26"/>
      </patternFill>
    </fill>
    <fill>
      <patternFill patternType="solid">
        <fgColor rgb="FFCC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5050"/>
        <bgColor indexed="10"/>
      </patternFill>
    </fill>
    <fill>
      <patternFill patternType="solid">
        <fgColor theme="0"/>
        <bgColor rgb="FF000000"/>
      </patternFill>
    </fill>
    <fill>
      <patternFill patternType="solid">
        <fgColor rgb="FFCCCC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10"/>
      </patternFill>
    </fill>
    <fill>
      <patternFill patternType="solid">
        <fgColor rgb="FFCC99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DBDBB"/>
        <bgColor indexed="64"/>
      </patternFill>
    </fill>
    <fill>
      <patternFill patternType="solid">
        <fgColor rgb="FFFDBDBB"/>
        <bgColor indexed="10"/>
      </patternFill>
    </fill>
    <fill>
      <patternFill patternType="solid">
        <fgColor rgb="FF78A1FC"/>
        <bgColor indexed="64"/>
      </patternFill>
    </fill>
    <fill>
      <patternFill patternType="solid">
        <fgColor rgb="FFFFA7E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FF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665">
    <xf numFmtId="0" fontId="0" fillId="0" borderId="0"/>
    <xf numFmtId="44" fontId="1" fillId="0" borderId="0" applyFont="0" applyFill="0" applyBorder="0" applyAlignment="0" applyProtection="0"/>
    <xf numFmtId="0" fontId="4" fillId="0" borderId="0"/>
    <xf numFmtId="164" fontId="4" fillId="0" borderId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0" fontId="8" fillId="0" borderId="0" applyNumberForma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0" fontId="4" fillId="0" borderId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9" fontId="1" fillId="0" borderId="0" applyFont="0" applyFill="0" applyBorder="0" applyAlignment="0" applyProtection="0"/>
  </cellStyleXfs>
  <cellXfs count="263">
    <xf numFmtId="0" fontId="0" fillId="0" borderId="0" xfId="0"/>
    <xf numFmtId="0" fontId="5" fillId="19" borderId="2" xfId="2" applyFont="1" applyFill="1" applyBorder="1" applyAlignment="1">
      <alignment horizontal="center" vertical="center" wrapText="1"/>
    </xf>
    <xf numFmtId="0" fontId="6" fillId="19" borderId="2" xfId="2" applyFont="1" applyFill="1" applyBorder="1" applyAlignment="1">
      <alignment horizontal="center" vertical="center" wrapText="1"/>
    </xf>
    <xf numFmtId="0" fontId="5" fillId="19" borderId="1" xfId="2" applyFont="1" applyFill="1" applyBorder="1" applyAlignment="1">
      <alignment horizontal="center" vertical="center" wrapText="1"/>
    </xf>
    <xf numFmtId="0" fontId="5" fillId="19" borderId="23" xfId="2" applyFont="1" applyFill="1" applyBorder="1" applyAlignment="1">
      <alignment horizontal="center" vertical="center" wrapText="1"/>
    </xf>
    <xf numFmtId="0" fontId="5" fillId="19" borderId="24" xfId="2" applyFont="1" applyFill="1" applyBorder="1" applyAlignment="1" applyProtection="1">
      <alignment horizontal="center" vertical="center"/>
      <protection locked="0"/>
    </xf>
    <xf numFmtId="44" fontId="5" fillId="19" borderId="2" xfId="2" applyNumberFormat="1" applyFont="1" applyFill="1" applyBorder="1" applyAlignment="1" applyProtection="1">
      <alignment horizontal="center" vertical="center"/>
      <protection locked="0"/>
    </xf>
    <xf numFmtId="44" fontId="5" fillId="19" borderId="2" xfId="6" applyFont="1" applyFill="1" applyBorder="1" applyAlignment="1" applyProtection="1">
      <alignment horizontal="center" vertical="center"/>
      <protection locked="0"/>
    </xf>
    <xf numFmtId="10" fontId="5" fillId="19" borderId="23" xfId="5" applyNumberFormat="1" applyFont="1" applyFill="1" applyBorder="1" applyAlignment="1" applyProtection="1">
      <alignment horizontal="center" vertical="center"/>
      <protection locked="0"/>
    </xf>
    <xf numFmtId="169" fontId="5" fillId="19" borderId="2" xfId="2" applyNumberFormat="1" applyFont="1" applyFill="1" applyBorder="1" applyAlignment="1" applyProtection="1">
      <alignment horizontal="center" vertical="center"/>
      <protection locked="0"/>
    </xf>
    <xf numFmtId="0" fontId="5" fillId="19" borderId="25" xfId="2" applyFont="1" applyFill="1" applyBorder="1" applyAlignment="1" applyProtection="1">
      <alignment horizontal="center" vertical="center"/>
      <protection locked="0"/>
    </xf>
    <xf numFmtId="44" fontId="5" fillId="19" borderId="4" xfId="2" applyNumberFormat="1" applyFont="1" applyFill="1" applyBorder="1" applyAlignment="1" applyProtection="1">
      <alignment horizontal="center" vertical="center"/>
      <protection locked="0"/>
    </xf>
    <xf numFmtId="44" fontId="5" fillId="19" borderId="4" xfId="6" applyFont="1" applyFill="1" applyBorder="1" applyAlignment="1" applyProtection="1">
      <alignment horizontal="center" vertical="center"/>
      <protection locked="0"/>
    </xf>
    <xf numFmtId="10" fontId="5" fillId="19" borderId="26" xfId="5" applyNumberFormat="1" applyFont="1" applyFill="1" applyBorder="1" applyAlignment="1" applyProtection="1">
      <alignment horizontal="center" vertical="center"/>
      <protection locked="0"/>
    </xf>
    <xf numFmtId="169" fontId="5" fillId="19" borderId="4" xfId="2" applyNumberFormat="1" applyFont="1" applyFill="1" applyBorder="1" applyAlignment="1" applyProtection="1">
      <alignment horizontal="center" vertical="center"/>
      <protection locked="0"/>
    </xf>
    <xf numFmtId="0" fontId="5" fillId="19" borderId="25" xfId="2" applyFont="1" applyFill="1" applyBorder="1" applyAlignment="1">
      <alignment horizontal="center" vertical="center" wrapText="1"/>
    </xf>
    <xf numFmtId="44" fontId="5" fillId="19" borderId="4" xfId="2" applyNumberFormat="1" applyFont="1" applyFill="1" applyBorder="1" applyAlignment="1">
      <alignment horizontal="center" vertical="center"/>
    </xf>
    <xf numFmtId="44" fontId="5" fillId="19" borderId="3" xfId="2" applyNumberFormat="1" applyFont="1" applyFill="1" applyBorder="1" applyAlignment="1" applyProtection="1">
      <alignment horizontal="center" vertical="center"/>
      <protection locked="0"/>
    </xf>
    <xf numFmtId="0" fontId="4" fillId="0" borderId="0" xfId="2"/>
    <xf numFmtId="0" fontId="2" fillId="0" borderId="0" xfId="2" applyFont="1" applyAlignment="1">
      <alignment wrapText="1"/>
    </xf>
    <xf numFmtId="165" fontId="2" fillId="3" borderId="1" xfId="2" applyNumberFormat="1" applyFont="1" applyFill="1" applyBorder="1" applyAlignment="1">
      <alignment horizontal="center" vertical="center" wrapText="1"/>
    </xf>
    <xf numFmtId="3" fontId="9" fillId="22" borderId="2" xfId="2" applyNumberFormat="1" applyFont="1" applyFill="1" applyBorder="1" applyAlignment="1" applyProtection="1">
      <alignment horizontal="center" vertical="center" wrapText="1"/>
      <protection locked="0"/>
    </xf>
    <xf numFmtId="3" fontId="9" fillId="22" borderId="3" xfId="2" applyNumberFormat="1" applyFont="1" applyFill="1" applyBorder="1" applyAlignment="1" applyProtection="1">
      <alignment horizontal="center" vertical="center" wrapText="1"/>
      <protection locked="0"/>
    </xf>
    <xf numFmtId="0" fontId="11" fillId="21" borderId="1" xfId="2" applyFont="1" applyFill="1" applyBorder="1" applyAlignment="1">
      <alignment horizontal="center" vertical="center"/>
    </xf>
    <xf numFmtId="0" fontId="11" fillId="21" borderId="1" xfId="2" applyFont="1" applyFill="1" applyBorder="1" applyAlignment="1">
      <alignment horizontal="center" vertical="center" wrapText="1"/>
    </xf>
    <xf numFmtId="0" fontId="2" fillId="15" borderId="5" xfId="2" applyFont="1" applyFill="1" applyBorder="1" applyAlignment="1">
      <alignment horizontal="center" vertical="center" wrapText="1"/>
    </xf>
    <xf numFmtId="14" fontId="2" fillId="4" borderId="1" xfId="2" applyNumberFormat="1" applyFont="1" applyFill="1" applyBorder="1" applyAlignment="1" applyProtection="1">
      <alignment horizontal="center" vertical="center" wrapText="1"/>
      <protection locked="0"/>
    </xf>
    <xf numFmtId="3" fontId="2" fillId="15" borderId="5" xfId="2" applyNumberFormat="1" applyFont="1" applyFill="1" applyBorder="1" applyAlignment="1">
      <alignment horizontal="center" vertical="center" wrapText="1"/>
    </xf>
    <xf numFmtId="44" fontId="2" fillId="0" borderId="0" xfId="17" applyFont="1" applyAlignment="1">
      <alignment wrapText="1"/>
    </xf>
    <xf numFmtId="165" fontId="5" fillId="24" borderId="10" xfId="2" applyNumberFormat="1" applyFont="1" applyFill="1" applyBorder="1" applyAlignment="1">
      <alignment horizontal="center" vertical="center" wrapText="1"/>
    </xf>
    <xf numFmtId="165" fontId="12" fillId="24" borderId="10" xfId="2" applyNumberFormat="1" applyFont="1" applyFill="1" applyBorder="1" applyAlignment="1">
      <alignment horizontal="center" vertical="center" wrapText="1"/>
    </xf>
    <xf numFmtId="165" fontId="2" fillId="24" borderId="1" xfId="2" applyNumberFormat="1" applyFont="1" applyFill="1" applyBorder="1" applyAlignment="1">
      <alignment horizontal="center" vertical="center" wrapText="1"/>
    </xf>
    <xf numFmtId="165" fontId="2" fillId="24" borderId="5" xfId="2" applyNumberFormat="1" applyFont="1" applyFill="1" applyBorder="1" applyAlignment="1">
      <alignment horizontal="center" vertical="center" wrapText="1"/>
    </xf>
    <xf numFmtId="165" fontId="5" fillId="3" borderId="10" xfId="2" applyNumberFormat="1" applyFont="1" applyFill="1" applyBorder="1" applyAlignment="1">
      <alignment horizontal="center" vertical="center" wrapText="1"/>
    </xf>
    <xf numFmtId="165" fontId="12" fillId="3" borderId="10" xfId="2" applyNumberFormat="1" applyFont="1" applyFill="1" applyBorder="1" applyAlignment="1">
      <alignment horizontal="center" vertical="center" wrapText="1"/>
    </xf>
    <xf numFmtId="165" fontId="2" fillId="3" borderId="5" xfId="2" applyNumberFormat="1" applyFont="1" applyFill="1" applyBorder="1" applyAlignment="1">
      <alignment horizontal="center" vertical="center" wrapText="1"/>
    </xf>
    <xf numFmtId="165" fontId="5" fillId="25" borderId="10" xfId="2" applyNumberFormat="1" applyFont="1" applyFill="1" applyBorder="1" applyAlignment="1">
      <alignment horizontal="center" vertical="center" wrapText="1"/>
    </xf>
    <xf numFmtId="165" fontId="12" fillId="25" borderId="10" xfId="2" quotePrefix="1" applyNumberFormat="1" applyFont="1" applyFill="1" applyBorder="1" applyAlignment="1">
      <alignment horizontal="center" vertical="center" wrapText="1"/>
    </xf>
    <xf numFmtId="165" fontId="5" fillId="25" borderId="11" xfId="2" applyNumberFormat="1" applyFont="1" applyFill="1" applyBorder="1" applyAlignment="1">
      <alignment horizontal="center" vertical="center" wrapText="1"/>
    </xf>
    <xf numFmtId="165" fontId="2" fillId="25" borderId="1" xfId="2" applyNumberFormat="1" applyFont="1" applyFill="1" applyBorder="1" applyAlignment="1">
      <alignment horizontal="center" vertical="center" wrapText="1"/>
    </xf>
    <xf numFmtId="165" fontId="2" fillId="25" borderId="5" xfId="2" applyNumberFormat="1" applyFont="1" applyFill="1" applyBorder="1" applyAlignment="1">
      <alignment horizontal="center" vertical="center" wrapText="1"/>
    </xf>
    <xf numFmtId="165" fontId="2" fillId="25" borderId="14" xfId="2" applyNumberFormat="1" applyFont="1" applyFill="1" applyBorder="1" applyAlignment="1">
      <alignment horizontal="center" vertical="center" wrapText="1"/>
    </xf>
    <xf numFmtId="165" fontId="6" fillId="26" borderId="7" xfId="2" applyNumberFormat="1" applyFont="1" applyFill="1" applyBorder="1" applyAlignment="1">
      <alignment horizontal="center" vertical="center" wrapText="1"/>
    </xf>
    <xf numFmtId="165" fontId="13" fillId="26" borderId="7" xfId="2" applyNumberFormat="1" applyFont="1" applyFill="1" applyBorder="1" applyAlignment="1">
      <alignment horizontal="center" vertical="center" wrapText="1"/>
    </xf>
    <xf numFmtId="0" fontId="6" fillId="26" borderId="1" xfId="2" applyFont="1" applyFill="1" applyBorder="1" applyAlignment="1" applyProtection="1">
      <alignment horizontal="center" vertical="center" wrapText="1"/>
      <protection locked="0"/>
    </xf>
    <xf numFmtId="165" fontId="3" fillId="26" borderId="7" xfId="2" applyNumberFormat="1" applyFont="1" applyFill="1" applyBorder="1" applyAlignment="1">
      <alignment horizontal="center" vertical="center" wrapText="1"/>
    </xf>
    <xf numFmtId="165" fontId="3" fillId="26" borderId="1" xfId="2" applyNumberFormat="1" applyFont="1" applyFill="1" applyBorder="1" applyAlignment="1">
      <alignment horizontal="center" vertical="center" wrapText="1"/>
    </xf>
    <xf numFmtId="3" fontId="3" fillId="27" borderId="5" xfId="2" applyNumberFormat="1" applyFont="1" applyFill="1" applyBorder="1" applyAlignment="1" applyProtection="1">
      <alignment horizontal="center" vertical="center" wrapText="1"/>
      <protection locked="0"/>
    </xf>
    <xf numFmtId="169" fontId="3" fillId="23" borderId="1" xfId="3" applyNumberFormat="1" applyFont="1" applyFill="1" applyBorder="1" applyAlignment="1" applyProtection="1">
      <alignment horizontal="center" vertical="center" wrapText="1"/>
    </xf>
    <xf numFmtId="169" fontId="2" fillId="23" borderId="1" xfId="3" applyNumberFormat="1" applyFont="1" applyFill="1" applyBorder="1" applyAlignment="1" applyProtection="1">
      <alignment horizontal="center" vertical="center" wrapText="1"/>
    </xf>
    <xf numFmtId="44" fontId="2" fillId="23" borderId="1" xfId="2" applyNumberFormat="1" applyFont="1" applyFill="1" applyBorder="1" applyAlignment="1">
      <alignment horizontal="center" vertical="center" wrapText="1"/>
    </xf>
    <xf numFmtId="165" fontId="5" fillId="28" borderId="33" xfId="2" applyNumberFormat="1" applyFont="1" applyFill="1" applyBorder="1" applyAlignment="1">
      <alignment horizontal="center" vertical="center" wrapText="1"/>
    </xf>
    <xf numFmtId="165" fontId="12" fillId="28" borderId="10" xfId="2" applyNumberFormat="1" applyFont="1" applyFill="1" applyBorder="1" applyAlignment="1">
      <alignment horizontal="center" vertical="center" wrapText="1"/>
    </xf>
    <xf numFmtId="165" fontId="5" fillId="28" borderId="10" xfId="2" applyNumberFormat="1" applyFont="1" applyFill="1" applyBorder="1" applyAlignment="1">
      <alignment horizontal="center" vertical="center" wrapText="1"/>
    </xf>
    <xf numFmtId="165" fontId="2" fillId="28" borderId="15" xfId="2" applyNumberFormat="1" applyFont="1" applyFill="1" applyBorder="1" applyAlignment="1">
      <alignment horizontal="center" vertical="center" wrapText="1"/>
    </xf>
    <xf numFmtId="165" fontId="2" fillId="28" borderId="5" xfId="2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11" fillId="3" borderId="3" xfId="2" applyFont="1" applyFill="1" applyBorder="1" applyAlignment="1">
      <alignment horizontal="center" vertical="center" wrapText="1"/>
    </xf>
    <xf numFmtId="0" fontId="11" fillId="3" borderId="1" xfId="2" applyFont="1" applyFill="1" applyBorder="1" applyAlignment="1">
      <alignment horizontal="center" vertical="center" wrapText="1"/>
    </xf>
    <xf numFmtId="164" fontId="6" fillId="3" borderId="1" xfId="3" applyFont="1" applyFill="1" applyBorder="1" applyAlignment="1" applyProtection="1">
      <alignment horizontal="center" vertical="center" wrapText="1"/>
    </xf>
    <xf numFmtId="1" fontId="6" fillId="3" borderId="1" xfId="2" applyNumberFormat="1" applyFont="1" applyFill="1" applyBorder="1" applyAlignment="1">
      <alignment horizontal="center" vertical="center" wrapText="1"/>
    </xf>
    <xf numFmtId="0" fontId="11" fillId="14" borderId="1" xfId="0" applyFont="1" applyFill="1" applyBorder="1" applyAlignment="1">
      <alignment horizontal="center" vertical="center" wrapText="1"/>
    </xf>
    <xf numFmtId="165" fontId="6" fillId="14" borderId="1" xfId="2" applyNumberFormat="1" applyFont="1" applyFill="1" applyBorder="1" applyAlignment="1">
      <alignment horizontal="center" vertical="center" wrapText="1"/>
    </xf>
    <xf numFmtId="14" fontId="5" fillId="4" borderId="7" xfId="2" applyNumberFormat="1" applyFont="1" applyFill="1" applyBorder="1" applyAlignment="1" applyProtection="1">
      <alignment horizontal="center" vertical="center" wrapText="1"/>
      <protection locked="0"/>
    </xf>
    <xf numFmtId="14" fontId="5" fillId="4" borderId="1" xfId="2" applyNumberFormat="1" applyFont="1" applyFill="1" applyBorder="1" applyAlignment="1" applyProtection="1">
      <alignment horizontal="center" vertical="center" wrapText="1"/>
      <protection locked="0"/>
    </xf>
    <xf numFmtId="1" fontId="5" fillId="6" borderId="1" xfId="2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3" fontId="5" fillId="7" borderId="1" xfId="0" applyNumberFormat="1" applyFont="1" applyFill="1" applyBorder="1" applyAlignment="1">
      <alignment horizontal="center" vertical="center" wrapText="1"/>
    </xf>
    <xf numFmtId="3" fontId="5" fillId="12" borderId="1" xfId="0" applyNumberFormat="1" applyFont="1" applyFill="1" applyBorder="1" applyAlignment="1">
      <alignment horizontal="center" vertical="center" wrapText="1"/>
    </xf>
    <xf numFmtId="3" fontId="5" fillId="8" borderId="1" xfId="0" applyNumberFormat="1" applyFont="1" applyFill="1" applyBorder="1" applyAlignment="1">
      <alignment horizontal="center" vertical="center" wrapText="1"/>
    </xf>
    <xf numFmtId="166" fontId="5" fillId="9" borderId="1" xfId="0" applyNumberFormat="1" applyFont="1" applyFill="1" applyBorder="1" applyAlignment="1">
      <alignment horizontal="center" vertical="center" wrapText="1"/>
    </xf>
    <xf numFmtId="0" fontId="5" fillId="5" borderId="7" xfId="2" applyFont="1" applyFill="1" applyBorder="1" applyAlignment="1" applyProtection="1">
      <alignment horizontal="center" vertical="center" wrapText="1"/>
      <protection locked="0"/>
    </xf>
    <xf numFmtId="0" fontId="5" fillId="5" borderId="1" xfId="2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2" applyNumberFormat="1" applyFont="1" applyFill="1" applyBorder="1" applyAlignment="1" applyProtection="1">
      <alignment horizontal="center" vertical="center" wrapText="1"/>
      <protection locked="0"/>
    </xf>
    <xf numFmtId="43" fontId="5" fillId="0" borderId="0" xfId="2" applyNumberFormat="1" applyFont="1" applyAlignment="1">
      <alignment vertical="center" wrapText="1"/>
    </xf>
    <xf numFmtId="0" fontId="5" fillId="11" borderId="1" xfId="0" applyFont="1" applyFill="1" applyBorder="1" applyAlignment="1">
      <alignment horizontal="center" vertical="center" wrapText="1"/>
    </xf>
    <xf numFmtId="44" fontId="6" fillId="0" borderId="0" xfId="2" applyNumberFormat="1" applyFont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6" fillId="5" borderId="1" xfId="2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vertical="center" wrapText="1"/>
    </xf>
    <xf numFmtId="1" fontId="5" fillId="6" borderId="1" xfId="0" applyNumberFormat="1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44" fontId="5" fillId="0" borderId="0" xfId="2" applyNumberFormat="1" applyFont="1" applyAlignment="1">
      <alignment vertical="center" wrapText="1"/>
    </xf>
    <xf numFmtId="4" fontId="5" fillId="0" borderId="0" xfId="2" applyNumberFormat="1" applyFont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44" fontId="5" fillId="0" borderId="0" xfId="2" applyNumberFormat="1" applyFont="1" applyAlignment="1">
      <alignment horizontal="center" vertical="center" wrapText="1"/>
    </xf>
    <xf numFmtId="1" fontId="5" fillId="0" borderId="0" xfId="2" applyNumberFormat="1" applyFont="1" applyAlignment="1" applyProtection="1">
      <alignment horizontal="center" vertical="center" wrapText="1"/>
      <protection locked="0"/>
    </xf>
    <xf numFmtId="1" fontId="19" fillId="0" borderId="0" xfId="2" applyNumberFormat="1" applyFont="1" applyAlignment="1" applyProtection="1">
      <alignment horizontal="center" vertical="center" wrapText="1"/>
      <protection locked="0"/>
    </xf>
    <xf numFmtId="3" fontId="5" fillId="0" borderId="0" xfId="2" applyNumberFormat="1" applyFont="1" applyAlignment="1" applyProtection="1">
      <alignment vertical="center" wrapText="1"/>
      <protection locked="0"/>
    </xf>
    <xf numFmtId="44" fontId="5" fillId="0" borderId="0" xfId="4" applyFont="1" applyAlignment="1" applyProtection="1">
      <alignment vertical="center" wrapText="1"/>
      <protection locked="0"/>
    </xf>
    <xf numFmtId="167" fontId="19" fillId="0" borderId="0" xfId="2" applyNumberFormat="1" applyFont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vertical="center" wrapText="1"/>
      <protection locked="0"/>
    </xf>
    <xf numFmtId="0" fontId="5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center" vertical="center" wrapText="1"/>
    </xf>
    <xf numFmtId="44" fontId="5" fillId="0" borderId="0" xfId="2" applyNumberFormat="1" applyFont="1" applyAlignment="1" applyProtection="1">
      <alignment vertical="center" wrapText="1"/>
      <protection locked="0"/>
    </xf>
    <xf numFmtId="0" fontId="5" fillId="5" borderId="0" xfId="2" applyFont="1" applyFill="1" applyAlignment="1" applyProtection="1">
      <alignment vertical="center" wrapText="1"/>
      <protection locked="0"/>
    </xf>
    <xf numFmtId="0" fontId="11" fillId="3" borderId="4" xfId="2" applyFont="1" applyFill="1" applyBorder="1" applyAlignment="1">
      <alignment horizontal="center" vertical="center" wrapText="1"/>
    </xf>
    <xf numFmtId="0" fontId="11" fillId="3" borderId="35" xfId="2" applyFont="1" applyFill="1" applyBorder="1" applyAlignment="1">
      <alignment horizontal="center" vertical="center" wrapText="1"/>
    </xf>
    <xf numFmtId="0" fontId="6" fillId="3" borderId="4" xfId="2" applyFont="1" applyFill="1" applyBorder="1" applyAlignment="1">
      <alignment horizontal="center" vertical="center" wrapText="1"/>
    </xf>
    <xf numFmtId="0" fontId="6" fillId="14" borderId="1" xfId="2" applyFont="1" applyFill="1" applyBorder="1" applyAlignment="1" applyProtection="1">
      <alignment horizontal="center" vertical="center" wrapText="1"/>
      <protection locked="0"/>
    </xf>
    <xf numFmtId="3" fontId="5" fillId="10" borderId="1" xfId="2" applyNumberFormat="1" applyFont="1" applyFill="1" applyBorder="1" applyAlignment="1" applyProtection="1">
      <alignment horizontal="center" vertical="center" wrapText="1"/>
      <protection locked="0"/>
    </xf>
    <xf numFmtId="168" fontId="6" fillId="13" borderId="7" xfId="0" applyNumberFormat="1" applyFont="1" applyFill="1" applyBorder="1" applyAlignment="1">
      <alignment vertical="center" wrapText="1"/>
    </xf>
    <xf numFmtId="44" fontId="5" fillId="19" borderId="25" xfId="2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/>
    <xf numFmtId="0" fontId="18" fillId="3" borderId="15" xfId="2" applyFont="1" applyFill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 wrapText="1"/>
    </xf>
    <xf numFmtId="165" fontId="6" fillId="4" borderId="1" xfId="2" applyNumberFormat="1" applyFont="1" applyFill="1" applyBorder="1" applyAlignment="1">
      <alignment horizontal="center" vertical="center" wrapText="1"/>
    </xf>
    <xf numFmtId="0" fontId="6" fillId="4" borderId="1" xfId="2" applyFont="1" applyFill="1" applyBorder="1" applyAlignment="1" applyProtection="1">
      <alignment horizontal="center" vertical="center" wrapText="1"/>
      <protection locked="0"/>
    </xf>
    <xf numFmtId="41" fontId="5" fillId="15" borderId="1" xfId="0" applyNumberFormat="1" applyFont="1" applyFill="1" applyBorder="1" applyAlignment="1">
      <alignment horizontal="center" vertical="center" wrapText="1"/>
    </xf>
    <xf numFmtId="41" fontId="5" fillId="7" borderId="1" xfId="0" applyNumberFormat="1" applyFont="1" applyFill="1" applyBorder="1" applyAlignment="1">
      <alignment horizontal="center" vertical="center" wrapText="1"/>
    </xf>
    <xf numFmtId="1" fontId="5" fillId="17" borderId="1" xfId="0" applyNumberFormat="1" applyFont="1" applyFill="1" applyBorder="1" applyAlignment="1">
      <alignment horizontal="center" vertical="center" wrapText="1"/>
    </xf>
    <xf numFmtId="1" fontId="5" fillId="12" borderId="1" xfId="0" applyNumberFormat="1" applyFont="1" applyFill="1" applyBorder="1" applyAlignment="1">
      <alignment horizontal="center" vertical="center" wrapText="1"/>
    </xf>
    <xf numFmtId="3" fontId="5" fillId="16" borderId="1" xfId="2" applyNumberFormat="1" applyFont="1" applyFill="1" applyBorder="1" applyAlignment="1" applyProtection="1">
      <alignment horizontal="center" vertical="center" wrapText="1"/>
      <protection locked="0"/>
    </xf>
    <xf numFmtId="44" fontId="5" fillId="13" borderId="1" xfId="4" applyFont="1" applyFill="1" applyBorder="1" applyAlignment="1" applyProtection="1">
      <alignment vertical="center" wrapText="1"/>
      <protection locked="0"/>
    </xf>
    <xf numFmtId="44" fontId="5" fillId="13" borderId="14" xfId="4" applyFont="1" applyFill="1" applyBorder="1" applyAlignment="1" applyProtection="1">
      <alignment vertical="center" wrapText="1"/>
      <protection locked="0"/>
    </xf>
    <xf numFmtId="0" fontId="18" fillId="0" borderId="20" xfId="0" applyFont="1" applyBorder="1"/>
    <xf numFmtId="0" fontId="18" fillId="0" borderId="21" xfId="0" applyFont="1" applyBorder="1"/>
    <xf numFmtId="41" fontId="18" fillId="0" borderId="21" xfId="0" applyNumberFormat="1" applyFont="1" applyBorder="1"/>
    <xf numFmtId="44" fontId="11" fillId="0" borderId="21" xfId="1" applyFont="1" applyBorder="1"/>
    <xf numFmtId="44" fontId="11" fillId="0" borderId="22" xfId="1" applyFont="1" applyBorder="1"/>
    <xf numFmtId="0" fontId="6" fillId="19" borderId="1" xfId="2" applyFont="1" applyFill="1" applyBorder="1" applyAlignment="1" applyProtection="1">
      <alignment horizontal="center" vertical="center"/>
      <protection locked="0"/>
    </xf>
    <xf numFmtId="44" fontId="6" fillId="19" borderId="1" xfId="2" applyNumberFormat="1" applyFont="1" applyFill="1" applyBorder="1" applyAlignment="1" applyProtection="1">
      <alignment horizontal="center" vertical="center"/>
      <protection locked="0"/>
    </xf>
    <xf numFmtId="44" fontId="6" fillId="19" borderId="3" xfId="2" applyNumberFormat="1" applyFont="1" applyFill="1" applyBorder="1" applyAlignment="1" applyProtection="1">
      <alignment horizontal="center" vertical="center"/>
      <protection locked="0"/>
    </xf>
    <xf numFmtId="10" fontId="6" fillId="19" borderId="1" xfId="5" applyNumberFormat="1" applyFont="1" applyFill="1" applyBorder="1" applyAlignment="1" applyProtection="1">
      <alignment horizontal="center" vertical="center"/>
      <protection locked="0"/>
    </xf>
    <xf numFmtId="10" fontId="6" fillId="19" borderId="7" xfId="5" applyNumberFormat="1" applyFont="1" applyFill="1" applyBorder="1" applyAlignment="1" applyProtection="1">
      <alignment horizontal="center" vertical="center"/>
      <protection locked="0"/>
    </xf>
    <xf numFmtId="167" fontId="18" fillId="0" borderId="21" xfId="0" applyNumberFormat="1" applyFont="1" applyBorder="1"/>
    <xf numFmtId="1" fontId="4" fillId="0" borderId="1" xfId="2" applyNumberFormat="1" applyBorder="1" applyAlignment="1">
      <alignment horizontal="center" vertical="center"/>
    </xf>
    <xf numFmtId="167" fontId="19" fillId="0" borderId="0" xfId="2" applyNumberFormat="1" applyFont="1" applyFill="1" applyAlignment="1" applyProtection="1">
      <alignment horizontal="center" vertical="center" wrapText="1"/>
      <protection locked="0"/>
    </xf>
    <xf numFmtId="0" fontId="5" fillId="14" borderId="1" xfId="2" applyFont="1" applyFill="1" applyBorder="1" applyAlignment="1">
      <alignment horizontal="center" vertical="center" wrapText="1"/>
    </xf>
    <xf numFmtId="1" fontId="19" fillId="0" borderId="0" xfId="2" applyNumberFormat="1" applyFont="1" applyFill="1" applyAlignment="1" applyProtection="1">
      <alignment horizontal="center" vertical="center" wrapText="1"/>
      <protection locked="0"/>
    </xf>
    <xf numFmtId="168" fontId="21" fillId="5" borderId="24" xfId="0" applyNumberFormat="1" applyFont="1" applyFill="1" applyBorder="1" applyAlignment="1">
      <alignment horizontal="center" vertical="center"/>
    </xf>
    <xf numFmtId="44" fontId="22" fillId="0" borderId="0" xfId="2" applyNumberFormat="1" applyFont="1" applyAlignment="1">
      <alignment wrapText="1"/>
    </xf>
    <xf numFmtId="168" fontId="21" fillId="30" borderId="24" xfId="0" applyNumberFormat="1" applyFont="1" applyFill="1" applyBorder="1" applyAlignment="1">
      <alignment horizontal="center" vertical="center"/>
    </xf>
    <xf numFmtId="0" fontId="24" fillId="30" borderId="1" xfId="0" applyFont="1" applyFill="1" applyBorder="1" applyAlignment="1">
      <alignment horizontal="left" vertical="center" wrapText="1"/>
    </xf>
    <xf numFmtId="0" fontId="24" fillId="5" borderId="1" xfId="0" applyFont="1" applyFill="1" applyBorder="1" applyAlignment="1">
      <alignment horizontal="left" vertical="center" wrapText="1"/>
    </xf>
    <xf numFmtId="168" fontId="21" fillId="30" borderId="5" xfId="0" applyNumberFormat="1" applyFont="1" applyFill="1" applyBorder="1" applyAlignment="1">
      <alignment horizontal="center" vertical="center"/>
    </xf>
    <xf numFmtId="171" fontId="2" fillId="30" borderId="1" xfId="0" applyNumberFormat="1" applyFont="1" applyFill="1" applyBorder="1" applyAlignment="1">
      <alignment horizontal="center" vertical="center" wrapText="1"/>
    </xf>
    <xf numFmtId="0" fontId="2" fillId="30" borderId="1" xfId="0" applyFont="1" applyFill="1" applyBorder="1" applyAlignment="1">
      <alignment horizontal="center" vertical="center" wrapText="1"/>
    </xf>
    <xf numFmtId="171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7" fontId="25" fillId="30" borderId="1" xfId="0" applyNumberFormat="1" applyFont="1" applyFill="1" applyBorder="1" applyAlignment="1">
      <alignment horizontal="center" vertical="center"/>
    </xf>
    <xf numFmtId="167" fontId="25" fillId="5" borderId="1" xfId="0" applyNumberFormat="1" applyFont="1" applyFill="1" applyBorder="1" applyAlignment="1">
      <alignment horizontal="center" vertical="center"/>
    </xf>
    <xf numFmtId="10" fontId="6" fillId="19" borderId="34" xfId="5" applyNumberFormat="1" applyFont="1" applyFill="1" applyBorder="1" applyAlignment="1" applyProtection="1">
      <alignment horizontal="center" vertical="center"/>
      <protection locked="0"/>
    </xf>
    <xf numFmtId="10" fontId="6" fillId="19" borderId="0" xfId="5" applyNumberFormat="1" applyFont="1" applyFill="1" applyBorder="1" applyAlignment="1" applyProtection="1">
      <alignment horizontal="center" vertical="center"/>
      <protection locked="0"/>
    </xf>
    <xf numFmtId="44" fontId="5" fillId="19" borderId="3" xfId="6" applyFont="1" applyFill="1" applyBorder="1" applyAlignment="1" applyProtection="1">
      <alignment horizontal="center" vertical="center"/>
      <protection locked="0"/>
    </xf>
    <xf numFmtId="44" fontId="5" fillId="19" borderId="24" xfId="6" applyFont="1" applyFill="1" applyBorder="1" applyAlignment="1" applyProtection="1">
      <alignment horizontal="center" vertical="center"/>
      <protection locked="0"/>
    </xf>
    <xf numFmtId="44" fontId="5" fillId="19" borderId="25" xfId="6" applyFont="1" applyFill="1" applyBorder="1" applyAlignment="1" applyProtection="1">
      <alignment horizontal="center" vertical="center"/>
      <protection locked="0"/>
    </xf>
    <xf numFmtId="44" fontId="5" fillId="19" borderId="28" xfId="6" applyFont="1" applyFill="1" applyBorder="1" applyAlignment="1" applyProtection="1">
      <alignment horizontal="center" vertical="center"/>
      <protection locked="0"/>
    </xf>
    <xf numFmtId="44" fontId="6" fillId="19" borderId="3" xfId="6" applyFont="1" applyFill="1" applyBorder="1" applyAlignment="1" applyProtection="1">
      <alignment horizontal="center" vertical="center"/>
      <protection locked="0"/>
    </xf>
    <xf numFmtId="10" fontId="5" fillId="19" borderId="34" xfId="5" applyNumberFormat="1" applyFont="1" applyFill="1" applyBorder="1" applyAlignment="1" applyProtection="1">
      <alignment horizontal="center" vertical="center"/>
      <protection locked="0"/>
    </xf>
    <xf numFmtId="10" fontId="5" fillId="19" borderId="0" xfId="5" applyNumberFormat="1" applyFont="1" applyFill="1" applyBorder="1" applyAlignment="1" applyProtection="1">
      <alignment horizontal="center" vertical="center"/>
      <protection locked="0"/>
    </xf>
    <xf numFmtId="10" fontId="6" fillId="19" borderId="3" xfId="5" applyNumberFormat="1" applyFont="1" applyFill="1" applyBorder="1" applyAlignment="1" applyProtection="1">
      <alignment horizontal="center" vertical="center"/>
      <protection locked="0"/>
    </xf>
    <xf numFmtId="10" fontId="5" fillId="19" borderId="27" xfId="5" applyNumberFormat="1" applyFont="1" applyFill="1" applyBorder="1" applyAlignment="1" applyProtection="1">
      <alignment horizontal="center" vertical="center"/>
      <protection locked="0"/>
    </xf>
    <xf numFmtId="169" fontId="6" fillId="4" borderId="1" xfId="3" applyNumberFormat="1" applyFont="1" applyFill="1" applyBorder="1" applyAlignment="1" applyProtection="1">
      <alignment horizontal="center" vertical="center" wrapText="1"/>
    </xf>
    <xf numFmtId="169" fontId="6" fillId="4" borderId="14" xfId="3" applyNumberFormat="1" applyFont="1" applyFill="1" applyBorder="1" applyAlignment="1" applyProtection="1">
      <alignment horizontal="center" vertical="center" wrapText="1"/>
    </xf>
    <xf numFmtId="14" fontId="6" fillId="4" borderId="7" xfId="2" applyNumberFormat="1" applyFont="1" applyFill="1" applyBorder="1" applyAlignment="1" applyProtection="1">
      <alignment horizontal="center" vertical="center" wrapText="1"/>
      <protection locked="0"/>
    </xf>
    <xf numFmtId="14" fontId="6" fillId="4" borderId="1" xfId="2" applyNumberFormat="1" applyFont="1" applyFill="1" applyBorder="1" applyAlignment="1" applyProtection="1">
      <alignment horizontal="center" vertical="center" wrapText="1"/>
      <protection locked="0"/>
    </xf>
    <xf numFmtId="0" fontId="24" fillId="30" borderId="1" xfId="0" applyFont="1" applyFill="1" applyBorder="1" applyAlignment="1">
      <alignment horizontal="left" vertical="top" wrapText="1"/>
    </xf>
    <xf numFmtId="0" fontId="5" fillId="31" borderId="23" xfId="0" applyFont="1" applyFill="1" applyBorder="1" applyAlignment="1">
      <alignment horizontal="center" vertical="center" wrapText="1"/>
    </xf>
    <xf numFmtId="0" fontId="5" fillId="31" borderId="29" xfId="0" applyFont="1" applyFill="1" applyBorder="1" applyAlignment="1">
      <alignment horizontal="center" vertical="center" wrapText="1"/>
    </xf>
    <xf numFmtId="14" fontId="5" fillId="32" borderId="7" xfId="0" applyNumberFormat="1" applyFont="1" applyFill="1" applyBorder="1" applyAlignment="1">
      <alignment horizontal="center" vertical="center" wrapText="1"/>
    </xf>
    <xf numFmtId="0" fontId="5" fillId="33" borderId="7" xfId="0" applyFont="1" applyFill="1" applyBorder="1" applyAlignment="1">
      <alignment horizontal="center" vertical="center" wrapText="1"/>
    </xf>
    <xf numFmtId="0" fontId="5" fillId="34" borderId="7" xfId="0" applyFont="1" applyFill="1" applyBorder="1" applyAlignment="1">
      <alignment horizontal="center" vertical="center" wrapText="1"/>
    </xf>
    <xf numFmtId="14" fontId="5" fillId="32" borderId="1" xfId="0" applyNumberFormat="1" applyFont="1" applyFill="1" applyBorder="1" applyAlignment="1">
      <alignment horizontal="center" vertical="center" wrapText="1"/>
    </xf>
    <xf numFmtId="0" fontId="5" fillId="34" borderId="1" xfId="0" applyFont="1" applyFill="1" applyBorder="1" applyAlignment="1">
      <alignment horizontal="center" vertical="center" wrapText="1"/>
    </xf>
    <xf numFmtId="0" fontId="5" fillId="33" borderId="1" xfId="0" applyFont="1" applyFill="1" applyBorder="1" applyAlignment="1">
      <alignment horizontal="center" vertical="center" wrapText="1"/>
    </xf>
    <xf numFmtId="0" fontId="6" fillId="34" borderId="1" xfId="0" applyFont="1" applyFill="1" applyBorder="1" applyAlignment="1">
      <alignment horizontal="center" vertical="center" wrapText="1"/>
    </xf>
    <xf numFmtId="0" fontId="23" fillId="30" borderId="1" xfId="0" applyFont="1" applyFill="1" applyBorder="1" applyAlignment="1">
      <alignment horizontal="center" vertical="center" textRotation="90" wrapText="1"/>
    </xf>
    <xf numFmtId="168" fontId="21" fillId="30" borderId="2" xfId="0" applyNumberFormat="1" applyFont="1" applyFill="1" applyBorder="1" applyAlignment="1">
      <alignment horizontal="center" vertical="center" wrapText="1"/>
    </xf>
    <xf numFmtId="168" fontId="21" fillId="30" borderId="4" xfId="0" applyNumberFormat="1" applyFont="1" applyFill="1" applyBorder="1" applyAlignment="1">
      <alignment horizontal="center" vertical="center" wrapText="1"/>
    </xf>
    <xf numFmtId="168" fontId="21" fillId="30" borderId="3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textRotation="90"/>
    </xf>
    <xf numFmtId="168" fontId="21" fillId="5" borderId="2" xfId="0" applyNumberFormat="1" applyFont="1" applyFill="1" applyBorder="1" applyAlignment="1">
      <alignment horizontal="center" vertical="center" wrapText="1"/>
    </xf>
    <xf numFmtId="168" fontId="21" fillId="5" borderId="4" xfId="0" applyNumberFormat="1" applyFont="1" applyFill="1" applyBorder="1" applyAlignment="1">
      <alignment horizontal="center" vertical="center" wrapText="1"/>
    </xf>
    <xf numFmtId="168" fontId="21" fillId="5" borderId="3" xfId="0" applyNumberFormat="1" applyFont="1" applyFill="1" applyBorder="1" applyAlignment="1">
      <alignment horizontal="center" vertical="center" wrapText="1"/>
    </xf>
    <xf numFmtId="0" fontId="23" fillId="30" borderId="1" xfId="0" applyFont="1" applyFill="1" applyBorder="1" applyAlignment="1">
      <alignment horizontal="center" vertical="center" textRotation="90"/>
    </xf>
    <xf numFmtId="0" fontId="6" fillId="13" borderId="5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29" borderId="6" xfId="0" applyFont="1" applyFill="1" applyBorder="1" applyAlignment="1">
      <alignment horizontal="center" vertical="center" wrapText="1"/>
    </xf>
    <xf numFmtId="0" fontId="6" fillId="29" borderId="7" xfId="0" applyFont="1" applyFill="1" applyBorder="1" applyAlignment="1">
      <alignment horizontal="center" vertical="center" wrapText="1"/>
    </xf>
    <xf numFmtId="3" fontId="5" fillId="2" borderId="7" xfId="2" applyNumberFormat="1" applyFont="1" applyFill="1" applyBorder="1" applyAlignment="1" applyProtection="1">
      <alignment horizontal="center" vertical="center" wrapText="1"/>
      <protection locked="0"/>
    </xf>
    <xf numFmtId="0" fontId="5" fillId="13" borderId="8" xfId="0" applyFont="1" applyFill="1" applyBorder="1" applyAlignment="1">
      <alignment vertical="center" wrapText="1"/>
    </xf>
    <xf numFmtId="0" fontId="5" fillId="13" borderId="9" xfId="0" applyFont="1" applyFill="1" applyBorder="1" applyAlignment="1">
      <alignment vertical="center" wrapText="1"/>
    </xf>
    <xf numFmtId="0" fontId="5" fillId="13" borderId="2" xfId="0" applyFont="1" applyFill="1" applyBorder="1" applyAlignment="1">
      <alignment vertical="center" wrapText="1"/>
    </xf>
    <xf numFmtId="0" fontId="5" fillId="13" borderId="1" xfId="0" applyFont="1" applyFill="1" applyBorder="1" applyAlignment="1">
      <alignment vertical="center" wrapText="1"/>
    </xf>
    <xf numFmtId="0" fontId="5" fillId="13" borderId="1" xfId="0" applyFont="1" applyFill="1" applyBorder="1" applyAlignment="1">
      <alignment horizontal="left" vertical="center" wrapText="1"/>
    </xf>
    <xf numFmtId="3" fontId="6" fillId="2" borderId="7" xfId="2" applyNumberFormat="1" applyFont="1" applyFill="1" applyBorder="1" applyAlignment="1" applyProtection="1">
      <alignment horizontal="center" vertical="center" wrapText="1"/>
      <protection locked="0"/>
    </xf>
    <xf numFmtId="0" fontId="5" fillId="31" borderId="2" xfId="0" applyFont="1" applyFill="1" applyBorder="1" applyAlignment="1">
      <alignment horizontal="center" vertical="center" wrapText="1"/>
    </xf>
    <xf numFmtId="0" fontId="5" fillId="31" borderId="3" xfId="0" applyFont="1" applyFill="1" applyBorder="1" applyAlignment="1">
      <alignment horizontal="center" vertical="center" wrapText="1"/>
    </xf>
    <xf numFmtId="0" fontId="7" fillId="19" borderId="5" xfId="2" applyFont="1" applyFill="1" applyBorder="1" applyAlignment="1">
      <alignment horizontal="center" vertical="center" wrapText="1"/>
    </xf>
    <xf numFmtId="0" fontId="7" fillId="19" borderId="6" xfId="2" applyFont="1" applyFill="1" applyBorder="1" applyAlignment="1">
      <alignment horizontal="center" vertical="center" wrapText="1"/>
    </xf>
    <xf numFmtId="0" fontId="7" fillId="19" borderId="7" xfId="2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9" fillId="18" borderId="17" xfId="0" applyFont="1" applyFill="1" applyBorder="1" applyAlignment="1">
      <alignment horizontal="center" vertical="center" wrapText="1"/>
    </xf>
    <xf numFmtId="0" fontId="9" fillId="18" borderId="18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7" fillId="18" borderId="19" xfId="0" applyFont="1" applyFill="1" applyBorder="1" applyAlignment="1">
      <alignment horizontal="center" vertical="center" wrapText="1"/>
    </xf>
    <xf numFmtId="0" fontId="20" fillId="18" borderId="12" xfId="0" applyFont="1" applyFill="1" applyBorder="1" applyAlignment="1">
      <alignment horizontal="center" vertical="center" wrapText="1"/>
    </xf>
    <xf numFmtId="0" fontId="20" fillId="18" borderId="6" xfId="0" applyFont="1" applyFill="1" applyBorder="1" applyAlignment="1">
      <alignment horizontal="center" vertical="center" wrapText="1"/>
    </xf>
    <xf numFmtId="0" fontId="20" fillId="18" borderId="13" xfId="0" applyFont="1" applyFill="1" applyBorder="1" applyAlignment="1">
      <alignment horizontal="center" vertical="center" wrapText="1"/>
    </xf>
    <xf numFmtId="0" fontId="5" fillId="19" borderId="5" xfId="2" applyFont="1" applyFill="1" applyBorder="1" applyAlignment="1">
      <alignment horizontal="center" vertical="center" wrapText="1"/>
    </xf>
    <xf numFmtId="0" fontId="5" fillId="19" borderId="6" xfId="2" applyFont="1" applyFill="1" applyBorder="1" applyAlignment="1">
      <alignment horizontal="center" vertical="center" wrapText="1"/>
    </xf>
    <xf numFmtId="0" fontId="5" fillId="19" borderId="7" xfId="2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vertical="center" wrapText="1"/>
    </xf>
    <xf numFmtId="0" fontId="9" fillId="18" borderId="9" xfId="0" applyFont="1" applyFill="1" applyBorder="1" applyAlignment="1">
      <alignment vertical="center" wrapText="1"/>
    </xf>
    <xf numFmtId="1" fontId="5" fillId="6" borderId="24" xfId="0" applyNumberFormat="1" applyFont="1" applyFill="1" applyBorder="1" applyAlignment="1">
      <alignment horizontal="center" vertical="center" wrapText="1"/>
    </xf>
    <xf numFmtId="1" fontId="5" fillId="6" borderId="23" xfId="0" applyNumberFormat="1" applyFont="1" applyFill="1" applyBorder="1" applyAlignment="1">
      <alignment horizontal="center" vertical="center" wrapText="1"/>
    </xf>
    <xf numFmtId="1" fontId="5" fillId="6" borderId="28" xfId="0" applyNumberFormat="1" applyFont="1" applyFill="1" applyBorder="1" applyAlignment="1">
      <alignment horizontal="center" vertical="center" wrapText="1"/>
    </xf>
    <xf numFmtId="1" fontId="5" fillId="6" borderId="29" xfId="0" applyNumberFormat="1" applyFont="1" applyFill="1" applyBorder="1" applyAlignment="1">
      <alignment horizontal="center" vertical="center" wrapText="1"/>
    </xf>
    <xf numFmtId="0" fontId="2" fillId="20" borderId="28" xfId="2" applyFont="1" applyFill="1" applyBorder="1" applyAlignment="1" applyProtection="1">
      <alignment wrapText="1"/>
      <protection locked="0"/>
    </xf>
    <xf numFmtId="0" fontId="2" fillId="20" borderId="27" xfId="2" applyFont="1" applyFill="1" applyBorder="1" applyAlignment="1" applyProtection="1">
      <alignment wrapText="1"/>
      <protection locked="0"/>
    </xf>
    <xf numFmtId="0" fontId="2" fillId="20" borderId="29" xfId="2" applyFont="1" applyFill="1" applyBorder="1" applyAlignment="1" applyProtection="1">
      <alignment wrapText="1"/>
      <protection locked="0"/>
    </xf>
    <xf numFmtId="0" fontId="3" fillId="20" borderId="5" xfId="2" applyFont="1" applyFill="1" applyBorder="1" applyAlignment="1" applyProtection="1">
      <alignment wrapText="1"/>
      <protection locked="0"/>
    </xf>
    <xf numFmtId="0" fontId="3" fillId="20" borderId="6" xfId="2" applyFont="1" applyFill="1" applyBorder="1" applyAlignment="1" applyProtection="1">
      <alignment wrapText="1"/>
      <protection locked="0"/>
    </xf>
    <xf numFmtId="0" fontId="3" fillId="20" borderId="7" xfId="2" applyFont="1" applyFill="1" applyBorder="1" applyAlignment="1" applyProtection="1">
      <alignment wrapText="1"/>
      <protection locked="0"/>
    </xf>
    <xf numFmtId="0" fontId="7" fillId="28" borderId="30" xfId="2" applyFont="1" applyFill="1" applyBorder="1" applyAlignment="1">
      <alignment horizontal="center" vertical="center" wrapText="1"/>
    </xf>
    <xf numFmtId="0" fontId="7" fillId="28" borderId="31" xfId="2" applyFont="1" applyFill="1" applyBorder="1" applyAlignment="1">
      <alignment horizontal="center" vertical="center" wrapText="1"/>
    </xf>
    <xf numFmtId="0" fontId="7" fillId="28" borderId="32" xfId="2" applyFont="1" applyFill="1" applyBorder="1" applyAlignment="1">
      <alignment horizontal="center" vertical="center" wrapText="1"/>
    </xf>
    <xf numFmtId="0" fontId="2" fillId="20" borderId="5" xfId="2" applyFont="1" applyFill="1" applyBorder="1" applyAlignment="1">
      <alignment horizontal="center" vertical="center" wrapText="1"/>
    </xf>
    <xf numFmtId="0" fontId="2" fillId="20" borderId="6" xfId="2" applyFont="1" applyFill="1" applyBorder="1" applyAlignment="1">
      <alignment horizontal="center" vertical="center" wrapText="1"/>
    </xf>
    <xf numFmtId="0" fontId="2" fillId="20" borderId="7" xfId="2" applyFont="1" applyFill="1" applyBorder="1" applyAlignment="1">
      <alignment horizontal="center" vertical="center" wrapText="1"/>
    </xf>
    <xf numFmtId="0" fontId="2" fillId="20" borderId="5" xfId="2" applyFont="1" applyFill="1" applyBorder="1" applyAlignment="1">
      <alignment vertical="center" wrapText="1"/>
    </xf>
    <xf numFmtId="0" fontId="2" fillId="20" borderId="6" xfId="2" applyFont="1" applyFill="1" applyBorder="1" applyAlignment="1">
      <alignment vertical="center" wrapText="1"/>
    </xf>
    <xf numFmtId="0" fontId="2" fillId="20" borderId="7" xfId="2" applyFont="1" applyFill="1" applyBorder="1" applyAlignment="1">
      <alignment vertical="center" wrapText="1"/>
    </xf>
    <xf numFmtId="0" fontId="2" fillId="20" borderId="24" xfId="2" applyFont="1" applyFill="1" applyBorder="1" applyAlignment="1" applyProtection="1">
      <alignment wrapText="1"/>
      <protection locked="0"/>
    </xf>
    <xf numFmtId="0" fontId="2" fillId="20" borderId="34" xfId="2" applyFont="1" applyFill="1" applyBorder="1" applyAlignment="1" applyProtection="1">
      <alignment wrapText="1"/>
      <protection locked="0"/>
    </xf>
    <xf numFmtId="0" fontId="2" fillId="20" borderId="23" xfId="2" applyFont="1" applyFill="1" applyBorder="1" applyAlignment="1" applyProtection="1">
      <alignment wrapText="1"/>
      <protection locked="0"/>
    </xf>
    <xf numFmtId="0" fontId="2" fillId="20" borderId="25" xfId="2" applyFont="1" applyFill="1" applyBorder="1" applyAlignment="1" applyProtection="1">
      <alignment wrapText="1"/>
      <protection locked="0"/>
    </xf>
    <xf numFmtId="0" fontId="2" fillId="20" borderId="0" xfId="2" applyFont="1" applyFill="1" applyBorder="1" applyAlignment="1" applyProtection="1">
      <alignment wrapText="1"/>
      <protection locked="0"/>
    </xf>
    <xf numFmtId="0" fontId="2" fillId="20" borderId="26" xfId="2" applyFont="1" applyFill="1" applyBorder="1" applyAlignment="1" applyProtection="1">
      <alignment wrapText="1"/>
      <protection locked="0"/>
    </xf>
    <xf numFmtId="0" fontId="14" fillId="8" borderId="6" xfId="2" quotePrefix="1" applyFont="1" applyFill="1" applyBorder="1" applyAlignment="1">
      <alignment horizontal="center" vertical="center" wrapText="1"/>
    </xf>
    <xf numFmtId="0" fontId="14" fillId="8" borderId="7" xfId="2" quotePrefix="1" applyFont="1" applyFill="1" applyBorder="1" applyAlignment="1">
      <alignment horizontal="center" vertical="center" wrapText="1"/>
    </xf>
    <xf numFmtId="44" fontId="2" fillId="20" borderId="34" xfId="2" applyNumberFormat="1" applyFont="1" applyFill="1" applyBorder="1" applyAlignment="1" applyProtection="1">
      <alignment horizontal="center" wrapText="1"/>
      <protection locked="0"/>
    </xf>
    <xf numFmtId="0" fontId="2" fillId="20" borderId="23" xfId="2" applyFont="1" applyFill="1" applyBorder="1" applyAlignment="1" applyProtection="1">
      <alignment horizontal="center" wrapText="1"/>
      <protection locked="0"/>
    </xf>
    <xf numFmtId="44" fontId="2" fillId="20" borderId="0" xfId="2" applyNumberFormat="1" applyFont="1" applyFill="1" applyBorder="1" applyAlignment="1" applyProtection="1">
      <alignment horizontal="center" wrapText="1"/>
      <protection locked="0"/>
    </xf>
    <xf numFmtId="0" fontId="2" fillId="20" borderId="26" xfId="2" applyFont="1" applyFill="1" applyBorder="1" applyAlignment="1" applyProtection="1">
      <alignment horizontal="center" wrapText="1"/>
      <protection locked="0"/>
    </xf>
    <xf numFmtId="10" fontId="2" fillId="20" borderId="27" xfId="1664" applyNumberFormat="1" applyFont="1" applyFill="1" applyBorder="1" applyAlignment="1" applyProtection="1">
      <alignment horizontal="right" wrapText="1"/>
      <protection locked="0"/>
    </xf>
    <xf numFmtId="10" fontId="2" fillId="20" borderId="29" xfId="1664" applyNumberFormat="1" applyFont="1" applyFill="1" applyBorder="1" applyAlignment="1" applyProtection="1">
      <alignment horizontal="right" wrapText="1"/>
      <protection locked="0"/>
    </xf>
    <xf numFmtId="0" fontId="14" fillId="8" borderId="5" xfId="2" applyFont="1" applyFill="1" applyBorder="1" applyAlignment="1">
      <alignment horizontal="center" vertical="center" wrapText="1"/>
    </xf>
    <xf numFmtId="0" fontId="14" fillId="8" borderId="7" xfId="2" applyFont="1" applyFill="1" applyBorder="1" applyAlignment="1">
      <alignment horizontal="center" vertical="center" wrapText="1"/>
    </xf>
    <xf numFmtId="0" fontId="14" fillId="8" borderId="6" xfId="2" applyFont="1" applyFill="1" applyBorder="1" applyAlignment="1">
      <alignment horizontal="center" vertical="center" wrapText="1"/>
    </xf>
    <xf numFmtId="0" fontId="14" fillId="8" borderId="28" xfId="2" applyFont="1" applyFill="1" applyBorder="1" applyAlignment="1">
      <alignment vertical="center"/>
    </xf>
    <xf numFmtId="0" fontId="14" fillId="8" borderId="27" xfId="2" applyFont="1" applyFill="1" applyBorder="1" applyAlignment="1">
      <alignment vertical="center"/>
    </xf>
    <xf numFmtId="0" fontId="14" fillId="8" borderId="29" xfId="2" applyFont="1" applyFill="1" applyBorder="1" applyAlignment="1">
      <alignment vertical="center"/>
    </xf>
    <xf numFmtId="0" fontId="7" fillId="24" borderId="30" xfId="2" applyFont="1" applyFill="1" applyBorder="1" applyAlignment="1">
      <alignment horizontal="center" vertical="center" wrapText="1"/>
    </xf>
    <xf numFmtId="0" fontId="7" fillId="24" borderId="31" xfId="2" applyFont="1" applyFill="1" applyBorder="1" applyAlignment="1">
      <alignment horizontal="center" vertical="center" wrapText="1"/>
    </xf>
    <xf numFmtId="0" fontId="7" fillId="24" borderId="32" xfId="2" applyFont="1" applyFill="1" applyBorder="1" applyAlignment="1">
      <alignment horizontal="center" vertical="center" wrapText="1"/>
    </xf>
    <xf numFmtId="0" fontId="7" fillId="3" borderId="30" xfId="2" applyFont="1" applyFill="1" applyBorder="1" applyAlignment="1">
      <alignment horizontal="center" vertical="center" wrapText="1"/>
    </xf>
    <xf numFmtId="0" fontId="7" fillId="3" borderId="31" xfId="2" applyFont="1" applyFill="1" applyBorder="1" applyAlignment="1">
      <alignment horizontal="center" vertical="center" wrapText="1"/>
    </xf>
    <xf numFmtId="0" fontId="7" fillId="3" borderId="32" xfId="2" applyFont="1" applyFill="1" applyBorder="1" applyAlignment="1">
      <alignment horizontal="center" vertical="center" wrapText="1"/>
    </xf>
    <xf numFmtId="0" fontId="7" fillId="25" borderId="30" xfId="2" applyFont="1" applyFill="1" applyBorder="1" applyAlignment="1">
      <alignment horizontal="center" vertical="center" wrapText="1"/>
    </xf>
    <xf numFmtId="0" fontId="7" fillId="25" borderId="31" xfId="2" applyFont="1" applyFill="1" applyBorder="1" applyAlignment="1">
      <alignment horizontal="center" vertical="center" wrapText="1"/>
    </xf>
    <xf numFmtId="0" fontId="7" fillId="25" borderId="32" xfId="2" applyFont="1" applyFill="1" applyBorder="1" applyAlignment="1">
      <alignment horizontal="center" vertical="center" wrapText="1"/>
    </xf>
    <xf numFmtId="0" fontId="9" fillId="26" borderId="5" xfId="2" applyFont="1" applyFill="1" applyBorder="1" applyAlignment="1">
      <alignment horizontal="center" vertical="center" wrapText="1"/>
    </xf>
    <xf numFmtId="0" fontId="9" fillId="26" borderId="6" xfId="2" applyFont="1" applyFill="1" applyBorder="1" applyAlignment="1">
      <alignment horizontal="center" vertical="center" wrapText="1"/>
    </xf>
    <xf numFmtId="0" fontId="9" fillId="26" borderId="7" xfId="2" applyFont="1" applyFill="1" applyBorder="1" applyAlignment="1">
      <alignment horizontal="center" vertical="center" wrapText="1"/>
    </xf>
    <xf numFmtId="0" fontId="9" fillId="23" borderId="5" xfId="2" applyFont="1" applyFill="1" applyBorder="1" applyAlignment="1">
      <alignment horizontal="center" vertical="center" wrapText="1"/>
    </xf>
    <xf numFmtId="0" fontId="9" fillId="23" borderId="7" xfId="2" applyFont="1" applyFill="1" applyBorder="1" applyAlignment="1">
      <alignment horizontal="center" vertical="center" wrapText="1"/>
    </xf>
  </cellXfs>
  <cellStyles count="1665">
    <cellStyle name="Moeda" xfId="1" builtinId="4"/>
    <cellStyle name="Moeda 10" xfId="6" xr:uid="{5D5E8889-9FF7-4312-94F1-3890DAD693B0}"/>
    <cellStyle name="Moeda 10 2" xfId="963" xr:uid="{96C8D264-117C-420C-8F19-44DC0CD1074B}"/>
    <cellStyle name="Moeda 10 3" xfId="1513" xr:uid="{17822554-DE97-441D-B134-7AD1E2190466}"/>
    <cellStyle name="Moeda 10 4" xfId="412" xr:uid="{75DE7492-C58F-45D0-BA50-77D74B5C5E61}"/>
    <cellStyle name="Moeda 11" xfId="569" xr:uid="{0F05EED1-D622-47BD-82B6-FD5ECE696533}"/>
    <cellStyle name="Moeda 12" xfId="1120" xr:uid="{5E1A3B63-5125-449B-AF06-5B4DFBBAD544}"/>
    <cellStyle name="Moeda 13" xfId="17" xr:uid="{AAA51AEB-EAE2-40DF-8F71-99671C1298D8}"/>
    <cellStyle name="Moeda 2" xfId="9" xr:uid="{C01ED4BC-90E3-4AC9-B725-FA39579DEA64}"/>
    <cellStyle name="Moeda 2 2" xfId="13" xr:uid="{CCC5BB96-B6E8-46BF-B0B3-5421624F8EA1}"/>
    <cellStyle name="Moeda 3" xfId="4" xr:uid="{06EE4297-D59E-415C-A3C0-CBD28BB38834}"/>
    <cellStyle name="Moeda 3 10" xfId="408" xr:uid="{60B8A801-3E33-4B55-A455-65279FF55E98}"/>
    <cellStyle name="Moeda 3 10 2" xfId="959" xr:uid="{7EE742D2-FB5F-45B4-B8CC-7DCDE380AEED}"/>
    <cellStyle name="Moeda 3 10 3" xfId="1509" xr:uid="{BD4237EE-D442-4E8D-93D3-CB7C07F5DB99}"/>
    <cellStyle name="Moeda 3 11" xfId="487" xr:uid="{28B40569-BBCF-4FE3-A032-F2528AE33F37}"/>
    <cellStyle name="Moeda 3 11 2" xfId="1038" xr:uid="{26C24238-B617-4906-A121-13B51F7BBF44}"/>
    <cellStyle name="Moeda 3 11 3" xfId="1588" xr:uid="{93E08626-FC7F-45E7-8CF2-664B44F23DF6}"/>
    <cellStyle name="Moeda 3 12" xfId="565" xr:uid="{25D28C53-69ED-4480-8757-2A5B715B5569}"/>
    <cellStyle name="Moeda 3 13" xfId="1116" xr:uid="{3856AD79-700F-4E40-8AC9-B33622906CB6}"/>
    <cellStyle name="Moeda 3 14" xfId="12" xr:uid="{1F073690-39A3-44E6-BBB8-B3C36ED64F53}"/>
    <cellStyle name="Moeda 3 2" xfId="20" xr:uid="{72AFC4F3-2425-46C6-8EC0-1B0682DEC673}"/>
    <cellStyle name="Moeda 3 2 10" xfId="493" xr:uid="{B24B12CB-D6AA-4F89-9101-87BF2CB012C2}"/>
    <cellStyle name="Moeda 3 2 10 2" xfId="1044" xr:uid="{7DD4B98E-86DA-4E3E-8BED-82F93EF40C56}"/>
    <cellStyle name="Moeda 3 2 10 3" xfId="1594" xr:uid="{B5DACE33-A1D0-4694-B5F7-B36B1FAA1C0D}"/>
    <cellStyle name="Moeda 3 2 11" xfId="572" xr:uid="{BBAF7747-0BC1-4D2A-8690-B516C6141DFB}"/>
    <cellStyle name="Moeda 3 2 12" xfId="1123" xr:uid="{9D0D844A-358D-47D7-B342-4BEF83B1EFC0}"/>
    <cellStyle name="Moeda 3 2 2" xfId="36" xr:uid="{EF53B747-0363-4FD6-B09A-9B165D70CF01}"/>
    <cellStyle name="Moeda 3 2 2 10" xfId="1139" xr:uid="{4F14DAAB-F4DB-4AA0-9333-59BFAAB6E557}"/>
    <cellStyle name="Moeda 3 2 2 2" xfId="68" xr:uid="{C42201CC-BCE7-4102-A03C-D224B248A930}"/>
    <cellStyle name="Moeda 3 2 2 2 2" xfId="147" xr:uid="{69C07D41-B8D6-429C-B4E8-BB41B8AEE074}"/>
    <cellStyle name="Moeda 3 2 2 2 2 2" xfId="698" xr:uid="{B1C98B72-AD65-4130-B24C-A42C39ECAC7A}"/>
    <cellStyle name="Moeda 3 2 2 2 2 3" xfId="1249" xr:uid="{783C33FA-A354-4E6C-A757-B738E105B862}"/>
    <cellStyle name="Moeda 3 2 2 2 3" xfId="226" xr:uid="{72658D2A-F8EC-4CF6-B324-0A40EFA331C2}"/>
    <cellStyle name="Moeda 3 2 2 2 3 2" xfId="777" xr:uid="{748D4326-4092-4C38-A9AE-E328316D7715}"/>
    <cellStyle name="Moeda 3 2 2 2 3 3" xfId="1328" xr:uid="{15F871A9-3CF1-44EA-B31B-6E097E1BFD3B}"/>
    <cellStyle name="Moeda 3 2 2 2 4" xfId="306" xr:uid="{2D37911B-B7AB-4F1E-988B-F72918E68767}"/>
    <cellStyle name="Moeda 3 2 2 2 4 2" xfId="857" xr:uid="{79A5E4BE-B35D-42EC-8B68-5B56B4F4A016}"/>
    <cellStyle name="Moeda 3 2 2 2 4 3" xfId="1407" xr:uid="{4941826C-727D-4288-99C6-C381E15806FE}"/>
    <cellStyle name="Moeda 3 2 2 2 5" xfId="384" xr:uid="{69A6BCDF-D1B2-4EE5-99BE-05D454485B71}"/>
    <cellStyle name="Moeda 3 2 2 2 5 2" xfId="935" xr:uid="{F3D0E773-0C15-46D7-87C0-78155C94EE6A}"/>
    <cellStyle name="Moeda 3 2 2 2 5 3" xfId="1485" xr:uid="{B1ABBB88-A081-477B-85E3-674AAAED29F1}"/>
    <cellStyle name="Moeda 3 2 2 2 6" xfId="463" xr:uid="{97DABE15-BF33-4078-89F4-5A08A1905153}"/>
    <cellStyle name="Moeda 3 2 2 2 6 2" xfId="1014" xr:uid="{5BD83650-A032-4C1E-8A56-137F04FF2A76}"/>
    <cellStyle name="Moeda 3 2 2 2 6 3" xfId="1564" xr:uid="{4960E230-182F-4550-8A34-F62F884B3C2D}"/>
    <cellStyle name="Moeda 3 2 2 2 7" xfId="541" xr:uid="{0730D972-F41E-4B9C-896B-0CC41117B1F1}"/>
    <cellStyle name="Moeda 3 2 2 2 7 2" xfId="1092" xr:uid="{501217B9-83AA-435F-A8BC-C3634133716B}"/>
    <cellStyle name="Moeda 3 2 2 2 7 3" xfId="1642" xr:uid="{A9ACA25A-8189-4A55-9636-B746218016D0}"/>
    <cellStyle name="Moeda 3 2 2 2 8" xfId="620" xr:uid="{C89C15F3-5E64-4C1E-8F04-72FD9030D98B}"/>
    <cellStyle name="Moeda 3 2 2 2 9" xfId="1171" xr:uid="{709FAF3F-B2DB-47D7-BD9D-FC76BE158918}"/>
    <cellStyle name="Moeda 3 2 2 3" xfId="115" xr:uid="{B56207BF-6961-4E89-808B-FDA5F0229E22}"/>
    <cellStyle name="Moeda 3 2 2 3 2" xfId="666" xr:uid="{1591AF22-6B5E-4DC9-8621-A6D5EB934183}"/>
    <cellStyle name="Moeda 3 2 2 3 3" xfId="1217" xr:uid="{45A6D382-50CC-477F-A146-A9B972F77DFF}"/>
    <cellStyle name="Moeda 3 2 2 4" xfId="194" xr:uid="{C3B13A45-5EC2-46FA-95AC-935FF46C3C9B}"/>
    <cellStyle name="Moeda 3 2 2 4 2" xfId="745" xr:uid="{8079533B-23EE-42A4-B197-EDEC0D456631}"/>
    <cellStyle name="Moeda 3 2 2 4 3" xfId="1296" xr:uid="{B6118659-B059-4D7A-94A8-CA0B54086216}"/>
    <cellStyle name="Moeda 3 2 2 5" xfId="274" xr:uid="{D64FD2EC-303E-4F0D-931D-D60D86060E0E}"/>
    <cellStyle name="Moeda 3 2 2 5 2" xfId="825" xr:uid="{DC8703AD-44E4-49C7-B5E0-58064A567BD6}"/>
    <cellStyle name="Moeda 3 2 2 5 3" xfId="1375" xr:uid="{44015656-16AE-492E-9DE9-25C72BA2424C}"/>
    <cellStyle name="Moeda 3 2 2 6" xfId="352" xr:uid="{EDB9D33A-E2DB-451C-8C43-D57FB52F7FDE}"/>
    <cellStyle name="Moeda 3 2 2 6 2" xfId="903" xr:uid="{C8C552F1-5BDF-48AA-A195-4A2DCC39F633}"/>
    <cellStyle name="Moeda 3 2 2 6 3" xfId="1453" xr:uid="{0B0CBBC1-E004-4365-BE18-25DD54B3214A}"/>
    <cellStyle name="Moeda 3 2 2 7" xfId="431" xr:uid="{A02F3B73-1F14-40B6-9829-73A5FF42142F}"/>
    <cellStyle name="Moeda 3 2 2 7 2" xfId="982" xr:uid="{380F46DB-5877-4004-8D53-E88E94A7D785}"/>
    <cellStyle name="Moeda 3 2 2 7 3" xfId="1532" xr:uid="{86D67141-73CD-4182-8379-618EBADF6AA8}"/>
    <cellStyle name="Moeda 3 2 2 8" xfId="509" xr:uid="{79C39939-2078-4D0C-8F39-6D6281F833D5}"/>
    <cellStyle name="Moeda 3 2 2 8 2" xfId="1060" xr:uid="{9C5BFC63-8B54-4CC2-9C2B-0A8492C409C1}"/>
    <cellStyle name="Moeda 3 2 2 8 3" xfId="1610" xr:uid="{7A43EE84-0549-4E6A-9168-F633D970951D}"/>
    <cellStyle name="Moeda 3 2 2 9" xfId="588" xr:uid="{FE9BEEDF-4D8D-4758-9A9F-57E3077532C9}"/>
    <cellStyle name="Moeda 3 2 3" xfId="52" xr:uid="{D81071EC-0E88-4978-BDD8-167C0053C495}"/>
    <cellStyle name="Moeda 3 2 3 2" xfId="131" xr:uid="{F3AF55AF-E44F-43A7-A247-09D9C7A4964D}"/>
    <cellStyle name="Moeda 3 2 3 2 2" xfId="682" xr:uid="{CE349B10-2A8D-46F4-9CDE-A855FC35CBB1}"/>
    <cellStyle name="Moeda 3 2 3 2 3" xfId="1233" xr:uid="{61503AFE-AF24-4576-B49B-405B347CA11F}"/>
    <cellStyle name="Moeda 3 2 3 3" xfId="210" xr:uid="{68C7C0DE-4F7B-4C13-8719-4872ACC2F56F}"/>
    <cellStyle name="Moeda 3 2 3 3 2" xfId="761" xr:uid="{5EAF0BD1-8F9B-4C45-9EE3-CACCF3E11152}"/>
    <cellStyle name="Moeda 3 2 3 3 3" xfId="1312" xr:uid="{119FC996-2169-4833-AB11-F270D54AC986}"/>
    <cellStyle name="Moeda 3 2 3 4" xfId="290" xr:uid="{0A29E747-70B4-421E-971E-E062096FDFDA}"/>
    <cellStyle name="Moeda 3 2 3 4 2" xfId="841" xr:uid="{F2B41369-3C11-4A4B-82B9-75EA10F55610}"/>
    <cellStyle name="Moeda 3 2 3 4 3" xfId="1391" xr:uid="{AC7AFB0F-69B9-4074-910D-AE7EED8EF074}"/>
    <cellStyle name="Moeda 3 2 3 5" xfId="368" xr:uid="{0F397A3E-628D-4422-9D3C-C7163219F00B}"/>
    <cellStyle name="Moeda 3 2 3 5 2" xfId="919" xr:uid="{DBAC839D-BD4A-4BDA-B0CB-B88D389AE61C}"/>
    <cellStyle name="Moeda 3 2 3 5 3" xfId="1469" xr:uid="{87A7F2A8-63F4-4240-A8B5-AE1E2DBA10DA}"/>
    <cellStyle name="Moeda 3 2 3 6" xfId="447" xr:uid="{C7E77F82-0CF1-4F9A-A86C-969796334EC0}"/>
    <cellStyle name="Moeda 3 2 3 6 2" xfId="998" xr:uid="{8AB578B1-0E49-4A45-9800-94CE58AAC71E}"/>
    <cellStyle name="Moeda 3 2 3 6 3" xfId="1548" xr:uid="{624EBD9B-635A-41C1-A6DB-1EBA78653675}"/>
    <cellStyle name="Moeda 3 2 3 7" xfId="525" xr:uid="{664182C4-E092-48F7-8897-35908EAC549B}"/>
    <cellStyle name="Moeda 3 2 3 7 2" xfId="1076" xr:uid="{6DD36D87-523E-47FF-88F3-3E245B4F2C70}"/>
    <cellStyle name="Moeda 3 2 3 7 3" xfId="1626" xr:uid="{F0348D17-7819-4248-827C-821A4A6D5AA9}"/>
    <cellStyle name="Moeda 3 2 3 8" xfId="604" xr:uid="{A1E17E36-EB13-4061-99E6-3C90B50FBD88}"/>
    <cellStyle name="Moeda 3 2 3 9" xfId="1155" xr:uid="{BC32A305-0BD4-4E2C-AE59-CCBED3140933}"/>
    <cellStyle name="Moeda 3 2 4" xfId="83" xr:uid="{3E622E5D-5303-4BFF-8ABC-5A7904E8AD71}"/>
    <cellStyle name="Moeda 3 2 4 2" xfId="162" xr:uid="{941AAF30-BBE8-4182-8549-754CD72DA2D2}"/>
    <cellStyle name="Moeda 3 2 4 2 2" xfId="713" xr:uid="{8DB64D50-71E7-4309-AF5B-536DE877D1B3}"/>
    <cellStyle name="Moeda 3 2 4 2 3" xfId="1264" xr:uid="{613F636D-7AB5-4F03-B489-8F7A4BF745C2}"/>
    <cellStyle name="Moeda 3 2 4 3" xfId="241" xr:uid="{83FA01FC-12AD-4E1A-A8D7-47FB60356B7A}"/>
    <cellStyle name="Moeda 3 2 4 3 2" xfId="792" xr:uid="{B0D11ECD-1E4A-4D41-A02E-AEA6DB145D6A}"/>
    <cellStyle name="Moeda 3 2 4 3 3" xfId="1343" xr:uid="{78D49BEF-2E60-4CBB-87D0-7DCB638451DA}"/>
    <cellStyle name="Moeda 3 2 4 4" xfId="321" xr:uid="{7A3BF4CF-450A-4F9D-8E18-2A347B2472C2}"/>
    <cellStyle name="Moeda 3 2 4 4 2" xfId="872" xr:uid="{414956F2-C49A-41E9-A09D-7232A837574E}"/>
    <cellStyle name="Moeda 3 2 4 4 3" xfId="1422" xr:uid="{43CA8546-E1CF-4AA1-AD19-EAB803640296}"/>
    <cellStyle name="Moeda 3 2 4 5" xfId="399" xr:uid="{A3CC5654-3BBD-4615-9BC5-8809C631291D}"/>
    <cellStyle name="Moeda 3 2 4 5 2" xfId="950" xr:uid="{C3065E85-9BC6-40E8-9AB3-2ACC18A19866}"/>
    <cellStyle name="Moeda 3 2 4 5 3" xfId="1500" xr:uid="{697EFC7D-3E88-4AF4-9D61-3A35E4A93171}"/>
    <cellStyle name="Moeda 3 2 4 6" xfId="478" xr:uid="{86FA16CF-6F3E-4882-B41C-ED18964B6386}"/>
    <cellStyle name="Moeda 3 2 4 6 2" xfId="1029" xr:uid="{54AAB18A-5D2C-4A63-8C20-E1786AB82541}"/>
    <cellStyle name="Moeda 3 2 4 6 3" xfId="1579" xr:uid="{2F5A44A2-0041-4388-9393-EA965AAC1BD4}"/>
    <cellStyle name="Moeda 3 2 4 7" xfId="556" xr:uid="{2D7D4BD8-2F90-4840-9263-A288EA48A352}"/>
    <cellStyle name="Moeda 3 2 4 7 2" xfId="1107" xr:uid="{FC1D3E9B-5019-432A-902E-83853FB33ADE}"/>
    <cellStyle name="Moeda 3 2 4 7 3" xfId="1657" xr:uid="{EB1F2785-64E2-4D13-AA29-968695FD6B5A}"/>
    <cellStyle name="Moeda 3 2 4 8" xfId="635" xr:uid="{62403829-F166-482F-9D12-1FD5ADCF7AFE}"/>
    <cellStyle name="Moeda 3 2 4 9" xfId="1186" xr:uid="{183E13BC-A2CF-454D-9244-5650F414EFBE}"/>
    <cellStyle name="Moeda 3 2 5" xfId="99" xr:uid="{F0616239-0FCD-4BA2-9571-C66D1175DE2E}"/>
    <cellStyle name="Moeda 3 2 5 2" xfId="650" xr:uid="{E6CB235C-C5D1-41BF-A537-6244F1631615}"/>
    <cellStyle name="Moeda 3 2 5 3" xfId="1201" xr:uid="{772881AA-48FF-46CB-A7E9-760B9B22C342}"/>
    <cellStyle name="Moeda 3 2 6" xfId="178" xr:uid="{2E93D5F6-42B2-4A6D-9D00-AECB59527067}"/>
    <cellStyle name="Moeda 3 2 6 2" xfId="729" xr:uid="{01E2E09F-FB1B-40E1-8AA5-AF1D0AE40950}"/>
    <cellStyle name="Moeda 3 2 6 3" xfId="1280" xr:uid="{31FC545C-1098-4E78-A81E-EA6C8580CA80}"/>
    <cellStyle name="Moeda 3 2 7" xfId="257" xr:uid="{3EADB489-915A-4AE4-97FE-7FFFD3EC6C01}"/>
    <cellStyle name="Moeda 3 2 7 2" xfId="808" xr:uid="{50F4C853-078D-4B3D-AC06-719F7C542754}"/>
    <cellStyle name="Moeda 3 2 7 3" xfId="1359" xr:uid="{1123F5EA-8191-412E-B2A4-4A6BDB641207}"/>
    <cellStyle name="Moeda 3 2 8" xfId="336" xr:uid="{D39F322C-ABFB-485D-9F83-4AF2976B6566}"/>
    <cellStyle name="Moeda 3 2 8 2" xfId="887" xr:uid="{B501FF40-C852-46EA-8752-DB69660B05BE}"/>
    <cellStyle name="Moeda 3 2 8 3" xfId="1437" xr:uid="{3ED55B03-B43B-4D18-9CB4-8EE0814B2AB5}"/>
    <cellStyle name="Moeda 3 2 9" xfId="415" xr:uid="{0932DB96-8B28-4CDE-A3FD-BBA922D88044}"/>
    <cellStyle name="Moeda 3 2 9 2" xfId="966" xr:uid="{4014E569-3EB4-437C-97B5-343244C6410A}"/>
    <cellStyle name="Moeda 3 2 9 3" xfId="1516" xr:uid="{2579F599-AE1C-47D1-A350-C08A6148506B}"/>
    <cellStyle name="Moeda 3 3" xfId="29" xr:uid="{CD80E6E7-C3B2-4AB5-BF8B-7055B13C9C02}"/>
    <cellStyle name="Moeda 3 3 10" xfId="1132" xr:uid="{42E99DD2-49D6-43EB-AEA0-A4377442DC6F}"/>
    <cellStyle name="Moeda 3 3 2" xfId="61" xr:uid="{C509E8C3-A397-49BF-987B-A883C5B2EF76}"/>
    <cellStyle name="Moeda 3 3 2 2" xfId="140" xr:uid="{B9A55FB7-6CAB-4837-91BA-0B0BFCECBAA0}"/>
    <cellStyle name="Moeda 3 3 2 2 2" xfId="691" xr:uid="{98F75987-FB35-496F-9919-98230728D9BF}"/>
    <cellStyle name="Moeda 3 3 2 2 3" xfId="1242" xr:uid="{99A915A7-3061-49E0-AE6A-DE07AFE8626C}"/>
    <cellStyle name="Moeda 3 3 2 3" xfId="219" xr:uid="{21AC8250-A0DC-462D-AC9B-17A693C77245}"/>
    <cellStyle name="Moeda 3 3 2 3 2" xfId="770" xr:uid="{EBE350DF-8BFA-435C-9744-8C2DB1A0E498}"/>
    <cellStyle name="Moeda 3 3 2 3 3" xfId="1321" xr:uid="{5885D444-ECF0-4DEF-9711-F73EF3F4E82B}"/>
    <cellStyle name="Moeda 3 3 2 4" xfId="299" xr:uid="{ABF37D9D-D562-48A2-9F36-CE1E97247766}"/>
    <cellStyle name="Moeda 3 3 2 4 2" xfId="850" xr:uid="{AD4FA52F-D244-4D6D-85DF-63124FC73AB3}"/>
    <cellStyle name="Moeda 3 3 2 4 3" xfId="1400" xr:uid="{F6DDF216-8F1F-4D02-8877-58FC788E77B6}"/>
    <cellStyle name="Moeda 3 3 2 5" xfId="377" xr:uid="{F41F6ECF-9071-47CF-B0E5-A4C7E127F1D4}"/>
    <cellStyle name="Moeda 3 3 2 5 2" xfId="928" xr:uid="{BAC2D7E8-B061-4C30-804F-FA2D31A2FA2F}"/>
    <cellStyle name="Moeda 3 3 2 5 3" xfId="1478" xr:uid="{4CF4ADE8-0AB0-4D14-9DBD-00696EF4D3CC}"/>
    <cellStyle name="Moeda 3 3 2 6" xfId="456" xr:uid="{C3848EEC-3D00-4AD4-9E40-6C9CD2A3A2AB}"/>
    <cellStyle name="Moeda 3 3 2 6 2" xfId="1007" xr:uid="{61D7B8BD-023D-436F-9848-3D7AEFD99EA1}"/>
    <cellStyle name="Moeda 3 3 2 6 3" xfId="1557" xr:uid="{210EA244-454E-4314-BA18-D32C9C87382B}"/>
    <cellStyle name="Moeda 3 3 2 7" xfId="534" xr:uid="{6655A7AC-EC35-434A-8DD0-181433859BA5}"/>
    <cellStyle name="Moeda 3 3 2 7 2" xfId="1085" xr:uid="{170291E5-2636-41C3-85DE-76ECE2E21AA1}"/>
    <cellStyle name="Moeda 3 3 2 7 3" xfId="1635" xr:uid="{D871CC63-F65C-4AB0-ADD5-A3CA652848F3}"/>
    <cellStyle name="Moeda 3 3 2 8" xfId="613" xr:uid="{9EAF60F0-0FCE-4FB2-8D71-BCCE528BD6A5}"/>
    <cellStyle name="Moeda 3 3 2 9" xfId="1164" xr:uid="{F6324A76-3FCD-4B2B-8EBA-1DD5DEBA0B8A}"/>
    <cellStyle name="Moeda 3 3 3" xfId="108" xr:uid="{A8DE2CD7-0C6A-4848-BD9D-F6C710E0DE0B}"/>
    <cellStyle name="Moeda 3 3 3 2" xfId="659" xr:uid="{B3C2274A-5796-4919-89B3-B73E7902565B}"/>
    <cellStyle name="Moeda 3 3 3 3" xfId="1210" xr:uid="{14B1461D-3BC2-4451-A966-3989C1658557}"/>
    <cellStyle name="Moeda 3 3 4" xfId="187" xr:uid="{DD2AE448-7B03-46D2-B688-401E2732E709}"/>
    <cellStyle name="Moeda 3 3 4 2" xfId="738" xr:uid="{E77945C3-9F30-4C3E-BB42-506D45C0E33E}"/>
    <cellStyle name="Moeda 3 3 4 3" xfId="1289" xr:uid="{347AE8B2-D20C-4037-B77C-245C164DF581}"/>
    <cellStyle name="Moeda 3 3 5" xfId="267" xr:uid="{A55DB42C-9DEB-47E6-82EF-EE492058947F}"/>
    <cellStyle name="Moeda 3 3 5 2" xfId="818" xr:uid="{EE77E2F1-B294-4D12-9120-B81A34828AEC}"/>
    <cellStyle name="Moeda 3 3 5 3" xfId="1368" xr:uid="{2E7B5FF0-960C-4336-9CD7-8DD4906DE928}"/>
    <cellStyle name="Moeda 3 3 6" xfId="345" xr:uid="{25238B34-3878-432A-B392-56DA1B6C7B89}"/>
    <cellStyle name="Moeda 3 3 6 2" xfId="896" xr:uid="{CBB0990B-4790-4BBF-896A-8C8C88622F81}"/>
    <cellStyle name="Moeda 3 3 6 3" xfId="1446" xr:uid="{E822A730-9AC8-4ACB-AE1A-79984893761C}"/>
    <cellStyle name="Moeda 3 3 7" xfId="424" xr:uid="{E78B1B2E-368B-424D-8913-7401C2775086}"/>
    <cellStyle name="Moeda 3 3 7 2" xfId="975" xr:uid="{2C2D4E73-4788-49FA-B498-048856DB6977}"/>
    <cellStyle name="Moeda 3 3 7 3" xfId="1525" xr:uid="{0431791C-EF77-4DDC-A8FA-C7A87B6D6A00}"/>
    <cellStyle name="Moeda 3 3 8" xfId="502" xr:uid="{A682CD33-FAAB-4470-9869-23C365A9C4DE}"/>
    <cellStyle name="Moeda 3 3 8 2" xfId="1053" xr:uid="{FF37F9AD-455D-4743-8AE1-9D06AED0109E}"/>
    <cellStyle name="Moeda 3 3 8 3" xfId="1603" xr:uid="{23A0F436-E1E4-41E4-8121-31D982C83A72}"/>
    <cellStyle name="Moeda 3 3 9" xfId="581" xr:uid="{A468F592-00DB-4EA1-9B87-EA926BE24FF6}"/>
    <cellStyle name="Moeda 3 4" xfId="45" xr:uid="{3F740310-559E-4CBE-9A27-360AFBA20332}"/>
    <cellStyle name="Moeda 3 4 2" xfId="124" xr:uid="{FCC605A6-6B7A-4338-B6D8-EE9D4D8DF995}"/>
    <cellStyle name="Moeda 3 4 2 2" xfId="675" xr:uid="{6EB45121-6148-4BFD-AFFC-DD3B170BEFD4}"/>
    <cellStyle name="Moeda 3 4 2 3" xfId="1226" xr:uid="{6E533F89-67B3-43B6-B578-BBB800CFFB0A}"/>
    <cellStyle name="Moeda 3 4 3" xfId="203" xr:uid="{42A48358-4375-4E32-A9AC-B7D8682322EB}"/>
    <cellStyle name="Moeda 3 4 3 2" xfId="754" xr:uid="{0642CCD3-E984-4E74-9E92-B325FCDE6848}"/>
    <cellStyle name="Moeda 3 4 3 3" xfId="1305" xr:uid="{ABB7C774-1A94-4377-8B5E-80B59C34BA2B}"/>
    <cellStyle name="Moeda 3 4 4" xfId="283" xr:uid="{514EC658-10FA-465C-BE22-D1D9873FA618}"/>
    <cellStyle name="Moeda 3 4 4 2" xfId="834" xr:uid="{5C23AB2B-CD44-4BAF-895F-07A130A09365}"/>
    <cellStyle name="Moeda 3 4 4 3" xfId="1384" xr:uid="{1A6C3FE8-68CD-4743-ABE3-854F2BEDC519}"/>
    <cellStyle name="Moeda 3 4 5" xfId="361" xr:uid="{40260A15-56A0-4BC8-A4E9-52F28AEE94B0}"/>
    <cellStyle name="Moeda 3 4 5 2" xfId="912" xr:uid="{4F4DBAF9-8795-4AAB-8FC1-80C4A884A4DD}"/>
    <cellStyle name="Moeda 3 4 5 3" xfId="1462" xr:uid="{364DE89C-81FC-4FD8-BE2B-D7E9BDB6D7B2}"/>
    <cellStyle name="Moeda 3 4 6" xfId="440" xr:uid="{875AE91C-8478-4275-B216-B54121EF99D2}"/>
    <cellStyle name="Moeda 3 4 6 2" xfId="991" xr:uid="{45AC92E3-388F-46F2-923C-9EDCD539D12C}"/>
    <cellStyle name="Moeda 3 4 6 3" xfId="1541" xr:uid="{9319B8E4-E0FD-44F6-BBCC-40787E8A2B01}"/>
    <cellStyle name="Moeda 3 4 7" xfId="518" xr:uid="{0A9A43BC-3CDB-47B6-8580-309A4E4AEC2E}"/>
    <cellStyle name="Moeda 3 4 7 2" xfId="1069" xr:uid="{66E8B102-E8D1-482F-967B-F12FCF3D26DC}"/>
    <cellStyle name="Moeda 3 4 7 3" xfId="1619" xr:uid="{A2953A00-7422-4C8F-98EF-755C174645F7}"/>
    <cellStyle name="Moeda 3 4 8" xfId="597" xr:uid="{80F7D7B1-3FED-4B34-8AD3-52E7495C406A}"/>
    <cellStyle name="Moeda 3 4 9" xfId="1148" xr:uid="{3CAFEF16-7E08-4B2A-A9D0-58DF678C0E57}"/>
    <cellStyle name="Moeda 3 5" xfId="77" xr:uid="{5BDBB13B-3638-451C-9781-3C6CBB05DEAC}"/>
    <cellStyle name="Moeda 3 5 2" xfId="156" xr:uid="{F8536BAD-C6A6-4AD3-A3AB-6B76E9C7C214}"/>
    <cellStyle name="Moeda 3 5 2 2" xfId="707" xr:uid="{35A06A14-AA65-4601-8E0F-DFB84D803F4B}"/>
    <cellStyle name="Moeda 3 5 2 3" xfId="1258" xr:uid="{74A8E312-4CD8-4C35-9E65-CD9E65009205}"/>
    <cellStyle name="Moeda 3 5 3" xfId="235" xr:uid="{EA061C6F-B814-4E06-AEC1-71593903D8AB}"/>
    <cellStyle name="Moeda 3 5 3 2" xfId="786" xr:uid="{167EC114-2980-4DD0-800B-818354736EA0}"/>
    <cellStyle name="Moeda 3 5 3 3" xfId="1337" xr:uid="{9E1B8881-19C5-4390-ADA5-B9535493B02A}"/>
    <cellStyle name="Moeda 3 5 4" xfId="315" xr:uid="{4F2379FA-C098-450B-ACE3-1B601DD44E80}"/>
    <cellStyle name="Moeda 3 5 4 2" xfId="866" xr:uid="{77B9C513-F655-4B82-84AD-618CD6A4CE66}"/>
    <cellStyle name="Moeda 3 5 4 3" xfId="1416" xr:uid="{171C3B06-4C04-4782-8311-D98CEDCA7DEA}"/>
    <cellStyle name="Moeda 3 5 5" xfId="393" xr:uid="{F32F1641-22B0-41D8-AC47-74736195C1CB}"/>
    <cellStyle name="Moeda 3 5 5 2" xfId="944" xr:uid="{A8CCF0BA-A29A-40CB-BF93-5B6B582470C4}"/>
    <cellStyle name="Moeda 3 5 5 3" xfId="1494" xr:uid="{175B6C5A-16CD-43CC-A224-1A4A867EAB3B}"/>
    <cellStyle name="Moeda 3 5 6" xfId="472" xr:uid="{4EAFBCF1-66E1-4720-B917-ED4792B21F4C}"/>
    <cellStyle name="Moeda 3 5 6 2" xfId="1023" xr:uid="{7740E067-7516-4A38-A867-C5A3F94ADBD6}"/>
    <cellStyle name="Moeda 3 5 6 3" xfId="1573" xr:uid="{6A4B34FD-FC73-4D6B-B627-BA9910D8248B}"/>
    <cellStyle name="Moeda 3 5 7" xfId="550" xr:uid="{FBFCA022-6A32-484A-921B-CD2EFC0AB263}"/>
    <cellStyle name="Moeda 3 5 7 2" xfId="1101" xr:uid="{5394D5C5-DE8B-484E-9C69-F4F31A629DE1}"/>
    <cellStyle name="Moeda 3 5 7 3" xfId="1651" xr:uid="{6068901F-B6D9-41A0-8CCC-F99BF4961FD4}"/>
    <cellStyle name="Moeda 3 5 8" xfId="629" xr:uid="{DC9D4C5F-E265-42AB-86E3-5D7BEFBCA0EC}"/>
    <cellStyle name="Moeda 3 5 9" xfId="1180" xr:uid="{46B05AE0-0E20-420A-84A4-9471D358A105}"/>
    <cellStyle name="Moeda 3 6" xfId="93" xr:uid="{29F335A3-8429-4CA3-8B11-A63B01DA1B81}"/>
    <cellStyle name="Moeda 3 6 2" xfId="644" xr:uid="{6B99D9F4-C444-4A61-8DDD-71DAED544713}"/>
    <cellStyle name="Moeda 3 6 3" xfId="1195" xr:uid="{DF8E7155-BACA-4486-B6CE-05DE9A38AC04}"/>
    <cellStyle name="Moeda 3 7" xfId="171" xr:uid="{98CD7A2F-64FD-4C9B-A7A7-FE13CE7288CC}"/>
    <cellStyle name="Moeda 3 7 2" xfId="722" xr:uid="{FBCFD807-243C-4CFA-925F-87E9BE5AA39D}"/>
    <cellStyle name="Moeda 3 7 3" xfId="1273" xr:uid="{0BE9B2E3-FBA6-4F1A-AA17-679ECEDAC528}"/>
    <cellStyle name="Moeda 3 8" xfId="250" xr:uid="{B687AE69-32F6-4444-BF54-AE43AEF859BE}"/>
    <cellStyle name="Moeda 3 8 2" xfId="801" xr:uid="{1DF11104-A9B3-493F-BEAE-521772F78B82}"/>
    <cellStyle name="Moeda 3 8 3" xfId="1352" xr:uid="{0A1BC4A0-A676-494A-B256-ED114BEAC688}"/>
    <cellStyle name="Moeda 3 9" xfId="330" xr:uid="{A0D360BC-81C1-493F-BD1D-5F9390EAB137}"/>
    <cellStyle name="Moeda 3 9 2" xfId="881" xr:uid="{E460D4ED-1989-4D6A-9B94-166AB4102E31}"/>
    <cellStyle name="Moeda 3 9 3" xfId="1431" xr:uid="{058A3473-EBB1-4512-9553-16E52E4770BD}"/>
    <cellStyle name="Moeda 4" xfId="24" xr:uid="{676101D6-A384-493E-8E40-69D21BC8C113}"/>
    <cellStyle name="Moeda 4 10" xfId="497" xr:uid="{C7E1B7F8-1CF3-4C23-89DB-FFD9BB530EE9}"/>
    <cellStyle name="Moeda 4 10 2" xfId="1048" xr:uid="{56CC06DA-6549-4BF7-B85E-050EDA23A29E}"/>
    <cellStyle name="Moeda 4 10 3" xfId="1598" xr:uid="{D298B18A-386B-40EB-8FEB-9F22586FBADE}"/>
    <cellStyle name="Moeda 4 11" xfId="576" xr:uid="{6FC044C2-7309-4BEC-B1A2-DA0780A5E93A}"/>
    <cellStyle name="Moeda 4 12" xfId="1127" xr:uid="{8756299D-8C7E-4235-8A65-81B6C8279211}"/>
    <cellStyle name="Moeda 4 2" xfId="40" xr:uid="{E2EAEFC3-CB73-4ABD-ACE0-BD3B738CA6A7}"/>
    <cellStyle name="Moeda 4 2 10" xfId="1143" xr:uid="{CCCB8506-2FFF-4CB6-82AC-1E141EB13E31}"/>
    <cellStyle name="Moeda 4 2 2" xfId="72" xr:uid="{3BF4EE05-B0E1-4561-94C7-F354BF21F1D9}"/>
    <cellStyle name="Moeda 4 2 2 2" xfId="151" xr:uid="{A76544D5-BC0E-4FE8-B219-29FFE2BBC1D5}"/>
    <cellStyle name="Moeda 4 2 2 2 2" xfId="702" xr:uid="{2520E95B-328E-454C-9F5B-2E1E81DF887A}"/>
    <cellStyle name="Moeda 4 2 2 2 3" xfId="1253" xr:uid="{B07F662E-CBDD-445C-8336-EBF2CB09E752}"/>
    <cellStyle name="Moeda 4 2 2 3" xfId="230" xr:uid="{4FDAA109-8697-414E-99B1-D67E44A4E251}"/>
    <cellStyle name="Moeda 4 2 2 3 2" xfId="781" xr:uid="{5D8558DC-BB7A-4C75-A272-1C89A5739BBD}"/>
    <cellStyle name="Moeda 4 2 2 3 3" xfId="1332" xr:uid="{00592D10-DDC4-4167-A94E-276EB402C883}"/>
    <cellStyle name="Moeda 4 2 2 4" xfId="310" xr:uid="{E439D321-9489-4EEE-8D31-6E88FD1EB088}"/>
    <cellStyle name="Moeda 4 2 2 4 2" xfId="861" xr:uid="{A28BB840-A9A9-4EA9-A000-4A1E003DE4F8}"/>
    <cellStyle name="Moeda 4 2 2 4 3" xfId="1411" xr:uid="{7D827285-0AFC-4F41-840A-ACE89466EADF}"/>
    <cellStyle name="Moeda 4 2 2 5" xfId="388" xr:uid="{0C2EE063-6E5F-4A53-848D-E37BDDFA7EB9}"/>
    <cellStyle name="Moeda 4 2 2 5 2" xfId="939" xr:uid="{B9CD8DC4-4E1F-45D4-A943-DDB2D2B04BFD}"/>
    <cellStyle name="Moeda 4 2 2 5 3" xfId="1489" xr:uid="{DC7ACAA6-2A65-4D70-AFE5-D2BF9CC370A4}"/>
    <cellStyle name="Moeda 4 2 2 6" xfId="467" xr:uid="{6C4AA4D2-ECF1-4DC4-B0D2-3D037905B167}"/>
    <cellStyle name="Moeda 4 2 2 6 2" xfId="1018" xr:uid="{2DC1466B-06C8-40D5-AB4C-8D57601DD80C}"/>
    <cellStyle name="Moeda 4 2 2 6 3" xfId="1568" xr:uid="{D930F037-61D0-4EA1-881D-153B8A50BA39}"/>
    <cellStyle name="Moeda 4 2 2 7" xfId="545" xr:uid="{2FB02171-8133-4ABE-9254-5502D73755AC}"/>
    <cellStyle name="Moeda 4 2 2 7 2" xfId="1096" xr:uid="{7E2ED732-0581-4851-A96A-09358631BEFB}"/>
    <cellStyle name="Moeda 4 2 2 7 3" xfId="1646" xr:uid="{B33CE221-CDBD-420D-BE92-D9EE1B527937}"/>
    <cellStyle name="Moeda 4 2 2 8" xfId="624" xr:uid="{62B3DF63-BB18-4A1E-BFB3-2D7609004F08}"/>
    <cellStyle name="Moeda 4 2 2 9" xfId="1175" xr:uid="{DD63C787-2059-405B-BFEB-CB2D4BEABA3A}"/>
    <cellStyle name="Moeda 4 2 3" xfId="119" xr:uid="{F0A2CAA8-F933-4AC8-AC9B-9244BF59C225}"/>
    <cellStyle name="Moeda 4 2 3 2" xfId="670" xr:uid="{C1DD8E0B-252C-4044-9C1F-016FEB3D749B}"/>
    <cellStyle name="Moeda 4 2 3 3" xfId="1221" xr:uid="{C5C12CBF-0820-40EB-99EE-2E13F906B411}"/>
    <cellStyle name="Moeda 4 2 4" xfId="198" xr:uid="{84961953-FEA6-4299-AD60-3FA4719F7B37}"/>
    <cellStyle name="Moeda 4 2 4 2" xfId="749" xr:uid="{04294C20-EE72-4BA7-A51B-401280557AF2}"/>
    <cellStyle name="Moeda 4 2 4 3" xfId="1300" xr:uid="{1DFB13EE-48C6-45AE-A63F-852C76C46A55}"/>
    <cellStyle name="Moeda 4 2 5" xfId="278" xr:uid="{63D95073-AD08-40D1-8ABB-9817CFE6A05D}"/>
    <cellStyle name="Moeda 4 2 5 2" xfId="829" xr:uid="{74A0A18B-6782-46F7-9D01-BA7761DB90B2}"/>
    <cellStyle name="Moeda 4 2 5 3" xfId="1379" xr:uid="{C16E0E85-B667-4161-9EF4-B1831365582C}"/>
    <cellStyle name="Moeda 4 2 6" xfId="356" xr:uid="{8D0F5DAA-5CA2-4B27-AF04-256CD6B0AB89}"/>
    <cellStyle name="Moeda 4 2 6 2" xfId="907" xr:uid="{F2432849-2B57-4067-8981-2B0D7A7B47A0}"/>
    <cellStyle name="Moeda 4 2 6 3" xfId="1457" xr:uid="{DE0D10D1-6F37-4D2F-8C85-7A50357A204A}"/>
    <cellStyle name="Moeda 4 2 7" xfId="435" xr:uid="{5BB56E4E-B0F6-4AAD-96A5-B730E185D837}"/>
    <cellStyle name="Moeda 4 2 7 2" xfId="986" xr:uid="{610985F2-A5F1-453E-B89B-664A027536D1}"/>
    <cellStyle name="Moeda 4 2 7 3" xfId="1536" xr:uid="{C54FAFA7-0223-496D-9E4F-BA0F7B3FDF4E}"/>
    <cellStyle name="Moeda 4 2 8" xfId="513" xr:uid="{D04E1B0C-97E9-4E51-8B02-E3DF7C033F67}"/>
    <cellStyle name="Moeda 4 2 8 2" xfId="1064" xr:uid="{81F2FF77-92E1-4A4E-8036-4519C41B3381}"/>
    <cellStyle name="Moeda 4 2 8 3" xfId="1614" xr:uid="{8AB24C47-72CE-43BE-ADCE-FE55BCB8E0B8}"/>
    <cellStyle name="Moeda 4 2 9" xfId="592" xr:uid="{6E72E1E3-13CE-4879-A9CF-A97091877211}"/>
    <cellStyle name="Moeda 4 3" xfId="56" xr:uid="{115C5B51-7BD0-4F9C-ADE7-CC0A359E51F5}"/>
    <cellStyle name="Moeda 4 3 2" xfId="135" xr:uid="{5890038B-52CD-4677-A902-04D7F480FE95}"/>
    <cellStyle name="Moeda 4 3 2 2" xfId="686" xr:uid="{83A05F97-6BC9-45FB-9B94-66CF2FA499E5}"/>
    <cellStyle name="Moeda 4 3 2 3" xfId="1237" xr:uid="{271E6616-02A9-4766-8FEA-42625F4573EC}"/>
    <cellStyle name="Moeda 4 3 3" xfId="214" xr:uid="{AEBB1061-8B66-4F8F-908E-D834F920E11A}"/>
    <cellStyle name="Moeda 4 3 3 2" xfId="765" xr:uid="{6C9A8996-4CCE-4F62-A258-D12020182360}"/>
    <cellStyle name="Moeda 4 3 3 3" xfId="1316" xr:uid="{6F33623B-7D2F-4FF0-9ADF-8ADAFA0E858C}"/>
    <cellStyle name="Moeda 4 3 4" xfId="294" xr:uid="{A60C1D50-E19D-4B9A-9302-AB13118277C6}"/>
    <cellStyle name="Moeda 4 3 4 2" xfId="845" xr:uid="{0B37922B-6D7A-4493-8048-E1C74CEE439C}"/>
    <cellStyle name="Moeda 4 3 4 3" xfId="1395" xr:uid="{C36B7BFE-875F-4375-95C7-F0AA62A0C84C}"/>
    <cellStyle name="Moeda 4 3 5" xfId="372" xr:uid="{A8D17067-948E-42A0-AEDF-A5F88C6D2E85}"/>
    <cellStyle name="Moeda 4 3 5 2" xfId="923" xr:uid="{5F46830A-9EE4-4317-B648-901C3B4B70CF}"/>
    <cellStyle name="Moeda 4 3 5 3" xfId="1473" xr:uid="{A5354509-28F2-4A4D-BF37-38046034F2A9}"/>
    <cellStyle name="Moeda 4 3 6" xfId="451" xr:uid="{832526A4-F29E-44DE-B509-1A1E733B396F}"/>
    <cellStyle name="Moeda 4 3 6 2" xfId="1002" xr:uid="{BB369DF7-27C1-44C7-8301-E2A0C58D0953}"/>
    <cellStyle name="Moeda 4 3 6 3" xfId="1552" xr:uid="{DC3A3260-2742-46A9-8B97-79481359EBBB}"/>
    <cellStyle name="Moeda 4 3 7" xfId="529" xr:uid="{8ED64B7D-86B7-491F-A1F1-C335E21027AC}"/>
    <cellStyle name="Moeda 4 3 7 2" xfId="1080" xr:uid="{E28E784F-604E-4AFD-9368-81B53752AACE}"/>
    <cellStyle name="Moeda 4 3 7 3" xfId="1630" xr:uid="{3146CBA6-1FC5-4386-9E51-8339FBCE3E74}"/>
    <cellStyle name="Moeda 4 3 8" xfId="608" xr:uid="{733C8FAD-8611-4B95-9EA3-A7EC76EFD6DA}"/>
    <cellStyle name="Moeda 4 3 9" xfId="1159" xr:uid="{CFD140AF-760F-4DC1-BC40-EAF4FDFA43F0}"/>
    <cellStyle name="Moeda 4 4" xfId="87" xr:uid="{6323616A-D226-4093-8E35-8B50BB7394FB}"/>
    <cellStyle name="Moeda 4 4 2" xfId="166" xr:uid="{73C9CEA9-AFA3-410C-9A7B-A41B89716C08}"/>
    <cellStyle name="Moeda 4 4 2 2" xfId="717" xr:uid="{349DA607-7F7E-44C5-AC15-FB22420A6A45}"/>
    <cellStyle name="Moeda 4 4 2 3" xfId="1268" xr:uid="{F9149BB6-179E-4A1B-AFB5-F699253EEF58}"/>
    <cellStyle name="Moeda 4 4 3" xfId="245" xr:uid="{AC04143E-FCB1-4546-B4DB-E184F7AEA848}"/>
    <cellStyle name="Moeda 4 4 3 2" xfId="796" xr:uid="{9A7E3AF6-11D0-4F10-BFAC-BF830B9159FE}"/>
    <cellStyle name="Moeda 4 4 3 3" xfId="1347" xr:uid="{A2FFFC39-B73A-4B30-B896-97C37747FCB4}"/>
    <cellStyle name="Moeda 4 4 4" xfId="325" xr:uid="{126C7755-DF3C-4D60-8DF2-4655DCE5E35D}"/>
    <cellStyle name="Moeda 4 4 4 2" xfId="876" xr:uid="{15EE110F-9BA9-4088-A7EF-F8EFC0BBE85F}"/>
    <cellStyle name="Moeda 4 4 4 3" xfId="1426" xr:uid="{7D204B01-8A67-4F87-ADF7-2DCF42FE9CF3}"/>
    <cellStyle name="Moeda 4 4 5" xfId="403" xr:uid="{084A1673-114E-4221-A032-90C0917D232C}"/>
    <cellStyle name="Moeda 4 4 5 2" xfId="954" xr:uid="{1D022426-5932-42E5-A495-80FF33ECF715}"/>
    <cellStyle name="Moeda 4 4 5 3" xfId="1504" xr:uid="{FBEA0923-9F57-49E4-87AE-CAD9B3D52AE4}"/>
    <cellStyle name="Moeda 4 4 6" xfId="482" xr:uid="{1AEF3EA1-4A92-4C27-AC8A-A99A57A8B6A1}"/>
    <cellStyle name="Moeda 4 4 6 2" xfId="1033" xr:uid="{90C1D0CD-7CD3-4E22-9DBA-C4F1CF7F0D0B}"/>
    <cellStyle name="Moeda 4 4 6 3" xfId="1583" xr:uid="{0839DB63-966F-4763-972E-A47875B3DEC5}"/>
    <cellStyle name="Moeda 4 4 7" xfId="560" xr:uid="{83F064BD-B88E-4306-B06D-57DA5236DA98}"/>
    <cellStyle name="Moeda 4 4 7 2" xfId="1111" xr:uid="{EE67D0AD-4643-4572-BC4C-AC2DD2184AF2}"/>
    <cellStyle name="Moeda 4 4 7 3" xfId="1661" xr:uid="{D8BBEA77-44F7-4807-AE22-CC908F550BDE}"/>
    <cellStyle name="Moeda 4 4 8" xfId="639" xr:uid="{DF47DFBF-289D-4B7C-A995-EB09E4C0F70F}"/>
    <cellStyle name="Moeda 4 4 9" xfId="1190" xr:uid="{0F587264-7BE8-4969-9484-34E9D0E45050}"/>
    <cellStyle name="Moeda 4 5" xfId="103" xr:uid="{C1BCBE37-D88B-44C6-AA7F-2E517F84BE5A}"/>
    <cellStyle name="Moeda 4 5 2" xfId="654" xr:uid="{032E7872-A484-4BF5-AA18-9657A9B35BBB}"/>
    <cellStyle name="Moeda 4 5 3" xfId="1205" xr:uid="{18BE7FBA-7E5C-40DD-8B5A-6A7D564A8560}"/>
    <cellStyle name="Moeda 4 6" xfId="182" xr:uid="{65A2C1F9-751A-4C29-9DE3-D98D227F7F17}"/>
    <cellStyle name="Moeda 4 6 2" xfId="733" xr:uid="{C5093BE0-3E8F-4D50-8795-27C5542928D0}"/>
    <cellStyle name="Moeda 4 6 3" xfId="1284" xr:uid="{421DB8E4-AC06-4329-B7FA-A4D73162301E}"/>
    <cellStyle name="Moeda 4 7" xfId="261" xr:uid="{D34F19EC-210D-4F23-B1E4-02480AE38D29}"/>
    <cellStyle name="Moeda 4 7 2" xfId="812" xr:uid="{E9A302E3-F5DA-4DB9-9D17-AE511D0E521A}"/>
    <cellStyle name="Moeda 4 7 3" xfId="1363" xr:uid="{EECD2413-FF34-403F-9B90-BF2DE2EFEC14}"/>
    <cellStyle name="Moeda 4 8" xfId="340" xr:uid="{458C8B65-4F8D-47A4-80CC-5BC9DF918930}"/>
    <cellStyle name="Moeda 4 8 2" xfId="891" xr:uid="{A4FC8A0A-5DFE-48A3-BF1B-7BEC3AF30203}"/>
    <cellStyle name="Moeda 4 8 3" xfId="1441" xr:uid="{613BB4E7-5393-4380-920B-9798DE54AAD3}"/>
    <cellStyle name="Moeda 4 9" xfId="419" xr:uid="{75B102B7-0898-4C95-B3FE-74DAFFBD1BD6}"/>
    <cellStyle name="Moeda 4 9 2" xfId="970" xr:uid="{E4DC04AF-6FBD-4031-BCC4-5700923EAD9C}"/>
    <cellStyle name="Moeda 4 9 3" xfId="1520" xr:uid="{B02D804D-8B89-40F9-A5C3-8700DF185594}"/>
    <cellStyle name="Moeda 5" xfId="23" xr:uid="{EF2F9A12-97AB-4459-A85E-CADAE06FB42A}"/>
    <cellStyle name="Moeda 5 10" xfId="496" xr:uid="{CA2296CC-5D81-46F8-93DC-E1B82967231C}"/>
    <cellStyle name="Moeda 5 10 2" xfId="1047" xr:uid="{B8671B3D-008B-4595-B5D6-8BF6DD15B327}"/>
    <cellStyle name="Moeda 5 10 3" xfId="1597" xr:uid="{1652CADD-A721-4E8F-BAA7-D4C02EB4C64E}"/>
    <cellStyle name="Moeda 5 11" xfId="575" xr:uid="{673299DD-81E2-47DA-B4F9-8563ADB79648}"/>
    <cellStyle name="Moeda 5 12" xfId="1126" xr:uid="{A9B76868-FBF1-44FC-9284-4B13A9735DA5}"/>
    <cellStyle name="Moeda 5 2" xfId="39" xr:uid="{062783AA-FE67-47ED-95EE-00BBADB617F1}"/>
    <cellStyle name="Moeda 5 2 10" xfId="1142" xr:uid="{09B52DCA-F435-491C-9722-15B0E234CA8A}"/>
    <cellStyle name="Moeda 5 2 2" xfId="71" xr:uid="{86F2196B-8F8B-4EF7-890D-7D5E63FF6F48}"/>
    <cellStyle name="Moeda 5 2 2 2" xfId="150" xr:uid="{B6BE300B-377B-4799-A6FE-01387400D3AF}"/>
    <cellStyle name="Moeda 5 2 2 2 2" xfId="701" xr:uid="{03627679-E8CB-4F58-8282-5F434DA85708}"/>
    <cellStyle name="Moeda 5 2 2 2 3" xfId="1252" xr:uid="{5BBEE62E-DDD1-4FD1-B66E-197E2E07B804}"/>
    <cellStyle name="Moeda 5 2 2 3" xfId="229" xr:uid="{91C61206-CEBB-4F6C-94E3-7AB9E4376214}"/>
    <cellStyle name="Moeda 5 2 2 3 2" xfId="780" xr:uid="{173F259F-BF43-48A5-8E9D-4B8F47921B06}"/>
    <cellStyle name="Moeda 5 2 2 3 3" xfId="1331" xr:uid="{455286A6-A927-4708-AD4F-C52128C3E692}"/>
    <cellStyle name="Moeda 5 2 2 4" xfId="309" xr:uid="{CB57B763-234B-4855-88CC-7625B3DD4B2C}"/>
    <cellStyle name="Moeda 5 2 2 4 2" xfId="860" xr:uid="{04A12B2E-3873-4366-9A77-D7BDE4B31109}"/>
    <cellStyle name="Moeda 5 2 2 4 3" xfId="1410" xr:uid="{4F29F731-109A-40DC-97B4-B2833A589CFA}"/>
    <cellStyle name="Moeda 5 2 2 5" xfId="387" xr:uid="{E2613D8D-1440-4D12-AC1E-23D6687A86D0}"/>
    <cellStyle name="Moeda 5 2 2 5 2" xfId="938" xr:uid="{647D63B8-4170-4B49-82C1-6518E02CAB4E}"/>
    <cellStyle name="Moeda 5 2 2 5 3" xfId="1488" xr:uid="{E5A13F1D-7B70-4610-8029-0BB4DEE8F608}"/>
    <cellStyle name="Moeda 5 2 2 6" xfId="466" xr:uid="{CD57A7C6-42D8-46EE-A66D-A12F2004C2B6}"/>
    <cellStyle name="Moeda 5 2 2 6 2" xfId="1017" xr:uid="{30703634-C9FE-48BA-8F6A-24FB4C672F4C}"/>
    <cellStyle name="Moeda 5 2 2 6 3" xfId="1567" xr:uid="{8527060E-3226-47BE-97BB-F7DDDE4A43A0}"/>
    <cellStyle name="Moeda 5 2 2 7" xfId="544" xr:uid="{3022F296-E877-4966-8CA5-3F5CE1F0ED35}"/>
    <cellStyle name="Moeda 5 2 2 7 2" xfId="1095" xr:uid="{24403768-C6CF-4338-A8AD-9CF404E18B1B}"/>
    <cellStyle name="Moeda 5 2 2 7 3" xfId="1645" xr:uid="{D8571A05-1081-4EAF-9F66-370DD7316D96}"/>
    <cellStyle name="Moeda 5 2 2 8" xfId="623" xr:uid="{036757FA-B687-4728-89EA-50B049A65606}"/>
    <cellStyle name="Moeda 5 2 2 9" xfId="1174" xr:uid="{72EB50DF-BA8F-4A69-9692-E9C0C4F80460}"/>
    <cellStyle name="Moeda 5 2 3" xfId="118" xr:uid="{3C1D7833-FD86-49FE-BE93-699A02EC1E70}"/>
    <cellStyle name="Moeda 5 2 3 2" xfId="669" xr:uid="{9F4F7DAE-1226-419A-900C-68096B3729FA}"/>
    <cellStyle name="Moeda 5 2 3 3" xfId="1220" xr:uid="{20D3B7A9-1BF0-480F-878E-C3C0680C2BFC}"/>
    <cellStyle name="Moeda 5 2 4" xfId="197" xr:uid="{A83391F4-0C9F-4601-A062-0FF7BA2F4C32}"/>
    <cellStyle name="Moeda 5 2 4 2" xfId="748" xr:uid="{DB345B2B-1D7C-4F60-9AEC-20D95948A7EA}"/>
    <cellStyle name="Moeda 5 2 4 3" xfId="1299" xr:uid="{708EE3E1-A949-4F74-B5FB-8A5CD899B095}"/>
    <cellStyle name="Moeda 5 2 5" xfId="277" xr:uid="{957666D0-3E2C-442A-98EC-748A5CF69C36}"/>
    <cellStyle name="Moeda 5 2 5 2" xfId="828" xr:uid="{7B32E29F-9802-42ED-B77F-8FC4BF2744F8}"/>
    <cellStyle name="Moeda 5 2 5 3" xfId="1378" xr:uid="{ECAEAA2D-465B-47A3-ACBE-4E2DDFF7B307}"/>
    <cellStyle name="Moeda 5 2 6" xfId="355" xr:uid="{C529879F-EDC1-499E-A9DD-902805082B09}"/>
    <cellStyle name="Moeda 5 2 6 2" xfId="906" xr:uid="{7256B114-40AE-4A60-8F20-9CEAC480C617}"/>
    <cellStyle name="Moeda 5 2 6 3" xfId="1456" xr:uid="{02A600D5-19DC-4132-B611-103052EA1BD7}"/>
    <cellStyle name="Moeda 5 2 7" xfId="434" xr:uid="{37F093E8-C030-4C21-A7E4-D4F51CFFADB5}"/>
    <cellStyle name="Moeda 5 2 7 2" xfId="985" xr:uid="{FAD74CA2-6C79-4889-A563-5D386E8AD15B}"/>
    <cellStyle name="Moeda 5 2 7 3" xfId="1535" xr:uid="{43F2A3C1-E860-4CCE-93C5-77F845B6AE67}"/>
    <cellStyle name="Moeda 5 2 8" xfId="512" xr:uid="{1C0FB6DD-889F-444D-824D-80E911BB29F1}"/>
    <cellStyle name="Moeda 5 2 8 2" xfId="1063" xr:uid="{341F44BF-3AD1-44BA-88EB-0360912EA9F1}"/>
    <cellStyle name="Moeda 5 2 8 3" xfId="1613" xr:uid="{BC2407C0-D4A2-4C79-ACD5-D046B7830369}"/>
    <cellStyle name="Moeda 5 2 9" xfId="591" xr:uid="{AD9B8737-8E49-4900-BDC3-3BF92ED766E5}"/>
    <cellStyle name="Moeda 5 3" xfId="55" xr:uid="{553F6F97-6BA7-4ECC-B57A-C8A681E7B76F}"/>
    <cellStyle name="Moeda 5 3 2" xfId="134" xr:uid="{32B9DFDF-B600-4891-A5A5-7AABB857ADF8}"/>
    <cellStyle name="Moeda 5 3 2 2" xfId="685" xr:uid="{5AD65088-1F4F-446B-A701-D0CBBDFE734A}"/>
    <cellStyle name="Moeda 5 3 2 3" xfId="1236" xr:uid="{2B7A899E-0E4B-442E-BE95-11BF404B26DF}"/>
    <cellStyle name="Moeda 5 3 3" xfId="213" xr:uid="{86E3F1E7-7414-470E-9479-C17CB5D25FA5}"/>
    <cellStyle name="Moeda 5 3 3 2" xfId="764" xr:uid="{23809AD4-F801-463E-B587-39B323009418}"/>
    <cellStyle name="Moeda 5 3 3 3" xfId="1315" xr:uid="{47AB1558-B8D2-439C-8ED6-28321C975BF1}"/>
    <cellStyle name="Moeda 5 3 4" xfId="293" xr:uid="{BCEEB03F-ABF8-432D-A32A-4321C51C3214}"/>
    <cellStyle name="Moeda 5 3 4 2" xfId="844" xr:uid="{ED2722F2-F7A9-4480-825A-B2C00A6FA362}"/>
    <cellStyle name="Moeda 5 3 4 3" xfId="1394" xr:uid="{8BD9BB9C-1F13-4658-84E0-1E09F3341FC6}"/>
    <cellStyle name="Moeda 5 3 5" xfId="371" xr:uid="{8193021F-36E4-4B16-A5B7-25AA10932DF9}"/>
    <cellStyle name="Moeda 5 3 5 2" xfId="922" xr:uid="{18E40F6B-F7E4-47A4-B26A-9F89E8B090DB}"/>
    <cellStyle name="Moeda 5 3 5 3" xfId="1472" xr:uid="{4844D0FB-A03E-452F-A1F5-9A3E3F053CD6}"/>
    <cellStyle name="Moeda 5 3 6" xfId="450" xr:uid="{34611451-16BB-487D-B69A-B16795B60452}"/>
    <cellStyle name="Moeda 5 3 6 2" xfId="1001" xr:uid="{B0DF271C-3C8A-4300-81E2-BA21B20C0CB3}"/>
    <cellStyle name="Moeda 5 3 6 3" xfId="1551" xr:uid="{0016833A-0E15-4536-9FEA-3ECAA4BDF38D}"/>
    <cellStyle name="Moeda 5 3 7" xfId="528" xr:uid="{6F79117A-5029-4F81-856A-785FCEE25779}"/>
    <cellStyle name="Moeda 5 3 7 2" xfId="1079" xr:uid="{EC50586C-6C46-4571-8A47-781A9A7858D5}"/>
    <cellStyle name="Moeda 5 3 7 3" xfId="1629" xr:uid="{8D384E99-CB5A-452E-8C1F-949FCA527A0A}"/>
    <cellStyle name="Moeda 5 3 8" xfId="607" xr:uid="{B27272B1-24A2-4B7B-A7F7-9A5AB459E606}"/>
    <cellStyle name="Moeda 5 3 9" xfId="1158" xr:uid="{895D8704-59A1-4FAA-B292-D02B4FF40E0F}"/>
    <cellStyle name="Moeda 5 4" xfId="86" xr:uid="{78E195CB-9CD1-4044-BCC7-F4CBCA13831B}"/>
    <cellStyle name="Moeda 5 4 2" xfId="165" xr:uid="{45F77644-C05E-46FA-A639-CE7F496A75B0}"/>
    <cellStyle name="Moeda 5 4 2 2" xfId="716" xr:uid="{AAA8B2DC-1AB7-4311-846A-349B24959109}"/>
    <cellStyle name="Moeda 5 4 2 3" xfId="1267" xr:uid="{40E08EBB-8280-4C3D-B729-1B41F5351F85}"/>
    <cellStyle name="Moeda 5 4 3" xfId="244" xr:uid="{04F36C37-4243-4373-A18F-C759C4BCCC66}"/>
    <cellStyle name="Moeda 5 4 3 2" xfId="795" xr:uid="{4D89B19B-37CD-44C9-968F-F67D03DA4DF1}"/>
    <cellStyle name="Moeda 5 4 3 3" xfId="1346" xr:uid="{CFE53843-DF6C-4DD1-8FBE-3949D9ED5771}"/>
    <cellStyle name="Moeda 5 4 4" xfId="324" xr:uid="{9E63514A-6791-4CCE-953E-0B25614197F2}"/>
    <cellStyle name="Moeda 5 4 4 2" xfId="875" xr:uid="{B95EEABC-C4BB-4D1E-BF62-B8AF7883AE94}"/>
    <cellStyle name="Moeda 5 4 4 3" xfId="1425" xr:uid="{592E8FF9-72A5-4EDB-848A-33EFFFC40765}"/>
    <cellStyle name="Moeda 5 4 5" xfId="402" xr:uid="{A90AAA41-FFEA-4794-AD8F-8AA36F56444D}"/>
    <cellStyle name="Moeda 5 4 5 2" xfId="953" xr:uid="{E48E3D35-88AE-4983-BB8A-29468FC90761}"/>
    <cellStyle name="Moeda 5 4 5 3" xfId="1503" xr:uid="{C78A1C78-69CA-445D-9DB0-2D00B5AD7705}"/>
    <cellStyle name="Moeda 5 4 6" xfId="481" xr:uid="{B4E87AD8-874F-4194-8B07-55B7EA67B1F6}"/>
    <cellStyle name="Moeda 5 4 6 2" xfId="1032" xr:uid="{3500FAC6-7B33-4EE6-8108-C7C115CEA1DD}"/>
    <cellStyle name="Moeda 5 4 6 3" xfId="1582" xr:uid="{BC3FDF36-05AB-46FD-8BA4-D3083C3C4F5D}"/>
    <cellStyle name="Moeda 5 4 7" xfId="559" xr:uid="{CEB0C502-0DCE-43A0-99EF-B58F9B7C4D43}"/>
    <cellStyle name="Moeda 5 4 7 2" xfId="1110" xr:uid="{775691C4-FA8D-4F93-88EC-84D5CC2F60B2}"/>
    <cellStyle name="Moeda 5 4 7 3" xfId="1660" xr:uid="{F9E8A756-1E9C-4765-A36F-5BDC3B91ADFB}"/>
    <cellStyle name="Moeda 5 4 8" xfId="638" xr:uid="{6ECBD330-B598-4BF5-8D63-96D97DDD43E8}"/>
    <cellStyle name="Moeda 5 4 9" xfId="1189" xr:uid="{73E7F03E-2C79-444D-9556-244B2FBEC32A}"/>
    <cellStyle name="Moeda 5 5" xfId="102" xr:uid="{2E8FB214-7880-48A7-910C-99E41023F497}"/>
    <cellStyle name="Moeda 5 5 2" xfId="653" xr:uid="{BFC2B988-F20A-48A6-81A8-695D03F5D5B9}"/>
    <cellStyle name="Moeda 5 5 3" xfId="1204" xr:uid="{E8B9D636-4C83-415C-8EA7-8C5C74B5FFB3}"/>
    <cellStyle name="Moeda 5 6" xfId="181" xr:uid="{11CA34A9-DFF7-442C-A12B-DAD626331D58}"/>
    <cellStyle name="Moeda 5 6 2" xfId="732" xr:uid="{9358E5C6-63A3-4CCB-9E1D-5B97FF29859C}"/>
    <cellStyle name="Moeda 5 6 3" xfId="1283" xr:uid="{B6C95527-76AC-4A33-A87E-80386141FEA3}"/>
    <cellStyle name="Moeda 5 7" xfId="260" xr:uid="{BB2557E2-1D2E-48C7-AE75-52AE8F6B6D14}"/>
    <cellStyle name="Moeda 5 7 2" xfId="811" xr:uid="{9DFA0E81-6578-4582-9631-61513AD73D5C}"/>
    <cellStyle name="Moeda 5 7 3" xfId="1362" xr:uid="{BC2334A7-ED31-4079-9EC1-8E0FDFEC1783}"/>
    <cellStyle name="Moeda 5 8" xfId="339" xr:uid="{7DC2E817-7B9C-4753-9DBE-15D9108F38FA}"/>
    <cellStyle name="Moeda 5 8 2" xfId="890" xr:uid="{26D33EFB-5F19-40AF-AE0D-071363C3E372}"/>
    <cellStyle name="Moeda 5 8 3" xfId="1440" xr:uid="{EC281034-E226-4A09-ADD6-E409C11E12A4}"/>
    <cellStyle name="Moeda 5 9" xfId="418" xr:uid="{ABC235E9-F696-46E6-8E09-9DBACF8569A6}"/>
    <cellStyle name="Moeda 5 9 2" xfId="969" xr:uid="{CF9658D7-46C4-4AC9-A242-78FC38E2EF14}"/>
    <cellStyle name="Moeda 5 9 3" xfId="1519" xr:uid="{623A3082-C0A0-4D5C-B075-D00906EEAAB8}"/>
    <cellStyle name="Moeda 6" xfId="33" xr:uid="{EDACEAA6-7FA4-4ADB-B771-5E561014938C}"/>
    <cellStyle name="Moeda 6 10" xfId="1136" xr:uid="{78202E50-4F3E-4348-ACB8-B1EFE0A78B3F}"/>
    <cellStyle name="Moeda 6 2" xfId="65" xr:uid="{2C8548A3-FA4F-48BD-ADCF-BD40C96F2892}"/>
    <cellStyle name="Moeda 6 2 2" xfId="144" xr:uid="{2DCC704F-CD63-43C6-9E6F-01BFB4F27B8F}"/>
    <cellStyle name="Moeda 6 2 2 2" xfId="695" xr:uid="{0EC4D3B4-A57F-4282-A07B-019608F3022F}"/>
    <cellStyle name="Moeda 6 2 2 3" xfId="1246" xr:uid="{2DFB1266-3815-49E9-A712-A2BE3C83EAC2}"/>
    <cellStyle name="Moeda 6 2 3" xfId="223" xr:uid="{455022B6-0971-428F-B2B9-C64D9CA860BC}"/>
    <cellStyle name="Moeda 6 2 3 2" xfId="774" xr:uid="{15DE0454-3DF4-4559-ACEF-4138649E6207}"/>
    <cellStyle name="Moeda 6 2 3 3" xfId="1325" xr:uid="{D7FBA5A8-E40A-46E4-8147-6C0A6697F4FA}"/>
    <cellStyle name="Moeda 6 2 4" xfId="303" xr:uid="{60414C9E-FC6B-4A70-AD1B-ACE93A10B0FF}"/>
    <cellStyle name="Moeda 6 2 4 2" xfId="854" xr:uid="{B5F54F90-D4D8-49F1-83DD-15C896C5A717}"/>
    <cellStyle name="Moeda 6 2 4 3" xfId="1404" xr:uid="{4F207793-7BBE-4423-994F-660FA97ECC00}"/>
    <cellStyle name="Moeda 6 2 5" xfId="381" xr:uid="{38079EDF-D88F-4000-9300-BF3A728E1AAC}"/>
    <cellStyle name="Moeda 6 2 5 2" xfId="932" xr:uid="{892D00D5-6A08-412F-BA62-06C55DB6BCAA}"/>
    <cellStyle name="Moeda 6 2 5 3" xfId="1482" xr:uid="{D838078D-1971-463B-811C-8D5FC6A8D85E}"/>
    <cellStyle name="Moeda 6 2 6" xfId="460" xr:uid="{E00547A4-4F30-4842-A06F-1CAC073EC9E1}"/>
    <cellStyle name="Moeda 6 2 6 2" xfId="1011" xr:uid="{6D7FAD41-8F65-4C2F-8482-E5ECD4BA0548}"/>
    <cellStyle name="Moeda 6 2 6 3" xfId="1561" xr:uid="{B068DCE7-A62E-44C9-8F9C-EC3D3BE1D65D}"/>
    <cellStyle name="Moeda 6 2 7" xfId="538" xr:uid="{45C913FC-BAE8-4A8B-AB5B-4D3F6F2D72EF}"/>
    <cellStyle name="Moeda 6 2 7 2" xfId="1089" xr:uid="{EC5F70BC-BF7C-4541-B068-6F11B3C77CB9}"/>
    <cellStyle name="Moeda 6 2 7 3" xfId="1639" xr:uid="{3A29DC50-7B11-48E0-839E-F95CB7D2C699}"/>
    <cellStyle name="Moeda 6 2 8" xfId="617" xr:uid="{E65D5B60-F56C-44C6-90F6-3756EB92F053}"/>
    <cellStyle name="Moeda 6 2 9" xfId="1168" xr:uid="{2B22F4E5-024C-493F-9BE8-100F895BAEBD}"/>
    <cellStyle name="Moeda 6 3" xfId="112" xr:uid="{3D6654B1-C8E5-47A5-8B97-115CA07B2EF8}"/>
    <cellStyle name="Moeda 6 3 2" xfId="663" xr:uid="{9744929F-3822-4091-BCEA-4DF3EBED7987}"/>
    <cellStyle name="Moeda 6 3 3" xfId="1214" xr:uid="{6D1F6E63-3D90-4EEE-A85D-CD95DD946A51}"/>
    <cellStyle name="Moeda 6 4" xfId="191" xr:uid="{1703218C-A3FF-49C1-9321-400BB167F7D1}"/>
    <cellStyle name="Moeda 6 4 2" xfId="742" xr:uid="{AACC6D31-A098-42A0-B724-1C4C69424154}"/>
    <cellStyle name="Moeda 6 4 3" xfId="1293" xr:uid="{1066E3E6-0240-4E79-B3D0-5F3CF1983F01}"/>
    <cellStyle name="Moeda 6 5" xfId="271" xr:uid="{4E64ED61-099D-4548-A3E3-43B28C2D0651}"/>
    <cellStyle name="Moeda 6 5 2" xfId="822" xr:uid="{EAEA9EDC-86DC-465E-BBBA-46ABAF003C28}"/>
    <cellStyle name="Moeda 6 5 3" xfId="1372" xr:uid="{4FCCEF35-6419-40A9-90ED-2B0F377CDFD5}"/>
    <cellStyle name="Moeda 6 6" xfId="349" xr:uid="{673E4367-3F32-4613-BB00-52CE6AF4D6E4}"/>
    <cellStyle name="Moeda 6 6 2" xfId="900" xr:uid="{D8A9FCE3-C44A-4321-8EA1-F059814AB663}"/>
    <cellStyle name="Moeda 6 6 3" xfId="1450" xr:uid="{6FCF2EDD-C1F3-4D4F-A3DD-05EBFC8EEEB2}"/>
    <cellStyle name="Moeda 6 7" xfId="428" xr:uid="{E90F3489-E2DD-4521-B563-7E1ED5CF3A2E}"/>
    <cellStyle name="Moeda 6 7 2" xfId="979" xr:uid="{ED5AADF7-6CF6-4C41-ACF4-A7B80DCBAA79}"/>
    <cellStyle name="Moeda 6 7 3" xfId="1529" xr:uid="{8A21FBE3-CDDA-4157-AF2C-A0391F747F1A}"/>
    <cellStyle name="Moeda 6 8" xfId="506" xr:uid="{70A248FC-92FE-4F2D-A6C0-B9576D8740ED}"/>
    <cellStyle name="Moeda 6 8 2" xfId="1057" xr:uid="{40B21E18-0D31-4587-AF2E-4FFC014AAED5}"/>
    <cellStyle name="Moeda 6 8 3" xfId="1607" xr:uid="{C8959F59-14F2-4E58-8733-307F89D43BD5}"/>
    <cellStyle name="Moeda 6 9" xfId="585" xr:uid="{094C87DB-EC28-40AB-BFB9-0AD2EED82BC4}"/>
    <cellStyle name="Moeda 7" xfId="49" xr:uid="{80CA4037-EF78-4397-BAB2-059E2EACA811}"/>
    <cellStyle name="Moeda 7 2" xfId="128" xr:uid="{FD43BE0F-ED03-4D3C-95A1-4B1519C1AB47}"/>
    <cellStyle name="Moeda 7 2 2" xfId="679" xr:uid="{5E461F43-8DB3-41F4-9212-735FC43B8B44}"/>
    <cellStyle name="Moeda 7 2 3" xfId="1230" xr:uid="{1E9CF1EE-D144-4A34-A8F6-799C8C948C29}"/>
    <cellStyle name="Moeda 7 3" xfId="207" xr:uid="{FCBB1C75-807D-494F-A894-4C967B242BF0}"/>
    <cellStyle name="Moeda 7 3 2" xfId="758" xr:uid="{75638F51-F0F7-4A9C-A662-7378AB9800B3}"/>
    <cellStyle name="Moeda 7 3 3" xfId="1309" xr:uid="{1F78C9BA-FE94-4AB9-AE2C-6E47742A26A6}"/>
    <cellStyle name="Moeda 7 4" xfId="287" xr:uid="{7B3F6223-2AEC-4B35-81CC-68964FE69893}"/>
    <cellStyle name="Moeda 7 4 2" xfId="838" xr:uid="{F5ABA118-8D04-4272-8F3F-591C316BD0A3}"/>
    <cellStyle name="Moeda 7 4 3" xfId="1388" xr:uid="{D558ECCD-0AB7-4D8C-8097-3A99E337E01E}"/>
    <cellStyle name="Moeda 7 5" xfId="365" xr:uid="{3BB1E1F8-066B-4D5E-A1B5-D42F88399076}"/>
    <cellStyle name="Moeda 7 5 2" xfId="916" xr:uid="{7040A971-FDB7-49DA-B835-5AA14F678DA5}"/>
    <cellStyle name="Moeda 7 5 3" xfId="1466" xr:uid="{C320D68E-9D3B-451A-B017-ACC3D0FDBB0F}"/>
    <cellStyle name="Moeda 7 6" xfId="444" xr:uid="{8A694ADC-720C-4AA9-B501-0A485B2A3196}"/>
    <cellStyle name="Moeda 7 6 2" xfId="995" xr:uid="{6433FF3B-DBAC-461D-B33C-70876FF2C182}"/>
    <cellStyle name="Moeda 7 6 3" xfId="1545" xr:uid="{E5C91B1C-16F7-4878-B209-3736966D27D8}"/>
    <cellStyle name="Moeda 7 7" xfId="522" xr:uid="{585B2442-3032-40AF-B77D-AB36A5EF4755}"/>
    <cellStyle name="Moeda 7 7 2" xfId="1073" xr:uid="{3E50B3DE-8BEB-4CBC-858D-3BDD4715A530}"/>
    <cellStyle name="Moeda 7 7 3" xfId="1623" xr:uid="{FD5B8FFD-B847-43E5-94D0-63EDAD8542B4}"/>
    <cellStyle name="Moeda 7 8" xfId="601" xr:uid="{91CEDE0A-F88F-4BF4-A65F-F173A6D8BCE1}"/>
    <cellStyle name="Moeda 7 9" xfId="1152" xr:uid="{E0B15DBA-FAC9-4842-A1F6-F161FD889966}"/>
    <cellStyle name="Moeda 8" xfId="175" xr:uid="{FA7D184B-CD1E-4034-AF65-E2332644B29F}"/>
    <cellStyle name="Moeda 8 2" xfId="726" xr:uid="{21048299-DDEB-444F-A781-208A963C4BCC}"/>
    <cellStyle name="Moeda 8 3" xfId="1277" xr:uid="{CA103D3A-E1DB-4762-8D18-533745A86C34}"/>
    <cellStyle name="Moeda 9" xfId="254" xr:uid="{B9A17765-21B4-457D-ACC9-9147734AEA23}"/>
    <cellStyle name="Moeda 9 2" xfId="805" xr:uid="{D8539F00-37A7-4B39-8D33-41C6A72E2692}"/>
    <cellStyle name="Moeda 9 3" xfId="1356" xr:uid="{6C1D7D4F-921B-4A6D-AAFE-6694FC9ECE6E}"/>
    <cellStyle name="Normal" xfId="0" builtinId="0"/>
    <cellStyle name="Normal 2" xfId="2" xr:uid="{434425F9-0EFC-4309-BDB8-EFE2B4438F6D}"/>
    <cellStyle name="Normal 2 2" xfId="90" xr:uid="{568765C0-7057-4CB4-B485-A1B9A5414000}"/>
    <cellStyle name="Porcentagem" xfId="1664" builtinId="5"/>
    <cellStyle name="Porcentagem 2" xfId="5" xr:uid="{80BE3CDF-0B94-4B94-8F10-87BDC53929A7}"/>
    <cellStyle name="Porcentagem 3" xfId="264" xr:uid="{A8B64BD1-FC85-4949-B84F-04991798087C}"/>
    <cellStyle name="Porcentagem 3 2" xfId="815" xr:uid="{2E90115F-327A-4C6D-9DA8-55EE23045FE8}"/>
    <cellStyle name="Separador de milhares 2" xfId="7" xr:uid="{EFAC6D3E-3841-4230-8756-AA6CDB702A9C}"/>
    <cellStyle name="Separador de milhares 2 2" xfId="11" xr:uid="{A316E431-D934-476F-B05F-6044EB554AD8}"/>
    <cellStyle name="Separador de milhares 2 2 10" xfId="249" xr:uid="{D12786D0-1A6A-40A8-A0B5-1EB4BA89A347}"/>
    <cellStyle name="Separador de milhares 2 2 10 2" xfId="800" xr:uid="{ED272BCA-2396-49A6-8C59-BA6362A3FFB0}"/>
    <cellStyle name="Separador de milhares 2 2 10 3" xfId="1351" xr:uid="{A2FAABC9-117C-488C-86AF-F37212451966}"/>
    <cellStyle name="Separador de milhares 2 2 11" xfId="329" xr:uid="{BE026E54-B194-4B38-9480-83E226554DED}"/>
    <cellStyle name="Separador de milhares 2 2 11 2" xfId="880" xr:uid="{CDA4C077-9F1F-4BB6-A6DE-F60E944ABB50}"/>
    <cellStyle name="Separador de milhares 2 2 11 3" xfId="1430" xr:uid="{FC05E60D-25C8-4E89-9650-B1713500DAD9}"/>
    <cellStyle name="Separador de milhares 2 2 12" xfId="407" xr:uid="{77B85C83-3A0A-42A4-9067-3DC32875BC83}"/>
    <cellStyle name="Separador de milhares 2 2 12 2" xfId="958" xr:uid="{6F1EDA2D-D46D-42DF-9EF5-37CAA0323147}"/>
    <cellStyle name="Separador de milhares 2 2 12 3" xfId="1508" xr:uid="{3E45A848-B627-4514-B7CE-3E0EA0062C21}"/>
    <cellStyle name="Separador de milhares 2 2 13" xfId="486" xr:uid="{C94109A5-17DC-4F39-8C17-CA1BC40CA494}"/>
    <cellStyle name="Separador de milhares 2 2 13 2" xfId="1037" xr:uid="{EF402F28-4185-40E8-B949-8BFD4DAFB152}"/>
    <cellStyle name="Separador de milhares 2 2 13 3" xfId="1587" xr:uid="{6AC62ADF-5AC7-4E8A-8586-E8F9CFC2063C}"/>
    <cellStyle name="Separador de milhares 2 2 14" xfId="564" xr:uid="{AC1EDB76-BFC4-49BF-B702-A4C048FC7DC4}"/>
    <cellStyle name="Separador de milhares 2 2 15" xfId="1115" xr:uid="{70905D2D-5DEF-46DB-85ED-D14B02B33069}"/>
    <cellStyle name="Separador de milhares 2 2 2" xfId="15" xr:uid="{24690AD7-5988-4169-8FD0-F92B7CAF752A}"/>
    <cellStyle name="Separador de milhares 2 2 2 10" xfId="410" xr:uid="{B094F156-156B-48CB-828E-3E4C1AF5C2CB}"/>
    <cellStyle name="Separador de milhares 2 2 2 10 2" xfId="961" xr:uid="{6554D7AF-DACA-4F5C-BBA8-6005727FD6D1}"/>
    <cellStyle name="Separador de milhares 2 2 2 10 3" xfId="1511" xr:uid="{A991718C-0185-4874-B834-48DAE106BCD2}"/>
    <cellStyle name="Separador de milhares 2 2 2 11" xfId="489" xr:uid="{2131D31E-2841-4204-BECF-836719781B14}"/>
    <cellStyle name="Separador de milhares 2 2 2 11 2" xfId="1040" xr:uid="{C1A71872-C5B8-4540-9730-44B1BB53321D}"/>
    <cellStyle name="Separador de milhares 2 2 2 11 3" xfId="1590" xr:uid="{23D0DC2A-8222-4336-BC51-4C56FB3250E7}"/>
    <cellStyle name="Separador de milhares 2 2 2 12" xfId="567" xr:uid="{79410DD3-DB01-4EC9-80E6-70BBA4724D60}"/>
    <cellStyle name="Separador de milhares 2 2 2 13" xfId="1118" xr:uid="{D530AF6F-CBF7-4CEF-8935-EB781688CD6D}"/>
    <cellStyle name="Separador de milhares 2 2 2 2" xfId="22" xr:uid="{AD12FA04-1797-4F8E-BCF0-7BD4A91FB438}"/>
    <cellStyle name="Separador de milhares 2 2 2 2 10" xfId="495" xr:uid="{792E53C4-393B-4299-8BC5-9DF5A4DD7678}"/>
    <cellStyle name="Separador de milhares 2 2 2 2 10 2" xfId="1046" xr:uid="{FFCA2B64-26CB-4524-AB27-5436ED4D1FE9}"/>
    <cellStyle name="Separador de milhares 2 2 2 2 10 3" xfId="1596" xr:uid="{75C6F3CB-4186-4079-A8F2-B68F0688E605}"/>
    <cellStyle name="Separador de milhares 2 2 2 2 11" xfId="574" xr:uid="{2B86F2C7-4B96-4C2C-937A-9C1DA85DCB94}"/>
    <cellStyle name="Separador de milhares 2 2 2 2 12" xfId="1125" xr:uid="{CAE15A17-F616-4E5C-9319-C549359E289A}"/>
    <cellStyle name="Separador de milhares 2 2 2 2 2" xfId="38" xr:uid="{A5CBA2FE-1E2E-42D7-AD75-7F83B5922AC1}"/>
    <cellStyle name="Separador de milhares 2 2 2 2 2 10" xfId="1141" xr:uid="{12003307-AFC8-43AE-A40E-19A2CBE2157B}"/>
    <cellStyle name="Separador de milhares 2 2 2 2 2 2" xfId="70" xr:uid="{23B57EC8-DEE4-44FB-92F8-E68BDB734E57}"/>
    <cellStyle name="Separador de milhares 2 2 2 2 2 2 2" xfId="149" xr:uid="{1ECC0107-24A8-40AE-8D37-A3F503C4AF30}"/>
    <cellStyle name="Separador de milhares 2 2 2 2 2 2 2 2" xfId="700" xr:uid="{D62ADCE2-008C-41AB-9FED-804591292762}"/>
    <cellStyle name="Separador de milhares 2 2 2 2 2 2 2 3" xfId="1251" xr:uid="{9BE4541F-B880-4EB0-8B69-921E3BB997E1}"/>
    <cellStyle name="Separador de milhares 2 2 2 2 2 2 3" xfId="228" xr:uid="{3CF3AE78-D4DC-47B2-BF2C-11BE200854C9}"/>
    <cellStyle name="Separador de milhares 2 2 2 2 2 2 3 2" xfId="779" xr:uid="{89D95837-83E4-44FC-8EEC-5A6489DACB49}"/>
    <cellStyle name="Separador de milhares 2 2 2 2 2 2 3 3" xfId="1330" xr:uid="{3A5EF705-C08B-47F4-BE17-7B2B49E81621}"/>
    <cellStyle name="Separador de milhares 2 2 2 2 2 2 4" xfId="308" xr:uid="{C8128A48-3804-4B34-AD03-9EC22E4BEB81}"/>
    <cellStyle name="Separador de milhares 2 2 2 2 2 2 4 2" xfId="859" xr:uid="{F1C2B9F4-1338-4525-80A5-9EDE1F461768}"/>
    <cellStyle name="Separador de milhares 2 2 2 2 2 2 4 3" xfId="1409" xr:uid="{EE6D78D1-3136-44B0-9AB9-F182F2F0DE99}"/>
    <cellStyle name="Separador de milhares 2 2 2 2 2 2 5" xfId="386" xr:uid="{F4E8D032-8F4F-40AC-8F40-F5DCCA471922}"/>
    <cellStyle name="Separador de milhares 2 2 2 2 2 2 5 2" xfId="937" xr:uid="{D78F2075-96DF-46EC-8067-80C81D1C102B}"/>
    <cellStyle name="Separador de milhares 2 2 2 2 2 2 5 3" xfId="1487" xr:uid="{C5CA0E56-2EE9-4F77-8F3C-A6CA4F292C34}"/>
    <cellStyle name="Separador de milhares 2 2 2 2 2 2 6" xfId="465" xr:uid="{939F633D-40BC-48A3-845F-C71907D2FBF8}"/>
    <cellStyle name="Separador de milhares 2 2 2 2 2 2 6 2" xfId="1016" xr:uid="{1A6211BA-06CB-4585-AD80-CDED34153ADF}"/>
    <cellStyle name="Separador de milhares 2 2 2 2 2 2 6 3" xfId="1566" xr:uid="{8147139B-FDD1-4877-8061-7A6225D1ADF3}"/>
    <cellStyle name="Separador de milhares 2 2 2 2 2 2 7" xfId="543" xr:uid="{7373BEBE-1DA0-4339-AEF8-3F6847D8D2E5}"/>
    <cellStyle name="Separador de milhares 2 2 2 2 2 2 7 2" xfId="1094" xr:uid="{CAEB1C7C-35EF-48B0-A690-C87F9F63265B}"/>
    <cellStyle name="Separador de milhares 2 2 2 2 2 2 7 3" xfId="1644" xr:uid="{64D840C1-C9C6-473B-80F4-D62C9123F733}"/>
    <cellStyle name="Separador de milhares 2 2 2 2 2 2 8" xfId="622" xr:uid="{94D3B5F2-7A8C-44BC-91C9-40DF774068F7}"/>
    <cellStyle name="Separador de milhares 2 2 2 2 2 2 9" xfId="1173" xr:uid="{50947FA1-2941-4F80-A931-96D17ABBF608}"/>
    <cellStyle name="Separador de milhares 2 2 2 2 2 3" xfId="117" xr:uid="{CFD2ADDE-3814-4DA0-80BB-4159F05AD7FF}"/>
    <cellStyle name="Separador de milhares 2 2 2 2 2 3 2" xfId="668" xr:uid="{85C3C773-52AB-42E8-9622-0D755BA6456E}"/>
    <cellStyle name="Separador de milhares 2 2 2 2 2 3 3" xfId="1219" xr:uid="{05B8FA72-E1B0-40CC-88AD-844C5194C6DC}"/>
    <cellStyle name="Separador de milhares 2 2 2 2 2 4" xfId="196" xr:uid="{41915430-966E-4F5B-83FE-6E43E41C48BD}"/>
    <cellStyle name="Separador de milhares 2 2 2 2 2 4 2" xfId="747" xr:uid="{6280DFF3-745B-45E4-8C97-508EE0DFD46A}"/>
    <cellStyle name="Separador de milhares 2 2 2 2 2 4 3" xfId="1298" xr:uid="{5A8F2662-B030-421E-8EBE-D274191FFBB5}"/>
    <cellStyle name="Separador de milhares 2 2 2 2 2 5" xfId="276" xr:uid="{25D5B760-C9E3-40BE-9AC0-59F28B2EF82E}"/>
    <cellStyle name="Separador de milhares 2 2 2 2 2 5 2" xfId="827" xr:uid="{1F68ABD4-838A-44C1-826C-71C426F62CD8}"/>
    <cellStyle name="Separador de milhares 2 2 2 2 2 5 3" xfId="1377" xr:uid="{B2ACBFFD-251E-4C5B-A778-01013272C1A6}"/>
    <cellStyle name="Separador de milhares 2 2 2 2 2 6" xfId="354" xr:uid="{7A96FA4E-4AD4-4FD6-A1A8-A6EE9E818CAD}"/>
    <cellStyle name="Separador de milhares 2 2 2 2 2 6 2" xfId="905" xr:uid="{08E30CD3-7659-4EBA-9F10-4B169D6B66BC}"/>
    <cellStyle name="Separador de milhares 2 2 2 2 2 6 3" xfId="1455" xr:uid="{2A086720-17DE-4918-8D35-5843168FB3F8}"/>
    <cellStyle name="Separador de milhares 2 2 2 2 2 7" xfId="433" xr:uid="{A8CB062A-AD59-41B4-BA60-FE2A2EDC25D7}"/>
    <cellStyle name="Separador de milhares 2 2 2 2 2 7 2" xfId="984" xr:uid="{541BCFD7-70F1-44E3-834A-5C1630F67661}"/>
    <cellStyle name="Separador de milhares 2 2 2 2 2 7 3" xfId="1534" xr:uid="{65C00ADB-9974-4A96-8076-D1CDA11A1773}"/>
    <cellStyle name="Separador de milhares 2 2 2 2 2 8" xfId="511" xr:uid="{D2E8FE17-302D-4808-8042-2723FA31D3F1}"/>
    <cellStyle name="Separador de milhares 2 2 2 2 2 8 2" xfId="1062" xr:uid="{17B40F03-8BD4-4FBA-8646-D890B8D7BD84}"/>
    <cellStyle name="Separador de milhares 2 2 2 2 2 8 3" xfId="1612" xr:uid="{D93A4BCC-B98C-4173-A9A3-BBFCFD58195C}"/>
    <cellStyle name="Separador de milhares 2 2 2 2 2 9" xfId="590" xr:uid="{A0D34453-7481-4FD3-AD2A-094AFCF94ACB}"/>
    <cellStyle name="Separador de milhares 2 2 2 2 3" xfId="54" xr:uid="{95787CE7-C7DB-4FD0-AA7A-E0A9991591F4}"/>
    <cellStyle name="Separador de milhares 2 2 2 2 3 2" xfId="133" xr:uid="{E5A4EADA-E205-4411-9157-829097515AD9}"/>
    <cellStyle name="Separador de milhares 2 2 2 2 3 2 2" xfId="684" xr:uid="{B416423B-0C97-40B9-A474-C1C2F26B40FF}"/>
    <cellStyle name="Separador de milhares 2 2 2 2 3 2 3" xfId="1235" xr:uid="{99EDCCEC-B315-4F21-BC77-2B93F709F5FD}"/>
    <cellStyle name="Separador de milhares 2 2 2 2 3 3" xfId="212" xr:uid="{3FC83308-46B4-41EC-B5CC-ABCEFC0DA876}"/>
    <cellStyle name="Separador de milhares 2 2 2 2 3 3 2" xfId="763" xr:uid="{A4DED6CD-173C-4D8C-B15F-3E3ED3A2F863}"/>
    <cellStyle name="Separador de milhares 2 2 2 2 3 3 3" xfId="1314" xr:uid="{866FF925-5075-4EB3-A6E7-7F5EE6D08923}"/>
    <cellStyle name="Separador de milhares 2 2 2 2 3 4" xfId="292" xr:uid="{6C272C1E-B87E-4972-B443-CBC7096A9C0C}"/>
    <cellStyle name="Separador de milhares 2 2 2 2 3 4 2" xfId="843" xr:uid="{AB852061-D578-4B96-939C-8A399455B049}"/>
    <cellStyle name="Separador de milhares 2 2 2 2 3 4 3" xfId="1393" xr:uid="{245E6BF7-0099-4385-A99D-A08BAB54A1B9}"/>
    <cellStyle name="Separador de milhares 2 2 2 2 3 5" xfId="370" xr:uid="{C38A548F-7949-42CC-A620-88DE5E1ABB06}"/>
    <cellStyle name="Separador de milhares 2 2 2 2 3 5 2" xfId="921" xr:uid="{36AEFFC7-E3D8-45C1-9D00-7ECD940B54E9}"/>
    <cellStyle name="Separador de milhares 2 2 2 2 3 5 3" xfId="1471" xr:uid="{7BE8E5B0-4D09-4394-8525-8967EEDFCBC4}"/>
    <cellStyle name="Separador de milhares 2 2 2 2 3 6" xfId="449" xr:uid="{112D0900-7B6E-414C-A019-1DF14BEFE7D1}"/>
    <cellStyle name="Separador de milhares 2 2 2 2 3 6 2" xfId="1000" xr:uid="{BDD30C51-098B-4886-A209-4D4FAC12E0B3}"/>
    <cellStyle name="Separador de milhares 2 2 2 2 3 6 3" xfId="1550" xr:uid="{C5760141-5209-4AF4-8863-46B8962802EA}"/>
    <cellStyle name="Separador de milhares 2 2 2 2 3 7" xfId="527" xr:uid="{41A11ED6-765E-4430-A08E-66BE12C731D0}"/>
    <cellStyle name="Separador de milhares 2 2 2 2 3 7 2" xfId="1078" xr:uid="{83C9D296-C6AA-4D1C-B9C0-3C825CE54F22}"/>
    <cellStyle name="Separador de milhares 2 2 2 2 3 7 3" xfId="1628" xr:uid="{5C561ED6-1688-4F91-9D02-707F18574CF6}"/>
    <cellStyle name="Separador de milhares 2 2 2 2 3 8" xfId="606" xr:uid="{847B0FDE-3978-4B9D-957C-ADA79D4DE22A}"/>
    <cellStyle name="Separador de milhares 2 2 2 2 3 9" xfId="1157" xr:uid="{E46CC5CA-313A-4CEE-A9DF-6AD29913E999}"/>
    <cellStyle name="Separador de milhares 2 2 2 2 4" xfId="85" xr:uid="{0504767F-0BF0-452B-B8D6-0F86E9C255CA}"/>
    <cellStyle name="Separador de milhares 2 2 2 2 4 2" xfId="164" xr:uid="{604CEC9F-02CA-4B4D-894D-40643F671009}"/>
    <cellStyle name="Separador de milhares 2 2 2 2 4 2 2" xfId="715" xr:uid="{601C408A-C886-4BB7-A42A-021FEF6A6FCF}"/>
    <cellStyle name="Separador de milhares 2 2 2 2 4 2 3" xfId="1266" xr:uid="{7BEA4AF0-CAB4-4BFD-BD36-B5049FADAA76}"/>
    <cellStyle name="Separador de milhares 2 2 2 2 4 3" xfId="243" xr:uid="{42007ACC-2F83-4BD3-B8E7-3C6BB88AE813}"/>
    <cellStyle name="Separador de milhares 2 2 2 2 4 3 2" xfId="794" xr:uid="{F46A922B-6E06-403D-995C-B0F4418D8A7B}"/>
    <cellStyle name="Separador de milhares 2 2 2 2 4 3 3" xfId="1345" xr:uid="{8C6F9EF0-45A2-4330-AA96-8B467AE8B2EF}"/>
    <cellStyle name="Separador de milhares 2 2 2 2 4 4" xfId="323" xr:uid="{4DFF3D0C-23EA-4E17-87BF-C2D09760703E}"/>
    <cellStyle name="Separador de milhares 2 2 2 2 4 4 2" xfId="874" xr:uid="{125485F6-8947-476E-90EF-8F9AA643FEC5}"/>
    <cellStyle name="Separador de milhares 2 2 2 2 4 4 3" xfId="1424" xr:uid="{54DD6C92-D3AE-4415-BEFD-E46346A588C2}"/>
    <cellStyle name="Separador de milhares 2 2 2 2 4 5" xfId="401" xr:uid="{A36484BA-74DA-43E9-881E-7DB3E45EC386}"/>
    <cellStyle name="Separador de milhares 2 2 2 2 4 5 2" xfId="952" xr:uid="{FEE2F281-8279-419F-B848-330DB74BA442}"/>
    <cellStyle name="Separador de milhares 2 2 2 2 4 5 3" xfId="1502" xr:uid="{119201F8-4650-4E55-98CE-019CB4911FF8}"/>
    <cellStyle name="Separador de milhares 2 2 2 2 4 6" xfId="480" xr:uid="{C719AC76-69F8-4202-8BEE-A03EA6AC2C28}"/>
    <cellStyle name="Separador de milhares 2 2 2 2 4 6 2" xfId="1031" xr:uid="{6ED1A24D-6372-4E7C-8C42-69ED167A7954}"/>
    <cellStyle name="Separador de milhares 2 2 2 2 4 6 3" xfId="1581" xr:uid="{92A782F7-B3E9-46CA-B682-0E00459CE5FB}"/>
    <cellStyle name="Separador de milhares 2 2 2 2 4 7" xfId="558" xr:uid="{76B87BC5-5E3F-44A8-8EF6-BDC3609D712D}"/>
    <cellStyle name="Separador de milhares 2 2 2 2 4 7 2" xfId="1109" xr:uid="{19D3F4FA-8F97-4491-AFCA-0618C46BFCC8}"/>
    <cellStyle name="Separador de milhares 2 2 2 2 4 7 3" xfId="1659" xr:uid="{BF5A254B-DAEF-487A-9393-7572B8DD7451}"/>
    <cellStyle name="Separador de milhares 2 2 2 2 4 8" xfId="637" xr:uid="{85E46FF0-20F0-46D3-B1B1-538556AA9752}"/>
    <cellStyle name="Separador de milhares 2 2 2 2 4 9" xfId="1188" xr:uid="{E2C281F2-468C-4276-9ED1-BB45DC1634E7}"/>
    <cellStyle name="Separador de milhares 2 2 2 2 5" xfId="101" xr:uid="{775AC78B-14B5-4465-BA45-90BE77022666}"/>
    <cellStyle name="Separador de milhares 2 2 2 2 5 2" xfId="652" xr:uid="{6E94468F-CED7-4FF7-A903-3A7C2EEBA16C}"/>
    <cellStyle name="Separador de milhares 2 2 2 2 5 3" xfId="1203" xr:uid="{D23F5C77-D71B-487D-A3DF-A0012827BE02}"/>
    <cellStyle name="Separador de milhares 2 2 2 2 6" xfId="180" xr:uid="{F790016A-B376-4FFC-9CA3-0D45D235A7FE}"/>
    <cellStyle name="Separador de milhares 2 2 2 2 6 2" xfId="731" xr:uid="{8D4E6785-2696-4749-AE68-CA4708FF501F}"/>
    <cellStyle name="Separador de milhares 2 2 2 2 6 3" xfId="1282" xr:uid="{B09872EB-B802-4949-BF47-57685CD83841}"/>
    <cellStyle name="Separador de milhares 2 2 2 2 7" xfId="259" xr:uid="{D624475C-545E-4BB5-A6A7-A3E23014DFBF}"/>
    <cellStyle name="Separador de milhares 2 2 2 2 7 2" xfId="810" xr:uid="{2AFDC721-BA36-4304-ADEE-8C268699826F}"/>
    <cellStyle name="Separador de milhares 2 2 2 2 7 3" xfId="1361" xr:uid="{59C52BE7-844F-4325-980A-8EC2AEFE7DF1}"/>
    <cellStyle name="Separador de milhares 2 2 2 2 8" xfId="338" xr:uid="{F4A5B7B9-482C-4A55-9E49-DB98AD748707}"/>
    <cellStyle name="Separador de milhares 2 2 2 2 8 2" xfId="889" xr:uid="{1C674EE0-D971-4A89-B7AB-2BB219DEB450}"/>
    <cellStyle name="Separador de milhares 2 2 2 2 8 3" xfId="1439" xr:uid="{0BF5D18C-202E-40AF-9DB4-64DAC64E9176}"/>
    <cellStyle name="Separador de milhares 2 2 2 2 9" xfId="417" xr:uid="{8A43D8CA-58E3-4155-B7CB-F269F3A9A6D4}"/>
    <cellStyle name="Separador de milhares 2 2 2 2 9 2" xfId="968" xr:uid="{0317A5A9-5FC3-456F-87DF-A27C8500EDE3}"/>
    <cellStyle name="Separador de milhares 2 2 2 2 9 3" xfId="1518" xr:uid="{B5657167-7217-439C-99A8-F582A25F0032}"/>
    <cellStyle name="Separador de milhares 2 2 2 3" xfId="31" xr:uid="{2D4B8629-2C9F-4C21-8243-6FF4DDD734B0}"/>
    <cellStyle name="Separador de milhares 2 2 2 3 10" xfId="1134" xr:uid="{150726D2-F283-4326-BCA0-311F030EE798}"/>
    <cellStyle name="Separador de milhares 2 2 2 3 2" xfId="63" xr:uid="{90511B91-2E7A-49AC-BFD0-9E1DE9C1CFE4}"/>
    <cellStyle name="Separador de milhares 2 2 2 3 2 2" xfId="142" xr:uid="{28C5187E-B46A-4C09-A6D1-87EE5CE50F00}"/>
    <cellStyle name="Separador de milhares 2 2 2 3 2 2 2" xfId="693" xr:uid="{0015FA30-6C63-4D7F-A3E4-B5A66AF48337}"/>
    <cellStyle name="Separador de milhares 2 2 2 3 2 2 3" xfId="1244" xr:uid="{2DC8D687-99F7-462C-81A9-79580376F611}"/>
    <cellStyle name="Separador de milhares 2 2 2 3 2 3" xfId="221" xr:uid="{CAD3E1F6-4DB1-4B0E-A5E4-32AF05AB4F6C}"/>
    <cellStyle name="Separador de milhares 2 2 2 3 2 3 2" xfId="772" xr:uid="{026450D2-5CB1-47DB-874F-B47192E9EE23}"/>
    <cellStyle name="Separador de milhares 2 2 2 3 2 3 3" xfId="1323" xr:uid="{1D4F5496-CEC0-414C-B39B-D2DE650D4D4E}"/>
    <cellStyle name="Separador de milhares 2 2 2 3 2 4" xfId="301" xr:uid="{F6A19EEA-6A08-41DE-8D98-E8B41120C8B2}"/>
    <cellStyle name="Separador de milhares 2 2 2 3 2 4 2" xfId="852" xr:uid="{A0E58F40-3E6F-4996-B91C-E403F2E8D058}"/>
    <cellStyle name="Separador de milhares 2 2 2 3 2 4 3" xfId="1402" xr:uid="{37BEDEFB-7399-41BE-B168-259ED993CD29}"/>
    <cellStyle name="Separador de milhares 2 2 2 3 2 5" xfId="379" xr:uid="{8FCED8E9-0B68-4D15-83AE-8A8FD52311ED}"/>
    <cellStyle name="Separador de milhares 2 2 2 3 2 5 2" xfId="930" xr:uid="{6609CDDF-E8C8-4C1D-8B43-C58CF36E6C7B}"/>
    <cellStyle name="Separador de milhares 2 2 2 3 2 5 3" xfId="1480" xr:uid="{56B0A8DD-84CB-42EB-9A45-3DF1EEAD34D6}"/>
    <cellStyle name="Separador de milhares 2 2 2 3 2 6" xfId="458" xr:uid="{2C819027-FAAD-4EE5-9D44-744B317E3F68}"/>
    <cellStyle name="Separador de milhares 2 2 2 3 2 6 2" xfId="1009" xr:uid="{D990B71B-EFF0-4AEE-AE01-C83AFB02CA4B}"/>
    <cellStyle name="Separador de milhares 2 2 2 3 2 6 3" xfId="1559" xr:uid="{CCDE2D49-1336-47E9-A7B4-01B1AD230F24}"/>
    <cellStyle name="Separador de milhares 2 2 2 3 2 7" xfId="536" xr:uid="{0B67A233-F5DE-4369-8807-4813525FEB66}"/>
    <cellStyle name="Separador de milhares 2 2 2 3 2 7 2" xfId="1087" xr:uid="{82AFCD97-4FA1-41DA-8862-780A6F3C7FDB}"/>
    <cellStyle name="Separador de milhares 2 2 2 3 2 7 3" xfId="1637" xr:uid="{D1F71BAA-46E3-4FAB-89F2-FF7F54094E72}"/>
    <cellStyle name="Separador de milhares 2 2 2 3 2 8" xfId="615" xr:uid="{43C72BB3-6FFE-4908-AD4B-6DEC5EC90B53}"/>
    <cellStyle name="Separador de milhares 2 2 2 3 2 9" xfId="1166" xr:uid="{56BEE669-55A6-433D-8A56-E88C407C19EA}"/>
    <cellStyle name="Separador de milhares 2 2 2 3 3" xfId="110" xr:uid="{459A0DA6-DF82-4B53-B899-27186757B0B0}"/>
    <cellStyle name="Separador de milhares 2 2 2 3 3 2" xfId="661" xr:uid="{01D0C138-33C1-4350-964D-AE7C16741884}"/>
    <cellStyle name="Separador de milhares 2 2 2 3 3 3" xfId="1212" xr:uid="{D858F59A-9D35-40F2-B2B5-C2BE863B3A2D}"/>
    <cellStyle name="Separador de milhares 2 2 2 3 4" xfId="189" xr:uid="{8FD3BE67-E1AA-418B-ABAC-74E9A093A55C}"/>
    <cellStyle name="Separador de milhares 2 2 2 3 4 2" xfId="740" xr:uid="{4EB6CFD8-5CB8-4E87-A9DB-4A28F1FE0364}"/>
    <cellStyle name="Separador de milhares 2 2 2 3 4 3" xfId="1291" xr:uid="{F9AEB56C-86E5-48B6-AB5E-81DE170DE951}"/>
    <cellStyle name="Separador de milhares 2 2 2 3 5" xfId="269" xr:uid="{004E2E70-C505-4A33-8526-72DB1BEEDBE0}"/>
    <cellStyle name="Separador de milhares 2 2 2 3 5 2" xfId="820" xr:uid="{983B2B92-15C2-4D4B-90CE-1733527F9BF6}"/>
    <cellStyle name="Separador de milhares 2 2 2 3 5 3" xfId="1370" xr:uid="{EB8583DB-13E0-454F-9B43-1FEB237B6972}"/>
    <cellStyle name="Separador de milhares 2 2 2 3 6" xfId="347" xr:uid="{F8590EC1-91A8-4C6C-B833-316ACEED5B3D}"/>
    <cellStyle name="Separador de milhares 2 2 2 3 6 2" xfId="898" xr:uid="{57E802C4-BB7A-44FD-900A-060B864FD9AE}"/>
    <cellStyle name="Separador de milhares 2 2 2 3 6 3" xfId="1448" xr:uid="{B9AEA9AB-9023-4208-A8E6-27F909AEF54A}"/>
    <cellStyle name="Separador de milhares 2 2 2 3 7" xfId="426" xr:uid="{6605C5BB-2F8B-454D-8D55-641374396D4A}"/>
    <cellStyle name="Separador de milhares 2 2 2 3 7 2" xfId="977" xr:uid="{62EDB60C-2528-4EB2-A82D-252D3DAA8A2D}"/>
    <cellStyle name="Separador de milhares 2 2 2 3 7 3" xfId="1527" xr:uid="{DBD4550E-DB18-4103-B7E0-871A9353870A}"/>
    <cellStyle name="Separador de milhares 2 2 2 3 8" xfId="504" xr:uid="{41FF890E-499E-49CA-91B3-616C5EB0F8F8}"/>
    <cellStyle name="Separador de milhares 2 2 2 3 8 2" xfId="1055" xr:uid="{78840D98-8D41-4241-936F-3F52A3CD5C5C}"/>
    <cellStyle name="Separador de milhares 2 2 2 3 8 3" xfId="1605" xr:uid="{A5087B41-A0CC-453C-90E7-73F68C7AFE7C}"/>
    <cellStyle name="Separador de milhares 2 2 2 3 9" xfId="583" xr:uid="{EF774664-23C9-4AA3-B998-362CB910AC52}"/>
    <cellStyle name="Separador de milhares 2 2 2 4" xfId="47" xr:uid="{C8EB05A8-1221-432E-85FB-193E817A25A1}"/>
    <cellStyle name="Separador de milhares 2 2 2 4 2" xfId="126" xr:uid="{52BB3660-FB39-4434-8516-13AD121BEA14}"/>
    <cellStyle name="Separador de milhares 2 2 2 4 2 2" xfId="677" xr:uid="{5D3AFBF5-7C04-49A7-81B7-7627F9EDD0B6}"/>
    <cellStyle name="Separador de milhares 2 2 2 4 2 3" xfId="1228" xr:uid="{71A0B3E4-CA84-4713-B3F3-F3CFC225AB62}"/>
    <cellStyle name="Separador de milhares 2 2 2 4 3" xfId="205" xr:uid="{BE20E1E9-C25C-4452-B3FA-3042954B8F75}"/>
    <cellStyle name="Separador de milhares 2 2 2 4 3 2" xfId="756" xr:uid="{D4498146-7365-4378-8044-56A76B56C3C9}"/>
    <cellStyle name="Separador de milhares 2 2 2 4 3 3" xfId="1307" xr:uid="{3CDFF7F5-276F-429B-ABB5-DFE7CB2D40A5}"/>
    <cellStyle name="Separador de milhares 2 2 2 4 4" xfId="285" xr:uid="{AA033803-2EAB-4371-8724-19E86A01A032}"/>
    <cellStyle name="Separador de milhares 2 2 2 4 4 2" xfId="836" xr:uid="{3B25531F-939D-40D0-96E1-28091FF67831}"/>
    <cellStyle name="Separador de milhares 2 2 2 4 4 3" xfId="1386" xr:uid="{FA20F0D1-AACA-427F-A480-7C71E18E9A26}"/>
    <cellStyle name="Separador de milhares 2 2 2 4 5" xfId="363" xr:uid="{44AC85A9-AA34-4EE9-887B-648DC5127F8C}"/>
    <cellStyle name="Separador de milhares 2 2 2 4 5 2" xfId="914" xr:uid="{313645FB-F24C-4F36-86B0-6AE8179E8BC1}"/>
    <cellStyle name="Separador de milhares 2 2 2 4 5 3" xfId="1464" xr:uid="{D23F50A0-17C4-446E-95ED-57C3C1A7A7DA}"/>
    <cellStyle name="Separador de milhares 2 2 2 4 6" xfId="442" xr:uid="{93CC97CF-3986-45A4-89E2-AA54E7049672}"/>
    <cellStyle name="Separador de milhares 2 2 2 4 6 2" xfId="993" xr:uid="{2E7EBC6F-B5F4-4402-9A3B-85E92B5ACAB4}"/>
    <cellStyle name="Separador de milhares 2 2 2 4 6 3" xfId="1543" xr:uid="{2689695B-4CF0-4CC7-9BB4-20B9654CCD6F}"/>
    <cellStyle name="Separador de milhares 2 2 2 4 7" xfId="520" xr:uid="{555234AB-F653-4600-99C7-31B5BDED6E2B}"/>
    <cellStyle name="Separador de milhares 2 2 2 4 7 2" xfId="1071" xr:uid="{4EDE4549-9F63-4C14-9B81-DA2D4979ACBC}"/>
    <cellStyle name="Separador de milhares 2 2 2 4 7 3" xfId="1621" xr:uid="{B6218723-0102-45AE-ABE7-58558B3C90E5}"/>
    <cellStyle name="Separador de milhares 2 2 2 4 8" xfId="599" xr:uid="{784581C5-66A1-4CF6-80A1-B1262E1F8E82}"/>
    <cellStyle name="Separador de milhares 2 2 2 4 9" xfId="1150" xr:uid="{D745B6C8-37AA-4644-86D5-BC6136015F78}"/>
    <cellStyle name="Separador de milhares 2 2 2 5" xfId="79" xr:uid="{603C17BE-E075-4EF0-BFFB-F08AFBADADD7}"/>
    <cellStyle name="Separador de milhares 2 2 2 5 2" xfId="158" xr:uid="{DEF9C754-AACF-4CDC-A9C8-6F8334DAB6EB}"/>
    <cellStyle name="Separador de milhares 2 2 2 5 2 2" xfId="709" xr:uid="{D3B0DD8D-D92A-4AE2-9A51-82FA57E35513}"/>
    <cellStyle name="Separador de milhares 2 2 2 5 2 3" xfId="1260" xr:uid="{6EFA3244-2E63-49BA-BA0A-B07403637AE1}"/>
    <cellStyle name="Separador de milhares 2 2 2 5 3" xfId="237" xr:uid="{D05E88A7-7517-4C60-9EAA-43E73C9231B7}"/>
    <cellStyle name="Separador de milhares 2 2 2 5 3 2" xfId="788" xr:uid="{4DD3CDE6-D14C-4026-88B1-FFDAA6456749}"/>
    <cellStyle name="Separador de milhares 2 2 2 5 3 3" xfId="1339" xr:uid="{1C9666CA-B06E-43A2-8C30-131036686005}"/>
    <cellStyle name="Separador de milhares 2 2 2 5 4" xfId="317" xr:uid="{AE98F749-CD57-46D9-A009-8043FD8321C7}"/>
    <cellStyle name="Separador de milhares 2 2 2 5 4 2" xfId="868" xr:uid="{D2F1774E-4EE8-4070-B39D-B43BBE105C11}"/>
    <cellStyle name="Separador de milhares 2 2 2 5 4 3" xfId="1418" xr:uid="{0A69C549-EC5F-4C69-AA24-5036E685DD7A}"/>
    <cellStyle name="Separador de milhares 2 2 2 5 5" xfId="395" xr:uid="{ACD4B9AF-1ACF-439B-848B-623A5E9D64FB}"/>
    <cellStyle name="Separador de milhares 2 2 2 5 5 2" xfId="946" xr:uid="{3B880451-CE08-4DB6-B725-914CC48F9F3A}"/>
    <cellStyle name="Separador de milhares 2 2 2 5 5 3" xfId="1496" xr:uid="{23688745-43A5-48F7-AE20-489BA20EFFE7}"/>
    <cellStyle name="Separador de milhares 2 2 2 5 6" xfId="474" xr:uid="{39372CAE-708E-4850-B945-C3DDEA3C4E65}"/>
    <cellStyle name="Separador de milhares 2 2 2 5 6 2" xfId="1025" xr:uid="{F6FB451D-B389-4B1C-826C-D344F0E235DD}"/>
    <cellStyle name="Separador de milhares 2 2 2 5 6 3" xfId="1575" xr:uid="{C82C3F06-3603-496D-937F-753311080EC4}"/>
    <cellStyle name="Separador de milhares 2 2 2 5 7" xfId="552" xr:uid="{081A8BB7-761A-4E3A-B69E-3C8A1D4A00B7}"/>
    <cellStyle name="Separador de milhares 2 2 2 5 7 2" xfId="1103" xr:uid="{FF688944-477E-40F5-8E60-891A492815B8}"/>
    <cellStyle name="Separador de milhares 2 2 2 5 7 3" xfId="1653" xr:uid="{7D24AB4A-C274-45DD-96B3-FE70B980A242}"/>
    <cellStyle name="Separador de milhares 2 2 2 5 8" xfId="631" xr:uid="{A2A852D4-C0F9-4E04-9D32-B1630FB6C78D}"/>
    <cellStyle name="Separador de milhares 2 2 2 5 9" xfId="1182" xr:uid="{46115176-CB85-4A8B-979C-DF1BB94FB2F4}"/>
    <cellStyle name="Separador de milhares 2 2 2 6" xfId="95" xr:uid="{6296184E-F1BF-43DE-97EA-437A9C7338BE}"/>
    <cellStyle name="Separador de milhares 2 2 2 6 2" xfId="646" xr:uid="{B4BD4D24-7DCC-4CAC-AC17-9E1390C05361}"/>
    <cellStyle name="Separador de milhares 2 2 2 6 3" xfId="1197" xr:uid="{CDC3DFFC-632C-4AF4-8A8A-34E0818A9BE7}"/>
    <cellStyle name="Separador de milhares 2 2 2 7" xfId="173" xr:uid="{85DFB435-D8F4-4855-9FCF-BB7287AF4D65}"/>
    <cellStyle name="Separador de milhares 2 2 2 7 2" xfId="724" xr:uid="{28C95D1A-67D8-472F-B58C-2419FEA19EFC}"/>
    <cellStyle name="Separador de milhares 2 2 2 7 3" xfId="1275" xr:uid="{0F282AA7-C67D-4985-A6B1-D29280D13528}"/>
    <cellStyle name="Separador de milhares 2 2 2 8" xfId="252" xr:uid="{7525F189-8E09-4286-B2A2-468E8FF3675D}"/>
    <cellStyle name="Separador de milhares 2 2 2 8 2" xfId="803" xr:uid="{7D6B248C-6F21-4596-A0A4-6159DE74294C}"/>
    <cellStyle name="Separador de milhares 2 2 2 8 3" xfId="1354" xr:uid="{E36509D9-9EEF-4C72-A624-B24BDE62D9C3}"/>
    <cellStyle name="Separador de milhares 2 2 2 9" xfId="332" xr:uid="{04AC541B-97D3-458A-BD71-FD747A17D699}"/>
    <cellStyle name="Separador de milhares 2 2 2 9 2" xfId="883" xr:uid="{AC729DD6-6BA3-482D-A6B2-0783B15C25A0}"/>
    <cellStyle name="Separador de milhares 2 2 2 9 3" xfId="1433" xr:uid="{3CA019FF-46F7-4DA4-8F23-0E5403A4B3F1}"/>
    <cellStyle name="Separador de milhares 2 2 3" xfId="26" xr:uid="{4DE5375F-7B5F-4908-9C18-B97B217D5312}"/>
    <cellStyle name="Separador de milhares 2 2 3 10" xfId="499" xr:uid="{FC75F0E6-CC6B-4CE8-856B-501E80079D79}"/>
    <cellStyle name="Separador de milhares 2 2 3 10 2" xfId="1050" xr:uid="{1DD96117-69D4-4CB4-9A7C-70693E407253}"/>
    <cellStyle name="Separador de milhares 2 2 3 10 3" xfId="1600" xr:uid="{2DF5C23D-ABE2-47FD-8F89-8DB83F2AF1B7}"/>
    <cellStyle name="Separador de milhares 2 2 3 11" xfId="578" xr:uid="{79A40852-C4C8-48D4-A1F1-328FE073B2E9}"/>
    <cellStyle name="Separador de milhares 2 2 3 12" xfId="1129" xr:uid="{4CF3D428-1D27-4BBD-BDC6-C6548B47CE64}"/>
    <cellStyle name="Separador de milhares 2 2 3 2" xfId="42" xr:uid="{0032FE31-D4E5-4961-8FB4-2DCD6166DF1E}"/>
    <cellStyle name="Separador de milhares 2 2 3 2 10" xfId="1145" xr:uid="{E709CF8F-D6C8-45D0-AE41-CE177AC37F33}"/>
    <cellStyle name="Separador de milhares 2 2 3 2 2" xfId="74" xr:uid="{277DCE88-AF90-40D0-B265-B00ADA040896}"/>
    <cellStyle name="Separador de milhares 2 2 3 2 2 2" xfId="153" xr:uid="{B145C8F0-C097-4A05-95A3-216255E49950}"/>
    <cellStyle name="Separador de milhares 2 2 3 2 2 2 2" xfId="704" xr:uid="{A435EDA4-253B-420D-8E66-330924789E79}"/>
    <cellStyle name="Separador de milhares 2 2 3 2 2 2 3" xfId="1255" xr:uid="{D7767E77-5C18-424B-B7FA-2725C93DD463}"/>
    <cellStyle name="Separador de milhares 2 2 3 2 2 3" xfId="232" xr:uid="{381FDBEE-FE4C-4885-AE93-35599830C3BB}"/>
    <cellStyle name="Separador de milhares 2 2 3 2 2 3 2" xfId="783" xr:uid="{346C35B0-F8A4-4ADA-801B-10FDF4BE72C1}"/>
    <cellStyle name="Separador de milhares 2 2 3 2 2 3 3" xfId="1334" xr:uid="{DDD4768E-10F7-42BF-B69D-37719B946887}"/>
    <cellStyle name="Separador de milhares 2 2 3 2 2 4" xfId="312" xr:uid="{90CC1617-CC22-4AE5-9756-C7AF328E0CFB}"/>
    <cellStyle name="Separador de milhares 2 2 3 2 2 4 2" xfId="863" xr:uid="{128A3147-DA9C-4C0D-B462-7E3123FAD1C6}"/>
    <cellStyle name="Separador de milhares 2 2 3 2 2 4 3" xfId="1413" xr:uid="{25F85F2B-3B55-4DD3-B689-6B9DBBD1297D}"/>
    <cellStyle name="Separador de milhares 2 2 3 2 2 5" xfId="390" xr:uid="{B5B06A11-C4E1-4DA7-8EAB-A9088ADB88CA}"/>
    <cellStyle name="Separador de milhares 2 2 3 2 2 5 2" xfId="941" xr:uid="{86E332C4-2A96-4FF9-8D89-E658A24DA43F}"/>
    <cellStyle name="Separador de milhares 2 2 3 2 2 5 3" xfId="1491" xr:uid="{AC508DDF-DAF3-4B99-89BD-CA4085A0B20F}"/>
    <cellStyle name="Separador de milhares 2 2 3 2 2 6" xfId="469" xr:uid="{C210C728-C6F7-4A15-97D4-BB3284BB9D37}"/>
    <cellStyle name="Separador de milhares 2 2 3 2 2 6 2" xfId="1020" xr:uid="{95983063-C499-4AA1-8BF4-A23A1C079D59}"/>
    <cellStyle name="Separador de milhares 2 2 3 2 2 6 3" xfId="1570" xr:uid="{7CB23928-221E-4C68-BE8B-8459208D9183}"/>
    <cellStyle name="Separador de milhares 2 2 3 2 2 7" xfId="547" xr:uid="{185EC39D-D6FD-484B-8BE4-A5537DE510EC}"/>
    <cellStyle name="Separador de milhares 2 2 3 2 2 7 2" xfId="1098" xr:uid="{A459285E-3E26-4FB5-8EB2-E7FF5B975CFC}"/>
    <cellStyle name="Separador de milhares 2 2 3 2 2 7 3" xfId="1648" xr:uid="{17DBCB02-9079-4F1C-A55B-66DF6893FF88}"/>
    <cellStyle name="Separador de milhares 2 2 3 2 2 8" xfId="626" xr:uid="{2F5091A7-6634-4A94-A884-0F6E5BB2B4A4}"/>
    <cellStyle name="Separador de milhares 2 2 3 2 2 9" xfId="1177" xr:uid="{E462FB1A-0260-4172-91DE-6F24725C0DB2}"/>
    <cellStyle name="Separador de milhares 2 2 3 2 3" xfId="121" xr:uid="{CD1EC1B0-BD9A-47F8-A049-87D253882139}"/>
    <cellStyle name="Separador de milhares 2 2 3 2 3 2" xfId="672" xr:uid="{42A74363-7D73-4900-AF54-CBF0D17765BF}"/>
    <cellStyle name="Separador de milhares 2 2 3 2 3 3" xfId="1223" xr:uid="{45426141-77A6-4B42-A7FE-125E610AFAC3}"/>
    <cellStyle name="Separador de milhares 2 2 3 2 4" xfId="200" xr:uid="{348F03C7-1F32-404A-BE96-807A462D08FD}"/>
    <cellStyle name="Separador de milhares 2 2 3 2 4 2" xfId="751" xr:uid="{B29B1D91-6544-48AE-A4D2-805AB0A9D88B}"/>
    <cellStyle name="Separador de milhares 2 2 3 2 4 3" xfId="1302" xr:uid="{B5528FDD-FE7E-475C-AB8A-3E407AE8760E}"/>
    <cellStyle name="Separador de milhares 2 2 3 2 5" xfId="280" xr:uid="{F89DBB39-279F-4161-A0FA-E33812052DA8}"/>
    <cellStyle name="Separador de milhares 2 2 3 2 5 2" xfId="831" xr:uid="{6DD9C86A-9111-4E07-A57E-CC27FFB29088}"/>
    <cellStyle name="Separador de milhares 2 2 3 2 5 3" xfId="1381" xr:uid="{AE476C28-EE21-43B1-B910-AD9931985C27}"/>
    <cellStyle name="Separador de milhares 2 2 3 2 6" xfId="358" xr:uid="{6C511DE9-8336-4862-96FC-A08AEA97E598}"/>
    <cellStyle name="Separador de milhares 2 2 3 2 6 2" xfId="909" xr:uid="{FB73008A-205F-43E4-A30E-609CDC8BC0A7}"/>
    <cellStyle name="Separador de milhares 2 2 3 2 6 3" xfId="1459" xr:uid="{CB312AA8-472C-4B5B-ADF9-2935EAAC8F44}"/>
    <cellStyle name="Separador de milhares 2 2 3 2 7" xfId="437" xr:uid="{C117A44E-6F72-4486-9D8C-6DF723FF7A4A}"/>
    <cellStyle name="Separador de milhares 2 2 3 2 7 2" xfId="988" xr:uid="{C80520DE-D315-46BC-849C-6AA8D8C500E9}"/>
    <cellStyle name="Separador de milhares 2 2 3 2 7 3" xfId="1538" xr:uid="{5065D3ED-6426-49C8-B25E-7DD519427852}"/>
    <cellStyle name="Separador de milhares 2 2 3 2 8" xfId="515" xr:uid="{ECFC328D-01D4-43F8-A714-1D72978F763C}"/>
    <cellStyle name="Separador de milhares 2 2 3 2 8 2" xfId="1066" xr:uid="{202636E1-C823-412E-9EC7-9E3A81E9B9E4}"/>
    <cellStyle name="Separador de milhares 2 2 3 2 8 3" xfId="1616" xr:uid="{65B5C8A6-3BF9-4036-9B7F-B640FC5DB664}"/>
    <cellStyle name="Separador de milhares 2 2 3 2 9" xfId="594" xr:uid="{7073F597-4E5F-4422-9416-A8B87F690946}"/>
    <cellStyle name="Separador de milhares 2 2 3 3" xfId="58" xr:uid="{5302348F-DC18-4610-9596-444DDD766EC6}"/>
    <cellStyle name="Separador de milhares 2 2 3 3 2" xfId="137" xr:uid="{CA69245D-37DC-44B9-84FC-4F87177F1364}"/>
    <cellStyle name="Separador de milhares 2 2 3 3 2 2" xfId="688" xr:uid="{C90BBCD7-5503-48E3-820D-B117435D99FD}"/>
    <cellStyle name="Separador de milhares 2 2 3 3 2 3" xfId="1239" xr:uid="{AD78E225-5836-447D-B981-9F7756447123}"/>
    <cellStyle name="Separador de milhares 2 2 3 3 3" xfId="216" xr:uid="{DA34E221-D72B-48E9-B3E7-B888029C9457}"/>
    <cellStyle name="Separador de milhares 2 2 3 3 3 2" xfId="767" xr:uid="{F96E8CBC-A71B-4A0F-B0D6-C798C6D5EFAA}"/>
    <cellStyle name="Separador de milhares 2 2 3 3 3 3" xfId="1318" xr:uid="{E3600CED-9445-4D99-88F6-7CA1DE1403D7}"/>
    <cellStyle name="Separador de milhares 2 2 3 3 4" xfId="296" xr:uid="{AA8ED8F5-E24C-4C24-B7C6-83230ADDBEF5}"/>
    <cellStyle name="Separador de milhares 2 2 3 3 4 2" xfId="847" xr:uid="{9D3F54CA-F6BE-4351-A941-2B2983C6150B}"/>
    <cellStyle name="Separador de milhares 2 2 3 3 4 3" xfId="1397" xr:uid="{C481CE76-B270-4FB3-9F3C-3B784C628310}"/>
    <cellStyle name="Separador de milhares 2 2 3 3 5" xfId="374" xr:uid="{F7041982-AF80-43F7-8B82-B8649F256300}"/>
    <cellStyle name="Separador de milhares 2 2 3 3 5 2" xfId="925" xr:uid="{15C33674-5E26-488C-AB7C-CC556D3C9550}"/>
    <cellStyle name="Separador de milhares 2 2 3 3 5 3" xfId="1475" xr:uid="{E678CCC2-65FB-428E-AECA-49876AAA86E5}"/>
    <cellStyle name="Separador de milhares 2 2 3 3 6" xfId="453" xr:uid="{8EE8DC51-A890-40E1-BD6F-432C004EE303}"/>
    <cellStyle name="Separador de milhares 2 2 3 3 6 2" xfId="1004" xr:uid="{A4896801-BFD2-47CC-B22A-DF4313E982D6}"/>
    <cellStyle name="Separador de milhares 2 2 3 3 6 3" xfId="1554" xr:uid="{D2F3D5F9-B15F-4785-BD23-3694EC3BEFCF}"/>
    <cellStyle name="Separador de milhares 2 2 3 3 7" xfId="531" xr:uid="{52392650-10FD-46EA-B412-DBDBAA219428}"/>
    <cellStyle name="Separador de milhares 2 2 3 3 7 2" xfId="1082" xr:uid="{588E8DB4-4AAD-48CA-BBC2-1EBA2440A3EE}"/>
    <cellStyle name="Separador de milhares 2 2 3 3 7 3" xfId="1632" xr:uid="{FDCC56E0-8AD7-4FD1-A25B-0067ADE82060}"/>
    <cellStyle name="Separador de milhares 2 2 3 3 8" xfId="610" xr:uid="{0F5E8FC7-C41E-49EB-BA7D-A3B185BC97A8}"/>
    <cellStyle name="Separador de milhares 2 2 3 3 9" xfId="1161" xr:uid="{6A6F3709-AD7F-4C5A-852E-5FA1DAC66EAB}"/>
    <cellStyle name="Separador de milhares 2 2 3 4" xfId="89" xr:uid="{950A7A45-D730-4B2D-9403-CCDE256A4259}"/>
    <cellStyle name="Separador de milhares 2 2 3 4 2" xfId="168" xr:uid="{354CB147-85A9-4E81-AD70-9018326D633B}"/>
    <cellStyle name="Separador de milhares 2 2 3 4 2 2" xfId="719" xr:uid="{E7192417-AF8A-42F7-95E4-026837398997}"/>
    <cellStyle name="Separador de milhares 2 2 3 4 2 3" xfId="1270" xr:uid="{14806A5E-6FB7-4E56-A4C3-0446AED80E98}"/>
    <cellStyle name="Separador de milhares 2 2 3 4 3" xfId="247" xr:uid="{6810249E-B497-4446-A234-75F7DBFF5D21}"/>
    <cellStyle name="Separador de milhares 2 2 3 4 3 2" xfId="798" xr:uid="{5F2D8849-572A-4026-8E3A-0680F85F18A6}"/>
    <cellStyle name="Separador de milhares 2 2 3 4 3 3" xfId="1349" xr:uid="{982E82F4-9C0C-4164-AC10-8217FB1F0BF3}"/>
    <cellStyle name="Separador de milhares 2 2 3 4 4" xfId="327" xr:uid="{F6A98979-B898-4059-93A1-A3124ECB46EF}"/>
    <cellStyle name="Separador de milhares 2 2 3 4 4 2" xfId="878" xr:uid="{4E677761-38AE-4324-9F53-EDE600CB0576}"/>
    <cellStyle name="Separador de milhares 2 2 3 4 4 3" xfId="1428" xr:uid="{EE2B79C1-7429-4FE2-AE29-8D3C985DA0A6}"/>
    <cellStyle name="Separador de milhares 2 2 3 4 5" xfId="405" xr:uid="{5651FA15-B260-48B1-A8C5-BEB3B5928C23}"/>
    <cellStyle name="Separador de milhares 2 2 3 4 5 2" xfId="956" xr:uid="{B953C211-F177-47BE-AD91-0DF06863DC11}"/>
    <cellStyle name="Separador de milhares 2 2 3 4 5 3" xfId="1506" xr:uid="{6BEE961D-59BF-42F2-BB49-5C41B63F65F1}"/>
    <cellStyle name="Separador de milhares 2 2 3 4 6" xfId="484" xr:uid="{1AC4B783-3F9E-460A-9380-D7A044A677C0}"/>
    <cellStyle name="Separador de milhares 2 2 3 4 6 2" xfId="1035" xr:uid="{82EE602A-2466-417A-A6CF-9359602D50E9}"/>
    <cellStyle name="Separador de milhares 2 2 3 4 6 3" xfId="1585" xr:uid="{B77B050F-12C7-425B-BB1D-27E86DB52F1A}"/>
    <cellStyle name="Separador de milhares 2 2 3 4 7" xfId="562" xr:uid="{77443C5D-1CA6-42EF-89F7-B846FF1CCAEE}"/>
    <cellStyle name="Separador de milhares 2 2 3 4 7 2" xfId="1113" xr:uid="{F35EC991-B63A-4415-81F4-BCB1E7326FD2}"/>
    <cellStyle name="Separador de milhares 2 2 3 4 7 3" xfId="1663" xr:uid="{6EFD1957-28D5-43EF-B395-F60031A35F30}"/>
    <cellStyle name="Separador de milhares 2 2 3 4 8" xfId="641" xr:uid="{CC14D4A6-3D5D-4B6F-B6E7-FECD686DB1A4}"/>
    <cellStyle name="Separador de milhares 2 2 3 4 9" xfId="1192" xr:uid="{3239F35A-DD0A-4145-97B6-691951273439}"/>
    <cellStyle name="Separador de milhares 2 2 3 5" xfId="105" xr:uid="{54B05053-A5A3-4B3B-9688-4834747FF3F6}"/>
    <cellStyle name="Separador de milhares 2 2 3 5 2" xfId="656" xr:uid="{51813494-87FA-4684-A1A3-1527584EC0A2}"/>
    <cellStyle name="Separador de milhares 2 2 3 5 3" xfId="1207" xr:uid="{35BA0E14-C047-4E90-83D7-9A11C7DFAA6E}"/>
    <cellStyle name="Separador de milhares 2 2 3 6" xfId="184" xr:uid="{100A310F-97C6-46E5-BD7E-B92DA180E117}"/>
    <cellStyle name="Separador de milhares 2 2 3 6 2" xfId="735" xr:uid="{1F70BFC6-C1D9-4135-B822-8706738727AD}"/>
    <cellStyle name="Separador de milhares 2 2 3 6 3" xfId="1286" xr:uid="{CACEEE8A-4F88-4E06-8545-99FCBBDC1965}"/>
    <cellStyle name="Separador de milhares 2 2 3 7" xfId="263" xr:uid="{5BFC1E05-EB91-4887-B0B9-027EFC587147}"/>
    <cellStyle name="Separador de milhares 2 2 3 7 2" xfId="814" xr:uid="{838FF556-9BD7-4A98-91C1-D6E4FCB93030}"/>
    <cellStyle name="Separador de milhares 2 2 3 7 3" xfId="1365" xr:uid="{D0A21993-4F75-4A27-B51D-D1F869F9A09F}"/>
    <cellStyle name="Separador de milhares 2 2 3 8" xfId="342" xr:uid="{35473FF7-B83F-489D-B211-8CC59CC2F81F}"/>
    <cellStyle name="Separador de milhares 2 2 3 8 2" xfId="893" xr:uid="{3EB3CA85-8BEE-457A-98D3-0CD8D4ED6059}"/>
    <cellStyle name="Separador de milhares 2 2 3 8 3" xfId="1443" xr:uid="{D5E1E2F8-613B-41F0-8FDE-56B1A41ED8AD}"/>
    <cellStyle name="Separador de milhares 2 2 3 9" xfId="421" xr:uid="{DFBB0CF0-F3D4-43D6-9618-E2C9B42FFEF8}"/>
    <cellStyle name="Separador de milhares 2 2 3 9 2" xfId="972" xr:uid="{F4FC1B54-1555-46F4-886C-2262EC72ABE6}"/>
    <cellStyle name="Separador de milhares 2 2 3 9 3" xfId="1522" xr:uid="{781ADBFC-CC56-4E23-B828-2784D988DBFF}"/>
    <cellStyle name="Separador de milhares 2 2 4" xfId="19" xr:uid="{969667D0-9F20-442B-8DBE-456EFC2D6B65}"/>
    <cellStyle name="Separador de milhares 2 2 4 10" xfId="492" xr:uid="{34013F76-9339-4003-BCF2-332E722C0B43}"/>
    <cellStyle name="Separador de milhares 2 2 4 10 2" xfId="1043" xr:uid="{D1E2968E-A92D-4945-8BDA-9B0B47D4B1C0}"/>
    <cellStyle name="Separador de milhares 2 2 4 10 3" xfId="1593" xr:uid="{4EBEE311-C8ED-4C90-A0FD-490945C91F5C}"/>
    <cellStyle name="Separador de milhares 2 2 4 11" xfId="571" xr:uid="{7FA1E0DA-67C2-4030-8465-E39A1AB9D398}"/>
    <cellStyle name="Separador de milhares 2 2 4 12" xfId="1122" xr:uid="{3FF3C5A1-EE65-4BC9-8CCF-06020813F999}"/>
    <cellStyle name="Separador de milhares 2 2 4 2" xfId="35" xr:uid="{4BC0B9DA-B03A-4FBF-BFDC-78F0FE75CB56}"/>
    <cellStyle name="Separador de milhares 2 2 4 2 10" xfId="1138" xr:uid="{FD08F908-7558-436B-90A8-94AAFC4F381B}"/>
    <cellStyle name="Separador de milhares 2 2 4 2 2" xfId="67" xr:uid="{2C320103-AEED-4DF6-98D3-F5F86CD9DC97}"/>
    <cellStyle name="Separador de milhares 2 2 4 2 2 2" xfId="146" xr:uid="{24E15A4B-A3BA-48B6-A748-958EA5103D62}"/>
    <cellStyle name="Separador de milhares 2 2 4 2 2 2 2" xfId="697" xr:uid="{AB992E6E-D44B-43A3-8B5B-307B5939049F}"/>
    <cellStyle name="Separador de milhares 2 2 4 2 2 2 3" xfId="1248" xr:uid="{6AB7760C-F915-4A3D-BD1D-FB1A8B2C3B46}"/>
    <cellStyle name="Separador de milhares 2 2 4 2 2 3" xfId="225" xr:uid="{A5C09E49-E7E2-4573-BF06-D02A6A7F51C5}"/>
    <cellStyle name="Separador de milhares 2 2 4 2 2 3 2" xfId="776" xr:uid="{748A5193-8598-4158-9449-57EF6846B9B3}"/>
    <cellStyle name="Separador de milhares 2 2 4 2 2 3 3" xfId="1327" xr:uid="{6FBFB692-8ECB-472B-86A3-61C7E449B800}"/>
    <cellStyle name="Separador de milhares 2 2 4 2 2 4" xfId="305" xr:uid="{28DE392A-38D0-4031-A617-250C35D0E7F7}"/>
    <cellStyle name="Separador de milhares 2 2 4 2 2 4 2" xfId="856" xr:uid="{B0DF3252-AD0D-4FB1-AE3C-D30F093756C3}"/>
    <cellStyle name="Separador de milhares 2 2 4 2 2 4 3" xfId="1406" xr:uid="{1B73A81D-EFA0-4BA0-82E1-C6D2A5E08A8F}"/>
    <cellStyle name="Separador de milhares 2 2 4 2 2 5" xfId="383" xr:uid="{6605F87F-8752-462F-8A54-B10761E70268}"/>
    <cellStyle name="Separador de milhares 2 2 4 2 2 5 2" xfId="934" xr:uid="{94C01035-A095-42D9-9675-F610D93F4A6F}"/>
    <cellStyle name="Separador de milhares 2 2 4 2 2 5 3" xfId="1484" xr:uid="{9F030151-24CC-4BE5-9D79-0E5AA122C316}"/>
    <cellStyle name="Separador de milhares 2 2 4 2 2 6" xfId="462" xr:uid="{60CDCD7D-F0D6-41E8-91E8-F708FD1CF256}"/>
    <cellStyle name="Separador de milhares 2 2 4 2 2 6 2" xfId="1013" xr:uid="{D1816C07-9A8D-487F-BD15-B42BA9946DEF}"/>
    <cellStyle name="Separador de milhares 2 2 4 2 2 6 3" xfId="1563" xr:uid="{81899F8A-6662-4A81-A0CF-DC129C064140}"/>
    <cellStyle name="Separador de milhares 2 2 4 2 2 7" xfId="540" xr:uid="{5D404E82-6AA7-46C8-B449-9E1BFD2F1231}"/>
    <cellStyle name="Separador de milhares 2 2 4 2 2 7 2" xfId="1091" xr:uid="{8D0B7024-66A7-4A76-A37B-09DCC14995A2}"/>
    <cellStyle name="Separador de milhares 2 2 4 2 2 7 3" xfId="1641" xr:uid="{A8FE22C8-3CDD-4A4B-B00A-920E3E8A4750}"/>
    <cellStyle name="Separador de milhares 2 2 4 2 2 8" xfId="619" xr:uid="{81D57919-65BE-4BDB-9CE9-6C435358E82B}"/>
    <cellStyle name="Separador de milhares 2 2 4 2 2 9" xfId="1170" xr:uid="{C13DD6AB-ADBB-4754-B33F-8FD9C638EFD8}"/>
    <cellStyle name="Separador de milhares 2 2 4 2 3" xfId="114" xr:uid="{4329CC39-0A16-4E20-9497-0268517DA35B}"/>
    <cellStyle name="Separador de milhares 2 2 4 2 3 2" xfId="665" xr:uid="{B36110C9-6380-4708-B29A-33F1F7982123}"/>
    <cellStyle name="Separador de milhares 2 2 4 2 3 3" xfId="1216" xr:uid="{1508C18E-8F70-4296-A100-125CEEEFD9A3}"/>
    <cellStyle name="Separador de milhares 2 2 4 2 4" xfId="193" xr:uid="{A3680F05-016A-4004-9F53-09A19A520CBA}"/>
    <cellStyle name="Separador de milhares 2 2 4 2 4 2" xfId="744" xr:uid="{6A5EC057-A5BC-40C5-97A0-D73BEE22890C}"/>
    <cellStyle name="Separador de milhares 2 2 4 2 4 3" xfId="1295" xr:uid="{FCC3A865-6C19-4376-A3FD-A1B423AF1ABB}"/>
    <cellStyle name="Separador de milhares 2 2 4 2 5" xfId="273" xr:uid="{3B7A8832-E46E-4378-8561-2BE225631779}"/>
    <cellStyle name="Separador de milhares 2 2 4 2 5 2" xfId="824" xr:uid="{9A9F9B42-F1E7-483E-9B4F-775325FEC2C4}"/>
    <cellStyle name="Separador de milhares 2 2 4 2 5 3" xfId="1374" xr:uid="{BCAA74F0-4CBF-4A87-B6F4-23B2599BEBE9}"/>
    <cellStyle name="Separador de milhares 2 2 4 2 6" xfId="351" xr:uid="{3C52EF20-58A1-44A1-A7D1-3EA701F217FC}"/>
    <cellStyle name="Separador de milhares 2 2 4 2 6 2" xfId="902" xr:uid="{CBEAD62B-298A-49C9-B76C-A177E1364B6F}"/>
    <cellStyle name="Separador de milhares 2 2 4 2 6 3" xfId="1452" xr:uid="{DAC00521-2EE6-488F-B9FF-2318BFE6BCE2}"/>
    <cellStyle name="Separador de milhares 2 2 4 2 7" xfId="430" xr:uid="{C93A6653-09F6-4DE6-B9EB-463017B400E7}"/>
    <cellStyle name="Separador de milhares 2 2 4 2 7 2" xfId="981" xr:uid="{9BC4B103-8A28-4BB3-8E98-B87BD727C313}"/>
    <cellStyle name="Separador de milhares 2 2 4 2 7 3" xfId="1531" xr:uid="{1BD86ED0-3639-4B0F-B1A4-35CA44145CDE}"/>
    <cellStyle name="Separador de milhares 2 2 4 2 8" xfId="508" xr:uid="{6C5704AA-0814-4F0D-913C-2C871967256D}"/>
    <cellStyle name="Separador de milhares 2 2 4 2 8 2" xfId="1059" xr:uid="{B22B2650-85C8-4005-9FC4-32B161469FC9}"/>
    <cellStyle name="Separador de milhares 2 2 4 2 8 3" xfId="1609" xr:uid="{CC6CB525-AA89-4CE0-8E61-FB9B7D3CAF54}"/>
    <cellStyle name="Separador de milhares 2 2 4 2 9" xfId="587" xr:uid="{CF653C18-52ED-4677-AF3A-453FFBA3046F}"/>
    <cellStyle name="Separador de milhares 2 2 4 3" xfId="51" xr:uid="{DCAB164B-19BF-4DBA-A857-E11EC21792B9}"/>
    <cellStyle name="Separador de milhares 2 2 4 3 2" xfId="130" xr:uid="{754EDF3E-9F16-4129-955C-87ACD8D387F2}"/>
    <cellStyle name="Separador de milhares 2 2 4 3 2 2" xfId="681" xr:uid="{CEC71C43-2F58-41AA-8036-59B2068E9F55}"/>
    <cellStyle name="Separador de milhares 2 2 4 3 2 3" xfId="1232" xr:uid="{639F0489-4644-4432-8D6E-4AF8BAE8C05E}"/>
    <cellStyle name="Separador de milhares 2 2 4 3 3" xfId="209" xr:uid="{8CB66578-8CB9-4357-9A46-B2F0A59EEF52}"/>
    <cellStyle name="Separador de milhares 2 2 4 3 3 2" xfId="760" xr:uid="{59372D96-0CBA-485E-9522-A58915E77820}"/>
    <cellStyle name="Separador de milhares 2 2 4 3 3 3" xfId="1311" xr:uid="{7B7ED3A2-2A86-4884-B656-A3D066163427}"/>
    <cellStyle name="Separador de milhares 2 2 4 3 4" xfId="289" xr:uid="{98CF3DA7-A9E8-4DA6-96C1-4944AFA79772}"/>
    <cellStyle name="Separador de milhares 2 2 4 3 4 2" xfId="840" xr:uid="{2541F2AE-D9A3-46C2-A065-7F269E74B920}"/>
    <cellStyle name="Separador de milhares 2 2 4 3 4 3" xfId="1390" xr:uid="{FF95ECDF-FCE8-4D1E-A192-317ED82C5C3D}"/>
    <cellStyle name="Separador de milhares 2 2 4 3 5" xfId="367" xr:uid="{1C8C3294-801D-46FD-84C1-94BBA0AF87CD}"/>
    <cellStyle name="Separador de milhares 2 2 4 3 5 2" xfId="918" xr:uid="{DF3C8A41-C879-4775-B28E-3F4CBE1B52FB}"/>
    <cellStyle name="Separador de milhares 2 2 4 3 5 3" xfId="1468" xr:uid="{C18CAD5C-C557-45AA-BDE4-1B4AA9483E21}"/>
    <cellStyle name="Separador de milhares 2 2 4 3 6" xfId="446" xr:uid="{1543964D-6FEB-434E-A24A-04430FA8F0ED}"/>
    <cellStyle name="Separador de milhares 2 2 4 3 6 2" xfId="997" xr:uid="{BD7209D2-A6C3-4D6B-969C-5F05C709EAB9}"/>
    <cellStyle name="Separador de milhares 2 2 4 3 6 3" xfId="1547" xr:uid="{E8F01DAB-4AA6-436E-81AA-5C700E9F773A}"/>
    <cellStyle name="Separador de milhares 2 2 4 3 7" xfId="524" xr:uid="{3A68ABBD-9B9E-48B8-BD1F-BF305CCF48C5}"/>
    <cellStyle name="Separador de milhares 2 2 4 3 7 2" xfId="1075" xr:uid="{B121BC0E-721F-4DC1-89DD-E73A3C061E1F}"/>
    <cellStyle name="Separador de milhares 2 2 4 3 7 3" xfId="1625" xr:uid="{0CCEE5CE-0964-4993-8DB4-079D117C748B}"/>
    <cellStyle name="Separador de milhares 2 2 4 3 8" xfId="603" xr:uid="{09650F18-F918-4030-8B0E-C1E25D28C0D4}"/>
    <cellStyle name="Separador de milhares 2 2 4 3 9" xfId="1154" xr:uid="{B2669AA3-083A-4132-A365-E942B7B45293}"/>
    <cellStyle name="Separador de milhares 2 2 4 4" xfId="82" xr:uid="{A4103663-06CE-4AE9-AB43-DF1FA637B0A3}"/>
    <cellStyle name="Separador de milhares 2 2 4 4 2" xfId="161" xr:uid="{2DDD2C50-B401-42FF-98F5-AE63F52EF642}"/>
    <cellStyle name="Separador de milhares 2 2 4 4 2 2" xfId="712" xr:uid="{FDE54AFF-8FED-4AF3-A59B-1FCD68E0C297}"/>
    <cellStyle name="Separador de milhares 2 2 4 4 2 3" xfId="1263" xr:uid="{4266ABC6-E3D3-4FD9-9A2B-BC5EAFF09154}"/>
    <cellStyle name="Separador de milhares 2 2 4 4 3" xfId="240" xr:uid="{6E465859-BA77-4416-9EA6-BCDB21083143}"/>
    <cellStyle name="Separador de milhares 2 2 4 4 3 2" xfId="791" xr:uid="{D4291831-8EC9-44F6-A0E2-1F1ABF61E1F0}"/>
    <cellStyle name="Separador de milhares 2 2 4 4 3 3" xfId="1342" xr:uid="{4C62B185-6CF6-4D8B-B857-BC76607B416F}"/>
    <cellStyle name="Separador de milhares 2 2 4 4 4" xfId="320" xr:uid="{3A515126-6BC9-46DB-A7A0-1E5330150AF6}"/>
    <cellStyle name="Separador de milhares 2 2 4 4 4 2" xfId="871" xr:uid="{45C526AB-F7AF-4000-84C6-E6038C0C9403}"/>
    <cellStyle name="Separador de milhares 2 2 4 4 4 3" xfId="1421" xr:uid="{A519B39A-887D-4934-A21F-321A66E7C1F1}"/>
    <cellStyle name="Separador de milhares 2 2 4 4 5" xfId="398" xr:uid="{933B681A-5FF2-40F1-BA22-2B984C61C9B5}"/>
    <cellStyle name="Separador de milhares 2 2 4 4 5 2" xfId="949" xr:uid="{4B234DAE-5E7F-4677-83B5-72F6429D3EDB}"/>
    <cellStyle name="Separador de milhares 2 2 4 4 5 3" xfId="1499" xr:uid="{DC2C39F9-4C43-4A93-A148-50A161171209}"/>
    <cellStyle name="Separador de milhares 2 2 4 4 6" xfId="477" xr:uid="{C0BB0918-1DBB-4F08-83F6-6678E3F3650E}"/>
    <cellStyle name="Separador de milhares 2 2 4 4 6 2" xfId="1028" xr:uid="{71C4812C-63EA-4914-9A21-44E687D1364A}"/>
    <cellStyle name="Separador de milhares 2 2 4 4 6 3" xfId="1578" xr:uid="{9EDB322F-092E-4023-B732-4DAFE913058D}"/>
    <cellStyle name="Separador de milhares 2 2 4 4 7" xfId="555" xr:uid="{5A45A2EA-4D24-41B3-877B-F7EE9B8B4DA2}"/>
    <cellStyle name="Separador de milhares 2 2 4 4 7 2" xfId="1106" xr:uid="{246B6640-D460-4009-944F-3F7CC8825056}"/>
    <cellStyle name="Separador de milhares 2 2 4 4 7 3" xfId="1656" xr:uid="{E932CF67-46FD-434B-A9AF-F9F2D7A22CB7}"/>
    <cellStyle name="Separador de milhares 2 2 4 4 8" xfId="634" xr:uid="{AFB8810B-58A8-49CC-BCCC-012DF7013E2E}"/>
    <cellStyle name="Separador de milhares 2 2 4 4 9" xfId="1185" xr:uid="{AE0CFEFD-0EDA-4F1E-A3D3-CB1C8107D142}"/>
    <cellStyle name="Separador de milhares 2 2 4 5" xfId="98" xr:uid="{60432668-B858-4D9F-A960-A618563F7F0C}"/>
    <cellStyle name="Separador de milhares 2 2 4 5 2" xfId="649" xr:uid="{46A31142-BA20-4B1F-BDDC-5CA2DD44A4DB}"/>
    <cellStyle name="Separador de milhares 2 2 4 5 3" xfId="1200" xr:uid="{94645C0F-2C05-4E60-8A61-C8A9AE281114}"/>
    <cellStyle name="Separador de milhares 2 2 4 6" xfId="177" xr:uid="{F65109D0-9377-47F9-88BD-8930764604E6}"/>
    <cellStyle name="Separador de milhares 2 2 4 6 2" xfId="728" xr:uid="{3B491F9C-CB9B-4A22-B7F5-2451C50E4D00}"/>
    <cellStyle name="Separador de milhares 2 2 4 6 3" xfId="1279" xr:uid="{A96B7129-D874-419B-B0BE-3D1378175BD0}"/>
    <cellStyle name="Separador de milhares 2 2 4 7" xfId="256" xr:uid="{F0E34F35-D4B7-4DC5-A7C4-C50C8BD27E6A}"/>
    <cellStyle name="Separador de milhares 2 2 4 7 2" xfId="807" xr:uid="{02D1F7A1-9F33-4AD3-97A3-CCA907768372}"/>
    <cellStyle name="Separador de milhares 2 2 4 7 3" xfId="1358" xr:uid="{A68BBF43-2363-4DD5-83DD-E2B2E72239F5}"/>
    <cellStyle name="Separador de milhares 2 2 4 8" xfId="335" xr:uid="{862E9772-A478-44E1-8060-6FA9CE0BBEC5}"/>
    <cellStyle name="Separador de milhares 2 2 4 8 2" xfId="886" xr:uid="{C7772CE6-2A77-4168-AEE0-E486DB9E363B}"/>
    <cellStyle name="Separador de milhares 2 2 4 8 3" xfId="1436" xr:uid="{C3272DF5-3768-4272-B4AF-39A167F45947}"/>
    <cellStyle name="Separador de milhares 2 2 4 9" xfId="414" xr:uid="{E7DB8116-7110-4B65-AFC3-B740371E298E}"/>
    <cellStyle name="Separador de milhares 2 2 4 9 2" xfId="965" xr:uid="{DE4B3C7A-B1C6-4DE0-ABBD-5E23FEFB6A42}"/>
    <cellStyle name="Separador de milhares 2 2 4 9 3" xfId="1515" xr:uid="{DA3EC69C-0923-4509-8E29-018A9244C3E6}"/>
    <cellStyle name="Separador de milhares 2 2 5" xfId="28" xr:uid="{05D64FA3-674C-4930-A78D-FF316CB05997}"/>
    <cellStyle name="Separador de milhares 2 2 5 10" xfId="1131" xr:uid="{5FA78465-5ED3-418E-BEFA-73462966DB37}"/>
    <cellStyle name="Separador de milhares 2 2 5 2" xfId="60" xr:uid="{FB92D532-52CF-4D08-BE90-F89B8A46E071}"/>
    <cellStyle name="Separador de milhares 2 2 5 2 2" xfId="139" xr:uid="{1E7C085C-0B72-4B85-95D8-E49EDF65351A}"/>
    <cellStyle name="Separador de milhares 2 2 5 2 2 2" xfId="690" xr:uid="{D151F846-12D3-4357-8D36-B1DDD371DA25}"/>
    <cellStyle name="Separador de milhares 2 2 5 2 2 3" xfId="1241" xr:uid="{EAE0E38E-03FA-4D74-958D-7565CB53D077}"/>
    <cellStyle name="Separador de milhares 2 2 5 2 3" xfId="218" xr:uid="{3059BE97-6A18-4C8A-B160-273C70B07069}"/>
    <cellStyle name="Separador de milhares 2 2 5 2 3 2" xfId="769" xr:uid="{2B73D050-B1D8-4AEC-B2F4-D96871D4760C}"/>
    <cellStyle name="Separador de milhares 2 2 5 2 3 3" xfId="1320" xr:uid="{099C48A8-B9B4-4587-8F51-6D8C57B64F65}"/>
    <cellStyle name="Separador de milhares 2 2 5 2 4" xfId="298" xr:uid="{7BD20CE2-5C75-4BB7-96E0-28456E326DC3}"/>
    <cellStyle name="Separador de milhares 2 2 5 2 4 2" xfId="849" xr:uid="{0B9CBBDA-96D7-45C8-94C6-D1BD73B0994A}"/>
    <cellStyle name="Separador de milhares 2 2 5 2 4 3" xfId="1399" xr:uid="{EE8BECA3-F5EF-4C05-B18A-78C840A71CC3}"/>
    <cellStyle name="Separador de milhares 2 2 5 2 5" xfId="376" xr:uid="{91283BBF-9BDC-46B1-90DA-FF643D7FA04B}"/>
    <cellStyle name="Separador de milhares 2 2 5 2 5 2" xfId="927" xr:uid="{8C472460-040D-4E2B-B696-39AAB4A8C5D6}"/>
    <cellStyle name="Separador de milhares 2 2 5 2 5 3" xfId="1477" xr:uid="{BE214265-0617-415E-9E7C-9F7AE3014A71}"/>
    <cellStyle name="Separador de milhares 2 2 5 2 6" xfId="455" xr:uid="{98889101-D78E-47C8-86DC-D70ADDA82C1E}"/>
    <cellStyle name="Separador de milhares 2 2 5 2 6 2" xfId="1006" xr:uid="{E0633905-FD01-4C3D-9CA2-73358E907B40}"/>
    <cellStyle name="Separador de milhares 2 2 5 2 6 3" xfId="1556" xr:uid="{F9E4FA3E-45A7-46D8-B8BF-659773698E2A}"/>
    <cellStyle name="Separador de milhares 2 2 5 2 7" xfId="533" xr:uid="{D8304991-D13A-46D5-9918-6CB00AE5BCFB}"/>
    <cellStyle name="Separador de milhares 2 2 5 2 7 2" xfId="1084" xr:uid="{8BB1193B-D022-42F0-B582-994C85E786ED}"/>
    <cellStyle name="Separador de milhares 2 2 5 2 7 3" xfId="1634" xr:uid="{76F8F548-95A1-4D4B-981B-0D433E5E5A72}"/>
    <cellStyle name="Separador de milhares 2 2 5 2 8" xfId="612" xr:uid="{8891B131-6F06-4CB5-A7B2-5605519CAA09}"/>
    <cellStyle name="Separador de milhares 2 2 5 2 9" xfId="1163" xr:uid="{C37CFDDA-88A0-4897-BB13-A62104866606}"/>
    <cellStyle name="Separador de milhares 2 2 5 3" xfId="107" xr:uid="{73EFD2B6-5D02-4A2C-AB64-5A4E05B4A02A}"/>
    <cellStyle name="Separador de milhares 2 2 5 3 2" xfId="658" xr:uid="{7EF05D53-B978-42AE-9EF0-C397F6170617}"/>
    <cellStyle name="Separador de milhares 2 2 5 3 3" xfId="1209" xr:uid="{1CC7B128-B73C-4F4B-A6F4-6898EFEB9E2F}"/>
    <cellStyle name="Separador de milhares 2 2 5 4" xfId="186" xr:uid="{20F3C222-0A73-4E65-B9D4-C407C983C9E1}"/>
    <cellStyle name="Separador de milhares 2 2 5 4 2" xfId="737" xr:uid="{4895E7BB-9317-4494-AEFA-4DF64214E83A}"/>
    <cellStyle name="Separador de milhares 2 2 5 4 3" xfId="1288" xr:uid="{FD81471B-815A-4A9F-8EE5-CA072944C3F4}"/>
    <cellStyle name="Separador de milhares 2 2 5 5" xfId="266" xr:uid="{7C5DAFF8-8385-4273-AB20-6F29CB36F891}"/>
    <cellStyle name="Separador de milhares 2 2 5 5 2" xfId="817" xr:uid="{ED7E0104-2A05-4761-B390-63A2DC3EA17C}"/>
    <cellStyle name="Separador de milhares 2 2 5 5 3" xfId="1367" xr:uid="{990C9595-9C6B-4577-A443-59C37C6B22A0}"/>
    <cellStyle name="Separador de milhares 2 2 5 6" xfId="344" xr:uid="{6C9BEA69-3C65-487A-A9EC-78C9D4F34A83}"/>
    <cellStyle name="Separador de milhares 2 2 5 6 2" xfId="895" xr:uid="{CC8013BE-86AA-4EDC-8BF5-6E6D13380FCD}"/>
    <cellStyle name="Separador de milhares 2 2 5 6 3" xfId="1445" xr:uid="{EB2E5534-F7EE-4362-9384-84CA511BF70A}"/>
    <cellStyle name="Separador de milhares 2 2 5 7" xfId="423" xr:uid="{97AFB232-D9C2-46C1-9CD8-1D69A599DF70}"/>
    <cellStyle name="Separador de milhares 2 2 5 7 2" xfId="974" xr:uid="{BAD7F5AB-7828-4047-97C7-C4271FBAD93F}"/>
    <cellStyle name="Separador de milhares 2 2 5 7 3" xfId="1524" xr:uid="{349236C8-5E77-47C7-B00B-915613759C43}"/>
    <cellStyle name="Separador de milhares 2 2 5 8" xfId="501" xr:uid="{9116CEA2-3AF8-446C-BCC7-844B3D1E8D61}"/>
    <cellStyle name="Separador de milhares 2 2 5 8 2" xfId="1052" xr:uid="{A2E3CA9F-A331-4A14-AFFB-6FB4633D0C41}"/>
    <cellStyle name="Separador de milhares 2 2 5 8 3" xfId="1602" xr:uid="{E67598F1-8829-4BFF-88FF-482288896929}"/>
    <cellStyle name="Separador de milhares 2 2 5 9" xfId="580" xr:uid="{0D69C895-139D-4EAB-BBDF-764F9B6B92C1}"/>
    <cellStyle name="Separador de milhares 2 2 6" xfId="44" xr:uid="{4C8CB517-77E2-41EE-892A-6635E5789E36}"/>
    <cellStyle name="Separador de milhares 2 2 6 2" xfId="123" xr:uid="{8973DAC0-28FC-4166-AC3A-F2CB32E2B566}"/>
    <cellStyle name="Separador de milhares 2 2 6 2 2" xfId="674" xr:uid="{9481B585-F773-4EBC-B271-7A02F62AA689}"/>
    <cellStyle name="Separador de milhares 2 2 6 2 3" xfId="1225" xr:uid="{7DC872AE-2191-4D46-8D81-27E61066E464}"/>
    <cellStyle name="Separador de milhares 2 2 6 3" xfId="202" xr:uid="{19CB549F-329B-4432-966D-E49F8F3A6859}"/>
    <cellStyle name="Separador de milhares 2 2 6 3 2" xfId="753" xr:uid="{CD291580-4504-43B4-AFFA-4AFCDE10590D}"/>
    <cellStyle name="Separador de milhares 2 2 6 3 3" xfId="1304" xr:uid="{81FAB09A-E97C-4344-A702-D78FBA9F5F1C}"/>
    <cellStyle name="Separador de milhares 2 2 6 4" xfId="282" xr:uid="{8BC404CC-D92A-480A-ACC3-47C3428CA41E}"/>
    <cellStyle name="Separador de milhares 2 2 6 4 2" xfId="833" xr:uid="{25DF9C00-5EC0-4DFD-91CF-AC44D832BC78}"/>
    <cellStyle name="Separador de milhares 2 2 6 4 3" xfId="1383" xr:uid="{00B4EFEB-A5B3-41F4-BD97-52834045F2AF}"/>
    <cellStyle name="Separador de milhares 2 2 6 5" xfId="360" xr:uid="{B255303D-3B43-4BDC-BD47-D5D6FDB25709}"/>
    <cellStyle name="Separador de milhares 2 2 6 5 2" xfId="911" xr:uid="{B1B2AC18-FA6A-4CAC-BC64-D9CB48DFE2EC}"/>
    <cellStyle name="Separador de milhares 2 2 6 5 3" xfId="1461" xr:uid="{C4189387-D857-411D-A037-1E50BEC6E12D}"/>
    <cellStyle name="Separador de milhares 2 2 6 6" xfId="439" xr:uid="{845137D3-3535-4CB8-9225-3705FC358FD7}"/>
    <cellStyle name="Separador de milhares 2 2 6 6 2" xfId="990" xr:uid="{D60DB1B1-AC8D-4435-9BAD-480ED838A43B}"/>
    <cellStyle name="Separador de milhares 2 2 6 6 3" xfId="1540" xr:uid="{FD5B975E-6E41-42DF-B055-01B4CA2BC421}"/>
    <cellStyle name="Separador de milhares 2 2 6 7" xfId="517" xr:uid="{0EE6567F-FA38-43D2-95D3-753E72EB5DB9}"/>
    <cellStyle name="Separador de milhares 2 2 6 7 2" xfId="1068" xr:uid="{A68DB478-1E67-4AC3-999F-6E204EBC3E67}"/>
    <cellStyle name="Separador de milhares 2 2 6 7 3" xfId="1618" xr:uid="{B58CE814-16CD-42AC-A40E-2332460A2AD1}"/>
    <cellStyle name="Separador de milhares 2 2 6 8" xfId="596" xr:uid="{BB303525-7C81-47B8-88E2-3E696C24271E}"/>
    <cellStyle name="Separador de milhares 2 2 6 9" xfId="1147" xr:uid="{20C0D3E9-E3BB-4817-B387-E52681E1E5B3}"/>
    <cellStyle name="Separador de milhares 2 2 7" xfId="76" xr:uid="{0F8C9BB0-F6FE-49D5-83FA-571E7C10B666}"/>
    <cellStyle name="Separador de milhares 2 2 7 2" xfId="155" xr:uid="{D26386AA-D056-4EFB-BB26-F29375AC4AF0}"/>
    <cellStyle name="Separador de milhares 2 2 7 2 2" xfId="706" xr:uid="{18E4F1AC-E7C2-4ED4-AE26-EBE51DCA936D}"/>
    <cellStyle name="Separador de milhares 2 2 7 2 3" xfId="1257" xr:uid="{B18EE8A9-C25B-4E70-825F-9D9182BC56F0}"/>
    <cellStyle name="Separador de milhares 2 2 7 3" xfId="234" xr:uid="{68C8572F-61FD-47A3-953A-DC5AB6AFFDEB}"/>
    <cellStyle name="Separador de milhares 2 2 7 3 2" xfId="785" xr:uid="{B4D2D30F-B757-4A7D-9755-3183B67A5634}"/>
    <cellStyle name="Separador de milhares 2 2 7 3 3" xfId="1336" xr:uid="{FEDA66B3-2804-453D-8134-2A898B8F1ED2}"/>
    <cellStyle name="Separador de milhares 2 2 7 4" xfId="314" xr:uid="{F9E63A11-6DFA-457F-AB3A-4597BCCBAD43}"/>
    <cellStyle name="Separador de milhares 2 2 7 4 2" xfId="865" xr:uid="{7EA3B606-D37E-485F-800F-F1DACDF31649}"/>
    <cellStyle name="Separador de milhares 2 2 7 4 3" xfId="1415" xr:uid="{C1EACED5-D2FE-41DD-B9F9-3CB9B4324BA7}"/>
    <cellStyle name="Separador de milhares 2 2 7 5" xfId="392" xr:uid="{834FAFB8-764E-44FD-8319-9D5429D755D4}"/>
    <cellStyle name="Separador de milhares 2 2 7 5 2" xfId="943" xr:uid="{792BEA9C-2D8F-46F7-9A43-9A3AE0491BFA}"/>
    <cellStyle name="Separador de milhares 2 2 7 5 3" xfId="1493" xr:uid="{E4C4501B-17ED-45E2-9351-F5B69354F71B}"/>
    <cellStyle name="Separador de milhares 2 2 7 6" xfId="471" xr:uid="{1AF0D1DD-0E5A-421E-ADD9-E3DFD718B730}"/>
    <cellStyle name="Separador de milhares 2 2 7 6 2" xfId="1022" xr:uid="{04A264D8-1CF7-41B4-A53E-35D9E8521A2E}"/>
    <cellStyle name="Separador de milhares 2 2 7 6 3" xfId="1572" xr:uid="{CC5E3352-CC63-4122-8331-9E82A173BCF4}"/>
    <cellStyle name="Separador de milhares 2 2 7 7" xfId="549" xr:uid="{1008B726-4A20-4395-9608-A4EB165C769A}"/>
    <cellStyle name="Separador de milhares 2 2 7 7 2" xfId="1100" xr:uid="{7A023F5E-31BF-49BF-9598-A7210F1B4A3C}"/>
    <cellStyle name="Separador de milhares 2 2 7 7 3" xfId="1650" xr:uid="{53721DDC-C036-47AF-B19E-B11CC27269AE}"/>
    <cellStyle name="Separador de milhares 2 2 7 8" xfId="628" xr:uid="{CA4C95B5-CBF5-4A55-BB6F-277ADB8BA0B8}"/>
    <cellStyle name="Separador de milhares 2 2 7 9" xfId="1179" xr:uid="{50FDB75C-1968-498E-8E68-658D659A8DB4}"/>
    <cellStyle name="Separador de milhares 2 2 8" xfId="92" xr:uid="{0317F837-A9C7-4B3A-95E1-20A700F9F33F}"/>
    <cellStyle name="Separador de milhares 2 2 8 2" xfId="643" xr:uid="{D85B36B8-0C90-483C-953F-1D87E2968890}"/>
    <cellStyle name="Separador de milhares 2 2 8 3" xfId="1194" xr:uid="{05BCA59D-4B54-423B-98B0-75A72DF1BF54}"/>
    <cellStyle name="Separador de milhares 2 2 9" xfId="170" xr:uid="{3155DB02-CB65-40D5-A95E-E2B48337C6CD}"/>
    <cellStyle name="Separador de milhares 2 2 9 2" xfId="721" xr:uid="{1F6655CA-C2BD-4C3F-A121-ED76997742FE}"/>
    <cellStyle name="Separador de milhares 2 2 9 3" xfId="1272" xr:uid="{615B8A90-0469-4259-BA92-DA023CB3187F}"/>
    <cellStyle name="Separador de milhares 2 3" xfId="10" xr:uid="{5188EED5-F3AF-4055-A7FE-302D41EA51F0}"/>
    <cellStyle name="Separador de milhares 2 3 10" xfId="248" xr:uid="{EC88019E-1098-4575-8D4F-6ABBD1D17EFC}"/>
    <cellStyle name="Separador de milhares 2 3 10 2" xfId="799" xr:uid="{EFA45279-0BFD-488D-984D-60BAC4A2DB4E}"/>
    <cellStyle name="Separador de milhares 2 3 10 3" xfId="1350" xr:uid="{95B45B3E-3068-496E-A579-A25FDD0A0805}"/>
    <cellStyle name="Separador de milhares 2 3 11" xfId="328" xr:uid="{1C326BB0-82AC-432D-9407-3634F80BBDD3}"/>
    <cellStyle name="Separador de milhares 2 3 11 2" xfId="879" xr:uid="{572E754B-DCEE-4BE4-8BC6-E9D69D680265}"/>
    <cellStyle name="Separador de milhares 2 3 11 3" xfId="1429" xr:uid="{4A3F5CC4-CFD5-4B6D-8C9C-247D9BF50160}"/>
    <cellStyle name="Separador de milhares 2 3 12" xfId="406" xr:uid="{868B2E6B-41C3-4AD1-BEB5-C045D126493D}"/>
    <cellStyle name="Separador de milhares 2 3 12 2" xfId="957" xr:uid="{5BA5990A-31CF-423D-AAC2-61A8CFBD71C3}"/>
    <cellStyle name="Separador de milhares 2 3 12 3" xfId="1507" xr:uid="{98979307-3F0B-470C-BE66-2DC46C2B40EC}"/>
    <cellStyle name="Separador de milhares 2 3 13" xfId="485" xr:uid="{065B1B2D-FD3A-43BF-B9A4-0900C8DE5C92}"/>
    <cellStyle name="Separador de milhares 2 3 13 2" xfId="1036" xr:uid="{634FC3BC-EB04-4E64-AE21-598CC654FF6C}"/>
    <cellStyle name="Separador de milhares 2 3 13 3" xfId="1586" xr:uid="{9CE82376-1ED3-41E5-A534-72BB8A9EF24C}"/>
    <cellStyle name="Separador de milhares 2 3 14" xfId="563" xr:uid="{FC05F9AA-3B92-4CF6-B10C-54E139B9E082}"/>
    <cellStyle name="Separador de milhares 2 3 15" xfId="1114" xr:uid="{DD15EDA6-D3E5-4176-9132-C421561FC109}"/>
    <cellStyle name="Separador de milhares 2 3 2" xfId="14" xr:uid="{9D84E481-215A-404B-B01F-384B73867449}"/>
    <cellStyle name="Separador de milhares 2 3 2 10" xfId="409" xr:uid="{7FD3479B-8D8B-4A0F-A71B-23A394AB9BEB}"/>
    <cellStyle name="Separador de milhares 2 3 2 10 2" xfId="960" xr:uid="{42173012-E2B4-43F4-B71B-41A408A957B6}"/>
    <cellStyle name="Separador de milhares 2 3 2 10 3" xfId="1510" xr:uid="{A4DC7791-BDEE-427A-98BA-533DE79496BB}"/>
    <cellStyle name="Separador de milhares 2 3 2 11" xfId="488" xr:uid="{1F42CD6C-1437-4795-9A3C-7B77192CA682}"/>
    <cellStyle name="Separador de milhares 2 3 2 11 2" xfId="1039" xr:uid="{31F66D2F-DE39-46B1-AADC-BE30008FBBE8}"/>
    <cellStyle name="Separador de milhares 2 3 2 11 3" xfId="1589" xr:uid="{F1CECF27-3FB0-4780-A965-E2460C4493B4}"/>
    <cellStyle name="Separador de milhares 2 3 2 12" xfId="566" xr:uid="{E7464CE4-64E7-413F-A6C3-592B162384E8}"/>
    <cellStyle name="Separador de milhares 2 3 2 13" xfId="1117" xr:uid="{361C3A88-0477-4814-B371-A1DA1B6B007C}"/>
    <cellStyle name="Separador de milhares 2 3 2 2" xfId="21" xr:uid="{982E7059-CB34-4084-A4F6-27EE335D5DEC}"/>
    <cellStyle name="Separador de milhares 2 3 2 2 10" xfId="494" xr:uid="{80CB04DF-129A-4A0A-8B09-D2A45102FC74}"/>
    <cellStyle name="Separador de milhares 2 3 2 2 10 2" xfId="1045" xr:uid="{F053E45B-2687-4691-9C20-F568ECA91AD6}"/>
    <cellStyle name="Separador de milhares 2 3 2 2 10 3" xfId="1595" xr:uid="{B706CF31-2ED6-4327-84D6-43AFD4A79E76}"/>
    <cellStyle name="Separador de milhares 2 3 2 2 11" xfId="573" xr:uid="{A0A8E09D-E0C1-49A5-B1D5-1BBF348A19EC}"/>
    <cellStyle name="Separador de milhares 2 3 2 2 12" xfId="1124" xr:uid="{B622E6E6-D4A0-4A92-B909-6FBF1B5EE53C}"/>
    <cellStyle name="Separador de milhares 2 3 2 2 2" xfId="37" xr:uid="{918EB640-C2A4-4542-8276-EFC00953D90A}"/>
    <cellStyle name="Separador de milhares 2 3 2 2 2 10" xfId="1140" xr:uid="{DC210CA3-1F40-4D7E-B31D-24C8BDAC3D4E}"/>
    <cellStyle name="Separador de milhares 2 3 2 2 2 2" xfId="69" xr:uid="{B37F4675-0F57-420D-93E4-05FE5EBBF722}"/>
    <cellStyle name="Separador de milhares 2 3 2 2 2 2 2" xfId="148" xr:uid="{6ADF8972-0780-4FC9-AC67-A8E8D0CEB411}"/>
    <cellStyle name="Separador de milhares 2 3 2 2 2 2 2 2" xfId="699" xr:uid="{8A53B358-CB2C-4694-B489-1640D80F811B}"/>
    <cellStyle name="Separador de milhares 2 3 2 2 2 2 2 3" xfId="1250" xr:uid="{3B0A3DFF-A1F9-495A-AFDF-EBDC737E735E}"/>
    <cellStyle name="Separador de milhares 2 3 2 2 2 2 3" xfId="227" xr:uid="{43103631-4576-47C9-A26D-2E7C61841812}"/>
    <cellStyle name="Separador de milhares 2 3 2 2 2 2 3 2" xfId="778" xr:uid="{C736ACE8-7CDE-4C02-A7DD-0CBEC86DA195}"/>
    <cellStyle name="Separador de milhares 2 3 2 2 2 2 3 3" xfId="1329" xr:uid="{703C9D05-9B2B-498F-8B10-5E926BA5FB74}"/>
    <cellStyle name="Separador de milhares 2 3 2 2 2 2 4" xfId="307" xr:uid="{C9366467-F4AA-4E1B-ACB2-66A9D970CACA}"/>
    <cellStyle name="Separador de milhares 2 3 2 2 2 2 4 2" xfId="858" xr:uid="{F931E1C9-9B1E-4EE0-8D3F-2908DA65A27B}"/>
    <cellStyle name="Separador de milhares 2 3 2 2 2 2 4 3" xfId="1408" xr:uid="{4DD72244-81FE-4C4B-BEC1-34B06396116F}"/>
    <cellStyle name="Separador de milhares 2 3 2 2 2 2 5" xfId="385" xr:uid="{0ABE493A-FE25-41AE-A3B4-958A85746E03}"/>
    <cellStyle name="Separador de milhares 2 3 2 2 2 2 5 2" xfId="936" xr:uid="{279AB934-6488-4B6A-B0B9-A0A18501229A}"/>
    <cellStyle name="Separador de milhares 2 3 2 2 2 2 5 3" xfId="1486" xr:uid="{6EB0DED6-64E0-4643-BC07-8A8B3E2C7BA0}"/>
    <cellStyle name="Separador de milhares 2 3 2 2 2 2 6" xfId="464" xr:uid="{A00C253A-687A-4EAD-AD1B-9D280E3C04BE}"/>
    <cellStyle name="Separador de milhares 2 3 2 2 2 2 6 2" xfId="1015" xr:uid="{85A33A54-4BB9-436F-9439-FFE822AC4FCF}"/>
    <cellStyle name="Separador de milhares 2 3 2 2 2 2 6 3" xfId="1565" xr:uid="{9DC6557E-F7AB-4503-9518-6654B414E1FD}"/>
    <cellStyle name="Separador de milhares 2 3 2 2 2 2 7" xfId="542" xr:uid="{4214FEF7-79E5-4847-931E-796DE6B6CE22}"/>
    <cellStyle name="Separador de milhares 2 3 2 2 2 2 7 2" xfId="1093" xr:uid="{C1B9871B-FCC0-4600-A28F-A53CA69678EF}"/>
    <cellStyle name="Separador de milhares 2 3 2 2 2 2 7 3" xfId="1643" xr:uid="{A8363856-0321-484F-B385-FAAA98B15170}"/>
    <cellStyle name="Separador de milhares 2 3 2 2 2 2 8" xfId="621" xr:uid="{2A4B51AA-1AEE-4EB0-BCED-42891CC7B70E}"/>
    <cellStyle name="Separador de milhares 2 3 2 2 2 2 9" xfId="1172" xr:uid="{AC6A9D90-5453-48BD-A9C9-308C0A067F42}"/>
    <cellStyle name="Separador de milhares 2 3 2 2 2 3" xfId="116" xr:uid="{F9F61ED2-B580-4107-9318-1EC9ACB9632C}"/>
    <cellStyle name="Separador de milhares 2 3 2 2 2 3 2" xfId="667" xr:uid="{DB6EFCDE-8571-4B47-B196-95150958AF2F}"/>
    <cellStyle name="Separador de milhares 2 3 2 2 2 3 3" xfId="1218" xr:uid="{21F6E33E-E679-4174-91B1-918FBD2E8B25}"/>
    <cellStyle name="Separador de milhares 2 3 2 2 2 4" xfId="195" xr:uid="{399190EF-5627-4F38-BB5B-740FD2E023E3}"/>
    <cellStyle name="Separador de milhares 2 3 2 2 2 4 2" xfId="746" xr:uid="{7D4CACEF-9758-4E02-BBDC-AEA9C466CE7D}"/>
    <cellStyle name="Separador de milhares 2 3 2 2 2 4 3" xfId="1297" xr:uid="{B397A12C-CE83-4410-97AF-C119541BEB15}"/>
    <cellStyle name="Separador de milhares 2 3 2 2 2 5" xfId="275" xr:uid="{227EE940-71C2-4E2A-849F-0C78C1A1551A}"/>
    <cellStyle name="Separador de milhares 2 3 2 2 2 5 2" xfId="826" xr:uid="{307259C1-090F-4031-AE2D-96259B16C4F5}"/>
    <cellStyle name="Separador de milhares 2 3 2 2 2 5 3" xfId="1376" xr:uid="{F85837CB-E25D-4B29-B23D-433D6136CAEF}"/>
    <cellStyle name="Separador de milhares 2 3 2 2 2 6" xfId="353" xr:uid="{20C4D5DD-7554-4DB6-9487-3102822FDC7F}"/>
    <cellStyle name="Separador de milhares 2 3 2 2 2 6 2" xfId="904" xr:uid="{B3390A47-C83E-4925-9B26-88D3A55754B0}"/>
    <cellStyle name="Separador de milhares 2 3 2 2 2 6 3" xfId="1454" xr:uid="{7456AEF3-0D12-4FBA-9E0E-77D03FE23CE8}"/>
    <cellStyle name="Separador de milhares 2 3 2 2 2 7" xfId="432" xr:uid="{493B5195-1685-4D02-925C-243C3A81DCA6}"/>
    <cellStyle name="Separador de milhares 2 3 2 2 2 7 2" xfId="983" xr:uid="{741A241B-07D7-4E8B-BCC0-4FBAEBB4720D}"/>
    <cellStyle name="Separador de milhares 2 3 2 2 2 7 3" xfId="1533" xr:uid="{42B3652D-1812-4E17-8E63-D8DFDDA08234}"/>
    <cellStyle name="Separador de milhares 2 3 2 2 2 8" xfId="510" xr:uid="{EC402B2D-D588-4FB1-8573-01F1103B2ED9}"/>
    <cellStyle name="Separador de milhares 2 3 2 2 2 8 2" xfId="1061" xr:uid="{FE26028E-9E18-4033-82A8-15B58022DC76}"/>
    <cellStyle name="Separador de milhares 2 3 2 2 2 8 3" xfId="1611" xr:uid="{8AAAD06D-D17C-4660-AA16-B44BB257E91D}"/>
    <cellStyle name="Separador de milhares 2 3 2 2 2 9" xfId="589" xr:uid="{3362D532-09A6-4CEF-8E4B-EDE55DAA830F}"/>
    <cellStyle name="Separador de milhares 2 3 2 2 3" xfId="53" xr:uid="{48AB6E9C-0CEC-4D00-BF44-2DFE42F11EA8}"/>
    <cellStyle name="Separador de milhares 2 3 2 2 3 2" xfId="132" xr:uid="{AA09E4B6-147D-4C30-8BF3-BDA1F557468C}"/>
    <cellStyle name="Separador de milhares 2 3 2 2 3 2 2" xfId="683" xr:uid="{500026FF-D06F-4E7C-9615-CA805DCE516F}"/>
    <cellStyle name="Separador de milhares 2 3 2 2 3 2 3" xfId="1234" xr:uid="{F31A60EA-8E52-48FA-BCAD-0E78F2D46C49}"/>
    <cellStyle name="Separador de milhares 2 3 2 2 3 3" xfId="211" xr:uid="{6D618A72-A1E9-4932-AAFA-FCEB244ED8F4}"/>
    <cellStyle name="Separador de milhares 2 3 2 2 3 3 2" xfId="762" xr:uid="{6C407F41-1009-4A09-A547-129CC71ED70B}"/>
    <cellStyle name="Separador de milhares 2 3 2 2 3 3 3" xfId="1313" xr:uid="{4D4EC089-A46E-4A2B-A906-964A99255640}"/>
    <cellStyle name="Separador de milhares 2 3 2 2 3 4" xfId="291" xr:uid="{E023FD07-C3D5-4A41-9039-4BFC13F05EB3}"/>
    <cellStyle name="Separador de milhares 2 3 2 2 3 4 2" xfId="842" xr:uid="{5C8FF4B9-DDCD-45F3-80AE-F49864084677}"/>
    <cellStyle name="Separador de milhares 2 3 2 2 3 4 3" xfId="1392" xr:uid="{D86F8206-4E8F-43A2-A588-CA1EC4432C78}"/>
    <cellStyle name="Separador de milhares 2 3 2 2 3 5" xfId="369" xr:uid="{C6642625-A07C-43B9-84B6-66B04829FF13}"/>
    <cellStyle name="Separador de milhares 2 3 2 2 3 5 2" xfId="920" xr:uid="{5FC51A2B-C75F-4C90-A6DC-5DB1C8550619}"/>
    <cellStyle name="Separador de milhares 2 3 2 2 3 5 3" xfId="1470" xr:uid="{EAAA63EF-049F-40E2-B135-20F2E65851BA}"/>
    <cellStyle name="Separador de milhares 2 3 2 2 3 6" xfId="448" xr:uid="{9668C6FB-566E-42AE-AF8B-772C990F5B8A}"/>
    <cellStyle name="Separador de milhares 2 3 2 2 3 6 2" xfId="999" xr:uid="{44C80C51-4FCC-463D-A056-9301AD29BA4C}"/>
    <cellStyle name="Separador de milhares 2 3 2 2 3 6 3" xfId="1549" xr:uid="{EFD07B87-A414-4274-BCA8-030BE1E78068}"/>
    <cellStyle name="Separador de milhares 2 3 2 2 3 7" xfId="526" xr:uid="{BBBE2BFE-C4BC-4B93-AD75-7FC13027448D}"/>
    <cellStyle name="Separador de milhares 2 3 2 2 3 7 2" xfId="1077" xr:uid="{B6740C0E-6A77-4333-86B4-46BF7EAA5584}"/>
    <cellStyle name="Separador de milhares 2 3 2 2 3 7 3" xfId="1627" xr:uid="{271F710A-12BE-499B-AF31-37CBAEB8D99C}"/>
    <cellStyle name="Separador de milhares 2 3 2 2 3 8" xfId="605" xr:uid="{3F2F55B6-CBD4-432E-BBFB-7CD83158634E}"/>
    <cellStyle name="Separador de milhares 2 3 2 2 3 9" xfId="1156" xr:uid="{3271A24D-DF60-4A20-8767-F566DA505674}"/>
    <cellStyle name="Separador de milhares 2 3 2 2 4" xfId="84" xr:uid="{BC18CDF5-5DAE-495E-A0D2-A0E84AD05594}"/>
    <cellStyle name="Separador de milhares 2 3 2 2 4 2" xfId="163" xr:uid="{B2D5B8FA-235A-430B-A288-5F7C5BC1C59A}"/>
    <cellStyle name="Separador de milhares 2 3 2 2 4 2 2" xfId="714" xr:uid="{B1EBCED5-F697-4301-9924-197657584258}"/>
    <cellStyle name="Separador de milhares 2 3 2 2 4 2 3" xfId="1265" xr:uid="{E83C6CA9-3308-494C-A31B-233AF37F71DC}"/>
    <cellStyle name="Separador de milhares 2 3 2 2 4 3" xfId="242" xr:uid="{40099A7B-81A4-48DC-8A57-4550BDCC44C3}"/>
    <cellStyle name="Separador de milhares 2 3 2 2 4 3 2" xfId="793" xr:uid="{D268A570-2A16-4BAC-AE45-16138D1E1715}"/>
    <cellStyle name="Separador de milhares 2 3 2 2 4 3 3" xfId="1344" xr:uid="{FEB6CE38-D8E0-47AC-8D04-A6B4B926A439}"/>
    <cellStyle name="Separador de milhares 2 3 2 2 4 4" xfId="322" xr:uid="{84CC8D4C-673E-4062-894A-81D8555D3AF2}"/>
    <cellStyle name="Separador de milhares 2 3 2 2 4 4 2" xfId="873" xr:uid="{A69E2BBF-F2C9-43F8-8469-2927F5BCB3BB}"/>
    <cellStyle name="Separador de milhares 2 3 2 2 4 4 3" xfId="1423" xr:uid="{A9038B6C-0E2F-4A55-8DB5-237CE037DE9C}"/>
    <cellStyle name="Separador de milhares 2 3 2 2 4 5" xfId="400" xr:uid="{75889450-3069-490B-958E-4E9DE7FC562E}"/>
    <cellStyle name="Separador de milhares 2 3 2 2 4 5 2" xfId="951" xr:uid="{F18A39AF-5707-48BF-AA3C-E65E6D1C5676}"/>
    <cellStyle name="Separador de milhares 2 3 2 2 4 5 3" xfId="1501" xr:uid="{4870BBDE-DD3A-4D3B-ADCA-94D4289EA7CB}"/>
    <cellStyle name="Separador de milhares 2 3 2 2 4 6" xfId="479" xr:uid="{E52EF81B-2DA0-485B-899F-EDEB60AF653D}"/>
    <cellStyle name="Separador de milhares 2 3 2 2 4 6 2" xfId="1030" xr:uid="{F123916C-A6B3-48AF-B916-A5AF715BA008}"/>
    <cellStyle name="Separador de milhares 2 3 2 2 4 6 3" xfId="1580" xr:uid="{C95F29BF-708B-4277-98E7-767937177709}"/>
    <cellStyle name="Separador de milhares 2 3 2 2 4 7" xfId="557" xr:uid="{5386A834-92D2-41B0-A099-25E3FEEC8509}"/>
    <cellStyle name="Separador de milhares 2 3 2 2 4 7 2" xfId="1108" xr:uid="{D1AD912C-21FB-4222-8A8C-B2CA4A0C9682}"/>
    <cellStyle name="Separador de milhares 2 3 2 2 4 7 3" xfId="1658" xr:uid="{C9550154-255B-44D2-AF37-C618785A0A5D}"/>
    <cellStyle name="Separador de milhares 2 3 2 2 4 8" xfId="636" xr:uid="{CBBEDA3D-98C3-4C50-B5F1-77D55F1BA083}"/>
    <cellStyle name="Separador de milhares 2 3 2 2 4 9" xfId="1187" xr:uid="{D8D7CF98-AA3C-46BB-B71B-910560F272F3}"/>
    <cellStyle name="Separador de milhares 2 3 2 2 5" xfId="100" xr:uid="{0DFEAD34-F844-4D4F-892E-A1E89484C7C4}"/>
    <cellStyle name="Separador de milhares 2 3 2 2 5 2" xfId="651" xr:uid="{4279BBAC-4F5B-4876-ABB8-27AA3B0CDE39}"/>
    <cellStyle name="Separador de milhares 2 3 2 2 5 3" xfId="1202" xr:uid="{B22EEDF5-7813-4858-9ABE-5C354903A49E}"/>
    <cellStyle name="Separador de milhares 2 3 2 2 6" xfId="179" xr:uid="{71B7A20E-73DD-4EFD-87A1-EF7D2EF00103}"/>
    <cellStyle name="Separador de milhares 2 3 2 2 6 2" xfId="730" xr:uid="{58FAEC78-4359-4767-AF65-145F730C9E6E}"/>
    <cellStyle name="Separador de milhares 2 3 2 2 6 3" xfId="1281" xr:uid="{8FF921ED-5B89-49A3-8751-DB5A96C22D21}"/>
    <cellStyle name="Separador de milhares 2 3 2 2 7" xfId="258" xr:uid="{7B00D2ED-AB78-48ED-A3EC-9F5C5714AD78}"/>
    <cellStyle name="Separador de milhares 2 3 2 2 7 2" xfId="809" xr:uid="{156F0279-3B29-4E31-A1A7-835724021F67}"/>
    <cellStyle name="Separador de milhares 2 3 2 2 7 3" xfId="1360" xr:uid="{3D47A7F8-BA16-447B-9FC2-96DFED5BD269}"/>
    <cellStyle name="Separador de milhares 2 3 2 2 8" xfId="337" xr:uid="{F3EF51FE-40FE-49E6-B283-9312D9CD3312}"/>
    <cellStyle name="Separador de milhares 2 3 2 2 8 2" xfId="888" xr:uid="{D6211CF0-4062-4C53-BC34-EEA595474913}"/>
    <cellStyle name="Separador de milhares 2 3 2 2 8 3" xfId="1438" xr:uid="{01BD48E8-E1E7-4293-90EA-F868A00E2295}"/>
    <cellStyle name="Separador de milhares 2 3 2 2 9" xfId="416" xr:uid="{C2D0C568-7EF6-40E9-B75E-990ABFCA22B1}"/>
    <cellStyle name="Separador de milhares 2 3 2 2 9 2" xfId="967" xr:uid="{62096928-6BE7-46CF-A138-10DF2122052C}"/>
    <cellStyle name="Separador de milhares 2 3 2 2 9 3" xfId="1517" xr:uid="{52F29716-EE8D-4136-A9FE-8DDDDE485DCC}"/>
    <cellStyle name="Separador de milhares 2 3 2 3" xfId="30" xr:uid="{F0026CFA-1211-4993-A7F3-956A77067EC0}"/>
    <cellStyle name="Separador de milhares 2 3 2 3 10" xfId="1133" xr:uid="{41DDA619-02A9-4AD2-B83A-3BDFF846F648}"/>
    <cellStyle name="Separador de milhares 2 3 2 3 2" xfId="62" xr:uid="{4FA3403C-AA8E-4112-B239-BD322915456A}"/>
    <cellStyle name="Separador de milhares 2 3 2 3 2 2" xfId="141" xr:uid="{71867C52-341C-4FDF-83AA-3723CA42CACC}"/>
    <cellStyle name="Separador de milhares 2 3 2 3 2 2 2" xfId="692" xr:uid="{F29EF5E6-39E8-4803-8CA8-D6A2F6DB81E2}"/>
    <cellStyle name="Separador de milhares 2 3 2 3 2 2 3" xfId="1243" xr:uid="{F0BE8A90-0123-49B2-AD52-4A816C5C3428}"/>
    <cellStyle name="Separador de milhares 2 3 2 3 2 3" xfId="220" xr:uid="{AEBCA64E-85C4-4F04-B9DA-0DBDDEDA19DC}"/>
    <cellStyle name="Separador de milhares 2 3 2 3 2 3 2" xfId="771" xr:uid="{86CE1D44-5134-4BBD-8158-D9CE9446DBF0}"/>
    <cellStyle name="Separador de milhares 2 3 2 3 2 3 3" xfId="1322" xr:uid="{535FCB8F-E4F6-4C2F-8B54-12FDA695734B}"/>
    <cellStyle name="Separador de milhares 2 3 2 3 2 4" xfId="300" xr:uid="{853CE0E7-DDB4-4B66-A0A3-7B63742827FA}"/>
    <cellStyle name="Separador de milhares 2 3 2 3 2 4 2" xfId="851" xr:uid="{5410B058-394B-49E1-99D7-5BDCDD2BA1D1}"/>
    <cellStyle name="Separador de milhares 2 3 2 3 2 4 3" xfId="1401" xr:uid="{AF1A2BFB-5CB5-4413-8C95-4D8915C87F75}"/>
    <cellStyle name="Separador de milhares 2 3 2 3 2 5" xfId="378" xr:uid="{48D2D6E0-0692-45B5-994F-B7B6A85A68BD}"/>
    <cellStyle name="Separador de milhares 2 3 2 3 2 5 2" xfId="929" xr:uid="{B1C9DFBE-AD58-4830-B21B-8A5E000A16D7}"/>
    <cellStyle name="Separador de milhares 2 3 2 3 2 5 3" xfId="1479" xr:uid="{14C1497E-1B64-4E61-A114-59CAF3086926}"/>
    <cellStyle name="Separador de milhares 2 3 2 3 2 6" xfId="457" xr:uid="{22378D7C-D675-45CE-AE18-E21F42B85CBA}"/>
    <cellStyle name="Separador de milhares 2 3 2 3 2 6 2" xfId="1008" xr:uid="{6EB415F6-F982-4BF7-8432-B75E915F13C5}"/>
    <cellStyle name="Separador de milhares 2 3 2 3 2 6 3" xfId="1558" xr:uid="{A2C1C6A8-7415-4DB2-8384-E931282A1089}"/>
    <cellStyle name="Separador de milhares 2 3 2 3 2 7" xfId="535" xr:uid="{30EDCA44-B065-4E67-872D-4239497B5896}"/>
    <cellStyle name="Separador de milhares 2 3 2 3 2 7 2" xfId="1086" xr:uid="{AA717A22-D3DA-463C-BDA0-B96E4F121512}"/>
    <cellStyle name="Separador de milhares 2 3 2 3 2 7 3" xfId="1636" xr:uid="{E777AA9C-ECFA-4766-9BB4-9A47E87B94FE}"/>
    <cellStyle name="Separador de milhares 2 3 2 3 2 8" xfId="614" xr:uid="{78456D1D-C10E-441C-9CD7-4EEFDEC2ACE7}"/>
    <cellStyle name="Separador de milhares 2 3 2 3 2 9" xfId="1165" xr:uid="{4BCB14FB-39F5-4A6A-A780-80AAF9974E75}"/>
    <cellStyle name="Separador de milhares 2 3 2 3 3" xfId="109" xr:uid="{F4170299-F13F-4358-B468-7B2F9E8C2C81}"/>
    <cellStyle name="Separador de milhares 2 3 2 3 3 2" xfId="660" xr:uid="{BBADA6A3-36FD-4E46-8B65-136235C67BD2}"/>
    <cellStyle name="Separador de milhares 2 3 2 3 3 3" xfId="1211" xr:uid="{E43E3D90-4477-4945-9BB3-896ECE7D6944}"/>
    <cellStyle name="Separador de milhares 2 3 2 3 4" xfId="188" xr:uid="{D9AD615D-097B-4756-83E0-72B791FCC9CB}"/>
    <cellStyle name="Separador de milhares 2 3 2 3 4 2" xfId="739" xr:uid="{5FBE9587-AD6B-4FCB-8825-D5FFBE84BCEB}"/>
    <cellStyle name="Separador de milhares 2 3 2 3 4 3" xfId="1290" xr:uid="{D27C1336-6469-4C47-BFD9-6FEE2340672D}"/>
    <cellStyle name="Separador de milhares 2 3 2 3 5" xfId="268" xr:uid="{17FB1DB9-6245-4BCB-B3E1-877E1DFA8CD4}"/>
    <cellStyle name="Separador de milhares 2 3 2 3 5 2" xfId="819" xr:uid="{C72C55AC-E20F-4386-9AAF-DD4613AC45BB}"/>
    <cellStyle name="Separador de milhares 2 3 2 3 5 3" xfId="1369" xr:uid="{3E9F6C1C-BA2E-4A94-B0C7-ED88EEE733C4}"/>
    <cellStyle name="Separador de milhares 2 3 2 3 6" xfId="346" xr:uid="{D4CAE739-EB8A-408A-B30C-196CF6D4C8F1}"/>
    <cellStyle name="Separador de milhares 2 3 2 3 6 2" xfId="897" xr:uid="{B57FAE7E-7CE6-4DBE-B167-483DB5EA13F9}"/>
    <cellStyle name="Separador de milhares 2 3 2 3 6 3" xfId="1447" xr:uid="{D372A8DE-3745-41A4-9543-13EC93DFD17D}"/>
    <cellStyle name="Separador de milhares 2 3 2 3 7" xfId="425" xr:uid="{818184DB-5B26-435B-BCC3-2DADDB3EB5F4}"/>
    <cellStyle name="Separador de milhares 2 3 2 3 7 2" xfId="976" xr:uid="{B63EEFB7-AB69-46F4-AB8D-FC2C96D9D1B6}"/>
    <cellStyle name="Separador de milhares 2 3 2 3 7 3" xfId="1526" xr:uid="{9C9841A9-C004-4308-9B8A-53A80DAEE61E}"/>
    <cellStyle name="Separador de milhares 2 3 2 3 8" xfId="503" xr:uid="{7208494B-80EA-4B97-9D33-797A67DC0143}"/>
    <cellStyle name="Separador de milhares 2 3 2 3 8 2" xfId="1054" xr:uid="{DE338420-EFFF-4187-A6CB-BB59600E9448}"/>
    <cellStyle name="Separador de milhares 2 3 2 3 8 3" xfId="1604" xr:uid="{D55AFCDC-5000-44A7-901D-CF315BA6AFD7}"/>
    <cellStyle name="Separador de milhares 2 3 2 3 9" xfId="582" xr:uid="{6E46E29B-E7C6-4E87-9967-98B00CBFC5B6}"/>
    <cellStyle name="Separador de milhares 2 3 2 4" xfId="46" xr:uid="{AD37888F-D511-47A4-BA3F-B39FDAD821A6}"/>
    <cellStyle name="Separador de milhares 2 3 2 4 2" xfId="125" xr:uid="{75D0E28F-44A9-4362-9220-2A98FAA68807}"/>
    <cellStyle name="Separador de milhares 2 3 2 4 2 2" xfId="676" xr:uid="{9DC7606B-01D9-416F-AF8E-8F9F024FA70F}"/>
    <cellStyle name="Separador de milhares 2 3 2 4 2 3" xfId="1227" xr:uid="{59A182A3-2026-43D7-8F57-2819E02397D7}"/>
    <cellStyle name="Separador de milhares 2 3 2 4 3" xfId="204" xr:uid="{08879803-77BC-454B-8679-CF1E58F5A0BD}"/>
    <cellStyle name="Separador de milhares 2 3 2 4 3 2" xfId="755" xr:uid="{9DE915D3-83AB-4B82-9DC9-27568D5D2E21}"/>
    <cellStyle name="Separador de milhares 2 3 2 4 3 3" xfId="1306" xr:uid="{1F5A3747-1FF4-41FB-8192-E408963B8E9F}"/>
    <cellStyle name="Separador de milhares 2 3 2 4 4" xfId="284" xr:uid="{557392CA-D20E-4E85-84B1-3317E14E8A06}"/>
    <cellStyle name="Separador de milhares 2 3 2 4 4 2" xfId="835" xr:uid="{E0ED2CFB-5303-47AF-81FB-13D27886A25D}"/>
    <cellStyle name="Separador de milhares 2 3 2 4 4 3" xfId="1385" xr:uid="{B6A8FAF2-2A00-4C74-B325-2CC6AF8ACA03}"/>
    <cellStyle name="Separador de milhares 2 3 2 4 5" xfId="362" xr:uid="{F8F2694A-2715-4621-A5EE-84BA48A96D8F}"/>
    <cellStyle name="Separador de milhares 2 3 2 4 5 2" xfId="913" xr:uid="{2B3AEE26-B5B4-4F46-9752-538C205903B7}"/>
    <cellStyle name="Separador de milhares 2 3 2 4 5 3" xfId="1463" xr:uid="{285F7D65-C0B8-4B29-83BD-5B030D7754EC}"/>
    <cellStyle name="Separador de milhares 2 3 2 4 6" xfId="441" xr:uid="{C582E914-8CAD-4473-AE86-EBB41DA79C8B}"/>
    <cellStyle name="Separador de milhares 2 3 2 4 6 2" xfId="992" xr:uid="{B25893B9-91A8-4B1B-BF6F-9A2B7A6E0926}"/>
    <cellStyle name="Separador de milhares 2 3 2 4 6 3" xfId="1542" xr:uid="{4BEDB14E-C1AB-49DC-AAAF-0F01394B5350}"/>
    <cellStyle name="Separador de milhares 2 3 2 4 7" xfId="519" xr:uid="{D89F4180-6C73-47ED-A935-5E8FC42CFD15}"/>
    <cellStyle name="Separador de milhares 2 3 2 4 7 2" xfId="1070" xr:uid="{A9E4FF88-634E-4592-A70B-90DCF076C3E0}"/>
    <cellStyle name="Separador de milhares 2 3 2 4 7 3" xfId="1620" xr:uid="{70A88CD3-80FF-49EE-B010-AFC3A086D1C5}"/>
    <cellStyle name="Separador de milhares 2 3 2 4 8" xfId="598" xr:uid="{E04069C1-DF50-47E0-B1A3-3F548672F6E8}"/>
    <cellStyle name="Separador de milhares 2 3 2 4 9" xfId="1149" xr:uid="{8D9500CC-3A43-430C-A911-0E864E1F27EB}"/>
    <cellStyle name="Separador de milhares 2 3 2 5" xfId="78" xr:uid="{03B93AB9-4B57-42C7-9E58-3A977D78E764}"/>
    <cellStyle name="Separador de milhares 2 3 2 5 2" xfId="157" xr:uid="{C13300ED-2F2B-452D-9ABA-556C9470A133}"/>
    <cellStyle name="Separador de milhares 2 3 2 5 2 2" xfId="708" xr:uid="{930F249D-08C9-4857-9695-01894FDD6E93}"/>
    <cellStyle name="Separador de milhares 2 3 2 5 2 3" xfId="1259" xr:uid="{D8C31A64-FF82-4F3B-8DB2-5408D9A039AF}"/>
    <cellStyle name="Separador de milhares 2 3 2 5 3" xfId="236" xr:uid="{FAE5A397-5829-4834-9C1C-4C9F4059FC67}"/>
    <cellStyle name="Separador de milhares 2 3 2 5 3 2" xfId="787" xr:uid="{625F37B4-47F8-496E-B051-7D88659FE0D8}"/>
    <cellStyle name="Separador de milhares 2 3 2 5 3 3" xfId="1338" xr:uid="{2E6F0EEF-D5E4-43F8-9BC5-7D12AF1F70B8}"/>
    <cellStyle name="Separador de milhares 2 3 2 5 4" xfId="316" xr:uid="{5D820E03-98D4-449F-B394-FB80B9ACC3C9}"/>
    <cellStyle name="Separador de milhares 2 3 2 5 4 2" xfId="867" xr:uid="{63446A52-8769-4EEB-AEFA-F75E623AD640}"/>
    <cellStyle name="Separador de milhares 2 3 2 5 4 3" xfId="1417" xr:uid="{C6A42860-00FE-45EE-8245-11CB6F5D35D8}"/>
    <cellStyle name="Separador de milhares 2 3 2 5 5" xfId="394" xr:uid="{65FD69AC-9CDB-4E3E-9E6D-B20056978974}"/>
    <cellStyle name="Separador de milhares 2 3 2 5 5 2" xfId="945" xr:uid="{A10B6469-4005-45F7-8EC7-2AA15EDFC42E}"/>
    <cellStyle name="Separador de milhares 2 3 2 5 5 3" xfId="1495" xr:uid="{425EDE38-2253-4AEF-BC69-EBCAF74900DF}"/>
    <cellStyle name="Separador de milhares 2 3 2 5 6" xfId="473" xr:uid="{13C3411A-670C-4096-8CFC-FD6D8048C219}"/>
    <cellStyle name="Separador de milhares 2 3 2 5 6 2" xfId="1024" xr:uid="{31720B43-35FE-4106-A48F-6ADCD1146181}"/>
    <cellStyle name="Separador de milhares 2 3 2 5 6 3" xfId="1574" xr:uid="{456EDA1F-3DD7-4D2E-BF85-B457882FDD14}"/>
    <cellStyle name="Separador de milhares 2 3 2 5 7" xfId="551" xr:uid="{05CB2099-B78D-4A8B-B107-190AF253F804}"/>
    <cellStyle name="Separador de milhares 2 3 2 5 7 2" xfId="1102" xr:uid="{3F469DD8-3CBF-44D7-9BAD-310A62F839A6}"/>
    <cellStyle name="Separador de milhares 2 3 2 5 7 3" xfId="1652" xr:uid="{D1CFA67B-631B-43B2-8ABD-372FC28BBEB7}"/>
    <cellStyle name="Separador de milhares 2 3 2 5 8" xfId="630" xr:uid="{47AC8388-06DA-46DB-8161-289F5C29CDB6}"/>
    <cellStyle name="Separador de milhares 2 3 2 5 9" xfId="1181" xr:uid="{2496EA77-80D1-407B-B227-BE5E2B2C678B}"/>
    <cellStyle name="Separador de milhares 2 3 2 6" xfId="94" xr:uid="{C283DF18-62B4-4F20-ABFA-4393B9576B9A}"/>
    <cellStyle name="Separador de milhares 2 3 2 6 2" xfId="645" xr:uid="{6047B79A-76C1-46CA-9B4D-F964DDFEBC75}"/>
    <cellStyle name="Separador de milhares 2 3 2 6 3" xfId="1196" xr:uid="{2DD97DAE-216D-43DD-B77D-D79D5054DA01}"/>
    <cellStyle name="Separador de milhares 2 3 2 7" xfId="172" xr:uid="{DF746689-7220-4E88-9C53-BA0486F02626}"/>
    <cellStyle name="Separador de milhares 2 3 2 7 2" xfId="723" xr:uid="{47584314-8E0F-4F22-BCB4-F8501A184419}"/>
    <cellStyle name="Separador de milhares 2 3 2 7 3" xfId="1274" xr:uid="{3A60D6F6-62DC-445C-BF34-A90580677709}"/>
    <cellStyle name="Separador de milhares 2 3 2 8" xfId="251" xr:uid="{5A79BF28-F022-4756-8FC8-5AC4E884764C}"/>
    <cellStyle name="Separador de milhares 2 3 2 8 2" xfId="802" xr:uid="{F32C2345-D42B-4B4B-BC10-2A987D9E4A96}"/>
    <cellStyle name="Separador de milhares 2 3 2 8 3" xfId="1353" xr:uid="{6D9336E1-A3AE-4105-8C92-D601CFF5F77D}"/>
    <cellStyle name="Separador de milhares 2 3 2 9" xfId="331" xr:uid="{94476CED-C1C2-4FBA-9216-56D7C083CCDD}"/>
    <cellStyle name="Separador de milhares 2 3 2 9 2" xfId="882" xr:uid="{1C11A598-46AE-4A32-8CBE-466D867389B8}"/>
    <cellStyle name="Separador de milhares 2 3 2 9 3" xfId="1432" xr:uid="{95EE9F84-6B51-4C31-A2B4-A72F1A44C376}"/>
    <cellStyle name="Separador de milhares 2 3 3" xfId="25" xr:uid="{E14C57B0-FA60-4688-A0B7-2F87EA5EBD91}"/>
    <cellStyle name="Separador de milhares 2 3 3 10" xfId="498" xr:uid="{B894D97A-D377-4A97-B78D-782557E361A3}"/>
    <cellStyle name="Separador de milhares 2 3 3 10 2" xfId="1049" xr:uid="{EE83FC14-C7F5-4ED2-A4C0-4368065385DD}"/>
    <cellStyle name="Separador de milhares 2 3 3 10 3" xfId="1599" xr:uid="{285CCF48-989B-48FE-9638-3C105711E786}"/>
    <cellStyle name="Separador de milhares 2 3 3 11" xfId="577" xr:uid="{415B4112-EAD5-4ED5-8276-6090AB179781}"/>
    <cellStyle name="Separador de milhares 2 3 3 12" xfId="1128" xr:uid="{080A7B95-DB88-457F-BB4A-95641C4B88CA}"/>
    <cellStyle name="Separador de milhares 2 3 3 2" xfId="41" xr:uid="{2369EF60-0314-4005-8E71-0CB23181C004}"/>
    <cellStyle name="Separador de milhares 2 3 3 2 10" xfId="1144" xr:uid="{1E59382A-843D-49DF-964B-3C6DFE8980BC}"/>
    <cellStyle name="Separador de milhares 2 3 3 2 2" xfId="73" xr:uid="{97CA1D13-444F-4AFD-8CBA-C77653EBE82C}"/>
    <cellStyle name="Separador de milhares 2 3 3 2 2 2" xfId="152" xr:uid="{C712ED0C-26B5-4F3C-8417-59825E8FE499}"/>
    <cellStyle name="Separador de milhares 2 3 3 2 2 2 2" xfId="703" xr:uid="{98022660-10CF-4D6B-ABDE-58796A0F4124}"/>
    <cellStyle name="Separador de milhares 2 3 3 2 2 2 3" xfId="1254" xr:uid="{F14CBAB5-F6B7-46C6-B86D-A21066CCA688}"/>
    <cellStyle name="Separador de milhares 2 3 3 2 2 3" xfId="231" xr:uid="{B1FC8BD5-1C1B-46C1-88F9-4CA2AC6B66DF}"/>
    <cellStyle name="Separador de milhares 2 3 3 2 2 3 2" xfId="782" xr:uid="{5DFF59A1-2F09-4932-A17B-749727386471}"/>
    <cellStyle name="Separador de milhares 2 3 3 2 2 3 3" xfId="1333" xr:uid="{B935F223-FC90-406E-8890-A69CA2136B8E}"/>
    <cellStyle name="Separador de milhares 2 3 3 2 2 4" xfId="311" xr:uid="{CA73B950-831E-4BD8-B90B-C8B8834C3062}"/>
    <cellStyle name="Separador de milhares 2 3 3 2 2 4 2" xfId="862" xr:uid="{E6DE4EAA-8DBA-4DC3-A9B2-82FC8353AB6E}"/>
    <cellStyle name="Separador de milhares 2 3 3 2 2 4 3" xfId="1412" xr:uid="{094131E8-0921-4751-AAD0-B6516AC1D3DD}"/>
    <cellStyle name="Separador de milhares 2 3 3 2 2 5" xfId="389" xr:uid="{011E4B92-FE31-41DA-AFA1-CC52D246852D}"/>
    <cellStyle name="Separador de milhares 2 3 3 2 2 5 2" xfId="940" xr:uid="{5346EBAA-8770-4157-8F69-99942DFF7BF9}"/>
    <cellStyle name="Separador de milhares 2 3 3 2 2 5 3" xfId="1490" xr:uid="{B95C0D53-A197-459C-988D-DA5465B3FEE7}"/>
    <cellStyle name="Separador de milhares 2 3 3 2 2 6" xfId="468" xr:uid="{2CCCD8F5-6BF4-4838-A4F1-4035422AD9E2}"/>
    <cellStyle name="Separador de milhares 2 3 3 2 2 6 2" xfId="1019" xr:uid="{E48FE44A-12AD-4735-B31E-8A92685D0466}"/>
    <cellStyle name="Separador de milhares 2 3 3 2 2 6 3" xfId="1569" xr:uid="{DD4C3118-F73C-42AD-8645-DB5BAFDA75D6}"/>
    <cellStyle name="Separador de milhares 2 3 3 2 2 7" xfId="546" xr:uid="{6F517D36-BF36-4EBD-8CC6-DA54AF82A423}"/>
    <cellStyle name="Separador de milhares 2 3 3 2 2 7 2" xfId="1097" xr:uid="{6FA66195-8EDF-490F-8181-8BBF7E3516F0}"/>
    <cellStyle name="Separador de milhares 2 3 3 2 2 7 3" xfId="1647" xr:uid="{C1D35EE8-483B-4AAB-A4A5-D58B8D6B7AEB}"/>
    <cellStyle name="Separador de milhares 2 3 3 2 2 8" xfId="625" xr:uid="{BDC08110-FF05-4391-A4E0-69A3E94AD429}"/>
    <cellStyle name="Separador de milhares 2 3 3 2 2 9" xfId="1176" xr:uid="{EBC38BFE-E008-4737-969F-9D83EAE07F79}"/>
    <cellStyle name="Separador de milhares 2 3 3 2 3" xfId="120" xr:uid="{DDE601D4-7A93-4CDD-B3E5-2445448282EB}"/>
    <cellStyle name="Separador de milhares 2 3 3 2 3 2" xfId="671" xr:uid="{7D57B289-7667-477A-B283-6B5E68B8465E}"/>
    <cellStyle name="Separador de milhares 2 3 3 2 3 3" xfId="1222" xr:uid="{CE892D99-4A13-4197-BD69-FCFC1D49B42F}"/>
    <cellStyle name="Separador de milhares 2 3 3 2 4" xfId="199" xr:uid="{4BFB8EE5-58AC-4ADC-BCC8-4C8903A537D7}"/>
    <cellStyle name="Separador de milhares 2 3 3 2 4 2" xfId="750" xr:uid="{B3D7DD2D-A0EB-4E6D-935F-6D394C4380A1}"/>
    <cellStyle name="Separador de milhares 2 3 3 2 4 3" xfId="1301" xr:uid="{D7F4024D-D15A-42D2-ADD0-4AD7B7BDE6C1}"/>
    <cellStyle name="Separador de milhares 2 3 3 2 5" xfId="279" xr:uid="{AFE3A395-EEBE-4F39-ABF7-4744EFA82558}"/>
    <cellStyle name="Separador de milhares 2 3 3 2 5 2" xfId="830" xr:uid="{BDAC8586-F603-429A-9481-44093782398B}"/>
    <cellStyle name="Separador de milhares 2 3 3 2 5 3" xfId="1380" xr:uid="{876FF859-A32B-4614-8A90-2B54AD1D846E}"/>
    <cellStyle name="Separador de milhares 2 3 3 2 6" xfId="357" xr:uid="{BED8BD8C-14D7-48C1-9DC2-ACACA1AEBCBB}"/>
    <cellStyle name="Separador de milhares 2 3 3 2 6 2" xfId="908" xr:uid="{54B87673-1731-4301-87FF-93BA5EC9EC46}"/>
    <cellStyle name="Separador de milhares 2 3 3 2 6 3" xfId="1458" xr:uid="{7331E0B9-2CC7-4BD1-9B93-082DB5CE64F1}"/>
    <cellStyle name="Separador de milhares 2 3 3 2 7" xfId="436" xr:uid="{CEC2BA5B-51C3-4809-9C1B-79A7A5BB19DD}"/>
    <cellStyle name="Separador de milhares 2 3 3 2 7 2" xfId="987" xr:uid="{A1EBB1C5-4519-4DCC-B9B5-CBCE0F2FB926}"/>
    <cellStyle name="Separador de milhares 2 3 3 2 7 3" xfId="1537" xr:uid="{882B33A4-5CF4-4B3E-9578-D2C83BAD23DA}"/>
    <cellStyle name="Separador de milhares 2 3 3 2 8" xfId="514" xr:uid="{5A82CE61-171D-4C05-ADC3-707EE7C1BFC3}"/>
    <cellStyle name="Separador de milhares 2 3 3 2 8 2" xfId="1065" xr:uid="{E7539EE7-5E85-4C11-BECB-BDBA2CF4572E}"/>
    <cellStyle name="Separador de milhares 2 3 3 2 8 3" xfId="1615" xr:uid="{48BCDC7D-2CE8-446B-9C5D-F3AAE860C9B0}"/>
    <cellStyle name="Separador de milhares 2 3 3 2 9" xfId="593" xr:uid="{8AB0C07E-1825-4754-B0C3-99758A0DCA6D}"/>
    <cellStyle name="Separador de milhares 2 3 3 3" xfId="57" xr:uid="{6777D5AB-C36F-4904-8E27-4E1FB788C20D}"/>
    <cellStyle name="Separador de milhares 2 3 3 3 2" xfId="136" xr:uid="{BBB4A8DF-46B6-4B36-9427-A121E811BD87}"/>
    <cellStyle name="Separador de milhares 2 3 3 3 2 2" xfId="687" xr:uid="{D21D1145-EA0A-42C4-B98D-6D5E745362E5}"/>
    <cellStyle name="Separador de milhares 2 3 3 3 2 3" xfId="1238" xr:uid="{53B5C256-F0F0-434B-AD8E-BA2D3845579C}"/>
    <cellStyle name="Separador de milhares 2 3 3 3 3" xfId="215" xr:uid="{EB21AE3B-2D14-4EE6-8334-403B316E38B0}"/>
    <cellStyle name="Separador de milhares 2 3 3 3 3 2" xfId="766" xr:uid="{133D9763-7963-4F13-B617-30EADBB8E4BC}"/>
    <cellStyle name="Separador de milhares 2 3 3 3 3 3" xfId="1317" xr:uid="{C6235ABD-E3F8-426F-B3E6-011ACA3B2AEA}"/>
    <cellStyle name="Separador de milhares 2 3 3 3 4" xfId="295" xr:uid="{B7E8E2BD-36E2-404A-A4B3-9B7FE86AE926}"/>
    <cellStyle name="Separador de milhares 2 3 3 3 4 2" xfId="846" xr:uid="{44AA0CD3-399B-4986-B829-9C2F6575136E}"/>
    <cellStyle name="Separador de milhares 2 3 3 3 4 3" xfId="1396" xr:uid="{8C8C44BD-F125-4BB0-94AC-4726833C2E42}"/>
    <cellStyle name="Separador de milhares 2 3 3 3 5" xfId="373" xr:uid="{9F652FB8-7BC9-4398-B0E5-55D4D8F1523C}"/>
    <cellStyle name="Separador de milhares 2 3 3 3 5 2" xfId="924" xr:uid="{C6DA7963-FDA4-4B2C-A17A-F8DF960F91CA}"/>
    <cellStyle name="Separador de milhares 2 3 3 3 5 3" xfId="1474" xr:uid="{6F577BD0-576D-4A42-B140-1EFD53DE9D91}"/>
    <cellStyle name="Separador de milhares 2 3 3 3 6" xfId="452" xr:uid="{12CEBE23-3C79-4FC8-8D19-E9D037B47CAB}"/>
    <cellStyle name="Separador de milhares 2 3 3 3 6 2" xfId="1003" xr:uid="{833FB039-D088-42EC-AE06-3A84A6DA015B}"/>
    <cellStyle name="Separador de milhares 2 3 3 3 6 3" xfId="1553" xr:uid="{E809F632-4989-4BC0-B384-4DB2E1550C16}"/>
    <cellStyle name="Separador de milhares 2 3 3 3 7" xfId="530" xr:uid="{894730BB-7EF4-46DB-B7CB-1C1118DB15B9}"/>
    <cellStyle name="Separador de milhares 2 3 3 3 7 2" xfId="1081" xr:uid="{4005DBF1-75B1-4249-A0B0-670FCA5F0628}"/>
    <cellStyle name="Separador de milhares 2 3 3 3 7 3" xfId="1631" xr:uid="{725B37CB-E917-4A3B-A887-C64F257E455E}"/>
    <cellStyle name="Separador de milhares 2 3 3 3 8" xfId="609" xr:uid="{244EA23E-7219-400F-BD07-75779C70830B}"/>
    <cellStyle name="Separador de milhares 2 3 3 3 9" xfId="1160" xr:uid="{E9EFC3EA-69F2-4204-9F09-EBEC0C75A82C}"/>
    <cellStyle name="Separador de milhares 2 3 3 4" xfId="88" xr:uid="{FC94E541-8F07-46E3-BD9B-CB675F49990A}"/>
    <cellStyle name="Separador de milhares 2 3 3 4 2" xfId="167" xr:uid="{435FF91F-C2BB-430E-B11F-82E12109CDEA}"/>
    <cellStyle name="Separador de milhares 2 3 3 4 2 2" xfId="718" xr:uid="{275427D7-1EE0-490C-9558-DEBF8D6F5D22}"/>
    <cellStyle name="Separador de milhares 2 3 3 4 2 3" xfId="1269" xr:uid="{4DCF00CB-7D69-485B-8825-E437B072CD39}"/>
    <cellStyle name="Separador de milhares 2 3 3 4 3" xfId="246" xr:uid="{9A92E3BE-907C-4A6E-B26E-AFD65495CDB8}"/>
    <cellStyle name="Separador de milhares 2 3 3 4 3 2" xfId="797" xr:uid="{640540F2-A492-4685-8AB3-6BD850F438C9}"/>
    <cellStyle name="Separador de milhares 2 3 3 4 3 3" xfId="1348" xr:uid="{F68B3696-EE60-426F-901C-26F4B61BFB85}"/>
    <cellStyle name="Separador de milhares 2 3 3 4 4" xfId="326" xr:uid="{A67AA98F-A1CB-4891-A35E-58FA1FA562A2}"/>
    <cellStyle name="Separador de milhares 2 3 3 4 4 2" xfId="877" xr:uid="{2463A8BA-E88C-4708-AB1C-B0D3D09EC52F}"/>
    <cellStyle name="Separador de milhares 2 3 3 4 4 3" xfId="1427" xr:uid="{146F812E-FBE9-4967-AD89-9E4BAF959C28}"/>
    <cellStyle name="Separador de milhares 2 3 3 4 5" xfId="404" xr:uid="{93DE9CFB-1AB6-416A-9DDD-4ED8E2B54E47}"/>
    <cellStyle name="Separador de milhares 2 3 3 4 5 2" xfId="955" xr:uid="{05383C4A-950B-43E7-8216-CB242950D3FF}"/>
    <cellStyle name="Separador de milhares 2 3 3 4 5 3" xfId="1505" xr:uid="{14561108-C922-43B1-A735-31E269C8FCCE}"/>
    <cellStyle name="Separador de milhares 2 3 3 4 6" xfId="483" xr:uid="{BC508037-DF1F-44D9-A10F-ADE199FB47F0}"/>
    <cellStyle name="Separador de milhares 2 3 3 4 6 2" xfId="1034" xr:uid="{357C7984-FC3D-4324-81CA-CB59C716C71D}"/>
    <cellStyle name="Separador de milhares 2 3 3 4 6 3" xfId="1584" xr:uid="{47CF0CE3-43DA-49EA-BB1D-3DA0DAD6AF60}"/>
    <cellStyle name="Separador de milhares 2 3 3 4 7" xfId="561" xr:uid="{7C2A8B78-7CD3-4845-803F-890AE520D4E0}"/>
    <cellStyle name="Separador de milhares 2 3 3 4 7 2" xfId="1112" xr:uid="{B2A6040D-FBC8-443C-AD67-3A8D500D04C2}"/>
    <cellStyle name="Separador de milhares 2 3 3 4 7 3" xfId="1662" xr:uid="{C8259BB6-021E-4EEC-BA9D-F003A382C7F1}"/>
    <cellStyle name="Separador de milhares 2 3 3 4 8" xfId="640" xr:uid="{170CC330-34FC-45F0-BE57-64EF933F0D36}"/>
    <cellStyle name="Separador de milhares 2 3 3 4 9" xfId="1191" xr:uid="{2F95FE78-16E7-40E2-8E6D-AAAF4DF67651}"/>
    <cellStyle name="Separador de milhares 2 3 3 5" xfId="104" xr:uid="{A50153D2-DDF7-4ACE-AD03-9A1713F97FE2}"/>
    <cellStyle name="Separador de milhares 2 3 3 5 2" xfId="655" xr:uid="{49EB647C-73A2-406A-BAEA-29FBACBCF3A5}"/>
    <cellStyle name="Separador de milhares 2 3 3 5 3" xfId="1206" xr:uid="{4F01A4BE-5603-488D-AEC5-A1AFA8B18FF3}"/>
    <cellStyle name="Separador de milhares 2 3 3 6" xfId="183" xr:uid="{278E458C-CC59-48DD-BF41-2B53EB31C43B}"/>
    <cellStyle name="Separador de milhares 2 3 3 6 2" xfId="734" xr:uid="{8DBF3276-E16C-4381-B2E7-A138EA614423}"/>
    <cellStyle name="Separador de milhares 2 3 3 6 3" xfId="1285" xr:uid="{936D3000-530C-4CFC-A8BA-6E90622864AA}"/>
    <cellStyle name="Separador de milhares 2 3 3 7" xfId="262" xr:uid="{B0C8E48D-2883-4952-B1B6-5634C01EBAE1}"/>
    <cellStyle name="Separador de milhares 2 3 3 7 2" xfId="813" xr:uid="{F1505445-F7F8-4CA3-8857-26C006A1B491}"/>
    <cellStyle name="Separador de milhares 2 3 3 7 3" xfId="1364" xr:uid="{BB2F0976-800E-4433-80AE-F79F4EEFB485}"/>
    <cellStyle name="Separador de milhares 2 3 3 8" xfId="341" xr:uid="{4E3C2F68-3D04-4115-9FD6-A31DC23370BE}"/>
    <cellStyle name="Separador de milhares 2 3 3 8 2" xfId="892" xr:uid="{2D190D12-3911-4439-9710-4DF9817B5410}"/>
    <cellStyle name="Separador de milhares 2 3 3 8 3" xfId="1442" xr:uid="{F0FB9038-2088-443C-8BBE-CB8A859BF807}"/>
    <cellStyle name="Separador de milhares 2 3 3 9" xfId="420" xr:uid="{E477446F-0F0E-48FB-9D3B-F29F2B589860}"/>
    <cellStyle name="Separador de milhares 2 3 3 9 2" xfId="971" xr:uid="{F426C840-4318-4C1B-B70F-B307267E5AF8}"/>
    <cellStyle name="Separador de milhares 2 3 3 9 3" xfId="1521" xr:uid="{86BE8BA2-7682-4786-85CF-211BB307C36F}"/>
    <cellStyle name="Separador de milhares 2 3 4" xfId="18" xr:uid="{B60EF54B-982B-4E54-B287-366290E61D60}"/>
    <cellStyle name="Separador de milhares 2 3 4 10" xfId="491" xr:uid="{683D9762-13EC-4D33-8FB4-0396289BFCE9}"/>
    <cellStyle name="Separador de milhares 2 3 4 10 2" xfId="1042" xr:uid="{5747094A-3B65-4B5C-BD63-9DC61400C4A7}"/>
    <cellStyle name="Separador de milhares 2 3 4 10 3" xfId="1592" xr:uid="{311C0789-C642-462B-AF03-F4FBB94CF029}"/>
    <cellStyle name="Separador de milhares 2 3 4 11" xfId="570" xr:uid="{56988D2D-CBC8-4FD3-9319-FD20B2DBF271}"/>
    <cellStyle name="Separador de milhares 2 3 4 12" xfId="1121" xr:uid="{907FBEBC-2090-46B0-802B-815B61D28CCB}"/>
    <cellStyle name="Separador de milhares 2 3 4 2" xfId="34" xr:uid="{99D61A44-5AEF-4212-BE16-22B3F96286F6}"/>
    <cellStyle name="Separador de milhares 2 3 4 2 10" xfId="1137" xr:uid="{C884AB8E-D65A-4953-8546-680FCCACFA5C}"/>
    <cellStyle name="Separador de milhares 2 3 4 2 2" xfId="66" xr:uid="{A64C0E09-CC70-4411-96FB-32343CA64F71}"/>
    <cellStyle name="Separador de milhares 2 3 4 2 2 2" xfId="145" xr:uid="{5B8003FC-C430-44EB-933D-760A4C4FAC92}"/>
    <cellStyle name="Separador de milhares 2 3 4 2 2 2 2" xfId="696" xr:uid="{C3AFAF89-85CC-454D-95D1-BB56E95E7EA3}"/>
    <cellStyle name="Separador de milhares 2 3 4 2 2 2 3" xfId="1247" xr:uid="{3D13D63B-FB8C-48F3-AF55-9C0DA7DF69DB}"/>
    <cellStyle name="Separador de milhares 2 3 4 2 2 3" xfId="224" xr:uid="{D245E5EB-C283-4B36-A790-88A99911078A}"/>
    <cellStyle name="Separador de milhares 2 3 4 2 2 3 2" xfId="775" xr:uid="{0F913440-EB3D-4288-92B5-39B675377948}"/>
    <cellStyle name="Separador de milhares 2 3 4 2 2 3 3" xfId="1326" xr:uid="{5743BB71-47D0-4D47-A4B7-A39AFD6B7D17}"/>
    <cellStyle name="Separador de milhares 2 3 4 2 2 4" xfId="304" xr:uid="{1A04DB09-CE21-44AC-90DF-5204BD205157}"/>
    <cellStyle name="Separador de milhares 2 3 4 2 2 4 2" xfId="855" xr:uid="{073360BE-8EFD-48D5-8AA3-C96BD83BD1BF}"/>
    <cellStyle name="Separador de milhares 2 3 4 2 2 4 3" xfId="1405" xr:uid="{06722C98-0EA9-4ACC-B990-D230F7457FDC}"/>
    <cellStyle name="Separador de milhares 2 3 4 2 2 5" xfId="382" xr:uid="{6C4BF188-05DB-4EE8-AE41-5EE709A76752}"/>
    <cellStyle name="Separador de milhares 2 3 4 2 2 5 2" xfId="933" xr:uid="{1DA599F6-B2D0-49C5-9583-523529FBB062}"/>
    <cellStyle name="Separador de milhares 2 3 4 2 2 5 3" xfId="1483" xr:uid="{4DD28260-A8B1-4878-9E64-2958E307BDB7}"/>
    <cellStyle name="Separador de milhares 2 3 4 2 2 6" xfId="461" xr:uid="{CD192663-7914-457F-8C82-B73C0C491901}"/>
    <cellStyle name="Separador de milhares 2 3 4 2 2 6 2" xfId="1012" xr:uid="{10289744-E532-46EE-A9C1-641927F41D8C}"/>
    <cellStyle name="Separador de milhares 2 3 4 2 2 6 3" xfId="1562" xr:uid="{F4EE277F-A5E6-4724-9587-F401F856281E}"/>
    <cellStyle name="Separador de milhares 2 3 4 2 2 7" xfId="539" xr:uid="{BF489CB6-D790-4657-A66B-A59DBB22D878}"/>
    <cellStyle name="Separador de milhares 2 3 4 2 2 7 2" xfId="1090" xr:uid="{4D5DFC4D-EB16-444A-87B0-D403EC115407}"/>
    <cellStyle name="Separador de milhares 2 3 4 2 2 7 3" xfId="1640" xr:uid="{62198A32-5DF5-4171-B20F-2FD8E66C35DC}"/>
    <cellStyle name="Separador de milhares 2 3 4 2 2 8" xfId="618" xr:uid="{B72D2D2C-DA6B-4CCA-B0DF-09F79F1F149C}"/>
    <cellStyle name="Separador de milhares 2 3 4 2 2 9" xfId="1169" xr:uid="{50E136D1-5672-456F-858B-3046F820C706}"/>
    <cellStyle name="Separador de milhares 2 3 4 2 3" xfId="113" xr:uid="{CAB2F670-F06B-4F75-83E9-00A33BD6FDDD}"/>
    <cellStyle name="Separador de milhares 2 3 4 2 3 2" xfId="664" xr:uid="{DBA62BFF-D5AD-404B-9240-4EFD0CFA9E4F}"/>
    <cellStyle name="Separador de milhares 2 3 4 2 3 3" xfId="1215" xr:uid="{50DBD81B-4B7B-4F3A-848F-4A653FAD01B4}"/>
    <cellStyle name="Separador de milhares 2 3 4 2 4" xfId="192" xr:uid="{155DED5B-703C-45E1-95C0-CDE0F6BFAC2C}"/>
    <cellStyle name="Separador de milhares 2 3 4 2 4 2" xfId="743" xr:uid="{0B739175-6EFE-4896-B850-3ED2030D9885}"/>
    <cellStyle name="Separador de milhares 2 3 4 2 4 3" xfId="1294" xr:uid="{3DE76322-F0F0-4B86-8EE7-7068865E3197}"/>
    <cellStyle name="Separador de milhares 2 3 4 2 5" xfId="272" xr:uid="{953344FC-84BF-4D62-B7F9-8B5CA9AD993B}"/>
    <cellStyle name="Separador de milhares 2 3 4 2 5 2" xfId="823" xr:uid="{A6C5D3A6-324C-4DEC-8565-02E4D5A1F2E4}"/>
    <cellStyle name="Separador de milhares 2 3 4 2 5 3" xfId="1373" xr:uid="{F9C2D751-A676-4C89-A4D1-F4E1CAF60AE5}"/>
    <cellStyle name="Separador de milhares 2 3 4 2 6" xfId="350" xr:uid="{8BFDD67A-2C6F-47A2-BF23-7054B57F193F}"/>
    <cellStyle name="Separador de milhares 2 3 4 2 6 2" xfId="901" xr:uid="{B08693DD-E671-4995-991F-28BE26111E8F}"/>
    <cellStyle name="Separador de milhares 2 3 4 2 6 3" xfId="1451" xr:uid="{2AE7E509-0D98-47DA-8356-DDC8E872A012}"/>
    <cellStyle name="Separador de milhares 2 3 4 2 7" xfId="429" xr:uid="{41E822DE-660F-475E-A260-4C4B4D95F1EC}"/>
    <cellStyle name="Separador de milhares 2 3 4 2 7 2" xfId="980" xr:uid="{7E51C345-0F3E-417C-875E-44431330C53E}"/>
    <cellStyle name="Separador de milhares 2 3 4 2 7 3" xfId="1530" xr:uid="{51BB976E-A777-494F-AFA1-58173A718BB5}"/>
    <cellStyle name="Separador de milhares 2 3 4 2 8" xfId="507" xr:uid="{7F6C847E-63CB-42E6-BD95-25F4E508C53A}"/>
    <cellStyle name="Separador de milhares 2 3 4 2 8 2" xfId="1058" xr:uid="{800A4C58-0677-4E7B-BF8D-6E331D156CA3}"/>
    <cellStyle name="Separador de milhares 2 3 4 2 8 3" xfId="1608" xr:uid="{5ADA0AA2-7612-40C2-982E-A7AA879BE11B}"/>
    <cellStyle name="Separador de milhares 2 3 4 2 9" xfId="586" xr:uid="{BCAB5588-9A68-4710-BA95-B00031A6D661}"/>
    <cellStyle name="Separador de milhares 2 3 4 3" xfId="50" xr:uid="{FB5EE741-7C6D-4E2D-BC84-F64D3FBF6222}"/>
    <cellStyle name="Separador de milhares 2 3 4 3 2" xfId="129" xr:uid="{BBAF13BE-F73F-4F58-8FCF-90C45ACC1E31}"/>
    <cellStyle name="Separador de milhares 2 3 4 3 2 2" xfId="680" xr:uid="{E87FEF34-91E9-4D72-A079-0D1C20155795}"/>
    <cellStyle name="Separador de milhares 2 3 4 3 2 3" xfId="1231" xr:uid="{811B7854-3912-42D0-A464-E42647CA4A75}"/>
    <cellStyle name="Separador de milhares 2 3 4 3 3" xfId="208" xr:uid="{A6EA67D7-1841-47BC-A1AD-B6846891D6DF}"/>
    <cellStyle name="Separador de milhares 2 3 4 3 3 2" xfId="759" xr:uid="{F6277BD8-7BEE-46F5-B7A7-8F4865267833}"/>
    <cellStyle name="Separador de milhares 2 3 4 3 3 3" xfId="1310" xr:uid="{B1CAD854-1C38-464D-944A-A47ED55AB79C}"/>
    <cellStyle name="Separador de milhares 2 3 4 3 4" xfId="288" xr:uid="{474AF9D6-97A8-4975-8573-22D4B95145E8}"/>
    <cellStyle name="Separador de milhares 2 3 4 3 4 2" xfId="839" xr:uid="{8B0F123B-F9A4-4FDE-98F6-71A9DFCB43B8}"/>
    <cellStyle name="Separador de milhares 2 3 4 3 4 3" xfId="1389" xr:uid="{77EDAECF-151B-4AC7-A662-0A8718A32A5E}"/>
    <cellStyle name="Separador de milhares 2 3 4 3 5" xfId="366" xr:uid="{8FA34F40-DFBE-45CF-8435-79341EF87CFD}"/>
    <cellStyle name="Separador de milhares 2 3 4 3 5 2" xfId="917" xr:uid="{93A8197B-369A-45EF-8C26-AEE6F93458F2}"/>
    <cellStyle name="Separador de milhares 2 3 4 3 5 3" xfId="1467" xr:uid="{F9F27A20-B71A-4C5C-AF9F-DE4D37F880DD}"/>
    <cellStyle name="Separador de milhares 2 3 4 3 6" xfId="445" xr:uid="{4A0D9FDC-B15F-4B51-B93D-BACF73392526}"/>
    <cellStyle name="Separador de milhares 2 3 4 3 6 2" xfId="996" xr:uid="{699D1858-4912-461B-8EEE-5F1A3B0F8610}"/>
    <cellStyle name="Separador de milhares 2 3 4 3 6 3" xfId="1546" xr:uid="{E5C1A6A0-F99F-4194-B8AF-37FAF2DB21C7}"/>
    <cellStyle name="Separador de milhares 2 3 4 3 7" xfId="523" xr:uid="{BC833EDF-CE5C-4F4D-9AEB-2FEE9B4DE9CE}"/>
    <cellStyle name="Separador de milhares 2 3 4 3 7 2" xfId="1074" xr:uid="{9EEC2B60-DAF3-4391-A9B6-BF5491CE92AA}"/>
    <cellStyle name="Separador de milhares 2 3 4 3 7 3" xfId="1624" xr:uid="{ECB69C2C-B0D4-4E1E-8362-354944B8226B}"/>
    <cellStyle name="Separador de milhares 2 3 4 3 8" xfId="602" xr:uid="{81CE18C7-154A-42B7-B5EF-0A5883429B7C}"/>
    <cellStyle name="Separador de milhares 2 3 4 3 9" xfId="1153" xr:uid="{743E50D1-E55D-4001-8C03-0231E7E85F28}"/>
    <cellStyle name="Separador de milhares 2 3 4 4" xfId="81" xr:uid="{07F78362-0964-48AC-A54C-716E37D5E1A5}"/>
    <cellStyle name="Separador de milhares 2 3 4 4 2" xfId="160" xr:uid="{7199C1C0-2319-43E8-8FA3-D74D980EA08A}"/>
    <cellStyle name="Separador de milhares 2 3 4 4 2 2" xfId="711" xr:uid="{C93AD1DA-EF55-4FFA-8386-664EDF1F0684}"/>
    <cellStyle name="Separador de milhares 2 3 4 4 2 3" xfId="1262" xr:uid="{57789D0A-2B9E-422D-90DE-5DF8A0DB1F4F}"/>
    <cellStyle name="Separador de milhares 2 3 4 4 3" xfId="239" xr:uid="{1A0D07F9-4E5D-41E3-A0A9-480C790C6DAF}"/>
    <cellStyle name="Separador de milhares 2 3 4 4 3 2" xfId="790" xr:uid="{21A79414-434B-4372-B10F-53578D172395}"/>
    <cellStyle name="Separador de milhares 2 3 4 4 3 3" xfId="1341" xr:uid="{A41DEC7D-5603-43BD-8BE5-7CEB86484888}"/>
    <cellStyle name="Separador de milhares 2 3 4 4 4" xfId="319" xr:uid="{7CFBC42E-BDFD-4162-AB7F-87024071138B}"/>
    <cellStyle name="Separador de milhares 2 3 4 4 4 2" xfId="870" xr:uid="{778D8ADE-51B8-43F5-A130-A8B62ADAB227}"/>
    <cellStyle name="Separador de milhares 2 3 4 4 4 3" xfId="1420" xr:uid="{6AFA1396-01D9-4109-8D7F-A2FE88AF8DD3}"/>
    <cellStyle name="Separador de milhares 2 3 4 4 5" xfId="397" xr:uid="{378AD355-5FD5-4D0B-B470-95513A070EBE}"/>
    <cellStyle name="Separador de milhares 2 3 4 4 5 2" xfId="948" xr:uid="{81124CF9-4D87-4ACF-995D-9CBBDB59BF94}"/>
    <cellStyle name="Separador de milhares 2 3 4 4 5 3" xfId="1498" xr:uid="{840E1F22-EB0A-4AB4-BDF7-3225C2DFA83B}"/>
    <cellStyle name="Separador de milhares 2 3 4 4 6" xfId="476" xr:uid="{32088BCE-532F-4D85-861A-95EF88695568}"/>
    <cellStyle name="Separador de milhares 2 3 4 4 6 2" xfId="1027" xr:uid="{320CB5F2-789C-43A5-8584-931933BDFFF1}"/>
    <cellStyle name="Separador de milhares 2 3 4 4 6 3" xfId="1577" xr:uid="{E5B4191D-617D-4661-9059-A0779F503786}"/>
    <cellStyle name="Separador de milhares 2 3 4 4 7" xfId="554" xr:uid="{EAD9137A-A93D-49B9-91D6-C20AAC943ACE}"/>
    <cellStyle name="Separador de milhares 2 3 4 4 7 2" xfId="1105" xr:uid="{D55994B1-7FB4-4304-976A-0B486BD44C72}"/>
    <cellStyle name="Separador de milhares 2 3 4 4 7 3" xfId="1655" xr:uid="{66D9452C-A1CD-41D0-B503-50CA5F7646FA}"/>
    <cellStyle name="Separador de milhares 2 3 4 4 8" xfId="633" xr:uid="{3AFCE443-6E01-48F2-908E-8126BB357EDB}"/>
    <cellStyle name="Separador de milhares 2 3 4 4 9" xfId="1184" xr:uid="{06F01773-B24E-4035-9F88-CCC17E1C2AD1}"/>
    <cellStyle name="Separador de milhares 2 3 4 5" xfId="97" xr:uid="{CE7BB6F6-A0AD-481D-BBBF-C2EA65D68CD0}"/>
    <cellStyle name="Separador de milhares 2 3 4 5 2" xfId="648" xr:uid="{6DF284FB-C571-4C39-AF29-C275F4BE45BD}"/>
    <cellStyle name="Separador de milhares 2 3 4 5 3" xfId="1199" xr:uid="{6CF52514-624E-45EA-88FD-F03473388C0D}"/>
    <cellStyle name="Separador de milhares 2 3 4 6" xfId="176" xr:uid="{54C55A10-55EC-422D-9CAA-CC51F45A55D4}"/>
    <cellStyle name="Separador de milhares 2 3 4 6 2" xfId="727" xr:uid="{9371728F-82A8-4812-B394-335A949D0314}"/>
    <cellStyle name="Separador de milhares 2 3 4 6 3" xfId="1278" xr:uid="{C72CA57C-17BF-4085-A352-0898ABE7D5FB}"/>
    <cellStyle name="Separador de milhares 2 3 4 7" xfId="255" xr:uid="{A8F65A22-2D22-4298-AB5F-D888DA814B02}"/>
    <cellStyle name="Separador de milhares 2 3 4 7 2" xfId="806" xr:uid="{3D73F659-EF86-46E1-9FE7-93A50D20972E}"/>
    <cellStyle name="Separador de milhares 2 3 4 7 3" xfId="1357" xr:uid="{0DFA5600-A459-47EC-9ADC-E03F1FF7407D}"/>
    <cellStyle name="Separador de milhares 2 3 4 8" xfId="334" xr:uid="{2FB5D822-4EBC-4199-BFB9-1F35CD496F7C}"/>
    <cellStyle name="Separador de milhares 2 3 4 8 2" xfId="885" xr:uid="{8174E1C6-DB82-4773-B245-239FDA4ABEA5}"/>
    <cellStyle name="Separador de milhares 2 3 4 8 3" xfId="1435" xr:uid="{86897328-B59B-4EA8-BB18-2241412AAEAA}"/>
    <cellStyle name="Separador de milhares 2 3 4 9" xfId="413" xr:uid="{369C63FD-CBBA-4D6E-80CA-A70E7D396671}"/>
    <cellStyle name="Separador de milhares 2 3 4 9 2" xfId="964" xr:uid="{EA55EB24-81E2-461C-A4FC-8C56C0F87242}"/>
    <cellStyle name="Separador de milhares 2 3 4 9 3" xfId="1514" xr:uid="{EA15000A-1CFA-407E-879B-B3955E9BD123}"/>
    <cellStyle name="Separador de milhares 2 3 5" xfId="27" xr:uid="{AD8D2023-C35A-4065-B082-52ACC533B3F1}"/>
    <cellStyle name="Separador de milhares 2 3 5 10" xfId="1130" xr:uid="{726D57B6-ACAF-43F6-911A-E2844CADDDE4}"/>
    <cellStyle name="Separador de milhares 2 3 5 2" xfId="59" xr:uid="{6E1F11FC-E319-4EB7-AE7B-23DE8908EF60}"/>
    <cellStyle name="Separador de milhares 2 3 5 2 2" xfId="138" xr:uid="{62B4BF24-B764-4801-B49E-1B893ABAFB60}"/>
    <cellStyle name="Separador de milhares 2 3 5 2 2 2" xfId="689" xr:uid="{843CA727-0F2D-4013-9A9E-0A02C90B3BB8}"/>
    <cellStyle name="Separador de milhares 2 3 5 2 2 3" xfId="1240" xr:uid="{9B1C1A53-955F-41D7-A356-9A5ED110BD79}"/>
    <cellStyle name="Separador de milhares 2 3 5 2 3" xfId="217" xr:uid="{70A6D95F-2B5A-4D72-BB9E-C15146FE75DD}"/>
    <cellStyle name="Separador de milhares 2 3 5 2 3 2" xfId="768" xr:uid="{0D9F67B0-4849-4414-9693-6F08A6255456}"/>
    <cellStyle name="Separador de milhares 2 3 5 2 3 3" xfId="1319" xr:uid="{5C65CEC5-F0A5-4991-A00F-08D1B4E07A7C}"/>
    <cellStyle name="Separador de milhares 2 3 5 2 4" xfId="297" xr:uid="{A7C15248-7D08-44F1-91BC-8015488DB616}"/>
    <cellStyle name="Separador de milhares 2 3 5 2 4 2" xfId="848" xr:uid="{9F5D9C84-9BDB-4D29-8D4F-08FA82945001}"/>
    <cellStyle name="Separador de milhares 2 3 5 2 4 3" xfId="1398" xr:uid="{CAC475F6-FE70-4E9E-B4BA-E92E64CFACB1}"/>
    <cellStyle name="Separador de milhares 2 3 5 2 5" xfId="375" xr:uid="{714CB70E-7A16-42CD-A7BF-BAB1C6F2CB24}"/>
    <cellStyle name="Separador de milhares 2 3 5 2 5 2" xfId="926" xr:uid="{D78280A6-1DD1-4743-B65B-4A268F50BACE}"/>
    <cellStyle name="Separador de milhares 2 3 5 2 5 3" xfId="1476" xr:uid="{A23717B1-152A-4CFD-8655-B539ABB800FE}"/>
    <cellStyle name="Separador de milhares 2 3 5 2 6" xfId="454" xr:uid="{676E8383-7233-4BD0-BA11-95CEE459559A}"/>
    <cellStyle name="Separador de milhares 2 3 5 2 6 2" xfId="1005" xr:uid="{FEE3CA08-6C78-48D9-86D7-DCD5C193A04D}"/>
    <cellStyle name="Separador de milhares 2 3 5 2 6 3" xfId="1555" xr:uid="{A60E345D-B37C-4EE7-88BD-FF432DFD7D4C}"/>
    <cellStyle name="Separador de milhares 2 3 5 2 7" xfId="532" xr:uid="{473A65BA-331B-450A-84AC-382A6198EF25}"/>
    <cellStyle name="Separador de milhares 2 3 5 2 7 2" xfId="1083" xr:uid="{21F2116E-A9EA-4E3C-8893-FE670B723F4E}"/>
    <cellStyle name="Separador de milhares 2 3 5 2 7 3" xfId="1633" xr:uid="{5EC0B1D8-08B3-4A58-8A54-00411FB6E8D7}"/>
    <cellStyle name="Separador de milhares 2 3 5 2 8" xfId="611" xr:uid="{A9EADAF2-90DC-43CD-B906-6BB617824176}"/>
    <cellStyle name="Separador de milhares 2 3 5 2 9" xfId="1162" xr:uid="{3C4F6C17-0E2D-49BD-8EFE-47DF93F54D6C}"/>
    <cellStyle name="Separador de milhares 2 3 5 3" xfId="106" xr:uid="{0E755C6E-2B85-43F8-B79C-F57A2E4ECCA9}"/>
    <cellStyle name="Separador de milhares 2 3 5 3 2" xfId="657" xr:uid="{140920CC-5233-4805-BD79-EEEA487AD452}"/>
    <cellStyle name="Separador de milhares 2 3 5 3 3" xfId="1208" xr:uid="{AAC9891B-1F5C-4C9C-8DE1-43C473DEB800}"/>
    <cellStyle name="Separador de milhares 2 3 5 4" xfId="185" xr:uid="{23B10C1B-389D-49B3-9FFE-44DBBDA150B7}"/>
    <cellStyle name="Separador de milhares 2 3 5 4 2" xfId="736" xr:uid="{A53B5DA3-3021-4933-AE4C-2AA90E440B30}"/>
    <cellStyle name="Separador de milhares 2 3 5 4 3" xfId="1287" xr:uid="{04B25E87-E071-451B-B125-1D1BED7C0646}"/>
    <cellStyle name="Separador de milhares 2 3 5 5" xfId="265" xr:uid="{7DFA7DA0-8BF4-4FBF-A719-15AA118A2D9D}"/>
    <cellStyle name="Separador de milhares 2 3 5 5 2" xfId="816" xr:uid="{CD30AF4D-C198-47AF-8685-5EF6BEE686C0}"/>
    <cellStyle name="Separador de milhares 2 3 5 5 3" xfId="1366" xr:uid="{36A6A76B-0E3E-4B61-8053-C631AF1CFDA7}"/>
    <cellStyle name="Separador de milhares 2 3 5 6" xfId="343" xr:uid="{C3167544-FC3E-4749-A04A-1EA0719497DC}"/>
    <cellStyle name="Separador de milhares 2 3 5 6 2" xfId="894" xr:uid="{C41CCC9E-E1F0-4757-8F82-2F5C48AB6BD8}"/>
    <cellStyle name="Separador de milhares 2 3 5 6 3" xfId="1444" xr:uid="{526F5F58-3810-40D1-BB8A-52BD30CC2635}"/>
    <cellStyle name="Separador de milhares 2 3 5 7" xfId="422" xr:uid="{0BBCCE78-8102-4A04-ADDB-D0C01FC11452}"/>
    <cellStyle name="Separador de milhares 2 3 5 7 2" xfId="973" xr:uid="{E569BAE2-3A5E-4636-B941-21ABE9D113E9}"/>
    <cellStyle name="Separador de milhares 2 3 5 7 3" xfId="1523" xr:uid="{12C4EC61-9D82-4273-BCC9-497A7D24EE17}"/>
    <cellStyle name="Separador de milhares 2 3 5 8" xfId="500" xr:uid="{AAE856C6-C2E4-46F0-B9CB-5AA4737977AA}"/>
    <cellStyle name="Separador de milhares 2 3 5 8 2" xfId="1051" xr:uid="{6EB51CA1-344A-44D2-BE90-2848F40B4B5A}"/>
    <cellStyle name="Separador de milhares 2 3 5 8 3" xfId="1601" xr:uid="{7BED35E7-499A-42C4-9F6A-DC2039A37499}"/>
    <cellStyle name="Separador de milhares 2 3 5 9" xfId="579" xr:uid="{6989447B-9623-4306-9F13-6BC31F225547}"/>
    <cellStyle name="Separador de milhares 2 3 6" xfId="43" xr:uid="{81F9E63D-DE1B-4A9E-9FA1-7F3634022664}"/>
    <cellStyle name="Separador de milhares 2 3 6 2" xfId="122" xr:uid="{F901DC54-9CC7-4288-86B8-DEBB02ED426F}"/>
    <cellStyle name="Separador de milhares 2 3 6 2 2" xfId="673" xr:uid="{6E0BD106-72B8-4764-AD13-14740D5B7E6B}"/>
    <cellStyle name="Separador de milhares 2 3 6 2 3" xfId="1224" xr:uid="{243216C8-003C-4693-BA8C-CBC050DAEEEB}"/>
    <cellStyle name="Separador de milhares 2 3 6 3" xfId="201" xr:uid="{228EE626-5A4A-440E-8119-0FACE94EB07D}"/>
    <cellStyle name="Separador de milhares 2 3 6 3 2" xfId="752" xr:uid="{60706798-3BB2-4130-8CFA-7139066A44D9}"/>
    <cellStyle name="Separador de milhares 2 3 6 3 3" xfId="1303" xr:uid="{3E755654-FDF6-40B2-8FCE-459223C6C932}"/>
    <cellStyle name="Separador de milhares 2 3 6 4" xfId="281" xr:uid="{CDFB19F3-6593-4721-9779-DC03D1D6F685}"/>
    <cellStyle name="Separador de milhares 2 3 6 4 2" xfId="832" xr:uid="{677F3808-C556-425E-B3CE-3F915E57C992}"/>
    <cellStyle name="Separador de milhares 2 3 6 4 3" xfId="1382" xr:uid="{03A4A4B5-5096-4A98-AE25-E41B57ED0321}"/>
    <cellStyle name="Separador de milhares 2 3 6 5" xfId="359" xr:uid="{345A0492-52D2-48C2-881C-8BB18B03FB37}"/>
    <cellStyle name="Separador de milhares 2 3 6 5 2" xfId="910" xr:uid="{BA44B3A4-437D-4012-8744-0933F3E29D33}"/>
    <cellStyle name="Separador de milhares 2 3 6 5 3" xfId="1460" xr:uid="{8A8D575A-A67D-44CF-B348-192539AAA781}"/>
    <cellStyle name="Separador de milhares 2 3 6 6" xfId="438" xr:uid="{DEFB7BD1-9EFA-47F8-AD0D-9672746258C7}"/>
    <cellStyle name="Separador de milhares 2 3 6 6 2" xfId="989" xr:uid="{BC94C5E8-8FB3-4248-85BD-BFDD101153DB}"/>
    <cellStyle name="Separador de milhares 2 3 6 6 3" xfId="1539" xr:uid="{8E2F7ECF-ADEF-4EC2-9CED-5C072E5B547D}"/>
    <cellStyle name="Separador de milhares 2 3 6 7" xfId="516" xr:uid="{08D33987-1586-42AC-A371-D2E1BFC4E617}"/>
    <cellStyle name="Separador de milhares 2 3 6 7 2" xfId="1067" xr:uid="{99EAD6E0-E21E-4B0C-A337-2B5044BB85ED}"/>
    <cellStyle name="Separador de milhares 2 3 6 7 3" xfId="1617" xr:uid="{13D85B50-74F9-403B-98C0-B0A0D1C31F60}"/>
    <cellStyle name="Separador de milhares 2 3 6 8" xfId="595" xr:uid="{A9F55DB5-29AA-4BCD-9CF1-549CA79B4E34}"/>
    <cellStyle name="Separador de milhares 2 3 6 9" xfId="1146" xr:uid="{0C0A893D-93DD-4092-B38C-9AD73D8A0CA0}"/>
    <cellStyle name="Separador de milhares 2 3 7" xfId="75" xr:uid="{0F7503C4-D03B-471A-A378-F581C7473C43}"/>
    <cellStyle name="Separador de milhares 2 3 7 2" xfId="154" xr:uid="{6BD51808-B0BC-4F30-BFA4-5E77DBF1AB68}"/>
    <cellStyle name="Separador de milhares 2 3 7 2 2" xfId="705" xr:uid="{A4D8F524-A9DB-40C7-AD8C-AC95D492A572}"/>
    <cellStyle name="Separador de milhares 2 3 7 2 3" xfId="1256" xr:uid="{B8AA97BF-C42F-431B-9048-F2FAFED56BE1}"/>
    <cellStyle name="Separador de milhares 2 3 7 3" xfId="233" xr:uid="{D4B42F74-D001-47C5-9BFA-5DC748393054}"/>
    <cellStyle name="Separador de milhares 2 3 7 3 2" xfId="784" xr:uid="{AC322A43-4555-4CCA-A03D-608D20810843}"/>
    <cellStyle name="Separador de milhares 2 3 7 3 3" xfId="1335" xr:uid="{1C01C562-03AB-4C8B-97D8-2805AC3CBE0A}"/>
    <cellStyle name="Separador de milhares 2 3 7 4" xfId="313" xr:uid="{DF0E9196-FF00-4F7F-9EAD-16870CC1F3A4}"/>
    <cellStyle name="Separador de milhares 2 3 7 4 2" xfId="864" xr:uid="{22716FD3-2E05-404B-AF6E-4E5ADE4C8CEA}"/>
    <cellStyle name="Separador de milhares 2 3 7 4 3" xfId="1414" xr:uid="{A857533B-31EF-4A99-998E-EEA1164981BB}"/>
    <cellStyle name="Separador de milhares 2 3 7 5" xfId="391" xr:uid="{BBAE1696-DE52-497A-BFE5-B92307B7CBD7}"/>
    <cellStyle name="Separador de milhares 2 3 7 5 2" xfId="942" xr:uid="{AA2D6FC9-1F4E-40CD-AE0B-07C723274E79}"/>
    <cellStyle name="Separador de milhares 2 3 7 5 3" xfId="1492" xr:uid="{818697AE-2CB7-4A6C-B802-11FC05EE89EB}"/>
    <cellStyle name="Separador de milhares 2 3 7 6" xfId="470" xr:uid="{D8FDA7E7-B5E8-430E-8A57-BF12928BC8EA}"/>
    <cellStyle name="Separador de milhares 2 3 7 6 2" xfId="1021" xr:uid="{82BCBBB2-0A84-4FDB-A21D-1787FE8A4BD4}"/>
    <cellStyle name="Separador de milhares 2 3 7 6 3" xfId="1571" xr:uid="{64A3AF9B-A90E-4A7E-B474-4E89FE463416}"/>
    <cellStyle name="Separador de milhares 2 3 7 7" xfId="548" xr:uid="{8CDE9AF1-EE1D-449D-828B-EEB17105FF90}"/>
    <cellStyle name="Separador de milhares 2 3 7 7 2" xfId="1099" xr:uid="{AF70C979-D98E-4FFC-9D9F-3E6F13823443}"/>
    <cellStyle name="Separador de milhares 2 3 7 7 3" xfId="1649" xr:uid="{B6C586C3-CBB5-40F2-B57B-21F66775194A}"/>
    <cellStyle name="Separador de milhares 2 3 7 8" xfId="627" xr:uid="{01BAF5DB-9741-4247-A8B7-17B2B827E636}"/>
    <cellStyle name="Separador de milhares 2 3 7 9" xfId="1178" xr:uid="{5C546E78-12B9-4882-8B0B-2EA1E3D4EA5A}"/>
    <cellStyle name="Separador de milhares 2 3 8" xfId="91" xr:uid="{BCB587F3-78D8-446B-9DF2-3429AB3E9B64}"/>
    <cellStyle name="Separador de milhares 2 3 8 2" xfId="642" xr:uid="{BE8466FC-BCEC-4697-B094-6FA4C8DD512B}"/>
    <cellStyle name="Separador de milhares 2 3 8 3" xfId="1193" xr:uid="{F892B759-2448-410C-8FC5-3B34459B8D17}"/>
    <cellStyle name="Separador de milhares 2 3 9" xfId="169" xr:uid="{61F04DB4-74D4-4093-9E78-5AAC74F03A5D}"/>
    <cellStyle name="Separador de milhares 2 3 9 2" xfId="720" xr:uid="{B6CA8739-5F8A-49FB-9D8E-0624B7C87E93}"/>
    <cellStyle name="Separador de milhares 2 3 9 3" xfId="1271" xr:uid="{BE0F1FD9-B168-4988-A5B1-21FE83324253}"/>
    <cellStyle name="Separador de milhares 3" xfId="3" xr:uid="{95B97DCB-6EBE-482B-A733-C55E737D12AD}"/>
    <cellStyle name="Título 5" xfId="8" xr:uid="{802F1055-E1E5-4C19-85D0-CB0EFFFD02B1}"/>
    <cellStyle name="Vírgula 10" xfId="490" xr:uid="{6AFAC7AD-0BB5-4E96-B943-9C3793317ED1}"/>
    <cellStyle name="Vírgula 10 2" xfId="1041" xr:uid="{DC4F8153-EAB4-4515-A088-4A914EE3EA01}"/>
    <cellStyle name="Vírgula 10 3" xfId="1591" xr:uid="{5663FF55-153E-4A3C-BC16-CBB01AC8930B}"/>
    <cellStyle name="Vírgula 11" xfId="568" xr:uid="{0BDC3570-9E8A-4CFF-B1C4-E0D113E667CC}"/>
    <cellStyle name="Vírgula 12" xfId="1119" xr:uid="{F91A10FF-B9DE-403B-BEB6-355F41C7A223}"/>
    <cellStyle name="Vírgula 13" xfId="16" xr:uid="{0B6282B1-87D4-40C9-AF04-28B65606EE48}"/>
    <cellStyle name="Vírgula 2" xfId="32" xr:uid="{7D23EB2C-F509-4DE4-AD08-1B6DC950DF00}"/>
    <cellStyle name="Vírgula 2 10" xfId="1135" xr:uid="{88BA1A69-0E77-433C-BC1E-2A9C1A191B02}"/>
    <cellStyle name="Vírgula 2 2" xfId="64" xr:uid="{A76C6B14-ABE1-4858-8D3A-34A78117206F}"/>
    <cellStyle name="Vírgula 2 2 2" xfId="143" xr:uid="{111BF704-0A8D-4632-8E1B-70C27069951A}"/>
    <cellStyle name="Vírgula 2 2 2 2" xfId="694" xr:uid="{B39BC676-7949-4C2C-B505-E27458458740}"/>
    <cellStyle name="Vírgula 2 2 2 3" xfId="1245" xr:uid="{FEE4035D-D46D-40EB-8B54-517A622897C3}"/>
    <cellStyle name="Vírgula 2 2 3" xfId="222" xr:uid="{620CB18F-E8F7-423F-9585-AAA7A7B4DD31}"/>
    <cellStyle name="Vírgula 2 2 3 2" xfId="773" xr:uid="{C47352A4-5455-470E-91AD-CCF62EC3487A}"/>
    <cellStyle name="Vírgula 2 2 3 3" xfId="1324" xr:uid="{D993DEAE-8FC2-4671-97F1-23BC3B4C1227}"/>
    <cellStyle name="Vírgula 2 2 4" xfId="302" xr:uid="{232360E9-45D7-460E-838B-117D7DEDE961}"/>
    <cellStyle name="Vírgula 2 2 4 2" xfId="853" xr:uid="{D1196A50-186B-4CFE-8A7F-3C73095B06BF}"/>
    <cellStyle name="Vírgula 2 2 4 3" xfId="1403" xr:uid="{3FD94FB4-BE5F-4AE6-B3FA-98AF73E530CB}"/>
    <cellStyle name="Vírgula 2 2 5" xfId="380" xr:uid="{1C334732-9016-40E7-A239-E671977C5F2A}"/>
    <cellStyle name="Vírgula 2 2 5 2" xfId="931" xr:uid="{44649E92-508F-45BC-BFE2-B013690F44BE}"/>
    <cellStyle name="Vírgula 2 2 5 3" xfId="1481" xr:uid="{13276862-273C-4042-ADAF-0DD8C8BAB57C}"/>
    <cellStyle name="Vírgula 2 2 6" xfId="459" xr:uid="{A5FF271C-A47E-4EDA-98C2-44A29EC8B4B4}"/>
    <cellStyle name="Vírgula 2 2 6 2" xfId="1010" xr:uid="{48CF6387-99D0-4F94-840C-DD0E0BD94338}"/>
    <cellStyle name="Vírgula 2 2 6 3" xfId="1560" xr:uid="{0C6239FF-04C0-401C-9FD4-A81D7EE19C40}"/>
    <cellStyle name="Vírgula 2 2 7" xfId="537" xr:uid="{B1D546B6-A04E-47AA-8E6E-C2A2B87CDEDE}"/>
    <cellStyle name="Vírgula 2 2 7 2" xfId="1088" xr:uid="{E39F7064-22D9-4AFE-B496-930CBCBB976B}"/>
    <cellStyle name="Vírgula 2 2 7 3" xfId="1638" xr:uid="{9313E124-00AE-4445-9416-3A897EA2651F}"/>
    <cellStyle name="Vírgula 2 2 8" xfId="616" xr:uid="{707077CB-EC9E-4A7B-8E88-CFDAF91C3DC7}"/>
    <cellStyle name="Vírgula 2 2 9" xfId="1167" xr:uid="{6DCDC31C-5E97-4119-905E-F4AAC3EF47D0}"/>
    <cellStyle name="Vírgula 2 3" xfId="111" xr:uid="{9043DC3D-8795-41D0-A8F5-27E9BDF94D30}"/>
    <cellStyle name="Vírgula 2 3 2" xfId="662" xr:uid="{DF5075CD-C7A6-4C38-81E7-DBA1AA6A0395}"/>
    <cellStyle name="Vírgula 2 3 3" xfId="1213" xr:uid="{70DE0380-0ECD-4CF7-B4F4-60E82BA9D465}"/>
    <cellStyle name="Vírgula 2 4" xfId="190" xr:uid="{F793D3F1-97E4-43D4-80CC-9A80FCC2E6C1}"/>
    <cellStyle name="Vírgula 2 4 2" xfId="741" xr:uid="{C0AFF082-3E14-4C3A-9490-189EF37E0535}"/>
    <cellStyle name="Vírgula 2 4 3" xfId="1292" xr:uid="{203A8182-27CA-49BF-A4B9-D8B89EB982C6}"/>
    <cellStyle name="Vírgula 2 5" xfId="270" xr:uid="{E5238FB1-74B3-4962-BA9F-5B6643C3D2FA}"/>
    <cellStyle name="Vírgula 2 5 2" xfId="821" xr:uid="{F19E3636-92C2-428D-AC77-54AA3872EA66}"/>
    <cellStyle name="Vírgula 2 5 3" xfId="1371" xr:uid="{756F1041-C0B3-42C9-92C5-E8D2758D783B}"/>
    <cellStyle name="Vírgula 2 6" xfId="348" xr:uid="{33AA5735-1606-47AD-98EB-CA197049B773}"/>
    <cellStyle name="Vírgula 2 6 2" xfId="899" xr:uid="{BCBD87BE-4BA7-4D86-9C0B-9CB988703370}"/>
    <cellStyle name="Vírgula 2 6 3" xfId="1449" xr:uid="{8320AE9C-52D5-4641-98F0-534D249E0CF8}"/>
    <cellStyle name="Vírgula 2 7" xfId="427" xr:uid="{0EC0B9A6-2FF3-4112-BB7B-85DB6081D4F0}"/>
    <cellStyle name="Vírgula 2 7 2" xfId="978" xr:uid="{F8E1A22C-4AB6-4A01-A6E3-F4F4008D3BCE}"/>
    <cellStyle name="Vírgula 2 7 3" xfId="1528" xr:uid="{B9AF55AF-00DB-4C58-8D3F-16A48EAE49E2}"/>
    <cellStyle name="Vírgula 2 8" xfId="505" xr:uid="{FAC6BC0E-9C06-4673-A856-A96377BA6865}"/>
    <cellStyle name="Vírgula 2 8 2" xfId="1056" xr:uid="{E5AB391A-7912-48CA-87D1-1E32AA090779}"/>
    <cellStyle name="Vírgula 2 8 3" xfId="1606" xr:uid="{CC61A8F1-7EC5-480B-BEED-31AED37E8B0A}"/>
    <cellStyle name="Vírgula 2 9" xfId="584" xr:uid="{5893CC4B-5A61-4E91-8EA9-FA7739A747AE}"/>
    <cellStyle name="Vírgula 3" xfId="48" xr:uid="{158372E3-0F5F-44A4-8BC4-32F51E6EBAD7}"/>
    <cellStyle name="Vírgula 3 2" xfId="127" xr:uid="{84B31CDD-3640-4BF0-AC75-6183F03A4F41}"/>
    <cellStyle name="Vírgula 3 2 2" xfId="678" xr:uid="{8E04BE76-CD14-4ACD-900B-5C375C869ED0}"/>
    <cellStyle name="Vírgula 3 2 3" xfId="1229" xr:uid="{3F8BFD16-8ED9-4948-A32B-CD604001EFCF}"/>
    <cellStyle name="Vírgula 3 3" xfId="206" xr:uid="{A5609CDF-A9AB-4168-A724-7AF0189AD8C8}"/>
    <cellStyle name="Vírgula 3 3 2" xfId="757" xr:uid="{F90BC039-19BF-44D0-97D6-1C3C43139E70}"/>
    <cellStyle name="Vírgula 3 3 3" xfId="1308" xr:uid="{17875B07-81EB-43F8-AD7D-4B0B84F2E3A4}"/>
    <cellStyle name="Vírgula 3 4" xfId="286" xr:uid="{53BD8E64-5126-4417-980D-20C462DE86FC}"/>
    <cellStyle name="Vírgula 3 4 2" xfId="837" xr:uid="{34E7560C-49BA-4891-B10C-E42D8B2B2E75}"/>
    <cellStyle name="Vírgula 3 4 3" xfId="1387" xr:uid="{33D808BC-9737-40E5-ABD4-E4C913D6B2F7}"/>
    <cellStyle name="Vírgula 3 5" xfId="364" xr:uid="{2A6FCEA7-977B-4CEB-9027-ACA26DDAD33E}"/>
    <cellStyle name="Vírgula 3 5 2" xfId="915" xr:uid="{63C959C5-ADEC-4015-927D-8ECC7DF8C2E2}"/>
    <cellStyle name="Vírgula 3 5 3" xfId="1465" xr:uid="{E99950C4-2190-4B6B-A569-8FB09847B023}"/>
    <cellStyle name="Vírgula 3 6" xfId="443" xr:uid="{CF1A442A-44DD-481E-9C9C-808B0BD60787}"/>
    <cellStyle name="Vírgula 3 6 2" xfId="994" xr:uid="{95EE46E7-E257-412E-AB60-667492EC012D}"/>
    <cellStyle name="Vírgula 3 6 3" xfId="1544" xr:uid="{370F5191-94D4-4DE1-A22A-58D9D4D25C93}"/>
    <cellStyle name="Vírgula 3 7" xfId="521" xr:uid="{1969533F-4144-4E6D-8093-E1FC06FFD5EB}"/>
    <cellStyle name="Vírgula 3 7 2" xfId="1072" xr:uid="{B5A12675-85AC-4348-BB3A-56A2B75E38A6}"/>
    <cellStyle name="Vírgula 3 7 3" xfId="1622" xr:uid="{C0E50A9C-D6E1-4CC8-86F0-4CFD8961B298}"/>
    <cellStyle name="Vírgula 3 8" xfId="600" xr:uid="{53939DD5-0651-466A-83B5-238D50CC55A0}"/>
    <cellStyle name="Vírgula 3 9" xfId="1151" xr:uid="{275AEB37-8D83-4C28-AE85-C355520C3D98}"/>
    <cellStyle name="Vírgula 4" xfId="80" xr:uid="{C4E968C2-922F-4087-8A8B-7DB43319845D}"/>
    <cellStyle name="Vírgula 4 2" xfId="159" xr:uid="{1E878E90-D1A9-4757-8748-48047519F732}"/>
    <cellStyle name="Vírgula 4 2 2" xfId="710" xr:uid="{09CC93C9-79FC-4759-9F6A-BD261D5284ED}"/>
    <cellStyle name="Vírgula 4 2 3" xfId="1261" xr:uid="{FCAF64E0-0B82-4602-AF82-5B44F7F47723}"/>
    <cellStyle name="Vírgula 4 3" xfId="238" xr:uid="{706326CC-C53E-45C6-9B1E-CC97BAC017DC}"/>
    <cellStyle name="Vírgula 4 3 2" xfId="789" xr:uid="{F22EBEC8-0DC6-4F19-8B1C-0AAFBC8147BB}"/>
    <cellStyle name="Vírgula 4 3 3" xfId="1340" xr:uid="{DF5626DD-C2C0-43E5-913A-FFD475919CDA}"/>
    <cellStyle name="Vírgula 4 4" xfId="318" xr:uid="{7A974368-AFE9-4C25-949A-DAF91D98B050}"/>
    <cellStyle name="Vírgula 4 4 2" xfId="869" xr:uid="{66A6B9BC-0C1F-4384-A943-F966B6CB0E9D}"/>
    <cellStyle name="Vírgula 4 4 3" xfId="1419" xr:uid="{4512E33E-551D-4595-9FDC-528C59564C9D}"/>
    <cellStyle name="Vírgula 4 5" xfId="396" xr:uid="{92CC93E6-9103-4899-A226-467A9E1A94BF}"/>
    <cellStyle name="Vírgula 4 5 2" xfId="947" xr:uid="{99A0B866-3DDB-4932-8988-73C7FAA2EC04}"/>
    <cellStyle name="Vírgula 4 5 3" xfId="1497" xr:uid="{98D9E0E7-4904-4F85-B8DC-462F8E248421}"/>
    <cellStyle name="Vírgula 4 6" xfId="475" xr:uid="{F209B6B2-08E6-49DA-86F2-82F2CBD40052}"/>
    <cellStyle name="Vírgula 4 6 2" xfId="1026" xr:uid="{3AF01A69-D1D8-455E-80E7-1BF7F2A352C8}"/>
    <cellStyle name="Vírgula 4 6 3" xfId="1576" xr:uid="{B2F21C5F-13A4-4C76-9677-068059D2D0D8}"/>
    <cellStyle name="Vírgula 4 7" xfId="553" xr:uid="{11EE3173-740B-4362-AA52-ED3C5BDE86D0}"/>
    <cellStyle name="Vírgula 4 7 2" xfId="1104" xr:uid="{1A22F4B0-1B9B-430D-A0AC-19BB6C3D1BB1}"/>
    <cellStyle name="Vírgula 4 7 3" xfId="1654" xr:uid="{C07BA132-CBA9-4400-B1DD-69396ABA838D}"/>
    <cellStyle name="Vírgula 4 8" xfId="632" xr:uid="{B05A39AA-7C6B-425B-93FC-93F9571891F5}"/>
    <cellStyle name="Vírgula 4 9" xfId="1183" xr:uid="{92D8AF22-6BCC-4E49-A096-F7E13E147BFA}"/>
    <cellStyle name="Vírgula 5" xfId="96" xr:uid="{CF357A0B-A145-40E4-861E-6B35708E4643}"/>
    <cellStyle name="Vírgula 5 2" xfId="647" xr:uid="{AA63EED0-D733-4DC4-8A75-0AB93152B9E2}"/>
    <cellStyle name="Vírgula 5 3" xfId="1198" xr:uid="{7BEB8DB6-2C6B-43E7-B195-2E566B80A442}"/>
    <cellStyle name="Vírgula 6" xfId="174" xr:uid="{A5995717-8DF6-49AC-82A9-EAA3569B8158}"/>
    <cellStyle name="Vírgula 6 2" xfId="725" xr:uid="{BD7D661E-FA48-40F5-B09A-813E661DF740}"/>
    <cellStyle name="Vírgula 6 3" xfId="1276" xr:uid="{07E8084B-E7FF-42FC-8024-00A1DAC9EB08}"/>
    <cellStyle name="Vírgula 7" xfId="253" xr:uid="{142F89BD-6957-40C2-B08F-3813EDC2DADD}"/>
    <cellStyle name="Vírgula 7 2" xfId="804" xr:uid="{70AAEC15-A915-46C2-878F-0DA6B108AE07}"/>
    <cellStyle name="Vírgula 7 3" xfId="1355" xr:uid="{08049666-01BD-49F5-ABB5-77945348FECA}"/>
    <cellStyle name="Vírgula 8" xfId="333" xr:uid="{54CD7E5B-007E-4C9D-A5CB-22A3ADF76E8C}"/>
    <cellStyle name="Vírgula 8 2" xfId="884" xr:uid="{2EF28A20-311B-489C-91C2-98AEEA8CEF41}"/>
    <cellStyle name="Vírgula 8 3" xfId="1434" xr:uid="{25E36C72-732D-4F76-84AA-A09F1D2BB5E4}"/>
    <cellStyle name="Vírgula 9" xfId="411" xr:uid="{FF7E25EA-4773-4EE6-920D-A82636F6BDCE}"/>
    <cellStyle name="Vírgula 9 2" xfId="962" xr:uid="{56CD9915-AC7E-4AC7-819C-C570270E1783}"/>
    <cellStyle name="Vírgula 9 3" xfId="1512" xr:uid="{8790156C-4AD2-4584-9B4F-1ECA71D46892}"/>
  </cellStyles>
  <dxfs count="17">
    <dxf>
      <font>
        <color rgb="FF9C5700"/>
      </font>
      <fill>
        <patternFill>
          <bgColor rgb="FFFFEB9C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AEB5EF82-6F6B-4EC1-9E09-413395492CCF}"/>
  </tableStyles>
  <colors>
    <mruColors>
      <color rgb="FFF90D07"/>
      <color rgb="FF78A1FC"/>
      <color rgb="FFFFA7EC"/>
      <color rgb="FFFDBDBB"/>
      <color rgb="FFCCFF99"/>
      <color rgb="FFCCFFFF"/>
      <color rgb="FF9999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AT817"/>
  <sheetViews>
    <sheetView zoomScale="60" zoomScaleNormal="60" workbookViewId="0">
      <selection activeCell="T34" sqref="T34"/>
    </sheetView>
  </sheetViews>
  <sheetFormatPr defaultColWidth="9.81640625" defaultRowHeight="30" customHeight="1" x14ac:dyDescent="0.35"/>
  <cols>
    <col min="1" max="1" width="7.54296875" style="56" customWidth="1"/>
    <col min="2" max="2" width="7.81640625" style="56" customWidth="1"/>
    <col min="3" max="3" width="17.453125" style="85" customWidth="1"/>
    <col min="4" max="4" width="37.453125" style="86" customWidth="1"/>
    <col min="5" max="5" width="11" style="86" hidden="1" customWidth="1"/>
    <col min="6" max="6" width="14.453125" style="86" hidden="1" customWidth="1"/>
    <col min="7" max="7" width="13.7265625" style="86" customWidth="1"/>
    <col min="8" max="8" width="13.81640625" style="86" customWidth="1"/>
    <col min="9" max="9" width="12.1796875" style="86" customWidth="1"/>
    <col min="10" max="17" width="9.1796875" style="88" customWidth="1"/>
    <col min="18" max="18" width="9.1796875" style="95" customWidth="1"/>
    <col min="19" max="19" width="9.1796875" style="90" customWidth="1"/>
    <col min="20" max="20" width="16.1796875" style="93" customWidth="1"/>
    <col min="21" max="21" width="15.1796875" style="93" customWidth="1"/>
    <col min="22" max="22" width="16" style="93" customWidth="1"/>
    <col min="23" max="24" width="16.1796875" style="93" customWidth="1"/>
    <col min="25" max="25" width="15.54296875" style="93" customWidth="1"/>
    <col min="26" max="26" width="16.453125" style="93" customWidth="1"/>
    <col min="27" max="27" width="14.54296875" style="93" customWidth="1"/>
    <col min="28" max="28" width="18.81640625" style="93" bestFit="1" customWidth="1"/>
    <col min="29" max="29" width="17.54296875" style="93" customWidth="1"/>
    <col min="30" max="30" width="17.81640625" style="97" customWidth="1"/>
    <col min="31" max="31" width="16.81640625" style="93" customWidth="1"/>
    <col min="32" max="43" width="16.453125" style="93" customWidth="1"/>
    <col min="44" max="44" width="20.54296875" style="93" bestFit="1" customWidth="1"/>
    <col min="45" max="45" width="16.81640625" style="93" customWidth="1"/>
    <col min="46" max="46" width="14.81640625" style="56" customWidth="1"/>
    <col min="47" max="16384" width="9.81640625" style="56"/>
  </cols>
  <sheetData>
    <row r="1" spans="1:46" ht="38.25" customHeight="1" x14ac:dyDescent="0.35">
      <c r="A1" s="186" t="s">
        <v>83</v>
      </c>
      <c r="B1" s="187"/>
      <c r="C1" s="187"/>
      <c r="D1" s="188" t="s">
        <v>84</v>
      </c>
      <c r="E1" s="189"/>
      <c r="F1" s="189"/>
      <c r="G1" s="189"/>
      <c r="H1" s="189"/>
      <c r="I1" s="189"/>
      <c r="J1" s="190" t="s">
        <v>81</v>
      </c>
      <c r="K1" s="190"/>
      <c r="L1" s="190"/>
      <c r="M1" s="190"/>
      <c r="N1" s="190"/>
      <c r="O1" s="190"/>
      <c r="P1" s="190"/>
      <c r="Q1" s="190"/>
      <c r="R1" s="190"/>
      <c r="S1" s="190"/>
      <c r="T1" s="191" t="s">
        <v>97</v>
      </c>
      <c r="U1" s="191" t="s">
        <v>98</v>
      </c>
      <c r="V1" s="185" t="s">
        <v>99</v>
      </c>
      <c r="W1" s="185" t="s">
        <v>99</v>
      </c>
      <c r="X1" s="185" t="s">
        <v>99</v>
      </c>
      <c r="Y1" s="185" t="s">
        <v>99</v>
      </c>
      <c r="Z1" s="185" t="s">
        <v>99</v>
      </c>
      <c r="AA1" s="185" t="s">
        <v>99</v>
      </c>
      <c r="AB1" s="185" t="s">
        <v>99</v>
      </c>
      <c r="AC1" s="185" t="s">
        <v>99</v>
      </c>
      <c r="AD1" s="185" t="s">
        <v>99</v>
      </c>
      <c r="AE1" s="185" t="s">
        <v>99</v>
      </c>
      <c r="AF1" s="185" t="s">
        <v>99</v>
      </c>
      <c r="AG1" s="185" t="s">
        <v>99</v>
      </c>
      <c r="AH1" s="185" t="s">
        <v>99</v>
      </c>
      <c r="AI1" s="185" t="s">
        <v>99</v>
      </c>
      <c r="AJ1" s="185" t="s">
        <v>99</v>
      </c>
      <c r="AK1" s="185" t="s">
        <v>99</v>
      </c>
      <c r="AL1" s="185" t="s">
        <v>99</v>
      </c>
      <c r="AM1" s="185" t="s">
        <v>99</v>
      </c>
      <c r="AN1" s="185" t="s">
        <v>99</v>
      </c>
      <c r="AO1" s="185" t="s">
        <v>99</v>
      </c>
      <c r="AP1" s="185" t="s">
        <v>99</v>
      </c>
      <c r="AQ1" s="185" t="s">
        <v>99</v>
      </c>
      <c r="AR1" s="185" t="s">
        <v>99</v>
      </c>
      <c r="AS1" s="185" t="s">
        <v>99</v>
      </c>
    </row>
    <row r="2" spans="1:46" ht="30" customHeight="1" x14ac:dyDescent="0.35">
      <c r="A2" s="181" t="s">
        <v>17</v>
      </c>
      <c r="B2" s="182"/>
      <c r="C2" s="182"/>
      <c r="D2" s="103" t="str" cm="1">
        <f t="array" aca="1" ref="D2" ca="1">MID(CELL("nome.arquivo",A1),SEARCH("]",CELL("nome.arquivo"))+1,100)</f>
        <v>REITORIA</v>
      </c>
      <c r="E2" s="183" t="s">
        <v>92</v>
      </c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4"/>
      <c r="T2" s="191"/>
      <c r="U2" s="191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</row>
    <row r="3" spans="1:46" ht="30" customHeight="1" x14ac:dyDescent="0.35">
      <c r="A3" s="99" t="s">
        <v>0</v>
      </c>
      <c r="B3" s="100" t="s">
        <v>1</v>
      </c>
      <c r="C3" s="98" t="s">
        <v>2</v>
      </c>
      <c r="D3" s="57" t="s">
        <v>3</v>
      </c>
      <c r="E3" s="58" t="s">
        <v>63</v>
      </c>
      <c r="F3" s="58" t="s">
        <v>64</v>
      </c>
      <c r="G3" s="58" t="s">
        <v>4</v>
      </c>
      <c r="H3" s="58" t="s">
        <v>65</v>
      </c>
      <c r="I3" s="59" t="s">
        <v>5</v>
      </c>
      <c r="J3" s="60" t="s">
        <v>6</v>
      </c>
      <c r="K3" s="61" t="s">
        <v>7</v>
      </c>
      <c r="L3" s="61" t="s">
        <v>8</v>
      </c>
      <c r="M3" s="61" t="s">
        <v>9</v>
      </c>
      <c r="N3" s="61" t="s">
        <v>10</v>
      </c>
      <c r="O3" s="61" t="s">
        <v>11</v>
      </c>
      <c r="P3" s="61" t="s">
        <v>12</v>
      </c>
      <c r="Q3" s="61" t="s">
        <v>13</v>
      </c>
      <c r="R3" s="62" t="s">
        <v>14</v>
      </c>
      <c r="S3" s="101" t="s">
        <v>15</v>
      </c>
      <c r="T3" s="160">
        <v>46071</v>
      </c>
      <c r="U3" s="161">
        <v>46079</v>
      </c>
      <c r="V3" s="64" t="s">
        <v>16</v>
      </c>
      <c r="W3" s="64" t="s">
        <v>16</v>
      </c>
      <c r="X3" s="64" t="s">
        <v>16</v>
      </c>
      <c r="Y3" s="64" t="s">
        <v>16</v>
      </c>
      <c r="Z3" s="64" t="s">
        <v>16</v>
      </c>
      <c r="AA3" s="64" t="s">
        <v>16</v>
      </c>
      <c r="AB3" s="64" t="s">
        <v>16</v>
      </c>
      <c r="AC3" s="64" t="s">
        <v>16</v>
      </c>
      <c r="AD3" s="64" t="s">
        <v>16</v>
      </c>
      <c r="AE3" s="64" t="s">
        <v>16</v>
      </c>
      <c r="AF3" s="64" t="s">
        <v>16</v>
      </c>
      <c r="AG3" s="64" t="s">
        <v>16</v>
      </c>
      <c r="AH3" s="64" t="s">
        <v>16</v>
      </c>
      <c r="AI3" s="64" t="s">
        <v>16</v>
      </c>
      <c r="AJ3" s="64" t="s">
        <v>16</v>
      </c>
      <c r="AK3" s="64" t="s">
        <v>16</v>
      </c>
      <c r="AL3" s="64" t="s">
        <v>16</v>
      </c>
      <c r="AM3" s="64" t="s">
        <v>16</v>
      </c>
      <c r="AN3" s="64" t="s">
        <v>16</v>
      </c>
      <c r="AO3" s="64" t="s">
        <v>16</v>
      </c>
      <c r="AP3" s="64" t="s">
        <v>16</v>
      </c>
      <c r="AQ3" s="64" t="s">
        <v>16</v>
      </c>
      <c r="AR3" s="64" t="s">
        <v>16</v>
      </c>
      <c r="AS3" s="64" t="s">
        <v>16</v>
      </c>
    </row>
    <row r="4" spans="1:46" ht="30" customHeight="1" x14ac:dyDescent="0.35">
      <c r="A4" s="172" t="s">
        <v>85</v>
      </c>
      <c r="B4" s="137">
        <v>1</v>
      </c>
      <c r="C4" s="173" t="s">
        <v>86</v>
      </c>
      <c r="D4" s="162" t="s">
        <v>66</v>
      </c>
      <c r="E4" s="141">
        <v>436</v>
      </c>
      <c r="F4" s="142" t="s">
        <v>67</v>
      </c>
      <c r="G4" s="142" t="s">
        <v>68</v>
      </c>
      <c r="H4" s="142" t="s">
        <v>69</v>
      </c>
      <c r="I4" s="145">
        <v>14.21</v>
      </c>
      <c r="J4" s="65">
        <v>435</v>
      </c>
      <c r="K4" s="66">
        <f>IF(SUM(T4:AS4)&gt;J4+M4,J4+M4,SUM(T4:AS4))</f>
        <v>100</v>
      </c>
      <c r="L4" s="67">
        <f>(SUM(T4:AS4))</f>
        <v>100</v>
      </c>
      <c r="M4" s="68"/>
      <c r="N4" s="69">
        <f>ROUND(IF(J4*0.25-0.5&lt;0,0,J4*0.25-0.5),0)-Q4-O4</f>
        <v>108</v>
      </c>
      <c r="O4" s="68"/>
      <c r="P4" s="68"/>
      <c r="Q4" s="68"/>
      <c r="R4" s="70">
        <f>J4-(SUM(T4:AS4))+M4+O4+P4-Q4</f>
        <v>335</v>
      </c>
      <c r="S4" s="102" t="str">
        <f>IF(R4&lt;0,"ATENÇÃO","OK")</f>
        <v>OK</v>
      </c>
      <c r="T4" s="71">
        <v>50</v>
      </c>
      <c r="U4" s="72">
        <v>50</v>
      </c>
      <c r="V4" s="72"/>
      <c r="W4" s="72"/>
      <c r="X4" s="72"/>
      <c r="Y4" s="72"/>
      <c r="Z4" s="72"/>
      <c r="AA4" s="73"/>
      <c r="AB4" s="74"/>
      <c r="AC4" s="73"/>
      <c r="AD4" s="73"/>
      <c r="AE4" s="72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5"/>
    </row>
    <row r="5" spans="1:46" ht="30" customHeight="1" x14ac:dyDescent="0.35">
      <c r="A5" s="172"/>
      <c r="B5" s="137">
        <v>2</v>
      </c>
      <c r="C5" s="174"/>
      <c r="D5" s="162" t="s">
        <v>70</v>
      </c>
      <c r="E5" s="141">
        <v>436</v>
      </c>
      <c r="F5" s="142" t="s">
        <v>67</v>
      </c>
      <c r="G5" s="142" t="s">
        <v>68</v>
      </c>
      <c r="H5" s="142" t="s">
        <v>69</v>
      </c>
      <c r="I5" s="145">
        <v>30.68</v>
      </c>
      <c r="J5" s="65">
        <v>73</v>
      </c>
      <c r="K5" s="66">
        <f t="shared" ref="K5:K15" si="0">IF(SUM(T5:AS5)&gt;J5+M5,J5+M5,SUM(T5:AS5))</f>
        <v>30</v>
      </c>
      <c r="L5" s="67">
        <f t="shared" ref="L5:L15" si="1">(SUM(T5:AS5))</f>
        <v>30</v>
      </c>
      <c r="M5" s="68"/>
      <c r="N5" s="69">
        <f t="shared" ref="N5:N15" si="2">ROUND(IF(J5*0.25-0.5&lt;0,0,J5*0.25-0.5),0)-Q5-O5</f>
        <v>18</v>
      </c>
      <c r="O5" s="68"/>
      <c r="P5" s="68"/>
      <c r="Q5" s="68"/>
      <c r="R5" s="70">
        <f t="shared" ref="R5:R15" si="3">J5-(SUM(T5:AS5))+M5+O5+P5-Q5</f>
        <v>43</v>
      </c>
      <c r="S5" s="102" t="str">
        <f t="shared" ref="S5:S15" si="4">IF(R5&lt;0,"ATENÇÃO","OK")</f>
        <v>OK</v>
      </c>
      <c r="T5" s="71">
        <v>10</v>
      </c>
      <c r="U5" s="72">
        <v>20</v>
      </c>
      <c r="V5" s="72"/>
      <c r="W5" s="72"/>
      <c r="X5" s="72"/>
      <c r="Y5" s="72"/>
      <c r="Z5" s="72"/>
      <c r="AA5" s="73"/>
      <c r="AB5" s="74"/>
      <c r="AC5" s="76"/>
      <c r="AD5" s="76"/>
      <c r="AE5" s="72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7"/>
    </row>
    <row r="6" spans="1:46" ht="30" customHeight="1" x14ac:dyDescent="0.35">
      <c r="A6" s="172"/>
      <c r="B6" s="137">
        <v>3</v>
      </c>
      <c r="C6" s="174"/>
      <c r="D6" s="162" t="s">
        <v>87</v>
      </c>
      <c r="E6" s="141">
        <v>436</v>
      </c>
      <c r="F6" s="142" t="s">
        <v>67</v>
      </c>
      <c r="G6" s="142" t="s">
        <v>68</v>
      </c>
      <c r="H6" s="142" t="s">
        <v>69</v>
      </c>
      <c r="I6" s="145">
        <v>25</v>
      </c>
      <c r="J6" s="65">
        <v>17</v>
      </c>
      <c r="K6" s="66">
        <f t="shared" si="0"/>
        <v>12</v>
      </c>
      <c r="L6" s="67">
        <f t="shared" si="1"/>
        <v>12</v>
      </c>
      <c r="M6" s="68"/>
      <c r="N6" s="69">
        <f t="shared" si="2"/>
        <v>4</v>
      </c>
      <c r="O6" s="68"/>
      <c r="P6" s="68"/>
      <c r="Q6" s="68"/>
      <c r="R6" s="70">
        <f t="shared" si="3"/>
        <v>5</v>
      </c>
      <c r="S6" s="102" t="str">
        <f t="shared" si="4"/>
        <v>OK</v>
      </c>
      <c r="T6" s="71"/>
      <c r="U6" s="72">
        <v>12</v>
      </c>
      <c r="V6" s="72"/>
      <c r="W6" s="72"/>
      <c r="X6" s="72"/>
      <c r="Y6" s="72"/>
      <c r="Z6" s="72"/>
      <c r="AA6" s="76"/>
      <c r="AB6" s="74"/>
      <c r="AC6" s="76"/>
      <c r="AD6" s="76"/>
      <c r="AE6" s="72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5"/>
    </row>
    <row r="7" spans="1:46" ht="30" customHeight="1" x14ac:dyDescent="0.35">
      <c r="A7" s="172"/>
      <c r="B7" s="137">
        <v>4</v>
      </c>
      <c r="C7" s="174"/>
      <c r="D7" s="162" t="s">
        <v>71</v>
      </c>
      <c r="E7" s="141">
        <v>436</v>
      </c>
      <c r="F7" s="142" t="s">
        <v>67</v>
      </c>
      <c r="G7" s="142" t="s">
        <v>68</v>
      </c>
      <c r="H7" s="142" t="s">
        <v>69</v>
      </c>
      <c r="I7" s="145">
        <v>75.099999999999994</v>
      </c>
      <c r="J7" s="65">
        <v>34</v>
      </c>
      <c r="K7" s="66">
        <f t="shared" si="0"/>
        <v>12</v>
      </c>
      <c r="L7" s="67">
        <f t="shared" si="1"/>
        <v>12</v>
      </c>
      <c r="M7" s="68"/>
      <c r="N7" s="69">
        <f t="shared" si="2"/>
        <v>8</v>
      </c>
      <c r="O7" s="68"/>
      <c r="P7" s="68"/>
      <c r="Q7" s="68"/>
      <c r="R7" s="70">
        <f t="shared" si="3"/>
        <v>22</v>
      </c>
      <c r="S7" s="102" t="str">
        <f t="shared" si="4"/>
        <v>OK</v>
      </c>
      <c r="T7" s="71"/>
      <c r="U7" s="72">
        <v>12</v>
      </c>
      <c r="V7" s="72"/>
      <c r="W7" s="72"/>
      <c r="X7" s="72"/>
      <c r="Y7" s="72"/>
      <c r="Z7" s="72"/>
      <c r="AA7" s="73"/>
      <c r="AB7" s="74"/>
      <c r="AC7" s="73"/>
      <c r="AD7" s="73"/>
      <c r="AE7" s="72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</row>
    <row r="8" spans="1:46" ht="30" customHeight="1" x14ac:dyDescent="0.35">
      <c r="A8" s="172"/>
      <c r="B8" s="137">
        <v>5</v>
      </c>
      <c r="C8" s="174"/>
      <c r="D8" s="162" t="s">
        <v>72</v>
      </c>
      <c r="E8" s="141">
        <v>436</v>
      </c>
      <c r="F8" s="142" t="s">
        <v>67</v>
      </c>
      <c r="G8" s="142" t="s">
        <v>68</v>
      </c>
      <c r="H8" s="142" t="s">
        <v>69</v>
      </c>
      <c r="I8" s="145">
        <v>103.68</v>
      </c>
      <c r="J8" s="65">
        <v>12</v>
      </c>
      <c r="K8" s="66">
        <f t="shared" si="0"/>
        <v>6</v>
      </c>
      <c r="L8" s="67">
        <f t="shared" si="1"/>
        <v>6</v>
      </c>
      <c r="M8" s="68"/>
      <c r="N8" s="69">
        <f t="shared" si="2"/>
        <v>3</v>
      </c>
      <c r="O8" s="68"/>
      <c r="P8" s="68"/>
      <c r="Q8" s="68"/>
      <c r="R8" s="70">
        <f t="shared" si="3"/>
        <v>6</v>
      </c>
      <c r="S8" s="102" t="str">
        <f t="shared" si="4"/>
        <v>OK</v>
      </c>
      <c r="T8" s="71"/>
      <c r="U8" s="72">
        <v>6</v>
      </c>
      <c r="V8" s="72"/>
      <c r="W8" s="72"/>
      <c r="X8" s="72"/>
      <c r="Y8" s="72"/>
      <c r="Z8" s="72"/>
      <c r="AA8" s="73"/>
      <c r="AB8" s="74"/>
      <c r="AC8" s="76"/>
      <c r="AD8" s="78"/>
      <c r="AE8" s="72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7"/>
    </row>
    <row r="9" spans="1:46" ht="30" customHeight="1" x14ac:dyDescent="0.35">
      <c r="A9" s="172"/>
      <c r="B9" s="137">
        <v>6</v>
      </c>
      <c r="C9" s="174"/>
      <c r="D9" s="162" t="s">
        <v>73</v>
      </c>
      <c r="E9" s="141">
        <v>436</v>
      </c>
      <c r="F9" s="142" t="s">
        <v>67</v>
      </c>
      <c r="G9" s="142" t="s">
        <v>68</v>
      </c>
      <c r="H9" s="142" t="s">
        <v>69</v>
      </c>
      <c r="I9" s="145">
        <v>205.21</v>
      </c>
      <c r="J9" s="65">
        <v>33</v>
      </c>
      <c r="K9" s="66">
        <f t="shared" si="0"/>
        <v>20</v>
      </c>
      <c r="L9" s="67">
        <f t="shared" si="1"/>
        <v>20</v>
      </c>
      <c r="M9" s="68"/>
      <c r="N9" s="69">
        <f t="shared" si="2"/>
        <v>8</v>
      </c>
      <c r="O9" s="68"/>
      <c r="P9" s="68"/>
      <c r="Q9" s="68"/>
      <c r="R9" s="70">
        <f t="shared" si="3"/>
        <v>13</v>
      </c>
      <c r="S9" s="102" t="str">
        <f t="shared" si="4"/>
        <v>OK</v>
      </c>
      <c r="T9" s="71"/>
      <c r="U9" s="72">
        <v>20</v>
      </c>
      <c r="V9" s="72"/>
      <c r="W9" s="72"/>
      <c r="X9" s="72"/>
      <c r="Y9" s="72"/>
      <c r="Z9" s="72"/>
      <c r="AA9" s="76"/>
      <c r="AB9" s="74"/>
      <c r="AC9" s="73"/>
      <c r="AD9" s="76"/>
      <c r="AE9" s="72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</row>
    <row r="10" spans="1:46" ht="30" customHeight="1" x14ac:dyDescent="0.35">
      <c r="A10" s="172"/>
      <c r="B10" s="137">
        <v>7</v>
      </c>
      <c r="C10" s="174"/>
      <c r="D10" s="162" t="s">
        <v>74</v>
      </c>
      <c r="E10" s="141">
        <v>436</v>
      </c>
      <c r="F10" s="142" t="s">
        <v>67</v>
      </c>
      <c r="G10" s="142" t="s">
        <v>68</v>
      </c>
      <c r="H10" s="142" t="s">
        <v>69</v>
      </c>
      <c r="I10" s="145">
        <v>220</v>
      </c>
      <c r="J10" s="65">
        <v>4</v>
      </c>
      <c r="K10" s="66">
        <f t="shared" si="0"/>
        <v>4</v>
      </c>
      <c r="L10" s="67">
        <f t="shared" si="1"/>
        <v>4</v>
      </c>
      <c r="M10" s="68"/>
      <c r="N10" s="69">
        <f t="shared" si="2"/>
        <v>1</v>
      </c>
      <c r="O10" s="68"/>
      <c r="P10" s="68"/>
      <c r="Q10" s="68"/>
      <c r="R10" s="70">
        <f t="shared" si="3"/>
        <v>0</v>
      </c>
      <c r="S10" s="102" t="str">
        <f t="shared" si="4"/>
        <v>OK</v>
      </c>
      <c r="T10" s="71"/>
      <c r="U10" s="72">
        <v>4</v>
      </c>
      <c r="V10" s="72"/>
      <c r="W10" s="72"/>
      <c r="X10" s="72"/>
      <c r="Y10" s="72"/>
      <c r="Z10" s="72"/>
      <c r="AA10" s="73"/>
      <c r="AB10" s="74"/>
      <c r="AC10" s="73"/>
      <c r="AD10" s="76"/>
      <c r="AE10" s="72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6" ht="30" customHeight="1" x14ac:dyDescent="0.35">
      <c r="A11" s="172"/>
      <c r="B11" s="137">
        <v>8</v>
      </c>
      <c r="C11" s="174"/>
      <c r="D11" s="162" t="s">
        <v>88</v>
      </c>
      <c r="E11" s="141">
        <v>436</v>
      </c>
      <c r="F11" s="142" t="s">
        <v>67</v>
      </c>
      <c r="G11" s="142" t="s">
        <v>68</v>
      </c>
      <c r="H11" s="142" t="s">
        <v>69</v>
      </c>
      <c r="I11" s="145">
        <v>217.24</v>
      </c>
      <c r="J11" s="65">
        <v>13</v>
      </c>
      <c r="K11" s="66">
        <f t="shared" si="0"/>
        <v>6</v>
      </c>
      <c r="L11" s="67">
        <f t="shared" si="1"/>
        <v>6</v>
      </c>
      <c r="M11" s="68"/>
      <c r="N11" s="69">
        <f t="shared" si="2"/>
        <v>3</v>
      </c>
      <c r="O11" s="68"/>
      <c r="P11" s="68"/>
      <c r="Q11" s="68"/>
      <c r="R11" s="70">
        <f t="shared" si="3"/>
        <v>7</v>
      </c>
      <c r="S11" s="102" t="str">
        <f t="shared" si="4"/>
        <v>OK</v>
      </c>
      <c r="T11" s="71"/>
      <c r="U11" s="72">
        <v>6</v>
      </c>
      <c r="V11" s="72"/>
      <c r="W11" s="72"/>
      <c r="X11" s="72"/>
      <c r="Y11" s="72"/>
      <c r="Z11" s="72"/>
      <c r="AA11" s="73"/>
      <c r="AB11" s="74"/>
      <c r="AC11" s="73"/>
      <c r="AD11" s="73"/>
      <c r="AE11" s="72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5"/>
    </row>
    <row r="12" spans="1:46" ht="30" customHeight="1" x14ac:dyDescent="0.35">
      <c r="A12" s="172"/>
      <c r="B12" s="137">
        <v>9</v>
      </c>
      <c r="C12" s="175"/>
      <c r="D12" s="162" t="s">
        <v>75</v>
      </c>
      <c r="E12" s="141">
        <v>436</v>
      </c>
      <c r="F12" s="142" t="s">
        <v>67</v>
      </c>
      <c r="G12" s="142" t="s">
        <v>68</v>
      </c>
      <c r="H12" s="142" t="s">
        <v>69</v>
      </c>
      <c r="I12" s="145">
        <v>223.7</v>
      </c>
      <c r="J12" s="65">
        <v>11</v>
      </c>
      <c r="K12" s="66">
        <f t="shared" si="0"/>
        <v>6</v>
      </c>
      <c r="L12" s="67">
        <f t="shared" si="1"/>
        <v>6</v>
      </c>
      <c r="M12" s="68"/>
      <c r="N12" s="69">
        <f t="shared" si="2"/>
        <v>2</v>
      </c>
      <c r="O12" s="68"/>
      <c r="P12" s="68"/>
      <c r="Q12" s="68"/>
      <c r="R12" s="70">
        <f t="shared" si="3"/>
        <v>5</v>
      </c>
      <c r="S12" s="102" t="str">
        <f t="shared" si="4"/>
        <v>OK</v>
      </c>
      <c r="T12" s="71"/>
      <c r="U12" s="72">
        <v>6</v>
      </c>
      <c r="V12" s="72"/>
      <c r="W12" s="72"/>
      <c r="X12" s="72"/>
      <c r="Y12" s="72"/>
      <c r="Z12" s="72"/>
      <c r="AA12" s="73"/>
      <c r="AB12" s="74"/>
      <c r="AC12" s="73"/>
      <c r="AD12" s="73"/>
      <c r="AE12" s="72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7"/>
    </row>
    <row r="13" spans="1:46" s="81" customFormat="1" ht="30" customHeight="1" x14ac:dyDescent="0.35">
      <c r="A13" s="176" t="s">
        <v>89</v>
      </c>
      <c r="B13" s="135">
        <v>10</v>
      </c>
      <c r="C13" s="177" t="s">
        <v>86</v>
      </c>
      <c r="D13" s="139" t="s">
        <v>66</v>
      </c>
      <c r="E13" s="143">
        <v>436</v>
      </c>
      <c r="F13" s="144" t="s">
        <v>67</v>
      </c>
      <c r="G13" s="144" t="s">
        <v>68</v>
      </c>
      <c r="H13" s="144" t="s">
        <v>69</v>
      </c>
      <c r="I13" s="146">
        <v>14.21</v>
      </c>
      <c r="J13" s="65">
        <v>0</v>
      </c>
      <c r="K13" s="66">
        <f t="shared" si="0"/>
        <v>0</v>
      </c>
      <c r="L13" s="67">
        <f t="shared" si="1"/>
        <v>0</v>
      </c>
      <c r="M13" s="68"/>
      <c r="N13" s="69">
        <f t="shared" si="2"/>
        <v>0</v>
      </c>
      <c r="O13" s="68"/>
      <c r="P13" s="68"/>
      <c r="Q13" s="68"/>
      <c r="R13" s="70">
        <f t="shared" si="3"/>
        <v>0</v>
      </c>
      <c r="S13" s="102" t="str">
        <f t="shared" si="4"/>
        <v>OK</v>
      </c>
      <c r="T13" s="71"/>
      <c r="U13" s="79"/>
      <c r="V13" s="79"/>
      <c r="W13" s="72"/>
      <c r="X13" s="79"/>
      <c r="Y13" s="72"/>
      <c r="Z13" s="79"/>
      <c r="AA13" s="80"/>
      <c r="AB13" s="74"/>
      <c r="AC13" s="73"/>
      <c r="AD13" s="73"/>
      <c r="AE13" s="72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</row>
    <row r="14" spans="1:46" ht="30" customHeight="1" x14ac:dyDescent="0.35">
      <c r="A14" s="176"/>
      <c r="B14" s="135">
        <v>11</v>
      </c>
      <c r="C14" s="178"/>
      <c r="D14" s="139" t="s">
        <v>70</v>
      </c>
      <c r="E14" s="143">
        <v>436</v>
      </c>
      <c r="F14" s="144" t="s">
        <v>67</v>
      </c>
      <c r="G14" s="144" t="s">
        <v>68</v>
      </c>
      <c r="H14" s="144" t="s">
        <v>69</v>
      </c>
      <c r="I14" s="146">
        <v>30.68</v>
      </c>
      <c r="J14" s="65">
        <v>0</v>
      </c>
      <c r="K14" s="66">
        <f t="shared" si="0"/>
        <v>0</v>
      </c>
      <c r="L14" s="67">
        <f t="shared" si="1"/>
        <v>0</v>
      </c>
      <c r="M14" s="68"/>
      <c r="N14" s="69">
        <f t="shared" si="2"/>
        <v>0</v>
      </c>
      <c r="O14" s="68"/>
      <c r="P14" s="68"/>
      <c r="Q14" s="68"/>
      <c r="R14" s="70">
        <f t="shared" si="3"/>
        <v>0</v>
      </c>
      <c r="S14" s="102" t="str">
        <f t="shared" si="4"/>
        <v>OK</v>
      </c>
      <c r="T14" s="71"/>
      <c r="U14" s="72"/>
      <c r="V14" s="72"/>
      <c r="W14" s="72"/>
      <c r="X14" s="72"/>
      <c r="Y14" s="72"/>
      <c r="Z14" s="72"/>
      <c r="AA14" s="73"/>
      <c r="AB14" s="74"/>
      <c r="AC14" s="73"/>
      <c r="AD14" s="73"/>
      <c r="AE14" s="72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</row>
    <row r="15" spans="1:46" s="81" customFormat="1" ht="30" customHeight="1" x14ac:dyDescent="0.35">
      <c r="A15" s="176"/>
      <c r="B15" s="135">
        <v>12</v>
      </c>
      <c r="C15" s="178"/>
      <c r="D15" s="139" t="s">
        <v>87</v>
      </c>
      <c r="E15" s="143">
        <v>436</v>
      </c>
      <c r="F15" s="144" t="s">
        <v>67</v>
      </c>
      <c r="G15" s="144" t="s">
        <v>68</v>
      </c>
      <c r="H15" s="144" t="s">
        <v>69</v>
      </c>
      <c r="I15" s="146">
        <v>25</v>
      </c>
      <c r="J15" s="65">
        <v>0</v>
      </c>
      <c r="K15" s="66">
        <f t="shared" si="0"/>
        <v>0</v>
      </c>
      <c r="L15" s="67">
        <f t="shared" si="1"/>
        <v>0</v>
      </c>
      <c r="M15" s="68"/>
      <c r="N15" s="69">
        <f t="shared" si="2"/>
        <v>0</v>
      </c>
      <c r="O15" s="68"/>
      <c r="P15" s="68"/>
      <c r="Q15" s="68"/>
      <c r="R15" s="70">
        <f t="shared" si="3"/>
        <v>0</v>
      </c>
      <c r="S15" s="102" t="str">
        <f t="shared" si="4"/>
        <v>OK</v>
      </c>
      <c r="T15" s="71"/>
      <c r="U15" s="79"/>
      <c r="V15" s="72"/>
      <c r="W15" s="72"/>
      <c r="X15" s="79"/>
      <c r="Y15" s="72"/>
      <c r="Z15" s="79"/>
      <c r="AA15" s="80"/>
      <c r="AB15" s="74"/>
      <c r="AC15" s="73"/>
      <c r="AD15" s="73"/>
      <c r="AE15" s="72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5"/>
    </row>
    <row r="16" spans="1:46" s="81" customFormat="1" ht="30" customHeight="1" x14ac:dyDescent="0.35">
      <c r="A16" s="176"/>
      <c r="B16" s="135">
        <v>13</v>
      </c>
      <c r="C16" s="178"/>
      <c r="D16" s="139" t="s">
        <v>71</v>
      </c>
      <c r="E16" s="143">
        <v>436</v>
      </c>
      <c r="F16" s="144" t="s">
        <v>67</v>
      </c>
      <c r="G16" s="144" t="s">
        <v>68</v>
      </c>
      <c r="H16" s="144" t="s">
        <v>69</v>
      </c>
      <c r="I16" s="146">
        <v>75.099999999999994</v>
      </c>
      <c r="J16" s="65">
        <v>0</v>
      </c>
      <c r="K16" s="66">
        <f t="shared" ref="K16:K29" si="5">IF(SUM(T16:AS16)&gt;J16+M16,J16+M16,SUM(T16:AS16))</f>
        <v>0</v>
      </c>
      <c r="L16" s="67">
        <f t="shared" ref="L16:L29" si="6">(SUM(T16:AS16))</f>
        <v>0</v>
      </c>
      <c r="M16" s="68"/>
      <c r="N16" s="69">
        <f t="shared" ref="N16:N29" si="7">ROUND(IF(J16*0.25-0.5&lt;0,0,J16*0.25-0.5),0)-Q16-O16</f>
        <v>0</v>
      </c>
      <c r="O16" s="68"/>
      <c r="P16" s="68"/>
      <c r="Q16" s="68"/>
      <c r="R16" s="70">
        <f t="shared" ref="R16:R29" si="8">J16-(SUM(T16:AS16))+M16+O16+P16-Q16</f>
        <v>0</v>
      </c>
      <c r="S16" s="102" t="str">
        <f t="shared" ref="S16:S29" si="9">IF(R16&lt;0,"ATENÇÃO","OK")</f>
        <v>OK</v>
      </c>
      <c r="T16" s="71"/>
      <c r="U16" s="79"/>
      <c r="V16" s="72"/>
      <c r="W16" s="72"/>
      <c r="X16" s="79"/>
      <c r="Y16" s="72"/>
      <c r="Z16" s="79"/>
      <c r="AA16" s="80"/>
      <c r="AB16" s="74"/>
      <c r="AC16" s="73"/>
      <c r="AD16" s="73"/>
      <c r="AE16" s="72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5"/>
    </row>
    <row r="17" spans="1:46" s="81" customFormat="1" ht="30" customHeight="1" x14ac:dyDescent="0.35">
      <c r="A17" s="176"/>
      <c r="B17" s="135">
        <v>14</v>
      </c>
      <c r="C17" s="178"/>
      <c r="D17" s="139" t="s">
        <v>72</v>
      </c>
      <c r="E17" s="143">
        <v>436</v>
      </c>
      <c r="F17" s="144" t="s">
        <v>67</v>
      </c>
      <c r="G17" s="144" t="s">
        <v>68</v>
      </c>
      <c r="H17" s="144" t="s">
        <v>69</v>
      </c>
      <c r="I17" s="146">
        <v>103.68</v>
      </c>
      <c r="J17" s="65">
        <v>0</v>
      </c>
      <c r="K17" s="66">
        <f t="shared" si="5"/>
        <v>0</v>
      </c>
      <c r="L17" s="67">
        <f t="shared" si="6"/>
        <v>0</v>
      </c>
      <c r="M17" s="68"/>
      <c r="N17" s="69">
        <f t="shared" si="7"/>
        <v>0</v>
      </c>
      <c r="O17" s="68"/>
      <c r="P17" s="68"/>
      <c r="Q17" s="68"/>
      <c r="R17" s="70">
        <f t="shared" si="8"/>
        <v>0</v>
      </c>
      <c r="S17" s="102" t="str">
        <f t="shared" si="9"/>
        <v>OK</v>
      </c>
      <c r="T17" s="71"/>
      <c r="U17" s="79"/>
      <c r="V17" s="72"/>
      <c r="W17" s="72"/>
      <c r="X17" s="79"/>
      <c r="Y17" s="72"/>
      <c r="Z17" s="79"/>
      <c r="AA17" s="80"/>
      <c r="AB17" s="74"/>
      <c r="AC17" s="73"/>
      <c r="AD17" s="73"/>
      <c r="AE17" s="72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5"/>
    </row>
    <row r="18" spans="1:46" s="81" customFormat="1" ht="30" customHeight="1" x14ac:dyDescent="0.35">
      <c r="A18" s="176"/>
      <c r="B18" s="135">
        <v>15</v>
      </c>
      <c r="C18" s="178"/>
      <c r="D18" s="139" t="s">
        <v>73</v>
      </c>
      <c r="E18" s="143">
        <v>436</v>
      </c>
      <c r="F18" s="144" t="s">
        <v>67</v>
      </c>
      <c r="G18" s="144" t="s">
        <v>68</v>
      </c>
      <c r="H18" s="144" t="s">
        <v>69</v>
      </c>
      <c r="I18" s="146">
        <v>205.21</v>
      </c>
      <c r="J18" s="65">
        <v>0</v>
      </c>
      <c r="K18" s="66">
        <f t="shared" si="5"/>
        <v>0</v>
      </c>
      <c r="L18" s="67">
        <f t="shared" si="6"/>
        <v>0</v>
      </c>
      <c r="M18" s="68"/>
      <c r="N18" s="69">
        <f t="shared" si="7"/>
        <v>0</v>
      </c>
      <c r="O18" s="68"/>
      <c r="P18" s="68"/>
      <c r="Q18" s="68"/>
      <c r="R18" s="70">
        <f t="shared" si="8"/>
        <v>0</v>
      </c>
      <c r="S18" s="102" t="str">
        <f t="shared" si="9"/>
        <v>OK</v>
      </c>
      <c r="T18" s="71"/>
      <c r="U18" s="79"/>
      <c r="V18" s="72"/>
      <c r="W18" s="72"/>
      <c r="X18" s="79"/>
      <c r="Y18" s="72"/>
      <c r="Z18" s="79"/>
      <c r="AA18" s="80"/>
      <c r="AB18" s="74"/>
      <c r="AC18" s="73"/>
      <c r="AD18" s="73"/>
      <c r="AE18" s="72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5"/>
    </row>
    <row r="19" spans="1:46" s="81" customFormat="1" ht="30" customHeight="1" x14ac:dyDescent="0.35">
      <c r="A19" s="176"/>
      <c r="B19" s="135">
        <v>16</v>
      </c>
      <c r="C19" s="178"/>
      <c r="D19" s="139" t="s">
        <v>74</v>
      </c>
      <c r="E19" s="143">
        <v>436</v>
      </c>
      <c r="F19" s="144" t="s">
        <v>67</v>
      </c>
      <c r="G19" s="144" t="s">
        <v>68</v>
      </c>
      <c r="H19" s="144" t="s">
        <v>69</v>
      </c>
      <c r="I19" s="146">
        <v>220</v>
      </c>
      <c r="J19" s="65">
        <v>0</v>
      </c>
      <c r="K19" s="66">
        <f t="shared" si="5"/>
        <v>0</v>
      </c>
      <c r="L19" s="67">
        <f t="shared" si="6"/>
        <v>0</v>
      </c>
      <c r="M19" s="68"/>
      <c r="N19" s="69">
        <f t="shared" si="7"/>
        <v>0</v>
      </c>
      <c r="O19" s="68"/>
      <c r="P19" s="68"/>
      <c r="Q19" s="68"/>
      <c r="R19" s="70">
        <f t="shared" si="8"/>
        <v>0</v>
      </c>
      <c r="S19" s="102" t="str">
        <f t="shared" si="9"/>
        <v>OK</v>
      </c>
      <c r="T19" s="71"/>
      <c r="U19" s="79"/>
      <c r="V19" s="72"/>
      <c r="W19" s="72"/>
      <c r="X19" s="79"/>
      <c r="Y19" s="72"/>
      <c r="Z19" s="79"/>
      <c r="AA19" s="80"/>
      <c r="AB19" s="74"/>
      <c r="AC19" s="73"/>
      <c r="AD19" s="73"/>
      <c r="AE19" s="72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5"/>
    </row>
    <row r="20" spans="1:46" s="81" customFormat="1" ht="30" customHeight="1" x14ac:dyDescent="0.35">
      <c r="A20" s="176"/>
      <c r="B20" s="135">
        <v>17</v>
      </c>
      <c r="C20" s="179"/>
      <c r="D20" s="139" t="s">
        <v>75</v>
      </c>
      <c r="E20" s="143">
        <v>436</v>
      </c>
      <c r="F20" s="144" t="s">
        <v>67</v>
      </c>
      <c r="G20" s="144" t="s">
        <v>68</v>
      </c>
      <c r="H20" s="144" t="s">
        <v>69</v>
      </c>
      <c r="I20" s="146">
        <v>223.7</v>
      </c>
      <c r="J20" s="65">
        <v>0</v>
      </c>
      <c r="K20" s="66">
        <f t="shared" si="5"/>
        <v>0</v>
      </c>
      <c r="L20" s="67">
        <f t="shared" si="6"/>
        <v>0</v>
      </c>
      <c r="M20" s="68"/>
      <c r="N20" s="69">
        <f t="shared" si="7"/>
        <v>0</v>
      </c>
      <c r="O20" s="68"/>
      <c r="P20" s="68"/>
      <c r="Q20" s="68"/>
      <c r="R20" s="70">
        <f t="shared" si="8"/>
        <v>0</v>
      </c>
      <c r="S20" s="102" t="str">
        <f t="shared" si="9"/>
        <v>OK</v>
      </c>
      <c r="T20" s="71"/>
      <c r="U20" s="79"/>
      <c r="V20" s="72"/>
      <c r="W20" s="72"/>
      <c r="X20" s="79"/>
      <c r="Y20" s="72"/>
      <c r="Z20" s="79"/>
      <c r="AA20" s="80"/>
      <c r="AB20" s="74"/>
      <c r="AC20" s="73"/>
      <c r="AD20" s="73"/>
      <c r="AE20" s="72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5"/>
    </row>
    <row r="21" spans="1:46" s="81" customFormat="1" ht="30" customHeight="1" x14ac:dyDescent="0.35">
      <c r="A21" s="180" t="s">
        <v>90</v>
      </c>
      <c r="B21" s="137">
        <v>18</v>
      </c>
      <c r="C21" s="173" t="s">
        <v>86</v>
      </c>
      <c r="D21" s="138" t="s">
        <v>66</v>
      </c>
      <c r="E21" s="141">
        <v>436</v>
      </c>
      <c r="F21" s="142" t="s">
        <v>67</v>
      </c>
      <c r="G21" s="142" t="s">
        <v>68</v>
      </c>
      <c r="H21" s="142" t="s">
        <v>69</v>
      </c>
      <c r="I21" s="145">
        <v>14.21</v>
      </c>
      <c r="J21" s="65">
        <v>0</v>
      </c>
      <c r="K21" s="66">
        <f t="shared" si="5"/>
        <v>0</v>
      </c>
      <c r="L21" s="67">
        <f t="shared" si="6"/>
        <v>0</v>
      </c>
      <c r="M21" s="68"/>
      <c r="N21" s="69">
        <f t="shared" si="7"/>
        <v>0</v>
      </c>
      <c r="O21" s="68"/>
      <c r="P21" s="68"/>
      <c r="Q21" s="68"/>
      <c r="R21" s="70">
        <f t="shared" si="8"/>
        <v>0</v>
      </c>
      <c r="S21" s="102" t="str">
        <f t="shared" si="9"/>
        <v>OK</v>
      </c>
      <c r="T21" s="71"/>
      <c r="U21" s="79"/>
      <c r="V21" s="72"/>
      <c r="W21" s="72"/>
      <c r="X21" s="79"/>
      <c r="Y21" s="72"/>
      <c r="Z21" s="79"/>
      <c r="AA21" s="80"/>
      <c r="AB21" s="74"/>
      <c r="AC21" s="73"/>
      <c r="AD21" s="73"/>
      <c r="AE21" s="72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5"/>
    </row>
    <row r="22" spans="1:46" s="81" customFormat="1" ht="30" customHeight="1" x14ac:dyDescent="0.35">
      <c r="A22" s="180"/>
      <c r="B22" s="137">
        <v>19</v>
      </c>
      <c r="C22" s="174"/>
      <c r="D22" s="138" t="s">
        <v>70</v>
      </c>
      <c r="E22" s="141">
        <v>436</v>
      </c>
      <c r="F22" s="142" t="s">
        <v>67</v>
      </c>
      <c r="G22" s="142" t="s">
        <v>68</v>
      </c>
      <c r="H22" s="142" t="s">
        <v>69</v>
      </c>
      <c r="I22" s="145">
        <v>30.68</v>
      </c>
      <c r="J22" s="65">
        <v>0</v>
      </c>
      <c r="K22" s="66">
        <f t="shared" si="5"/>
        <v>0</v>
      </c>
      <c r="L22" s="67">
        <f t="shared" si="6"/>
        <v>0</v>
      </c>
      <c r="M22" s="68"/>
      <c r="N22" s="69">
        <f t="shared" si="7"/>
        <v>0</v>
      </c>
      <c r="O22" s="68"/>
      <c r="P22" s="68"/>
      <c r="Q22" s="68"/>
      <c r="R22" s="70">
        <f t="shared" si="8"/>
        <v>0</v>
      </c>
      <c r="S22" s="102" t="str">
        <f t="shared" si="9"/>
        <v>OK</v>
      </c>
      <c r="T22" s="71"/>
      <c r="U22" s="79"/>
      <c r="V22" s="72"/>
      <c r="W22" s="72"/>
      <c r="X22" s="79"/>
      <c r="Y22" s="72"/>
      <c r="Z22" s="79"/>
      <c r="AA22" s="80"/>
      <c r="AB22" s="74"/>
      <c r="AC22" s="73"/>
      <c r="AD22" s="73"/>
      <c r="AE22" s="72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5"/>
    </row>
    <row r="23" spans="1:46" s="81" customFormat="1" ht="30" customHeight="1" x14ac:dyDescent="0.35">
      <c r="A23" s="180"/>
      <c r="B23" s="137">
        <v>20</v>
      </c>
      <c r="C23" s="174"/>
      <c r="D23" s="138" t="s">
        <v>87</v>
      </c>
      <c r="E23" s="141">
        <v>436</v>
      </c>
      <c r="F23" s="142" t="s">
        <v>67</v>
      </c>
      <c r="G23" s="142" t="s">
        <v>68</v>
      </c>
      <c r="H23" s="142" t="s">
        <v>69</v>
      </c>
      <c r="I23" s="145">
        <v>25</v>
      </c>
      <c r="J23" s="65">
        <v>0</v>
      </c>
      <c r="K23" s="66">
        <f t="shared" si="5"/>
        <v>0</v>
      </c>
      <c r="L23" s="67">
        <f t="shared" si="6"/>
        <v>0</v>
      </c>
      <c r="M23" s="68"/>
      <c r="N23" s="69">
        <f t="shared" si="7"/>
        <v>0</v>
      </c>
      <c r="O23" s="68"/>
      <c r="P23" s="68"/>
      <c r="Q23" s="68"/>
      <c r="R23" s="70">
        <f t="shared" si="8"/>
        <v>0</v>
      </c>
      <c r="S23" s="102" t="str">
        <f t="shared" si="9"/>
        <v>OK</v>
      </c>
      <c r="T23" s="71"/>
      <c r="U23" s="79"/>
      <c r="V23" s="72"/>
      <c r="W23" s="72"/>
      <c r="X23" s="79"/>
      <c r="Y23" s="72"/>
      <c r="Z23" s="79"/>
      <c r="AA23" s="80"/>
      <c r="AB23" s="74"/>
      <c r="AC23" s="73"/>
      <c r="AD23" s="73"/>
      <c r="AE23" s="72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5"/>
    </row>
    <row r="24" spans="1:46" s="81" customFormat="1" ht="30" customHeight="1" x14ac:dyDescent="0.35">
      <c r="A24" s="180"/>
      <c r="B24" s="137">
        <v>21</v>
      </c>
      <c r="C24" s="174"/>
      <c r="D24" s="138" t="s">
        <v>71</v>
      </c>
      <c r="E24" s="141">
        <v>436</v>
      </c>
      <c r="F24" s="142" t="s">
        <v>67</v>
      </c>
      <c r="G24" s="142" t="s">
        <v>68</v>
      </c>
      <c r="H24" s="142" t="s">
        <v>69</v>
      </c>
      <c r="I24" s="145">
        <v>75.099999999999994</v>
      </c>
      <c r="J24" s="65">
        <v>0</v>
      </c>
      <c r="K24" s="66">
        <f t="shared" si="5"/>
        <v>0</v>
      </c>
      <c r="L24" s="67">
        <f t="shared" si="6"/>
        <v>0</v>
      </c>
      <c r="M24" s="68"/>
      <c r="N24" s="69">
        <f t="shared" si="7"/>
        <v>0</v>
      </c>
      <c r="O24" s="68"/>
      <c r="P24" s="68"/>
      <c r="Q24" s="68"/>
      <c r="R24" s="70">
        <f t="shared" si="8"/>
        <v>0</v>
      </c>
      <c r="S24" s="102" t="str">
        <f t="shared" si="9"/>
        <v>OK</v>
      </c>
      <c r="T24" s="71"/>
      <c r="U24" s="79"/>
      <c r="V24" s="72"/>
      <c r="W24" s="72"/>
      <c r="X24" s="79"/>
      <c r="Y24" s="72"/>
      <c r="Z24" s="79"/>
      <c r="AA24" s="80"/>
      <c r="AB24" s="74"/>
      <c r="AC24" s="73"/>
      <c r="AD24" s="73"/>
      <c r="AE24" s="72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5"/>
    </row>
    <row r="25" spans="1:46" s="81" customFormat="1" ht="30" customHeight="1" x14ac:dyDescent="0.35">
      <c r="A25" s="180"/>
      <c r="B25" s="137">
        <v>22</v>
      </c>
      <c r="C25" s="174"/>
      <c r="D25" s="138" t="s">
        <v>72</v>
      </c>
      <c r="E25" s="141">
        <v>436</v>
      </c>
      <c r="F25" s="142" t="s">
        <v>67</v>
      </c>
      <c r="G25" s="142" t="s">
        <v>68</v>
      </c>
      <c r="H25" s="142" t="s">
        <v>69</v>
      </c>
      <c r="I25" s="145">
        <v>103.68</v>
      </c>
      <c r="J25" s="65">
        <v>0</v>
      </c>
      <c r="K25" s="66">
        <f t="shared" si="5"/>
        <v>0</v>
      </c>
      <c r="L25" s="67">
        <f t="shared" si="6"/>
        <v>0</v>
      </c>
      <c r="M25" s="68"/>
      <c r="N25" s="69">
        <f t="shared" si="7"/>
        <v>0</v>
      </c>
      <c r="O25" s="68"/>
      <c r="P25" s="68"/>
      <c r="Q25" s="68"/>
      <c r="R25" s="70">
        <f t="shared" si="8"/>
        <v>0</v>
      </c>
      <c r="S25" s="102" t="str">
        <f t="shared" si="9"/>
        <v>OK</v>
      </c>
      <c r="T25" s="71"/>
      <c r="U25" s="79"/>
      <c r="V25" s="72"/>
      <c r="W25" s="72"/>
      <c r="X25" s="79"/>
      <c r="Y25" s="72"/>
      <c r="Z25" s="79"/>
      <c r="AA25" s="80"/>
      <c r="AB25" s="74"/>
      <c r="AC25" s="73"/>
      <c r="AD25" s="73"/>
      <c r="AE25" s="72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5"/>
    </row>
    <row r="26" spans="1:46" s="81" customFormat="1" ht="30" customHeight="1" x14ac:dyDescent="0.35">
      <c r="A26" s="180"/>
      <c r="B26" s="137">
        <v>23</v>
      </c>
      <c r="C26" s="174"/>
      <c r="D26" s="138" t="s">
        <v>73</v>
      </c>
      <c r="E26" s="141">
        <v>436</v>
      </c>
      <c r="F26" s="142" t="s">
        <v>67</v>
      </c>
      <c r="G26" s="142" t="s">
        <v>68</v>
      </c>
      <c r="H26" s="142" t="s">
        <v>69</v>
      </c>
      <c r="I26" s="145">
        <v>205.21</v>
      </c>
      <c r="J26" s="65">
        <v>0</v>
      </c>
      <c r="K26" s="66">
        <f t="shared" si="5"/>
        <v>0</v>
      </c>
      <c r="L26" s="67">
        <f t="shared" si="6"/>
        <v>0</v>
      </c>
      <c r="M26" s="68"/>
      <c r="N26" s="69">
        <f t="shared" si="7"/>
        <v>0</v>
      </c>
      <c r="O26" s="68"/>
      <c r="P26" s="68"/>
      <c r="Q26" s="68"/>
      <c r="R26" s="70">
        <f t="shared" si="8"/>
        <v>0</v>
      </c>
      <c r="S26" s="102" t="str">
        <f t="shared" si="9"/>
        <v>OK</v>
      </c>
      <c r="T26" s="71"/>
      <c r="U26" s="79"/>
      <c r="V26" s="72"/>
      <c r="W26" s="72"/>
      <c r="X26" s="79"/>
      <c r="Y26" s="72"/>
      <c r="Z26" s="79"/>
      <c r="AA26" s="80"/>
      <c r="AB26" s="74"/>
      <c r="AC26" s="73"/>
      <c r="AD26" s="73"/>
      <c r="AE26" s="72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5"/>
    </row>
    <row r="27" spans="1:46" s="81" customFormat="1" ht="30" customHeight="1" x14ac:dyDescent="0.35">
      <c r="A27" s="180"/>
      <c r="B27" s="137">
        <v>24</v>
      </c>
      <c r="C27" s="174"/>
      <c r="D27" s="138" t="s">
        <v>74</v>
      </c>
      <c r="E27" s="141">
        <v>436</v>
      </c>
      <c r="F27" s="142" t="s">
        <v>67</v>
      </c>
      <c r="G27" s="142" t="s">
        <v>68</v>
      </c>
      <c r="H27" s="142" t="s">
        <v>69</v>
      </c>
      <c r="I27" s="145">
        <v>220</v>
      </c>
      <c r="J27" s="65">
        <v>0</v>
      </c>
      <c r="K27" s="66">
        <f t="shared" si="5"/>
        <v>0</v>
      </c>
      <c r="L27" s="67">
        <f t="shared" si="6"/>
        <v>0</v>
      </c>
      <c r="M27" s="68"/>
      <c r="N27" s="69">
        <f t="shared" si="7"/>
        <v>0</v>
      </c>
      <c r="O27" s="68"/>
      <c r="P27" s="68"/>
      <c r="Q27" s="68"/>
      <c r="R27" s="70">
        <f t="shared" si="8"/>
        <v>0</v>
      </c>
      <c r="S27" s="102" t="str">
        <f t="shared" si="9"/>
        <v>OK</v>
      </c>
      <c r="T27" s="71"/>
      <c r="U27" s="79"/>
      <c r="V27" s="72"/>
      <c r="W27" s="72"/>
      <c r="X27" s="79"/>
      <c r="Y27" s="72"/>
      <c r="Z27" s="79"/>
      <c r="AA27" s="80"/>
      <c r="AB27" s="74"/>
      <c r="AC27" s="73"/>
      <c r="AD27" s="73"/>
      <c r="AE27" s="72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5"/>
    </row>
    <row r="28" spans="1:46" s="81" customFormat="1" ht="30" customHeight="1" x14ac:dyDescent="0.35">
      <c r="A28" s="180"/>
      <c r="B28" s="137">
        <v>25</v>
      </c>
      <c r="C28" s="174"/>
      <c r="D28" s="138" t="s">
        <v>88</v>
      </c>
      <c r="E28" s="141">
        <v>436</v>
      </c>
      <c r="F28" s="142" t="s">
        <v>67</v>
      </c>
      <c r="G28" s="142" t="s">
        <v>68</v>
      </c>
      <c r="H28" s="142" t="s">
        <v>69</v>
      </c>
      <c r="I28" s="145">
        <v>217.24</v>
      </c>
      <c r="J28" s="65">
        <v>0</v>
      </c>
      <c r="K28" s="66">
        <f t="shared" si="5"/>
        <v>0</v>
      </c>
      <c r="L28" s="67">
        <f t="shared" si="6"/>
        <v>0</v>
      </c>
      <c r="M28" s="68"/>
      <c r="N28" s="69">
        <f t="shared" si="7"/>
        <v>0</v>
      </c>
      <c r="O28" s="68"/>
      <c r="P28" s="68"/>
      <c r="Q28" s="68"/>
      <c r="R28" s="70">
        <f t="shared" si="8"/>
        <v>0</v>
      </c>
      <c r="S28" s="102" t="str">
        <f t="shared" si="9"/>
        <v>OK</v>
      </c>
      <c r="T28" s="71"/>
      <c r="U28" s="79"/>
      <c r="V28" s="72"/>
      <c r="W28" s="72"/>
      <c r="X28" s="79"/>
      <c r="Y28" s="72"/>
      <c r="Z28" s="79"/>
      <c r="AA28" s="80"/>
      <c r="AB28" s="74"/>
      <c r="AC28" s="73"/>
      <c r="AD28" s="73"/>
      <c r="AE28" s="72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5"/>
    </row>
    <row r="29" spans="1:46" ht="30" customHeight="1" x14ac:dyDescent="0.35">
      <c r="A29" s="180"/>
      <c r="B29" s="140">
        <v>26</v>
      </c>
      <c r="C29" s="175"/>
      <c r="D29" s="138" t="s">
        <v>75</v>
      </c>
      <c r="E29" s="141">
        <v>436</v>
      </c>
      <c r="F29" s="142" t="s">
        <v>67</v>
      </c>
      <c r="G29" s="142" t="s">
        <v>68</v>
      </c>
      <c r="H29" s="142" t="s">
        <v>69</v>
      </c>
      <c r="I29" s="145">
        <v>223.7</v>
      </c>
      <c r="J29" s="65">
        <v>0</v>
      </c>
      <c r="K29" s="66">
        <f t="shared" si="5"/>
        <v>0</v>
      </c>
      <c r="L29" s="67">
        <f t="shared" si="6"/>
        <v>0</v>
      </c>
      <c r="M29" s="68"/>
      <c r="N29" s="69">
        <f t="shared" si="7"/>
        <v>0</v>
      </c>
      <c r="O29" s="68"/>
      <c r="P29" s="68"/>
      <c r="Q29" s="68"/>
      <c r="R29" s="70">
        <f t="shared" si="8"/>
        <v>0</v>
      </c>
      <c r="S29" s="102" t="str">
        <f t="shared" si="9"/>
        <v>OK</v>
      </c>
      <c r="T29" s="71"/>
      <c r="U29" s="83"/>
      <c r="V29" s="83"/>
      <c r="W29" s="72"/>
      <c r="X29" s="83"/>
      <c r="Y29" s="72"/>
      <c r="Z29" s="72"/>
      <c r="AA29" s="76"/>
      <c r="AB29" s="74"/>
      <c r="AC29" s="76"/>
      <c r="AD29" s="73"/>
      <c r="AE29" s="72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84"/>
    </row>
    <row r="30" spans="1:46" ht="30" customHeight="1" x14ac:dyDescent="0.35">
      <c r="I30" s="87"/>
      <c r="J30" s="134">
        <f>SUM(J4:J29)</f>
        <v>632</v>
      </c>
      <c r="M30" s="89"/>
      <c r="N30" s="89"/>
      <c r="O30" s="89"/>
      <c r="P30" s="89"/>
      <c r="Q30" s="89"/>
      <c r="R30" s="89">
        <f>SUM(R4:R29)</f>
        <v>436</v>
      </c>
      <c r="T30" s="91">
        <f t="shared" ref="T30:AS30" si="10">SUMPRODUCT($I$4:$I$29,T4:T29)</f>
        <v>1017.3</v>
      </c>
      <c r="U30" s="91">
        <f t="shared" si="10"/>
        <v>10777.220000000001</v>
      </c>
      <c r="V30" s="91">
        <f t="shared" si="10"/>
        <v>0</v>
      </c>
      <c r="W30" s="91">
        <f t="shared" si="10"/>
        <v>0</v>
      </c>
      <c r="X30" s="91">
        <f t="shared" si="10"/>
        <v>0</v>
      </c>
      <c r="Y30" s="91">
        <f t="shared" si="10"/>
        <v>0</v>
      </c>
      <c r="Z30" s="91">
        <f t="shared" si="10"/>
        <v>0</v>
      </c>
      <c r="AA30" s="91">
        <f t="shared" si="10"/>
        <v>0</v>
      </c>
      <c r="AB30" s="91">
        <f t="shared" si="10"/>
        <v>0</v>
      </c>
      <c r="AC30" s="91">
        <f t="shared" si="10"/>
        <v>0</v>
      </c>
      <c r="AD30" s="91">
        <f t="shared" si="10"/>
        <v>0</v>
      </c>
      <c r="AE30" s="91">
        <f t="shared" si="10"/>
        <v>0</v>
      </c>
      <c r="AF30" s="91">
        <f t="shared" si="10"/>
        <v>0</v>
      </c>
      <c r="AG30" s="91">
        <f t="shared" si="10"/>
        <v>0</v>
      </c>
      <c r="AH30" s="91">
        <f t="shared" si="10"/>
        <v>0</v>
      </c>
      <c r="AI30" s="91">
        <f t="shared" si="10"/>
        <v>0</v>
      </c>
      <c r="AJ30" s="91">
        <f t="shared" si="10"/>
        <v>0</v>
      </c>
      <c r="AK30" s="91">
        <f t="shared" si="10"/>
        <v>0</v>
      </c>
      <c r="AL30" s="91">
        <f t="shared" si="10"/>
        <v>0</v>
      </c>
      <c r="AM30" s="91">
        <f t="shared" si="10"/>
        <v>0</v>
      </c>
      <c r="AN30" s="91">
        <f t="shared" si="10"/>
        <v>0</v>
      </c>
      <c r="AO30" s="91">
        <f t="shared" si="10"/>
        <v>0</v>
      </c>
      <c r="AP30" s="91">
        <f t="shared" si="10"/>
        <v>0</v>
      </c>
      <c r="AQ30" s="91">
        <f t="shared" si="10"/>
        <v>0</v>
      </c>
      <c r="AR30" s="91">
        <f t="shared" si="10"/>
        <v>0</v>
      </c>
      <c r="AS30" s="91">
        <f t="shared" si="10"/>
        <v>0</v>
      </c>
      <c r="AT30" s="75"/>
    </row>
    <row r="31" spans="1:46" ht="30" customHeight="1" x14ac:dyDescent="0.35">
      <c r="D31" s="82" t="s">
        <v>82</v>
      </c>
      <c r="J31" s="132">
        <f t="shared" ref="J31:R31" si="11">SUMPRODUCT($I$4:$I$29,J4:J29)</f>
        <v>25580.3</v>
      </c>
      <c r="K31" s="92">
        <f t="shared" si="11"/>
        <v>11794.52</v>
      </c>
      <c r="L31" s="92">
        <f t="shared" si="11"/>
        <v>11794.52</v>
      </c>
      <c r="M31" s="92">
        <f t="shared" si="11"/>
        <v>0</v>
      </c>
      <c r="N31" s="92">
        <f t="shared" si="11"/>
        <v>6059.56</v>
      </c>
      <c r="O31" s="92">
        <f t="shared" si="11"/>
        <v>0</v>
      </c>
      <c r="P31" s="92">
        <f t="shared" si="11"/>
        <v>0</v>
      </c>
      <c r="Q31" s="92">
        <f t="shared" si="11"/>
        <v>0</v>
      </c>
      <c r="R31" s="92">
        <f t="shared" si="11"/>
        <v>13785.78</v>
      </c>
      <c r="AA31" s="94"/>
      <c r="AC31" s="94"/>
      <c r="AD31" s="78"/>
    </row>
    <row r="32" spans="1:46" ht="30" customHeight="1" x14ac:dyDescent="0.35">
      <c r="D32" s="133" t="s">
        <v>61</v>
      </c>
      <c r="AD32" s="93"/>
    </row>
    <row r="33" spans="4:39" ht="30" customHeight="1" x14ac:dyDescent="0.35">
      <c r="D33" s="133" t="s">
        <v>62</v>
      </c>
      <c r="AD33" s="93"/>
      <c r="AK33" s="96"/>
      <c r="AM33" s="96"/>
    </row>
    <row r="34" spans="4:39" ht="30" customHeight="1" x14ac:dyDescent="0.35">
      <c r="AD34" s="93"/>
      <c r="AK34" s="96"/>
      <c r="AM34" s="96"/>
    </row>
    <row r="35" spans="4:39" ht="30" customHeight="1" x14ac:dyDescent="0.35">
      <c r="AD35" s="93"/>
      <c r="AK35" s="96"/>
      <c r="AM35" s="96"/>
    </row>
    <row r="36" spans="4:39" ht="30" customHeight="1" x14ac:dyDescent="0.35">
      <c r="AD36" s="93"/>
      <c r="AK36" s="96"/>
      <c r="AM36" s="96"/>
    </row>
    <row r="37" spans="4:39" ht="30" customHeight="1" x14ac:dyDescent="0.35">
      <c r="AD37" s="93"/>
      <c r="AK37" s="96"/>
      <c r="AM37" s="96"/>
    </row>
    <row r="38" spans="4:39" ht="30" customHeight="1" x14ac:dyDescent="0.35">
      <c r="AD38" s="93"/>
      <c r="AK38" s="96"/>
      <c r="AM38" s="96"/>
    </row>
    <row r="39" spans="4:39" ht="30" customHeight="1" x14ac:dyDescent="0.35">
      <c r="AD39" s="93"/>
      <c r="AM39" s="96"/>
    </row>
    <row r="40" spans="4:39" ht="30" customHeight="1" x14ac:dyDescent="0.35">
      <c r="AD40" s="93"/>
      <c r="AM40" s="96"/>
    </row>
    <row r="41" spans="4:39" ht="30" customHeight="1" x14ac:dyDescent="0.35">
      <c r="AD41" s="93"/>
      <c r="AM41" s="96"/>
    </row>
    <row r="42" spans="4:39" ht="30" customHeight="1" x14ac:dyDescent="0.35">
      <c r="AD42" s="93"/>
    </row>
    <row r="43" spans="4:39" ht="30" customHeight="1" x14ac:dyDescent="0.35">
      <c r="AD43" s="93"/>
    </row>
    <row r="44" spans="4:39" ht="30" customHeight="1" x14ac:dyDescent="0.35">
      <c r="AD44" s="93"/>
    </row>
    <row r="45" spans="4:39" ht="30" customHeight="1" x14ac:dyDescent="0.35">
      <c r="AD45" s="93"/>
    </row>
    <row r="46" spans="4:39" ht="30" customHeight="1" x14ac:dyDescent="0.35">
      <c r="AD46" s="93"/>
    </row>
    <row r="47" spans="4:39" ht="30" customHeight="1" x14ac:dyDescent="0.35">
      <c r="AD47" s="93"/>
    </row>
    <row r="48" spans="4:39" ht="30" customHeight="1" x14ac:dyDescent="0.35">
      <c r="AD48" s="93"/>
    </row>
    <row r="49" spans="30:30" ht="30" customHeight="1" x14ac:dyDescent="0.35">
      <c r="AD49" s="93"/>
    </row>
    <row r="50" spans="30:30" ht="30" customHeight="1" x14ac:dyDescent="0.35">
      <c r="AD50" s="93"/>
    </row>
    <row r="51" spans="30:30" ht="30" customHeight="1" x14ac:dyDescent="0.35">
      <c r="AD51" s="93"/>
    </row>
    <row r="52" spans="30:30" ht="30" customHeight="1" x14ac:dyDescent="0.35">
      <c r="AD52" s="93"/>
    </row>
    <row r="53" spans="30:30" ht="30" customHeight="1" x14ac:dyDescent="0.35">
      <c r="AD53" s="93"/>
    </row>
    <row r="54" spans="30:30" ht="30" customHeight="1" x14ac:dyDescent="0.35">
      <c r="AD54" s="93"/>
    </row>
    <row r="55" spans="30:30" ht="30" customHeight="1" x14ac:dyDescent="0.35">
      <c r="AD55" s="93"/>
    </row>
    <row r="56" spans="30:30" ht="30" customHeight="1" x14ac:dyDescent="0.35">
      <c r="AD56" s="93"/>
    </row>
    <row r="57" spans="30:30" ht="30" customHeight="1" x14ac:dyDescent="0.35">
      <c r="AD57" s="93"/>
    </row>
    <row r="58" spans="30:30" ht="30" customHeight="1" x14ac:dyDescent="0.35">
      <c r="AD58" s="93"/>
    </row>
    <row r="59" spans="30:30" ht="30" customHeight="1" x14ac:dyDescent="0.35">
      <c r="AD59" s="93"/>
    </row>
    <row r="60" spans="30:30" ht="30" customHeight="1" x14ac:dyDescent="0.35">
      <c r="AD60" s="93"/>
    </row>
    <row r="61" spans="30:30" ht="30" customHeight="1" x14ac:dyDescent="0.35">
      <c r="AD61" s="93"/>
    </row>
    <row r="62" spans="30:30" ht="30" customHeight="1" x14ac:dyDescent="0.35">
      <c r="AD62" s="93"/>
    </row>
    <row r="63" spans="30:30" ht="30" customHeight="1" x14ac:dyDescent="0.35">
      <c r="AD63" s="93"/>
    </row>
    <row r="64" spans="30:30" ht="30" customHeight="1" x14ac:dyDescent="0.35">
      <c r="AD64" s="93"/>
    </row>
    <row r="65" spans="30:30" ht="30" customHeight="1" x14ac:dyDescent="0.35">
      <c r="AD65" s="93"/>
    </row>
    <row r="66" spans="30:30" ht="30" customHeight="1" x14ac:dyDescent="0.35">
      <c r="AD66" s="93"/>
    </row>
    <row r="67" spans="30:30" ht="30" customHeight="1" x14ac:dyDescent="0.35">
      <c r="AD67" s="93"/>
    </row>
    <row r="68" spans="30:30" ht="30" customHeight="1" x14ac:dyDescent="0.35">
      <c r="AD68" s="93"/>
    </row>
    <row r="69" spans="30:30" ht="30" customHeight="1" x14ac:dyDescent="0.35">
      <c r="AD69" s="93"/>
    </row>
    <row r="70" spans="30:30" ht="30" customHeight="1" x14ac:dyDescent="0.35">
      <c r="AD70" s="93"/>
    </row>
    <row r="71" spans="30:30" ht="30" customHeight="1" x14ac:dyDescent="0.35">
      <c r="AD71" s="93"/>
    </row>
    <row r="72" spans="30:30" ht="30" customHeight="1" x14ac:dyDescent="0.35">
      <c r="AD72" s="93"/>
    </row>
    <row r="73" spans="30:30" ht="30" customHeight="1" x14ac:dyDescent="0.35">
      <c r="AD73" s="93"/>
    </row>
    <row r="74" spans="30:30" ht="30" customHeight="1" x14ac:dyDescent="0.35">
      <c r="AD74" s="93"/>
    </row>
    <row r="75" spans="30:30" ht="30" customHeight="1" x14ac:dyDescent="0.35">
      <c r="AD75" s="93"/>
    </row>
    <row r="76" spans="30:30" ht="30" customHeight="1" x14ac:dyDescent="0.35">
      <c r="AD76" s="93"/>
    </row>
    <row r="77" spans="30:30" ht="30" customHeight="1" x14ac:dyDescent="0.35">
      <c r="AD77" s="93"/>
    </row>
    <row r="78" spans="30:30" ht="30" customHeight="1" x14ac:dyDescent="0.35">
      <c r="AD78" s="93"/>
    </row>
    <row r="79" spans="30:30" ht="30" customHeight="1" x14ac:dyDescent="0.35">
      <c r="AD79" s="93"/>
    </row>
    <row r="80" spans="30:30" ht="30" customHeight="1" x14ac:dyDescent="0.35">
      <c r="AD80" s="93"/>
    </row>
    <row r="81" spans="30:30" ht="30" customHeight="1" x14ac:dyDescent="0.35">
      <c r="AD81" s="93"/>
    </row>
    <row r="82" spans="30:30" ht="30" customHeight="1" x14ac:dyDescent="0.35">
      <c r="AD82" s="93"/>
    </row>
    <row r="83" spans="30:30" ht="30" customHeight="1" x14ac:dyDescent="0.35">
      <c r="AD83" s="93"/>
    </row>
    <row r="84" spans="30:30" ht="30" customHeight="1" x14ac:dyDescent="0.35">
      <c r="AD84" s="93"/>
    </row>
    <row r="85" spans="30:30" ht="30" customHeight="1" x14ac:dyDescent="0.35">
      <c r="AD85" s="93"/>
    </row>
    <row r="86" spans="30:30" ht="30" customHeight="1" x14ac:dyDescent="0.35">
      <c r="AD86" s="93"/>
    </row>
    <row r="87" spans="30:30" ht="30" customHeight="1" x14ac:dyDescent="0.35">
      <c r="AD87" s="93"/>
    </row>
    <row r="88" spans="30:30" ht="30" customHeight="1" x14ac:dyDescent="0.35">
      <c r="AD88" s="93"/>
    </row>
    <row r="89" spans="30:30" ht="30" customHeight="1" x14ac:dyDescent="0.35">
      <c r="AD89" s="93"/>
    </row>
    <row r="90" spans="30:30" ht="30" customHeight="1" x14ac:dyDescent="0.35">
      <c r="AD90" s="93"/>
    </row>
    <row r="91" spans="30:30" ht="30" customHeight="1" x14ac:dyDescent="0.35">
      <c r="AD91" s="93"/>
    </row>
    <row r="92" spans="30:30" ht="30" customHeight="1" x14ac:dyDescent="0.35">
      <c r="AD92" s="93"/>
    </row>
    <row r="93" spans="30:30" ht="30" customHeight="1" x14ac:dyDescent="0.35">
      <c r="AD93" s="93"/>
    </row>
    <row r="94" spans="30:30" ht="30" customHeight="1" x14ac:dyDescent="0.35">
      <c r="AD94" s="93"/>
    </row>
    <row r="95" spans="30:30" ht="30" customHeight="1" x14ac:dyDescent="0.35">
      <c r="AD95" s="93"/>
    </row>
    <row r="96" spans="30:30" ht="30" customHeight="1" x14ac:dyDescent="0.35">
      <c r="AD96" s="93"/>
    </row>
    <row r="97" spans="30:30" ht="30" customHeight="1" x14ac:dyDescent="0.35">
      <c r="AD97" s="93"/>
    </row>
    <row r="98" spans="30:30" ht="30" customHeight="1" x14ac:dyDescent="0.35">
      <c r="AD98" s="93"/>
    </row>
    <row r="99" spans="30:30" ht="30" customHeight="1" x14ac:dyDescent="0.35">
      <c r="AD99" s="93"/>
    </row>
    <row r="100" spans="30:30" ht="30" customHeight="1" x14ac:dyDescent="0.35">
      <c r="AD100" s="93"/>
    </row>
    <row r="101" spans="30:30" ht="30" customHeight="1" x14ac:dyDescent="0.35">
      <c r="AD101" s="93"/>
    </row>
    <row r="102" spans="30:30" ht="30" customHeight="1" x14ac:dyDescent="0.35">
      <c r="AD102" s="93"/>
    </row>
    <row r="103" spans="30:30" ht="30" customHeight="1" x14ac:dyDescent="0.35">
      <c r="AD103" s="93"/>
    </row>
    <row r="104" spans="30:30" ht="30" customHeight="1" x14ac:dyDescent="0.35">
      <c r="AD104" s="93"/>
    </row>
    <row r="105" spans="30:30" ht="30" customHeight="1" x14ac:dyDescent="0.35">
      <c r="AD105" s="93"/>
    </row>
    <row r="106" spans="30:30" ht="30" customHeight="1" x14ac:dyDescent="0.35">
      <c r="AD106" s="93"/>
    </row>
    <row r="107" spans="30:30" ht="30" customHeight="1" x14ac:dyDescent="0.35">
      <c r="AD107" s="93"/>
    </row>
    <row r="108" spans="30:30" ht="30" customHeight="1" x14ac:dyDescent="0.35">
      <c r="AD108" s="93"/>
    </row>
    <row r="109" spans="30:30" ht="30" customHeight="1" x14ac:dyDescent="0.35">
      <c r="AD109" s="93"/>
    </row>
    <row r="110" spans="30:30" ht="30" customHeight="1" x14ac:dyDescent="0.35">
      <c r="AD110" s="93"/>
    </row>
    <row r="111" spans="30:30" ht="30" customHeight="1" x14ac:dyDescent="0.35">
      <c r="AD111" s="93"/>
    </row>
    <row r="112" spans="30:30" ht="30" customHeight="1" x14ac:dyDescent="0.35">
      <c r="AD112" s="93"/>
    </row>
    <row r="113" spans="30:30" ht="30" customHeight="1" x14ac:dyDescent="0.35">
      <c r="AD113" s="93"/>
    </row>
    <row r="114" spans="30:30" ht="30" customHeight="1" x14ac:dyDescent="0.35">
      <c r="AD114" s="93"/>
    </row>
    <row r="115" spans="30:30" ht="30" customHeight="1" x14ac:dyDescent="0.35">
      <c r="AD115" s="93"/>
    </row>
    <row r="116" spans="30:30" ht="30" customHeight="1" x14ac:dyDescent="0.35">
      <c r="AD116" s="93"/>
    </row>
    <row r="117" spans="30:30" ht="30" customHeight="1" x14ac:dyDescent="0.35">
      <c r="AD117" s="93"/>
    </row>
    <row r="118" spans="30:30" ht="30" customHeight="1" x14ac:dyDescent="0.35">
      <c r="AD118" s="93"/>
    </row>
    <row r="119" spans="30:30" ht="30" customHeight="1" x14ac:dyDescent="0.35">
      <c r="AD119" s="93"/>
    </row>
    <row r="120" spans="30:30" ht="30" customHeight="1" x14ac:dyDescent="0.35">
      <c r="AD120" s="93"/>
    </row>
    <row r="121" spans="30:30" ht="30" customHeight="1" x14ac:dyDescent="0.35">
      <c r="AD121" s="93"/>
    </row>
    <row r="122" spans="30:30" ht="30" customHeight="1" x14ac:dyDescent="0.35">
      <c r="AD122" s="93"/>
    </row>
    <row r="123" spans="30:30" ht="30" customHeight="1" x14ac:dyDescent="0.35">
      <c r="AD123" s="93"/>
    </row>
    <row r="124" spans="30:30" ht="30" customHeight="1" x14ac:dyDescent="0.35">
      <c r="AD124" s="93"/>
    </row>
    <row r="125" spans="30:30" ht="30" customHeight="1" x14ac:dyDescent="0.35">
      <c r="AD125" s="93"/>
    </row>
    <row r="126" spans="30:30" ht="30" customHeight="1" x14ac:dyDescent="0.35">
      <c r="AD126" s="93"/>
    </row>
    <row r="127" spans="30:30" ht="30" customHeight="1" x14ac:dyDescent="0.35">
      <c r="AD127" s="93"/>
    </row>
    <row r="128" spans="30:30" ht="30" customHeight="1" x14ac:dyDescent="0.35">
      <c r="AD128" s="93"/>
    </row>
    <row r="129" spans="30:30" ht="30" customHeight="1" x14ac:dyDescent="0.35">
      <c r="AD129" s="93"/>
    </row>
    <row r="130" spans="30:30" ht="30" customHeight="1" x14ac:dyDescent="0.35">
      <c r="AD130" s="93"/>
    </row>
    <row r="131" spans="30:30" ht="30" customHeight="1" x14ac:dyDescent="0.35">
      <c r="AD131" s="93"/>
    </row>
    <row r="132" spans="30:30" ht="30" customHeight="1" x14ac:dyDescent="0.35">
      <c r="AD132" s="93"/>
    </row>
    <row r="133" spans="30:30" ht="30" customHeight="1" x14ac:dyDescent="0.35">
      <c r="AD133" s="93"/>
    </row>
    <row r="134" spans="30:30" ht="30" customHeight="1" x14ac:dyDescent="0.35">
      <c r="AD134" s="93"/>
    </row>
    <row r="135" spans="30:30" ht="30" customHeight="1" x14ac:dyDescent="0.35">
      <c r="AD135" s="93"/>
    </row>
    <row r="136" spans="30:30" ht="30" customHeight="1" x14ac:dyDescent="0.35">
      <c r="AD136" s="93"/>
    </row>
    <row r="137" spans="30:30" ht="30" customHeight="1" x14ac:dyDescent="0.35">
      <c r="AD137" s="93"/>
    </row>
    <row r="138" spans="30:30" ht="30" customHeight="1" x14ac:dyDescent="0.35">
      <c r="AD138" s="93"/>
    </row>
    <row r="139" spans="30:30" ht="30" customHeight="1" x14ac:dyDescent="0.35">
      <c r="AD139" s="93"/>
    </row>
    <row r="140" spans="30:30" ht="30" customHeight="1" x14ac:dyDescent="0.35">
      <c r="AD140" s="93"/>
    </row>
    <row r="141" spans="30:30" ht="30" customHeight="1" x14ac:dyDescent="0.35">
      <c r="AD141" s="93"/>
    </row>
    <row r="142" spans="30:30" ht="30" customHeight="1" x14ac:dyDescent="0.35">
      <c r="AD142" s="93"/>
    </row>
    <row r="143" spans="30:30" ht="30" customHeight="1" x14ac:dyDescent="0.35">
      <c r="AD143" s="93"/>
    </row>
    <row r="144" spans="30:30" ht="30" customHeight="1" x14ac:dyDescent="0.35">
      <c r="AD144" s="93"/>
    </row>
    <row r="145" spans="30:30" ht="30" customHeight="1" x14ac:dyDescent="0.35">
      <c r="AD145" s="93"/>
    </row>
    <row r="146" spans="30:30" ht="30" customHeight="1" x14ac:dyDescent="0.35">
      <c r="AD146" s="93"/>
    </row>
    <row r="147" spans="30:30" ht="30" customHeight="1" x14ac:dyDescent="0.35">
      <c r="AD147" s="93"/>
    </row>
    <row r="148" spans="30:30" ht="30" customHeight="1" x14ac:dyDescent="0.35">
      <c r="AD148" s="93"/>
    </row>
    <row r="149" spans="30:30" ht="30" customHeight="1" x14ac:dyDescent="0.35">
      <c r="AD149" s="93"/>
    </row>
    <row r="150" spans="30:30" ht="30" customHeight="1" x14ac:dyDescent="0.35">
      <c r="AD150" s="93"/>
    </row>
    <row r="151" spans="30:30" ht="30" customHeight="1" x14ac:dyDescent="0.35">
      <c r="AD151" s="93"/>
    </row>
    <row r="152" spans="30:30" ht="30" customHeight="1" x14ac:dyDescent="0.35">
      <c r="AD152" s="93"/>
    </row>
    <row r="153" spans="30:30" ht="30" customHeight="1" x14ac:dyDescent="0.35">
      <c r="AD153" s="93"/>
    </row>
    <row r="154" spans="30:30" ht="30" customHeight="1" x14ac:dyDescent="0.35">
      <c r="AD154" s="93"/>
    </row>
    <row r="155" spans="30:30" ht="30" customHeight="1" x14ac:dyDescent="0.35">
      <c r="AD155" s="93"/>
    </row>
    <row r="156" spans="30:30" ht="30" customHeight="1" x14ac:dyDescent="0.35">
      <c r="AD156" s="93"/>
    </row>
    <row r="157" spans="30:30" ht="30" customHeight="1" x14ac:dyDescent="0.35">
      <c r="AD157" s="93"/>
    </row>
    <row r="158" spans="30:30" ht="30" customHeight="1" x14ac:dyDescent="0.35">
      <c r="AD158" s="93"/>
    </row>
    <row r="159" spans="30:30" ht="30" customHeight="1" x14ac:dyDescent="0.35">
      <c r="AD159" s="93"/>
    </row>
    <row r="160" spans="30:30" ht="30" customHeight="1" x14ac:dyDescent="0.35">
      <c r="AD160" s="93"/>
    </row>
    <row r="161" spans="30:30" ht="30" customHeight="1" x14ac:dyDescent="0.35">
      <c r="AD161" s="93"/>
    </row>
    <row r="162" spans="30:30" ht="30" customHeight="1" x14ac:dyDescent="0.35">
      <c r="AD162" s="93"/>
    </row>
    <row r="163" spans="30:30" ht="30" customHeight="1" x14ac:dyDescent="0.35">
      <c r="AD163" s="93"/>
    </row>
    <row r="164" spans="30:30" ht="30" customHeight="1" x14ac:dyDescent="0.35">
      <c r="AD164" s="93"/>
    </row>
    <row r="165" spans="30:30" ht="30" customHeight="1" x14ac:dyDescent="0.35">
      <c r="AD165" s="93"/>
    </row>
    <row r="166" spans="30:30" ht="30" customHeight="1" x14ac:dyDescent="0.35">
      <c r="AD166" s="93"/>
    </row>
    <row r="167" spans="30:30" ht="30" customHeight="1" x14ac:dyDescent="0.35">
      <c r="AD167" s="93"/>
    </row>
    <row r="168" spans="30:30" ht="30" customHeight="1" x14ac:dyDescent="0.35">
      <c r="AD168" s="93"/>
    </row>
    <row r="169" spans="30:30" ht="30" customHeight="1" x14ac:dyDescent="0.35">
      <c r="AD169" s="93"/>
    </row>
    <row r="170" spans="30:30" ht="30" customHeight="1" x14ac:dyDescent="0.35">
      <c r="AD170" s="93"/>
    </row>
    <row r="171" spans="30:30" ht="30" customHeight="1" x14ac:dyDescent="0.35">
      <c r="AD171" s="93"/>
    </row>
    <row r="172" spans="30:30" ht="30" customHeight="1" x14ac:dyDescent="0.35">
      <c r="AD172" s="93"/>
    </row>
    <row r="173" spans="30:30" ht="30" customHeight="1" x14ac:dyDescent="0.35">
      <c r="AD173" s="93"/>
    </row>
    <row r="174" spans="30:30" ht="30" customHeight="1" x14ac:dyDescent="0.35">
      <c r="AD174" s="93"/>
    </row>
    <row r="175" spans="30:30" ht="30" customHeight="1" x14ac:dyDescent="0.35">
      <c r="AD175" s="93"/>
    </row>
    <row r="176" spans="30:30" ht="30" customHeight="1" x14ac:dyDescent="0.35">
      <c r="AD176" s="93"/>
    </row>
    <row r="177" spans="30:30" ht="30" customHeight="1" x14ac:dyDescent="0.35">
      <c r="AD177" s="93"/>
    </row>
    <row r="178" spans="30:30" ht="30" customHeight="1" x14ac:dyDescent="0.35">
      <c r="AD178" s="93"/>
    </row>
    <row r="179" spans="30:30" ht="30" customHeight="1" x14ac:dyDescent="0.35">
      <c r="AD179" s="93"/>
    </row>
    <row r="180" spans="30:30" ht="30" customHeight="1" x14ac:dyDescent="0.35">
      <c r="AD180" s="93"/>
    </row>
    <row r="181" spans="30:30" ht="30" customHeight="1" x14ac:dyDescent="0.35">
      <c r="AD181" s="93"/>
    </row>
    <row r="182" spans="30:30" ht="30" customHeight="1" x14ac:dyDescent="0.35">
      <c r="AD182" s="93"/>
    </row>
    <row r="183" spans="30:30" ht="30" customHeight="1" x14ac:dyDescent="0.35">
      <c r="AD183" s="93"/>
    </row>
    <row r="184" spans="30:30" ht="30" customHeight="1" x14ac:dyDescent="0.35">
      <c r="AD184" s="93"/>
    </row>
    <row r="185" spans="30:30" ht="30" customHeight="1" x14ac:dyDescent="0.35">
      <c r="AD185" s="93"/>
    </row>
    <row r="186" spans="30:30" ht="30" customHeight="1" x14ac:dyDescent="0.35">
      <c r="AD186" s="93"/>
    </row>
    <row r="187" spans="30:30" ht="30" customHeight="1" x14ac:dyDescent="0.35">
      <c r="AD187" s="93"/>
    </row>
    <row r="188" spans="30:30" ht="30" customHeight="1" x14ac:dyDescent="0.35">
      <c r="AD188" s="93"/>
    </row>
    <row r="189" spans="30:30" ht="30" customHeight="1" x14ac:dyDescent="0.35">
      <c r="AD189" s="93"/>
    </row>
    <row r="190" spans="30:30" ht="30" customHeight="1" x14ac:dyDescent="0.35">
      <c r="AD190" s="93"/>
    </row>
    <row r="191" spans="30:30" ht="30" customHeight="1" x14ac:dyDescent="0.35">
      <c r="AD191" s="93"/>
    </row>
    <row r="192" spans="30:30" ht="30" customHeight="1" x14ac:dyDescent="0.35">
      <c r="AD192" s="93"/>
    </row>
    <row r="193" spans="30:30" ht="30" customHeight="1" x14ac:dyDescent="0.35">
      <c r="AD193" s="93"/>
    </row>
    <row r="194" spans="30:30" ht="30" customHeight="1" x14ac:dyDescent="0.35">
      <c r="AD194" s="93"/>
    </row>
    <row r="195" spans="30:30" ht="30" customHeight="1" x14ac:dyDescent="0.35">
      <c r="AD195" s="93"/>
    </row>
    <row r="196" spans="30:30" ht="30" customHeight="1" x14ac:dyDescent="0.35">
      <c r="AD196" s="93"/>
    </row>
    <row r="197" spans="30:30" ht="30" customHeight="1" x14ac:dyDescent="0.35">
      <c r="AD197" s="93"/>
    </row>
    <row r="198" spans="30:30" ht="30" customHeight="1" x14ac:dyDescent="0.35">
      <c r="AD198" s="93"/>
    </row>
    <row r="199" spans="30:30" ht="30" customHeight="1" x14ac:dyDescent="0.35">
      <c r="AD199" s="93"/>
    </row>
    <row r="200" spans="30:30" ht="30" customHeight="1" x14ac:dyDescent="0.35">
      <c r="AD200" s="93"/>
    </row>
    <row r="201" spans="30:30" ht="30" customHeight="1" x14ac:dyDescent="0.35">
      <c r="AD201" s="93"/>
    </row>
    <row r="202" spans="30:30" ht="30" customHeight="1" x14ac:dyDescent="0.35">
      <c r="AD202" s="93"/>
    </row>
    <row r="203" spans="30:30" ht="30" customHeight="1" x14ac:dyDescent="0.35">
      <c r="AD203" s="93"/>
    </row>
    <row r="204" spans="30:30" ht="30" customHeight="1" x14ac:dyDescent="0.35">
      <c r="AD204" s="93"/>
    </row>
    <row r="205" spans="30:30" ht="30" customHeight="1" x14ac:dyDescent="0.35">
      <c r="AD205" s="93"/>
    </row>
    <row r="206" spans="30:30" ht="30" customHeight="1" x14ac:dyDescent="0.35">
      <c r="AD206" s="93"/>
    </row>
    <row r="207" spans="30:30" ht="30" customHeight="1" x14ac:dyDescent="0.35">
      <c r="AD207" s="93"/>
    </row>
    <row r="208" spans="30:30" ht="30" customHeight="1" x14ac:dyDescent="0.35">
      <c r="AD208" s="93"/>
    </row>
    <row r="209" spans="30:30" ht="30" customHeight="1" x14ac:dyDescent="0.35">
      <c r="AD209" s="93"/>
    </row>
    <row r="210" spans="30:30" ht="30" customHeight="1" x14ac:dyDescent="0.35">
      <c r="AD210" s="93"/>
    </row>
    <row r="211" spans="30:30" ht="30" customHeight="1" x14ac:dyDescent="0.35">
      <c r="AD211" s="93"/>
    </row>
    <row r="212" spans="30:30" ht="30" customHeight="1" x14ac:dyDescent="0.35">
      <c r="AD212" s="93"/>
    </row>
    <row r="213" spans="30:30" ht="30" customHeight="1" x14ac:dyDescent="0.35">
      <c r="AD213" s="93"/>
    </row>
    <row r="214" spans="30:30" ht="30" customHeight="1" x14ac:dyDescent="0.35">
      <c r="AD214" s="93"/>
    </row>
    <row r="215" spans="30:30" ht="30" customHeight="1" x14ac:dyDescent="0.35">
      <c r="AD215" s="93"/>
    </row>
    <row r="216" spans="30:30" ht="30" customHeight="1" x14ac:dyDescent="0.35">
      <c r="AD216" s="93"/>
    </row>
    <row r="217" spans="30:30" ht="30" customHeight="1" x14ac:dyDescent="0.35">
      <c r="AD217" s="93"/>
    </row>
    <row r="218" spans="30:30" ht="30" customHeight="1" x14ac:dyDescent="0.35">
      <c r="AD218" s="93"/>
    </row>
    <row r="219" spans="30:30" ht="30" customHeight="1" x14ac:dyDescent="0.35">
      <c r="AD219" s="93"/>
    </row>
    <row r="220" spans="30:30" ht="30" customHeight="1" x14ac:dyDescent="0.35">
      <c r="AD220" s="93"/>
    </row>
    <row r="221" spans="30:30" ht="30" customHeight="1" x14ac:dyDescent="0.35">
      <c r="AD221" s="93"/>
    </row>
    <row r="222" spans="30:30" ht="30" customHeight="1" x14ac:dyDescent="0.35">
      <c r="AD222" s="93"/>
    </row>
    <row r="223" spans="30:30" ht="30" customHeight="1" x14ac:dyDescent="0.35">
      <c r="AD223" s="93"/>
    </row>
    <row r="224" spans="30:30" ht="30" customHeight="1" x14ac:dyDescent="0.35">
      <c r="AD224" s="93"/>
    </row>
    <row r="225" spans="30:30" ht="30" customHeight="1" x14ac:dyDescent="0.35">
      <c r="AD225" s="93"/>
    </row>
    <row r="226" spans="30:30" ht="30" customHeight="1" x14ac:dyDescent="0.35">
      <c r="AD226" s="93"/>
    </row>
    <row r="227" spans="30:30" ht="30" customHeight="1" x14ac:dyDescent="0.35">
      <c r="AD227" s="93"/>
    </row>
    <row r="228" spans="30:30" ht="30" customHeight="1" x14ac:dyDescent="0.35">
      <c r="AD228" s="93"/>
    </row>
    <row r="229" spans="30:30" ht="30" customHeight="1" x14ac:dyDescent="0.35">
      <c r="AD229" s="93"/>
    </row>
    <row r="230" spans="30:30" ht="30" customHeight="1" x14ac:dyDescent="0.35">
      <c r="AD230" s="93"/>
    </row>
    <row r="231" spans="30:30" ht="30" customHeight="1" x14ac:dyDescent="0.35">
      <c r="AD231" s="93"/>
    </row>
    <row r="232" spans="30:30" ht="30" customHeight="1" x14ac:dyDescent="0.35">
      <c r="AD232" s="93"/>
    </row>
    <row r="233" spans="30:30" ht="30" customHeight="1" x14ac:dyDescent="0.35">
      <c r="AD233" s="93"/>
    </row>
    <row r="234" spans="30:30" ht="30" customHeight="1" x14ac:dyDescent="0.35">
      <c r="AD234" s="93"/>
    </row>
    <row r="235" spans="30:30" ht="30" customHeight="1" x14ac:dyDescent="0.35">
      <c r="AD235" s="93"/>
    </row>
    <row r="236" spans="30:30" ht="30" customHeight="1" x14ac:dyDescent="0.35">
      <c r="AD236" s="93"/>
    </row>
    <row r="237" spans="30:30" ht="30" customHeight="1" x14ac:dyDescent="0.35">
      <c r="AD237" s="93"/>
    </row>
    <row r="238" spans="30:30" ht="30" customHeight="1" x14ac:dyDescent="0.35">
      <c r="AD238" s="93"/>
    </row>
    <row r="239" spans="30:30" ht="30" customHeight="1" x14ac:dyDescent="0.35">
      <c r="AD239" s="93"/>
    </row>
    <row r="240" spans="30:30" ht="30" customHeight="1" x14ac:dyDescent="0.35">
      <c r="AD240" s="93"/>
    </row>
    <row r="241" spans="30:30" ht="30" customHeight="1" x14ac:dyDescent="0.35">
      <c r="AD241" s="93"/>
    </row>
    <row r="242" spans="30:30" ht="30" customHeight="1" x14ac:dyDescent="0.35">
      <c r="AD242" s="93"/>
    </row>
    <row r="243" spans="30:30" ht="30" customHeight="1" x14ac:dyDescent="0.35">
      <c r="AD243" s="93"/>
    </row>
    <row r="244" spans="30:30" ht="30" customHeight="1" x14ac:dyDescent="0.35">
      <c r="AD244" s="93"/>
    </row>
    <row r="245" spans="30:30" ht="30" customHeight="1" x14ac:dyDescent="0.35">
      <c r="AD245" s="93"/>
    </row>
    <row r="246" spans="30:30" ht="30" customHeight="1" x14ac:dyDescent="0.35">
      <c r="AD246" s="93"/>
    </row>
    <row r="247" spans="30:30" ht="30" customHeight="1" x14ac:dyDescent="0.35">
      <c r="AD247" s="93"/>
    </row>
    <row r="248" spans="30:30" ht="30" customHeight="1" x14ac:dyDescent="0.35">
      <c r="AD248" s="93"/>
    </row>
    <row r="249" spans="30:30" ht="30" customHeight="1" x14ac:dyDescent="0.35">
      <c r="AD249" s="93"/>
    </row>
    <row r="250" spans="30:30" ht="30" customHeight="1" x14ac:dyDescent="0.35">
      <c r="AD250" s="93"/>
    </row>
    <row r="251" spans="30:30" ht="30" customHeight="1" x14ac:dyDescent="0.35">
      <c r="AD251" s="93"/>
    </row>
    <row r="252" spans="30:30" ht="30" customHeight="1" x14ac:dyDescent="0.35">
      <c r="AD252" s="93"/>
    </row>
    <row r="253" spans="30:30" ht="30" customHeight="1" x14ac:dyDescent="0.35">
      <c r="AD253" s="93"/>
    </row>
    <row r="254" spans="30:30" ht="30" customHeight="1" x14ac:dyDescent="0.35">
      <c r="AD254" s="93"/>
    </row>
    <row r="255" spans="30:30" ht="30" customHeight="1" x14ac:dyDescent="0.35">
      <c r="AD255" s="93"/>
    </row>
    <row r="256" spans="30:30" ht="30" customHeight="1" x14ac:dyDescent="0.35">
      <c r="AD256" s="93"/>
    </row>
    <row r="257" spans="30:30" ht="30" customHeight="1" x14ac:dyDescent="0.35">
      <c r="AD257" s="93"/>
    </row>
    <row r="258" spans="30:30" ht="30" customHeight="1" x14ac:dyDescent="0.35">
      <c r="AD258" s="93"/>
    </row>
    <row r="259" spans="30:30" ht="30" customHeight="1" x14ac:dyDescent="0.35">
      <c r="AD259" s="93"/>
    </row>
    <row r="260" spans="30:30" ht="30" customHeight="1" x14ac:dyDescent="0.35">
      <c r="AD260" s="93"/>
    </row>
    <row r="261" spans="30:30" ht="30" customHeight="1" x14ac:dyDescent="0.35">
      <c r="AD261" s="93"/>
    </row>
    <row r="262" spans="30:30" ht="30" customHeight="1" x14ac:dyDescent="0.35">
      <c r="AD262" s="93"/>
    </row>
    <row r="263" spans="30:30" ht="30" customHeight="1" x14ac:dyDescent="0.35">
      <c r="AD263" s="93"/>
    </row>
    <row r="264" spans="30:30" ht="30" customHeight="1" x14ac:dyDescent="0.35">
      <c r="AD264" s="93"/>
    </row>
    <row r="265" spans="30:30" ht="30" customHeight="1" x14ac:dyDescent="0.35">
      <c r="AD265" s="93"/>
    </row>
    <row r="266" spans="30:30" ht="30" customHeight="1" x14ac:dyDescent="0.35">
      <c r="AD266" s="93"/>
    </row>
    <row r="267" spans="30:30" ht="30" customHeight="1" x14ac:dyDescent="0.35">
      <c r="AD267" s="93"/>
    </row>
    <row r="268" spans="30:30" ht="30" customHeight="1" x14ac:dyDescent="0.35">
      <c r="AD268" s="93"/>
    </row>
    <row r="269" spans="30:30" ht="30" customHeight="1" x14ac:dyDescent="0.35">
      <c r="AD269" s="93"/>
    </row>
    <row r="270" spans="30:30" ht="30" customHeight="1" x14ac:dyDescent="0.35">
      <c r="AD270" s="93"/>
    </row>
    <row r="271" spans="30:30" ht="30" customHeight="1" x14ac:dyDescent="0.35">
      <c r="AD271" s="93"/>
    </row>
    <row r="272" spans="30:30" ht="30" customHeight="1" x14ac:dyDescent="0.35">
      <c r="AD272" s="93"/>
    </row>
    <row r="273" spans="30:30" ht="30" customHeight="1" x14ac:dyDescent="0.35">
      <c r="AD273" s="93"/>
    </row>
    <row r="274" spans="30:30" ht="30" customHeight="1" x14ac:dyDescent="0.35">
      <c r="AD274" s="93"/>
    </row>
    <row r="275" spans="30:30" ht="30" customHeight="1" x14ac:dyDescent="0.35">
      <c r="AD275" s="93"/>
    </row>
    <row r="276" spans="30:30" ht="30" customHeight="1" x14ac:dyDescent="0.35">
      <c r="AD276" s="93"/>
    </row>
    <row r="277" spans="30:30" ht="30" customHeight="1" x14ac:dyDescent="0.35">
      <c r="AD277" s="93"/>
    </row>
    <row r="278" spans="30:30" ht="30" customHeight="1" x14ac:dyDescent="0.35">
      <c r="AD278" s="93"/>
    </row>
    <row r="279" spans="30:30" ht="30" customHeight="1" x14ac:dyDescent="0.35">
      <c r="AD279" s="93"/>
    </row>
    <row r="280" spans="30:30" ht="30" customHeight="1" x14ac:dyDescent="0.35">
      <c r="AD280" s="93"/>
    </row>
    <row r="281" spans="30:30" ht="30" customHeight="1" x14ac:dyDescent="0.35">
      <c r="AD281" s="93"/>
    </row>
    <row r="282" spans="30:30" ht="30" customHeight="1" x14ac:dyDescent="0.35">
      <c r="AD282" s="93"/>
    </row>
    <row r="283" spans="30:30" ht="30" customHeight="1" x14ac:dyDescent="0.35">
      <c r="AD283" s="93"/>
    </row>
    <row r="284" spans="30:30" ht="30" customHeight="1" x14ac:dyDescent="0.35">
      <c r="AD284" s="93"/>
    </row>
    <row r="285" spans="30:30" ht="30" customHeight="1" x14ac:dyDescent="0.35">
      <c r="AD285" s="93"/>
    </row>
    <row r="286" spans="30:30" ht="30" customHeight="1" x14ac:dyDescent="0.35">
      <c r="AD286" s="93"/>
    </row>
    <row r="287" spans="30:30" ht="30" customHeight="1" x14ac:dyDescent="0.35">
      <c r="AD287" s="93"/>
    </row>
    <row r="288" spans="30:30" ht="30" customHeight="1" x14ac:dyDescent="0.35">
      <c r="AD288" s="93"/>
    </row>
    <row r="289" spans="30:30" ht="30" customHeight="1" x14ac:dyDescent="0.35">
      <c r="AD289" s="93"/>
    </row>
    <row r="290" spans="30:30" ht="30" customHeight="1" x14ac:dyDescent="0.35">
      <c r="AD290" s="93"/>
    </row>
    <row r="291" spans="30:30" ht="30" customHeight="1" x14ac:dyDescent="0.35">
      <c r="AD291" s="93"/>
    </row>
    <row r="292" spans="30:30" ht="30" customHeight="1" x14ac:dyDescent="0.35">
      <c r="AD292" s="93"/>
    </row>
    <row r="293" spans="30:30" ht="30" customHeight="1" x14ac:dyDescent="0.35">
      <c r="AD293" s="93"/>
    </row>
    <row r="294" spans="30:30" ht="30" customHeight="1" x14ac:dyDescent="0.35">
      <c r="AD294" s="93"/>
    </row>
    <row r="295" spans="30:30" ht="30" customHeight="1" x14ac:dyDescent="0.35">
      <c r="AD295" s="93"/>
    </row>
    <row r="296" spans="30:30" ht="30" customHeight="1" x14ac:dyDescent="0.35">
      <c r="AD296" s="93"/>
    </row>
    <row r="297" spans="30:30" ht="30" customHeight="1" x14ac:dyDescent="0.35">
      <c r="AD297" s="93"/>
    </row>
    <row r="298" spans="30:30" ht="30" customHeight="1" x14ac:dyDescent="0.35">
      <c r="AD298" s="93"/>
    </row>
    <row r="299" spans="30:30" ht="30" customHeight="1" x14ac:dyDescent="0.35">
      <c r="AD299" s="93"/>
    </row>
    <row r="300" spans="30:30" ht="30" customHeight="1" x14ac:dyDescent="0.35">
      <c r="AD300" s="93"/>
    </row>
    <row r="301" spans="30:30" ht="30" customHeight="1" x14ac:dyDescent="0.35">
      <c r="AD301" s="93"/>
    </row>
    <row r="302" spans="30:30" ht="30" customHeight="1" x14ac:dyDescent="0.35">
      <c r="AD302" s="93"/>
    </row>
    <row r="303" spans="30:30" ht="30" customHeight="1" x14ac:dyDescent="0.35">
      <c r="AD303" s="93"/>
    </row>
    <row r="304" spans="30:30" ht="30" customHeight="1" x14ac:dyDescent="0.35">
      <c r="AD304" s="93"/>
    </row>
    <row r="305" spans="30:30" ht="30" customHeight="1" x14ac:dyDescent="0.35">
      <c r="AD305" s="93"/>
    </row>
    <row r="306" spans="30:30" ht="30" customHeight="1" x14ac:dyDescent="0.35">
      <c r="AD306" s="93"/>
    </row>
    <row r="307" spans="30:30" ht="30" customHeight="1" x14ac:dyDescent="0.35">
      <c r="AD307" s="93"/>
    </row>
    <row r="308" spans="30:30" ht="30" customHeight="1" x14ac:dyDescent="0.35">
      <c r="AD308" s="93"/>
    </row>
    <row r="309" spans="30:30" ht="30" customHeight="1" x14ac:dyDescent="0.35">
      <c r="AD309" s="93"/>
    </row>
    <row r="310" spans="30:30" ht="30" customHeight="1" x14ac:dyDescent="0.35">
      <c r="AD310" s="93"/>
    </row>
    <row r="311" spans="30:30" ht="30" customHeight="1" x14ac:dyDescent="0.35">
      <c r="AD311" s="93"/>
    </row>
    <row r="312" spans="30:30" ht="30" customHeight="1" x14ac:dyDescent="0.35">
      <c r="AD312" s="93"/>
    </row>
    <row r="313" spans="30:30" ht="30" customHeight="1" x14ac:dyDescent="0.35">
      <c r="AD313" s="93"/>
    </row>
    <row r="314" spans="30:30" ht="30" customHeight="1" x14ac:dyDescent="0.35">
      <c r="AD314" s="93"/>
    </row>
    <row r="315" spans="30:30" ht="30" customHeight="1" x14ac:dyDescent="0.35">
      <c r="AD315" s="93"/>
    </row>
    <row r="316" spans="30:30" ht="30" customHeight="1" x14ac:dyDescent="0.35">
      <c r="AD316" s="93"/>
    </row>
    <row r="317" spans="30:30" ht="30" customHeight="1" x14ac:dyDescent="0.35">
      <c r="AD317" s="93"/>
    </row>
    <row r="318" spans="30:30" ht="30" customHeight="1" x14ac:dyDescent="0.35">
      <c r="AD318" s="93"/>
    </row>
    <row r="319" spans="30:30" ht="30" customHeight="1" x14ac:dyDescent="0.35">
      <c r="AD319" s="93"/>
    </row>
    <row r="320" spans="30:30" ht="30" customHeight="1" x14ac:dyDescent="0.35">
      <c r="AD320" s="93"/>
    </row>
    <row r="321" spans="30:30" ht="30" customHeight="1" x14ac:dyDescent="0.35">
      <c r="AD321" s="93"/>
    </row>
    <row r="322" spans="30:30" ht="30" customHeight="1" x14ac:dyDescent="0.35">
      <c r="AD322" s="93"/>
    </row>
    <row r="323" spans="30:30" ht="30" customHeight="1" x14ac:dyDescent="0.35">
      <c r="AD323" s="93"/>
    </row>
    <row r="324" spans="30:30" ht="30" customHeight="1" x14ac:dyDescent="0.35">
      <c r="AD324" s="93"/>
    </row>
    <row r="325" spans="30:30" ht="30" customHeight="1" x14ac:dyDescent="0.35">
      <c r="AD325" s="93"/>
    </row>
    <row r="326" spans="30:30" ht="30" customHeight="1" x14ac:dyDescent="0.35">
      <c r="AD326" s="93"/>
    </row>
    <row r="327" spans="30:30" ht="30" customHeight="1" x14ac:dyDescent="0.35">
      <c r="AD327" s="93"/>
    </row>
    <row r="328" spans="30:30" ht="30" customHeight="1" x14ac:dyDescent="0.35">
      <c r="AD328" s="93"/>
    </row>
    <row r="329" spans="30:30" ht="30" customHeight="1" x14ac:dyDescent="0.35">
      <c r="AD329" s="93"/>
    </row>
    <row r="330" spans="30:30" ht="30" customHeight="1" x14ac:dyDescent="0.35">
      <c r="AD330" s="93"/>
    </row>
    <row r="331" spans="30:30" ht="30" customHeight="1" x14ac:dyDescent="0.35">
      <c r="AD331" s="93"/>
    </row>
    <row r="332" spans="30:30" ht="30" customHeight="1" x14ac:dyDescent="0.35">
      <c r="AD332" s="93"/>
    </row>
    <row r="333" spans="30:30" ht="30" customHeight="1" x14ac:dyDescent="0.35">
      <c r="AD333" s="93"/>
    </row>
    <row r="334" spans="30:30" ht="30" customHeight="1" x14ac:dyDescent="0.35">
      <c r="AD334" s="93"/>
    </row>
    <row r="335" spans="30:30" ht="30" customHeight="1" x14ac:dyDescent="0.35">
      <c r="AD335" s="93"/>
    </row>
    <row r="336" spans="30:30" ht="30" customHeight="1" x14ac:dyDescent="0.35">
      <c r="AD336" s="93"/>
    </row>
    <row r="337" spans="30:30" ht="30" customHeight="1" x14ac:dyDescent="0.35">
      <c r="AD337" s="93"/>
    </row>
    <row r="338" spans="30:30" ht="30" customHeight="1" x14ac:dyDescent="0.35">
      <c r="AD338" s="93"/>
    </row>
    <row r="339" spans="30:30" ht="30" customHeight="1" x14ac:dyDescent="0.35">
      <c r="AD339" s="93"/>
    </row>
    <row r="340" spans="30:30" ht="30" customHeight="1" x14ac:dyDescent="0.35">
      <c r="AD340" s="93"/>
    </row>
    <row r="341" spans="30:30" ht="30" customHeight="1" x14ac:dyDescent="0.35">
      <c r="AD341" s="93"/>
    </row>
    <row r="342" spans="30:30" ht="30" customHeight="1" x14ac:dyDescent="0.35">
      <c r="AD342" s="93"/>
    </row>
    <row r="343" spans="30:30" ht="30" customHeight="1" x14ac:dyDescent="0.35">
      <c r="AD343" s="93"/>
    </row>
    <row r="344" spans="30:30" ht="30" customHeight="1" x14ac:dyDescent="0.35">
      <c r="AD344" s="93"/>
    </row>
    <row r="345" spans="30:30" ht="30" customHeight="1" x14ac:dyDescent="0.35">
      <c r="AD345" s="93"/>
    </row>
    <row r="346" spans="30:30" ht="30" customHeight="1" x14ac:dyDescent="0.35">
      <c r="AD346" s="93"/>
    </row>
    <row r="347" spans="30:30" ht="30" customHeight="1" x14ac:dyDescent="0.35">
      <c r="AD347" s="93"/>
    </row>
    <row r="348" spans="30:30" ht="30" customHeight="1" x14ac:dyDescent="0.35">
      <c r="AD348" s="93"/>
    </row>
    <row r="349" spans="30:30" ht="30" customHeight="1" x14ac:dyDescent="0.35">
      <c r="AD349" s="93"/>
    </row>
    <row r="350" spans="30:30" ht="30" customHeight="1" x14ac:dyDescent="0.35">
      <c r="AD350" s="93"/>
    </row>
    <row r="351" spans="30:30" ht="30" customHeight="1" x14ac:dyDescent="0.35">
      <c r="AD351" s="93"/>
    </row>
    <row r="352" spans="30:30" ht="30" customHeight="1" x14ac:dyDescent="0.35">
      <c r="AD352" s="93"/>
    </row>
    <row r="353" spans="30:30" ht="30" customHeight="1" x14ac:dyDescent="0.35">
      <c r="AD353" s="93"/>
    </row>
    <row r="354" spans="30:30" ht="30" customHeight="1" x14ac:dyDescent="0.35">
      <c r="AD354" s="93"/>
    </row>
    <row r="355" spans="30:30" ht="30" customHeight="1" x14ac:dyDescent="0.35">
      <c r="AD355" s="93"/>
    </row>
    <row r="356" spans="30:30" ht="30" customHeight="1" x14ac:dyDescent="0.35">
      <c r="AD356" s="93"/>
    </row>
    <row r="357" spans="30:30" ht="30" customHeight="1" x14ac:dyDescent="0.35">
      <c r="AD357" s="93"/>
    </row>
    <row r="358" spans="30:30" ht="30" customHeight="1" x14ac:dyDescent="0.35">
      <c r="AD358" s="93"/>
    </row>
    <row r="359" spans="30:30" ht="30" customHeight="1" x14ac:dyDescent="0.35">
      <c r="AD359" s="93"/>
    </row>
    <row r="360" spans="30:30" ht="30" customHeight="1" x14ac:dyDescent="0.35">
      <c r="AD360" s="93"/>
    </row>
    <row r="361" spans="30:30" ht="30" customHeight="1" x14ac:dyDescent="0.35">
      <c r="AD361" s="93"/>
    </row>
    <row r="362" spans="30:30" ht="30" customHeight="1" x14ac:dyDescent="0.35">
      <c r="AD362" s="93"/>
    </row>
    <row r="363" spans="30:30" ht="30" customHeight="1" x14ac:dyDescent="0.35">
      <c r="AD363" s="93"/>
    </row>
    <row r="364" spans="30:30" ht="30" customHeight="1" x14ac:dyDescent="0.35">
      <c r="AD364" s="93"/>
    </row>
    <row r="365" spans="30:30" ht="30" customHeight="1" x14ac:dyDescent="0.35">
      <c r="AD365" s="93"/>
    </row>
    <row r="366" spans="30:30" ht="30" customHeight="1" x14ac:dyDescent="0.35">
      <c r="AD366" s="93"/>
    </row>
    <row r="367" spans="30:30" ht="30" customHeight="1" x14ac:dyDescent="0.35">
      <c r="AD367" s="93"/>
    </row>
    <row r="368" spans="30:30" ht="30" customHeight="1" x14ac:dyDescent="0.35">
      <c r="AD368" s="93"/>
    </row>
    <row r="369" spans="30:30" ht="30" customHeight="1" x14ac:dyDescent="0.35">
      <c r="AD369" s="93"/>
    </row>
    <row r="370" spans="30:30" ht="30" customHeight="1" x14ac:dyDescent="0.35">
      <c r="AD370" s="93"/>
    </row>
    <row r="371" spans="30:30" ht="30" customHeight="1" x14ac:dyDescent="0.35">
      <c r="AD371" s="93"/>
    </row>
    <row r="372" spans="30:30" ht="30" customHeight="1" x14ac:dyDescent="0.35">
      <c r="AD372" s="93"/>
    </row>
    <row r="373" spans="30:30" ht="30" customHeight="1" x14ac:dyDescent="0.35">
      <c r="AD373" s="93"/>
    </row>
    <row r="374" spans="30:30" ht="30" customHeight="1" x14ac:dyDescent="0.35">
      <c r="AD374" s="93"/>
    </row>
    <row r="375" spans="30:30" ht="30" customHeight="1" x14ac:dyDescent="0.35">
      <c r="AD375" s="93"/>
    </row>
    <row r="376" spans="30:30" ht="30" customHeight="1" x14ac:dyDescent="0.35">
      <c r="AD376" s="93"/>
    </row>
    <row r="377" spans="30:30" ht="30" customHeight="1" x14ac:dyDescent="0.35">
      <c r="AD377" s="93"/>
    </row>
    <row r="378" spans="30:30" ht="30" customHeight="1" x14ac:dyDescent="0.35">
      <c r="AD378" s="93"/>
    </row>
    <row r="379" spans="30:30" ht="30" customHeight="1" x14ac:dyDescent="0.35">
      <c r="AD379" s="93"/>
    </row>
    <row r="380" spans="30:30" ht="30" customHeight="1" x14ac:dyDescent="0.35">
      <c r="AD380" s="93"/>
    </row>
    <row r="381" spans="30:30" ht="30" customHeight="1" x14ac:dyDescent="0.35">
      <c r="AD381" s="93"/>
    </row>
    <row r="382" spans="30:30" ht="30" customHeight="1" x14ac:dyDescent="0.35">
      <c r="AD382" s="93"/>
    </row>
    <row r="383" spans="30:30" ht="30" customHeight="1" x14ac:dyDescent="0.35">
      <c r="AD383" s="93"/>
    </row>
    <row r="384" spans="30:30" ht="30" customHeight="1" x14ac:dyDescent="0.35">
      <c r="AD384" s="93"/>
    </row>
    <row r="385" spans="30:30" ht="30" customHeight="1" x14ac:dyDescent="0.35">
      <c r="AD385" s="93"/>
    </row>
    <row r="386" spans="30:30" ht="30" customHeight="1" x14ac:dyDescent="0.35">
      <c r="AD386" s="93"/>
    </row>
    <row r="387" spans="30:30" ht="30" customHeight="1" x14ac:dyDescent="0.35">
      <c r="AD387" s="93"/>
    </row>
    <row r="388" spans="30:30" ht="30" customHeight="1" x14ac:dyDescent="0.35">
      <c r="AD388" s="93"/>
    </row>
    <row r="389" spans="30:30" ht="30" customHeight="1" x14ac:dyDescent="0.35">
      <c r="AD389" s="93"/>
    </row>
    <row r="390" spans="30:30" ht="30" customHeight="1" x14ac:dyDescent="0.35">
      <c r="AD390" s="93"/>
    </row>
    <row r="391" spans="30:30" ht="30" customHeight="1" x14ac:dyDescent="0.35">
      <c r="AD391" s="93"/>
    </row>
    <row r="392" spans="30:30" ht="30" customHeight="1" x14ac:dyDescent="0.35">
      <c r="AD392" s="93"/>
    </row>
    <row r="393" spans="30:30" ht="30" customHeight="1" x14ac:dyDescent="0.35">
      <c r="AD393" s="93"/>
    </row>
    <row r="394" spans="30:30" ht="30" customHeight="1" x14ac:dyDescent="0.35">
      <c r="AD394" s="93"/>
    </row>
    <row r="395" spans="30:30" ht="30" customHeight="1" x14ac:dyDescent="0.35">
      <c r="AD395" s="93"/>
    </row>
    <row r="396" spans="30:30" ht="30" customHeight="1" x14ac:dyDescent="0.35">
      <c r="AD396" s="93"/>
    </row>
    <row r="397" spans="30:30" ht="30" customHeight="1" x14ac:dyDescent="0.35">
      <c r="AD397" s="93"/>
    </row>
    <row r="398" spans="30:30" ht="30" customHeight="1" x14ac:dyDescent="0.35">
      <c r="AD398" s="93"/>
    </row>
    <row r="399" spans="30:30" ht="30" customHeight="1" x14ac:dyDescent="0.35">
      <c r="AD399" s="93"/>
    </row>
    <row r="400" spans="30:30" ht="30" customHeight="1" x14ac:dyDescent="0.35">
      <c r="AD400" s="93"/>
    </row>
    <row r="401" spans="30:30" ht="30" customHeight="1" x14ac:dyDescent="0.35">
      <c r="AD401" s="93"/>
    </row>
    <row r="402" spans="30:30" ht="30" customHeight="1" x14ac:dyDescent="0.35">
      <c r="AD402" s="93"/>
    </row>
    <row r="403" spans="30:30" ht="30" customHeight="1" x14ac:dyDescent="0.35">
      <c r="AD403" s="93"/>
    </row>
    <row r="404" spans="30:30" ht="30" customHeight="1" x14ac:dyDescent="0.35">
      <c r="AD404" s="93"/>
    </row>
    <row r="405" spans="30:30" ht="30" customHeight="1" x14ac:dyDescent="0.35">
      <c r="AD405" s="93"/>
    </row>
    <row r="406" spans="30:30" ht="30" customHeight="1" x14ac:dyDescent="0.35">
      <c r="AD406" s="93"/>
    </row>
    <row r="407" spans="30:30" ht="30" customHeight="1" x14ac:dyDescent="0.35">
      <c r="AD407" s="93"/>
    </row>
    <row r="408" spans="30:30" ht="30" customHeight="1" x14ac:dyDescent="0.35">
      <c r="AD408" s="93"/>
    </row>
    <row r="409" spans="30:30" ht="30" customHeight="1" x14ac:dyDescent="0.35">
      <c r="AD409" s="93"/>
    </row>
    <row r="410" spans="30:30" ht="30" customHeight="1" x14ac:dyDescent="0.35">
      <c r="AD410" s="93"/>
    </row>
    <row r="411" spans="30:30" ht="30" customHeight="1" x14ac:dyDescent="0.35">
      <c r="AD411" s="93"/>
    </row>
    <row r="412" spans="30:30" ht="30" customHeight="1" x14ac:dyDescent="0.35">
      <c r="AD412" s="93"/>
    </row>
    <row r="413" spans="30:30" ht="30" customHeight="1" x14ac:dyDescent="0.35">
      <c r="AD413" s="93"/>
    </row>
    <row r="414" spans="30:30" ht="30" customHeight="1" x14ac:dyDescent="0.35">
      <c r="AD414" s="93"/>
    </row>
    <row r="415" spans="30:30" ht="30" customHeight="1" x14ac:dyDescent="0.35">
      <c r="AD415" s="93"/>
    </row>
    <row r="416" spans="30:30" ht="30" customHeight="1" x14ac:dyDescent="0.35">
      <c r="AD416" s="93"/>
    </row>
    <row r="417" spans="30:30" ht="30" customHeight="1" x14ac:dyDescent="0.35">
      <c r="AD417" s="93"/>
    </row>
    <row r="418" spans="30:30" ht="30" customHeight="1" x14ac:dyDescent="0.35">
      <c r="AD418" s="93"/>
    </row>
    <row r="419" spans="30:30" ht="30" customHeight="1" x14ac:dyDescent="0.35">
      <c r="AD419" s="93"/>
    </row>
    <row r="420" spans="30:30" ht="30" customHeight="1" x14ac:dyDescent="0.35">
      <c r="AD420" s="93"/>
    </row>
    <row r="421" spans="30:30" ht="30" customHeight="1" x14ac:dyDescent="0.35">
      <c r="AD421" s="93"/>
    </row>
    <row r="422" spans="30:30" ht="30" customHeight="1" x14ac:dyDescent="0.35">
      <c r="AD422" s="93"/>
    </row>
    <row r="423" spans="30:30" ht="30" customHeight="1" x14ac:dyDescent="0.35">
      <c r="AD423" s="93"/>
    </row>
    <row r="424" spans="30:30" ht="30" customHeight="1" x14ac:dyDescent="0.35">
      <c r="AD424" s="93"/>
    </row>
    <row r="425" spans="30:30" ht="30" customHeight="1" x14ac:dyDescent="0.35">
      <c r="AD425" s="93"/>
    </row>
    <row r="426" spans="30:30" ht="30" customHeight="1" x14ac:dyDescent="0.35">
      <c r="AD426" s="93"/>
    </row>
    <row r="427" spans="30:30" ht="30" customHeight="1" x14ac:dyDescent="0.35">
      <c r="AD427" s="93"/>
    </row>
    <row r="428" spans="30:30" ht="30" customHeight="1" x14ac:dyDescent="0.35">
      <c r="AD428" s="93"/>
    </row>
    <row r="429" spans="30:30" ht="30" customHeight="1" x14ac:dyDescent="0.35">
      <c r="AD429" s="93"/>
    </row>
    <row r="430" spans="30:30" ht="30" customHeight="1" x14ac:dyDescent="0.35">
      <c r="AD430" s="93"/>
    </row>
    <row r="431" spans="30:30" ht="30" customHeight="1" x14ac:dyDescent="0.35">
      <c r="AD431" s="93"/>
    </row>
    <row r="432" spans="30:30" ht="30" customHeight="1" x14ac:dyDescent="0.35">
      <c r="AD432" s="93"/>
    </row>
    <row r="433" spans="30:30" ht="30" customHeight="1" x14ac:dyDescent="0.35">
      <c r="AD433" s="93"/>
    </row>
    <row r="434" spans="30:30" ht="30" customHeight="1" x14ac:dyDescent="0.35">
      <c r="AD434" s="93"/>
    </row>
    <row r="435" spans="30:30" ht="30" customHeight="1" x14ac:dyDescent="0.35">
      <c r="AD435" s="93"/>
    </row>
    <row r="436" spans="30:30" ht="30" customHeight="1" x14ac:dyDescent="0.35">
      <c r="AD436" s="93"/>
    </row>
    <row r="437" spans="30:30" ht="30" customHeight="1" x14ac:dyDescent="0.35">
      <c r="AD437" s="93"/>
    </row>
    <row r="438" spans="30:30" ht="30" customHeight="1" x14ac:dyDescent="0.35">
      <c r="AD438" s="93"/>
    </row>
    <row r="439" spans="30:30" ht="30" customHeight="1" x14ac:dyDescent="0.35">
      <c r="AD439" s="93"/>
    </row>
    <row r="440" spans="30:30" ht="30" customHeight="1" x14ac:dyDescent="0.35">
      <c r="AD440" s="93"/>
    </row>
    <row r="441" spans="30:30" ht="30" customHeight="1" x14ac:dyDescent="0.35">
      <c r="AD441" s="93"/>
    </row>
    <row r="442" spans="30:30" ht="30" customHeight="1" x14ac:dyDescent="0.35">
      <c r="AD442" s="93"/>
    </row>
    <row r="443" spans="30:30" ht="30" customHeight="1" x14ac:dyDescent="0.35">
      <c r="AD443" s="93"/>
    </row>
    <row r="444" spans="30:30" ht="30" customHeight="1" x14ac:dyDescent="0.35">
      <c r="AD444" s="93"/>
    </row>
    <row r="445" spans="30:30" ht="30" customHeight="1" x14ac:dyDescent="0.35">
      <c r="AD445" s="93"/>
    </row>
    <row r="446" spans="30:30" ht="30" customHeight="1" x14ac:dyDescent="0.35">
      <c r="AD446" s="93"/>
    </row>
    <row r="447" spans="30:30" ht="30" customHeight="1" x14ac:dyDescent="0.35">
      <c r="AD447" s="93"/>
    </row>
    <row r="448" spans="30:30" ht="30" customHeight="1" x14ac:dyDescent="0.35">
      <c r="AD448" s="93"/>
    </row>
    <row r="449" spans="30:30" ht="30" customHeight="1" x14ac:dyDescent="0.35">
      <c r="AD449" s="93"/>
    </row>
    <row r="450" spans="30:30" ht="30" customHeight="1" x14ac:dyDescent="0.35">
      <c r="AD450" s="93"/>
    </row>
    <row r="451" spans="30:30" ht="30" customHeight="1" x14ac:dyDescent="0.35">
      <c r="AD451" s="93"/>
    </row>
    <row r="452" spans="30:30" ht="30" customHeight="1" x14ac:dyDescent="0.35">
      <c r="AD452" s="93"/>
    </row>
    <row r="453" spans="30:30" ht="30" customHeight="1" x14ac:dyDescent="0.35">
      <c r="AD453" s="93"/>
    </row>
    <row r="454" spans="30:30" ht="30" customHeight="1" x14ac:dyDescent="0.35">
      <c r="AD454" s="93"/>
    </row>
    <row r="455" spans="30:30" ht="30" customHeight="1" x14ac:dyDescent="0.35">
      <c r="AD455" s="93"/>
    </row>
    <row r="456" spans="30:30" ht="30" customHeight="1" x14ac:dyDescent="0.35">
      <c r="AD456" s="93"/>
    </row>
    <row r="457" spans="30:30" ht="30" customHeight="1" x14ac:dyDescent="0.35">
      <c r="AD457" s="93"/>
    </row>
    <row r="458" spans="30:30" ht="30" customHeight="1" x14ac:dyDescent="0.35">
      <c r="AD458" s="93"/>
    </row>
    <row r="459" spans="30:30" ht="30" customHeight="1" x14ac:dyDescent="0.35">
      <c r="AD459" s="93"/>
    </row>
    <row r="460" spans="30:30" ht="30" customHeight="1" x14ac:dyDescent="0.35">
      <c r="AD460" s="93"/>
    </row>
    <row r="461" spans="30:30" ht="30" customHeight="1" x14ac:dyDescent="0.35">
      <c r="AD461" s="93"/>
    </row>
    <row r="462" spans="30:30" ht="30" customHeight="1" x14ac:dyDescent="0.35">
      <c r="AD462" s="93"/>
    </row>
    <row r="463" spans="30:30" ht="30" customHeight="1" x14ac:dyDescent="0.35">
      <c r="AD463" s="93"/>
    </row>
    <row r="464" spans="30:30" ht="30" customHeight="1" x14ac:dyDescent="0.35">
      <c r="AD464" s="93"/>
    </row>
    <row r="465" spans="30:30" ht="30" customHeight="1" x14ac:dyDescent="0.35">
      <c r="AD465" s="93"/>
    </row>
    <row r="466" spans="30:30" ht="30" customHeight="1" x14ac:dyDescent="0.35">
      <c r="AD466" s="93"/>
    </row>
    <row r="467" spans="30:30" ht="30" customHeight="1" x14ac:dyDescent="0.35">
      <c r="AD467" s="93"/>
    </row>
    <row r="468" spans="30:30" ht="30" customHeight="1" x14ac:dyDescent="0.35">
      <c r="AD468" s="93"/>
    </row>
    <row r="469" spans="30:30" ht="30" customHeight="1" x14ac:dyDescent="0.35">
      <c r="AD469" s="93"/>
    </row>
    <row r="470" spans="30:30" ht="30" customHeight="1" x14ac:dyDescent="0.35">
      <c r="AD470" s="93"/>
    </row>
    <row r="471" spans="30:30" ht="30" customHeight="1" x14ac:dyDescent="0.35">
      <c r="AD471" s="93"/>
    </row>
    <row r="472" spans="30:30" ht="30" customHeight="1" x14ac:dyDescent="0.35">
      <c r="AD472" s="93"/>
    </row>
    <row r="473" spans="30:30" ht="30" customHeight="1" x14ac:dyDescent="0.35">
      <c r="AD473" s="93"/>
    </row>
    <row r="474" spans="30:30" ht="30" customHeight="1" x14ac:dyDescent="0.35">
      <c r="AD474" s="93"/>
    </row>
    <row r="475" spans="30:30" ht="30" customHeight="1" x14ac:dyDescent="0.35">
      <c r="AD475" s="93"/>
    </row>
    <row r="476" spans="30:30" ht="30" customHeight="1" x14ac:dyDescent="0.35">
      <c r="AD476" s="93"/>
    </row>
    <row r="477" spans="30:30" ht="30" customHeight="1" x14ac:dyDescent="0.35">
      <c r="AD477" s="93"/>
    </row>
    <row r="478" spans="30:30" ht="30" customHeight="1" x14ac:dyDescent="0.35">
      <c r="AD478" s="93"/>
    </row>
    <row r="479" spans="30:30" ht="30" customHeight="1" x14ac:dyDescent="0.35">
      <c r="AD479" s="93"/>
    </row>
    <row r="480" spans="30:30" ht="30" customHeight="1" x14ac:dyDescent="0.35">
      <c r="AD480" s="93"/>
    </row>
    <row r="481" spans="30:30" ht="30" customHeight="1" x14ac:dyDescent="0.35">
      <c r="AD481" s="93"/>
    </row>
    <row r="482" spans="30:30" ht="30" customHeight="1" x14ac:dyDescent="0.35">
      <c r="AD482" s="93"/>
    </row>
    <row r="483" spans="30:30" ht="30" customHeight="1" x14ac:dyDescent="0.35">
      <c r="AD483" s="93"/>
    </row>
    <row r="484" spans="30:30" ht="30" customHeight="1" x14ac:dyDescent="0.35">
      <c r="AD484" s="93"/>
    </row>
    <row r="485" spans="30:30" ht="30" customHeight="1" x14ac:dyDescent="0.35">
      <c r="AD485" s="93"/>
    </row>
    <row r="486" spans="30:30" ht="30" customHeight="1" x14ac:dyDescent="0.35">
      <c r="AD486" s="93"/>
    </row>
    <row r="487" spans="30:30" ht="30" customHeight="1" x14ac:dyDescent="0.35">
      <c r="AD487" s="93"/>
    </row>
    <row r="488" spans="30:30" ht="30" customHeight="1" x14ac:dyDescent="0.35">
      <c r="AD488" s="93"/>
    </row>
    <row r="489" spans="30:30" ht="30" customHeight="1" x14ac:dyDescent="0.35">
      <c r="AD489" s="93"/>
    </row>
    <row r="490" spans="30:30" ht="30" customHeight="1" x14ac:dyDescent="0.35">
      <c r="AD490" s="93"/>
    </row>
    <row r="491" spans="30:30" ht="30" customHeight="1" x14ac:dyDescent="0.35">
      <c r="AD491" s="93"/>
    </row>
    <row r="492" spans="30:30" ht="30" customHeight="1" x14ac:dyDescent="0.35">
      <c r="AD492" s="93"/>
    </row>
    <row r="493" spans="30:30" ht="30" customHeight="1" x14ac:dyDescent="0.35">
      <c r="AD493" s="93"/>
    </row>
    <row r="494" spans="30:30" ht="30" customHeight="1" x14ac:dyDescent="0.35">
      <c r="AD494" s="93"/>
    </row>
    <row r="495" spans="30:30" ht="30" customHeight="1" x14ac:dyDescent="0.35">
      <c r="AD495" s="93"/>
    </row>
    <row r="496" spans="30:30" ht="30" customHeight="1" x14ac:dyDescent="0.35">
      <c r="AD496" s="93"/>
    </row>
    <row r="497" spans="30:30" ht="30" customHeight="1" x14ac:dyDescent="0.35">
      <c r="AD497" s="93"/>
    </row>
    <row r="498" spans="30:30" ht="30" customHeight="1" x14ac:dyDescent="0.35">
      <c r="AD498" s="93"/>
    </row>
    <row r="499" spans="30:30" ht="30" customHeight="1" x14ac:dyDescent="0.35">
      <c r="AD499" s="93"/>
    </row>
    <row r="500" spans="30:30" ht="30" customHeight="1" x14ac:dyDescent="0.35">
      <c r="AD500" s="93"/>
    </row>
    <row r="501" spans="30:30" ht="30" customHeight="1" x14ac:dyDescent="0.35">
      <c r="AD501" s="93"/>
    </row>
    <row r="502" spans="30:30" ht="30" customHeight="1" x14ac:dyDescent="0.35">
      <c r="AD502" s="93"/>
    </row>
    <row r="503" spans="30:30" ht="30" customHeight="1" x14ac:dyDescent="0.35">
      <c r="AD503" s="93"/>
    </row>
    <row r="504" spans="30:30" ht="30" customHeight="1" x14ac:dyDescent="0.35">
      <c r="AD504" s="93"/>
    </row>
    <row r="505" spans="30:30" ht="30" customHeight="1" x14ac:dyDescent="0.35">
      <c r="AD505" s="93"/>
    </row>
    <row r="506" spans="30:30" ht="30" customHeight="1" x14ac:dyDescent="0.35">
      <c r="AD506" s="93"/>
    </row>
    <row r="507" spans="30:30" ht="30" customHeight="1" x14ac:dyDescent="0.35">
      <c r="AD507" s="93"/>
    </row>
    <row r="508" spans="30:30" ht="30" customHeight="1" x14ac:dyDescent="0.35">
      <c r="AD508" s="93"/>
    </row>
    <row r="509" spans="30:30" ht="30" customHeight="1" x14ac:dyDescent="0.35">
      <c r="AD509" s="93"/>
    </row>
    <row r="510" spans="30:30" ht="30" customHeight="1" x14ac:dyDescent="0.35">
      <c r="AD510" s="93"/>
    </row>
    <row r="511" spans="30:30" ht="30" customHeight="1" x14ac:dyDescent="0.35">
      <c r="AD511" s="93"/>
    </row>
    <row r="512" spans="30:30" ht="30" customHeight="1" x14ac:dyDescent="0.35">
      <c r="AD512" s="93"/>
    </row>
    <row r="513" spans="30:30" ht="30" customHeight="1" x14ac:dyDescent="0.35">
      <c r="AD513" s="93"/>
    </row>
    <row r="514" spans="30:30" ht="30" customHeight="1" x14ac:dyDescent="0.35">
      <c r="AD514" s="93"/>
    </row>
    <row r="515" spans="30:30" ht="30" customHeight="1" x14ac:dyDescent="0.35">
      <c r="AD515" s="93"/>
    </row>
    <row r="516" spans="30:30" ht="30" customHeight="1" x14ac:dyDescent="0.35">
      <c r="AD516" s="93"/>
    </row>
    <row r="517" spans="30:30" ht="30" customHeight="1" x14ac:dyDescent="0.35">
      <c r="AD517" s="93"/>
    </row>
    <row r="518" spans="30:30" ht="30" customHeight="1" x14ac:dyDescent="0.35">
      <c r="AD518" s="93"/>
    </row>
    <row r="519" spans="30:30" ht="30" customHeight="1" x14ac:dyDescent="0.35">
      <c r="AD519" s="93"/>
    </row>
    <row r="520" spans="30:30" ht="30" customHeight="1" x14ac:dyDescent="0.35">
      <c r="AD520" s="93"/>
    </row>
    <row r="521" spans="30:30" ht="30" customHeight="1" x14ac:dyDescent="0.35">
      <c r="AD521" s="93"/>
    </row>
    <row r="522" spans="30:30" ht="30" customHeight="1" x14ac:dyDescent="0.35">
      <c r="AD522" s="93"/>
    </row>
    <row r="523" spans="30:30" ht="30" customHeight="1" x14ac:dyDescent="0.35">
      <c r="AD523" s="93"/>
    </row>
    <row r="524" spans="30:30" ht="30" customHeight="1" x14ac:dyDescent="0.35">
      <c r="AD524" s="93"/>
    </row>
    <row r="525" spans="30:30" ht="30" customHeight="1" x14ac:dyDescent="0.35">
      <c r="AD525" s="93"/>
    </row>
    <row r="526" spans="30:30" ht="30" customHeight="1" x14ac:dyDescent="0.35">
      <c r="AD526" s="93"/>
    </row>
    <row r="527" spans="30:30" ht="30" customHeight="1" x14ac:dyDescent="0.35">
      <c r="AD527" s="93"/>
    </row>
    <row r="528" spans="30:30" ht="30" customHeight="1" x14ac:dyDescent="0.35">
      <c r="AD528" s="93"/>
    </row>
    <row r="529" spans="30:30" ht="30" customHeight="1" x14ac:dyDescent="0.35">
      <c r="AD529" s="93"/>
    </row>
    <row r="530" spans="30:30" ht="30" customHeight="1" x14ac:dyDescent="0.35">
      <c r="AD530" s="93"/>
    </row>
    <row r="531" spans="30:30" ht="30" customHeight="1" x14ac:dyDescent="0.35">
      <c r="AD531" s="93"/>
    </row>
    <row r="532" spans="30:30" ht="30" customHeight="1" x14ac:dyDescent="0.35">
      <c r="AD532" s="93"/>
    </row>
    <row r="533" spans="30:30" ht="30" customHeight="1" x14ac:dyDescent="0.35">
      <c r="AD533" s="93"/>
    </row>
    <row r="534" spans="30:30" ht="30" customHeight="1" x14ac:dyDescent="0.35">
      <c r="AD534" s="93"/>
    </row>
    <row r="535" spans="30:30" ht="30" customHeight="1" x14ac:dyDescent="0.35">
      <c r="AD535" s="93"/>
    </row>
    <row r="536" spans="30:30" ht="30" customHeight="1" x14ac:dyDescent="0.35">
      <c r="AD536" s="93"/>
    </row>
    <row r="537" spans="30:30" ht="30" customHeight="1" x14ac:dyDescent="0.35">
      <c r="AD537" s="93"/>
    </row>
    <row r="538" spans="30:30" ht="30" customHeight="1" x14ac:dyDescent="0.35">
      <c r="AD538" s="93"/>
    </row>
    <row r="539" spans="30:30" ht="30" customHeight="1" x14ac:dyDescent="0.35">
      <c r="AD539" s="93"/>
    </row>
    <row r="540" spans="30:30" ht="30" customHeight="1" x14ac:dyDescent="0.35">
      <c r="AD540" s="93"/>
    </row>
    <row r="541" spans="30:30" ht="30" customHeight="1" x14ac:dyDescent="0.35">
      <c r="AD541" s="93"/>
    </row>
    <row r="542" spans="30:30" ht="30" customHeight="1" x14ac:dyDescent="0.35">
      <c r="AD542" s="93"/>
    </row>
    <row r="543" spans="30:30" ht="30" customHeight="1" x14ac:dyDescent="0.35">
      <c r="AD543" s="93"/>
    </row>
    <row r="544" spans="30:30" ht="30" customHeight="1" x14ac:dyDescent="0.35">
      <c r="AD544" s="93"/>
    </row>
    <row r="545" spans="30:30" ht="30" customHeight="1" x14ac:dyDescent="0.35">
      <c r="AD545" s="93"/>
    </row>
    <row r="546" spans="30:30" ht="30" customHeight="1" x14ac:dyDescent="0.35">
      <c r="AD546" s="93"/>
    </row>
    <row r="547" spans="30:30" ht="30" customHeight="1" x14ac:dyDescent="0.35">
      <c r="AD547" s="93"/>
    </row>
    <row r="548" spans="30:30" ht="30" customHeight="1" x14ac:dyDescent="0.35">
      <c r="AD548" s="93"/>
    </row>
    <row r="549" spans="30:30" ht="30" customHeight="1" x14ac:dyDescent="0.35">
      <c r="AD549" s="93"/>
    </row>
    <row r="550" spans="30:30" ht="30" customHeight="1" x14ac:dyDescent="0.35">
      <c r="AD550" s="93"/>
    </row>
    <row r="551" spans="30:30" ht="30" customHeight="1" x14ac:dyDescent="0.35">
      <c r="AD551" s="93"/>
    </row>
    <row r="552" spans="30:30" ht="30" customHeight="1" x14ac:dyDescent="0.35">
      <c r="AD552" s="93"/>
    </row>
    <row r="553" spans="30:30" ht="30" customHeight="1" x14ac:dyDescent="0.35">
      <c r="AD553" s="93"/>
    </row>
    <row r="554" spans="30:30" ht="30" customHeight="1" x14ac:dyDescent="0.35">
      <c r="AD554" s="93"/>
    </row>
    <row r="555" spans="30:30" ht="30" customHeight="1" x14ac:dyDescent="0.35">
      <c r="AD555" s="93"/>
    </row>
    <row r="556" spans="30:30" ht="30" customHeight="1" x14ac:dyDescent="0.35">
      <c r="AD556" s="93"/>
    </row>
    <row r="557" spans="30:30" ht="30" customHeight="1" x14ac:dyDescent="0.35">
      <c r="AD557" s="93"/>
    </row>
    <row r="558" spans="30:30" ht="30" customHeight="1" x14ac:dyDescent="0.35">
      <c r="AD558" s="93"/>
    </row>
    <row r="559" spans="30:30" ht="30" customHeight="1" x14ac:dyDescent="0.35">
      <c r="AD559" s="93"/>
    </row>
    <row r="560" spans="30:30" ht="30" customHeight="1" x14ac:dyDescent="0.35">
      <c r="AD560" s="93"/>
    </row>
    <row r="561" spans="30:30" ht="30" customHeight="1" x14ac:dyDescent="0.35">
      <c r="AD561" s="93"/>
    </row>
    <row r="562" spans="30:30" ht="30" customHeight="1" x14ac:dyDescent="0.35">
      <c r="AD562" s="93"/>
    </row>
    <row r="563" spans="30:30" ht="30" customHeight="1" x14ac:dyDescent="0.35">
      <c r="AD563" s="93"/>
    </row>
    <row r="564" spans="30:30" ht="30" customHeight="1" x14ac:dyDescent="0.35">
      <c r="AD564" s="93"/>
    </row>
    <row r="565" spans="30:30" ht="30" customHeight="1" x14ac:dyDescent="0.35">
      <c r="AD565" s="93"/>
    </row>
    <row r="566" spans="30:30" ht="30" customHeight="1" x14ac:dyDescent="0.35">
      <c r="AD566" s="93"/>
    </row>
    <row r="567" spans="30:30" ht="30" customHeight="1" x14ac:dyDescent="0.35">
      <c r="AD567" s="93"/>
    </row>
    <row r="568" spans="30:30" ht="30" customHeight="1" x14ac:dyDescent="0.35">
      <c r="AD568" s="93"/>
    </row>
    <row r="569" spans="30:30" ht="30" customHeight="1" x14ac:dyDescent="0.35">
      <c r="AD569" s="93"/>
    </row>
    <row r="570" spans="30:30" ht="30" customHeight="1" x14ac:dyDescent="0.35">
      <c r="AD570" s="93"/>
    </row>
    <row r="571" spans="30:30" ht="30" customHeight="1" x14ac:dyDescent="0.35">
      <c r="AD571" s="93"/>
    </row>
    <row r="572" spans="30:30" ht="30" customHeight="1" x14ac:dyDescent="0.35">
      <c r="AD572" s="93"/>
    </row>
    <row r="573" spans="30:30" ht="30" customHeight="1" x14ac:dyDescent="0.35">
      <c r="AD573" s="93"/>
    </row>
    <row r="574" spans="30:30" ht="30" customHeight="1" x14ac:dyDescent="0.35">
      <c r="AD574" s="93"/>
    </row>
    <row r="575" spans="30:30" ht="30" customHeight="1" x14ac:dyDescent="0.35">
      <c r="AD575" s="93"/>
    </row>
    <row r="576" spans="30:30" ht="30" customHeight="1" x14ac:dyDescent="0.35">
      <c r="AD576" s="93"/>
    </row>
    <row r="577" spans="30:30" ht="30" customHeight="1" x14ac:dyDescent="0.35">
      <c r="AD577" s="93"/>
    </row>
    <row r="578" spans="30:30" ht="30" customHeight="1" x14ac:dyDescent="0.35">
      <c r="AD578" s="93"/>
    </row>
    <row r="579" spans="30:30" ht="30" customHeight="1" x14ac:dyDescent="0.35">
      <c r="AD579" s="93"/>
    </row>
    <row r="580" spans="30:30" ht="30" customHeight="1" x14ac:dyDescent="0.35">
      <c r="AD580" s="93"/>
    </row>
    <row r="581" spans="30:30" ht="30" customHeight="1" x14ac:dyDescent="0.35">
      <c r="AD581" s="93"/>
    </row>
    <row r="582" spans="30:30" ht="30" customHeight="1" x14ac:dyDescent="0.35">
      <c r="AD582" s="93"/>
    </row>
    <row r="583" spans="30:30" ht="30" customHeight="1" x14ac:dyDescent="0.35">
      <c r="AD583" s="93"/>
    </row>
    <row r="584" spans="30:30" ht="30" customHeight="1" x14ac:dyDescent="0.35">
      <c r="AD584" s="93"/>
    </row>
    <row r="585" spans="30:30" ht="30" customHeight="1" x14ac:dyDescent="0.35">
      <c r="AD585" s="93"/>
    </row>
    <row r="586" spans="30:30" ht="30" customHeight="1" x14ac:dyDescent="0.35">
      <c r="AD586" s="93"/>
    </row>
    <row r="587" spans="30:30" ht="30" customHeight="1" x14ac:dyDescent="0.35">
      <c r="AD587" s="93"/>
    </row>
    <row r="588" spans="30:30" ht="30" customHeight="1" x14ac:dyDescent="0.35">
      <c r="AD588" s="93"/>
    </row>
    <row r="589" spans="30:30" ht="30" customHeight="1" x14ac:dyDescent="0.35">
      <c r="AD589" s="93"/>
    </row>
    <row r="590" spans="30:30" ht="30" customHeight="1" x14ac:dyDescent="0.35">
      <c r="AD590" s="93"/>
    </row>
    <row r="591" spans="30:30" ht="30" customHeight="1" x14ac:dyDescent="0.35">
      <c r="AD591" s="93"/>
    </row>
    <row r="592" spans="30:30" ht="30" customHeight="1" x14ac:dyDescent="0.35">
      <c r="AD592" s="93"/>
    </row>
    <row r="593" spans="30:30" ht="30" customHeight="1" x14ac:dyDescent="0.35">
      <c r="AD593" s="93"/>
    </row>
    <row r="594" spans="30:30" ht="30" customHeight="1" x14ac:dyDescent="0.35">
      <c r="AD594" s="93"/>
    </row>
    <row r="595" spans="30:30" ht="30" customHeight="1" x14ac:dyDescent="0.35">
      <c r="AD595" s="93"/>
    </row>
    <row r="596" spans="30:30" ht="30" customHeight="1" x14ac:dyDescent="0.35">
      <c r="AD596" s="93"/>
    </row>
    <row r="597" spans="30:30" ht="30" customHeight="1" x14ac:dyDescent="0.35">
      <c r="AD597" s="93"/>
    </row>
    <row r="598" spans="30:30" ht="30" customHeight="1" x14ac:dyDescent="0.35">
      <c r="AD598" s="93"/>
    </row>
    <row r="599" spans="30:30" ht="30" customHeight="1" x14ac:dyDescent="0.35">
      <c r="AD599" s="93"/>
    </row>
    <row r="600" spans="30:30" ht="30" customHeight="1" x14ac:dyDescent="0.35">
      <c r="AD600" s="93"/>
    </row>
    <row r="601" spans="30:30" ht="30" customHeight="1" x14ac:dyDescent="0.35">
      <c r="AD601" s="93"/>
    </row>
    <row r="602" spans="30:30" ht="30" customHeight="1" x14ac:dyDescent="0.35">
      <c r="AD602" s="93"/>
    </row>
    <row r="603" spans="30:30" ht="30" customHeight="1" x14ac:dyDescent="0.35">
      <c r="AD603" s="93"/>
    </row>
    <row r="604" spans="30:30" ht="30" customHeight="1" x14ac:dyDescent="0.35">
      <c r="AD604" s="93"/>
    </row>
    <row r="605" spans="30:30" ht="30" customHeight="1" x14ac:dyDescent="0.35">
      <c r="AD605" s="93"/>
    </row>
    <row r="606" spans="30:30" ht="30" customHeight="1" x14ac:dyDescent="0.35">
      <c r="AD606" s="93"/>
    </row>
    <row r="607" spans="30:30" ht="30" customHeight="1" x14ac:dyDescent="0.35">
      <c r="AD607" s="93"/>
    </row>
    <row r="608" spans="30:30" ht="30" customHeight="1" x14ac:dyDescent="0.35">
      <c r="AD608" s="93"/>
    </row>
    <row r="609" spans="30:30" ht="30" customHeight="1" x14ac:dyDescent="0.35">
      <c r="AD609" s="93"/>
    </row>
    <row r="610" spans="30:30" ht="30" customHeight="1" x14ac:dyDescent="0.35">
      <c r="AD610" s="93"/>
    </row>
    <row r="611" spans="30:30" ht="30" customHeight="1" x14ac:dyDescent="0.35">
      <c r="AD611" s="93"/>
    </row>
    <row r="612" spans="30:30" ht="30" customHeight="1" x14ac:dyDescent="0.35">
      <c r="AD612" s="93"/>
    </row>
    <row r="613" spans="30:30" ht="30" customHeight="1" x14ac:dyDescent="0.35">
      <c r="AD613" s="93"/>
    </row>
    <row r="614" spans="30:30" ht="30" customHeight="1" x14ac:dyDescent="0.35">
      <c r="AD614" s="93"/>
    </row>
    <row r="615" spans="30:30" ht="30" customHeight="1" x14ac:dyDescent="0.35">
      <c r="AD615" s="93"/>
    </row>
    <row r="616" spans="30:30" ht="30" customHeight="1" x14ac:dyDescent="0.35">
      <c r="AD616" s="93"/>
    </row>
    <row r="617" spans="30:30" ht="30" customHeight="1" x14ac:dyDescent="0.35">
      <c r="AD617" s="93"/>
    </row>
    <row r="618" spans="30:30" ht="30" customHeight="1" x14ac:dyDescent="0.35">
      <c r="AD618" s="93"/>
    </row>
    <row r="619" spans="30:30" ht="30" customHeight="1" x14ac:dyDescent="0.35">
      <c r="AD619" s="93"/>
    </row>
    <row r="620" spans="30:30" ht="30" customHeight="1" x14ac:dyDescent="0.35">
      <c r="AD620" s="93"/>
    </row>
    <row r="621" spans="30:30" ht="30" customHeight="1" x14ac:dyDescent="0.35">
      <c r="AD621" s="93"/>
    </row>
    <row r="622" spans="30:30" ht="30" customHeight="1" x14ac:dyDescent="0.35">
      <c r="AD622" s="93"/>
    </row>
    <row r="623" spans="30:30" ht="30" customHeight="1" x14ac:dyDescent="0.35">
      <c r="AD623" s="93"/>
    </row>
    <row r="624" spans="30:30" ht="30" customHeight="1" x14ac:dyDescent="0.35">
      <c r="AD624" s="93"/>
    </row>
    <row r="625" spans="30:30" ht="30" customHeight="1" x14ac:dyDescent="0.35">
      <c r="AD625" s="93"/>
    </row>
    <row r="626" spans="30:30" ht="30" customHeight="1" x14ac:dyDescent="0.35">
      <c r="AD626" s="93"/>
    </row>
    <row r="627" spans="30:30" ht="30" customHeight="1" x14ac:dyDescent="0.35">
      <c r="AD627" s="93"/>
    </row>
    <row r="628" spans="30:30" ht="30" customHeight="1" x14ac:dyDescent="0.35">
      <c r="AD628" s="93"/>
    </row>
    <row r="629" spans="30:30" ht="30" customHeight="1" x14ac:dyDescent="0.35">
      <c r="AD629" s="93"/>
    </row>
    <row r="630" spans="30:30" ht="30" customHeight="1" x14ac:dyDescent="0.35">
      <c r="AD630" s="93"/>
    </row>
    <row r="631" spans="30:30" ht="30" customHeight="1" x14ac:dyDescent="0.35">
      <c r="AD631" s="93"/>
    </row>
    <row r="632" spans="30:30" ht="30" customHeight="1" x14ac:dyDescent="0.35">
      <c r="AD632" s="93"/>
    </row>
    <row r="633" spans="30:30" ht="30" customHeight="1" x14ac:dyDescent="0.35">
      <c r="AD633" s="93"/>
    </row>
    <row r="634" spans="30:30" ht="30" customHeight="1" x14ac:dyDescent="0.35">
      <c r="AD634" s="93"/>
    </row>
    <row r="635" spans="30:30" ht="30" customHeight="1" x14ac:dyDescent="0.35">
      <c r="AD635" s="93"/>
    </row>
    <row r="636" spans="30:30" ht="30" customHeight="1" x14ac:dyDescent="0.35">
      <c r="AD636" s="93"/>
    </row>
    <row r="637" spans="30:30" ht="30" customHeight="1" x14ac:dyDescent="0.35">
      <c r="AD637" s="93"/>
    </row>
    <row r="638" spans="30:30" ht="30" customHeight="1" x14ac:dyDescent="0.35">
      <c r="AD638" s="93"/>
    </row>
    <row r="639" spans="30:30" ht="30" customHeight="1" x14ac:dyDescent="0.35">
      <c r="AD639" s="93"/>
    </row>
    <row r="640" spans="30:30" ht="30" customHeight="1" x14ac:dyDescent="0.35">
      <c r="AD640" s="93"/>
    </row>
    <row r="641" spans="30:30" ht="30" customHeight="1" x14ac:dyDescent="0.35">
      <c r="AD641" s="93"/>
    </row>
    <row r="642" spans="30:30" ht="30" customHeight="1" x14ac:dyDescent="0.35">
      <c r="AD642" s="93"/>
    </row>
    <row r="643" spans="30:30" ht="30" customHeight="1" x14ac:dyDescent="0.35">
      <c r="AD643" s="93"/>
    </row>
    <row r="644" spans="30:30" ht="30" customHeight="1" x14ac:dyDescent="0.35">
      <c r="AD644" s="93"/>
    </row>
    <row r="645" spans="30:30" ht="30" customHeight="1" x14ac:dyDescent="0.35">
      <c r="AD645" s="93"/>
    </row>
    <row r="646" spans="30:30" ht="30" customHeight="1" x14ac:dyDescent="0.35">
      <c r="AD646" s="93"/>
    </row>
    <row r="647" spans="30:30" ht="30" customHeight="1" x14ac:dyDescent="0.35">
      <c r="AD647" s="93"/>
    </row>
    <row r="648" spans="30:30" ht="30" customHeight="1" x14ac:dyDescent="0.35">
      <c r="AD648" s="93"/>
    </row>
    <row r="649" spans="30:30" ht="30" customHeight="1" x14ac:dyDescent="0.35">
      <c r="AD649" s="93"/>
    </row>
    <row r="650" spans="30:30" ht="30" customHeight="1" x14ac:dyDescent="0.35">
      <c r="AD650" s="93"/>
    </row>
    <row r="651" spans="30:30" ht="30" customHeight="1" x14ac:dyDescent="0.35">
      <c r="AD651" s="93"/>
    </row>
    <row r="652" spans="30:30" ht="30" customHeight="1" x14ac:dyDescent="0.35">
      <c r="AD652" s="93"/>
    </row>
    <row r="653" spans="30:30" ht="30" customHeight="1" x14ac:dyDescent="0.35">
      <c r="AD653" s="93"/>
    </row>
    <row r="654" spans="30:30" ht="30" customHeight="1" x14ac:dyDescent="0.35">
      <c r="AD654" s="93"/>
    </row>
    <row r="655" spans="30:30" ht="30" customHeight="1" x14ac:dyDescent="0.35">
      <c r="AD655" s="93"/>
    </row>
    <row r="656" spans="30:30" ht="30" customHeight="1" x14ac:dyDescent="0.35">
      <c r="AD656" s="93"/>
    </row>
    <row r="657" spans="30:30" ht="30" customHeight="1" x14ac:dyDescent="0.35">
      <c r="AD657" s="93"/>
    </row>
    <row r="658" spans="30:30" ht="30" customHeight="1" x14ac:dyDescent="0.35">
      <c r="AD658" s="93"/>
    </row>
    <row r="659" spans="30:30" ht="30" customHeight="1" x14ac:dyDescent="0.35">
      <c r="AD659" s="93"/>
    </row>
    <row r="660" spans="30:30" ht="30" customHeight="1" x14ac:dyDescent="0.35">
      <c r="AD660" s="93"/>
    </row>
    <row r="661" spans="30:30" ht="30" customHeight="1" x14ac:dyDescent="0.35">
      <c r="AD661" s="93"/>
    </row>
    <row r="662" spans="30:30" ht="30" customHeight="1" x14ac:dyDescent="0.35">
      <c r="AD662" s="93"/>
    </row>
    <row r="663" spans="30:30" ht="30" customHeight="1" x14ac:dyDescent="0.35">
      <c r="AD663" s="93"/>
    </row>
    <row r="664" spans="30:30" ht="30" customHeight="1" x14ac:dyDescent="0.35">
      <c r="AD664" s="93"/>
    </row>
    <row r="665" spans="30:30" ht="30" customHeight="1" x14ac:dyDescent="0.35">
      <c r="AD665" s="93"/>
    </row>
    <row r="666" spans="30:30" ht="30" customHeight="1" x14ac:dyDescent="0.35">
      <c r="AD666" s="93"/>
    </row>
    <row r="667" spans="30:30" ht="30" customHeight="1" x14ac:dyDescent="0.35">
      <c r="AD667" s="93"/>
    </row>
    <row r="668" spans="30:30" ht="30" customHeight="1" x14ac:dyDescent="0.35">
      <c r="AD668" s="93"/>
    </row>
    <row r="669" spans="30:30" ht="30" customHeight="1" x14ac:dyDescent="0.35">
      <c r="AD669" s="93"/>
    </row>
    <row r="670" spans="30:30" ht="30" customHeight="1" x14ac:dyDescent="0.35">
      <c r="AD670" s="93"/>
    </row>
    <row r="671" spans="30:30" ht="30" customHeight="1" x14ac:dyDescent="0.35">
      <c r="AD671" s="93"/>
    </row>
    <row r="672" spans="30:30" ht="30" customHeight="1" x14ac:dyDescent="0.35">
      <c r="AD672" s="93"/>
    </row>
    <row r="673" spans="30:30" ht="30" customHeight="1" x14ac:dyDescent="0.35">
      <c r="AD673" s="93"/>
    </row>
    <row r="674" spans="30:30" ht="30" customHeight="1" x14ac:dyDescent="0.35">
      <c r="AD674" s="93"/>
    </row>
    <row r="675" spans="30:30" ht="30" customHeight="1" x14ac:dyDescent="0.35">
      <c r="AD675" s="93"/>
    </row>
    <row r="676" spans="30:30" ht="30" customHeight="1" x14ac:dyDescent="0.35">
      <c r="AD676" s="93"/>
    </row>
    <row r="677" spans="30:30" ht="30" customHeight="1" x14ac:dyDescent="0.35">
      <c r="AD677" s="93"/>
    </row>
    <row r="678" spans="30:30" ht="30" customHeight="1" x14ac:dyDescent="0.35">
      <c r="AD678" s="93"/>
    </row>
    <row r="679" spans="30:30" ht="30" customHeight="1" x14ac:dyDescent="0.35">
      <c r="AD679" s="93"/>
    </row>
    <row r="680" spans="30:30" ht="30" customHeight="1" x14ac:dyDescent="0.35">
      <c r="AD680" s="93"/>
    </row>
    <row r="681" spans="30:30" ht="30" customHeight="1" x14ac:dyDescent="0.35">
      <c r="AD681" s="93"/>
    </row>
    <row r="682" spans="30:30" ht="30" customHeight="1" x14ac:dyDescent="0.35">
      <c r="AD682" s="93"/>
    </row>
    <row r="683" spans="30:30" ht="30" customHeight="1" x14ac:dyDescent="0.35">
      <c r="AD683" s="93"/>
    </row>
    <row r="684" spans="30:30" ht="30" customHeight="1" x14ac:dyDescent="0.35">
      <c r="AD684" s="93"/>
    </row>
    <row r="685" spans="30:30" ht="30" customHeight="1" x14ac:dyDescent="0.35">
      <c r="AD685" s="93"/>
    </row>
    <row r="686" spans="30:30" ht="30" customHeight="1" x14ac:dyDescent="0.35">
      <c r="AD686" s="93"/>
    </row>
    <row r="687" spans="30:30" ht="30" customHeight="1" x14ac:dyDescent="0.35">
      <c r="AD687" s="93"/>
    </row>
    <row r="688" spans="30:30" ht="30" customHeight="1" x14ac:dyDescent="0.35">
      <c r="AD688" s="93"/>
    </row>
    <row r="689" spans="30:30" ht="30" customHeight="1" x14ac:dyDescent="0.35">
      <c r="AD689" s="93"/>
    </row>
    <row r="690" spans="30:30" ht="30" customHeight="1" x14ac:dyDescent="0.35">
      <c r="AD690" s="93"/>
    </row>
    <row r="691" spans="30:30" ht="30" customHeight="1" x14ac:dyDescent="0.35">
      <c r="AD691" s="93"/>
    </row>
    <row r="692" spans="30:30" ht="30" customHeight="1" x14ac:dyDescent="0.35">
      <c r="AD692" s="93"/>
    </row>
    <row r="693" spans="30:30" ht="30" customHeight="1" x14ac:dyDescent="0.35">
      <c r="AD693" s="93"/>
    </row>
    <row r="694" spans="30:30" ht="30" customHeight="1" x14ac:dyDescent="0.35">
      <c r="AD694" s="93"/>
    </row>
    <row r="695" spans="30:30" ht="30" customHeight="1" x14ac:dyDescent="0.35">
      <c r="AD695" s="93"/>
    </row>
    <row r="696" spans="30:30" ht="30" customHeight="1" x14ac:dyDescent="0.35">
      <c r="AD696" s="93"/>
    </row>
    <row r="697" spans="30:30" ht="30" customHeight="1" x14ac:dyDescent="0.35">
      <c r="AD697" s="93"/>
    </row>
    <row r="698" spans="30:30" ht="30" customHeight="1" x14ac:dyDescent="0.35">
      <c r="AD698" s="93"/>
    </row>
    <row r="699" spans="30:30" ht="30" customHeight="1" x14ac:dyDescent="0.35">
      <c r="AD699" s="93"/>
    </row>
    <row r="700" spans="30:30" ht="30" customHeight="1" x14ac:dyDescent="0.35">
      <c r="AD700" s="93"/>
    </row>
    <row r="701" spans="30:30" ht="30" customHeight="1" x14ac:dyDescent="0.35">
      <c r="AD701" s="93"/>
    </row>
    <row r="702" spans="30:30" ht="30" customHeight="1" x14ac:dyDescent="0.35">
      <c r="AD702" s="93"/>
    </row>
    <row r="703" spans="30:30" ht="30" customHeight="1" x14ac:dyDescent="0.35">
      <c r="AD703" s="93"/>
    </row>
    <row r="704" spans="30:30" ht="30" customHeight="1" x14ac:dyDescent="0.35">
      <c r="AD704" s="93"/>
    </row>
    <row r="705" spans="30:30" ht="30" customHeight="1" x14ac:dyDescent="0.35">
      <c r="AD705" s="93"/>
    </row>
    <row r="706" spans="30:30" ht="30" customHeight="1" x14ac:dyDescent="0.35">
      <c r="AD706" s="93"/>
    </row>
    <row r="707" spans="30:30" ht="30" customHeight="1" x14ac:dyDescent="0.35">
      <c r="AD707" s="93"/>
    </row>
    <row r="708" spans="30:30" ht="30" customHeight="1" x14ac:dyDescent="0.35">
      <c r="AD708" s="93"/>
    </row>
    <row r="709" spans="30:30" ht="30" customHeight="1" x14ac:dyDescent="0.35">
      <c r="AD709" s="93"/>
    </row>
    <row r="710" spans="30:30" ht="30" customHeight="1" x14ac:dyDescent="0.35">
      <c r="AD710" s="93"/>
    </row>
    <row r="711" spans="30:30" ht="30" customHeight="1" x14ac:dyDescent="0.35">
      <c r="AD711" s="93"/>
    </row>
    <row r="712" spans="30:30" ht="30" customHeight="1" x14ac:dyDescent="0.35">
      <c r="AD712" s="93"/>
    </row>
    <row r="713" spans="30:30" ht="30" customHeight="1" x14ac:dyDescent="0.35">
      <c r="AD713" s="93"/>
    </row>
    <row r="714" spans="30:30" ht="30" customHeight="1" x14ac:dyDescent="0.35">
      <c r="AD714" s="93"/>
    </row>
    <row r="715" spans="30:30" ht="30" customHeight="1" x14ac:dyDescent="0.35">
      <c r="AD715" s="93"/>
    </row>
    <row r="716" spans="30:30" ht="30" customHeight="1" x14ac:dyDescent="0.35">
      <c r="AD716" s="93"/>
    </row>
    <row r="717" spans="30:30" ht="30" customHeight="1" x14ac:dyDescent="0.35">
      <c r="AD717" s="93"/>
    </row>
    <row r="718" spans="30:30" ht="30" customHeight="1" x14ac:dyDescent="0.35">
      <c r="AD718" s="93"/>
    </row>
    <row r="719" spans="30:30" ht="30" customHeight="1" x14ac:dyDescent="0.35">
      <c r="AD719" s="93"/>
    </row>
    <row r="720" spans="30:30" ht="30" customHeight="1" x14ac:dyDescent="0.35">
      <c r="AD720" s="93"/>
    </row>
    <row r="721" spans="30:30" ht="30" customHeight="1" x14ac:dyDescent="0.35">
      <c r="AD721" s="93"/>
    </row>
    <row r="722" spans="30:30" ht="30" customHeight="1" x14ac:dyDescent="0.35">
      <c r="AD722" s="93"/>
    </row>
    <row r="723" spans="30:30" ht="30" customHeight="1" x14ac:dyDescent="0.35">
      <c r="AD723" s="93"/>
    </row>
    <row r="724" spans="30:30" ht="30" customHeight="1" x14ac:dyDescent="0.35">
      <c r="AD724" s="93"/>
    </row>
    <row r="725" spans="30:30" ht="30" customHeight="1" x14ac:dyDescent="0.35">
      <c r="AD725" s="93"/>
    </row>
    <row r="726" spans="30:30" ht="30" customHeight="1" x14ac:dyDescent="0.35">
      <c r="AD726" s="93"/>
    </row>
    <row r="727" spans="30:30" ht="30" customHeight="1" x14ac:dyDescent="0.35">
      <c r="AD727" s="93"/>
    </row>
    <row r="728" spans="30:30" ht="30" customHeight="1" x14ac:dyDescent="0.35">
      <c r="AD728" s="93"/>
    </row>
    <row r="729" spans="30:30" ht="30" customHeight="1" x14ac:dyDescent="0.35">
      <c r="AD729" s="93"/>
    </row>
    <row r="730" spans="30:30" ht="30" customHeight="1" x14ac:dyDescent="0.35">
      <c r="AD730" s="93"/>
    </row>
    <row r="731" spans="30:30" ht="30" customHeight="1" x14ac:dyDescent="0.35">
      <c r="AD731" s="93"/>
    </row>
    <row r="732" spans="30:30" ht="30" customHeight="1" x14ac:dyDescent="0.35">
      <c r="AD732" s="93"/>
    </row>
    <row r="733" spans="30:30" ht="30" customHeight="1" x14ac:dyDescent="0.35">
      <c r="AD733" s="93"/>
    </row>
    <row r="734" spans="30:30" ht="30" customHeight="1" x14ac:dyDescent="0.35">
      <c r="AD734" s="93"/>
    </row>
    <row r="735" spans="30:30" ht="30" customHeight="1" x14ac:dyDescent="0.35">
      <c r="AD735" s="93"/>
    </row>
    <row r="736" spans="30:30" ht="30" customHeight="1" x14ac:dyDescent="0.35">
      <c r="AD736" s="93"/>
    </row>
    <row r="737" spans="30:30" ht="30" customHeight="1" x14ac:dyDescent="0.35">
      <c r="AD737" s="93"/>
    </row>
    <row r="738" spans="30:30" ht="30" customHeight="1" x14ac:dyDescent="0.35">
      <c r="AD738" s="93"/>
    </row>
    <row r="739" spans="30:30" ht="30" customHeight="1" x14ac:dyDescent="0.35">
      <c r="AD739" s="93"/>
    </row>
    <row r="740" spans="30:30" ht="30" customHeight="1" x14ac:dyDescent="0.35">
      <c r="AD740" s="93"/>
    </row>
    <row r="741" spans="30:30" ht="30" customHeight="1" x14ac:dyDescent="0.35">
      <c r="AD741" s="93"/>
    </row>
    <row r="742" spans="30:30" ht="30" customHeight="1" x14ac:dyDescent="0.35">
      <c r="AD742" s="93"/>
    </row>
    <row r="743" spans="30:30" ht="30" customHeight="1" x14ac:dyDescent="0.35">
      <c r="AD743" s="93"/>
    </row>
    <row r="744" spans="30:30" ht="30" customHeight="1" x14ac:dyDescent="0.35">
      <c r="AD744" s="93"/>
    </row>
    <row r="745" spans="30:30" ht="30" customHeight="1" x14ac:dyDescent="0.35">
      <c r="AD745" s="93"/>
    </row>
    <row r="746" spans="30:30" ht="30" customHeight="1" x14ac:dyDescent="0.35">
      <c r="AD746" s="93"/>
    </row>
    <row r="747" spans="30:30" ht="30" customHeight="1" x14ac:dyDescent="0.35">
      <c r="AD747" s="93"/>
    </row>
    <row r="748" spans="30:30" ht="30" customHeight="1" x14ac:dyDescent="0.35">
      <c r="AD748" s="93"/>
    </row>
    <row r="749" spans="30:30" ht="30" customHeight="1" x14ac:dyDescent="0.35">
      <c r="AD749" s="93"/>
    </row>
    <row r="750" spans="30:30" ht="30" customHeight="1" x14ac:dyDescent="0.35">
      <c r="AD750" s="93"/>
    </row>
    <row r="751" spans="30:30" ht="30" customHeight="1" x14ac:dyDescent="0.35">
      <c r="AD751" s="93"/>
    </row>
    <row r="752" spans="30:30" ht="30" customHeight="1" x14ac:dyDescent="0.35">
      <c r="AD752" s="93"/>
    </row>
    <row r="753" spans="30:30" ht="30" customHeight="1" x14ac:dyDescent="0.35">
      <c r="AD753" s="93"/>
    </row>
    <row r="754" spans="30:30" ht="30" customHeight="1" x14ac:dyDescent="0.35">
      <c r="AD754" s="93"/>
    </row>
    <row r="755" spans="30:30" ht="30" customHeight="1" x14ac:dyDescent="0.35">
      <c r="AD755" s="93"/>
    </row>
    <row r="756" spans="30:30" ht="30" customHeight="1" x14ac:dyDescent="0.35">
      <c r="AD756" s="93"/>
    </row>
    <row r="757" spans="30:30" ht="30" customHeight="1" x14ac:dyDescent="0.35">
      <c r="AD757" s="93"/>
    </row>
    <row r="758" spans="30:30" ht="30" customHeight="1" x14ac:dyDescent="0.35">
      <c r="AD758" s="93"/>
    </row>
    <row r="759" spans="30:30" ht="30" customHeight="1" x14ac:dyDescent="0.35">
      <c r="AD759" s="93"/>
    </row>
    <row r="760" spans="30:30" ht="30" customHeight="1" x14ac:dyDescent="0.35">
      <c r="AD760" s="93"/>
    </row>
    <row r="761" spans="30:30" ht="30" customHeight="1" x14ac:dyDescent="0.35">
      <c r="AD761" s="93"/>
    </row>
    <row r="762" spans="30:30" ht="30" customHeight="1" x14ac:dyDescent="0.35">
      <c r="AD762" s="93"/>
    </row>
    <row r="763" spans="30:30" ht="30" customHeight="1" x14ac:dyDescent="0.35">
      <c r="AD763" s="93"/>
    </row>
    <row r="764" spans="30:30" ht="30" customHeight="1" x14ac:dyDescent="0.35">
      <c r="AD764" s="93"/>
    </row>
    <row r="765" spans="30:30" ht="30" customHeight="1" x14ac:dyDescent="0.35">
      <c r="AD765" s="93"/>
    </row>
    <row r="766" spans="30:30" ht="30" customHeight="1" x14ac:dyDescent="0.35">
      <c r="AD766" s="93"/>
    </row>
    <row r="767" spans="30:30" ht="30" customHeight="1" x14ac:dyDescent="0.35">
      <c r="AD767" s="93"/>
    </row>
    <row r="768" spans="30:30" ht="30" customHeight="1" x14ac:dyDescent="0.35">
      <c r="AD768" s="93"/>
    </row>
    <row r="769" spans="30:30" ht="30" customHeight="1" x14ac:dyDescent="0.35">
      <c r="AD769" s="93"/>
    </row>
    <row r="770" spans="30:30" ht="30" customHeight="1" x14ac:dyDescent="0.35">
      <c r="AD770" s="93"/>
    </row>
    <row r="771" spans="30:30" ht="30" customHeight="1" x14ac:dyDescent="0.35">
      <c r="AD771" s="93"/>
    </row>
    <row r="772" spans="30:30" ht="30" customHeight="1" x14ac:dyDescent="0.35">
      <c r="AD772" s="93"/>
    </row>
    <row r="773" spans="30:30" ht="30" customHeight="1" x14ac:dyDescent="0.35">
      <c r="AD773" s="93"/>
    </row>
    <row r="774" spans="30:30" ht="30" customHeight="1" x14ac:dyDescent="0.35">
      <c r="AD774" s="93"/>
    </row>
    <row r="775" spans="30:30" ht="30" customHeight="1" x14ac:dyDescent="0.35">
      <c r="AD775" s="93"/>
    </row>
    <row r="776" spans="30:30" ht="30" customHeight="1" x14ac:dyDescent="0.35">
      <c r="AD776" s="93"/>
    </row>
    <row r="777" spans="30:30" ht="30" customHeight="1" x14ac:dyDescent="0.35">
      <c r="AD777" s="93"/>
    </row>
    <row r="778" spans="30:30" ht="30" customHeight="1" x14ac:dyDescent="0.35">
      <c r="AD778" s="93"/>
    </row>
    <row r="779" spans="30:30" ht="30" customHeight="1" x14ac:dyDescent="0.35">
      <c r="AD779" s="93"/>
    </row>
    <row r="780" spans="30:30" ht="30" customHeight="1" x14ac:dyDescent="0.35">
      <c r="AD780" s="93"/>
    </row>
    <row r="781" spans="30:30" ht="30" customHeight="1" x14ac:dyDescent="0.35">
      <c r="AD781" s="93"/>
    </row>
    <row r="782" spans="30:30" ht="30" customHeight="1" x14ac:dyDescent="0.35">
      <c r="AD782" s="93"/>
    </row>
    <row r="783" spans="30:30" ht="30" customHeight="1" x14ac:dyDescent="0.35">
      <c r="AD783" s="93"/>
    </row>
    <row r="784" spans="30:30" ht="30" customHeight="1" x14ac:dyDescent="0.35">
      <c r="AD784" s="93"/>
    </row>
    <row r="785" spans="30:30" ht="30" customHeight="1" x14ac:dyDescent="0.35">
      <c r="AD785" s="93"/>
    </row>
    <row r="786" spans="30:30" ht="30" customHeight="1" x14ac:dyDescent="0.35">
      <c r="AD786" s="93"/>
    </row>
    <row r="787" spans="30:30" ht="30" customHeight="1" x14ac:dyDescent="0.35">
      <c r="AD787" s="93"/>
    </row>
    <row r="788" spans="30:30" ht="30" customHeight="1" x14ac:dyDescent="0.35">
      <c r="AD788" s="93"/>
    </row>
    <row r="789" spans="30:30" ht="30" customHeight="1" x14ac:dyDescent="0.35">
      <c r="AD789" s="93"/>
    </row>
    <row r="790" spans="30:30" ht="30" customHeight="1" x14ac:dyDescent="0.35">
      <c r="AD790" s="93"/>
    </row>
    <row r="791" spans="30:30" ht="30" customHeight="1" x14ac:dyDescent="0.35">
      <c r="AD791" s="93"/>
    </row>
    <row r="792" spans="30:30" ht="30" customHeight="1" x14ac:dyDescent="0.35">
      <c r="AD792" s="93"/>
    </row>
    <row r="793" spans="30:30" ht="30" customHeight="1" x14ac:dyDescent="0.35">
      <c r="AD793" s="93"/>
    </row>
    <row r="794" spans="30:30" ht="30" customHeight="1" x14ac:dyDescent="0.35">
      <c r="AD794" s="93"/>
    </row>
    <row r="795" spans="30:30" ht="30" customHeight="1" x14ac:dyDescent="0.35">
      <c r="AD795" s="93"/>
    </row>
    <row r="796" spans="30:30" ht="30" customHeight="1" x14ac:dyDescent="0.35">
      <c r="AD796" s="93"/>
    </row>
    <row r="797" spans="30:30" ht="30" customHeight="1" x14ac:dyDescent="0.35">
      <c r="AD797" s="93"/>
    </row>
    <row r="798" spans="30:30" ht="30" customHeight="1" x14ac:dyDescent="0.35">
      <c r="AD798" s="93"/>
    </row>
    <row r="799" spans="30:30" ht="30" customHeight="1" x14ac:dyDescent="0.35">
      <c r="AD799" s="93"/>
    </row>
    <row r="800" spans="30:30" ht="30" customHeight="1" x14ac:dyDescent="0.35">
      <c r="AD800" s="93"/>
    </row>
    <row r="801" spans="30:30" ht="30" customHeight="1" x14ac:dyDescent="0.35">
      <c r="AD801" s="93"/>
    </row>
    <row r="802" spans="30:30" ht="30" customHeight="1" x14ac:dyDescent="0.35">
      <c r="AD802" s="93"/>
    </row>
    <row r="803" spans="30:30" ht="30" customHeight="1" x14ac:dyDescent="0.35">
      <c r="AD803" s="93"/>
    </row>
    <row r="804" spans="30:30" ht="30" customHeight="1" x14ac:dyDescent="0.35">
      <c r="AD804" s="93"/>
    </row>
    <row r="805" spans="30:30" ht="30" customHeight="1" x14ac:dyDescent="0.35">
      <c r="AD805" s="93"/>
    </row>
    <row r="806" spans="30:30" ht="30" customHeight="1" x14ac:dyDescent="0.35">
      <c r="AD806" s="93"/>
    </row>
    <row r="807" spans="30:30" ht="30" customHeight="1" x14ac:dyDescent="0.35">
      <c r="AD807" s="93"/>
    </row>
    <row r="808" spans="30:30" ht="30" customHeight="1" x14ac:dyDescent="0.35">
      <c r="AD808" s="93"/>
    </row>
    <row r="809" spans="30:30" ht="30" customHeight="1" x14ac:dyDescent="0.35">
      <c r="AD809" s="93"/>
    </row>
    <row r="810" spans="30:30" ht="30" customHeight="1" x14ac:dyDescent="0.35">
      <c r="AD810" s="93"/>
    </row>
    <row r="811" spans="30:30" ht="30" customHeight="1" x14ac:dyDescent="0.35">
      <c r="AD811" s="93"/>
    </row>
    <row r="812" spans="30:30" ht="30" customHeight="1" x14ac:dyDescent="0.35">
      <c r="AD812" s="93"/>
    </row>
    <row r="813" spans="30:30" ht="30" customHeight="1" x14ac:dyDescent="0.35">
      <c r="AD813" s="93"/>
    </row>
    <row r="814" spans="30:30" ht="30" customHeight="1" x14ac:dyDescent="0.35">
      <c r="AD814" s="93"/>
    </row>
    <row r="815" spans="30:30" ht="30" customHeight="1" x14ac:dyDescent="0.35">
      <c r="AD815" s="93"/>
    </row>
    <row r="816" spans="30:30" ht="30" customHeight="1" x14ac:dyDescent="0.35">
      <c r="AD816" s="93"/>
    </row>
    <row r="817" spans="30:30" ht="30" customHeight="1" x14ac:dyDescent="0.35">
      <c r="AD817" s="93"/>
    </row>
  </sheetData>
  <autoFilter ref="A3:AT33" xr:uid="{00000000-0001-0000-0000-000000000000}"/>
  <mergeCells count="37">
    <mergeCell ref="W1:W2"/>
    <mergeCell ref="X1:X2"/>
    <mergeCell ref="Y1:Y2"/>
    <mergeCell ref="Z1:Z2"/>
    <mergeCell ref="AA1:AA2"/>
    <mergeCell ref="D1:I1"/>
    <mergeCell ref="J1:S1"/>
    <mergeCell ref="T1:T2"/>
    <mergeCell ref="U1:U2"/>
    <mergeCell ref="V1:V2"/>
    <mergeCell ref="AO1:AO2"/>
    <mergeCell ref="AP1:AP2"/>
    <mergeCell ref="AQ1:AQ2"/>
    <mergeCell ref="AR1:AR2"/>
    <mergeCell ref="AS1:AS2"/>
    <mergeCell ref="A2:C2"/>
    <mergeCell ref="E2:S2"/>
    <mergeCell ref="AN1:AN2"/>
    <mergeCell ref="AC1:AC2"/>
    <mergeCell ref="AD1:AD2"/>
    <mergeCell ref="AE1:AE2"/>
    <mergeCell ref="AF1:AF2"/>
    <mergeCell ref="AG1:AG2"/>
    <mergeCell ref="AH1:AH2"/>
    <mergeCell ref="AI1:AI2"/>
    <mergeCell ref="AJ1:AJ2"/>
    <mergeCell ref="AK1:AK2"/>
    <mergeCell ref="AL1:AL2"/>
    <mergeCell ref="AM1:AM2"/>
    <mergeCell ref="AB1:AB2"/>
    <mergeCell ref="A1:C1"/>
    <mergeCell ref="A4:A12"/>
    <mergeCell ref="C4:C12"/>
    <mergeCell ref="A13:A20"/>
    <mergeCell ref="C13:C20"/>
    <mergeCell ref="A21:A29"/>
    <mergeCell ref="C21:C29"/>
  </mergeCells>
  <conditionalFormatting sqref="R4:R29">
    <cfRule type="cellIs" dxfId="16" priority="1" operator="lessThan">
      <formula>0</formula>
    </cfRule>
  </conditionalFormatting>
  <conditionalFormatting sqref="T4:AC29 AE4:AS29">
    <cfRule type="cellIs" dxfId="15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38DE3-D88C-44E6-AF53-17E4CEA77D52}">
  <sheetPr codeName="Planilha15">
    <tabColor rgb="FF78A1FC"/>
  </sheetPr>
  <dimension ref="A1:AH38"/>
  <sheetViews>
    <sheetView zoomScale="50" zoomScaleNormal="50" workbookViewId="0">
      <selection activeCell="A3" sqref="A3"/>
    </sheetView>
  </sheetViews>
  <sheetFormatPr defaultRowHeight="38.25" customHeight="1" x14ac:dyDescent="0.35"/>
  <cols>
    <col min="2" max="2" width="18.26953125" customWidth="1"/>
    <col min="3" max="3" width="61.453125" customWidth="1"/>
    <col min="4" max="4" width="18.26953125" customWidth="1"/>
    <col min="5" max="21" width="15.26953125" customWidth="1"/>
    <col min="22" max="22" width="16.81640625" customWidth="1"/>
    <col min="23" max="23" width="17.81640625" bestFit="1" customWidth="1"/>
    <col min="24" max="34" width="12.1796875" bestFit="1" customWidth="1"/>
  </cols>
  <sheetData>
    <row r="1" spans="1:34" ht="56.25" customHeight="1" x14ac:dyDescent="0.35">
      <c r="A1" s="243" t="s">
        <v>80</v>
      </c>
      <c r="B1" s="244"/>
      <c r="C1" s="243" t="s">
        <v>93</v>
      </c>
      <c r="D1" s="245"/>
      <c r="E1" s="244"/>
      <c r="F1" s="246" t="s">
        <v>81</v>
      </c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8"/>
      <c r="X1" s="21" t="s">
        <v>42</v>
      </c>
      <c r="Y1" s="21" t="s">
        <v>42</v>
      </c>
      <c r="Z1" s="21" t="s">
        <v>42</v>
      </c>
      <c r="AA1" s="21" t="s">
        <v>42</v>
      </c>
      <c r="AB1" s="21" t="s">
        <v>42</v>
      </c>
      <c r="AC1" s="21" t="s">
        <v>42</v>
      </c>
      <c r="AD1" s="21" t="s">
        <v>42</v>
      </c>
      <c r="AE1" s="21" t="s">
        <v>42</v>
      </c>
      <c r="AF1" s="21" t="s">
        <v>42</v>
      </c>
      <c r="AG1" s="21" t="s">
        <v>42</v>
      </c>
      <c r="AH1" s="21" t="s">
        <v>42</v>
      </c>
    </row>
    <row r="2" spans="1:34" ht="57" customHeight="1" thickBot="1" x14ac:dyDescent="0.4">
      <c r="A2" s="235" t="s">
        <v>95</v>
      </c>
      <c r="B2" s="235"/>
      <c r="C2" s="235"/>
      <c r="D2" s="235"/>
      <c r="E2" s="236"/>
      <c r="F2" s="220" t="s">
        <v>43</v>
      </c>
      <c r="G2" s="221"/>
      <c r="H2" s="222"/>
      <c r="I2" s="249" t="s">
        <v>44</v>
      </c>
      <c r="J2" s="250"/>
      <c r="K2" s="251"/>
      <c r="L2" s="252" t="s">
        <v>45</v>
      </c>
      <c r="M2" s="253"/>
      <c r="N2" s="254"/>
      <c r="O2" s="255" t="s">
        <v>46</v>
      </c>
      <c r="P2" s="256"/>
      <c r="Q2" s="257"/>
      <c r="R2" s="258" t="s">
        <v>41</v>
      </c>
      <c r="S2" s="259"/>
      <c r="T2" s="259"/>
      <c r="U2" s="260"/>
      <c r="V2" s="261" t="s">
        <v>47</v>
      </c>
      <c r="W2" s="262"/>
      <c r="X2" s="22" t="s">
        <v>48</v>
      </c>
      <c r="Y2" s="22" t="s">
        <v>48</v>
      </c>
      <c r="Z2" s="22" t="s">
        <v>48</v>
      </c>
      <c r="AA2" s="22" t="s">
        <v>48</v>
      </c>
      <c r="AB2" s="22" t="s">
        <v>48</v>
      </c>
      <c r="AC2" s="22" t="s">
        <v>48</v>
      </c>
      <c r="AD2" s="22" t="s">
        <v>48</v>
      </c>
      <c r="AE2" s="22" t="s">
        <v>48</v>
      </c>
      <c r="AF2" s="22" t="s">
        <v>48</v>
      </c>
      <c r="AG2" s="22" t="s">
        <v>48</v>
      </c>
      <c r="AH2" s="22" t="s">
        <v>48</v>
      </c>
    </row>
    <row r="3" spans="1:34" ht="51.75" customHeight="1" x14ac:dyDescent="0.35">
      <c r="A3" s="23" t="s">
        <v>1</v>
      </c>
      <c r="B3" s="24" t="s">
        <v>2</v>
      </c>
      <c r="C3" s="23" t="s">
        <v>3</v>
      </c>
      <c r="D3" s="23" t="s">
        <v>65</v>
      </c>
      <c r="E3" s="25" t="s">
        <v>49</v>
      </c>
      <c r="F3" s="51" t="s">
        <v>50</v>
      </c>
      <c r="G3" s="52" t="s">
        <v>51</v>
      </c>
      <c r="H3" s="53" t="s">
        <v>52</v>
      </c>
      <c r="I3" s="29" t="s">
        <v>50</v>
      </c>
      <c r="J3" s="30" t="s">
        <v>51</v>
      </c>
      <c r="K3" s="29" t="s">
        <v>52</v>
      </c>
      <c r="L3" s="33" t="s">
        <v>50</v>
      </c>
      <c r="M3" s="34" t="s">
        <v>51</v>
      </c>
      <c r="N3" s="33" t="s">
        <v>52</v>
      </c>
      <c r="O3" s="36" t="s">
        <v>50</v>
      </c>
      <c r="P3" s="37" t="s">
        <v>51</v>
      </c>
      <c r="Q3" s="38" t="s">
        <v>52</v>
      </c>
      <c r="R3" s="42" t="s">
        <v>50</v>
      </c>
      <c r="S3" s="42" t="s">
        <v>53</v>
      </c>
      <c r="T3" s="43" t="s">
        <v>54</v>
      </c>
      <c r="U3" s="44" t="s">
        <v>52</v>
      </c>
      <c r="V3" s="48" t="s">
        <v>55</v>
      </c>
      <c r="W3" s="49" t="s">
        <v>56</v>
      </c>
      <c r="X3" s="26" t="s">
        <v>57</v>
      </c>
      <c r="Y3" s="26" t="s">
        <v>57</v>
      </c>
      <c r="Z3" s="26" t="s">
        <v>57</v>
      </c>
      <c r="AA3" s="26" t="s">
        <v>57</v>
      </c>
      <c r="AB3" s="26" t="s">
        <v>57</v>
      </c>
      <c r="AC3" s="26" t="s">
        <v>57</v>
      </c>
      <c r="AD3" s="26" t="s">
        <v>57</v>
      </c>
      <c r="AE3" s="26" t="s">
        <v>57</v>
      </c>
      <c r="AF3" s="26" t="s">
        <v>57</v>
      </c>
      <c r="AG3" s="26" t="s">
        <v>57</v>
      </c>
      <c r="AH3" s="26" t="s">
        <v>57</v>
      </c>
    </row>
    <row r="4" spans="1:34" ht="38.25" customHeight="1" x14ac:dyDescent="0.35">
      <c r="A4" s="137">
        <v>1</v>
      </c>
      <c r="B4" s="173" t="s">
        <v>86</v>
      </c>
      <c r="C4" s="138" t="s">
        <v>66</v>
      </c>
      <c r="D4" s="142" t="s">
        <v>69</v>
      </c>
      <c r="E4" s="27">
        <v>830</v>
      </c>
      <c r="F4" s="54">
        <f t="shared" ref="F4" si="0">IF(ROUNDDOWN($E4*0.5,0)&gt;$U4,$U4+G4,ROUNDDOWN($E4*0.5,0))</f>
        <v>415</v>
      </c>
      <c r="G4" s="55">
        <f t="shared" ref="G4" si="1">SUMIF($X$2:$AH$2,$F$2,X4:AH4)</f>
        <v>0</v>
      </c>
      <c r="H4" s="55">
        <f>F4-G4</f>
        <v>415</v>
      </c>
      <c r="I4" s="31">
        <f t="shared" ref="I4" si="2">IF(ROUNDDOWN($E4*0.5,0)&gt;$U4,$U4+J4,ROUNDDOWN($E4*0.5,0))</f>
        <v>415</v>
      </c>
      <c r="J4" s="32">
        <f t="shared" ref="J4" si="3">SUMIF($X$2:$AH$2,$I$2,X4:AH4)</f>
        <v>0</v>
      </c>
      <c r="K4" s="32">
        <f>I4-J4</f>
        <v>415</v>
      </c>
      <c r="L4" s="20">
        <f t="shared" ref="L4" si="4">IF(ROUNDDOWN($E4*0.5,0)&gt;$U4,$U4+M4,ROUNDDOWN($E4*0.5,0))</f>
        <v>415</v>
      </c>
      <c r="M4" s="35">
        <f t="shared" ref="M4" si="5">SUMIF($X$2:$AH$2,$L$2,X4:AH4)</f>
        <v>0</v>
      </c>
      <c r="N4" s="35">
        <f>L4-M4</f>
        <v>415</v>
      </c>
      <c r="O4" s="39">
        <f t="shared" ref="O4" si="6">IF(ROUNDDOWN($E4*0.5,0)&gt;$U4,$U4+P4,ROUNDDOWN($E4*0.5,0))</f>
        <v>415</v>
      </c>
      <c r="P4" s="40">
        <f t="shared" ref="P4" si="7">SUMIF($X$2:$AH$2,$O$2,X4:AH4)</f>
        <v>0</v>
      </c>
      <c r="Q4" s="41">
        <f>O4-P4</f>
        <v>415</v>
      </c>
      <c r="R4" s="45">
        <f>E4*2</f>
        <v>1660</v>
      </c>
      <c r="S4" s="46">
        <f>GESTOR!K4</f>
        <v>0</v>
      </c>
      <c r="T4" s="46">
        <f>(SUM(X4:AH4))</f>
        <v>0</v>
      </c>
      <c r="U4" s="47">
        <f>R4-T4-S4</f>
        <v>1660</v>
      </c>
      <c r="V4" s="50">
        <v>14.21</v>
      </c>
      <c r="W4" s="50">
        <f>E4*V4</f>
        <v>11794.300000000001</v>
      </c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</row>
    <row r="5" spans="1:34" ht="38.25" customHeight="1" x14ac:dyDescent="0.35">
      <c r="A5" s="137">
        <v>2</v>
      </c>
      <c r="B5" s="174"/>
      <c r="C5" s="138" t="s">
        <v>70</v>
      </c>
      <c r="D5" s="142" t="s">
        <v>69</v>
      </c>
      <c r="E5" s="27">
        <v>182</v>
      </c>
      <c r="F5" s="54">
        <f t="shared" ref="F5:F15" si="8">IF(ROUNDDOWN($E5*0.5,0)&gt;$U5,$U5+G5,ROUNDDOWN($E5*0.5,0))</f>
        <v>91</v>
      </c>
      <c r="G5" s="55">
        <f t="shared" ref="G5:G15" si="9">SUMIF($X$2:$AH$2,$F$2,X5:AH5)</f>
        <v>0</v>
      </c>
      <c r="H5" s="55">
        <f t="shared" ref="H5:H15" si="10">F5-G5</f>
        <v>91</v>
      </c>
      <c r="I5" s="31">
        <f t="shared" ref="I5:I15" si="11">IF(ROUNDDOWN($E5*0.5,0)&gt;$U5,$U5+J5,ROUNDDOWN($E5*0.5,0))</f>
        <v>91</v>
      </c>
      <c r="J5" s="32">
        <f t="shared" ref="J5:J15" si="12">SUMIF($X$2:$AH$2,$I$2,X5:AH5)</f>
        <v>0</v>
      </c>
      <c r="K5" s="32">
        <f t="shared" ref="K5:K15" si="13">I5-J5</f>
        <v>91</v>
      </c>
      <c r="L5" s="20">
        <f t="shared" ref="L5:L15" si="14">IF(ROUNDDOWN($E5*0.5,0)&gt;$U5,$U5+M5,ROUNDDOWN($E5*0.5,0))</f>
        <v>91</v>
      </c>
      <c r="M5" s="35">
        <f t="shared" ref="M5:M15" si="15">SUMIF($X$2:$AH$2,$L$2,X5:AH5)</f>
        <v>0</v>
      </c>
      <c r="N5" s="35">
        <f t="shared" ref="N5:N15" si="16">L5-M5</f>
        <v>91</v>
      </c>
      <c r="O5" s="39">
        <f t="shared" ref="O5:O15" si="17">IF(ROUNDDOWN($E5*0.5,0)&gt;$U5,$U5+P5,ROUNDDOWN($E5*0.5,0))</f>
        <v>91</v>
      </c>
      <c r="P5" s="40">
        <f t="shared" ref="P5:P15" si="18">SUMIF($X$2:$AH$2,$O$2,X5:AH5)</f>
        <v>0</v>
      </c>
      <c r="Q5" s="41">
        <f t="shared" ref="Q5:Q15" si="19">O5-P5</f>
        <v>91</v>
      </c>
      <c r="R5" s="45">
        <f t="shared" ref="R5:R15" si="20">E5*2</f>
        <v>364</v>
      </c>
      <c r="S5" s="46">
        <f>GESTOR!K5</f>
        <v>0</v>
      </c>
      <c r="T5" s="46">
        <f t="shared" ref="T5:T15" si="21">(SUM(X5:AH5))</f>
        <v>0</v>
      </c>
      <c r="U5" s="47">
        <f t="shared" ref="U5:U15" si="22">R5-T5-S5</f>
        <v>364</v>
      </c>
      <c r="V5" s="50">
        <v>30.68</v>
      </c>
      <c r="W5" s="50">
        <f t="shared" ref="W5:W15" si="23">E5*V5</f>
        <v>5583.76</v>
      </c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</row>
    <row r="6" spans="1:34" ht="38.25" customHeight="1" x14ac:dyDescent="0.35">
      <c r="A6" s="137">
        <v>3</v>
      </c>
      <c r="B6" s="174"/>
      <c r="C6" s="138" t="s">
        <v>87</v>
      </c>
      <c r="D6" s="142" t="s">
        <v>69</v>
      </c>
      <c r="E6" s="27">
        <v>65</v>
      </c>
      <c r="F6" s="54">
        <f t="shared" si="8"/>
        <v>32</v>
      </c>
      <c r="G6" s="55">
        <f t="shared" si="9"/>
        <v>0</v>
      </c>
      <c r="H6" s="55">
        <f t="shared" si="10"/>
        <v>32</v>
      </c>
      <c r="I6" s="31">
        <f t="shared" si="11"/>
        <v>32</v>
      </c>
      <c r="J6" s="32">
        <f t="shared" si="12"/>
        <v>0</v>
      </c>
      <c r="K6" s="32">
        <f t="shared" si="13"/>
        <v>32</v>
      </c>
      <c r="L6" s="20">
        <f t="shared" si="14"/>
        <v>32</v>
      </c>
      <c r="M6" s="35">
        <f t="shared" si="15"/>
        <v>0</v>
      </c>
      <c r="N6" s="35">
        <f t="shared" si="16"/>
        <v>32</v>
      </c>
      <c r="O6" s="39">
        <f t="shared" si="17"/>
        <v>32</v>
      </c>
      <c r="P6" s="40">
        <f t="shared" si="18"/>
        <v>0</v>
      </c>
      <c r="Q6" s="41">
        <f t="shared" si="19"/>
        <v>32</v>
      </c>
      <c r="R6" s="45">
        <f t="shared" si="20"/>
        <v>130</v>
      </c>
      <c r="S6" s="46">
        <f>GESTOR!K6</f>
        <v>0</v>
      </c>
      <c r="T6" s="46">
        <f t="shared" si="21"/>
        <v>0</v>
      </c>
      <c r="U6" s="47">
        <f t="shared" si="22"/>
        <v>130</v>
      </c>
      <c r="V6" s="50">
        <v>25</v>
      </c>
      <c r="W6" s="50">
        <f t="shared" si="23"/>
        <v>1625</v>
      </c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</row>
    <row r="7" spans="1:34" ht="38.25" customHeight="1" x14ac:dyDescent="0.35">
      <c r="A7" s="137">
        <v>4</v>
      </c>
      <c r="B7" s="174"/>
      <c r="C7" s="138" t="s">
        <v>71</v>
      </c>
      <c r="D7" s="142" t="s">
        <v>69</v>
      </c>
      <c r="E7" s="27">
        <v>124</v>
      </c>
      <c r="F7" s="54">
        <f t="shared" si="8"/>
        <v>62</v>
      </c>
      <c r="G7" s="55">
        <f t="shared" si="9"/>
        <v>0</v>
      </c>
      <c r="H7" s="55">
        <f t="shared" si="10"/>
        <v>62</v>
      </c>
      <c r="I7" s="31">
        <f t="shared" si="11"/>
        <v>62</v>
      </c>
      <c r="J7" s="32">
        <f t="shared" si="12"/>
        <v>0</v>
      </c>
      <c r="K7" s="32">
        <f t="shared" si="13"/>
        <v>62</v>
      </c>
      <c r="L7" s="20">
        <f t="shared" si="14"/>
        <v>62</v>
      </c>
      <c r="M7" s="35">
        <f t="shared" si="15"/>
        <v>0</v>
      </c>
      <c r="N7" s="35">
        <f t="shared" si="16"/>
        <v>62</v>
      </c>
      <c r="O7" s="39">
        <f t="shared" si="17"/>
        <v>62</v>
      </c>
      <c r="P7" s="40">
        <f t="shared" si="18"/>
        <v>0</v>
      </c>
      <c r="Q7" s="41">
        <f t="shared" si="19"/>
        <v>62</v>
      </c>
      <c r="R7" s="45">
        <f t="shared" si="20"/>
        <v>248</v>
      </c>
      <c r="S7" s="46">
        <f>GESTOR!K7</f>
        <v>0</v>
      </c>
      <c r="T7" s="46">
        <f t="shared" si="21"/>
        <v>0</v>
      </c>
      <c r="U7" s="47">
        <f t="shared" si="22"/>
        <v>248</v>
      </c>
      <c r="V7" s="50">
        <v>75.099999999999994</v>
      </c>
      <c r="W7" s="50">
        <f t="shared" si="23"/>
        <v>9312.4</v>
      </c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</row>
    <row r="8" spans="1:34" ht="38.25" customHeight="1" x14ac:dyDescent="0.35">
      <c r="A8" s="137">
        <v>5</v>
      </c>
      <c r="B8" s="174"/>
      <c r="C8" s="138" t="s">
        <v>72</v>
      </c>
      <c r="D8" s="142" t="s">
        <v>69</v>
      </c>
      <c r="E8" s="27">
        <v>52</v>
      </c>
      <c r="F8" s="54">
        <f t="shared" si="8"/>
        <v>26</v>
      </c>
      <c r="G8" s="55">
        <f t="shared" si="9"/>
        <v>0</v>
      </c>
      <c r="H8" s="55">
        <f t="shared" si="10"/>
        <v>26</v>
      </c>
      <c r="I8" s="31">
        <f t="shared" si="11"/>
        <v>26</v>
      </c>
      <c r="J8" s="32">
        <f t="shared" si="12"/>
        <v>0</v>
      </c>
      <c r="K8" s="32">
        <f t="shared" si="13"/>
        <v>26</v>
      </c>
      <c r="L8" s="20">
        <f t="shared" si="14"/>
        <v>26</v>
      </c>
      <c r="M8" s="35">
        <f t="shared" si="15"/>
        <v>0</v>
      </c>
      <c r="N8" s="35">
        <f t="shared" si="16"/>
        <v>26</v>
      </c>
      <c r="O8" s="39">
        <f t="shared" si="17"/>
        <v>26</v>
      </c>
      <c r="P8" s="40">
        <f t="shared" si="18"/>
        <v>0</v>
      </c>
      <c r="Q8" s="41">
        <f t="shared" si="19"/>
        <v>26</v>
      </c>
      <c r="R8" s="45">
        <f t="shared" si="20"/>
        <v>104</v>
      </c>
      <c r="S8" s="46">
        <f>GESTOR!K8</f>
        <v>0</v>
      </c>
      <c r="T8" s="46">
        <f t="shared" si="21"/>
        <v>0</v>
      </c>
      <c r="U8" s="47">
        <f t="shared" si="22"/>
        <v>104</v>
      </c>
      <c r="V8" s="50">
        <v>103.68</v>
      </c>
      <c r="W8" s="50">
        <f t="shared" si="23"/>
        <v>5391.3600000000006</v>
      </c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</row>
    <row r="9" spans="1:34" ht="38.25" customHeight="1" x14ac:dyDescent="0.35">
      <c r="A9" s="137">
        <v>6</v>
      </c>
      <c r="B9" s="174"/>
      <c r="C9" s="138" t="s">
        <v>73</v>
      </c>
      <c r="D9" s="142" t="s">
        <v>69</v>
      </c>
      <c r="E9" s="27">
        <v>133</v>
      </c>
      <c r="F9" s="54">
        <f t="shared" si="8"/>
        <v>66</v>
      </c>
      <c r="G9" s="55">
        <f t="shared" si="9"/>
        <v>0</v>
      </c>
      <c r="H9" s="55">
        <f t="shared" si="10"/>
        <v>66</v>
      </c>
      <c r="I9" s="31">
        <f t="shared" si="11"/>
        <v>66</v>
      </c>
      <c r="J9" s="32">
        <f t="shared" si="12"/>
        <v>0</v>
      </c>
      <c r="K9" s="32">
        <f t="shared" si="13"/>
        <v>66</v>
      </c>
      <c r="L9" s="20">
        <f t="shared" si="14"/>
        <v>66</v>
      </c>
      <c r="M9" s="35">
        <f t="shared" si="15"/>
        <v>0</v>
      </c>
      <c r="N9" s="35">
        <f t="shared" si="16"/>
        <v>66</v>
      </c>
      <c r="O9" s="39">
        <f t="shared" si="17"/>
        <v>66</v>
      </c>
      <c r="P9" s="40">
        <f t="shared" si="18"/>
        <v>0</v>
      </c>
      <c r="Q9" s="41">
        <f t="shared" si="19"/>
        <v>66</v>
      </c>
      <c r="R9" s="45">
        <f t="shared" si="20"/>
        <v>266</v>
      </c>
      <c r="S9" s="46">
        <f>GESTOR!K9</f>
        <v>0</v>
      </c>
      <c r="T9" s="46">
        <f t="shared" si="21"/>
        <v>0</v>
      </c>
      <c r="U9" s="47">
        <f t="shared" si="22"/>
        <v>266</v>
      </c>
      <c r="V9" s="50">
        <v>205.21</v>
      </c>
      <c r="W9" s="50">
        <f t="shared" si="23"/>
        <v>27292.93</v>
      </c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</row>
    <row r="10" spans="1:34" ht="38.25" customHeight="1" x14ac:dyDescent="0.35">
      <c r="A10" s="137">
        <v>7</v>
      </c>
      <c r="B10" s="174"/>
      <c r="C10" s="138" t="s">
        <v>74</v>
      </c>
      <c r="D10" s="142" t="s">
        <v>69</v>
      </c>
      <c r="E10" s="27">
        <v>69</v>
      </c>
      <c r="F10" s="54">
        <f t="shared" si="8"/>
        <v>34</v>
      </c>
      <c r="G10" s="55">
        <f t="shared" si="9"/>
        <v>0</v>
      </c>
      <c r="H10" s="55">
        <f t="shared" si="10"/>
        <v>34</v>
      </c>
      <c r="I10" s="31">
        <f t="shared" si="11"/>
        <v>34</v>
      </c>
      <c r="J10" s="32">
        <f t="shared" si="12"/>
        <v>0</v>
      </c>
      <c r="K10" s="32">
        <f t="shared" si="13"/>
        <v>34</v>
      </c>
      <c r="L10" s="20">
        <f t="shared" si="14"/>
        <v>34</v>
      </c>
      <c r="M10" s="35">
        <f t="shared" si="15"/>
        <v>0</v>
      </c>
      <c r="N10" s="35">
        <f t="shared" si="16"/>
        <v>34</v>
      </c>
      <c r="O10" s="39">
        <f t="shared" si="17"/>
        <v>34</v>
      </c>
      <c r="P10" s="40">
        <f t="shared" si="18"/>
        <v>0</v>
      </c>
      <c r="Q10" s="41">
        <f t="shared" si="19"/>
        <v>34</v>
      </c>
      <c r="R10" s="45">
        <f t="shared" si="20"/>
        <v>138</v>
      </c>
      <c r="S10" s="46">
        <f>GESTOR!K10</f>
        <v>0</v>
      </c>
      <c r="T10" s="46">
        <f t="shared" si="21"/>
        <v>0</v>
      </c>
      <c r="U10" s="47">
        <f t="shared" si="22"/>
        <v>138</v>
      </c>
      <c r="V10" s="50">
        <v>220</v>
      </c>
      <c r="W10" s="50">
        <f t="shared" si="23"/>
        <v>15180</v>
      </c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</row>
    <row r="11" spans="1:34" ht="38.25" customHeight="1" x14ac:dyDescent="0.35">
      <c r="A11" s="137">
        <v>8</v>
      </c>
      <c r="B11" s="174"/>
      <c r="C11" s="138" t="s">
        <v>88</v>
      </c>
      <c r="D11" s="142" t="s">
        <v>69</v>
      </c>
      <c r="E11" s="27">
        <v>53</v>
      </c>
      <c r="F11" s="54">
        <f t="shared" si="8"/>
        <v>26</v>
      </c>
      <c r="G11" s="55">
        <f t="shared" si="9"/>
        <v>0</v>
      </c>
      <c r="H11" s="55">
        <f t="shared" si="10"/>
        <v>26</v>
      </c>
      <c r="I11" s="31">
        <f t="shared" si="11"/>
        <v>26</v>
      </c>
      <c r="J11" s="32">
        <f t="shared" si="12"/>
        <v>0</v>
      </c>
      <c r="K11" s="32">
        <f t="shared" si="13"/>
        <v>26</v>
      </c>
      <c r="L11" s="20">
        <f t="shared" si="14"/>
        <v>26</v>
      </c>
      <c r="M11" s="35">
        <f t="shared" si="15"/>
        <v>0</v>
      </c>
      <c r="N11" s="35">
        <f t="shared" si="16"/>
        <v>26</v>
      </c>
      <c r="O11" s="39">
        <f t="shared" si="17"/>
        <v>26</v>
      </c>
      <c r="P11" s="40">
        <f t="shared" si="18"/>
        <v>0</v>
      </c>
      <c r="Q11" s="41">
        <f t="shared" si="19"/>
        <v>26</v>
      </c>
      <c r="R11" s="45">
        <f t="shared" si="20"/>
        <v>106</v>
      </c>
      <c r="S11" s="46">
        <f>GESTOR!K11</f>
        <v>0</v>
      </c>
      <c r="T11" s="46">
        <f t="shared" si="21"/>
        <v>0</v>
      </c>
      <c r="U11" s="47">
        <f t="shared" si="22"/>
        <v>106</v>
      </c>
      <c r="V11" s="50">
        <v>217.24</v>
      </c>
      <c r="W11" s="50">
        <f t="shared" si="23"/>
        <v>11513.720000000001</v>
      </c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</row>
    <row r="12" spans="1:34" ht="38.25" customHeight="1" x14ac:dyDescent="0.35">
      <c r="A12" s="137">
        <v>9</v>
      </c>
      <c r="B12" s="175"/>
      <c r="C12" s="138" t="s">
        <v>75</v>
      </c>
      <c r="D12" s="142" t="s">
        <v>69</v>
      </c>
      <c r="E12" s="27">
        <v>39</v>
      </c>
      <c r="F12" s="54">
        <f t="shared" si="8"/>
        <v>19</v>
      </c>
      <c r="G12" s="55">
        <f t="shared" si="9"/>
        <v>0</v>
      </c>
      <c r="H12" s="55">
        <f t="shared" si="10"/>
        <v>19</v>
      </c>
      <c r="I12" s="31">
        <f t="shared" si="11"/>
        <v>19</v>
      </c>
      <c r="J12" s="32">
        <f t="shared" si="12"/>
        <v>0</v>
      </c>
      <c r="K12" s="32">
        <f t="shared" si="13"/>
        <v>19</v>
      </c>
      <c r="L12" s="20">
        <f t="shared" si="14"/>
        <v>19</v>
      </c>
      <c r="M12" s="35">
        <f t="shared" si="15"/>
        <v>0</v>
      </c>
      <c r="N12" s="35">
        <f t="shared" si="16"/>
        <v>19</v>
      </c>
      <c r="O12" s="39">
        <f t="shared" si="17"/>
        <v>19</v>
      </c>
      <c r="P12" s="40">
        <f t="shared" si="18"/>
        <v>0</v>
      </c>
      <c r="Q12" s="41">
        <f t="shared" si="19"/>
        <v>19</v>
      </c>
      <c r="R12" s="45">
        <f t="shared" si="20"/>
        <v>78</v>
      </c>
      <c r="S12" s="46">
        <f>GESTOR!K12</f>
        <v>0</v>
      </c>
      <c r="T12" s="46">
        <f t="shared" si="21"/>
        <v>0</v>
      </c>
      <c r="U12" s="47">
        <f t="shared" si="22"/>
        <v>78</v>
      </c>
      <c r="V12" s="50">
        <v>223.7</v>
      </c>
      <c r="W12" s="50">
        <f t="shared" si="23"/>
        <v>8724.2999999999993</v>
      </c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</row>
    <row r="13" spans="1:34" ht="38.25" customHeight="1" x14ac:dyDescent="0.35">
      <c r="A13" s="135">
        <v>10</v>
      </c>
      <c r="B13" s="177" t="s">
        <v>86</v>
      </c>
      <c r="C13" s="139" t="s">
        <v>66</v>
      </c>
      <c r="D13" s="144" t="s">
        <v>69</v>
      </c>
      <c r="E13" s="27">
        <v>200</v>
      </c>
      <c r="F13" s="54">
        <f t="shared" si="8"/>
        <v>100</v>
      </c>
      <c r="G13" s="55">
        <f t="shared" si="9"/>
        <v>0</v>
      </c>
      <c r="H13" s="55">
        <f t="shared" si="10"/>
        <v>100</v>
      </c>
      <c r="I13" s="31">
        <f t="shared" si="11"/>
        <v>100</v>
      </c>
      <c r="J13" s="32">
        <f t="shared" si="12"/>
        <v>0</v>
      </c>
      <c r="K13" s="32">
        <f t="shared" si="13"/>
        <v>100</v>
      </c>
      <c r="L13" s="20">
        <f t="shared" si="14"/>
        <v>100</v>
      </c>
      <c r="M13" s="35">
        <f t="shared" si="15"/>
        <v>0</v>
      </c>
      <c r="N13" s="35">
        <f t="shared" si="16"/>
        <v>100</v>
      </c>
      <c r="O13" s="39">
        <f t="shared" si="17"/>
        <v>100</v>
      </c>
      <c r="P13" s="40">
        <f t="shared" si="18"/>
        <v>0</v>
      </c>
      <c r="Q13" s="41">
        <f t="shared" si="19"/>
        <v>100</v>
      </c>
      <c r="R13" s="45">
        <f t="shared" si="20"/>
        <v>400</v>
      </c>
      <c r="S13" s="46">
        <f>GESTOR!K13</f>
        <v>0</v>
      </c>
      <c r="T13" s="46">
        <f t="shared" si="21"/>
        <v>0</v>
      </c>
      <c r="U13" s="47">
        <f t="shared" si="22"/>
        <v>400</v>
      </c>
      <c r="V13" s="50">
        <v>14.21</v>
      </c>
      <c r="W13" s="50">
        <f t="shared" si="23"/>
        <v>2842</v>
      </c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</row>
    <row r="14" spans="1:34" ht="38.25" customHeight="1" x14ac:dyDescent="0.35">
      <c r="A14" s="135">
        <v>11</v>
      </c>
      <c r="B14" s="178"/>
      <c r="C14" s="139" t="s">
        <v>70</v>
      </c>
      <c r="D14" s="144" t="s">
        <v>69</v>
      </c>
      <c r="E14" s="27">
        <v>4</v>
      </c>
      <c r="F14" s="54">
        <f t="shared" si="8"/>
        <v>2</v>
      </c>
      <c r="G14" s="55">
        <f t="shared" si="9"/>
        <v>0</v>
      </c>
      <c r="H14" s="55">
        <f t="shared" si="10"/>
        <v>2</v>
      </c>
      <c r="I14" s="31">
        <f t="shared" si="11"/>
        <v>2</v>
      </c>
      <c r="J14" s="32">
        <f t="shared" si="12"/>
        <v>0</v>
      </c>
      <c r="K14" s="32">
        <f t="shared" si="13"/>
        <v>2</v>
      </c>
      <c r="L14" s="20">
        <f t="shared" si="14"/>
        <v>2</v>
      </c>
      <c r="M14" s="35">
        <f t="shared" si="15"/>
        <v>0</v>
      </c>
      <c r="N14" s="35">
        <f t="shared" si="16"/>
        <v>2</v>
      </c>
      <c r="O14" s="39">
        <f t="shared" si="17"/>
        <v>2</v>
      </c>
      <c r="P14" s="40">
        <f t="shared" si="18"/>
        <v>0</v>
      </c>
      <c r="Q14" s="41">
        <f t="shared" si="19"/>
        <v>2</v>
      </c>
      <c r="R14" s="45">
        <f t="shared" si="20"/>
        <v>8</v>
      </c>
      <c r="S14" s="46">
        <f>GESTOR!K14</f>
        <v>0</v>
      </c>
      <c r="T14" s="46">
        <f t="shared" si="21"/>
        <v>0</v>
      </c>
      <c r="U14" s="47">
        <f t="shared" si="22"/>
        <v>8</v>
      </c>
      <c r="V14" s="50">
        <v>30.68</v>
      </c>
      <c r="W14" s="50">
        <f t="shared" si="23"/>
        <v>122.72</v>
      </c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</row>
    <row r="15" spans="1:34" ht="38.25" customHeight="1" x14ac:dyDescent="0.35">
      <c r="A15" s="135">
        <v>12</v>
      </c>
      <c r="B15" s="178"/>
      <c r="C15" s="139" t="s">
        <v>87</v>
      </c>
      <c r="D15" s="144" t="s">
        <v>69</v>
      </c>
      <c r="E15" s="27">
        <v>4</v>
      </c>
      <c r="F15" s="54">
        <f t="shared" si="8"/>
        <v>2</v>
      </c>
      <c r="G15" s="55">
        <f t="shared" si="9"/>
        <v>0</v>
      </c>
      <c r="H15" s="55">
        <f t="shared" si="10"/>
        <v>2</v>
      </c>
      <c r="I15" s="31">
        <f t="shared" si="11"/>
        <v>2</v>
      </c>
      <c r="J15" s="32">
        <f t="shared" si="12"/>
        <v>0</v>
      </c>
      <c r="K15" s="32">
        <f t="shared" si="13"/>
        <v>2</v>
      </c>
      <c r="L15" s="20">
        <f t="shared" si="14"/>
        <v>2</v>
      </c>
      <c r="M15" s="35">
        <f t="shared" si="15"/>
        <v>0</v>
      </c>
      <c r="N15" s="35">
        <f t="shared" si="16"/>
        <v>2</v>
      </c>
      <c r="O15" s="39">
        <f t="shared" si="17"/>
        <v>2</v>
      </c>
      <c r="P15" s="40">
        <f t="shared" si="18"/>
        <v>0</v>
      </c>
      <c r="Q15" s="41">
        <f t="shared" si="19"/>
        <v>2</v>
      </c>
      <c r="R15" s="45">
        <f t="shared" si="20"/>
        <v>8</v>
      </c>
      <c r="S15" s="46">
        <f>GESTOR!K15</f>
        <v>0</v>
      </c>
      <c r="T15" s="46">
        <f t="shared" si="21"/>
        <v>0</v>
      </c>
      <c r="U15" s="47">
        <f t="shared" si="22"/>
        <v>8</v>
      </c>
      <c r="V15" s="50">
        <v>25</v>
      </c>
      <c r="W15" s="50">
        <f t="shared" si="23"/>
        <v>100</v>
      </c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</row>
    <row r="16" spans="1:34" ht="38.25" customHeight="1" x14ac:dyDescent="0.35">
      <c r="A16" s="135">
        <v>13</v>
      </c>
      <c r="B16" s="178"/>
      <c r="C16" s="139" t="s">
        <v>71</v>
      </c>
      <c r="D16" s="144" t="s">
        <v>69</v>
      </c>
      <c r="E16" s="27">
        <v>30</v>
      </c>
      <c r="F16" s="54">
        <f t="shared" ref="F16:F29" si="24">IF(ROUNDDOWN($E16*0.5,0)&gt;$U16,$U16+G16,ROUNDDOWN($E16*0.5,0))</f>
        <v>15</v>
      </c>
      <c r="G16" s="55">
        <f t="shared" ref="G16:G29" si="25">SUMIF($X$2:$AH$2,$F$2,X16:AH16)</f>
        <v>0</v>
      </c>
      <c r="H16" s="55">
        <f t="shared" ref="H16:H29" si="26">F16-G16</f>
        <v>15</v>
      </c>
      <c r="I16" s="31">
        <f t="shared" ref="I16:I29" si="27">IF(ROUNDDOWN($E16*0.5,0)&gt;$U16,$U16+J16,ROUNDDOWN($E16*0.5,0))</f>
        <v>15</v>
      </c>
      <c r="J16" s="32">
        <f t="shared" ref="J16:J29" si="28">SUMIF($X$2:$AH$2,$I$2,X16:AH16)</f>
        <v>0</v>
      </c>
      <c r="K16" s="32">
        <f t="shared" ref="K16:K29" si="29">I16-J16</f>
        <v>15</v>
      </c>
      <c r="L16" s="20">
        <f t="shared" ref="L16:L29" si="30">IF(ROUNDDOWN($E16*0.5,0)&gt;$U16,$U16+M16,ROUNDDOWN($E16*0.5,0))</f>
        <v>15</v>
      </c>
      <c r="M16" s="35">
        <f t="shared" ref="M16:M29" si="31">SUMIF($X$2:$AH$2,$L$2,X16:AH16)</f>
        <v>0</v>
      </c>
      <c r="N16" s="35">
        <f t="shared" ref="N16:N29" si="32">L16-M16</f>
        <v>15</v>
      </c>
      <c r="O16" s="39">
        <f t="shared" ref="O16:O29" si="33">IF(ROUNDDOWN($E16*0.5,0)&gt;$U16,$U16+P16,ROUNDDOWN($E16*0.5,0))</f>
        <v>15</v>
      </c>
      <c r="P16" s="40">
        <f t="shared" ref="P16:P29" si="34">SUMIF($X$2:$AH$2,$O$2,X16:AH16)</f>
        <v>0</v>
      </c>
      <c r="Q16" s="41">
        <f t="shared" ref="Q16:Q29" si="35">O16-P16</f>
        <v>15</v>
      </c>
      <c r="R16" s="45">
        <f t="shared" ref="R16:R29" si="36">E16*2</f>
        <v>60</v>
      </c>
      <c r="S16" s="46">
        <f>GESTOR!K16</f>
        <v>0</v>
      </c>
      <c r="T16" s="46">
        <f t="shared" ref="T16:T29" si="37">(SUM(X16:AH16))</f>
        <v>0</v>
      </c>
      <c r="U16" s="47">
        <f t="shared" ref="U16:U29" si="38">R16-T16-S16</f>
        <v>60</v>
      </c>
      <c r="V16" s="50">
        <v>75.099999999999994</v>
      </c>
      <c r="W16" s="50">
        <f t="shared" ref="W16:W29" si="39">E16*V16</f>
        <v>2253</v>
      </c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</row>
    <row r="17" spans="1:34" ht="38.25" customHeight="1" x14ac:dyDescent="0.35">
      <c r="A17" s="135">
        <v>14</v>
      </c>
      <c r="B17" s="178"/>
      <c r="C17" s="139" t="s">
        <v>72</v>
      </c>
      <c r="D17" s="144" t="s">
        <v>69</v>
      </c>
      <c r="E17" s="27">
        <v>4</v>
      </c>
      <c r="F17" s="54">
        <f t="shared" si="24"/>
        <v>2</v>
      </c>
      <c r="G17" s="55">
        <f t="shared" si="25"/>
        <v>0</v>
      </c>
      <c r="H17" s="55">
        <f t="shared" si="26"/>
        <v>2</v>
      </c>
      <c r="I17" s="31">
        <f t="shared" si="27"/>
        <v>2</v>
      </c>
      <c r="J17" s="32">
        <f t="shared" si="28"/>
        <v>0</v>
      </c>
      <c r="K17" s="32">
        <f t="shared" si="29"/>
        <v>2</v>
      </c>
      <c r="L17" s="20">
        <f t="shared" si="30"/>
        <v>2</v>
      </c>
      <c r="M17" s="35">
        <f t="shared" si="31"/>
        <v>0</v>
      </c>
      <c r="N17" s="35">
        <f t="shared" si="32"/>
        <v>2</v>
      </c>
      <c r="O17" s="39">
        <f t="shared" si="33"/>
        <v>2</v>
      </c>
      <c r="P17" s="40">
        <f t="shared" si="34"/>
        <v>0</v>
      </c>
      <c r="Q17" s="41">
        <f t="shared" si="35"/>
        <v>2</v>
      </c>
      <c r="R17" s="45">
        <f t="shared" si="36"/>
        <v>8</v>
      </c>
      <c r="S17" s="46">
        <f>GESTOR!K17</f>
        <v>0</v>
      </c>
      <c r="T17" s="46">
        <f t="shared" si="37"/>
        <v>0</v>
      </c>
      <c r="U17" s="47">
        <f t="shared" si="38"/>
        <v>8</v>
      </c>
      <c r="V17" s="50">
        <v>103.68</v>
      </c>
      <c r="W17" s="50">
        <f t="shared" si="39"/>
        <v>414.72</v>
      </c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</row>
    <row r="18" spans="1:34" ht="38.25" customHeight="1" x14ac:dyDescent="0.35">
      <c r="A18" s="135">
        <v>15</v>
      </c>
      <c r="B18" s="178"/>
      <c r="C18" s="139" t="s">
        <v>73</v>
      </c>
      <c r="D18" s="144" t="s">
        <v>69</v>
      </c>
      <c r="E18" s="27">
        <v>20</v>
      </c>
      <c r="F18" s="54">
        <f t="shared" si="24"/>
        <v>10</v>
      </c>
      <c r="G18" s="55">
        <f t="shared" si="25"/>
        <v>0</v>
      </c>
      <c r="H18" s="55">
        <f t="shared" si="26"/>
        <v>10</v>
      </c>
      <c r="I18" s="31">
        <f t="shared" si="27"/>
        <v>10</v>
      </c>
      <c r="J18" s="32">
        <f t="shared" si="28"/>
        <v>0</v>
      </c>
      <c r="K18" s="32">
        <f t="shared" si="29"/>
        <v>10</v>
      </c>
      <c r="L18" s="20">
        <f t="shared" si="30"/>
        <v>10</v>
      </c>
      <c r="M18" s="35">
        <f t="shared" si="31"/>
        <v>0</v>
      </c>
      <c r="N18" s="35">
        <f t="shared" si="32"/>
        <v>10</v>
      </c>
      <c r="O18" s="39">
        <f t="shared" si="33"/>
        <v>10</v>
      </c>
      <c r="P18" s="40">
        <f t="shared" si="34"/>
        <v>0</v>
      </c>
      <c r="Q18" s="41">
        <f t="shared" si="35"/>
        <v>10</v>
      </c>
      <c r="R18" s="45">
        <f t="shared" si="36"/>
        <v>40</v>
      </c>
      <c r="S18" s="46">
        <f>GESTOR!K18</f>
        <v>0</v>
      </c>
      <c r="T18" s="46">
        <f t="shared" si="37"/>
        <v>0</v>
      </c>
      <c r="U18" s="47">
        <f t="shared" si="38"/>
        <v>40</v>
      </c>
      <c r="V18" s="50">
        <v>205.21</v>
      </c>
      <c r="W18" s="50">
        <f t="shared" si="39"/>
        <v>4104.2</v>
      </c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</row>
    <row r="19" spans="1:34" ht="38.25" customHeight="1" x14ac:dyDescent="0.35">
      <c r="A19" s="135">
        <v>16</v>
      </c>
      <c r="B19" s="178"/>
      <c r="C19" s="139" t="s">
        <v>74</v>
      </c>
      <c r="D19" s="144" t="s">
        <v>69</v>
      </c>
      <c r="E19" s="27">
        <v>20</v>
      </c>
      <c r="F19" s="54">
        <f t="shared" si="24"/>
        <v>10</v>
      </c>
      <c r="G19" s="55">
        <f t="shared" si="25"/>
        <v>0</v>
      </c>
      <c r="H19" s="55">
        <f t="shared" si="26"/>
        <v>10</v>
      </c>
      <c r="I19" s="31">
        <f t="shared" si="27"/>
        <v>10</v>
      </c>
      <c r="J19" s="32">
        <f t="shared" si="28"/>
        <v>0</v>
      </c>
      <c r="K19" s="32">
        <f t="shared" si="29"/>
        <v>10</v>
      </c>
      <c r="L19" s="20">
        <f t="shared" si="30"/>
        <v>10</v>
      </c>
      <c r="M19" s="35">
        <f t="shared" si="31"/>
        <v>0</v>
      </c>
      <c r="N19" s="35">
        <f t="shared" si="32"/>
        <v>10</v>
      </c>
      <c r="O19" s="39">
        <f t="shared" si="33"/>
        <v>10</v>
      </c>
      <c r="P19" s="40">
        <f t="shared" si="34"/>
        <v>0</v>
      </c>
      <c r="Q19" s="41">
        <f t="shared" si="35"/>
        <v>10</v>
      </c>
      <c r="R19" s="45">
        <f t="shared" si="36"/>
        <v>40</v>
      </c>
      <c r="S19" s="46">
        <f>GESTOR!K19</f>
        <v>0</v>
      </c>
      <c r="T19" s="46">
        <f t="shared" si="37"/>
        <v>0</v>
      </c>
      <c r="U19" s="47">
        <f t="shared" si="38"/>
        <v>40</v>
      </c>
      <c r="V19" s="50">
        <v>220</v>
      </c>
      <c r="W19" s="50">
        <f t="shared" si="39"/>
        <v>4400</v>
      </c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</row>
    <row r="20" spans="1:34" ht="38.25" customHeight="1" x14ac:dyDescent="0.35">
      <c r="A20" s="135">
        <v>17</v>
      </c>
      <c r="B20" s="179"/>
      <c r="C20" s="139" t="s">
        <v>75</v>
      </c>
      <c r="D20" s="144" t="s">
        <v>69</v>
      </c>
      <c r="E20" s="27">
        <v>20</v>
      </c>
      <c r="F20" s="54">
        <f t="shared" si="24"/>
        <v>10</v>
      </c>
      <c r="G20" s="55">
        <f t="shared" si="25"/>
        <v>0</v>
      </c>
      <c r="H20" s="55">
        <f t="shared" si="26"/>
        <v>10</v>
      </c>
      <c r="I20" s="31">
        <f t="shared" si="27"/>
        <v>10</v>
      </c>
      <c r="J20" s="32">
        <f t="shared" si="28"/>
        <v>0</v>
      </c>
      <c r="K20" s="32">
        <f t="shared" si="29"/>
        <v>10</v>
      </c>
      <c r="L20" s="20">
        <f t="shared" si="30"/>
        <v>10</v>
      </c>
      <c r="M20" s="35">
        <f t="shared" si="31"/>
        <v>0</v>
      </c>
      <c r="N20" s="35">
        <f t="shared" si="32"/>
        <v>10</v>
      </c>
      <c r="O20" s="39">
        <f t="shared" si="33"/>
        <v>10</v>
      </c>
      <c r="P20" s="40">
        <f t="shared" si="34"/>
        <v>0</v>
      </c>
      <c r="Q20" s="41">
        <f t="shared" si="35"/>
        <v>10</v>
      </c>
      <c r="R20" s="45">
        <f t="shared" si="36"/>
        <v>40</v>
      </c>
      <c r="S20" s="46">
        <f>GESTOR!K20</f>
        <v>0</v>
      </c>
      <c r="T20" s="46">
        <f t="shared" si="37"/>
        <v>0</v>
      </c>
      <c r="U20" s="47">
        <f t="shared" si="38"/>
        <v>40</v>
      </c>
      <c r="V20" s="50">
        <v>223.7</v>
      </c>
      <c r="W20" s="50">
        <f t="shared" si="39"/>
        <v>4474</v>
      </c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</row>
    <row r="21" spans="1:34" ht="38.25" customHeight="1" x14ac:dyDescent="0.35">
      <c r="A21" s="137">
        <v>18</v>
      </c>
      <c r="B21" s="173" t="s">
        <v>86</v>
      </c>
      <c r="C21" s="138" t="s">
        <v>66</v>
      </c>
      <c r="D21" s="142" t="s">
        <v>69</v>
      </c>
      <c r="E21" s="27">
        <v>100</v>
      </c>
      <c r="F21" s="54">
        <f t="shared" si="24"/>
        <v>50</v>
      </c>
      <c r="G21" s="55">
        <f t="shared" si="25"/>
        <v>0</v>
      </c>
      <c r="H21" s="55">
        <f t="shared" si="26"/>
        <v>50</v>
      </c>
      <c r="I21" s="31">
        <f t="shared" si="27"/>
        <v>50</v>
      </c>
      <c r="J21" s="32">
        <f t="shared" si="28"/>
        <v>0</v>
      </c>
      <c r="K21" s="32">
        <f t="shared" si="29"/>
        <v>50</v>
      </c>
      <c r="L21" s="20">
        <f t="shared" si="30"/>
        <v>50</v>
      </c>
      <c r="M21" s="35">
        <f t="shared" si="31"/>
        <v>0</v>
      </c>
      <c r="N21" s="35">
        <f t="shared" si="32"/>
        <v>50</v>
      </c>
      <c r="O21" s="39">
        <f t="shared" si="33"/>
        <v>50</v>
      </c>
      <c r="P21" s="40">
        <f t="shared" si="34"/>
        <v>0</v>
      </c>
      <c r="Q21" s="41">
        <f t="shared" si="35"/>
        <v>50</v>
      </c>
      <c r="R21" s="45">
        <f t="shared" si="36"/>
        <v>200</v>
      </c>
      <c r="S21" s="46">
        <f>GESTOR!K21</f>
        <v>0</v>
      </c>
      <c r="T21" s="46">
        <f t="shared" si="37"/>
        <v>0</v>
      </c>
      <c r="U21" s="47">
        <f t="shared" si="38"/>
        <v>200</v>
      </c>
      <c r="V21" s="50">
        <v>14.21</v>
      </c>
      <c r="W21" s="50">
        <f t="shared" si="39"/>
        <v>1421</v>
      </c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</row>
    <row r="22" spans="1:34" ht="38.25" customHeight="1" x14ac:dyDescent="0.35">
      <c r="A22" s="137">
        <v>19</v>
      </c>
      <c r="B22" s="174"/>
      <c r="C22" s="138" t="s">
        <v>70</v>
      </c>
      <c r="D22" s="142" t="s">
        <v>69</v>
      </c>
      <c r="E22" s="27">
        <v>8</v>
      </c>
      <c r="F22" s="54">
        <f t="shared" si="24"/>
        <v>4</v>
      </c>
      <c r="G22" s="55">
        <f t="shared" si="25"/>
        <v>0</v>
      </c>
      <c r="H22" s="55">
        <f t="shared" si="26"/>
        <v>4</v>
      </c>
      <c r="I22" s="31">
        <f t="shared" si="27"/>
        <v>4</v>
      </c>
      <c r="J22" s="32">
        <f t="shared" si="28"/>
        <v>0</v>
      </c>
      <c r="K22" s="32">
        <f t="shared" si="29"/>
        <v>4</v>
      </c>
      <c r="L22" s="20">
        <f t="shared" si="30"/>
        <v>4</v>
      </c>
      <c r="M22" s="35">
        <f t="shared" si="31"/>
        <v>0</v>
      </c>
      <c r="N22" s="35">
        <f t="shared" si="32"/>
        <v>4</v>
      </c>
      <c r="O22" s="39">
        <f t="shared" si="33"/>
        <v>4</v>
      </c>
      <c r="P22" s="40">
        <f t="shared" si="34"/>
        <v>0</v>
      </c>
      <c r="Q22" s="41">
        <f t="shared" si="35"/>
        <v>4</v>
      </c>
      <c r="R22" s="45">
        <f t="shared" si="36"/>
        <v>16</v>
      </c>
      <c r="S22" s="46">
        <f>GESTOR!K22</f>
        <v>0</v>
      </c>
      <c r="T22" s="46">
        <f t="shared" si="37"/>
        <v>0</v>
      </c>
      <c r="U22" s="47">
        <f t="shared" si="38"/>
        <v>16</v>
      </c>
      <c r="V22" s="50">
        <v>30.68</v>
      </c>
      <c r="W22" s="50">
        <f t="shared" si="39"/>
        <v>245.44</v>
      </c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</row>
    <row r="23" spans="1:34" ht="38.25" customHeight="1" x14ac:dyDescent="0.35">
      <c r="A23" s="137">
        <v>20</v>
      </c>
      <c r="B23" s="174"/>
      <c r="C23" s="138" t="s">
        <v>87</v>
      </c>
      <c r="D23" s="142" t="s">
        <v>69</v>
      </c>
      <c r="E23" s="27">
        <v>4</v>
      </c>
      <c r="F23" s="54">
        <f t="shared" si="24"/>
        <v>2</v>
      </c>
      <c r="G23" s="55">
        <f t="shared" si="25"/>
        <v>0</v>
      </c>
      <c r="H23" s="55">
        <f t="shared" si="26"/>
        <v>2</v>
      </c>
      <c r="I23" s="31">
        <f t="shared" si="27"/>
        <v>2</v>
      </c>
      <c r="J23" s="32">
        <f t="shared" si="28"/>
        <v>0</v>
      </c>
      <c r="K23" s="32">
        <f t="shared" si="29"/>
        <v>2</v>
      </c>
      <c r="L23" s="20">
        <f t="shared" si="30"/>
        <v>2</v>
      </c>
      <c r="M23" s="35">
        <f t="shared" si="31"/>
        <v>0</v>
      </c>
      <c r="N23" s="35">
        <f t="shared" si="32"/>
        <v>2</v>
      </c>
      <c r="O23" s="39">
        <f t="shared" si="33"/>
        <v>2</v>
      </c>
      <c r="P23" s="40">
        <f t="shared" si="34"/>
        <v>0</v>
      </c>
      <c r="Q23" s="41">
        <f t="shared" si="35"/>
        <v>2</v>
      </c>
      <c r="R23" s="45">
        <f t="shared" si="36"/>
        <v>8</v>
      </c>
      <c r="S23" s="46">
        <f>GESTOR!K23</f>
        <v>0</v>
      </c>
      <c r="T23" s="46">
        <f t="shared" si="37"/>
        <v>0</v>
      </c>
      <c r="U23" s="47">
        <f t="shared" si="38"/>
        <v>8</v>
      </c>
      <c r="V23" s="50">
        <v>25</v>
      </c>
      <c r="W23" s="50">
        <f t="shared" si="39"/>
        <v>100</v>
      </c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</row>
    <row r="24" spans="1:34" ht="38.25" customHeight="1" x14ac:dyDescent="0.35">
      <c r="A24" s="137">
        <v>21</v>
      </c>
      <c r="B24" s="174"/>
      <c r="C24" s="138" t="s">
        <v>71</v>
      </c>
      <c r="D24" s="142" t="s">
        <v>69</v>
      </c>
      <c r="E24" s="27">
        <v>12</v>
      </c>
      <c r="F24" s="54">
        <f t="shared" si="24"/>
        <v>6</v>
      </c>
      <c r="G24" s="55">
        <f t="shared" si="25"/>
        <v>0</v>
      </c>
      <c r="H24" s="55">
        <f t="shared" si="26"/>
        <v>6</v>
      </c>
      <c r="I24" s="31">
        <f t="shared" si="27"/>
        <v>6</v>
      </c>
      <c r="J24" s="32">
        <f t="shared" si="28"/>
        <v>0</v>
      </c>
      <c r="K24" s="32">
        <f t="shared" si="29"/>
        <v>6</v>
      </c>
      <c r="L24" s="20">
        <f t="shared" si="30"/>
        <v>6</v>
      </c>
      <c r="M24" s="35">
        <f t="shared" si="31"/>
        <v>0</v>
      </c>
      <c r="N24" s="35">
        <f t="shared" si="32"/>
        <v>6</v>
      </c>
      <c r="O24" s="39">
        <f t="shared" si="33"/>
        <v>6</v>
      </c>
      <c r="P24" s="40">
        <f t="shared" si="34"/>
        <v>0</v>
      </c>
      <c r="Q24" s="41">
        <f t="shared" si="35"/>
        <v>6</v>
      </c>
      <c r="R24" s="45">
        <f t="shared" si="36"/>
        <v>24</v>
      </c>
      <c r="S24" s="46">
        <f>GESTOR!K24</f>
        <v>0</v>
      </c>
      <c r="T24" s="46">
        <f t="shared" si="37"/>
        <v>0</v>
      </c>
      <c r="U24" s="47">
        <f t="shared" si="38"/>
        <v>24</v>
      </c>
      <c r="V24" s="50">
        <v>75.099999999999994</v>
      </c>
      <c r="W24" s="50">
        <f t="shared" si="39"/>
        <v>901.19999999999993</v>
      </c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</row>
    <row r="25" spans="1:34" ht="38.25" customHeight="1" x14ac:dyDescent="0.35">
      <c r="A25" s="137">
        <v>22</v>
      </c>
      <c r="B25" s="174"/>
      <c r="C25" s="138" t="s">
        <v>72</v>
      </c>
      <c r="D25" s="142" t="s">
        <v>69</v>
      </c>
      <c r="E25" s="27">
        <v>4</v>
      </c>
      <c r="F25" s="54">
        <f t="shared" si="24"/>
        <v>2</v>
      </c>
      <c r="G25" s="55">
        <f t="shared" si="25"/>
        <v>0</v>
      </c>
      <c r="H25" s="55">
        <f t="shared" si="26"/>
        <v>2</v>
      </c>
      <c r="I25" s="31">
        <f t="shared" si="27"/>
        <v>2</v>
      </c>
      <c r="J25" s="32">
        <f t="shared" si="28"/>
        <v>0</v>
      </c>
      <c r="K25" s="32">
        <f t="shared" si="29"/>
        <v>2</v>
      </c>
      <c r="L25" s="20">
        <f t="shared" si="30"/>
        <v>2</v>
      </c>
      <c r="M25" s="35">
        <f t="shared" si="31"/>
        <v>0</v>
      </c>
      <c r="N25" s="35">
        <f t="shared" si="32"/>
        <v>2</v>
      </c>
      <c r="O25" s="39">
        <f t="shared" si="33"/>
        <v>2</v>
      </c>
      <c r="P25" s="40">
        <f t="shared" si="34"/>
        <v>0</v>
      </c>
      <c r="Q25" s="41">
        <f t="shared" si="35"/>
        <v>2</v>
      </c>
      <c r="R25" s="45">
        <f t="shared" si="36"/>
        <v>8</v>
      </c>
      <c r="S25" s="46">
        <f>GESTOR!K25</f>
        <v>0</v>
      </c>
      <c r="T25" s="46">
        <f t="shared" si="37"/>
        <v>0</v>
      </c>
      <c r="U25" s="47">
        <f t="shared" si="38"/>
        <v>8</v>
      </c>
      <c r="V25" s="50">
        <v>103.68</v>
      </c>
      <c r="W25" s="50">
        <f t="shared" si="39"/>
        <v>414.72</v>
      </c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</row>
    <row r="26" spans="1:34" ht="38.25" customHeight="1" x14ac:dyDescent="0.35">
      <c r="A26" s="137">
        <v>23</v>
      </c>
      <c r="B26" s="174"/>
      <c r="C26" s="138" t="s">
        <v>73</v>
      </c>
      <c r="D26" s="142" t="s">
        <v>69</v>
      </c>
      <c r="E26" s="27">
        <v>8</v>
      </c>
      <c r="F26" s="54">
        <f t="shared" si="24"/>
        <v>4</v>
      </c>
      <c r="G26" s="55">
        <f t="shared" si="25"/>
        <v>0</v>
      </c>
      <c r="H26" s="55">
        <f t="shared" si="26"/>
        <v>4</v>
      </c>
      <c r="I26" s="31">
        <f t="shared" si="27"/>
        <v>4</v>
      </c>
      <c r="J26" s="32">
        <f t="shared" si="28"/>
        <v>0</v>
      </c>
      <c r="K26" s="32">
        <f t="shared" si="29"/>
        <v>4</v>
      </c>
      <c r="L26" s="20">
        <f t="shared" si="30"/>
        <v>4</v>
      </c>
      <c r="M26" s="35">
        <f t="shared" si="31"/>
        <v>0</v>
      </c>
      <c r="N26" s="35">
        <f t="shared" si="32"/>
        <v>4</v>
      </c>
      <c r="O26" s="39">
        <f t="shared" si="33"/>
        <v>4</v>
      </c>
      <c r="P26" s="40">
        <f t="shared" si="34"/>
        <v>0</v>
      </c>
      <c r="Q26" s="41">
        <f t="shared" si="35"/>
        <v>4</v>
      </c>
      <c r="R26" s="45">
        <f t="shared" si="36"/>
        <v>16</v>
      </c>
      <c r="S26" s="46">
        <f>GESTOR!K26</f>
        <v>0</v>
      </c>
      <c r="T26" s="46">
        <f t="shared" si="37"/>
        <v>0</v>
      </c>
      <c r="U26" s="47">
        <f t="shared" si="38"/>
        <v>16</v>
      </c>
      <c r="V26" s="50">
        <v>205.21</v>
      </c>
      <c r="W26" s="50">
        <f t="shared" si="39"/>
        <v>1641.68</v>
      </c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</row>
    <row r="27" spans="1:34" ht="38.25" customHeight="1" x14ac:dyDescent="0.35">
      <c r="A27" s="137">
        <v>24</v>
      </c>
      <c r="B27" s="174"/>
      <c r="C27" s="138" t="s">
        <v>74</v>
      </c>
      <c r="D27" s="142" t="s">
        <v>69</v>
      </c>
      <c r="E27" s="27">
        <v>8</v>
      </c>
      <c r="F27" s="54">
        <f t="shared" si="24"/>
        <v>4</v>
      </c>
      <c r="G27" s="55">
        <f t="shared" si="25"/>
        <v>0</v>
      </c>
      <c r="H27" s="55">
        <f t="shared" si="26"/>
        <v>4</v>
      </c>
      <c r="I27" s="31">
        <f t="shared" si="27"/>
        <v>4</v>
      </c>
      <c r="J27" s="32">
        <f t="shared" si="28"/>
        <v>0</v>
      </c>
      <c r="K27" s="32">
        <f t="shared" si="29"/>
        <v>4</v>
      </c>
      <c r="L27" s="20">
        <f t="shared" si="30"/>
        <v>4</v>
      </c>
      <c r="M27" s="35">
        <f t="shared" si="31"/>
        <v>0</v>
      </c>
      <c r="N27" s="35">
        <f t="shared" si="32"/>
        <v>4</v>
      </c>
      <c r="O27" s="39">
        <f t="shared" si="33"/>
        <v>4</v>
      </c>
      <c r="P27" s="40">
        <f t="shared" si="34"/>
        <v>0</v>
      </c>
      <c r="Q27" s="41">
        <f t="shared" si="35"/>
        <v>4</v>
      </c>
      <c r="R27" s="45">
        <f t="shared" si="36"/>
        <v>16</v>
      </c>
      <c r="S27" s="46">
        <f>GESTOR!K27</f>
        <v>0</v>
      </c>
      <c r="T27" s="46">
        <f t="shared" si="37"/>
        <v>0</v>
      </c>
      <c r="U27" s="47">
        <f t="shared" si="38"/>
        <v>16</v>
      </c>
      <c r="V27" s="50">
        <v>220</v>
      </c>
      <c r="W27" s="50">
        <f t="shared" si="39"/>
        <v>1760</v>
      </c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</row>
    <row r="28" spans="1:34" ht="38.25" customHeight="1" x14ac:dyDescent="0.35">
      <c r="A28" s="137">
        <v>25</v>
      </c>
      <c r="B28" s="174"/>
      <c r="C28" s="138" t="s">
        <v>88</v>
      </c>
      <c r="D28" s="142" t="s">
        <v>69</v>
      </c>
      <c r="E28" s="27">
        <v>2</v>
      </c>
      <c r="F28" s="54">
        <f t="shared" si="24"/>
        <v>1</v>
      </c>
      <c r="G28" s="55">
        <f t="shared" si="25"/>
        <v>0</v>
      </c>
      <c r="H28" s="55">
        <f t="shared" si="26"/>
        <v>1</v>
      </c>
      <c r="I28" s="31">
        <f t="shared" si="27"/>
        <v>1</v>
      </c>
      <c r="J28" s="32">
        <f t="shared" si="28"/>
        <v>0</v>
      </c>
      <c r="K28" s="32">
        <f t="shared" si="29"/>
        <v>1</v>
      </c>
      <c r="L28" s="20">
        <f t="shared" si="30"/>
        <v>1</v>
      </c>
      <c r="M28" s="35">
        <f t="shared" si="31"/>
        <v>0</v>
      </c>
      <c r="N28" s="35">
        <f t="shared" si="32"/>
        <v>1</v>
      </c>
      <c r="O28" s="39">
        <f t="shared" si="33"/>
        <v>1</v>
      </c>
      <c r="P28" s="40">
        <f t="shared" si="34"/>
        <v>0</v>
      </c>
      <c r="Q28" s="41">
        <f t="shared" si="35"/>
        <v>1</v>
      </c>
      <c r="R28" s="45">
        <f t="shared" si="36"/>
        <v>4</v>
      </c>
      <c r="S28" s="46">
        <f>GESTOR!K28</f>
        <v>0</v>
      </c>
      <c r="T28" s="46">
        <f t="shared" si="37"/>
        <v>0</v>
      </c>
      <c r="U28" s="47">
        <f t="shared" si="38"/>
        <v>4</v>
      </c>
      <c r="V28" s="50">
        <v>217.24</v>
      </c>
      <c r="W28" s="50">
        <f t="shared" si="39"/>
        <v>434.48</v>
      </c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</row>
    <row r="29" spans="1:34" ht="38.25" customHeight="1" x14ac:dyDescent="0.35">
      <c r="A29" s="140">
        <v>26</v>
      </c>
      <c r="B29" s="175"/>
      <c r="C29" s="138" t="s">
        <v>75</v>
      </c>
      <c r="D29" s="142" t="s">
        <v>69</v>
      </c>
      <c r="E29" s="27">
        <v>4</v>
      </c>
      <c r="F29" s="54">
        <f t="shared" si="24"/>
        <v>2</v>
      </c>
      <c r="G29" s="55">
        <f t="shared" si="25"/>
        <v>0</v>
      </c>
      <c r="H29" s="55">
        <f t="shared" si="26"/>
        <v>2</v>
      </c>
      <c r="I29" s="31">
        <f t="shared" si="27"/>
        <v>2</v>
      </c>
      <c r="J29" s="32">
        <f t="shared" si="28"/>
        <v>0</v>
      </c>
      <c r="K29" s="32">
        <f t="shared" si="29"/>
        <v>2</v>
      </c>
      <c r="L29" s="20">
        <f t="shared" si="30"/>
        <v>2</v>
      </c>
      <c r="M29" s="35">
        <f t="shared" si="31"/>
        <v>0</v>
      </c>
      <c r="N29" s="35">
        <f t="shared" si="32"/>
        <v>2</v>
      </c>
      <c r="O29" s="39">
        <f t="shared" si="33"/>
        <v>2</v>
      </c>
      <c r="P29" s="40">
        <f t="shared" si="34"/>
        <v>0</v>
      </c>
      <c r="Q29" s="41">
        <f t="shared" si="35"/>
        <v>2</v>
      </c>
      <c r="R29" s="45">
        <f t="shared" si="36"/>
        <v>8</v>
      </c>
      <c r="S29" s="46">
        <f>GESTOR!K29</f>
        <v>0</v>
      </c>
      <c r="T29" s="46">
        <f t="shared" si="37"/>
        <v>0</v>
      </c>
      <c r="U29" s="47">
        <f t="shared" si="38"/>
        <v>8</v>
      </c>
      <c r="V29" s="50">
        <v>223.7</v>
      </c>
      <c r="W29" s="50">
        <f t="shared" si="39"/>
        <v>894.8</v>
      </c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</row>
    <row r="30" spans="1:34" ht="38.25" customHeight="1" x14ac:dyDescent="0.35">
      <c r="F30" s="19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36">
        <f>SUM(W4:W29)</f>
        <v>122941.73</v>
      </c>
      <c r="X30" s="28">
        <f t="shared" ref="X30:AH30" si="40">SUMPRODUCT(X4:X29,$V$4:$V$29)</f>
        <v>0</v>
      </c>
      <c r="Y30" s="28">
        <f t="shared" si="40"/>
        <v>0</v>
      </c>
      <c r="Z30" s="28">
        <f t="shared" si="40"/>
        <v>0</v>
      </c>
      <c r="AA30" s="28">
        <f t="shared" si="40"/>
        <v>0</v>
      </c>
      <c r="AB30" s="28">
        <f t="shared" si="40"/>
        <v>0</v>
      </c>
      <c r="AC30" s="28">
        <f t="shared" si="40"/>
        <v>0</v>
      </c>
      <c r="AD30" s="28">
        <f t="shared" si="40"/>
        <v>0</v>
      </c>
      <c r="AE30" s="28">
        <f t="shared" si="40"/>
        <v>0</v>
      </c>
      <c r="AF30" s="28">
        <f t="shared" si="40"/>
        <v>0</v>
      </c>
      <c r="AG30" s="28">
        <f t="shared" si="40"/>
        <v>0</v>
      </c>
      <c r="AH30" s="28">
        <f t="shared" si="40"/>
        <v>0</v>
      </c>
    </row>
    <row r="32" spans="1:34" ht="26.25" customHeight="1" x14ac:dyDescent="0.35">
      <c r="A32" s="223" t="str">
        <f>A1</f>
        <v>PE 1892/2025 SRP (SGPE DE ORIGEM: 35324/2025)</v>
      </c>
      <c r="B32" s="224"/>
      <c r="C32" s="224"/>
      <c r="D32" s="224"/>
      <c r="E32" s="225"/>
    </row>
    <row r="33" spans="1:5" ht="31.5" customHeight="1" x14ac:dyDescent="0.35">
      <c r="A33" s="226" t="str">
        <f>C1</f>
        <v>OBJETO: AQUISIÇÃO DE CARIMBOS E CONTRATAÇÃO DE EMPRESA PARA PRESTAÇÃO DE SERVIÇOS DE CHAVEIRO, INCLUINDO O FORNECIMENTO DE PEÇAS - RELANÇAMENTO</v>
      </c>
      <c r="B33" s="227"/>
      <c r="C33" s="227"/>
      <c r="D33" s="227"/>
      <c r="E33" s="228"/>
    </row>
    <row r="34" spans="1:5" ht="20.25" customHeight="1" x14ac:dyDescent="0.35">
      <c r="A34" s="223" t="str">
        <f>F1</f>
        <v>VIGÊNCIA DA ATA: 09/12/2025 até 09/12/2026</v>
      </c>
      <c r="B34" s="224"/>
      <c r="C34" s="224"/>
      <c r="D34" s="224"/>
      <c r="E34" s="225"/>
    </row>
    <row r="35" spans="1:5" ht="15.75" customHeight="1" x14ac:dyDescent="0.35">
      <c r="A35" s="229" t="s">
        <v>58</v>
      </c>
      <c r="B35" s="230"/>
      <c r="C35" s="231"/>
      <c r="D35" s="237">
        <f>W30</f>
        <v>122941.73</v>
      </c>
      <c r="E35" s="238"/>
    </row>
    <row r="36" spans="1:5" ht="18" customHeight="1" x14ac:dyDescent="0.35">
      <c r="A36" s="232" t="s">
        <v>59</v>
      </c>
      <c r="B36" s="233"/>
      <c r="C36" s="234"/>
      <c r="D36" s="239">
        <f>SUM(X30:AH30)</f>
        <v>0</v>
      </c>
      <c r="E36" s="240"/>
    </row>
    <row r="37" spans="1:5" ht="16.5" customHeight="1" x14ac:dyDescent="0.35">
      <c r="A37" s="214" t="s">
        <v>60</v>
      </c>
      <c r="B37" s="215"/>
      <c r="C37" s="216"/>
      <c r="D37" s="241">
        <f>D36/D35</f>
        <v>0</v>
      </c>
      <c r="E37" s="242"/>
    </row>
    <row r="38" spans="1:5" ht="22.5" customHeight="1" x14ac:dyDescent="0.35">
      <c r="A38" s="217" t="s">
        <v>94</v>
      </c>
      <c r="B38" s="218"/>
      <c r="C38" s="218"/>
      <c r="D38" s="218"/>
      <c r="E38" s="219"/>
    </row>
  </sheetData>
  <autoFilter ref="A3:AH3" xr:uid="{2D538DE3-D88C-44E6-AF53-17E4CEA77D52}"/>
  <mergeCells count="23">
    <mergeCell ref="A1:B1"/>
    <mergeCell ref="C1:E1"/>
    <mergeCell ref="F1:W1"/>
    <mergeCell ref="I2:K2"/>
    <mergeCell ref="L2:N2"/>
    <mergeCell ref="O2:Q2"/>
    <mergeCell ref="R2:U2"/>
    <mergeCell ref="V2:W2"/>
    <mergeCell ref="A37:C37"/>
    <mergeCell ref="A38:E38"/>
    <mergeCell ref="F2:H2"/>
    <mergeCell ref="A32:E32"/>
    <mergeCell ref="A33:E33"/>
    <mergeCell ref="A34:E34"/>
    <mergeCell ref="A35:C35"/>
    <mergeCell ref="A36:C36"/>
    <mergeCell ref="A2:E2"/>
    <mergeCell ref="B4:B12"/>
    <mergeCell ref="B13:B20"/>
    <mergeCell ref="B21:B29"/>
    <mergeCell ref="D35:E35"/>
    <mergeCell ref="D36:E36"/>
    <mergeCell ref="D37:E37"/>
  </mergeCells>
  <conditionalFormatting sqref="X4:AH29">
    <cfRule type="cellIs" dxfId="0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DF6F-4190-46AA-816B-09B91119AC5E}">
  <sheetPr codeName="Planilha2"/>
  <dimension ref="A1:AT817"/>
  <sheetViews>
    <sheetView zoomScale="40" zoomScaleNormal="40" workbookViewId="0">
      <selection activeCell="U20" sqref="U20"/>
    </sheetView>
  </sheetViews>
  <sheetFormatPr defaultColWidth="9.81640625" defaultRowHeight="30" customHeight="1" x14ac:dyDescent="0.35"/>
  <cols>
    <col min="1" max="1" width="7.54296875" style="56" customWidth="1"/>
    <col min="2" max="2" width="7.81640625" style="56" customWidth="1"/>
    <col min="3" max="3" width="13.7265625" style="85" customWidth="1"/>
    <col min="4" max="4" width="46.54296875" style="86" customWidth="1"/>
    <col min="5" max="6" width="14.453125" style="86" customWidth="1"/>
    <col min="7" max="7" width="17.7265625" style="86" customWidth="1"/>
    <col min="8" max="8" width="17.1796875" style="86" customWidth="1"/>
    <col min="9" max="9" width="15.7265625" style="86" customWidth="1"/>
    <col min="10" max="10" width="19.7265625" style="88" customWidth="1"/>
    <col min="11" max="13" width="16" style="88" customWidth="1"/>
    <col min="14" max="14" width="17.54296875" style="88" customWidth="1"/>
    <col min="15" max="17" width="16" style="88" customWidth="1"/>
    <col min="18" max="18" width="16" style="95" customWidth="1"/>
    <col min="19" max="19" width="11.1796875" style="90" customWidth="1"/>
    <col min="20" max="20" width="16.1796875" style="93" customWidth="1"/>
    <col min="21" max="21" width="15.1796875" style="93" customWidth="1"/>
    <col min="22" max="22" width="16" style="93" customWidth="1"/>
    <col min="23" max="24" width="16.1796875" style="93" customWidth="1"/>
    <col min="25" max="25" width="15.54296875" style="93" customWidth="1"/>
    <col min="26" max="26" width="16.453125" style="93" customWidth="1"/>
    <col min="27" max="27" width="14.54296875" style="93" customWidth="1"/>
    <col min="28" max="28" width="18.81640625" style="93" bestFit="1" customWidth="1"/>
    <col min="29" max="29" width="17.54296875" style="93" customWidth="1"/>
    <col min="30" max="30" width="17.81640625" style="97" customWidth="1"/>
    <col min="31" max="31" width="16.81640625" style="93" customWidth="1"/>
    <col min="32" max="43" width="16.453125" style="93" customWidth="1"/>
    <col min="44" max="44" width="20.54296875" style="93" bestFit="1" customWidth="1"/>
    <col min="45" max="45" width="16.81640625" style="93" customWidth="1"/>
    <col min="46" max="46" width="14.81640625" style="56" customWidth="1"/>
    <col min="47" max="16384" width="9.81640625" style="56"/>
  </cols>
  <sheetData>
    <row r="1" spans="1:46" ht="38.25" customHeight="1" x14ac:dyDescent="0.35">
      <c r="A1" s="186" t="s">
        <v>83</v>
      </c>
      <c r="B1" s="187"/>
      <c r="C1" s="187"/>
      <c r="D1" s="188" t="s">
        <v>84</v>
      </c>
      <c r="E1" s="189"/>
      <c r="F1" s="189"/>
      <c r="G1" s="189"/>
      <c r="H1" s="189"/>
      <c r="I1" s="189"/>
      <c r="J1" s="190" t="s">
        <v>81</v>
      </c>
      <c r="K1" s="190"/>
      <c r="L1" s="190"/>
      <c r="M1" s="190"/>
      <c r="N1" s="190"/>
      <c r="O1" s="190"/>
      <c r="P1" s="190"/>
      <c r="Q1" s="190"/>
      <c r="R1" s="190"/>
      <c r="S1" s="190"/>
      <c r="T1" s="163" t="s">
        <v>100</v>
      </c>
      <c r="U1" s="185" t="s">
        <v>91</v>
      </c>
      <c r="V1" s="185" t="s">
        <v>91</v>
      </c>
      <c r="W1" s="185" t="s">
        <v>91</v>
      </c>
      <c r="X1" s="185" t="s">
        <v>91</v>
      </c>
      <c r="Y1" s="185" t="s">
        <v>91</v>
      </c>
      <c r="Z1" s="185" t="s">
        <v>91</v>
      </c>
      <c r="AA1" s="185" t="s">
        <v>91</v>
      </c>
      <c r="AB1" s="185" t="s">
        <v>91</v>
      </c>
      <c r="AC1" s="185" t="s">
        <v>91</v>
      </c>
      <c r="AD1" s="185" t="s">
        <v>91</v>
      </c>
      <c r="AE1" s="185" t="s">
        <v>91</v>
      </c>
      <c r="AF1" s="185" t="s">
        <v>91</v>
      </c>
      <c r="AG1" s="185" t="s">
        <v>91</v>
      </c>
      <c r="AH1" s="185" t="s">
        <v>91</v>
      </c>
      <c r="AI1" s="185" t="s">
        <v>91</v>
      </c>
      <c r="AJ1" s="185" t="s">
        <v>91</v>
      </c>
      <c r="AK1" s="185" t="s">
        <v>91</v>
      </c>
      <c r="AL1" s="185" t="s">
        <v>91</v>
      </c>
      <c r="AM1" s="185" t="s">
        <v>91</v>
      </c>
      <c r="AN1" s="185" t="s">
        <v>91</v>
      </c>
      <c r="AO1" s="185" t="s">
        <v>91</v>
      </c>
      <c r="AP1" s="185" t="s">
        <v>91</v>
      </c>
      <c r="AQ1" s="185" t="s">
        <v>91</v>
      </c>
      <c r="AR1" s="185" t="s">
        <v>91</v>
      </c>
      <c r="AS1" s="185" t="s">
        <v>91</v>
      </c>
    </row>
    <row r="2" spans="1:46" ht="30" customHeight="1" x14ac:dyDescent="0.35">
      <c r="A2" s="181" t="s">
        <v>17</v>
      </c>
      <c r="B2" s="182"/>
      <c r="C2" s="182"/>
      <c r="D2" s="103" t="str" cm="1">
        <f t="array" aca="1" ref="D2" ca="1">MID(CELL("nome.arquivo",A1),SEARCH("]",CELL("nome.arquivo"))+1,100)</f>
        <v>ESAG</v>
      </c>
      <c r="E2" s="183" t="s">
        <v>92</v>
      </c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4"/>
      <c r="T2" s="164" t="s">
        <v>101</v>
      </c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</row>
    <row r="3" spans="1:46" ht="30" customHeight="1" x14ac:dyDescent="0.35">
      <c r="A3" s="99" t="s">
        <v>0</v>
      </c>
      <c r="B3" s="100" t="s">
        <v>1</v>
      </c>
      <c r="C3" s="98" t="s">
        <v>2</v>
      </c>
      <c r="D3" s="57" t="s">
        <v>3</v>
      </c>
      <c r="E3" s="58" t="s">
        <v>63</v>
      </c>
      <c r="F3" s="58" t="s">
        <v>64</v>
      </c>
      <c r="G3" s="58" t="s">
        <v>4</v>
      </c>
      <c r="H3" s="58" t="s">
        <v>65</v>
      </c>
      <c r="I3" s="59" t="s">
        <v>5</v>
      </c>
      <c r="J3" s="60" t="s">
        <v>6</v>
      </c>
      <c r="K3" s="61" t="s">
        <v>7</v>
      </c>
      <c r="L3" s="61" t="s">
        <v>8</v>
      </c>
      <c r="M3" s="61" t="s">
        <v>9</v>
      </c>
      <c r="N3" s="61" t="s">
        <v>10</v>
      </c>
      <c r="O3" s="61" t="s">
        <v>11</v>
      </c>
      <c r="P3" s="61" t="s">
        <v>12</v>
      </c>
      <c r="Q3" s="61" t="s">
        <v>13</v>
      </c>
      <c r="R3" s="62" t="s">
        <v>14</v>
      </c>
      <c r="S3" s="101" t="s">
        <v>15</v>
      </c>
      <c r="T3" s="165">
        <v>46055</v>
      </c>
      <c r="U3" s="64" t="s">
        <v>16</v>
      </c>
      <c r="V3" s="64" t="s">
        <v>16</v>
      </c>
      <c r="W3" s="64" t="s">
        <v>16</v>
      </c>
      <c r="X3" s="64" t="s">
        <v>16</v>
      </c>
      <c r="Y3" s="64" t="s">
        <v>16</v>
      </c>
      <c r="Z3" s="64" t="s">
        <v>16</v>
      </c>
      <c r="AA3" s="64" t="s">
        <v>16</v>
      </c>
      <c r="AB3" s="64" t="s">
        <v>16</v>
      </c>
      <c r="AC3" s="64" t="s">
        <v>16</v>
      </c>
      <c r="AD3" s="64" t="s">
        <v>16</v>
      </c>
      <c r="AE3" s="64" t="s">
        <v>16</v>
      </c>
      <c r="AF3" s="64" t="s">
        <v>16</v>
      </c>
      <c r="AG3" s="64" t="s">
        <v>16</v>
      </c>
      <c r="AH3" s="64" t="s">
        <v>16</v>
      </c>
      <c r="AI3" s="64" t="s">
        <v>16</v>
      </c>
      <c r="AJ3" s="64" t="s">
        <v>16</v>
      </c>
      <c r="AK3" s="64" t="s">
        <v>16</v>
      </c>
      <c r="AL3" s="64" t="s">
        <v>16</v>
      </c>
      <c r="AM3" s="64" t="s">
        <v>16</v>
      </c>
      <c r="AN3" s="64" t="s">
        <v>16</v>
      </c>
      <c r="AO3" s="64" t="s">
        <v>16</v>
      </c>
      <c r="AP3" s="64" t="s">
        <v>16</v>
      </c>
      <c r="AQ3" s="64" t="s">
        <v>16</v>
      </c>
      <c r="AR3" s="64" t="s">
        <v>16</v>
      </c>
      <c r="AS3" s="64" t="s">
        <v>16</v>
      </c>
    </row>
    <row r="4" spans="1:46" ht="30" customHeight="1" x14ac:dyDescent="0.35">
      <c r="A4" s="172" t="s">
        <v>85</v>
      </c>
      <c r="B4" s="137">
        <v>1</v>
      </c>
      <c r="C4" s="173" t="s">
        <v>86</v>
      </c>
      <c r="D4" s="138" t="s">
        <v>66</v>
      </c>
      <c r="E4" s="141">
        <v>436</v>
      </c>
      <c r="F4" s="142" t="s">
        <v>67</v>
      </c>
      <c r="G4" s="142" t="s">
        <v>68</v>
      </c>
      <c r="H4" s="142" t="s">
        <v>69</v>
      </c>
      <c r="I4" s="145">
        <v>14.21</v>
      </c>
      <c r="J4" s="65">
        <v>150</v>
      </c>
      <c r="K4" s="66">
        <f>IF(SUM(T4:AS4)&gt;J4+M4,J4+M4,SUM(T4:AS4))</f>
        <v>111</v>
      </c>
      <c r="L4" s="67">
        <f>(SUM(T4:AS4))</f>
        <v>111</v>
      </c>
      <c r="M4" s="68"/>
      <c r="N4" s="69">
        <f>ROUND(IF(J4*0.25-0.5&lt;0,0,J4*0.25-0.5),0)-Q4-O4</f>
        <v>37</v>
      </c>
      <c r="O4" s="68"/>
      <c r="P4" s="68"/>
      <c r="Q4" s="68"/>
      <c r="R4" s="70">
        <f>J4-(SUM(T4:AS4))+M4+O4+P4-Q4</f>
        <v>39</v>
      </c>
      <c r="S4" s="102" t="str">
        <f>IF(R4&lt;0,"ATENÇÃO","OK")</f>
        <v>OK</v>
      </c>
      <c r="T4" s="166">
        <v>111</v>
      </c>
      <c r="U4" s="72"/>
      <c r="V4" s="72"/>
      <c r="W4" s="72"/>
      <c r="X4" s="72"/>
      <c r="Y4" s="72"/>
      <c r="Z4" s="72"/>
      <c r="AA4" s="73"/>
      <c r="AB4" s="74"/>
      <c r="AC4" s="73"/>
      <c r="AD4" s="73"/>
      <c r="AE4" s="72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5"/>
    </row>
    <row r="5" spans="1:46" ht="30" customHeight="1" x14ac:dyDescent="0.35">
      <c r="A5" s="172"/>
      <c r="B5" s="137">
        <v>2</v>
      </c>
      <c r="C5" s="174"/>
      <c r="D5" s="138" t="s">
        <v>70</v>
      </c>
      <c r="E5" s="141">
        <v>436</v>
      </c>
      <c r="F5" s="142" t="s">
        <v>67</v>
      </c>
      <c r="G5" s="142" t="s">
        <v>68</v>
      </c>
      <c r="H5" s="142" t="s">
        <v>69</v>
      </c>
      <c r="I5" s="145">
        <v>30.68</v>
      </c>
      <c r="J5" s="65">
        <v>24</v>
      </c>
      <c r="K5" s="66">
        <f t="shared" ref="K5:K29" si="0">IF(SUM(T5:AS5)&gt;J5+M5,J5+M5,SUM(T5:AS5))</f>
        <v>0</v>
      </c>
      <c r="L5" s="67">
        <f t="shared" ref="L5:L29" si="1">(SUM(T5:AS5))</f>
        <v>0</v>
      </c>
      <c r="M5" s="68"/>
      <c r="N5" s="69">
        <f t="shared" ref="N5:N29" si="2">ROUND(IF(J5*0.25-0.5&lt;0,0,J5*0.25-0.5),0)-Q5-O5</f>
        <v>6</v>
      </c>
      <c r="O5" s="68"/>
      <c r="P5" s="68"/>
      <c r="Q5" s="68"/>
      <c r="R5" s="70">
        <f t="shared" ref="R5:R29" si="3">J5-(SUM(T5:AS5))+M5+O5+P5-Q5</f>
        <v>24</v>
      </c>
      <c r="S5" s="102" t="str">
        <f t="shared" ref="S5:S29" si="4">IF(R5&lt;0,"ATENÇÃO","OK")</f>
        <v>OK</v>
      </c>
      <c r="T5" s="167"/>
      <c r="U5" s="72"/>
      <c r="V5" s="72"/>
      <c r="W5" s="72"/>
      <c r="X5" s="72"/>
      <c r="Y5" s="72"/>
      <c r="Z5" s="72"/>
      <c r="AA5" s="73"/>
      <c r="AB5" s="74"/>
      <c r="AC5" s="76"/>
      <c r="AD5" s="76"/>
      <c r="AE5" s="72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7"/>
    </row>
    <row r="6" spans="1:46" ht="30" customHeight="1" x14ac:dyDescent="0.35">
      <c r="A6" s="172"/>
      <c r="B6" s="137">
        <v>3</v>
      </c>
      <c r="C6" s="174"/>
      <c r="D6" s="138" t="s">
        <v>87</v>
      </c>
      <c r="E6" s="141">
        <v>436</v>
      </c>
      <c r="F6" s="142" t="s">
        <v>67</v>
      </c>
      <c r="G6" s="142" t="s">
        <v>68</v>
      </c>
      <c r="H6" s="142" t="s">
        <v>69</v>
      </c>
      <c r="I6" s="145">
        <v>25</v>
      </c>
      <c r="J6" s="65">
        <v>12</v>
      </c>
      <c r="K6" s="66">
        <f t="shared" si="0"/>
        <v>0</v>
      </c>
      <c r="L6" s="67">
        <f t="shared" si="1"/>
        <v>0</v>
      </c>
      <c r="M6" s="68"/>
      <c r="N6" s="69">
        <f t="shared" si="2"/>
        <v>3</v>
      </c>
      <c r="O6" s="68"/>
      <c r="P6" s="68"/>
      <c r="Q6" s="68"/>
      <c r="R6" s="70">
        <f t="shared" si="3"/>
        <v>12</v>
      </c>
      <c r="S6" s="102" t="str">
        <f t="shared" si="4"/>
        <v>OK</v>
      </c>
      <c r="T6" s="167"/>
      <c r="U6" s="72"/>
      <c r="V6" s="72"/>
      <c r="W6" s="72"/>
      <c r="X6" s="72"/>
      <c r="Y6" s="72"/>
      <c r="Z6" s="72"/>
      <c r="AA6" s="76"/>
      <c r="AB6" s="74"/>
      <c r="AC6" s="76"/>
      <c r="AD6" s="76"/>
      <c r="AE6" s="72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5"/>
    </row>
    <row r="7" spans="1:46" ht="30" customHeight="1" x14ac:dyDescent="0.35">
      <c r="A7" s="172"/>
      <c r="B7" s="137">
        <v>4</v>
      </c>
      <c r="C7" s="174"/>
      <c r="D7" s="138" t="s">
        <v>71</v>
      </c>
      <c r="E7" s="141">
        <v>436</v>
      </c>
      <c r="F7" s="142" t="s">
        <v>67</v>
      </c>
      <c r="G7" s="142" t="s">
        <v>68</v>
      </c>
      <c r="H7" s="142" t="s">
        <v>69</v>
      </c>
      <c r="I7" s="145">
        <v>75.099999999999994</v>
      </c>
      <c r="J7" s="65">
        <v>30</v>
      </c>
      <c r="K7" s="66">
        <f t="shared" si="0"/>
        <v>0</v>
      </c>
      <c r="L7" s="67">
        <f t="shared" si="1"/>
        <v>0</v>
      </c>
      <c r="M7" s="68"/>
      <c r="N7" s="69">
        <f t="shared" si="2"/>
        <v>7</v>
      </c>
      <c r="O7" s="68"/>
      <c r="P7" s="68"/>
      <c r="Q7" s="68"/>
      <c r="R7" s="70">
        <f t="shared" si="3"/>
        <v>30</v>
      </c>
      <c r="S7" s="102" t="str">
        <f t="shared" si="4"/>
        <v>OK</v>
      </c>
      <c r="T7" s="167"/>
      <c r="U7" s="72"/>
      <c r="V7" s="72"/>
      <c r="W7" s="72"/>
      <c r="X7" s="72"/>
      <c r="Y7" s="72"/>
      <c r="Z7" s="72"/>
      <c r="AA7" s="73"/>
      <c r="AB7" s="74"/>
      <c r="AC7" s="73"/>
      <c r="AD7" s="73"/>
      <c r="AE7" s="72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</row>
    <row r="8" spans="1:46" ht="30" customHeight="1" x14ac:dyDescent="0.35">
      <c r="A8" s="172"/>
      <c r="B8" s="137">
        <v>5</v>
      </c>
      <c r="C8" s="174"/>
      <c r="D8" s="138" t="s">
        <v>72</v>
      </c>
      <c r="E8" s="141">
        <v>436</v>
      </c>
      <c r="F8" s="142" t="s">
        <v>67</v>
      </c>
      <c r="G8" s="142" t="s">
        <v>68</v>
      </c>
      <c r="H8" s="142" t="s">
        <v>69</v>
      </c>
      <c r="I8" s="145">
        <v>103.68</v>
      </c>
      <c r="J8" s="65">
        <v>10</v>
      </c>
      <c r="K8" s="66">
        <f t="shared" si="0"/>
        <v>0</v>
      </c>
      <c r="L8" s="67">
        <f t="shared" si="1"/>
        <v>0</v>
      </c>
      <c r="M8" s="68"/>
      <c r="N8" s="69">
        <f t="shared" si="2"/>
        <v>2</v>
      </c>
      <c r="O8" s="68"/>
      <c r="P8" s="68"/>
      <c r="Q8" s="68"/>
      <c r="R8" s="70">
        <f t="shared" si="3"/>
        <v>10</v>
      </c>
      <c r="S8" s="102" t="str">
        <f t="shared" si="4"/>
        <v>OK</v>
      </c>
      <c r="T8" s="167"/>
      <c r="U8" s="72"/>
      <c r="V8" s="72"/>
      <c r="W8" s="72"/>
      <c r="X8" s="72"/>
      <c r="Y8" s="72"/>
      <c r="Z8" s="72"/>
      <c r="AA8" s="73"/>
      <c r="AB8" s="74"/>
      <c r="AC8" s="76"/>
      <c r="AD8" s="78"/>
      <c r="AE8" s="72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7"/>
    </row>
    <row r="9" spans="1:46" ht="30" customHeight="1" x14ac:dyDescent="0.35">
      <c r="A9" s="172"/>
      <c r="B9" s="137">
        <v>6</v>
      </c>
      <c r="C9" s="174"/>
      <c r="D9" s="138" t="s">
        <v>73</v>
      </c>
      <c r="E9" s="141">
        <v>436</v>
      </c>
      <c r="F9" s="142" t="s">
        <v>67</v>
      </c>
      <c r="G9" s="142" t="s">
        <v>68</v>
      </c>
      <c r="H9" s="142" t="s">
        <v>69</v>
      </c>
      <c r="I9" s="145">
        <v>205.21</v>
      </c>
      <c r="J9" s="65">
        <v>30</v>
      </c>
      <c r="K9" s="66">
        <f t="shared" si="0"/>
        <v>2</v>
      </c>
      <c r="L9" s="67">
        <f t="shared" si="1"/>
        <v>2</v>
      </c>
      <c r="M9" s="68"/>
      <c r="N9" s="69">
        <f t="shared" si="2"/>
        <v>7</v>
      </c>
      <c r="O9" s="68"/>
      <c r="P9" s="68"/>
      <c r="Q9" s="68"/>
      <c r="R9" s="70">
        <f t="shared" si="3"/>
        <v>28</v>
      </c>
      <c r="S9" s="102" t="str">
        <f t="shared" si="4"/>
        <v>OK</v>
      </c>
      <c r="T9" s="166">
        <v>2</v>
      </c>
      <c r="U9" s="72"/>
      <c r="V9" s="72"/>
      <c r="W9" s="72"/>
      <c r="X9" s="72"/>
      <c r="Y9" s="72"/>
      <c r="Z9" s="72"/>
      <c r="AA9" s="76"/>
      <c r="AB9" s="74"/>
      <c r="AC9" s="73"/>
      <c r="AD9" s="76"/>
      <c r="AE9" s="72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</row>
    <row r="10" spans="1:46" ht="30" customHeight="1" x14ac:dyDescent="0.35">
      <c r="A10" s="172"/>
      <c r="B10" s="137">
        <v>7</v>
      </c>
      <c r="C10" s="174"/>
      <c r="D10" s="138" t="s">
        <v>74</v>
      </c>
      <c r="E10" s="141">
        <v>436</v>
      </c>
      <c r="F10" s="142" t="s">
        <v>67</v>
      </c>
      <c r="G10" s="142" t="s">
        <v>68</v>
      </c>
      <c r="H10" s="142" t="s">
        <v>69</v>
      </c>
      <c r="I10" s="145">
        <v>220</v>
      </c>
      <c r="J10" s="65">
        <v>30</v>
      </c>
      <c r="K10" s="66">
        <f t="shared" si="0"/>
        <v>2</v>
      </c>
      <c r="L10" s="67">
        <f t="shared" si="1"/>
        <v>2</v>
      </c>
      <c r="M10" s="68"/>
      <c r="N10" s="69">
        <f t="shared" si="2"/>
        <v>7</v>
      </c>
      <c r="O10" s="68"/>
      <c r="P10" s="68"/>
      <c r="Q10" s="68"/>
      <c r="R10" s="70">
        <f t="shared" si="3"/>
        <v>28</v>
      </c>
      <c r="S10" s="102" t="str">
        <f t="shared" si="4"/>
        <v>OK</v>
      </c>
      <c r="T10" s="166">
        <v>2</v>
      </c>
      <c r="U10" s="72"/>
      <c r="V10" s="72"/>
      <c r="W10" s="72"/>
      <c r="X10" s="72"/>
      <c r="Y10" s="72"/>
      <c r="Z10" s="72"/>
      <c r="AA10" s="73"/>
      <c r="AB10" s="74"/>
      <c r="AC10" s="73"/>
      <c r="AD10" s="76"/>
      <c r="AE10" s="72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6" ht="30" customHeight="1" x14ac:dyDescent="0.35">
      <c r="A11" s="172"/>
      <c r="B11" s="137">
        <v>8</v>
      </c>
      <c r="C11" s="174"/>
      <c r="D11" s="138" t="s">
        <v>88</v>
      </c>
      <c r="E11" s="141">
        <v>436</v>
      </c>
      <c r="F11" s="142" t="s">
        <v>67</v>
      </c>
      <c r="G11" s="142" t="s">
        <v>68</v>
      </c>
      <c r="H11" s="142" t="s">
        <v>69</v>
      </c>
      <c r="I11" s="145">
        <v>217.24</v>
      </c>
      <c r="J11" s="65">
        <v>10</v>
      </c>
      <c r="K11" s="66">
        <f t="shared" si="0"/>
        <v>1</v>
      </c>
      <c r="L11" s="67">
        <f t="shared" si="1"/>
        <v>1</v>
      </c>
      <c r="M11" s="68"/>
      <c r="N11" s="69">
        <f t="shared" si="2"/>
        <v>2</v>
      </c>
      <c r="O11" s="68"/>
      <c r="P11" s="68"/>
      <c r="Q11" s="68"/>
      <c r="R11" s="70">
        <f t="shared" si="3"/>
        <v>9</v>
      </c>
      <c r="S11" s="102" t="str">
        <f t="shared" si="4"/>
        <v>OK</v>
      </c>
      <c r="T11" s="166">
        <v>1</v>
      </c>
      <c r="U11" s="72"/>
      <c r="V11" s="72"/>
      <c r="W11" s="72"/>
      <c r="X11" s="72"/>
      <c r="Y11" s="72"/>
      <c r="Z11" s="72"/>
      <c r="AA11" s="73"/>
      <c r="AB11" s="74"/>
      <c r="AC11" s="73"/>
      <c r="AD11" s="73"/>
      <c r="AE11" s="72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5"/>
    </row>
    <row r="12" spans="1:46" ht="30" customHeight="1" x14ac:dyDescent="0.35">
      <c r="A12" s="172"/>
      <c r="B12" s="137">
        <v>9</v>
      </c>
      <c r="C12" s="175"/>
      <c r="D12" s="138" t="s">
        <v>75</v>
      </c>
      <c r="E12" s="141">
        <v>436</v>
      </c>
      <c r="F12" s="142" t="s">
        <v>67</v>
      </c>
      <c r="G12" s="142" t="s">
        <v>68</v>
      </c>
      <c r="H12" s="142" t="s">
        <v>69</v>
      </c>
      <c r="I12" s="145">
        <v>223.7</v>
      </c>
      <c r="J12" s="65">
        <v>10</v>
      </c>
      <c r="K12" s="66">
        <f t="shared" si="0"/>
        <v>0</v>
      </c>
      <c r="L12" s="67">
        <f t="shared" si="1"/>
        <v>0</v>
      </c>
      <c r="M12" s="68"/>
      <c r="N12" s="69">
        <f t="shared" si="2"/>
        <v>2</v>
      </c>
      <c r="O12" s="68"/>
      <c r="P12" s="68"/>
      <c r="Q12" s="68"/>
      <c r="R12" s="70">
        <f t="shared" si="3"/>
        <v>10</v>
      </c>
      <c r="S12" s="102" t="str">
        <f t="shared" si="4"/>
        <v>OK</v>
      </c>
      <c r="T12" s="167"/>
      <c r="U12" s="72"/>
      <c r="V12" s="72"/>
      <c r="W12" s="72"/>
      <c r="X12" s="72"/>
      <c r="Y12" s="72"/>
      <c r="Z12" s="72"/>
      <c r="AA12" s="73"/>
      <c r="AB12" s="74"/>
      <c r="AC12" s="73"/>
      <c r="AD12" s="73"/>
      <c r="AE12" s="72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7"/>
    </row>
    <row r="13" spans="1:46" s="81" customFormat="1" ht="30" customHeight="1" x14ac:dyDescent="0.35">
      <c r="A13" s="176" t="s">
        <v>89</v>
      </c>
      <c r="B13" s="135">
        <v>10</v>
      </c>
      <c r="C13" s="177" t="s">
        <v>86</v>
      </c>
      <c r="D13" s="139" t="s">
        <v>66</v>
      </c>
      <c r="E13" s="143">
        <v>436</v>
      </c>
      <c r="F13" s="144" t="s">
        <v>67</v>
      </c>
      <c r="G13" s="144" t="s">
        <v>68</v>
      </c>
      <c r="H13" s="144" t="s">
        <v>69</v>
      </c>
      <c r="I13" s="146">
        <v>14.21</v>
      </c>
      <c r="J13" s="65">
        <v>0</v>
      </c>
      <c r="K13" s="66">
        <f t="shared" si="0"/>
        <v>0</v>
      </c>
      <c r="L13" s="67">
        <f t="shared" si="1"/>
        <v>0</v>
      </c>
      <c r="M13" s="68"/>
      <c r="N13" s="69">
        <f t="shared" si="2"/>
        <v>0</v>
      </c>
      <c r="O13" s="68"/>
      <c r="P13" s="68"/>
      <c r="Q13" s="68"/>
      <c r="R13" s="70">
        <f t="shared" si="3"/>
        <v>0</v>
      </c>
      <c r="S13" s="102" t="str">
        <f t="shared" si="4"/>
        <v>OK</v>
      </c>
      <c r="T13" s="167"/>
      <c r="U13" s="79"/>
      <c r="V13" s="79"/>
      <c r="W13" s="72"/>
      <c r="X13" s="79"/>
      <c r="Y13" s="72"/>
      <c r="Z13" s="79"/>
      <c r="AA13" s="80"/>
      <c r="AB13" s="74"/>
      <c r="AC13" s="73"/>
      <c r="AD13" s="73"/>
      <c r="AE13" s="72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</row>
    <row r="14" spans="1:46" ht="30" customHeight="1" x14ac:dyDescent="0.35">
      <c r="A14" s="176"/>
      <c r="B14" s="135">
        <v>11</v>
      </c>
      <c r="C14" s="178"/>
      <c r="D14" s="139" t="s">
        <v>70</v>
      </c>
      <c r="E14" s="143">
        <v>436</v>
      </c>
      <c r="F14" s="144" t="s">
        <v>67</v>
      </c>
      <c r="G14" s="144" t="s">
        <v>68</v>
      </c>
      <c r="H14" s="144" t="s">
        <v>69</v>
      </c>
      <c r="I14" s="146">
        <v>30.68</v>
      </c>
      <c r="J14" s="65">
        <v>0</v>
      </c>
      <c r="K14" s="66">
        <f t="shared" si="0"/>
        <v>0</v>
      </c>
      <c r="L14" s="67">
        <f t="shared" si="1"/>
        <v>0</v>
      </c>
      <c r="M14" s="68"/>
      <c r="N14" s="69">
        <f t="shared" si="2"/>
        <v>0</v>
      </c>
      <c r="O14" s="68"/>
      <c r="P14" s="68"/>
      <c r="Q14" s="68"/>
      <c r="R14" s="70">
        <f t="shared" si="3"/>
        <v>0</v>
      </c>
      <c r="S14" s="102" t="str">
        <f t="shared" si="4"/>
        <v>OK</v>
      </c>
      <c r="T14" s="167"/>
      <c r="U14" s="72"/>
      <c r="V14" s="72"/>
      <c r="W14" s="72"/>
      <c r="X14" s="72"/>
      <c r="Y14" s="72"/>
      <c r="Z14" s="72"/>
      <c r="AA14" s="73"/>
      <c r="AB14" s="74"/>
      <c r="AC14" s="73"/>
      <c r="AD14" s="73"/>
      <c r="AE14" s="72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</row>
    <row r="15" spans="1:46" s="81" customFormat="1" ht="30" customHeight="1" x14ac:dyDescent="0.35">
      <c r="A15" s="176"/>
      <c r="B15" s="135">
        <v>12</v>
      </c>
      <c r="C15" s="178"/>
      <c r="D15" s="139" t="s">
        <v>87</v>
      </c>
      <c r="E15" s="143">
        <v>436</v>
      </c>
      <c r="F15" s="144" t="s">
        <v>67</v>
      </c>
      <c r="G15" s="144" t="s">
        <v>68</v>
      </c>
      <c r="H15" s="144" t="s">
        <v>69</v>
      </c>
      <c r="I15" s="146">
        <v>25</v>
      </c>
      <c r="J15" s="65">
        <v>0</v>
      </c>
      <c r="K15" s="66">
        <f t="shared" si="0"/>
        <v>0</v>
      </c>
      <c r="L15" s="67">
        <f t="shared" si="1"/>
        <v>0</v>
      </c>
      <c r="M15" s="68"/>
      <c r="N15" s="69">
        <f t="shared" si="2"/>
        <v>0</v>
      </c>
      <c r="O15" s="68"/>
      <c r="P15" s="68"/>
      <c r="Q15" s="68"/>
      <c r="R15" s="70">
        <f t="shared" si="3"/>
        <v>0</v>
      </c>
      <c r="S15" s="102" t="str">
        <f t="shared" si="4"/>
        <v>OK</v>
      </c>
      <c r="T15" s="167"/>
      <c r="U15" s="79"/>
      <c r="V15" s="72"/>
      <c r="W15" s="72"/>
      <c r="X15" s="79"/>
      <c r="Y15" s="72"/>
      <c r="Z15" s="79"/>
      <c r="AA15" s="80"/>
      <c r="AB15" s="74"/>
      <c r="AC15" s="73"/>
      <c r="AD15" s="73"/>
      <c r="AE15" s="72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5"/>
    </row>
    <row r="16" spans="1:46" s="81" customFormat="1" ht="30" customHeight="1" x14ac:dyDescent="0.35">
      <c r="A16" s="176"/>
      <c r="B16" s="135">
        <v>13</v>
      </c>
      <c r="C16" s="178"/>
      <c r="D16" s="139" t="s">
        <v>71</v>
      </c>
      <c r="E16" s="143">
        <v>436</v>
      </c>
      <c r="F16" s="144" t="s">
        <v>67</v>
      </c>
      <c r="G16" s="144" t="s">
        <v>68</v>
      </c>
      <c r="H16" s="144" t="s">
        <v>69</v>
      </c>
      <c r="I16" s="146">
        <v>75.099999999999994</v>
      </c>
      <c r="J16" s="65">
        <v>0</v>
      </c>
      <c r="K16" s="66">
        <f t="shared" si="0"/>
        <v>0</v>
      </c>
      <c r="L16" s="67">
        <f t="shared" si="1"/>
        <v>0</v>
      </c>
      <c r="M16" s="68"/>
      <c r="N16" s="69">
        <f t="shared" si="2"/>
        <v>0</v>
      </c>
      <c r="O16" s="68"/>
      <c r="P16" s="68"/>
      <c r="Q16" s="68"/>
      <c r="R16" s="70">
        <f t="shared" si="3"/>
        <v>0</v>
      </c>
      <c r="S16" s="102" t="str">
        <f t="shared" si="4"/>
        <v>OK</v>
      </c>
      <c r="T16" s="167"/>
      <c r="U16" s="79"/>
      <c r="V16" s="72"/>
      <c r="W16" s="72"/>
      <c r="X16" s="79"/>
      <c r="Y16" s="72"/>
      <c r="Z16" s="79"/>
      <c r="AA16" s="80"/>
      <c r="AB16" s="74"/>
      <c r="AC16" s="73"/>
      <c r="AD16" s="73"/>
      <c r="AE16" s="72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5"/>
    </row>
    <row r="17" spans="1:46" s="81" customFormat="1" ht="30" customHeight="1" x14ac:dyDescent="0.35">
      <c r="A17" s="176"/>
      <c r="B17" s="135">
        <v>14</v>
      </c>
      <c r="C17" s="178"/>
      <c r="D17" s="139" t="s">
        <v>72</v>
      </c>
      <c r="E17" s="143">
        <v>436</v>
      </c>
      <c r="F17" s="144" t="s">
        <v>67</v>
      </c>
      <c r="G17" s="144" t="s">
        <v>68</v>
      </c>
      <c r="H17" s="144" t="s">
        <v>69</v>
      </c>
      <c r="I17" s="146">
        <v>103.68</v>
      </c>
      <c r="J17" s="65">
        <v>0</v>
      </c>
      <c r="K17" s="66">
        <f t="shared" si="0"/>
        <v>0</v>
      </c>
      <c r="L17" s="67">
        <f t="shared" si="1"/>
        <v>0</v>
      </c>
      <c r="M17" s="68"/>
      <c r="N17" s="69">
        <f t="shared" si="2"/>
        <v>0</v>
      </c>
      <c r="O17" s="68"/>
      <c r="P17" s="68"/>
      <c r="Q17" s="68"/>
      <c r="R17" s="70">
        <f t="shared" si="3"/>
        <v>0</v>
      </c>
      <c r="S17" s="102" t="str">
        <f t="shared" si="4"/>
        <v>OK</v>
      </c>
      <c r="T17" s="167"/>
      <c r="U17" s="79"/>
      <c r="V17" s="72"/>
      <c r="W17" s="72"/>
      <c r="X17" s="79"/>
      <c r="Y17" s="72"/>
      <c r="Z17" s="79"/>
      <c r="AA17" s="80"/>
      <c r="AB17" s="74"/>
      <c r="AC17" s="73"/>
      <c r="AD17" s="73"/>
      <c r="AE17" s="72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5"/>
    </row>
    <row r="18" spans="1:46" s="81" customFormat="1" ht="30" customHeight="1" x14ac:dyDescent="0.35">
      <c r="A18" s="176"/>
      <c r="B18" s="135">
        <v>15</v>
      </c>
      <c r="C18" s="178"/>
      <c r="D18" s="139" t="s">
        <v>73</v>
      </c>
      <c r="E18" s="143">
        <v>436</v>
      </c>
      <c r="F18" s="144" t="s">
        <v>67</v>
      </c>
      <c r="G18" s="144" t="s">
        <v>68</v>
      </c>
      <c r="H18" s="144" t="s">
        <v>69</v>
      </c>
      <c r="I18" s="146">
        <v>205.21</v>
      </c>
      <c r="J18" s="65">
        <v>0</v>
      </c>
      <c r="K18" s="66">
        <f t="shared" si="0"/>
        <v>0</v>
      </c>
      <c r="L18" s="67">
        <f t="shared" si="1"/>
        <v>0</v>
      </c>
      <c r="M18" s="68"/>
      <c r="N18" s="69">
        <f t="shared" si="2"/>
        <v>0</v>
      </c>
      <c r="O18" s="68"/>
      <c r="P18" s="68"/>
      <c r="Q18" s="68"/>
      <c r="R18" s="70">
        <f t="shared" si="3"/>
        <v>0</v>
      </c>
      <c r="S18" s="102" t="str">
        <f t="shared" si="4"/>
        <v>OK</v>
      </c>
      <c r="T18" s="167"/>
      <c r="U18" s="79"/>
      <c r="V18" s="72"/>
      <c r="W18" s="72"/>
      <c r="X18" s="79"/>
      <c r="Y18" s="72"/>
      <c r="Z18" s="79"/>
      <c r="AA18" s="80"/>
      <c r="AB18" s="74"/>
      <c r="AC18" s="73"/>
      <c r="AD18" s="73"/>
      <c r="AE18" s="72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5"/>
    </row>
    <row r="19" spans="1:46" s="81" customFormat="1" ht="30" customHeight="1" x14ac:dyDescent="0.35">
      <c r="A19" s="176"/>
      <c r="B19" s="135">
        <v>16</v>
      </c>
      <c r="C19" s="178"/>
      <c r="D19" s="139" t="s">
        <v>74</v>
      </c>
      <c r="E19" s="143">
        <v>436</v>
      </c>
      <c r="F19" s="144" t="s">
        <v>67</v>
      </c>
      <c r="G19" s="144" t="s">
        <v>68</v>
      </c>
      <c r="H19" s="144" t="s">
        <v>69</v>
      </c>
      <c r="I19" s="146">
        <v>220</v>
      </c>
      <c r="J19" s="65">
        <v>0</v>
      </c>
      <c r="K19" s="66">
        <f t="shared" si="0"/>
        <v>0</v>
      </c>
      <c r="L19" s="67">
        <f t="shared" si="1"/>
        <v>0</v>
      </c>
      <c r="M19" s="68"/>
      <c r="N19" s="69">
        <f t="shared" si="2"/>
        <v>0</v>
      </c>
      <c r="O19" s="68"/>
      <c r="P19" s="68"/>
      <c r="Q19" s="68"/>
      <c r="R19" s="70">
        <f t="shared" si="3"/>
        <v>0</v>
      </c>
      <c r="S19" s="102" t="str">
        <f t="shared" si="4"/>
        <v>OK</v>
      </c>
      <c r="T19" s="167"/>
      <c r="U19" s="79"/>
      <c r="V19" s="72"/>
      <c r="W19" s="72"/>
      <c r="X19" s="79"/>
      <c r="Y19" s="72"/>
      <c r="Z19" s="79"/>
      <c r="AA19" s="80"/>
      <c r="AB19" s="74"/>
      <c r="AC19" s="73"/>
      <c r="AD19" s="73"/>
      <c r="AE19" s="72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5"/>
    </row>
    <row r="20" spans="1:46" s="81" customFormat="1" ht="30" customHeight="1" x14ac:dyDescent="0.35">
      <c r="A20" s="176"/>
      <c r="B20" s="135">
        <v>17</v>
      </c>
      <c r="C20" s="179"/>
      <c r="D20" s="139" t="s">
        <v>75</v>
      </c>
      <c r="E20" s="143">
        <v>436</v>
      </c>
      <c r="F20" s="144" t="s">
        <v>67</v>
      </c>
      <c r="G20" s="144" t="s">
        <v>68</v>
      </c>
      <c r="H20" s="144" t="s">
        <v>69</v>
      </c>
      <c r="I20" s="146">
        <v>223.7</v>
      </c>
      <c r="J20" s="65">
        <v>0</v>
      </c>
      <c r="K20" s="66">
        <f t="shared" si="0"/>
        <v>0</v>
      </c>
      <c r="L20" s="67">
        <f t="shared" si="1"/>
        <v>0</v>
      </c>
      <c r="M20" s="68"/>
      <c r="N20" s="69">
        <f t="shared" si="2"/>
        <v>0</v>
      </c>
      <c r="O20" s="68"/>
      <c r="P20" s="68"/>
      <c r="Q20" s="68"/>
      <c r="R20" s="70">
        <f t="shared" si="3"/>
        <v>0</v>
      </c>
      <c r="S20" s="102" t="str">
        <f t="shared" si="4"/>
        <v>OK</v>
      </c>
      <c r="T20" s="167"/>
      <c r="U20" s="79"/>
      <c r="V20" s="72"/>
      <c r="W20" s="72"/>
      <c r="X20" s="79"/>
      <c r="Y20" s="72"/>
      <c r="Z20" s="79"/>
      <c r="AA20" s="80"/>
      <c r="AB20" s="74"/>
      <c r="AC20" s="73"/>
      <c r="AD20" s="73"/>
      <c r="AE20" s="72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5"/>
    </row>
    <row r="21" spans="1:46" s="81" customFormat="1" ht="30" customHeight="1" x14ac:dyDescent="0.35">
      <c r="A21" s="180" t="s">
        <v>90</v>
      </c>
      <c r="B21" s="137">
        <v>18</v>
      </c>
      <c r="C21" s="173" t="s">
        <v>86</v>
      </c>
      <c r="D21" s="138" t="s">
        <v>66</v>
      </c>
      <c r="E21" s="141">
        <v>436</v>
      </c>
      <c r="F21" s="142" t="s">
        <v>67</v>
      </c>
      <c r="G21" s="142" t="s">
        <v>68</v>
      </c>
      <c r="H21" s="142" t="s">
        <v>69</v>
      </c>
      <c r="I21" s="145">
        <v>14.21</v>
      </c>
      <c r="J21" s="65">
        <v>0</v>
      </c>
      <c r="K21" s="66">
        <f t="shared" si="0"/>
        <v>0</v>
      </c>
      <c r="L21" s="67">
        <f t="shared" si="1"/>
        <v>0</v>
      </c>
      <c r="M21" s="68"/>
      <c r="N21" s="69">
        <f t="shared" si="2"/>
        <v>0</v>
      </c>
      <c r="O21" s="68"/>
      <c r="P21" s="68"/>
      <c r="Q21" s="68"/>
      <c r="R21" s="70">
        <f t="shared" si="3"/>
        <v>0</v>
      </c>
      <c r="S21" s="102" t="str">
        <f t="shared" si="4"/>
        <v>OK</v>
      </c>
      <c r="T21" s="167"/>
      <c r="U21" s="79"/>
      <c r="V21" s="72"/>
      <c r="W21" s="72"/>
      <c r="X21" s="79"/>
      <c r="Y21" s="72"/>
      <c r="Z21" s="79"/>
      <c r="AA21" s="80"/>
      <c r="AB21" s="74"/>
      <c r="AC21" s="73"/>
      <c r="AD21" s="73"/>
      <c r="AE21" s="72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5"/>
    </row>
    <row r="22" spans="1:46" s="81" customFormat="1" ht="30" customHeight="1" x14ac:dyDescent="0.35">
      <c r="A22" s="180"/>
      <c r="B22" s="137">
        <v>19</v>
      </c>
      <c r="C22" s="174"/>
      <c r="D22" s="138" t="s">
        <v>70</v>
      </c>
      <c r="E22" s="141">
        <v>436</v>
      </c>
      <c r="F22" s="142" t="s">
        <v>67</v>
      </c>
      <c r="G22" s="142" t="s">
        <v>68</v>
      </c>
      <c r="H22" s="142" t="s">
        <v>69</v>
      </c>
      <c r="I22" s="145">
        <v>30.68</v>
      </c>
      <c r="J22" s="65">
        <v>0</v>
      </c>
      <c r="K22" s="66">
        <f t="shared" si="0"/>
        <v>0</v>
      </c>
      <c r="L22" s="67">
        <f t="shared" si="1"/>
        <v>0</v>
      </c>
      <c r="M22" s="68"/>
      <c r="N22" s="69">
        <f t="shared" si="2"/>
        <v>0</v>
      </c>
      <c r="O22" s="68"/>
      <c r="P22" s="68"/>
      <c r="Q22" s="68"/>
      <c r="R22" s="70">
        <f t="shared" si="3"/>
        <v>0</v>
      </c>
      <c r="S22" s="102" t="str">
        <f t="shared" si="4"/>
        <v>OK</v>
      </c>
      <c r="T22" s="167"/>
      <c r="U22" s="79"/>
      <c r="V22" s="72"/>
      <c r="W22" s="72"/>
      <c r="X22" s="79"/>
      <c r="Y22" s="72"/>
      <c r="Z22" s="79"/>
      <c r="AA22" s="80"/>
      <c r="AB22" s="74"/>
      <c r="AC22" s="73"/>
      <c r="AD22" s="73"/>
      <c r="AE22" s="72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5"/>
    </row>
    <row r="23" spans="1:46" s="81" customFormat="1" ht="30" customHeight="1" x14ac:dyDescent="0.35">
      <c r="A23" s="180"/>
      <c r="B23" s="137">
        <v>20</v>
      </c>
      <c r="C23" s="174"/>
      <c r="D23" s="138" t="s">
        <v>87</v>
      </c>
      <c r="E23" s="141">
        <v>436</v>
      </c>
      <c r="F23" s="142" t="s">
        <v>67</v>
      </c>
      <c r="G23" s="142" t="s">
        <v>68</v>
      </c>
      <c r="H23" s="142" t="s">
        <v>69</v>
      </c>
      <c r="I23" s="145">
        <v>25</v>
      </c>
      <c r="J23" s="65">
        <v>0</v>
      </c>
      <c r="K23" s="66">
        <f t="shared" si="0"/>
        <v>0</v>
      </c>
      <c r="L23" s="67">
        <f t="shared" si="1"/>
        <v>0</v>
      </c>
      <c r="M23" s="68"/>
      <c r="N23" s="69">
        <f t="shared" si="2"/>
        <v>0</v>
      </c>
      <c r="O23" s="68"/>
      <c r="P23" s="68"/>
      <c r="Q23" s="68"/>
      <c r="R23" s="70">
        <f t="shared" si="3"/>
        <v>0</v>
      </c>
      <c r="S23" s="102" t="str">
        <f t="shared" si="4"/>
        <v>OK</v>
      </c>
      <c r="T23" s="167"/>
      <c r="U23" s="79"/>
      <c r="V23" s="72"/>
      <c r="W23" s="72"/>
      <c r="X23" s="79"/>
      <c r="Y23" s="72"/>
      <c r="Z23" s="79"/>
      <c r="AA23" s="80"/>
      <c r="AB23" s="74"/>
      <c r="AC23" s="73"/>
      <c r="AD23" s="73"/>
      <c r="AE23" s="72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5"/>
    </row>
    <row r="24" spans="1:46" s="81" customFormat="1" ht="30" customHeight="1" x14ac:dyDescent="0.35">
      <c r="A24" s="180"/>
      <c r="B24" s="137">
        <v>21</v>
      </c>
      <c r="C24" s="174"/>
      <c r="D24" s="138" t="s">
        <v>71</v>
      </c>
      <c r="E24" s="141">
        <v>436</v>
      </c>
      <c r="F24" s="142" t="s">
        <v>67</v>
      </c>
      <c r="G24" s="142" t="s">
        <v>68</v>
      </c>
      <c r="H24" s="142" t="s">
        <v>69</v>
      </c>
      <c r="I24" s="145">
        <v>75.099999999999994</v>
      </c>
      <c r="J24" s="65">
        <v>0</v>
      </c>
      <c r="K24" s="66">
        <f t="shared" si="0"/>
        <v>0</v>
      </c>
      <c r="L24" s="67">
        <f t="shared" si="1"/>
        <v>0</v>
      </c>
      <c r="M24" s="68"/>
      <c r="N24" s="69">
        <f t="shared" si="2"/>
        <v>0</v>
      </c>
      <c r="O24" s="68"/>
      <c r="P24" s="68"/>
      <c r="Q24" s="68"/>
      <c r="R24" s="70">
        <f t="shared" si="3"/>
        <v>0</v>
      </c>
      <c r="S24" s="102" t="str">
        <f t="shared" si="4"/>
        <v>OK</v>
      </c>
      <c r="T24" s="167"/>
      <c r="U24" s="79"/>
      <c r="V24" s="72"/>
      <c r="W24" s="72"/>
      <c r="X24" s="79"/>
      <c r="Y24" s="72"/>
      <c r="Z24" s="79"/>
      <c r="AA24" s="80"/>
      <c r="AB24" s="74"/>
      <c r="AC24" s="73"/>
      <c r="AD24" s="73"/>
      <c r="AE24" s="72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5"/>
    </row>
    <row r="25" spans="1:46" s="81" customFormat="1" ht="30" customHeight="1" x14ac:dyDescent="0.35">
      <c r="A25" s="180"/>
      <c r="B25" s="137">
        <v>22</v>
      </c>
      <c r="C25" s="174"/>
      <c r="D25" s="138" t="s">
        <v>72</v>
      </c>
      <c r="E25" s="141">
        <v>436</v>
      </c>
      <c r="F25" s="142" t="s">
        <v>67</v>
      </c>
      <c r="G25" s="142" t="s">
        <v>68</v>
      </c>
      <c r="H25" s="142" t="s">
        <v>69</v>
      </c>
      <c r="I25" s="145">
        <v>103.68</v>
      </c>
      <c r="J25" s="65">
        <v>0</v>
      </c>
      <c r="K25" s="66">
        <f t="shared" si="0"/>
        <v>0</v>
      </c>
      <c r="L25" s="67">
        <f t="shared" si="1"/>
        <v>0</v>
      </c>
      <c r="M25" s="68"/>
      <c r="N25" s="69">
        <f t="shared" si="2"/>
        <v>0</v>
      </c>
      <c r="O25" s="68"/>
      <c r="P25" s="68"/>
      <c r="Q25" s="68"/>
      <c r="R25" s="70">
        <f t="shared" si="3"/>
        <v>0</v>
      </c>
      <c r="S25" s="102" t="str">
        <f t="shared" si="4"/>
        <v>OK</v>
      </c>
      <c r="T25" s="167"/>
      <c r="U25" s="79"/>
      <c r="V25" s="72"/>
      <c r="W25" s="72"/>
      <c r="X25" s="79"/>
      <c r="Y25" s="72"/>
      <c r="Z25" s="79"/>
      <c r="AA25" s="80"/>
      <c r="AB25" s="74"/>
      <c r="AC25" s="73"/>
      <c r="AD25" s="73"/>
      <c r="AE25" s="72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5"/>
    </row>
    <row r="26" spans="1:46" s="81" customFormat="1" ht="30" customHeight="1" x14ac:dyDescent="0.35">
      <c r="A26" s="180"/>
      <c r="B26" s="137">
        <v>23</v>
      </c>
      <c r="C26" s="174"/>
      <c r="D26" s="138" t="s">
        <v>73</v>
      </c>
      <c r="E26" s="141">
        <v>436</v>
      </c>
      <c r="F26" s="142" t="s">
        <v>67</v>
      </c>
      <c r="G26" s="142" t="s">
        <v>68</v>
      </c>
      <c r="H26" s="142" t="s">
        <v>69</v>
      </c>
      <c r="I26" s="145">
        <v>205.21</v>
      </c>
      <c r="J26" s="65">
        <v>0</v>
      </c>
      <c r="K26" s="66">
        <f t="shared" si="0"/>
        <v>0</v>
      </c>
      <c r="L26" s="67">
        <f t="shared" si="1"/>
        <v>0</v>
      </c>
      <c r="M26" s="68"/>
      <c r="N26" s="69">
        <f t="shared" si="2"/>
        <v>0</v>
      </c>
      <c r="O26" s="68"/>
      <c r="P26" s="68"/>
      <c r="Q26" s="68"/>
      <c r="R26" s="70">
        <f t="shared" si="3"/>
        <v>0</v>
      </c>
      <c r="S26" s="102" t="str">
        <f t="shared" si="4"/>
        <v>OK</v>
      </c>
      <c r="T26" s="167"/>
      <c r="U26" s="79"/>
      <c r="V26" s="72"/>
      <c r="W26" s="72"/>
      <c r="X26" s="79"/>
      <c r="Y26" s="72"/>
      <c r="Z26" s="79"/>
      <c r="AA26" s="80"/>
      <c r="AB26" s="74"/>
      <c r="AC26" s="73"/>
      <c r="AD26" s="73"/>
      <c r="AE26" s="72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5"/>
    </row>
    <row r="27" spans="1:46" s="81" customFormat="1" ht="30" customHeight="1" x14ac:dyDescent="0.35">
      <c r="A27" s="180"/>
      <c r="B27" s="137">
        <v>24</v>
      </c>
      <c r="C27" s="174"/>
      <c r="D27" s="138" t="s">
        <v>74</v>
      </c>
      <c r="E27" s="141">
        <v>436</v>
      </c>
      <c r="F27" s="142" t="s">
        <v>67</v>
      </c>
      <c r="G27" s="142" t="s">
        <v>68</v>
      </c>
      <c r="H27" s="142" t="s">
        <v>69</v>
      </c>
      <c r="I27" s="145">
        <v>220</v>
      </c>
      <c r="J27" s="65">
        <v>0</v>
      </c>
      <c r="K27" s="66">
        <f t="shared" si="0"/>
        <v>0</v>
      </c>
      <c r="L27" s="67">
        <f t="shared" si="1"/>
        <v>0</v>
      </c>
      <c r="M27" s="68"/>
      <c r="N27" s="69">
        <f t="shared" si="2"/>
        <v>0</v>
      </c>
      <c r="O27" s="68"/>
      <c r="P27" s="68"/>
      <c r="Q27" s="68"/>
      <c r="R27" s="70">
        <f t="shared" si="3"/>
        <v>0</v>
      </c>
      <c r="S27" s="102" t="str">
        <f t="shared" si="4"/>
        <v>OK</v>
      </c>
      <c r="T27" s="167"/>
      <c r="U27" s="79"/>
      <c r="V27" s="72"/>
      <c r="W27" s="72"/>
      <c r="X27" s="79"/>
      <c r="Y27" s="72"/>
      <c r="Z27" s="79"/>
      <c r="AA27" s="80"/>
      <c r="AB27" s="74"/>
      <c r="AC27" s="73"/>
      <c r="AD27" s="73"/>
      <c r="AE27" s="72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5"/>
    </row>
    <row r="28" spans="1:46" s="81" customFormat="1" ht="30" customHeight="1" x14ac:dyDescent="0.35">
      <c r="A28" s="180"/>
      <c r="B28" s="137">
        <v>25</v>
      </c>
      <c r="C28" s="174"/>
      <c r="D28" s="138" t="s">
        <v>88</v>
      </c>
      <c r="E28" s="141">
        <v>436</v>
      </c>
      <c r="F28" s="142" t="s">
        <v>67</v>
      </c>
      <c r="G28" s="142" t="s">
        <v>68</v>
      </c>
      <c r="H28" s="142" t="s">
        <v>69</v>
      </c>
      <c r="I28" s="145">
        <v>217.24</v>
      </c>
      <c r="J28" s="65">
        <v>0</v>
      </c>
      <c r="K28" s="66">
        <f t="shared" si="0"/>
        <v>0</v>
      </c>
      <c r="L28" s="67">
        <f t="shared" si="1"/>
        <v>0</v>
      </c>
      <c r="M28" s="68"/>
      <c r="N28" s="69">
        <f t="shared" si="2"/>
        <v>0</v>
      </c>
      <c r="O28" s="68"/>
      <c r="P28" s="68"/>
      <c r="Q28" s="68"/>
      <c r="R28" s="70">
        <f t="shared" si="3"/>
        <v>0</v>
      </c>
      <c r="S28" s="102" t="str">
        <f t="shared" si="4"/>
        <v>OK</v>
      </c>
      <c r="T28" s="167"/>
      <c r="U28" s="79"/>
      <c r="V28" s="72"/>
      <c r="W28" s="72"/>
      <c r="X28" s="79"/>
      <c r="Y28" s="72"/>
      <c r="Z28" s="79"/>
      <c r="AA28" s="80"/>
      <c r="AB28" s="74"/>
      <c r="AC28" s="73"/>
      <c r="AD28" s="73"/>
      <c r="AE28" s="72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5"/>
    </row>
    <row r="29" spans="1:46" ht="30" customHeight="1" x14ac:dyDescent="0.35">
      <c r="A29" s="180"/>
      <c r="B29" s="140">
        <v>26</v>
      </c>
      <c r="C29" s="175"/>
      <c r="D29" s="138" t="s">
        <v>75</v>
      </c>
      <c r="E29" s="141">
        <v>436</v>
      </c>
      <c r="F29" s="142" t="s">
        <v>67</v>
      </c>
      <c r="G29" s="142" t="s">
        <v>68</v>
      </c>
      <c r="H29" s="142" t="s">
        <v>69</v>
      </c>
      <c r="I29" s="145">
        <v>223.7</v>
      </c>
      <c r="J29" s="65">
        <v>0</v>
      </c>
      <c r="K29" s="66">
        <f t="shared" si="0"/>
        <v>0</v>
      </c>
      <c r="L29" s="67">
        <f t="shared" si="1"/>
        <v>0</v>
      </c>
      <c r="M29" s="68"/>
      <c r="N29" s="69">
        <f t="shared" si="2"/>
        <v>0</v>
      </c>
      <c r="O29" s="68"/>
      <c r="P29" s="68"/>
      <c r="Q29" s="68"/>
      <c r="R29" s="70">
        <f t="shared" si="3"/>
        <v>0</v>
      </c>
      <c r="S29" s="102" t="str">
        <f t="shared" si="4"/>
        <v>OK</v>
      </c>
      <c r="T29" s="167"/>
      <c r="U29" s="83"/>
      <c r="V29" s="83"/>
      <c r="W29" s="72"/>
      <c r="X29" s="83"/>
      <c r="Y29" s="72"/>
      <c r="Z29" s="72"/>
      <c r="AA29" s="76"/>
      <c r="AB29" s="74"/>
      <c r="AC29" s="76"/>
      <c r="AD29" s="73"/>
      <c r="AE29" s="72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84"/>
    </row>
    <row r="30" spans="1:46" ht="30" customHeight="1" x14ac:dyDescent="0.35">
      <c r="I30" s="87"/>
      <c r="J30" s="134">
        <f>SUM(J4:J29)</f>
        <v>306</v>
      </c>
      <c r="M30" s="89"/>
      <c r="N30" s="89"/>
      <c r="O30" s="89"/>
      <c r="P30" s="89"/>
      <c r="Q30" s="89"/>
      <c r="R30" s="89">
        <f>SUM(R4:R29)</f>
        <v>190</v>
      </c>
      <c r="T30" s="91">
        <f t="shared" ref="T30:AS30" si="5">SUMPRODUCT($I$4:$I$29,T4:T29)</f>
        <v>2644.9700000000003</v>
      </c>
      <c r="U30" s="91">
        <f t="shared" si="5"/>
        <v>0</v>
      </c>
      <c r="V30" s="91">
        <f t="shared" si="5"/>
        <v>0</v>
      </c>
      <c r="W30" s="91">
        <f t="shared" si="5"/>
        <v>0</v>
      </c>
      <c r="X30" s="91">
        <f t="shared" si="5"/>
        <v>0</v>
      </c>
      <c r="Y30" s="91">
        <f t="shared" si="5"/>
        <v>0</v>
      </c>
      <c r="Z30" s="91">
        <f t="shared" si="5"/>
        <v>0</v>
      </c>
      <c r="AA30" s="91">
        <f t="shared" si="5"/>
        <v>0</v>
      </c>
      <c r="AB30" s="91">
        <f t="shared" si="5"/>
        <v>0</v>
      </c>
      <c r="AC30" s="91">
        <f t="shared" si="5"/>
        <v>0</v>
      </c>
      <c r="AD30" s="91">
        <f t="shared" si="5"/>
        <v>0</v>
      </c>
      <c r="AE30" s="91">
        <f t="shared" si="5"/>
        <v>0</v>
      </c>
      <c r="AF30" s="91">
        <f t="shared" si="5"/>
        <v>0</v>
      </c>
      <c r="AG30" s="91">
        <f t="shared" si="5"/>
        <v>0</v>
      </c>
      <c r="AH30" s="91">
        <f t="shared" si="5"/>
        <v>0</v>
      </c>
      <c r="AI30" s="91">
        <f t="shared" si="5"/>
        <v>0</v>
      </c>
      <c r="AJ30" s="91">
        <f t="shared" si="5"/>
        <v>0</v>
      </c>
      <c r="AK30" s="91">
        <f t="shared" si="5"/>
        <v>0</v>
      </c>
      <c r="AL30" s="91">
        <f t="shared" si="5"/>
        <v>0</v>
      </c>
      <c r="AM30" s="91">
        <f t="shared" si="5"/>
        <v>0</v>
      </c>
      <c r="AN30" s="91">
        <f t="shared" si="5"/>
        <v>0</v>
      </c>
      <c r="AO30" s="91">
        <f t="shared" si="5"/>
        <v>0</v>
      </c>
      <c r="AP30" s="91">
        <f t="shared" si="5"/>
        <v>0</v>
      </c>
      <c r="AQ30" s="91">
        <f t="shared" si="5"/>
        <v>0</v>
      </c>
      <c r="AR30" s="91">
        <f t="shared" si="5"/>
        <v>0</v>
      </c>
      <c r="AS30" s="91">
        <f t="shared" si="5"/>
        <v>0</v>
      </c>
      <c r="AT30" s="75"/>
    </row>
    <row r="31" spans="1:46" ht="30" customHeight="1" x14ac:dyDescent="0.35">
      <c r="D31" s="82" t="s">
        <v>82</v>
      </c>
      <c r="J31" s="132">
        <f t="shared" ref="J31:R31" si="6">SUMPRODUCT($I$4:$I$29,J4:J29)</f>
        <v>23623.32</v>
      </c>
      <c r="K31" s="92">
        <f t="shared" si="6"/>
        <v>2644.9700000000003</v>
      </c>
      <c r="L31" s="92">
        <f t="shared" si="6"/>
        <v>2644.9700000000003</v>
      </c>
      <c r="M31" s="92">
        <f t="shared" si="6"/>
        <v>0</v>
      </c>
      <c r="N31" s="92">
        <f t="shared" si="6"/>
        <v>5376.26</v>
      </c>
      <c r="O31" s="92">
        <f t="shared" si="6"/>
        <v>0</v>
      </c>
      <c r="P31" s="92">
        <f t="shared" si="6"/>
        <v>0</v>
      </c>
      <c r="Q31" s="92">
        <f t="shared" si="6"/>
        <v>0</v>
      </c>
      <c r="R31" s="92">
        <f t="shared" si="6"/>
        <v>20978.350000000002</v>
      </c>
      <c r="AA31" s="94"/>
      <c r="AC31" s="94"/>
      <c r="AD31" s="78"/>
    </row>
    <row r="32" spans="1:46" ht="30" customHeight="1" x14ac:dyDescent="0.35">
      <c r="D32" s="133" t="s">
        <v>61</v>
      </c>
      <c r="AD32" s="93"/>
    </row>
    <row r="33" spans="4:39" ht="30" customHeight="1" x14ac:dyDescent="0.35">
      <c r="D33" s="133" t="s">
        <v>62</v>
      </c>
      <c r="AD33" s="93"/>
      <c r="AK33" s="96"/>
      <c r="AM33" s="96"/>
    </row>
    <row r="34" spans="4:39" ht="30" customHeight="1" x14ac:dyDescent="0.35">
      <c r="AD34" s="93"/>
      <c r="AK34" s="96"/>
      <c r="AM34" s="96"/>
    </row>
    <row r="35" spans="4:39" ht="30" customHeight="1" x14ac:dyDescent="0.35">
      <c r="AD35" s="93"/>
      <c r="AK35" s="96"/>
      <c r="AM35" s="96"/>
    </row>
    <row r="36" spans="4:39" ht="30" customHeight="1" x14ac:dyDescent="0.35">
      <c r="AD36" s="93"/>
      <c r="AK36" s="96"/>
      <c r="AM36" s="96"/>
    </row>
    <row r="37" spans="4:39" ht="30" customHeight="1" x14ac:dyDescent="0.35">
      <c r="AD37" s="93"/>
      <c r="AK37" s="96"/>
      <c r="AM37" s="96"/>
    </row>
    <row r="38" spans="4:39" ht="30" customHeight="1" x14ac:dyDescent="0.35">
      <c r="AD38" s="93"/>
      <c r="AK38" s="96"/>
      <c r="AM38" s="96"/>
    </row>
    <row r="39" spans="4:39" ht="30" customHeight="1" x14ac:dyDescent="0.35">
      <c r="AD39" s="93"/>
      <c r="AM39" s="96"/>
    </row>
    <row r="40" spans="4:39" ht="30" customHeight="1" x14ac:dyDescent="0.35">
      <c r="AD40" s="93"/>
      <c r="AM40" s="96"/>
    </row>
    <row r="41" spans="4:39" ht="30" customHeight="1" x14ac:dyDescent="0.35">
      <c r="AD41" s="93"/>
      <c r="AM41" s="96"/>
    </row>
    <row r="42" spans="4:39" ht="30" customHeight="1" x14ac:dyDescent="0.35">
      <c r="AD42" s="93"/>
    </row>
    <row r="43" spans="4:39" ht="30" customHeight="1" x14ac:dyDescent="0.35">
      <c r="AD43" s="93"/>
    </row>
    <row r="44" spans="4:39" ht="30" customHeight="1" x14ac:dyDescent="0.35">
      <c r="AD44" s="93"/>
    </row>
    <row r="45" spans="4:39" ht="30" customHeight="1" x14ac:dyDescent="0.35">
      <c r="AD45" s="93"/>
    </row>
    <row r="46" spans="4:39" ht="30" customHeight="1" x14ac:dyDescent="0.35">
      <c r="AD46" s="93"/>
    </row>
    <row r="47" spans="4:39" ht="30" customHeight="1" x14ac:dyDescent="0.35">
      <c r="AD47" s="93"/>
    </row>
    <row r="48" spans="4:39" ht="30" customHeight="1" x14ac:dyDescent="0.35">
      <c r="AD48" s="93"/>
    </row>
    <row r="49" spans="30:30" ht="30" customHeight="1" x14ac:dyDescent="0.35">
      <c r="AD49" s="93"/>
    </row>
    <row r="50" spans="30:30" ht="30" customHeight="1" x14ac:dyDescent="0.35">
      <c r="AD50" s="93"/>
    </row>
    <row r="51" spans="30:30" ht="30" customHeight="1" x14ac:dyDescent="0.35">
      <c r="AD51" s="93"/>
    </row>
    <row r="52" spans="30:30" ht="30" customHeight="1" x14ac:dyDescent="0.35">
      <c r="AD52" s="93"/>
    </row>
    <row r="53" spans="30:30" ht="30" customHeight="1" x14ac:dyDescent="0.35">
      <c r="AD53" s="93"/>
    </row>
    <row r="54" spans="30:30" ht="30" customHeight="1" x14ac:dyDescent="0.35">
      <c r="AD54" s="93"/>
    </row>
    <row r="55" spans="30:30" ht="30" customHeight="1" x14ac:dyDescent="0.35">
      <c r="AD55" s="93"/>
    </row>
    <row r="56" spans="30:30" ht="30" customHeight="1" x14ac:dyDescent="0.35">
      <c r="AD56" s="93"/>
    </row>
    <row r="57" spans="30:30" ht="30" customHeight="1" x14ac:dyDescent="0.35">
      <c r="AD57" s="93"/>
    </row>
    <row r="58" spans="30:30" ht="30" customHeight="1" x14ac:dyDescent="0.35">
      <c r="AD58" s="93"/>
    </row>
    <row r="59" spans="30:30" ht="30" customHeight="1" x14ac:dyDescent="0.35">
      <c r="AD59" s="93"/>
    </row>
    <row r="60" spans="30:30" ht="30" customHeight="1" x14ac:dyDescent="0.35">
      <c r="AD60" s="93"/>
    </row>
    <row r="61" spans="30:30" ht="30" customHeight="1" x14ac:dyDescent="0.35">
      <c r="AD61" s="93"/>
    </row>
    <row r="62" spans="30:30" ht="30" customHeight="1" x14ac:dyDescent="0.35">
      <c r="AD62" s="93"/>
    </row>
    <row r="63" spans="30:30" ht="30" customHeight="1" x14ac:dyDescent="0.35">
      <c r="AD63" s="93"/>
    </row>
    <row r="64" spans="30:30" ht="30" customHeight="1" x14ac:dyDescent="0.35">
      <c r="AD64" s="93"/>
    </row>
    <row r="65" spans="30:30" ht="30" customHeight="1" x14ac:dyDescent="0.35">
      <c r="AD65" s="93"/>
    </row>
    <row r="66" spans="30:30" ht="30" customHeight="1" x14ac:dyDescent="0.35">
      <c r="AD66" s="93"/>
    </row>
    <row r="67" spans="30:30" ht="30" customHeight="1" x14ac:dyDescent="0.35">
      <c r="AD67" s="93"/>
    </row>
    <row r="68" spans="30:30" ht="30" customHeight="1" x14ac:dyDescent="0.35">
      <c r="AD68" s="93"/>
    </row>
    <row r="69" spans="30:30" ht="30" customHeight="1" x14ac:dyDescent="0.35">
      <c r="AD69" s="93"/>
    </row>
    <row r="70" spans="30:30" ht="30" customHeight="1" x14ac:dyDescent="0.35">
      <c r="AD70" s="93"/>
    </row>
    <row r="71" spans="30:30" ht="30" customHeight="1" x14ac:dyDescent="0.35">
      <c r="AD71" s="93"/>
    </row>
    <row r="72" spans="30:30" ht="30" customHeight="1" x14ac:dyDescent="0.35">
      <c r="AD72" s="93"/>
    </row>
    <row r="73" spans="30:30" ht="30" customHeight="1" x14ac:dyDescent="0.35">
      <c r="AD73" s="93"/>
    </row>
    <row r="74" spans="30:30" ht="30" customHeight="1" x14ac:dyDescent="0.35">
      <c r="AD74" s="93"/>
    </row>
    <row r="75" spans="30:30" ht="30" customHeight="1" x14ac:dyDescent="0.35">
      <c r="AD75" s="93"/>
    </row>
    <row r="76" spans="30:30" ht="30" customHeight="1" x14ac:dyDescent="0.35">
      <c r="AD76" s="93"/>
    </row>
    <row r="77" spans="30:30" ht="30" customHeight="1" x14ac:dyDescent="0.35">
      <c r="AD77" s="93"/>
    </row>
    <row r="78" spans="30:30" ht="30" customHeight="1" x14ac:dyDescent="0.35">
      <c r="AD78" s="93"/>
    </row>
    <row r="79" spans="30:30" ht="30" customHeight="1" x14ac:dyDescent="0.35">
      <c r="AD79" s="93"/>
    </row>
    <row r="80" spans="30:30" ht="30" customHeight="1" x14ac:dyDescent="0.35">
      <c r="AD80" s="93"/>
    </row>
    <row r="81" spans="30:30" ht="30" customHeight="1" x14ac:dyDescent="0.35">
      <c r="AD81" s="93"/>
    </row>
    <row r="82" spans="30:30" ht="30" customHeight="1" x14ac:dyDescent="0.35">
      <c r="AD82" s="93"/>
    </row>
    <row r="83" spans="30:30" ht="30" customHeight="1" x14ac:dyDescent="0.35">
      <c r="AD83" s="93"/>
    </row>
    <row r="84" spans="30:30" ht="30" customHeight="1" x14ac:dyDescent="0.35">
      <c r="AD84" s="93"/>
    </row>
    <row r="85" spans="30:30" ht="30" customHeight="1" x14ac:dyDescent="0.35">
      <c r="AD85" s="93"/>
    </row>
    <row r="86" spans="30:30" ht="30" customHeight="1" x14ac:dyDescent="0.35">
      <c r="AD86" s="93"/>
    </row>
    <row r="87" spans="30:30" ht="30" customHeight="1" x14ac:dyDescent="0.35">
      <c r="AD87" s="93"/>
    </row>
    <row r="88" spans="30:30" ht="30" customHeight="1" x14ac:dyDescent="0.35">
      <c r="AD88" s="93"/>
    </row>
    <row r="89" spans="30:30" ht="30" customHeight="1" x14ac:dyDescent="0.35">
      <c r="AD89" s="93"/>
    </row>
    <row r="90" spans="30:30" ht="30" customHeight="1" x14ac:dyDescent="0.35">
      <c r="AD90" s="93"/>
    </row>
    <row r="91" spans="30:30" ht="30" customHeight="1" x14ac:dyDescent="0.35">
      <c r="AD91" s="93"/>
    </row>
    <row r="92" spans="30:30" ht="30" customHeight="1" x14ac:dyDescent="0.35">
      <c r="AD92" s="93"/>
    </row>
    <row r="93" spans="30:30" ht="30" customHeight="1" x14ac:dyDescent="0.35">
      <c r="AD93" s="93"/>
    </row>
    <row r="94" spans="30:30" ht="30" customHeight="1" x14ac:dyDescent="0.35">
      <c r="AD94" s="93"/>
    </row>
    <row r="95" spans="30:30" ht="30" customHeight="1" x14ac:dyDescent="0.35">
      <c r="AD95" s="93"/>
    </row>
    <row r="96" spans="30:30" ht="30" customHeight="1" x14ac:dyDescent="0.35">
      <c r="AD96" s="93"/>
    </row>
    <row r="97" spans="30:30" ht="30" customHeight="1" x14ac:dyDescent="0.35">
      <c r="AD97" s="93"/>
    </row>
    <row r="98" spans="30:30" ht="30" customHeight="1" x14ac:dyDescent="0.35">
      <c r="AD98" s="93"/>
    </row>
    <row r="99" spans="30:30" ht="30" customHeight="1" x14ac:dyDescent="0.35">
      <c r="AD99" s="93"/>
    </row>
    <row r="100" spans="30:30" ht="30" customHeight="1" x14ac:dyDescent="0.35">
      <c r="AD100" s="93"/>
    </row>
    <row r="101" spans="30:30" ht="30" customHeight="1" x14ac:dyDescent="0.35">
      <c r="AD101" s="93"/>
    </row>
    <row r="102" spans="30:30" ht="30" customHeight="1" x14ac:dyDescent="0.35">
      <c r="AD102" s="93"/>
    </row>
    <row r="103" spans="30:30" ht="30" customHeight="1" x14ac:dyDescent="0.35">
      <c r="AD103" s="93"/>
    </row>
    <row r="104" spans="30:30" ht="30" customHeight="1" x14ac:dyDescent="0.35">
      <c r="AD104" s="93"/>
    </row>
    <row r="105" spans="30:30" ht="30" customHeight="1" x14ac:dyDescent="0.35">
      <c r="AD105" s="93"/>
    </row>
    <row r="106" spans="30:30" ht="30" customHeight="1" x14ac:dyDescent="0.35">
      <c r="AD106" s="93"/>
    </row>
    <row r="107" spans="30:30" ht="30" customHeight="1" x14ac:dyDescent="0.35">
      <c r="AD107" s="93"/>
    </row>
    <row r="108" spans="30:30" ht="30" customHeight="1" x14ac:dyDescent="0.35">
      <c r="AD108" s="93"/>
    </row>
    <row r="109" spans="30:30" ht="30" customHeight="1" x14ac:dyDescent="0.35">
      <c r="AD109" s="93"/>
    </row>
    <row r="110" spans="30:30" ht="30" customHeight="1" x14ac:dyDescent="0.35">
      <c r="AD110" s="93"/>
    </row>
    <row r="111" spans="30:30" ht="30" customHeight="1" x14ac:dyDescent="0.35">
      <c r="AD111" s="93"/>
    </row>
    <row r="112" spans="30:30" ht="30" customHeight="1" x14ac:dyDescent="0.35">
      <c r="AD112" s="93"/>
    </row>
    <row r="113" spans="30:30" ht="30" customHeight="1" x14ac:dyDescent="0.35">
      <c r="AD113" s="93"/>
    </row>
    <row r="114" spans="30:30" ht="30" customHeight="1" x14ac:dyDescent="0.35">
      <c r="AD114" s="93"/>
    </row>
    <row r="115" spans="30:30" ht="30" customHeight="1" x14ac:dyDescent="0.35">
      <c r="AD115" s="93"/>
    </row>
    <row r="116" spans="30:30" ht="30" customHeight="1" x14ac:dyDescent="0.35">
      <c r="AD116" s="93"/>
    </row>
    <row r="117" spans="30:30" ht="30" customHeight="1" x14ac:dyDescent="0.35">
      <c r="AD117" s="93"/>
    </row>
    <row r="118" spans="30:30" ht="30" customHeight="1" x14ac:dyDescent="0.35">
      <c r="AD118" s="93"/>
    </row>
    <row r="119" spans="30:30" ht="30" customHeight="1" x14ac:dyDescent="0.35">
      <c r="AD119" s="93"/>
    </row>
    <row r="120" spans="30:30" ht="30" customHeight="1" x14ac:dyDescent="0.35">
      <c r="AD120" s="93"/>
    </row>
    <row r="121" spans="30:30" ht="30" customHeight="1" x14ac:dyDescent="0.35">
      <c r="AD121" s="93"/>
    </row>
    <row r="122" spans="30:30" ht="30" customHeight="1" x14ac:dyDescent="0.35">
      <c r="AD122" s="93"/>
    </row>
    <row r="123" spans="30:30" ht="30" customHeight="1" x14ac:dyDescent="0.35">
      <c r="AD123" s="93"/>
    </row>
    <row r="124" spans="30:30" ht="30" customHeight="1" x14ac:dyDescent="0.35">
      <c r="AD124" s="93"/>
    </row>
    <row r="125" spans="30:30" ht="30" customHeight="1" x14ac:dyDescent="0.35">
      <c r="AD125" s="93"/>
    </row>
    <row r="126" spans="30:30" ht="30" customHeight="1" x14ac:dyDescent="0.35">
      <c r="AD126" s="93"/>
    </row>
    <row r="127" spans="30:30" ht="30" customHeight="1" x14ac:dyDescent="0.35">
      <c r="AD127" s="93"/>
    </row>
    <row r="128" spans="30:30" ht="30" customHeight="1" x14ac:dyDescent="0.35">
      <c r="AD128" s="93"/>
    </row>
    <row r="129" spans="30:30" ht="30" customHeight="1" x14ac:dyDescent="0.35">
      <c r="AD129" s="93"/>
    </row>
    <row r="130" spans="30:30" ht="30" customHeight="1" x14ac:dyDescent="0.35">
      <c r="AD130" s="93"/>
    </row>
    <row r="131" spans="30:30" ht="30" customHeight="1" x14ac:dyDescent="0.35">
      <c r="AD131" s="93"/>
    </row>
    <row r="132" spans="30:30" ht="30" customHeight="1" x14ac:dyDescent="0.35">
      <c r="AD132" s="93"/>
    </row>
    <row r="133" spans="30:30" ht="30" customHeight="1" x14ac:dyDescent="0.35">
      <c r="AD133" s="93"/>
    </row>
    <row r="134" spans="30:30" ht="30" customHeight="1" x14ac:dyDescent="0.35">
      <c r="AD134" s="93"/>
    </row>
    <row r="135" spans="30:30" ht="30" customHeight="1" x14ac:dyDescent="0.35">
      <c r="AD135" s="93"/>
    </row>
    <row r="136" spans="30:30" ht="30" customHeight="1" x14ac:dyDescent="0.35">
      <c r="AD136" s="93"/>
    </row>
    <row r="137" spans="30:30" ht="30" customHeight="1" x14ac:dyDescent="0.35">
      <c r="AD137" s="93"/>
    </row>
    <row r="138" spans="30:30" ht="30" customHeight="1" x14ac:dyDescent="0.35">
      <c r="AD138" s="93"/>
    </row>
    <row r="139" spans="30:30" ht="30" customHeight="1" x14ac:dyDescent="0.35">
      <c r="AD139" s="93"/>
    </row>
    <row r="140" spans="30:30" ht="30" customHeight="1" x14ac:dyDescent="0.35">
      <c r="AD140" s="93"/>
    </row>
    <row r="141" spans="30:30" ht="30" customHeight="1" x14ac:dyDescent="0.35">
      <c r="AD141" s="93"/>
    </row>
    <row r="142" spans="30:30" ht="30" customHeight="1" x14ac:dyDescent="0.35">
      <c r="AD142" s="93"/>
    </row>
    <row r="143" spans="30:30" ht="30" customHeight="1" x14ac:dyDescent="0.35">
      <c r="AD143" s="93"/>
    </row>
    <row r="144" spans="30:30" ht="30" customHeight="1" x14ac:dyDescent="0.35">
      <c r="AD144" s="93"/>
    </row>
    <row r="145" spans="30:30" ht="30" customHeight="1" x14ac:dyDescent="0.35">
      <c r="AD145" s="93"/>
    </row>
    <row r="146" spans="30:30" ht="30" customHeight="1" x14ac:dyDescent="0.35">
      <c r="AD146" s="93"/>
    </row>
    <row r="147" spans="30:30" ht="30" customHeight="1" x14ac:dyDescent="0.35">
      <c r="AD147" s="93"/>
    </row>
    <row r="148" spans="30:30" ht="30" customHeight="1" x14ac:dyDescent="0.35">
      <c r="AD148" s="93"/>
    </row>
    <row r="149" spans="30:30" ht="30" customHeight="1" x14ac:dyDescent="0.35">
      <c r="AD149" s="93"/>
    </row>
    <row r="150" spans="30:30" ht="30" customHeight="1" x14ac:dyDescent="0.35">
      <c r="AD150" s="93"/>
    </row>
    <row r="151" spans="30:30" ht="30" customHeight="1" x14ac:dyDescent="0.35">
      <c r="AD151" s="93"/>
    </row>
    <row r="152" spans="30:30" ht="30" customHeight="1" x14ac:dyDescent="0.35">
      <c r="AD152" s="93"/>
    </row>
    <row r="153" spans="30:30" ht="30" customHeight="1" x14ac:dyDescent="0.35">
      <c r="AD153" s="93"/>
    </row>
    <row r="154" spans="30:30" ht="30" customHeight="1" x14ac:dyDescent="0.35">
      <c r="AD154" s="93"/>
    </row>
    <row r="155" spans="30:30" ht="30" customHeight="1" x14ac:dyDescent="0.35">
      <c r="AD155" s="93"/>
    </row>
    <row r="156" spans="30:30" ht="30" customHeight="1" x14ac:dyDescent="0.35">
      <c r="AD156" s="93"/>
    </row>
    <row r="157" spans="30:30" ht="30" customHeight="1" x14ac:dyDescent="0.35">
      <c r="AD157" s="93"/>
    </row>
    <row r="158" spans="30:30" ht="30" customHeight="1" x14ac:dyDescent="0.35">
      <c r="AD158" s="93"/>
    </row>
    <row r="159" spans="30:30" ht="30" customHeight="1" x14ac:dyDescent="0.35">
      <c r="AD159" s="93"/>
    </row>
    <row r="160" spans="30:30" ht="30" customHeight="1" x14ac:dyDescent="0.35">
      <c r="AD160" s="93"/>
    </row>
    <row r="161" spans="30:30" ht="30" customHeight="1" x14ac:dyDescent="0.35">
      <c r="AD161" s="93"/>
    </row>
    <row r="162" spans="30:30" ht="30" customHeight="1" x14ac:dyDescent="0.35">
      <c r="AD162" s="93"/>
    </row>
    <row r="163" spans="30:30" ht="30" customHeight="1" x14ac:dyDescent="0.35">
      <c r="AD163" s="93"/>
    </row>
    <row r="164" spans="30:30" ht="30" customHeight="1" x14ac:dyDescent="0.35">
      <c r="AD164" s="93"/>
    </row>
    <row r="165" spans="30:30" ht="30" customHeight="1" x14ac:dyDescent="0.35">
      <c r="AD165" s="93"/>
    </row>
    <row r="166" spans="30:30" ht="30" customHeight="1" x14ac:dyDescent="0.35">
      <c r="AD166" s="93"/>
    </row>
    <row r="167" spans="30:30" ht="30" customHeight="1" x14ac:dyDescent="0.35">
      <c r="AD167" s="93"/>
    </row>
    <row r="168" spans="30:30" ht="30" customHeight="1" x14ac:dyDescent="0.35">
      <c r="AD168" s="93"/>
    </row>
    <row r="169" spans="30:30" ht="30" customHeight="1" x14ac:dyDescent="0.35">
      <c r="AD169" s="93"/>
    </row>
    <row r="170" spans="30:30" ht="30" customHeight="1" x14ac:dyDescent="0.35">
      <c r="AD170" s="93"/>
    </row>
    <row r="171" spans="30:30" ht="30" customHeight="1" x14ac:dyDescent="0.35">
      <c r="AD171" s="93"/>
    </row>
    <row r="172" spans="30:30" ht="30" customHeight="1" x14ac:dyDescent="0.35">
      <c r="AD172" s="93"/>
    </row>
    <row r="173" spans="30:30" ht="30" customHeight="1" x14ac:dyDescent="0.35">
      <c r="AD173" s="93"/>
    </row>
    <row r="174" spans="30:30" ht="30" customHeight="1" x14ac:dyDescent="0.35">
      <c r="AD174" s="93"/>
    </row>
    <row r="175" spans="30:30" ht="30" customHeight="1" x14ac:dyDescent="0.35">
      <c r="AD175" s="93"/>
    </row>
    <row r="176" spans="30:30" ht="30" customHeight="1" x14ac:dyDescent="0.35">
      <c r="AD176" s="93"/>
    </row>
    <row r="177" spans="30:30" ht="30" customHeight="1" x14ac:dyDescent="0.35">
      <c r="AD177" s="93"/>
    </row>
    <row r="178" spans="30:30" ht="30" customHeight="1" x14ac:dyDescent="0.35">
      <c r="AD178" s="93"/>
    </row>
    <row r="179" spans="30:30" ht="30" customHeight="1" x14ac:dyDescent="0.35">
      <c r="AD179" s="93"/>
    </row>
    <row r="180" spans="30:30" ht="30" customHeight="1" x14ac:dyDescent="0.35">
      <c r="AD180" s="93"/>
    </row>
    <row r="181" spans="30:30" ht="30" customHeight="1" x14ac:dyDescent="0.35">
      <c r="AD181" s="93"/>
    </row>
    <row r="182" spans="30:30" ht="30" customHeight="1" x14ac:dyDescent="0.35">
      <c r="AD182" s="93"/>
    </row>
    <row r="183" spans="30:30" ht="30" customHeight="1" x14ac:dyDescent="0.35">
      <c r="AD183" s="93"/>
    </row>
    <row r="184" spans="30:30" ht="30" customHeight="1" x14ac:dyDescent="0.35">
      <c r="AD184" s="93"/>
    </row>
    <row r="185" spans="30:30" ht="30" customHeight="1" x14ac:dyDescent="0.35">
      <c r="AD185" s="93"/>
    </row>
    <row r="186" spans="30:30" ht="30" customHeight="1" x14ac:dyDescent="0.35">
      <c r="AD186" s="93"/>
    </row>
    <row r="187" spans="30:30" ht="30" customHeight="1" x14ac:dyDescent="0.35">
      <c r="AD187" s="93"/>
    </row>
    <row r="188" spans="30:30" ht="30" customHeight="1" x14ac:dyDescent="0.35">
      <c r="AD188" s="93"/>
    </row>
    <row r="189" spans="30:30" ht="30" customHeight="1" x14ac:dyDescent="0.35">
      <c r="AD189" s="93"/>
    </row>
    <row r="190" spans="30:30" ht="30" customHeight="1" x14ac:dyDescent="0.35">
      <c r="AD190" s="93"/>
    </row>
    <row r="191" spans="30:30" ht="30" customHeight="1" x14ac:dyDescent="0.35">
      <c r="AD191" s="93"/>
    </row>
    <row r="192" spans="30:30" ht="30" customHeight="1" x14ac:dyDescent="0.35">
      <c r="AD192" s="93"/>
    </row>
    <row r="193" spans="30:30" ht="30" customHeight="1" x14ac:dyDescent="0.35">
      <c r="AD193" s="93"/>
    </row>
    <row r="194" spans="30:30" ht="30" customHeight="1" x14ac:dyDescent="0.35">
      <c r="AD194" s="93"/>
    </row>
    <row r="195" spans="30:30" ht="30" customHeight="1" x14ac:dyDescent="0.35">
      <c r="AD195" s="93"/>
    </row>
    <row r="196" spans="30:30" ht="30" customHeight="1" x14ac:dyDescent="0.35">
      <c r="AD196" s="93"/>
    </row>
    <row r="197" spans="30:30" ht="30" customHeight="1" x14ac:dyDescent="0.35">
      <c r="AD197" s="93"/>
    </row>
    <row r="198" spans="30:30" ht="30" customHeight="1" x14ac:dyDescent="0.35">
      <c r="AD198" s="93"/>
    </row>
    <row r="199" spans="30:30" ht="30" customHeight="1" x14ac:dyDescent="0.35">
      <c r="AD199" s="93"/>
    </row>
    <row r="200" spans="30:30" ht="30" customHeight="1" x14ac:dyDescent="0.35">
      <c r="AD200" s="93"/>
    </row>
    <row r="201" spans="30:30" ht="30" customHeight="1" x14ac:dyDescent="0.35">
      <c r="AD201" s="93"/>
    </row>
    <row r="202" spans="30:30" ht="30" customHeight="1" x14ac:dyDescent="0.35">
      <c r="AD202" s="93"/>
    </row>
    <row r="203" spans="30:30" ht="30" customHeight="1" x14ac:dyDescent="0.35">
      <c r="AD203" s="93"/>
    </row>
    <row r="204" spans="30:30" ht="30" customHeight="1" x14ac:dyDescent="0.35">
      <c r="AD204" s="93"/>
    </row>
    <row r="205" spans="30:30" ht="30" customHeight="1" x14ac:dyDescent="0.35">
      <c r="AD205" s="93"/>
    </row>
    <row r="206" spans="30:30" ht="30" customHeight="1" x14ac:dyDescent="0.35">
      <c r="AD206" s="93"/>
    </row>
    <row r="207" spans="30:30" ht="30" customHeight="1" x14ac:dyDescent="0.35">
      <c r="AD207" s="93"/>
    </row>
    <row r="208" spans="30:30" ht="30" customHeight="1" x14ac:dyDescent="0.35">
      <c r="AD208" s="93"/>
    </row>
    <row r="209" spans="30:30" ht="30" customHeight="1" x14ac:dyDescent="0.35">
      <c r="AD209" s="93"/>
    </row>
    <row r="210" spans="30:30" ht="30" customHeight="1" x14ac:dyDescent="0.35">
      <c r="AD210" s="93"/>
    </row>
    <row r="211" spans="30:30" ht="30" customHeight="1" x14ac:dyDescent="0.35">
      <c r="AD211" s="93"/>
    </row>
    <row r="212" spans="30:30" ht="30" customHeight="1" x14ac:dyDescent="0.35">
      <c r="AD212" s="93"/>
    </row>
    <row r="213" spans="30:30" ht="30" customHeight="1" x14ac:dyDescent="0.35">
      <c r="AD213" s="93"/>
    </row>
    <row r="214" spans="30:30" ht="30" customHeight="1" x14ac:dyDescent="0.35">
      <c r="AD214" s="93"/>
    </row>
    <row r="215" spans="30:30" ht="30" customHeight="1" x14ac:dyDescent="0.35">
      <c r="AD215" s="93"/>
    </row>
    <row r="216" spans="30:30" ht="30" customHeight="1" x14ac:dyDescent="0.35">
      <c r="AD216" s="93"/>
    </row>
    <row r="217" spans="30:30" ht="30" customHeight="1" x14ac:dyDescent="0.35">
      <c r="AD217" s="93"/>
    </row>
    <row r="218" spans="30:30" ht="30" customHeight="1" x14ac:dyDescent="0.35">
      <c r="AD218" s="93"/>
    </row>
    <row r="219" spans="30:30" ht="30" customHeight="1" x14ac:dyDescent="0.35">
      <c r="AD219" s="93"/>
    </row>
    <row r="220" spans="30:30" ht="30" customHeight="1" x14ac:dyDescent="0.35">
      <c r="AD220" s="93"/>
    </row>
    <row r="221" spans="30:30" ht="30" customHeight="1" x14ac:dyDescent="0.35">
      <c r="AD221" s="93"/>
    </row>
    <row r="222" spans="30:30" ht="30" customHeight="1" x14ac:dyDescent="0.35">
      <c r="AD222" s="93"/>
    </row>
    <row r="223" spans="30:30" ht="30" customHeight="1" x14ac:dyDescent="0.35">
      <c r="AD223" s="93"/>
    </row>
    <row r="224" spans="30:30" ht="30" customHeight="1" x14ac:dyDescent="0.35">
      <c r="AD224" s="93"/>
    </row>
    <row r="225" spans="30:30" ht="30" customHeight="1" x14ac:dyDescent="0.35">
      <c r="AD225" s="93"/>
    </row>
    <row r="226" spans="30:30" ht="30" customHeight="1" x14ac:dyDescent="0.35">
      <c r="AD226" s="93"/>
    </row>
    <row r="227" spans="30:30" ht="30" customHeight="1" x14ac:dyDescent="0.35">
      <c r="AD227" s="93"/>
    </row>
    <row r="228" spans="30:30" ht="30" customHeight="1" x14ac:dyDescent="0.35">
      <c r="AD228" s="93"/>
    </row>
    <row r="229" spans="30:30" ht="30" customHeight="1" x14ac:dyDescent="0.35">
      <c r="AD229" s="93"/>
    </row>
    <row r="230" spans="30:30" ht="30" customHeight="1" x14ac:dyDescent="0.35">
      <c r="AD230" s="93"/>
    </row>
    <row r="231" spans="30:30" ht="30" customHeight="1" x14ac:dyDescent="0.35">
      <c r="AD231" s="93"/>
    </row>
    <row r="232" spans="30:30" ht="30" customHeight="1" x14ac:dyDescent="0.35">
      <c r="AD232" s="93"/>
    </row>
    <row r="233" spans="30:30" ht="30" customHeight="1" x14ac:dyDescent="0.35">
      <c r="AD233" s="93"/>
    </row>
    <row r="234" spans="30:30" ht="30" customHeight="1" x14ac:dyDescent="0.35">
      <c r="AD234" s="93"/>
    </row>
    <row r="235" spans="30:30" ht="30" customHeight="1" x14ac:dyDescent="0.35">
      <c r="AD235" s="93"/>
    </row>
    <row r="236" spans="30:30" ht="30" customHeight="1" x14ac:dyDescent="0.35">
      <c r="AD236" s="93"/>
    </row>
    <row r="237" spans="30:30" ht="30" customHeight="1" x14ac:dyDescent="0.35">
      <c r="AD237" s="93"/>
    </row>
    <row r="238" spans="30:30" ht="30" customHeight="1" x14ac:dyDescent="0.35">
      <c r="AD238" s="93"/>
    </row>
    <row r="239" spans="30:30" ht="30" customHeight="1" x14ac:dyDescent="0.35">
      <c r="AD239" s="93"/>
    </row>
    <row r="240" spans="30:30" ht="30" customHeight="1" x14ac:dyDescent="0.35">
      <c r="AD240" s="93"/>
    </row>
    <row r="241" spans="30:30" ht="30" customHeight="1" x14ac:dyDescent="0.35">
      <c r="AD241" s="93"/>
    </row>
    <row r="242" spans="30:30" ht="30" customHeight="1" x14ac:dyDescent="0.35">
      <c r="AD242" s="93"/>
    </row>
    <row r="243" spans="30:30" ht="30" customHeight="1" x14ac:dyDescent="0.35">
      <c r="AD243" s="93"/>
    </row>
    <row r="244" spans="30:30" ht="30" customHeight="1" x14ac:dyDescent="0.35">
      <c r="AD244" s="93"/>
    </row>
    <row r="245" spans="30:30" ht="30" customHeight="1" x14ac:dyDescent="0.35">
      <c r="AD245" s="93"/>
    </row>
    <row r="246" spans="30:30" ht="30" customHeight="1" x14ac:dyDescent="0.35">
      <c r="AD246" s="93"/>
    </row>
    <row r="247" spans="30:30" ht="30" customHeight="1" x14ac:dyDescent="0.35">
      <c r="AD247" s="93"/>
    </row>
    <row r="248" spans="30:30" ht="30" customHeight="1" x14ac:dyDescent="0.35">
      <c r="AD248" s="93"/>
    </row>
    <row r="249" spans="30:30" ht="30" customHeight="1" x14ac:dyDescent="0.35">
      <c r="AD249" s="93"/>
    </row>
    <row r="250" spans="30:30" ht="30" customHeight="1" x14ac:dyDescent="0.35">
      <c r="AD250" s="93"/>
    </row>
    <row r="251" spans="30:30" ht="30" customHeight="1" x14ac:dyDescent="0.35">
      <c r="AD251" s="93"/>
    </row>
    <row r="252" spans="30:30" ht="30" customHeight="1" x14ac:dyDescent="0.35">
      <c r="AD252" s="93"/>
    </row>
    <row r="253" spans="30:30" ht="30" customHeight="1" x14ac:dyDescent="0.35">
      <c r="AD253" s="93"/>
    </row>
    <row r="254" spans="30:30" ht="30" customHeight="1" x14ac:dyDescent="0.35">
      <c r="AD254" s="93"/>
    </row>
    <row r="255" spans="30:30" ht="30" customHeight="1" x14ac:dyDescent="0.35">
      <c r="AD255" s="93"/>
    </row>
    <row r="256" spans="30:30" ht="30" customHeight="1" x14ac:dyDescent="0.35">
      <c r="AD256" s="93"/>
    </row>
    <row r="257" spans="30:30" ht="30" customHeight="1" x14ac:dyDescent="0.35">
      <c r="AD257" s="93"/>
    </row>
    <row r="258" spans="30:30" ht="30" customHeight="1" x14ac:dyDescent="0.35">
      <c r="AD258" s="93"/>
    </row>
    <row r="259" spans="30:30" ht="30" customHeight="1" x14ac:dyDescent="0.35">
      <c r="AD259" s="93"/>
    </row>
    <row r="260" spans="30:30" ht="30" customHeight="1" x14ac:dyDescent="0.35">
      <c r="AD260" s="93"/>
    </row>
    <row r="261" spans="30:30" ht="30" customHeight="1" x14ac:dyDescent="0.35">
      <c r="AD261" s="93"/>
    </row>
    <row r="262" spans="30:30" ht="30" customHeight="1" x14ac:dyDescent="0.35">
      <c r="AD262" s="93"/>
    </row>
    <row r="263" spans="30:30" ht="30" customHeight="1" x14ac:dyDescent="0.35">
      <c r="AD263" s="93"/>
    </row>
    <row r="264" spans="30:30" ht="30" customHeight="1" x14ac:dyDescent="0.35">
      <c r="AD264" s="93"/>
    </row>
    <row r="265" spans="30:30" ht="30" customHeight="1" x14ac:dyDescent="0.35">
      <c r="AD265" s="93"/>
    </row>
    <row r="266" spans="30:30" ht="30" customHeight="1" x14ac:dyDescent="0.35">
      <c r="AD266" s="93"/>
    </row>
    <row r="267" spans="30:30" ht="30" customHeight="1" x14ac:dyDescent="0.35">
      <c r="AD267" s="93"/>
    </row>
    <row r="268" spans="30:30" ht="30" customHeight="1" x14ac:dyDescent="0.35">
      <c r="AD268" s="93"/>
    </row>
    <row r="269" spans="30:30" ht="30" customHeight="1" x14ac:dyDescent="0.35">
      <c r="AD269" s="93"/>
    </row>
    <row r="270" spans="30:30" ht="30" customHeight="1" x14ac:dyDescent="0.35">
      <c r="AD270" s="93"/>
    </row>
    <row r="271" spans="30:30" ht="30" customHeight="1" x14ac:dyDescent="0.35">
      <c r="AD271" s="93"/>
    </row>
    <row r="272" spans="30:30" ht="30" customHeight="1" x14ac:dyDescent="0.35">
      <c r="AD272" s="93"/>
    </row>
    <row r="273" spans="30:30" ht="30" customHeight="1" x14ac:dyDescent="0.35">
      <c r="AD273" s="93"/>
    </row>
    <row r="274" spans="30:30" ht="30" customHeight="1" x14ac:dyDescent="0.35">
      <c r="AD274" s="93"/>
    </row>
    <row r="275" spans="30:30" ht="30" customHeight="1" x14ac:dyDescent="0.35">
      <c r="AD275" s="93"/>
    </row>
    <row r="276" spans="30:30" ht="30" customHeight="1" x14ac:dyDescent="0.35">
      <c r="AD276" s="93"/>
    </row>
    <row r="277" spans="30:30" ht="30" customHeight="1" x14ac:dyDescent="0.35">
      <c r="AD277" s="93"/>
    </row>
    <row r="278" spans="30:30" ht="30" customHeight="1" x14ac:dyDescent="0.35">
      <c r="AD278" s="93"/>
    </row>
    <row r="279" spans="30:30" ht="30" customHeight="1" x14ac:dyDescent="0.35">
      <c r="AD279" s="93"/>
    </row>
    <row r="280" spans="30:30" ht="30" customHeight="1" x14ac:dyDescent="0.35">
      <c r="AD280" s="93"/>
    </row>
    <row r="281" spans="30:30" ht="30" customHeight="1" x14ac:dyDescent="0.35">
      <c r="AD281" s="93"/>
    </row>
    <row r="282" spans="30:30" ht="30" customHeight="1" x14ac:dyDescent="0.35">
      <c r="AD282" s="93"/>
    </row>
    <row r="283" spans="30:30" ht="30" customHeight="1" x14ac:dyDescent="0.35">
      <c r="AD283" s="93"/>
    </row>
    <row r="284" spans="30:30" ht="30" customHeight="1" x14ac:dyDescent="0.35">
      <c r="AD284" s="93"/>
    </row>
    <row r="285" spans="30:30" ht="30" customHeight="1" x14ac:dyDescent="0.35">
      <c r="AD285" s="93"/>
    </row>
    <row r="286" spans="30:30" ht="30" customHeight="1" x14ac:dyDescent="0.35">
      <c r="AD286" s="93"/>
    </row>
    <row r="287" spans="30:30" ht="30" customHeight="1" x14ac:dyDescent="0.35">
      <c r="AD287" s="93"/>
    </row>
    <row r="288" spans="30:30" ht="30" customHeight="1" x14ac:dyDescent="0.35">
      <c r="AD288" s="93"/>
    </row>
    <row r="289" spans="30:30" ht="30" customHeight="1" x14ac:dyDescent="0.35">
      <c r="AD289" s="93"/>
    </row>
    <row r="290" spans="30:30" ht="30" customHeight="1" x14ac:dyDescent="0.35">
      <c r="AD290" s="93"/>
    </row>
    <row r="291" spans="30:30" ht="30" customHeight="1" x14ac:dyDescent="0.35">
      <c r="AD291" s="93"/>
    </row>
    <row r="292" spans="30:30" ht="30" customHeight="1" x14ac:dyDescent="0.35">
      <c r="AD292" s="93"/>
    </row>
    <row r="293" spans="30:30" ht="30" customHeight="1" x14ac:dyDescent="0.35">
      <c r="AD293" s="93"/>
    </row>
    <row r="294" spans="30:30" ht="30" customHeight="1" x14ac:dyDescent="0.35">
      <c r="AD294" s="93"/>
    </row>
    <row r="295" spans="30:30" ht="30" customHeight="1" x14ac:dyDescent="0.35">
      <c r="AD295" s="93"/>
    </row>
    <row r="296" spans="30:30" ht="30" customHeight="1" x14ac:dyDescent="0.35">
      <c r="AD296" s="93"/>
    </row>
    <row r="297" spans="30:30" ht="30" customHeight="1" x14ac:dyDescent="0.35">
      <c r="AD297" s="93"/>
    </row>
    <row r="298" spans="30:30" ht="30" customHeight="1" x14ac:dyDescent="0.35">
      <c r="AD298" s="93"/>
    </row>
    <row r="299" spans="30:30" ht="30" customHeight="1" x14ac:dyDescent="0.35">
      <c r="AD299" s="93"/>
    </row>
    <row r="300" spans="30:30" ht="30" customHeight="1" x14ac:dyDescent="0.35">
      <c r="AD300" s="93"/>
    </row>
    <row r="301" spans="30:30" ht="30" customHeight="1" x14ac:dyDescent="0.35">
      <c r="AD301" s="93"/>
    </row>
    <row r="302" spans="30:30" ht="30" customHeight="1" x14ac:dyDescent="0.35">
      <c r="AD302" s="93"/>
    </row>
    <row r="303" spans="30:30" ht="30" customHeight="1" x14ac:dyDescent="0.35">
      <c r="AD303" s="93"/>
    </row>
    <row r="304" spans="30:30" ht="30" customHeight="1" x14ac:dyDescent="0.35">
      <c r="AD304" s="93"/>
    </row>
    <row r="305" spans="30:30" ht="30" customHeight="1" x14ac:dyDescent="0.35">
      <c r="AD305" s="93"/>
    </row>
    <row r="306" spans="30:30" ht="30" customHeight="1" x14ac:dyDescent="0.35">
      <c r="AD306" s="93"/>
    </row>
    <row r="307" spans="30:30" ht="30" customHeight="1" x14ac:dyDescent="0.35">
      <c r="AD307" s="93"/>
    </row>
    <row r="308" spans="30:30" ht="30" customHeight="1" x14ac:dyDescent="0.35">
      <c r="AD308" s="93"/>
    </row>
    <row r="309" spans="30:30" ht="30" customHeight="1" x14ac:dyDescent="0.35">
      <c r="AD309" s="93"/>
    </row>
    <row r="310" spans="30:30" ht="30" customHeight="1" x14ac:dyDescent="0.35">
      <c r="AD310" s="93"/>
    </row>
    <row r="311" spans="30:30" ht="30" customHeight="1" x14ac:dyDescent="0.35">
      <c r="AD311" s="93"/>
    </row>
    <row r="312" spans="30:30" ht="30" customHeight="1" x14ac:dyDescent="0.35">
      <c r="AD312" s="93"/>
    </row>
    <row r="313" spans="30:30" ht="30" customHeight="1" x14ac:dyDescent="0.35">
      <c r="AD313" s="93"/>
    </row>
    <row r="314" spans="30:30" ht="30" customHeight="1" x14ac:dyDescent="0.35">
      <c r="AD314" s="93"/>
    </row>
    <row r="315" spans="30:30" ht="30" customHeight="1" x14ac:dyDescent="0.35">
      <c r="AD315" s="93"/>
    </row>
    <row r="316" spans="30:30" ht="30" customHeight="1" x14ac:dyDescent="0.35">
      <c r="AD316" s="93"/>
    </row>
    <row r="317" spans="30:30" ht="30" customHeight="1" x14ac:dyDescent="0.35">
      <c r="AD317" s="93"/>
    </row>
    <row r="318" spans="30:30" ht="30" customHeight="1" x14ac:dyDescent="0.35">
      <c r="AD318" s="93"/>
    </row>
    <row r="319" spans="30:30" ht="30" customHeight="1" x14ac:dyDescent="0.35">
      <c r="AD319" s="93"/>
    </row>
    <row r="320" spans="30:30" ht="30" customHeight="1" x14ac:dyDescent="0.35">
      <c r="AD320" s="93"/>
    </row>
    <row r="321" spans="30:30" ht="30" customHeight="1" x14ac:dyDescent="0.35">
      <c r="AD321" s="93"/>
    </row>
    <row r="322" spans="30:30" ht="30" customHeight="1" x14ac:dyDescent="0.35">
      <c r="AD322" s="93"/>
    </row>
    <row r="323" spans="30:30" ht="30" customHeight="1" x14ac:dyDescent="0.35">
      <c r="AD323" s="93"/>
    </row>
    <row r="324" spans="30:30" ht="30" customHeight="1" x14ac:dyDescent="0.35">
      <c r="AD324" s="93"/>
    </row>
    <row r="325" spans="30:30" ht="30" customHeight="1" x14ac:dyDescent="0.35">
      <c r="AD325" s="93"/>
    </row>
    <row r="326" spans="30:30" ht="30" customHeight="1" x14ac:dyDescent="0.35">
      <c r="AD326" s="93"/>
    </row>
    <row r="327" spans="30:30" ht="30" customHeight="1" x14ac:dyDescent="0.35">
      <c r="AD327" s="93"/>
    </row>
    <row r="328" spans="30:30" ht="30" customHeight="1" x14ac:dyDescent="0.35">
      <c r="AD328" s="93"/>
    </row>
    <row r="329" spans="30:30" ht="30" customHeight="1" x14ac:dyDescent="0.35">
      <c r="AD329" s="93"/>
    </row>
    <row r="330" spans="30:30" ht="30" customHeight="1" x14ac:dyDescent="0.35">
      <c r="AD330" s="93"/>
    </row>
    <row r="331" spans="30:30" ht="30" customHeight="1" x14ac:dyDescent="0.35">
      <c r="AD331" s="93"/>
    </row>
    <row r="332" spans="30:30" ht="30" customHeight="1" x14ac:dyDescent="0.35">
      <c r="AD332" s="93"/>
    </row>
    <row r="333" spans="30:30" ht="30" customHeight="1" x14ac:dyDescent="0.35">
      <c r="AD333" s="93"/>
    </row>
    <row r="334" spans="30:30" ht="30" customHeight="1" x14ac:dyDescent="0.35">
      <c r="AD334" s="93"/>
    </row>
    <row r="335" spans="30:30" ht="30" customHeight="1" x14ac:dyDescent="0.35">
      <c r="AD335" s="93"/>
    </row>
    <row r="336" spans="30:30" ht="30" customHeight="1" x14ac:dyDescent="0.35">
      <c r="AD336" s="93"/>
    </row>
    <row r="337" spans="30:30" ht="30" customHeight="1" x14ac:dyDescent="0.35">
      <c r="AD337" s="93"/>
    </row>
    <row r="338" spans="30:30" ht="30" customHeight="1" x14ac:dyDescent="0.35">
      <c r="AD338" s="93"/>
    </row>
    <row r="339" spans="30:30" ht="30" customHeight="1" x14ac:dyDescent="0.35">
      <c r="AD339" s="93"/>
    </row>
    <row r="340" spans="30:30" ht="30" customHeight="1" x14ac:dyDescent="0.35">
      <c r="AD340" s="93"/>
    </row>
    <row r="341" spans="30:30" ht="30" customHeight="1" x14ac:dyDescent="0.35">
      <c r="AD341" s="93"/>
    </row>
    <row r="342" spans="30:30" ht="30" customHeight="1" x14ac:dyDescent="0.35">
      <c r="AD342" s="93"/>
    </row>
    <row r="343" spans="30:30" ht="30" customHeight="1" x14ac:dyDescent="0.35">
      <c r="AD343" s="93"/>
    </row>
    <row r="344" spans="30:30" ht="30" customHeight="1" x14ac:dyDescent="0.35">
      <c r="AD344" s="93"/>
    </row>
    <row r="345" spans="30:30" ht="30" customHeight="1" x14ac:dyDescent="0.35">
      <c r="AD345" s="93"/>
    </row>
    <row r="346" spans="30:30" ht="30" customHeight="1" x14ac:dyDescent="0.35">
      <c r="AD346" s="93"/>
    </row>
    <row r="347" spans="30:30" ht="30" customHeight="1" x14ac:dyDescent="0.35">
      <c r="AD347" s="93"/>
    </row>
    <row r="348" spans="30:30" ht="30" customHeight="1" x14ac:dyDescent="0.35">
      <c r="AD348" s="93"/>
    </row>
    <row r="349" spans="30:30" ht="30" customHeight="1" x14ac:dyDescent="0.35">
      <c r="AD349" s="93"/>
    </row>
    <row r="350" spans="30:30" ht="30" customHeight="1" x14ac:dyDescent="0.35">
      <c r="AD350" s="93"/>
    </row>
    <row r="351" spans="30:30" ht="30" customHeight="1" x14ac:dyDescent="0.35">
      <c r="AD351" s="93"/>
    </row>
    <row r="352" spans="30:30" ht="30" customHeight="1" x14ac:dyDescent="0.35">
      <c r="AD352" s="93"/>
    </row>
    <row r="353" spans="30:30" ht="30" customHeight="1" x14ac:dyDescent="0.35">
      <c r="AD353" s="93"/>
    </row>
    <row r="354" spans="30:30" ht="30" customHeight="1" x14ac:dyDescent="0.35">
      <c r="AD354" s="93"/>
    </row>
    <row r="355" spans="30:30" ht="30" customHeight="1" x14ac:dyDescent="0.35">
      <c r="AD355" s="93"/>
    </row>
    <row r="356" spans="30:30" ht="30" customHeight="1" x14ac:dyDescent="0.35">
      <c r="AD356" s="93"/>
    </row>
    <row r="357" spans="30:30" ht="30" customHeight="1" x14ac:dyDescent="0.35">
      <c r="AD357" s="93"/>
    </row>
    <row r="358" spans="30:30" ht="30" customHeight="1" x14ac:dyDescent="0.35">
      <c r="AD358" s="93"/>
    </row>
    <row r="359" spans="30:30" ht="30" customHeight="1" x14ac:dyDescent="0.35">
      <c r="AD359" s="93"/>
    </row>
    <row r="360" spans="30:30" ht="30" customHeight="1" x14ac:dyDescent="0.35">
      <c r="AD360" s="93"/>
    </row>
    <row r="361" spans="30:30" ht="30" customHeight="1" x14ac:dyDescent="0.35">
      <c r="AD361" s="93"/>
    </row>
    <row r="362" spans="30:30" ht="30" customHeight="1" x14ac:dyDescent="0.35">
      <c r="AD362" s="93"/>
    </row>
    <row r="363" spans="30:30" ht="30" customHeight="1" x14ac:dyDescent="0.35">
      <c r="AD363" s="93"/>
    </row>
    <row r="364" spans="30:30" ht="30" customHeight="1" x14ac:dyDescent="0.35">
      <c r="AD364" s="93"/>
    </row>
    <row r="365" spans="30:30" ht="30" customHeight="1" x14ac:dyDescent="0.35">
      <c r="AD365" s="93"/>
    </row>
    <row r="366" spans="30:30" ht="30" customHeight="1" x14ac:dyDescent="0.35">
      <c r="AD366" s="93"/>
    </row>
    <row r="367" spans="30:30" ht="30" customHeight="1" x14ac:dyDescent="0.35">
      <c r="AD367" s="93"/>
    </row>
    <row r="368" spans="30:30" ht="30" customHeight="1" x14ac:dyDescent="0.35">
      <c r="AD368" s="93"/>
    </row>
    <row r="369" spans="30:30" ht="30" customHeight="1" x14ac:dyDescent="0.35">
      <c r="AD369" s="93"/>
    </row>
    <row r="370" spans="30:30" ht="30" customHeight="1" x14ac:dyDescent="0.35">
      <c r="AD370" s="93"/>
    </row>
    <row r="371" spans="30:30" ht="30" customHeight="1" x14ac:dyDescent="0.35">
      <c r="AD371" s="93"/>
    </row>
    <row r="372" spans="30:30" ht="30" customHeight="1" x14ac:dyDescent="0.35">
      <c r="AD372" s="93"/>
    </row>
    <row r="373" spans="30:30" ht="30" customHeight="1" x14ac:dyDescent="0.35">
      <c r="AD373" s="93"/>
    </row>
    <row r="374" spans="30:30" ht="30" customHeight="1" x14ac:dyDescent="0.35">
      <c r="AD374" s="93"/>
    </row>
    <row r="375" spans="30:30" ht="30" customHeight="1" x14ac:dyDescent="0.35">
      <c r="AD375" s="93"/>
    </row>
    <row r="376" spans="30:30" ht="30" customHeight="1" x14ac:dyDescent="0.35">
      <c r="AD376" s="93"/>
    </row>
    <row r="377" spans="30:30" ht="30" customHeight="1" x14ac:dyDescent="0.35">
      <c r="AD377" s="93"/>
    </row>
    <row r="378" spans="30:30" ht="30" customHeight="1" x14ac:dyDescent="0.35">
      <c r="AD378" s="93"/>
    </row>
    <row r="379" spans="30:30" ht="30" customHeight="1" x14ac:dyDescent="0.35">
      <c r="AD379" s="93"/>
    </row>
    <row r="380" spans="30:30" ht="30" customHeight="1" x14ac:dyDescent="0.35">
      <c r="AD380" s="93"/>
    </row>
    <row r="381" spans="30:30" ht="30" customHeight="1" x14ac:dyDescent="0.35">
      <c r="AD381" s="93"/>
    </row>
    <row r="382" spans="30:30" ht="30" customHeight="1" x14ac:dyDescent="0.35">
      <c r="AD382" s="93"/>
    </row>
    <row r="383" spans="30:30" ht="30" customHeight="1" x14ac:dyDescent="0.35">
      <c r="AD383" s="93"/>
    </row>
    <row r="384" spans="30:30" ht="30" customHeight="1" x14ac:dyDescent="0.35">
      <c r="AD384" s="93"/>
    </row>
    <row r="385" spans="30:30" ht="30" customHeight="1" x14ac:dyDescent="0.35">
      <c r="AD385" s="93"/>
    </row>
    <row r="386" spans="30:30" ht="30" customHeight="1" x14ac:dyDescent="0.35">
      <c r="AD386" s="93"/>
    </row>
    <row r="387" spans="30:30" ht="30" customHeight="1" x14ac:dyDescent="0.35">
      <c r="AD387" s="93"/>
    </row>
    <row r="388" spans="30:30" ht="30" customHeight="1" x14ac:dyDescent="0.35">
      <c r="AD388" s="93"/>
    </row>
    <row r="389" spans="30:30" ht="30" customHeight="1" x14ac:dyDescent="0.35">
      <c r="AD389" s="93"/>
    </row>
    <row r="390" spans="30:30" ht="30" customHeight="1" x14ac:dyDescent="0.35">
      <c r="AD390" s="93"/>
    </row>
    <row r="391" spans="30:30" ht="30" customHeight="1" x14ac:dyDescent="0.35">
      <c r="AD391" s="93"/>
    </row>
    <row r="392" spans="30:30" ht="30" customHeight="1" x14ac:dyDescent="0.35">
      <c r="AD392" s="93"/>
    </row>
    <row r="393" spans="30:30" ht="30" customHeight="1" x14ac:dyDescent="0.35">
      <c r="AD393" s="93"/>
    </row>
    <row r="394" spans="30:30" ht="30" customHeight="1" x14ac:dyDescent="0.35">
      <c r="AD394" s="93"/>
    </row>
    <row r="395" spans="30:30" ht="30" customHeight="1" x14ac:dyDescent="0.35">
      <c r="AD395" s="93"/>
    </row>
    <row r="396" spans="30:30" ht="30" customHeight="1" x14ac:dyDescent="0.35">
      <c r="AD396" s="93"/>
    </row>
    <row r="397" spans="30:30" ht="30" customHeight="1" x14ac:dyDescent="0.35">
      <c r="AD397" s="93"/>
    </row>
    <row r="398" spans="30:30" ht="30" customHeight="1" x14ac:dyDescent="0.35">
      <c r="AD398" s="93"/>
    </row>
    <row r="399" spans="30:30" ht="30" customHeight="1" x14ac:dyDescent="0.35">
      <c r="AD399" s="93"/>
    </row>
    <row r="400" spans="30:30" ht="30" customHeight="1" x14ac:dyDescent="0.35">
      <c r="AD400" s="93"/>
    </row>
    <row r="401" spans="30:30" ht="30" customHeight="1" x14ac:dyDescent="0.35">
      <c r="AD401" s="93"/>
    </row>
    <row r="402" spans="30:30" ht="30" customHeight="1" x14ac:dyDescent="0.35">
      <c r="AD402" s="93"/>
    </row>
    <row r="403" spans="30:30" ht="30" customHeight="1" x14ac:dyDescent="0.35">
      <c r="AD403" s="93"/>
    </row>
    <row r="404" spans="30:30" ht="30" customHeight="1" x14ac:dyDescent="0.35">
      <c r="AD404" s="93"/>
    </row>
    <row r="405" spans="30:30" ht="30" customHeight="1" x14ac:dyDescent="0.35">
      <c r="AD405" s="93"/>
    </row>
    <row r="406" spans="30:30" ht="30" customHeight="1" x14ac:dyDescent="0.35">
      <c r="AD406" s="93"/>
    </row>
    <row r="407" spans="30:30" ht="30" customHeight="1" x14ac:dyDescent="0.35">
      <c r="AD407" s="93"/>
    </row>
    <row r="408" spans="30:30" ht="30" customHeight="1" x14ac:dyDescent="0.35">
      <c r="AD408" s="93"/>
    </row>
    <row r="409" spans="30:30" ht="30" customHeight="1" x14ac:dyDescent="0.35">
      <c r="AD409" s="93"/>
    </row>
    <row r="410" spans="30:30" ht="30" customHeight="1" x14ac:dyDescent="0.35">
      <c r="AD410" s="93"/>
    </row>
    <row r="411" spans="30:30" ht="30" customHeight="1" x14ac:dyDescent="0.35">
      <c r="AD411" s="93"/>
    </row>
    <row r="412" spans="30:30" ht="30" customHeight="1" x14ac:dyDescent="0.35">
      <c r="AD412" s="93"/>
    </row>
    <row r="413" spans="30:30" ht="30" customHeight="1" x14ac:dyDescent="0.35">
      <c r="AD413" s="93"/>
    </row>
    <row r="414" spans="30:30" ht="30" customHeight="1" x14ac:dyDescent="0.35">
      <c r="AD414" s="93"/>
    </row>
    <row r="415" spans="30:30" ht="30" customHeight="1" x14ac:dyDescent="0.35">
      <c r="AD415" s="93"/>
    </row>
    <row r="416" spans="30:30" ht="30" customHeight="1" x14ac:dyDescent="0.35">
      <c r="AD416" s="93"/>
    </row>
    <row r="417" spans="30:30" ht="30" customHeight="1" x14ac:dyDescent="0.35">
      <c r="AD417" s="93"/>
    </row>
    <row r="418" spans="30:30" ht="30" customHeight="1" x14ac:dyDescent="0.35">
      <c r="AD418" s="93"/>
    </row>
    <row r="419" spans="30:30" ht="30" customHeight="1" x14ac:dyDescent="0.35">
      <c r="AD419" s="93"/>
    </row>
    <row r="420" spans="30:30" ht="30" customHeight="1" x14ac:dyDescent="0.35">
      <c r="AD420" s="93"/>
    </row>
    <row r="421" spans="30:30" ht="30" customHeight="1" x14ac:dyDescent="0.35">
      <c r="AD421" s="93"/>
    </row>
    <row r="422" spans="30:30" ht="30" customHeight="1" x14ac:dyDescent="0.35">
      <c r="AD422" s="93"/>
    </row>
    <row r="423" spans="30:30" ht="30" customHeight="1" x14ac:dyDescent="0.35">
      <c r="AD423" s="93"/>
    </row>
    <row r="424" spans="30:30" ht="30" customHeight="1" x14ac:dyDescent="0.35">
      <c r="AD424" s="93"/>
    </row>
    <row r="425" spans="30:30" ht="30" customHeight="1" x14ac:dyDescent="0.35">
      <c r="AD425" s="93"/>
    </row>
    <row r="426" spans="30:30" ht="30" customHeight="1" x14ac:dyDescent="0.35">
      <c r="AD426" s="93"/>
    </row>
    <row r="427" spans="30:30" ht="30" customHeight="1" x14ac:dyDescent="0.35">
      <c r="AD427" s="93"/>
    </row>
    <row r="428" spans="30:30" ht="30" customHeight="1" x14ac:dyDescent="0.35">
      <c r="AD428" s="93"/>
    </row>
    <row r="429" spans="30:30" ht="30" customHeight="1" x14ac:dyDescent="0.35">
      <c r="AD429" s="93"/>
    </row>
    <row r="430" spans="30:30" ht="30" customHeight="1" x14ac:dyDescent="0.35">
      <c r="AD430" s="93"/>
    </row>
    <row r="431" spans="30:30" ht="30" customHeight="1" x14ac:dyDescent="0.35">
      <c r="AD431" s="93"/>
    </row>
    <row r="432" spans="30:30" ht="30" customHeight="1" x14ac:dyDescent="0.35">
      <c r="AD432" s="93"/>
    </row>
    <row r="433" spans="30:30" ht="30" customHeight="1" x14ac:dyDescent="0.35">
      <c r="AD433" s="93"/>
    </row>
    <row r="434" spans="30:30" ht="30" customHeight="1" x14ac:dyDescent="0.35">
      <c r="AD434" s="93"/>
    </row>
    <row r="435" spans="30:30" ht="30" customHeight="1" x14ac:dyDescent="0.35">
      <c r="AD435" s="93"/>
    </row>
    <row r="436" spans="30:30" ht="30" customHeight="1" x14ac:dyDescent="0.35">
      <c r="AD436" s="93"/>
    </row>
    <row r="437" spans="30:30" ht="30" customHeight="1" x14ac:dyDescent="0.35">
      <c r="AD437" s="93"/>
    </row>
    <row r="438" spans="30:30" ht="30" customHeight="1" x14ac:dyDescent="0.35">
      <c r="AD438" s="93"/>
    </row>
    <row r="439" spans="30:30" ht="30" customHeight="1" x14ac:dyDescent="0.35">
      <c r="AD439" s="93"/>
    </row>
    <row r="440" spans="30:30" ht="30" customHeight="1" x14ac:dyDescent="0.35">
      <c r="AD440" s="93"/>
    </row>
    <row r="441" spans="30:30" ht="30" customHeight="1" x14ac:dyDescent="0.35">
      <c r="AD441" s="93"/>
    </row>
    <row r="442" spans="30:30" ht="30" customHeight="1" x14ac:dyDescent="0.35">
      <c r="AD442" s="93"/>
    </row>
    <row r="443" spans="30:30" ht="30" customHeight="1" x14ac:dyDescent="0.35">
      <c r="AD443" s="93"/>
    </row>
    <row r="444" spans="30:30" ht="30" customHeight="1" x14ac:dyDescent="0.35">
      <c r="AD444" s="93"/>
    </row>
    <row r="445" spans="30:30" ht="30" customHeight="1" x14ac:dyDescent="0.35">
      <c r="AD445" s="93"/>
    </row>
    <row r="446" spans="30:30" ht="30" customHeight="1" x14ac:dyDescent="0.35">
      <c r="AD446" s="93"/>
    </row>
    <row r="447" spans="30:30" ht="30" customHeight="1" x14ac:dyDescent="0.35">
      <c r="AD447" s="93"/>
    </row>
    <row r="448" spans="30:30" ht="30" customHeight="1" x14ac:dyDescent="0.35">
      <c r="AD448" s="93"/>
    </row>
    <row r="449" spans="30:30" ht="30" customHeight="1" x14ac:dyDescent="0.35">
      <c r="AD449" s="93"/>
    </row>
    <row r="450" spans="30:30" ht="30" customHeight="1" x14ac:dyDescent="0.35">
      <c r="AD450" s="93"/>
    </row>
    <row r="451" spans="30:30" ht="30" customHeight="1" x14ac:dyDescent="0.35">
      <c r="AD451" s="93"/>
    </row>
    <row r="452" spans="30:30" ht="30" customHeight="1" x14ac:dyDescent="0.35">
      <c r="AD452" s="93"/>
    </row>
    <row r="453" spans="30:30" ht="30" customHeight="1" x14ac:dyDescent="0.35">
      <c r="AD453" s="93"/>
    </row>
    <row r="454" spans="30:30" ht="30" customHeight="1" x14ac:dyDescent="0.35">
      <c r="AD454" s="93"/>
    </row>
    <row r="455" spans="30:30" ht="30" customHeight="1" x14ac:dyDescent="0.35">
      <c r="AD455" s="93"/>
    </row>
    <row r="456" spans="30:30" ht="30" customHeight="1" x14ac:dyDescent="0.35">
      <c r="AD456" s="93"/>
    </row>
    <row r="457" spans="30:30" ht="30" customHeight="1" x14ac:dyDescent="0.35">
      <c r="AD457" s="93"/>
    </row>
    <row r="458" spans="30:30" ht="30" customHeight="1" x14ac:dyDescent="0.35">
      <c r="AD458" s="93"/>
    </row>
    <row r="459" spans="30:30" ht="30" customHeight="1" x14ac:dyDescent="0.35">
      <c r="AD459" s="93"/>
    </row>
    <row r="460" spans="30:30" ht="30" customHeight="1" x14ac:dyDescent="0.35">
      <c r="AD460" s="93"/>
    </row>
    <row r="461" spans="30:30" ht="30" customHeight="1" x14ac:dyDescent="0.35">
      <c r="AD461" s="93"/>
    </row>
    <row r="462" spans="30:30" ht="30" customHeight="1" x14ac:dyDescent="0.35">
      <c r="AD462" s="93"/>
    </row>
    <row r="463" spans="30:30" ht="30" customHeight="1" x14ac:dyDescent="0.35">
      <c r="AD463" s="93"/>
    </row>
    <row r="464" spans="30:30" ht="30" customHeight="1" x14ac:dyDescent="0.35">
      <c r="AD464" s="93"/>
    </row>
    <row r="465" spans="30:30" ht="30" customHeight="1" x14ac:dyDescent="0.35">
      <c r="AD465" s="93"/>
    </row>
    <row r="466" spans="30:30" ht="30" customHeight="1" x14ac:dyDescent="0.35">
      <c r="AD466" s="93"/>
    </row>
    <row r="467" spans="30:30" ht="30" customHeight="1" x14ac:dyDescent="0.35">
      <c r="AD467" s="93"/>
    </row>
    <row r="468" spans="30:30" ht="30" customHeight="1" x14ac:dyDescent="0.35">
      <c r="AD468" s="93"/>
    </row>
    <row r="469" spans="30:30" ht="30" customHeight="1" x14ac:dyDescent="0.35">
      <c r="AD469" s="93"/>
    </row>
    <row r="470" spans="30:30" ht="30" customHeight="1" x14ac:dyDescent="0.35">
      <c r="AD470" s="93"/>
    </row>
    <row r="471" spans="30:30" ht="30" customHeight="1" x14ac:dyDescent="0.35">
      <c r="AD471" s="93"/>
    </row>
    <row r="472" spans="30:30" ht="30" customHeight="1" x14ac:dyDescent="0.35">
      <c r="AD472" s="93"/>
    </row>
    <row r="473" spans="30:30" ht="30" customHeight="1" x14ac:dyDescent="0.35">
      <c r="AD473" s="93"/>
    </row>
    <row r="474" spans="30:30" ht="30" customHeight="1" x14ac:dyDescent="0.35">
      <c r="AD474" s="93"/>
    </row>
    <row r="475" spans="30:30" ht="30" customHeight="1" x14ac:dyDescent="0.35">
      <c r="AD475" s="93"/>
    </row>
    <row r="476" spans="30:30" ht="30" customHeight="1" x14ac:dyDescent="0.35">
      <c r="AD476" s="93"/>
    </row>
    <row r="477" spans="30:30" ht="30" customHeight="1" x14ac:dyDescent="0.35">
      <c r="AD477" s="93"/>
    </row>
    <row r="478" spans="30:30" ht="30" customHeight="1" x14ac:dyDescent="0.35">
      <c r="AD478" s="93"/>
    </row>
    <row r="479" spans="30:30" ht="30" customHeight="1" x14ac:dyDescent="0.35">
      <c r="AD479" s="93"/>
    </row>
    <row r="480" spans="30:30" ht="30" customHeight="1" x14ac:dyDescent="0.35">
      <c r="AD480" s="93"/>
    </row>
    <row r="481" spans="30:30" ht="30" customHeight="1" x14ac:dyDescent="0.35">
      <c r="AD481" s="93"/>
    </row>
    <row r="482" spans="30:30" ht="30" customHeight="1" x14ac:dyDescent="0.35">
      <c r="AD482" s="93"/>
    </row>
    <row r="483" spans="30:30" ht="30" customHeight="1" x14ac:dyDescent="0.35">
      <c r="AD483" s="93"/>
    </row>
    <row r="484" spans="30:30" ht="30" customHeight="1" x14ac:dyDescent="0.35">
      <c r="AD484" s="93"/>
    </row>
    <row r="485" spans="30:30" ht="30" customHeight="1" x14ac:dyDescent="0.35">
      <c r="AD485" s="93"/>
    </row>
    <row r="486" spans="30:30" ht="30" customHeight="1" x14ac:dyDescent="0.35">
      <c r="AD486" s="93"/>
    </row>
    <row r="487" spans="30:30" ht="30" customHeight="1" x14ac:dyDescent="0.35">
      <c r="AD487" s="93"/>
    </row>
    <row r="488" spans="30:30" ht="30" customHeight="1" x14ac:dyDescent="0.35">
      <c r="AD488" s="93"/>
    </row>
    <row r="489" spans="30:30" ht="30" customHeight="1" x14ac:dyDescent="0.35">
      <c r="AD489" s="93"/>
    </row>
    <row r="490" spans="30:30" ht="30" customHeight="1" x14ac:dyDescent="0.35">
      <c r="AD490" s="93"/>
    </row>
    <row r="491" spans="30:30" ht="30" customHeight="1" x14ac:dyDescent="0.35">
      <c r="AD491" s="93"/>
    </row>
    <row r="492" spans="30:30" ht="30" customHeight="1" x14ac:dyDescent="0.35">
      <c r="AD492" s="93"/>
    </row>
    <row r="493" spans="30:30" ht="30" customHeight="1" x14ac:dyDescent="0.35">
      <c r="AD493" s="93"/>
    </row>
    <row r="494" spans="30:30" ht="30" customHeight="1" x14ac:dyDescent="0.35">
      <c r="AD494" s="93"/>
    </row>
    <row r="495" spans="30:30" ht="30" customHeight="1" x14ac:dyDescent="0.35">
      <c r="AD495" s="93"/>
    </row>
    <row r="496" spans="30:30" ht="30" customHeight="1" x14ac:dyDescent="0.35">
      <c r="AD496" s="93"/>
    </row>
    <row r="497" spans="30:30" ht="30" customHeight="1" x14ac:dyDescent="0.35">
      <c r="AD497" s="93"/>
    </row>
    <row r="498" spans="30:30" ht="30" customHeight="1" x14ac:dyDescent="0.35">
      <c r="AD498" s="93"/>
    </row>
    <row r="499" spans="30:30" ht="30" customHeight="1" x14ac:dyDescent="0.35">
      <c r="AD499" s="93"/>
    </row>
    <row r="500" spans="30:30" ht="30" customHeight="1" x14ac:dyDescent="0.35">
      <c r="AD500" s="93"/>
    </row>
    <row r="501" spans="30:30" ht="30" customHeight="1" x14ac:dyDescent="0.35">
      <c r="AD501" s="93"/>
    </row>
    <row r="502" spans="30:30" ht="30" customHeight="1" x14ac:dyDescent="0.35">
      <c r="AD502" s="93"/>
    </row>
    <row r="503" spans="30:30" ht="30" customHeight="1" x14ac:dyDescent="0.35">
      <c r="AD503" s="93"/>
    </row>
    <row r="504" spans="30:30" ht="30" customHeight="1" x14ac:dyDescent="0.35">
      <c r="AD504" s="93"/>
    </row>
    <row r="505" spans="30:30" ht="30" customHeight="1" x14ac:dyDescent="0.35">
      <c r="AD505" s="93"/>
    </row>
    <row r="506" spans="30:30" ht="30" customHeight="1" x14ac:dyDescent="0.35">
      <c r="AD506" s="93"/>
    </row>
    <row r="507" spans="30:30" ht="30" customHeight="1" x14ac:dyDescent="0.35">
      <c r="AD507" s="93"/>
    </row>
    <row r="508" spans="30:30" ht="30" customHeight="1" x14ac:dyDescent="0.35">
      <c r="AD508" s="93"/>
    </row>
    <row r="509" spans="30:30" ht="30" customHeight="1" x14ac:dyDescent="0.35">
      <c r="AD509" s="93"/>
    </row>
    <row r="510" spans="30:30" ht="30" customHeight="1" x14ac:dyDescent="0.35">
      <c r="AD510" s="93"/>
    </row>
    <row r="511" spans="30:30" ht="30" customHeight="1" x14ac:dyDescent="0.35">
      <c r="AD511" s="93"/>
    </row>
    <row r="512" spans="30:30" ht="30" customHeight="1" x14ac:dyDescent="0.35">
      <c r="AD512" s="93"/>
    </row>
    <row r="513" spans="30:30" ht="30" customHeight="1" x14ac:dyDescent="0.35">
      <c r="AD513" s="93"/>
    </row>
    <row r="514" spans="30:30" ht="30" customHeight="1" x14ac:dyDescent="0.35">
      <c r="AD514" s="93"/>
    </row>
    <row r="515" spans="30:30" ht="30" customHeight="1" x14ac:dyDescent="0.35">
      <c r="AD515" s="93"/>
    </row>
    <row r="516" spans="30:30" ht="30" customHeight="1" x14ac:dyDescent="0.35">
      <c r="AD516" s="93"/>
    </row>
    <row r="517" spans="30:30" ht="30" customHeight="1" x14ac:dyDescent="0.35">
      <c r="AD517" s="93"/>
    </row>
    <row r="518" spans="30:30" ht="30" customHeight="1" x14ac:dyDescent="0.35">
      <c r="AD518" s="93"/>
    </row>
    <row r="519" spans="30:30" ht="30" customHeight="1" x14ac:dyDescent="0.35">
      <c r="AD519" s="93"/>
    </row>
    <row r="520" spans="30:30" ht="30" customHeight="1" x14ac:dyDescent="0.35">
      <c r="AD520" s="93"/>
    </row>
    <row r="521" spans="30:30" ht="30" customHeight="1" x14ac:dyDescent="0.35">
      <c r="AD521" s="93"/>
    </row>
    <row r="522" spans="30:30" ht="30" customHeight="1" x14ac:dyDescent="0.35">
      <c r="AD522" s="93"/>
    </row>
    <row r="523" spans="30:30" ht="30" customHeight="1" x14ac:dyDescent="0.35">
      <c r="AD523" s="93"/>
    </row>
    <row r="524" spans="30:30" ht="30" customHeight="1" x14ac:dyDescent="0.35">
      <c r="AD524" s="93"/>
    </row>
    <row r="525" spans="30:30" ht="30" customHeight="1" x14ac:dyDescent="0.35">
      <c r="AD525" s="93"/>
    </row>
    <row r="526" spans="30:30" ht="30" customHeight="1" x14ac:dyDescent="0.35">
      <c r="AD526" s="93"/>
    </row>
    <row r="527" spans="30:30" ht="30" customHeight="1" x14ac:dyDescent="0.35">
      <c r="AD527" s="93"/>
    </row>
    <row r="528" spans="30:30" ht="30" customHeight="1" x14ac:dyDescent="0.35">
      <c r="AD528" s="93"/>
    </row>
    <row r="529" spans="30:30" ht="30" customHeight="1" x14ac:dyDescent="0.35">
      <c r="AD529" s="93"/>
    </row>
    <row r="530" spans="30:30" ht="30" customHeight="1" x14ac:dyDescent="0.35">
      <c r="AD530" s="93"/>
    </row>
    <row r="531" spans="30:30" ht="30" customHeight="1" x14ac:dyDescent="0.35">
      <c r="AD531" s="93"/>
    </row>
    <row r="532" spans="30:30" ht="30" customHeight="1" x14ac:dyDescent="0.35">
      <c r="AD532" s="93"/>
    </row>
    <row r="533" spans="30:30" ht="30" customHeight="1" x14ac:dyDescent="0.35">
      <c r="AD533" s="93"/>
    </row>
    <row r="534" spans="30:30" ht="30" customHeight="1" x14ac:dyDescent="0.35">
      <c r="AD534" s="93"/>
    </row>
    <row r="535" spans="30:30" ht="30" customHeight="1" x14ac:dyDescent="0.35">
      <c r="AD535" s="93"/>
    </row>
    <row r="536" spans="30:30" ht="30" customHeight="1" x14ac:dyDescent="0.35">
      <c r="AD536" s="93"/>
    </row>
    <row r="537" spans="30:30" ht="30" customHeight="1" x14ac:dyDescent="0.35">
      <c r="AD537" s="93"/>
    </row>
    <row r="538" spans="30:30" ht="30" customHeight="1" x14ac:dyDescent="0.35">
      <c r="AD538" s="93"/>
    </row>
    <row r="539" spans="30:30" ht="30" customHeight="1" x14ac:dyDescent="0.35">
      <c r="AD539" s="93"/>
    </row>
    <row r="540" spans="30:30" ht="30" customHeight="1" x14ac:dyDescent="0.35">
      <c r="AD540" s="93"/>
    </row>
    <row r="541" spans="30:30" ht="30" customHeight="1" x14ac:dyDescent="0.35">
      <c r="AD541" s="93"/>
    </row>
    <row r="542" spans="30:30" ht="30" customHeight="1" x14ac:dyDescent="0.35">
      <c r="AD542" s="93"/>
    </row>
    <row r="543" spans="30:30" ht="30" customHeight="1" x14ac:dyDescent="0.35">
      <c r="AD543" s="93"/>
    </row>
    <row r="544" spans="30:30" ht="30" customHeight="1" x14ac:dyDescent="0.35">
      <c r="AD544" s="93"/>
    </row>
    <row r="545" spans="30:30" ht="30" customHeight="1" x14ac:dyDescent="0.35">
      <c r="AD545" s="93"/>
    </row>
    <row r="546" spans="30:30" ht="30" customHeight="1" x14ac:dyDescent="0.35">
      <c r="AD546" s="93"/>
    </row>
    <row r="547" spans="30:30" ht="30" customHeight="1" x14ac:dyDescent="0.35">
      <c r="AD547" s="93"/>
    </row>
    <row r="548" spans="30:30" ht="30" customHeight="1" x14ac:dyDescent="0.35">
      <c r="AD548" s="93"/>
    </row>
    <row r="549" spans="30:30" ht="30" customHeight="1" x14ac:dyDescent="0.35">
      <c r="AD549" s="93"/>
    </row>
    <row r="550" spans="30:30" ht="30" customHeight="1" x14ac:dyDescent="0.35">
      <c r="AD550" s="93"/>
    </row>
    <row r="551" spans="30:30" ht="30" customHeight="1" x14ac:dyDescent="0.35">
      <c r="AD551" s="93"/>
    </row>
    <row r="552" spans="30:30" ht="30" customHeight="1" x14ac:dyDescent="0.35">
      <c r="AD552" s="93"/>
    </row>
    <row r="553" spans="30:30" ht="30" customHeight="1" x14ac:dyDescent="0.35">
      <c r="AD553" s="93"/>
    </row>
    <row r="554" spans="30:30" ht="30" customHeight="1" x14ac:dyDescent="0.35">
      <c r="AD554" s="93"/>
    </row>
    <row r="555" spans="30:30" ht="30" customHeight="1" x14ac:dyDescent="0.35">
      <c r="AD555" s="93"/>
    </row>
    <row r="556" spans="30:30" ht="30" customHeight="1" x14ac:dyDescent="0.35">
      <c r="AD556" s="93"/>
    </row>
    <row r="557" spans="30:30" ht="30" customHeight="1" x14ac:dyDescent="0.35">
      <c r="AD557" s="93"/>
    </row>
    <row r="558" spans="30:30" ht="30" customHeight="1" x14ac:dyDescent="0.35">
      <c r="AD558" s="93"/>
    </row>
    <row r="559" spans="30:30" ht="30" customHeight="1" x14ac:dyDescent="0.35">
      <c r="AD559" s="93"/>
    </row>
    <row r="560" spans="30:30" ht="30" customHeight="1" x14ac:dyDescent="0.35">
      <c r="AD560" s="93"/>
    </row>
    <row r="561" spans="30:30" ht="30" customHeight="1" x14ac:dyDescent="0.35">
      <c r="AD561" s="93"/>
    </row>
    <row r="562" spans="30:30" ht="30" customHeight="1" x14ac:dyDescent="0.35">
      <c r="AD562" s="93"/>
    </row>
    <row r="563" spans="30:30" ht="30" customHeight="1" x14ac:dyDescent="0.35">
      <c r="AD563" s="93"/>
    </row>
    <row r="564" spans="30:30" ht="30" customHeight="1" x14ac:dyDescent="0.35">
      <c r="AD564" s="93"/>
    </row>
    <row r="565" spans="30:30" ht="30" customHeight="1" x14ac:dyDescent="0.35">
      <c r="AD565" s="93"/>
    </row>
    <row r="566" spans="30:30" ht="30" customHeight="1" x14ac:dyDescent="0.35">
      <c r="AD566" s="93"/>
    </row>
    <row r="567" spans="30:30" ht="30" customHeight="1" x14ac:dyDescent="0.35">
      <c r="AD567" s="93"/>
    </row>
    <row r="568" spans="30:30" ht="30" customHeight="1" x14ac:dyDescent="0.35">
      <c r="AD568" s="93"/>
    </row>
    <row r="569" spans="30:30" ht="30" customHeight="1" x14ac:dyDescent="0.35">
      <c r="AD569" s="93"/>
    </row>
    <row r="570" spans="30:30" ht="30" customHeight="1" x14ac:dyDescent="0.35">
      <c r="AD570" s="93"/>
    </row>
    <row r="571" spans="30:30" ht="30" customHeight="1" x14ac:dyDescent="0.35">
      <c r="AD571" s="93"/>
    </row>
    <row r="572" spans="30:30" ht="30" customHeight="1" x14ac:dyDescent="0.35">
      <c r="AD572" s="93"/>
    </row>
    <row r="573" spans="30:30" ht="30" customHeight="1" x14ac:dyDescent="0.35">
      <c r="AD573" s="93"/>
    </row>
    <row r="574" spans="30:30" ht="30" customHeight="1" x14ac:dyDescent="0.35">
      <c r="AD574" s="93"/>
    </row>
    <row r="575" spans="30:30" ht="30" customHeight="1" x14ac:dyDescent="0.35">
      <c r="AD575" s="93"/>
    </row>
    <row r="576" spans="30:30" ht="30" customHeight="1" x14ac:dyDescent="0.35">
      <c r="AD576" s="93"/>
    </row>
    <row r="577" spans="30:30" ht="30" customHeight="1" x14ac:dyDescent="0.35">
      <c r="AD577" s="93"/>
    </row>
    <row r="578" spans="30:30" ht="30" customHeight="1" x14ac:dyDescent="0.35">
      <c r="AD578" s="93"/>
    </row>
    <row r="579" spans="30:30" ht="30" customHeight="1" x14ac:dyDescent="0.35">
      <c r="AD579" s="93"/>
    </row>
    <row r="580" spans="30:30" ht="30" customHeight="1" x14ac:dyDescent="0.35">
      <c r="AD580" s="93"/>
    </row>
    <row r="581" spans="30:30" ht="30" customHeight="1" x14ac:dyDescent="0.35">
      <c r="AD581" s="93"/>
    </row>
    <row r="582" spans="30:30" ht="30" customHeight="1" x14ac:dyDescent="0.35">
      <c r="AD582" s="93"/>
    </row>
    <row r="583" spans="30:30" ht="30" customHeight="1" x14ac:dyDescent="0.35">
      <c r="AD583" s="93"/>
    </row>
    <row r="584" spans="30:30" ht="30" customHeight="1" x14ac:dyDescent="0.35">
      <c r="AD584" s="93"/>
    </row>
    <row r="585" spans="30:30" ht="30" customHeight="1" x14ac:dyDescent="0.35">
      <c r="AD585" s="93"/>
    </row>
    <row r="586" spans="30:30" ht="30" customHeight="1" x14ac:dyDescent="0.35">
      <c r="AD586" s="93"/>
    </row>
    <row r="587" spans="30:30" ht="30" customHeight="1" x14ac:dyDescent="0.35">
      <c r="AD587" s="93"/>
    </row>
    <row r="588" spans="30:30" ht="30" customHeight="1" x14ac:dyDescent="0.35">
      <c r="AD588" s="93"/>
    </row>
    <row r="589" spans="30:30" ht="30" customHeight="1" x14ac:dyDescent="0.35">
      <c r="AD589" s="93"/>
    </row>
    <row r="590" spans="30:30" ht="30" customHeight="1" x14ac:dyDescent="0.35">
      <c r="AD590" s="93"/>
    </row>
    <row r="591" spans="30:30" ht="30" customHeight="1" x14ac:dyDescent="0.35">
      <c r="AD591" s="93"/>
    </row>
    <row r="592" spans="30:30" ht="30" customHeight="1" x14ac:dyDescent="0.35">
      <c r="AD592" s="93"/>
    </row>
    <row r="593" spans="30:30" ht="30" customHeight="1" x14ac:dyDescent="0.35">
      <c r="AD593" s="93"/>
    </row>
    <row r="594" spans="30:30" ht="30" customHeight="1" x14ac:dyDescent="0.35">
      <c r="AD594" s="93"/>
    </row>
    <row r="595" spans="30:30" ht="30" customHeight="1" x14ac:dyDescent="0.35">
      <c r="AD595" s="93"/>
    </row>
    <row r="596" spans="30:30" ht="30" customHeight="1" x14ac:dyDescent="0.35">
      <c r="AD596" s="93"/>
    </row>
    <row r="597" spans="30:30" ht="30" customHeight="1" x14ac:dyDescent="0.35">
      <c r="AD597" s="93"/>
    </row>
    <row r="598" spans="30:30" ht="30" customHeight="1" x14ac:dyDescent="0.35">
      <c r="AD598" s="93"/>
    </row>
    <row r="599" spans="30:30" ht="30" customHeight="1" x14ac:dyDescent="0.35">
      <c r="AD599" s="93"/>
    </row>
    <row r="600" spans="30:30" ht="30" customHeight="1" x14ac:dyDescent="0.35">
      <c r="AD600" s="93"/>
    </row>
    <row r="601" spans="30:30" ht="30" customHeight="1" x14ac:dyDescent="0.35">
      <c r="AD601" s="93"/>
    </row>
    <row r="602" spans="30:30" ht="30" customHeight="1" x14ac:dyDescent="0.35">
      <c r="AD602" s="93"/>
    </row>
    <row r="603" spans="30:30" ht="30" customHeight="1" x14ac:dyDescent="0.35">
      <c r="AD603" s="93"/>
    </row>
    <row r="604" spans="30:30" ht="30" customHeight="1" x14ac:dyDescent="0.35">
      <c r="AD604" s="93"/>
    </row>
    <row r="605" spans="30:30" ht="30" customHeight="1" x14ac:dyDescent="0.35">
      <c r="AD605" s="93"/>
    </row>
    <row r="606" spans="30:30" ht="30" customHeight="1" x14ac:dyDescent="0.35">
      <c r="AD606" s="93"/>
    </row>
    <row r="607" spans="30:30" ht="30" customHeight="1" x14ac:dyDescent="0.35">
      <c r="AD607" s="93"/>
    </row>
    <row r="608" spans="30:30" ht="30" customHeight="1" x14ac:dyDescent="0.35">
      <c r="AD608" s="93"/>
    </row>
    <row r="609" spans="30:30" ht="30" customHeight="1" x14ac:dyDescent="0.35">
      <c r="AD609" s="93"/>
    </row>
    <row r="610" spans="30:30" ht="30" customHeight="1" x14ac:dyDescent="0.35">
      <c r="AD610" s="93"/>
    </row>
    <row r="611" spans="30:30" ht="30" customHeight="1" x14ac:dyDescent="0.35">
      <c r="AD611" s="93"/>
    </row>
    <row r="612" spans="30:30" ht="30" customHeight="1" x14ac:dyDescent="0.35">
      <c r="AD612" s="93"/>
    </row>
    <row r="613" spans="30:30" ht="30" customHeight="1" x14ac:dyDescent="0.35">
      <c r="AD613" s="93"/>
    </row>
    <row r="614" spans="30:30" ht="30" customHeight="1" x14ac:dyDescent="0.35">
      <c r="AD614" s="93"/>
    </row>
    <row r="615" spans="30:30" ht="30" customHeight="1" x14ac:dyDescent="0.35">
      <c r="AD615" s="93"/>
    </row>
    <row r="616" spans="30:30" ht="30" customHeight="1" x14ac:dyDescent="0.35">
      <c r="AD616" s="93"/>
    </row>
    <row r="617" spans="30:30" ht="30" customHeight="1" x14ac:dyDescent="0.35">
      <c r="AD617" s="93"/>
    </row>
    <row r="618" spans="30:30" ht="30" customHeight="1" x14ac:dyDescent="0.35">
      <c r="AD618" s="93"/>
    </row>
    <row r="619" spans="30:30" ht="30" customHeight="1" x14ac:dyDescent="0.35">
      <c r="AD619" s="93"/>
    </row>
    <row r="620" spans="30:30" ht="30" customHeight="1" x14ac:dyDescent="0.35">
      <c r="AD620" s="93"/>
    </row>
    <row r="621" spans="30:30" ht="30" customHeight="1" x14ac:dyDescent="0.35">
      <c r="AD621" s="93"/>
    </row>
    <row r="622" spans="30:30" ht="30" customHeight="1" x14ac:dyDescent="0.35">
      <c r="AD622" s="93"/>
    </row>
    <row r="623" spans="30:30" ht="30" customHeight="1" x14ac:dyDescent="0.35">
      <c r="AD623" s="93"/>
    </row>
    <row r="624" spans="30:30" ht="30" customHeight="1" x14ac:dyDescent="0.35">
      <c r="AD624" s="93"/>
    </row>
    <row r="625" spans="30:30" ht="30" customHeight="1" x14ac:dyDescent="0.35">
      <c r="AD625" s="93"/>
    </row>
    <row r="626" spans="30:30" ht="30" customHeight="1" x14ac:dyDescent="0.35">
      <c r="AD626" s="93"/>
    </row>
    <row r="627" spans="30:30" ht="30" customHeight="1" x14ac:dyDescent="0.35">
      <c r="AD627" s="93"/>
    </row>
    <row r="628" spans="30:30" ht="30" customHeight="1" x14ac:dyDescent="0.35">
      <c r="AD628" s="93"/>
    </row>
    <row r="629" spans="30:30" ht="30" customHeight="1" x14ac:dyDescent="0.35">
      <c r="AD629" s="93"/>
    </row>
    <row r="630" spans="30:30" ht="30" customHeight="1" x14ac:dyDescent="0.35">
      <c r="AD630" s="93"/>
    </row>
    <row r="631" spans="30:30" ht="30" customHeight="1" x14ac:dyDescent="0.35">
      <c r="AD631" s="93"/>
    </row>
    <row r="632" spans="30:30" ht="30" customHeight="1" x14ac:dyDescent="0.35">
      <c r="AD632" s="93"/>
    </row>
    <row r="633" spans="30:30" ht="30" customHeight="1" x14ac:dyDescent="0.35">
      <c r="AD633" s="93"/>
    </row>
    <row r="634" spans="30:30" ht="30" customHeight="1" x14ac:dyDescent="0.35">
      <c r="AD634" s="93"/>
    </row>
    <row r="635" spans="30:30" ht="30" customHeight="1" x14ac:dyDescent="0.35">
      <c r="AD635" s="93"/>
    </row>
    <row r="636" spans="30:30" ht="30" customHeight="1" x14ac:dyDescent="0.35">
      <c r="AD636" s="93"/>
    </row>
    <row r="637" spans="30:30" ht="30" customHeight="1" x14ac:dyDescent="0.35">
      <c r="AD637" s="93"/>
    </row>
    <row r="638" spans="30:30" ht="30" customHeight="1" x14ac:dyDescent="0.35">
      <c r="AD638" s="93"/>
    </row>
    <row r="639" spans="30:30" ht="30" customHeight="1" x14ac:dyDescent="0.35">
      <c r="AD639" s="93"/>
    </row>
    <row r="640" spans="30:30" ht="30" customHeight="1" x14ac:dyDescent="0.35">
      <c r="AD640" s="93"/>
    </row>
    <row r="641" spans="30:30" ht="30" customHeight="1" x14ac:dyDescent="0.35">
      <c r="AD641" s="93"/>
    </row>
    <row r="642" spans="30:30" ht="30" customHeight="1" x14ac:dyDescent="0.35">
      <c r="AD642" s="93"/>
    </row>
    <row r="643" spans="30:30" ht="30" customHeight="1" x14ac:dyDescent="0.35">
      <c r="AD643" s="93"/>
    </row>
    <row r="644" spans="30:30" ht="30" customHeight="1" x14ac:dyDescent="0.35">
      <c r="AD644" s="93"/>
    </row>
    <row r="645" spans="30:30" ht="30" customHeight="1" x14ac:dyDescent="0.35">
      <c r="AD645" s="93"/>
    </row>
    <row r="646" spans="30:30" ht="30" customHeight="1" x14ac:dyDescent="0.35">
      <c r="AD646" s="93"/>
    </row>
    <row r="647" spans="30:30" ht="30" customHeight="1" x14ac:dyDescent="0.35">
      <c r="AD647" s="93"/>
    </row>
    <row r="648" spans="30:30" ht="30" customHeight="1" x14ac:dyDescent="0.35">
      <c r="AD648" s="93"/>
    </row>
    <row r="649" spans="30:30" ht="30" customHeight="1" x14ac:dyDescent="0.35">
      <c r="AD649" s="93"/>
    </row>
    <row r="650" spans="30:30" ht="30" customHeight="1" x14ac:dyDescent="0.35">
      <c r="AD650" s="93"/>
    </row>
    <row r="651" spans="30:30" ht="30" customHeight="1" x14ac:dyDescent="0.35">
      <c r="AD651" s="93"/>
    </row>
    <row r="652" spans="30:30" ht="30" customHeight="1" x14ac:dyDescent="0.35">
      <c r="AD652" s="93"/>
    </row>
    <row r="653" spans="30:30" ht="30" customHeight="1" x14ac:dyDescent="0.35">
      <c r="AD653" s="93"/>
    </row>
    <row r="654" spans="30:30" ht="30" customHeight="1" x14ac:dyDescent="0.35">
      <c r="AD654" s="93"/>
    </row>
    <row r="655" spans="30:30" ht="30" customHeight="1" x14ac:dyDescent="0.35">
      <c r="AD655" s="93"/>
    </row>
    <row r="656" spans="30:30" ht="30" customHeight="1" x14ac:dyDescent="0.35">
      <c r="AD656" s="93"/>
    </row>
    <row r="657" spans="30:30" ht="30" customHeight="1" x14ac:dyDescent="0.35">
      <c r="AD657" s="93"/>
    </row>
    <row r="658" spans="30:30" ht="30" customHeight="1" x14ac:dyDescent="0.35">
      <c r="AD658" s="93"/>
    </row>
    <row r="659" spans="30:30" ht="30" customHeight="1" x14ac:dyDescent="0.35">
      <c r="AD659" s="93"/>
    </row>
    <row r="660" spans="30:30" ht="30" customHeight="1" x14ac:dyDescent="0.35">
      <c r="AD660" s="93"/>
    </row>
    <row r="661" spans="30:30" ht="30" customHeight="1" x14ac:dyDescent="0.35">
      <c r="AD661" s="93"/>
    </row>
    <row r="662" spans="30:30" ht="30" customHeight="1" x14ac:dyDescent="0.35">
      <c r="AD662" s="93"/>
    </row>
    <row r="663" spans="30:30" ht="30" customHeight="1" x14ac:dyDescent="0.35">
      <c r="AD663" s="93"/>
    </row>
    <row r="664" spans="30:30" ht="30" customHeight="1" x14ac:dyDescent="0.35">
      <c r="AD664" s="93"/>
    </row>
    <row r="665" spans="30:30" ht="30" customHeight="1" x14ac:dyDescent="0.35">
      <c r="AD665" s="93"/>
    </row>
    <row r="666" spans="30:30" ht="30" customHeight="1" x14ac:dyDescent="0.35">
      <c r="AD666" s="93"/>
    </row>
    <row r="667" spans="30:30" ht="30" customHeight="1" x14ac:dyDescent="0.35">
      <c r="AD667" s="93"/>
    </row>
    <row r="668" spans="30:30" ht="30" customHeight="1" x14ac:dyDescent="0.35">
      <c r="AD668" s="93"/>
    </row>
    <row r="669" spans="30:30" ht="30" customHeight="1" x14ac:dyDescent="0.35">
      <c r="AD669" s="93"/>
    </row>
    <row r="670" spans="30:30" ht="30" customHeight="1" x14ac:dyDescent="0.35">
      <c r="AD670" s="93"/>
    </row>
    <row r="671" spans="30:30" ht="30" customHeight="1" x14ac:dyDescent="0.35">
      <c r="AD671" s="93"/>
    </row>
    <row r="672" spans="30:30" ht="30" customHeight="1" x14ac:dyDescent="0.35">
      <c r="AD672" s="93"/>
    </row>
    <row r="673" spans="30:30" ht="30" customHeight="1" x14ac:dyDescent="0.35">
      <c r="AD673" s="93"/>
    </row>
    <row r="674" spans="30:30" ht="30" customHeight="1" x14ac:dyDescent="0.35">
      <c r="AD674" s="93"/>
    </row>
    <row r="675" spans="30:30" ht="30" customHeight="1" x14ac:dyDescent="0.35">
      <c r="AD675" s="93"/>
    </row>
    <row r="676" spans="30:30" ht="30" customHeight="1" x14ac:dyDescent="0.35">
      <c r="AD676" s="93"/>
    </row>
    <row r="677" spans="30:30" ht="30" customHeight="1" x14ac:dyDescent="0.35">
      <c r="AD677" s="93"/>
    </row>
    <row r="678" spans="30:30" ht="30" customHeight="1" x14ac:dyDescent="0.35">
      <c r="AD678" s="93"/>
    </row>
    <row r="679" spans="30:30" ht="30" customHeight="1" x14ac:dyDescent="0.35">
      <c r="AD679" s="93"/>
    </row>
    <row r="680" spans="30:30" ht="30" customHeight="1" x14ac:dyDescent="0.35">
      <c r="AD680" s="93"/>
    </row>
    <row r="681" spans="30:30" ht="30" customHeight="1" x14ac:dyDescent="0.35">
      <c r="AD681" s="93"/>
    </row>
    <row r="682" spans="30:30" ht="30" customHeight="1" x14ac:dyDescent="0.35">
      <c r="AD682" s="93"/>
    </row>
    <row r="683" spans="30:30" ht="30" customHeight="1" x14ac:dyDescent="0.35">
      <c r="AD683" s="93"/>
    </row>
    <row r="684" spans="30:30" ht="30" customHeight="1" x14ac:dyDescent="0.35">
      <c r="AD684" s="93"/>
    </row>
    <row r="685" spans="30:30" ht="30" customHeight="1" x14ac:dyDescent="0.35">
      <c r="AD685" s="93"/>
    </row>
    <row r="686" spans="30:30" ht="30" customHeight="1" x14ac:dyDescent="0.35">
      <c r="AD686" s="93"/>
    </row>
    <row r="687" spans="30:30" ht="30" customHeight="1" x14ac:dyDescent="0.35">
      <c r="AD687" s="93"/>
    </row>
    <row r="688" spans="30:30" ht="30" customHeight="1" x14ac:dyDescent="0.35">
      <c r="AD688" s="93"/>
    </row>
    <row r="689" spans="30:30" ht="30" customHeight="1" x14ac:dyDescent="0.35">
      <c r="AD689" s="93"/>
    </row>
    <row r="690" spans="30:30" ht="30" customHeight="1" x14ac:dyDescent="0.35">
      <c r="AD690" s="93"/>
    </row>
    <row r="691" spans="30:30" ht="30" customHeight="1" x14ac:dyDescent="0.35">
      <c r="AD691" s="93"/>
    </row>
    <row r="692" spans="30:30" ht="30" customHeight="1" x14ac:dyDescent="0.35">
      <c r="AD692" s="93"/>
    </row>
    <row r="693" spans="30:30" ht="30" customHeight="1" x14ac:dyDescent="0.35">
      <c r="AD693" s="93"/>
    </row>
    <row r="694" spans="30:30" ht="30" customHeight="1" x14ac:dyDescent="0.35">
      <c r="AD694" s="93"/>
    </row>
    <row r="695" spans="30:30" ht="30" customHeight="1" x14ac:dyDescent="0.35">
      <c r="AD695" s="93"/>
    </row>
    <row r="696" spans="30:30" ht="30" customHeight="1" x14ac:dyDescent="0.35">
      <c r="AD696" s="93"/>
    </row>
    <row r="697" spans="30:30" ht="30" customHeight="1" x14ac:dyDescent="0.35">
      <c r="AD697" s="93"/>
    </row>
    <row r="698" spans="30:30" ht="30" customHeight="1" x14ac:dyDescent="0.35">
      <c r="AD698" s="93"/>
    </row>
    <row r="699" spans="30:30" ht="30" customHeight="1" x14ac:dyDescent="0.35">
      <c r="AD699" s="93"/>
    </row>
    <row r="700" spans="30:30" ht="30" customHeight="1" x14ac:dyDescent="0.35">
      <c r="AD700" s="93"/>
    </row>
    <row r="701" spans="30:30" ht="30" customHeight="1" x14ac:dyDescent="0.35">
      <c r="AD701" s="93"/>
    </row>
    <row r="702" spans="30:30" ht="30" customHeight="1" x14ac:dyDescent="0.35">
      <c r="AD702" s="93"/>
    </row>
    <row r="703" spans="30:30" ht="30" customHeight="1" x14ac:dyDescent="0.35">
      <c r="AD703" s="93"/>
    </row>
    <row r="704" spans="30:30" ht="30" customHeight="1" x14ac:dyDescent="0.35">
      <c r="AD704" s="93"/>
    </row>
    <row r="705" spans="30:30" ht="30" customHeight="1" x14ac:dyDescent="0.35">
      <c r="AD705" s="93"/>
    </row>
    <row r="706" spans="30:30" ht="30" customHeight="1" x14ac:dyDescent="0.35">
      <c r="AD706" s="93"/>
    </row>
    <row r="707" spans="30:30" ht="30" customHeight="1" x14ac:dyDescent="0.35">
      <c r="AD707" s="93"/>
    </row>
    <row r="708" spans="30:30" ht="30" customHeight="1" x14ac:dyDescent="0.35">
      <c r="AD708" s="93"/>
    </row>
    <row r="709" spans="30:30" ht="30" customHeight="1" x14ac:dyDescent="0.35">
      <c r="AD709" s="93"/>
    </row>
    <row r="710" spans="30:30" ht="30" customHeight="1" x14ac:dyDescent="0.35">
      <c r="AD710" s="93"/>
    </row>
    <row r="711" spans="30:30" ht="30" customHeight="1" x14ac:dyDescent="0.35">
      <c r="AD711" s="93"/>
    </row>
    <row r="712" spans="30:30" ht="30" customHeight="1" x14ac:dyDescent="0.35">
      <c r="AD712" s="93"/>
    </row>
    <row r="713" spans="30:30" ht="30" customHeight="1" x14ac:dyDescent="0.35">
      <c r="AD713" s="93"/>
    </row>
    <row r="714" spans="30:30" ht="30" customHeight="1" x14ac:dyDescent="0.35">
      <c r="AD714" s="93"/>
    </row>
    <row r="715" spans="30:30" ht="30" customHeight="1" x14ac:dyDescent="0.35">
      <c r="AD715" s="93"/>
    </row>
    <row r="716" spans="30:30" ht="30" customHeight="1" x14ac:dyDescent="0.35">
      <c r="AD716" s="93"/>
    </row>
    <row r="717" spans="30:30" ht="30" customHeight="1" x14ac:dyDescent="0.35">
      <c r="AD717" s="93"/>
    </row>
    <row r="718" spans="30:30" ht="30" customHeight="1" x14ac:dyDescent="0.35">
      <c r="AD718" s="93"/>
    </row>
    <row r="719" spans="30:30" ht="30" customHeight="1" x14ac:dyDescent="0.35">
      <c r="AD719" s="93"/>
    </row>
    <row r="720" spans="30:30" ht="30" customHeight="1" x14ac:dyDescent="0.35">
      <c r="AD720" s="93"/>
    </row>
    <row r="721" spans="30:30" ht="30" customHeight="1" x14ac:dyDescent="0.35">
      <c r="AD721" s="93"/>
    </row>
    <row r="722" spans="30:30" ht="30" customHeight="1" x14ac:dyDescent="0.35">
      <c r="AD722" s="93"/>
    </row>
    <row r="723" spans="30:30" ht="30" customHeight="1" x14ac:dyDescent="0.35">
      <c r="AD723" s="93"/>
    </row>
    <row r="724" spans="30:30" ht="30" customHeight="1" x14ac:dyDescent="0.35">
      <c r="AD724" s="93"/>
    </row>
    <row r="725" spans="30:30" ht="30" customHeight="1" x14ac:dyDescent="0.35">
      <c r="AD725" s="93"/>
    </row>
    <row r="726" spans="30:30" ht="30" customHeight="1" x14ac:dyDescent="0.35">
      <c r="AD726" s="93"/>
    </row>
    <row r="727" spans="30:30" ht="30" customHeight="1" x14ac:dyDescent="0.35">
      <c r="AD727" s="93"/>
    </row>
    <row r="728" spans="30:30" ht="30" customHeight="1" x14ac:dyDescent="0.35">
      <c r="AD728" s="93"/>
    </row>
    <row r="729" spans="30:30" ht="30" customHeight="1" x14ac:dyDescent="0.35">
      <c r="AD729" s="93"/>
    </row>
    <row r="730" spans="30:30" ht="30" customHeight="1" x14ac:dyDescent="0.35">
      <c r="AD730" s="93"/>
    </row>
    <row r="731" spans="30:30" ht="30" customHeight="1" x14ac:dyDescent="0.35">
      <c r="AD731" s="93"/>
    </row>
    <row r="732" spans="30:30" ht="30" customHeight="1" x14ac:dyDescent="0.35">
      <c r="AD732" s="93"/>
    </row>
    <row r="733" spans="30:30" ht="30" customHeight="1" x14ac:dyDescent="0.35">
      <c r="AD733" s="93"/>
    </row>
    <row r="734" spans="30:30" ht="30" customHeight="1" x14ac:dyDescent="0.35">
      <c r="AD734" s="93"/>
    </row>
    <row r="735" spans="30:30" ht="30" customHeight="1" x14ac:dyDescent="0.35">
      <c r="AD735" s="93"/>
    </row>
    <row r="736" spans="30:30" ht="30" customHeight="1" x14ac:dyDescent="0.35">
      <c r="AD736" s="93"/>
    </row>
    <row r="737" spans="30:30" ht="30" customHeight="1" x14ac:dyDescent="0.35">
      <c r="AD737" s="93"/>
    </row>
    <row r="738" spans="30:30" ht="30" customHeight="1" x14ac:dyDescent="0.35">
      <c r="AD738" s="93"/>
    </row>
    <row r="739" spans="30:30" ht="30" customHeight="1" x14ac:dyDescent="0.35">
      <c r="AD739" s="93"/>
    </row>
    <row r="740" spans="30:30" ht="30" customHeight="1" x14ac:dyDescent="0.35">
      <c r="AD740" s="93"/>
    </row>
    <row r="741" spans="30:30" ht="30" customHeight="1" x14ac:dyDescent="0.35">
      <c r="AD741" s="93"/>
    </row>
    <row r="742" spans="30:30" ht="30" customHeight="1" x14ac:dyDescent="0.35">
      <c r="AD742" s="93"/>
    </row>
    <row r="743" spans="30:30" ht="30" customHeight="1" x14ac:dyDescent="0.35">
      <c r="AD743" s="93"/>
    </row>
    <row r="744" spans="30:30" ht="30" customHeight="1" x14ac:dyDescent="0.35">
      <c r="AD744" s="93"/>
    </row>
    <row r="745" spans="30:30" ht="30" customHeight="1" x14ac:dyDescent="0.35">
      <c r="AD745" s="93"/>
    </row>
    <row r="746" spans="30:30" ht="30" customHeight="1" x14ac:dyDescent="0.35">
      <c r="AD746" s="93"/>
    </row>
    <row r="747" spans="30:30" ht="30" customHeight="1" x14ac:dyDescent="0.35">
      <c r="AD747" s="93"/>
    </row>
    <row r="748" spans="30:30" ht="30" customHeight="1" x14ac:dyDescent="0.35">
      <c r="AD748" s="93"/>
    </row>
    <row r="749" spans="30:30" ht="30" customHeight="1" x14ac:dyDescent="0.35">
      <c r="AD749" s="93"/>
    </row>
    <row r="750" spans="30:30" ht="30" customHeight="1" x14ac:dyDescent="0.35">
      <c r="AD750" s="93"/>
    </row>
    <row r="751" spans="30:30" ht="30" customHeight="1" x14ac:dyDescent="0.35">
      <c r="AD751" s="93"/>
    </row>
    <row r="752" spans="30:30" ht="30" customHeight="1" x14ac:dyDescent="0.35">
      <c r="AD752" s="93"/>
    </row>
    <row r="753" spans="30:30" ht="30" customHeight="1" x14ac:dyDescent="0.35">
      <c r="AD753" s="93"/>
    </row>
    <row r="754" spans="30:30" ht="30" customHeight="1" x14ac:dyDescent="0.35">
      <c r="AD754" s="93"/>
    </row>
    <row r="755" spans="30:30" ht="30" customHeight="1" x14ac:dyDescent="0.35">
      <c r="AD755" s="93"/>
    </row>
    <row r="756" spans="30:30" ht="30" customHeight="1" x14ac:dyDescent="0.35">
      <c r="AD756" s="93"/>
    </row>
    <row r="757" spans="30:30" ht="30" customHeight="1" x14ac:dyDescent="0.35">
      <c r="AD757" s="93"/>
    </row>
    <row r="758" spans="30:30" ht="30" customHeight="1" x14ac:dyDescent="0.35">
      <c r="AD758" s="93"/>
    </row>
    <row r="759" spans="30:30" ht="30" customHeight="1" x14ac:dyDescent="0.35">
      <c r="AD759" s="93"/>
    </row>
    <row r="760" spans="30:30" ht="30" customHeight="1" x14ac:dyDescent="0.35">
      <c r="AD760" s="93"/>
    </row>
    <row r="761" spans="30:30" ht="30" customHeight="1" x14ac:dyDescent="0.35">
      <c r="AD761" s="93"/>
    </row>
    <row r="762" spans="30:30" ht="30" customHeight="1" x14ac:dyDescent="0.35">
      <c r="AD762" s="93"/>
    </row>
    <row r="763" spans="30:30" ht="30" customHeight="1" x14ac:dyDescent="0.35">
      <c r="AD763" s="93"/>
    </row>
    <row r="764" spans="30:30" ht="30" customHeight="1" x14ac:dyDescent="0.35">
      <c r="AD764" s="93"/>
    </row>
    <row r="765" spans="30:30" ht="30" customHeight="1" x14ac:dyDescent="0.35">
      <c r="AD765" s="93"/>
    </row>
    <row r="766" spans="30:30" ht="30" customHeight="1" x14ac:dyDescent="0.35">
      <c r="AD766" s="93"/>
    </row>
    <row r="767" spans="30:30" ht="30" customHeight="1" x14ac:dyDescent="0.35">
      <c r="AD767" s="93"/>
    </row>
    <row r="768" spans="30:30" ht="30" customHeight="1" x14ac:dyDescent="0.35">
      <c r="AD768" s="93"/>
    </row>
    <row r="769" spans="30:30" ht="30" customHeight="1" x14ac:dyDescent="0.35">
      <c r="AD769" s="93"/>
    </row>
    <row r="770" spans="30:30" ht="30" customHeight="1" x14ac:dyDescent="0.35">
      <c r="AD770" s="93"/>
    </row>
    <row r="771" spans="30:30" ht="30" customHeight="1" x14ac:dyDescent="0.35">
      <c r="AD771" s="93"/>
    </row>
    <row r="772" spans="30:30" ht="30" customHeight="1" x14ac:dyDescent="0.35">
      <c r="AD772" s="93"/>
    </row>
    <row r="773" spans="30:30" ht="30" customHeight="1" x14ac:dyDescent="0.35">
      <c r="AD773" s="93"/>
    </row>
    <row r="774" spans="30:30" ht="30" customHeight="1" x14ac:dyDescent="0.35">
      <c r="AD774" s="93"/>
    </row>
    <row r="775" spans="30:30" ht="30" customHeight="1" x14ac:dyDescent="0.35">
      <c r="AD775" s="93"/>
    </row>
    <row r="776" spans="30:30" ht="30" customHeight="1" x14ac:dyDescent="0.35">
      <c r="AD776" s="93"/>
    </row>
    <row r="777" spans="30:30" ht="30" customHeight="1" x14ac:dyDescent="0.35">
      <c r="AD777" s="93"/>
    </row>
    <row r="778" spans="30:30" ht="30" customHeight="1" x14ac:dyDescent="0.35">
      <c r="AD778" s="93"/>
    </row>
    <row r="779" spans="30:30" ht="30" customHeight="1" x14ac:dyDescent="0.35">
      <c r="AD779" s="93"/>
    </row>
    <row r="780" spans="30:30" ht="30" customHeight="1" x14ac:dyDescent="0.35">
      <c r="AD780" s="93"/>
    </row>
    <row r="781" spans="30:30" ht="30" customHeight="1" x14ac:dyDescent="0.35">
      <c r="AD781" s="93"/>
    </row>
    <row r="782" spans="30:30" ht="30" customHeight="1" x14ac:dyDescent="0.35">
      <c r="AD782" s="93"/>
    </row>
    <row r="783" spans="30:30" ht="30" customHeight="1" x14ac:dyDescent="0.35">
      <c r="AD783" s="93"/>
    </row>
    <row r="784" spans="30:30" ht="30" customHeight="1" x14ac:dyDescent="0.35">
      <c r="AD784" s="93"/>
    </row>
    <row r="785" spans="30:30" ht="30" customHeight="1" x14ac:dyDescent="0.35">
      <c r="AD785" s="93"/>
    </row>
    <row r="786" spans="30:30" ht="30" customHeight="1" x14ac:dyDescent="0.35">
      <c r="AD786" s="93"/>
    </row>
    <row r="787" spans="30:30" ht="30" customHeight="1" x14ac:dyDescent="0.35">
      <c r="AD787" s="93"/>
    </row>
    <row r="788" spans="30:30" ht="30" customHeight="1" x14ac:dyDescent="0.35">
      <c r="AD788" s="93"/>
    </row>
    <row r="789" spans="30:30" ht="30" customHeight="1" x14ac:dyDescent="0.35">
      <c r="AD789" s="93"/>
    </row>
    <row r="790" spans="30:30" ht="30" customHeight="1" x14ac:dyDescent="0.35">
      <c r="AD790" s="93"/>
    </row>
    <row r="791" spans="30:30" ht="30" customHeight="1" x14ac:dyDescent="0.35">
      <c r="AD791" s="93"/>
    </row>
    <row r="792" spans="30:30" ht="30" customHeight="1" x14ac:dyDescent="0.35">
      <c r="AD792" s="93"/>
    </row>
    <row r="793" spans="30:30" ht="30" customHeight="1" x14ac:dyDescent="0.35">
      <c r="AD793" s="93"/>
    </row>
    <row r="794" spans="30:30" ht="30" customHeight="1" x14ac:dyDescent="0.35">
      <c r="AD794" s="93"/>
    </row>
    <row r="795" spans="30:30" ht="30" customHeight="1" x14ac:dyDescent="0.35">
      <c r="AD795" s="93"/>
    </row>
    <row r="796" spans="30:30" ht="30" customHeight="1" x14ac:dyDescent="0.35">
      <c r="AD796" s="93"/>
    </row>
    <row r="797" spans="30:30" ht="30" customHeight="1" x14ac:dyDescent="0.35">
      <c r="AD797" s="93"/>
    </row>
    <row r="798" spans="30:30" ht="30" customHeight="1" x14ac:dyDescent="0.35">
      <c r="AD798" s="93"/>
    </row>
    <row r="799" spans="30:30" ht="30" customHeight="1" x14ac:dyDescent="0.35">
      <c r="AD799" s="93"/>
    </row>
    <row r="800" spans="30:30" ht="30" customHeight="1" x14ac:dyDescent="0.35">
      <c r="AD800" s="93"/>
    </row>
    <row r="801" spans="30:30" ht="30" customHeight="1" x14ac:dyDescent="0.35">
      <c r="AD801" s="93"/>
    </row>
    <row r="802" spans="30:30" ht="30" customHeight="1" x14ac:dyDescent="0.35">
      <c r="AD802" s="93"/>
    </row>
    <row r="803" spans="30:30" ht="30" customHeight="1" x14ac:dyDescent="0.35">
      <c r="AD803" s="93"/>
    </row>
    <row r="804" spans="30:30" ht="30" customHeight="1" x14ac:dyDescent="0.35">
      <c r="AD804" s="93"/>
    </row>
    <row r="805" spans="30:30" ht="30" customHeight="1" x14ac:dyDescent="0.35">
      <c r="AD805" s="93"/>
    </row>
    <row r="806" spans="30:30" ht="30" customHeight="1" x14ac:dyDescent="0.35">
      <c r="AD806" s="93"/>
    </row>
    <row r="807" spans="30:30" ht="30" customHeight="1" x14ac:dyDescent="0.35">
      <c r="AD807" s="93"/>
    </row>
    <row r="808" spans="30:30" ht="30" customHeight="1" x14ac:dyDescent="0.35">
      <c r="AD808" s="93"/>
    </row>
    <row r="809" spans="30:30" ht="30" customHeight="1" x14ac:dyDescent="0.35">
      <c r="AD809" s="93"/>
    </row>
    <row r="810" spans="30:30" ht="30" customHeight="1" x14ac:dyDescent="0.35">
      <c r="AD810" s="93"/>
    </row>
    <row r="811" spans="30:30" ht="30" customHeight="1" x14ac:dyDescent="0.35">
      <c r="AD811" s="93"/>
    </row>
    <row r="812" spans="30:30" ht="30" customHeight="1" x14ac:dyDescent="0.35">
      <c r="AD812" s="93"/>
    </row>
    <row r="813" spans="30:30" ht="30" customHeight="1" x14ac:dyDescent="0.35">
      <c r="AD813" s="93"/>
    </row>
    <row r="814" spans="30:30" ht="30" customHeight="1" x14ac:dyDescent="0.35">
      <c r="AD814" s="93"/>
    </row>
    <row r="815" spans="30:30" ht="30" customHeight="1" x14ac:dyDescent="0.35">
      <c r="AD815" s="93"/>
    </row>
    <row r="816" spans="30:30" ht="30" customHeight="1" x14ac:dyDescent="0.35">
      <c r="AD816" s="93"/>
    </row>
    <row r="817" spans="30:30" ht="30" customHeight="1" x14ac:dyDescent="0.35">
      <c r="AD817" s="93"/>
    </row>
  </sheetData>
  <autoFilter ref="A3:AT3" xr:uid="{00000000-0001-0000-0000-000000000000}"/>
  <mergeCells count="36">
    <mergeCell ref="AL1:AL2"/>
    <mergeCell ref="AM1:AM2"/>
    <mergeCell ref="AN1:AN2"/>
    <mergeCell ref="AC1:AC2"/>
    <mergeCell ref="AD1:AD2"/>
    <mergeCell ref="AE1:AE2"/>
    <mergeCell ref="AF1:AF2"/>
    <mergeCell ref="AG1:AG2"/>
    <mergeCell ref="AH1:AH2"/>
    <mergeCell ref="A2:C2"/>
    <mergeCell ref="E2:S2"/>
    <mergeCell ref="AI1:AI2"/>
    <mergeCell ref="AJ1:AJ2"/>
    <mergeCell ref="AK1:AK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U1:U2"/>
    <mergeCell ref="V1:V2"/>
    <mergeCell ref="AO1:AO2"/>
    <mergeCell ref="AP1:AP2"/>
    <mergeCell ref="AQ1:AQ2"/>
    <mergeCell ref="AR1:AR2"/>
    <mergeCell ref="AS1:AS2"/>
    <mergeCell ref="A4:A12"/>
    <mergeCell ref="C4:C12"/>
    <mergeCell ref="A13:A20"/>
    <mergeCell ref="C13:C20"/>
    <mergeCell ref="A21:A29"/>
    <mergeCell ref="C21:C29"/>
  </mergeCells>
  <conditionalFormatting sqref="R4:R29">
    <cfRule type="cellIs" dxfId="14" priority="1" operator="lessThan">
      <formula>0</formula>
    </cfRule>
  </conditionalFormatting>
  <conditionalFormatting sqref="U4:AC29 AE4:AS29">
    <cfRule type="cellIs" dxfId="13" priority="2" operator="greater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B9373-1177-40F7-A052-4542385DC959}">
  <sheetPr codeName="Planilha3"/>
  <dimension ref="A1:AT817"/>
  <sheetViews>
    <sheetView zoomScale="40" zoomScaleNormal="40" workbookViewId="0">
      <selection activeCell="U24" sqref="U24"/>
    </sheetView>
  </sheetViews>
  <sheetFormatPr defaultColWidth="9.81640625" defaultRowHeight="30" customHeight="1" x14ac:dyDescent="0.35"/>
  <cols>
    <col min="1" max="1" width="7.54296875" style="56" customWidth="1"/>
    <col min="2" max="2" width="7.81640625" style="56" customWidth="1"/>
    <col min="3" max="3" width="13.7265625" style="85" customWidth="1"/>
    <col min="4" max="4" width="46.54296875" style="86" customWidth="1"/>
    <col min="5" max="6" width="14.453125" style="86" customWidth="1"/>
    <col min="7" max="7" width="17.7265625" style="86" customWidth="1"/>
    <col min="8" max="8" width="17.1796875" style="86" customWidth="1"/>
    <col min="9" max="9" width="15.7265625" style="86" customWidth="1"/>
    <col min="10" max="10" width="19.7265625" style="88" customWidth="1"/>
    <col min="11" max="13" width="16" style="88" customWidth="1"/>
    <col min="14" max="14" width="17.54296875" style="88" customWidth="1"/>
    <col min="15" max="17" width="16" style="88" customWidth="1"/>
    <col min="18" max="18" width="16" style="95" customWidth="1"/>
    <col min="19" max="19" width="11.1796875" style="90" customWidth="1"/>
    <col min="20" max="20" width="16.1796875" style="93" customWidth="1"/>
    <col min="21" max="21" width="15.1796875" style="93" customWidth="1"/>
    <col min="22" max="22" width="16" style="93" customWidth="1"/>
    <col min="23" max="24" width="16.1796875" style="93" customWidth="1"/>
    <col min="25" max="25" width="15.54296875" style="93" customWidth="1"/>
    <col min="26" max="26" width="16.453125" style="93" customWidth="1"/>
    <col min="27" max="27" width="14.54296875" style="93" customWidth="1"/>
    <col min="28" max="28" width="18.81640625" style="93" bestFit="1" customWidth="1"/>
    <col min="29" max="29" width="17.54296875" style="93" customWidth="1"/>
    <col min="30" max="30" width="17.81640625" style="97" customWidth="1"/>
    <col min="31" max="31" width="16.81640625" style="93" customWidth="1"/>
    <col min="32" max="43" width="16.453125" style="93" customWidth="1"/>
    <col min="44" max="44" width="20.54296875" style="93" bestFit="1" customWidth="1"/>
    <col min="45" max="45" width="16.81640625" style="93" customWidth="1"/>
    <col min="46" max="46" width="14.81640625" style="56" customWidth="1"/>
    <col min="47" max="16384" width="9.81640625" style="56"/>
  </cols>
  <sheetData>
    <row r="1" spans="1:46" ht="38.25" customHeight="1" x14ac:dyDescent="0.35">
      <c r="A1" s="186" t="s">
        <v>83</v>
      </c>
      <c r="B1" s="187"/>
      <c r="C1" s="187"/>
      <c r="D1" s="188" t="s">
        <v>84</v>
      </c>
      <c r="E1" s="189"/>
      <c r="F1" s="189"/>
      <c r="G1" s="189"/>
      <c r="H1" s="189"/>
      <c r="I1" s="189"/>
      <c r="J1" s="190" t="s">
        <v>81</v>
      </c>
      <c r="K1" s="190"/>
      <c r="L1" s="190"/>
      <c r="M1" s="190"/>
      <c r="N1" s="190"/>
      <c r="O1" s="190"/>
      <c r="P1" s="190"/>
      <c r="Q1" s="190"/>
      <c r="R1" s="190"/>
      <c r="S1" s="190"/>
      <c r="T1" s="192" t="s">
        <v>102</v>
      </c>
      <c r="U1" s="192" t="s">
        <v>103</v>
      </c>
      <c r="V1" s="192" t="s">
        <v>104</v>
      </c>
      <c r="W1" s="185" t="s">
        <v>91</v>
      </c>
      <c r="X1" s="185" t="s">
        <v>91</v>
      </c>
      <c r="Y1" s="185" t="s">
        <v>91</v>
      </c>
      <c r="Z1" s="185" t="s">
        <v>91</v>
      </c>
      <c r="AA1" s="185" t="s">
        <v>91</v>
      </c>
      <c r="AB1" s="185" t="s">
        <v>91</v>
      </c>
      <c r="AC1" s="185" t="s">
        <v>91</v>
      </c>
      <c r="AD1" s="185" t="s">
        <v>91</v>
      </c>
      <c r="AE1" s="185" t="s">
        <v>91</v>
      </c>
      <c r="AF1" s="185" t="s">
        <v>91</v>
      </c>
      <c r="AG1" s="185" t="s">
        <v>91</v>
      </c>
      <c r="AH1" s="185" t="s">
        <v>91</v>
      </c>
      <c r="AI1" s="185" t="s">
        <v>91</v>
      </c>
      <c r="AJ1" s="185" t="s">
        <v>91</v>
      </c>
      <c r="AK1" s="185" t="s">
        <v>91</v>
      </c>
      <c r="AL1" s="185" t="s">
        <v>91</v>
      </c>
      <c r="AM1" s="185" t="s">
        <v>91</v>
      </c>
      <c r="AN1" s="185" t="s">
        <v>91</v>
      </c>
      <c r="AO1" s="185" t="s">
        <v>91</v>
      </c>
      <c r="AP1" s="185" t="s">
        <v>91</v>
      </c>
      <c r="AQ1" s="185" t="s">
        <v>91</v>
      </c>
      <c r="AR1" s="185" t="s">
        <v>91</v>
      </c>
      <c r="AS1" s="185" t="s">
        <v>91</v>
      </c>
    </row>
    <row r="2" spans="1:46" ht="30" customHeight="1" x14ac:dyDescent="0.35">
      <c r="A2" s="181" t="s">
        <v>17</v>
      </c>
      <c r="B2" s="182"/>
      <c r="C2" s="182"/>
      <c r="D2" s="103" t="str" cm="1">
        <f t="array" aca="1" ref="D2" ca="1">MID(CELL("nome.arquivo",A1),SEARCH("]",CELL("nome.arquivo"))+1,100)</f>
        <v>FAED</v>
      </c>
      <c r="E2" s="183" t="s">
        <v>92</v>
      </c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4"/>
      <c r="T2" s="193"/>
      <c r="U2" s="193"/>
      <c r="V2" s="193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</row>
    <row r="3" spans="1:46" ht="30" customHeight="1" x14ac:dyDescent="0.35">
      <c r="A3" s="99" t="s">
        <v>0</v>
      </c>
      <c r="B3" s="100" t="s">
        <v>1</v>
      </c>
      <c r="C3" s="98" t="s">
        <v>2</v>
      </c>
      <c r="D3" s="57" t="s">
        <v>3</v>
      </c>
      <c r="E3" s="58" t="s">
        <v>63</v>
      </c>
      <c r="F3" s="58" t="s">
        <v>64</v>
      </c>
      <c r="G3" s="58" t="s">
        <v>4</v>
      </c>
      <c r="H3" s="58" t="s">
        <v>65</v>
      </c>
      <c r="I3" s="59" t="s">
        <v>5</v>
      </c>
      <c r="J3" s="60" t="s">
        <v>6</v>
      </c>
      <c r="K3" s="61" t="s">
        <v>7</v>
      </c>
      <c r="L3" s="61" t="s">
        <v>8</v>
      </c>
      <c r="M3" s="61" t="s">
        <v>9</v>
      </c>
      <c r="N3" s="61" t="s">
        <v>10</v>
      </c>
      <c r="O3" s="61" t="s">
        <v>11</v>
      </c>
      <c r="P3" s="61" t="s">
        <v>12</v>
      </c>
      <c r="Q3" s="61" t="s">
        <v>13</v>
      </c>
      <c r="R3" s="62" t="s">
        <v>14</v>
      </c>
      <c r="S3" s="101" t="s">
        <v>15</v>
      </c>
      <c r="T3" s="165">
        <v>46051</v>
      </c>
      <c r="U3" s="168">
        <v>46099</v>
      </c>
      <c r="V3" s="168">
        <v>46182</v>
      </c>
      <c r="W3" s="64" t="s">
        <v>16</v>
      </c>
      <c r="X3" s="64" t="s">
        <v>16</v>
      </c>
      <c r="Y3" s="64" t="s">
        <v>16</v>
      </c>
      <c r="Z3" s="64" t="s">
        <v>16</v>
      </c>
      <c r="AA3" s="64" t="s">
        <v>16</v>
      </c>
      <c r="AB3" s="64" t="s">
        <v>16</v>
      </c>
      <c r="AC3" s="64" t="s">
        <v>16</v>
      </c>
      <c r="AD3" s="64" t="s">
        <v>16</v>
      </c>
      <c r="AE3" s="64" t="s">
        <v>16</v>
      </c>
      <c r="AF3" s="64" t="s">
        <v>16</v>
      </c>
      <c r="AG3" s="64" t="s">
        <v>16</v>
      </c>
      <c r="AH3" s="64" t="s">
        <v>16</v>
      </c>
      <c r="AI3" s="64" t="s">
        <v>16</v>
      </c>
      <c r="AJ3" s="64" t="s">
        <v>16</v>
      </c>
      <c r="AK3" s="64" t="s">
        <v>16</v>
      </c>
      <c r="AL3" s="64" t="s">
        <v>16</v>
      </c>
      <c r="AM3" s="64" t="s">
        <v>16</v>
      </c>
      <c r="AN3" s="64" t="s">
        <v>16</v>
      </c>
      <c r="AO3" s="64" t="s">
        <v>16</v>
      </c>
      <c r="AP3" s="64" t="s">
        <v>16</v>
      </c>
      <c r="AQ3" s="64" t="s">
        <v>16</v>
      </c>
      <c r="AR3" s="64" t="s">
        <v>16</v>
      </c>
      <c r="AS3" s="64" t="s">
        <v>16</v>
      </c>
    </row>
    <row r="4" spans="1:46" ht="30" customHeight="1" x14ac:dyDescent="0.35">
      <c r="A4" s="172" t="s">
        <v>85</v>
      </c>
      <c r="B4" s="137">
        <v>1</v>
      </c>
      <c r="C4" s="173" t="s">
        <v>86</v>
      </c>
      <c r="D4" s="138" t="s">
        <v>66</v>
      </c>
      <c r="E4" s="141">
        <v>436</v>
      </c>
      <c r="F4" s="142" t="s">
        <v>67</v>
      </c>
      <c r="G4" s="142" t="s">
        <v>68</v>
      </c>
      <c r="H4" s="142" t="s">
        <v>69</v>
      </c>
      <c r="I4" s="145">
        <v>14.21</v>
      </c>
      <c r="J4" s="65">
        <v>70</v>
      </c>
      <c r="K4" s="66">
        <f>IF(SUM(T4:AS4)&gt;J4+M4,J4+M4,SUM(T4:AS4))</f>
        <v>70</v>
      </c>
      <c r="L4" s="67">
        <f>(SUM(T4:AS4))</f>
        <v>70</v>
      </c>
      <c r="M4" s="68"/>
      <c r="N4" s="69">
        <f>ROUND(IF(J4*0.25-0.5&lt;0,0,J4*0.25-0.5),0)-Q4-O4</f>
        <v>17</v>
      </c>
      <c r="O4" s="68"/>
      <c r="P4" s="68"/>
      <c r="Q4" s="68"/>
      <c r="R4" s="70">
        <f>J4-(SUM(T4:AS4))+M4+O4+P4-Q4</f>
        <v>0</v>
      </c>
      <c r="S4" s="102" t="str">
        <f>IF(R4&lt;0,"ATENÇÃO","OK")</f>
        <v>OK</v>
      </c>
      <c r="T4" s="166">
        <v>35</v>
      </c>
      <c r="U4" s="169"/>
      <c r="V4" s="170">
        <v>35</v>
      </c>
      <c r="W4" s="72"/>
      <c r="X4" s="72"/>
      <c r="Y4" s="72"/>
      <c r="Z4" s="72"/>
      <c r="AA4" s="73"/>
      <c r="AB4" s="74"/>
      <c r="AC4" s="73"/>
      <c r="AD4" s="73"/>
      <c r="AE4" s="72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5"/>
    </row>
    <row r="5" spans="1:46" ht="30" customHeight="1" x14ac:dyDescent="0.35">
      <c r="A5" s="172"/>
      <c r="B5" s="137">
        <v>2</v>
      </c>
      <c r="C5" s="174"/>
      <c r="D5" s="138" t="s">
        <v>70</v>
      </c>
      <c r="E5" s="141">
        <v>436</v>
      </c>
      <c r="F5" s="142" t="s">
        <v>67</v>
      </c>
      <c r="G5" s="142" t="s">
        <v>68</v>
      </c>
      <c r="H5" s="142" t="s">
        <v>69</v>
      </c>
      <c r="I5" s="145">
        <v>30.68</v>
      </c>
      <c r="J5" s="65">
        <v>40</v>
      </c>
      <c r="K5" s="66">
        <f t="shared" ref="K5:K29" si="0">IF(SUM(T5:AS5)&gt;J5+M5,J5+M5,SUM(T5:AS5))</f>
        <v>40</v>
      </c>
      <c r="L5" s="67">
        <f t="shared" ref="L5:L29" si="1">(SUM(T5:AS5))</f>
        <v>40</v>
      </c>
      <c r="M5" s="68"/>
      <c r="N5" s="69">
        <f t="shared" ref="N5:N29" si="2">ROUND(IF(J5*0.25-0.5&lt;0,0,J5*0.25-0.5),0)-Q5-O5</f>
        <v>10</v>
      </c>
      <c r="O5" s="68"/>
      <c r="P5" s="68"/>
      <c r="Q5" s="68"/>
      <c r="R5" s="70">
        <f t="shared" ref="R5:R29" si="3">J5-(SUM(T5:AS5))+M5+O5+P5-Q5</f>
        <v>0</v>
      </c>
      <c r="S5" s="102" t="str">
        <f t="shared" ref="S5:S29" si="4">IF(R5&lt;0,"ATENÇÃO","OK")</f>
        <v>OK</v>
      </c>
      <c r="T5" s="166">
        <v>20</v>
      </c>
      <c r="U5" s="170">
        <v>1</v>
      </c>
      <c r="V5" s="170">
        <v>19</v>
      </c>
      <c r="W5" s="72"/>
      <c r="X5" s="72"/>
      <c r="Y5" s="72"/>
      <c r="Z5" s="72"/>
      <c r="AA5" s="73"/>
      <c r="AB5" s="74"/>
      <c r="AC5" s="76"/>
      <c r="AD5" s="76"/>
      <c r="AE5" s="72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7"/>
    </row>
    <row r="6" spans="1:46" ht="30" customHeight="1" x14ac:dyDescent="0.35">
      <c r="A6" s="172"/>
      <c r="B6" s="137">
        <v>3</v>
      </c>
      <c r="C6" s="174"/>
      <c r="D6" s="138" t="s">
        <v>87</v>
      </c>
      <c r="E6" s="141">
        <v>436</v>
      </c>
      <c r="F6" s="142" t="s">
        <v>67</v>
      </c>
      <c r="G6" s="142" t="s">
        <v>68</v>
      </c>
      <c r="H6" s="142" t="s">
        <v>69</v>
      </c>
      <c r="I6" s="145">
        <v>25</v>
      </c>
      <c r="J6" s="65">
        <v>12</v>
      </c>
      <c r="K6" s="66">
        <f t="shared" si="0"/>
        <v>12</v>
      </c>
      <c r="L6" s="67">
        <f t="shared" si="1"/>
        <v>12</v>
      </c>
      <c r="M6" s="68"/>
      <c r="N6" s="69">
        <f t="shared" si="2"/>
        <v>3</v>
      </c>
      <c r="O6" s="68"/>
      <c r="P6" s="68"/>
      <c r="Q6" s="68"/>
      <c r="R6" s="70">
        <f t="shared" si="3"/>
        <v>0</v>
      </c>
      <c r="S6" s="102" t="str">
        <f t="shared" si="4"/>
        <v>OK</v>
      </c>
      <c r="T6" s="167"/>
      <c r="U6" s="169"/>
      <c r="V6" s="170">
        <v>12</v>
      </c>
      <c r="W6" s="72"/>
      <c r="X6" s="72"/>
      <c r="Y6" s="72"/>
      <c r="Z6" s="72"/>
      <c r="AA6" s="76"/>
      <c r="AB6" s="74"/>
      <c r="AC6" s="76"/>
      <c r="AD6" s="76"/>
      <c r="AE6" s="72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5"/>
    </row>
    <row r="7" spans="1:46" ht="30" customHeight="1" x14ac:dyDescent="0.35">
      <c r="A7" s="172"/>
      <c r="B7" s="137">
        <v>4</v>
      </c>
      <c r="C7" s="174"/>
      <c r="D7" s="138" t="s">
        <v>71</v>
      </c>
      <c r="E7" s="141">
        <v>436</v>
      </c>
      <c r="F7" s="142" t="s">
        <v>67</v>
      </c>
      <c r="G7" s="142" t="s">
        <v>68</v>
      </c>
      <c r="H7" s="142" t="s">
        <v>69</v>
      </c>
      <c r="I7" s="145">
        <v>75.099999999999994</v>
      </c>
      <c r="J7" s="65">
        <v>10</v>
      </c>
      <c r="K7" s="66">
        <f t="shared" si="0"/>
        <v>10</v>
      </c>
      <c r="L7" s="67">
        <f t="shared" si="1"/>
        <v>10</v>
      </c>
      <c r="M7" s="68"/>
      <c r="N7" s="69">
        <f t="shared" si="2"/>
        <v>2</v>
      </c>
      <c r="O7" s="68"/>
      <c r="P7" s="68"/>
      <c r="Q7" s="68"/>
      <c r="R7" s="70">
        <f t="shared" si="3"/>
        <v>0</v>
      </c>
      <c r="S7" s="102" t="str">
        <f t="shared" si="4"/>
        <v>OK</v>
      </c>
      <c r="T7" s="166">
        <v>2</v>
      </c>
      <c r="U7" s="169"/>
      <c r="V7" s="170">
        <v>8</v>
      </c>
      <c r="W7" s="72"/>
      <c r="X7" s="72"/>
      <c r="Y7" s="72"/>
      <c r="Z7" s="72"/>
      <c r="AA7" s="73"/>
      <c r="AB7" s="74"/>
      <c r="AC7" s="73"/>
      <c r="AD7" s="73"/>
      <c r="AE7" s="72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</row>
    <row r="8" spans="1:46" ht="30" customHeight="1" x14ac:dyDescent="0.35">
      <c r="A8" s="172"/>
      <c r="B8" s="137">
        <v>5</v>
      </c>
      <c r="C8" s="174"/>
      <c r="D8" s="138" t="s">
        <v>72</v>
      </c>
      <c r="E8" s="141">
        <v>436</v>
      </c>
      <c r="F8" s="142" t="s">
        <v>67</v>
      </c>
      <c r="G8" s="142" t="s">
        <v>68</v>
      </c>
      <c r="H8" s="142" t="s">
        <v>69</v>
      </c>
      <c r="I8" s="145">
        <v>103.68</v>
      </c>
      <c r="J8" s="65">
        <v>5</v>
      </c>
      <c r="K8" s="66">
        <f t="shared" si="0"/>
        <v>5</v>
      </c>
      <c r="L8" s="67">
        <f t="shared" si="1"/>
        <v>5</v>
      </c>
      <c r="M8" s="68"/>
      <c r="N8" s="69">
        <f t="shared" si="2"/>
        <v>1</v>
      </c>
      <c r="O8" s="68"/>
      <c r="P8" s="68"/>
      <c r="Q8" s="68"/>
      <c r="R8" s="70">
        <f t="shared" si="3"/>
        <v>0</v>
      </c>
      <c r="S8" s="102" t="str">
        <f t="shared" si="4"/>
        <v>OK</v>
      </c>
      <c r="T8" s="166">
        <v>2</v>
      </c>
      <c r="U8" s="170">
        <v>1</v>
      </c>
      <c r="V8" s="170">
        <v>2</v>
      </c>
      <c r="W8" s="72"/>
      <c r="X8" s="72"/>
      <c r="Y8" s="72"/>
      <c r="Z8" s="72"/>
      <c r="AA8" s="73"/>
      <c r="AB8" s="74"/>
      <c r="AC8" s="76"/>
      <c r="AD8" s="78"/>
      <c r="AE8" s="72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7"/>
    </row>
    <row r="9" spans="1:46" ht="30" customHeight="1" x14ac:dyDescent="0.35">
      <c r="A9" s="172"/>
      <c r="B9" s="137">
        <v>6</v>
      </c>
      <c r="C9" s="174"/>
      <c r="D9" s="138" t="s">
        <v>73</v>
      </c>
      <c r="E9" s="141">
        <v>436</v>
      </c>
      <c r="F9" s="142" t="s">
        <v>67</v>
      </c>
      <c r="G9" s="142" t="s">
        <v>68</v>
      </c>
      <c r="H9" s="142" t="s">
        <v>69</v>
      </c>
      <c r="I9" s="145">
        <v>205.21</v>
      </c>
      <c r="J9" s="65">
        <v>10</v>
      </c>
      <c r="K9" s="66">
        <f t="shared" si="0"/>
        <v>10</v>
      </c>
      <c r="L9" s="67">
        <f t="shared" si="1"/>
        <v>10</v>
      </c>
      <c r="M9" s="68"/>
      <c r="N9" s="69">
        <f t="shared" si="2"/>
        <v>2</v>
      </c>
      <c r="O9" s="68"/>
      <c r="P9" s="68"/>
      <c r="Q9" s="68"/>
      <c r="R9" s="70">
        <f t="shared" si="3"/>
        <v>0</v>
      </c>
      <c r="S9" s="102" t="str">
        <f t="shared" si="4"/>
        <v>OK</v>
      </c>
      <c r="T9" s="166">
        <v>5</v>
      </c>
      <c r="U9" s="170">
        <v>2</v>
      </c>
      <c r="V9" s="170">
        <v>3</v>
      </c>
      <c r="W9" s="72"/>
      <c r="X9" s="72"/>
      <c r="Y9" s="72"/>
      <c r="Z9" s="72"/>
      <c r="AA9" s="76"/>
      <c r="AB9" s="74"/>
      <c r="AC9" s="73"/>
      <c r="AD9" s="76"/>
      <c r="AE9" s="72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</row>
    <row r="10" spans="1:46" ht="30" customHeight="1" x14ac:dyDescent="0.35">
      <c r="A10" s="172"/>
      <c r="B10" s="137">
        <v>7</v>
      </c>
      <c r="C10" s="174"/>
      <c r="D10" s="138" t="s">
        <v>74</v>
      </c>
      <c r="E10" s="141">
        <v>436</v>
      </c>
      <c r="F10" s="142" t="s">
        <v>67</v>
      </c>
      <c r="G10" s="142" t="s">
        <v>68</v>
      </c>
      <c r="H10" s="142" t="s">
        <v>69</v>
      </c>
      <c r="I10" s="145">
        <v>220</v>
      </c>
      <c r="J10" s="65">
        <v>5</v>
      </c>
      <c r="K10" s="66">
        <f t="shared" si="0"/>
        <v>5</v>
      </c>
      <c r="L10" s="67">
        <f t="shared" si="1"/>
        <v>5</v>
      </c>
      <c r="M10" s="68"/>
      <c r="N10" s="69">
        <f t="shared" si="2"/>
        <v>1</v>
      </c>
      <c r="O10" s="68"/>
      <c r="P10" s="68"/>
      <c r="Q10" s="68"/>
      <c r="R10" s="70">
        <f t="shared" si="3"/>
        <v>0</v>
      </c>
      <c r="S10" s="102" t="str">
        <f t="shared" si="4"/>
        <v>OK</v>
      </c>
      <c r="T10" s="166">
        <v>2</v>
      </c>
      <c r="U10" s="169"/>
      <c r="V10" s="170">
        <v>3</v>
      </c>
      <c r="W10" s="72"/>
      <c r="X10" s="72"/>
      <c r="Y10" s="72"/>
      <c r="Z10" s="72"/>
      <c r="AA10" s="73"/>
      <c r="AB10" s="74"/>
      <c r="AC10" s="73"/>
      <c r="AD10" s="76"/>
      <c r="AE10" s="72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6" ht="30" customHeight="1" x14ac:dyDescent="0.35">
      <c r="A11" s="172"/>
      <c r="B11" s="137">
        <v>8</v>
      </c>
      <c r="C11" s="174"/>
      <c r="D11" s="138" t="s">
        <v>88</v>
      </c>
      <c r="E11" s="141">
        <v>436</v>
      </c>
      <c r="F11" s="142" t="s">
        <v>67</v>
      </c>
      <c r="G11" s="142" t="s">
        <v>68</v>
      </c>
      <c r="H11" s="142" t="s">
        <v>69</v>
      </c>
      <c r="I11" s="145">
        <v>217.24</v>
      </c>
      <c r="J11" s="65">
        <v>5</v>
      </c>
      <c r="K11" s="66">
        <f t="shared" si="0"/>
        <v>5</v>
      </c>
      <c r="L11" s="67">
        <f t="shared" si="1"/>
        <v>5</v>
      </c>
      <c r="M11" s="68"/>
      <c r="N11" s="69">
        <f t="shared" si="2"/>
        <v>1</v>
      </c>
      <c r="O11" s="68"/>
      <c r="P11" s="68"/>
      <c r="Q11" s="68"/>
      <c r="R11" s="70">
        <f t="shared" si="3"/>
        <v>0</v>
      </c>
      <c r="S11" s="102" t="str">
        <f t="shared" si="4"/>
        <v>OK</v>
      </c>
      <c r="T11" s="166">
        <v>2</v>
      </c>
      <c r="U11" s="169"/>
      <c r="V11" s="170">
        <v>3</v>
      </c>
      <c r="W11" s="72"/>
      <c r="X11" s="72"/>
      <c r="Y11" s="72"/>
      <c r="Z11" s="72"/>
      <c r="AA11" s="73"/>
      <c r="AB11" s="74"/>
      <c r="AC11" s="73"/>
      <c r="AD11" s="73"/>
      <c r="AE11" s="72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5"/>
    </row>
    <row r="12" spans="1:46" ht="30" customHeight="1" x14ac:dyDescent="0.35">
      <c r="A12" s="172"/>
      <c r="B12" s="137">
        <v>9</v>
      </c>
      <c r="C12" s="175"/>
      <c r="D12" s="138" t="s">
        <v>75</v>
      </c>
      <c r="E12" s="141">
        <v>436</v>
      </c>
      <c r="F12" s="142" t="s">
        <v>67</v>
      </c>
      <c r="G12" s="142" t="s">
        <v>68</v>
      </c>
      <c r="H12" s="142" t="s">
        <v>69</v>
      </c>
      <c r="I12" s="145">
        <v>223.7</v>
      </c>
      <c r="J12" s="65">
        <v>6</v>
      </c>
      <c r="K12" s="66">
        <f t="shared" si="0"/>
        <v>6</v>
      </c>
      <c r="L12" s="67">
        <f t="shared" si="1"/>
        <v>6</v>
      </c>
      <c r="M12" s="68"/>
      <c r="N12" s="69">
        <f t="shared" si="2"/>
        <v>1</v>
      </c>
      <c r="O12" s="68"/>
      <c r="P12" s="68"/>
      <c r="Q12" s="68"/>
      <c r="R12" s="70">
        <f t="shared" si="3"/>
        <v>0</v>
      </c>
      <c r="S12" s="102" t="str">
        <f t="shared" si="4"/>
        <v>OK</v>
      </c>
      <c r="T12" s="166">
        <v>4</v>
      </c>
      <c r="U12" s="169"/>
      <c r="V12" s="170">
        <v>2</v>
      </c>
      <c r="W12" s="72"/>
      <c r="X12" s="72"/>
      <c r="Y12" s="72"/>
      <c r="Z12" s="72"/>
      <c r="AA12" s="73"/>
      <c r="AB12" s="74"/>
      <c r="AC12" s="73"/>
      <c r="AD12" s="73"/>
      <c r="AE12" s="72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7"/>
    </row>
    <row r="13" spans="1:46" s="81" customFormat="1" ht="30" customHeight="1" x14ac:dyDescent="0.35">
      <c r="A13" s="176" t="s">
        <v>89</v>
      </c>
      <c r="B13" s="135">
        <v>10</v>
      </c>
      <c r="C13" s="177" t="s">
        <v>86</v>
      </c>
      <c r="D13" s="139" t="s">
        <v>66</v>
      </c>
      <c r="E13" s="143">
        <v>436</v>
      </c>
      <c r="F13" s="144" t="s">
        <v>67</v>
      </c>
      <c r="G13" s="144" t="s">
        <v>68</v>
      </c>
      <c r="H13" s="144" t="s">
        <v>69</v>
      </c>
      <c r="I13" s="146">
        <v>14.21</v>
      </c>
      <c r="J13" s="65">
        <v>0</v>
      </c>
      <c r="K13" s="66">
        <f t="shared" si="0"/>
        <v>0</v>
      </c>
      <c r="L13" s="67">
        <f t="shared" si="1"/>
        <v>0</v>
      </c>
      <c r="M13" s="68"/>
      <c r="N13" s="69">
        <f t="shared" si="2"/>
        <v>0</v>
      </c>
      <c r="O13" s="68"/>
      <c r="P13" s="68"/>
      <c r="Q13" s="68"/>
      <c r="R13" s="70">
        <f t="shared" si="3"/>
        <v>0</v>
      </c>
      <c r="S13" s="102" t="str">
        <f t="shared" si="4"/>
        <v>OK</v>
      </c>
      <c r="T13" s="167"/>
      <c r="U13" s="171"/>
      <c r="V13" s="171"/>
      <c r="W13" s="72"/>
      <c r="X13" s="79"/>
      <c r="Y13" s="72"/>
      <c r="Z13" s="79"/>
      <c r="AA13" s="80"/>
      <c r="AB13" s="74"/>
      <c r="AC13" s="73"/>
      <c r="AD13" s="73"/>
      <c r="AE13" s="72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</row>
    <row r="14" spans="1:46" ht="30" customHeight="1" x14ac:dyDescent="0.35">
      <c r="A14" s="176"/>
      <c r="B14" s="135">
        <v>11</v>
      </c>
      <c r="C14" s="178"/>
      <c r="D14" s="139" t="s">
        <v>70</v>
      </c>
      <c r="E14" s="143">
        <v>436</v>
      </c>
      <c r="F14" s="144" t="s">
        <v>67</v>
      </c>
      <c r="G14" s="144" t="s">
        <v>68</v>
      </c>
      <c r="H14" s="144" t="s">
        <v>69</v>
      </c>
      <c r="I14" s="146">
        <v>30.68</v>
      </c>
      <c r="J14" s="65">
        <v>0</v>
      </c>
      <c r="K14" s="66">
        <f t="shared" si="0"/>
        <v>0</v>
      </c>
      <c r="L14" s="67">
        <f t="shared" si="1"/>
        <v>0</v>
      </c>
      <c r="M14" s="68"/>
      <c r="N14" s="69">
        <f t="shared" si="2"/>
        <v>0</v>
      </c>
      <c r="O14" s="68"/>
      <c r="P14" s="68"/>
      <c r="Q14" s="68"/>
      <c r="R14" s="70">
        <f t="shared" si="3"/>
        <v>0</v>
      </c>
      <c r="S14" s="102" t="str">
        <f t="shared" si="4"/>
        <v>OK</v>
      </c>
      <c r="T14" s="167"/>
      <c r="U14" s="169"/>
      <c r="V14" s="169"/>
      <c r="W14" s="72"/>
      <c r="X14" s="72"/>
      <c r="Y14" s="72"/>
      <c r="Z14" s="72"/>
      <c r="AA14" s="73"/>
      <c r="AB14" s="74"/>
      <c r="AC14" s="73"/>
      <c r="AD14" s="73"/>
      <c r="AE14" s="72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</row>
    <row r="15" spans="1:46" s="81" customFormat="1" ht="30" customHeight="1" x14ac:dyDescent="0.35">
      <c r="A15" s="176"/>
      <c r="B15" s="135">
        <v>12</v>
      </c>
      <c r="C15" s="178"/>
      <c r="D15" s="139" t="s">
        <v>87</v>
      </c>
      <c r="E15" s="143">
        <v>436</v>
      </c>
      <c r="F15" s="144" t="s">
        <v>67</v>
      </c>
      <c r="G15" s="144" t="s">
        <v>68</v>
      </c>
      <c r="H15" s="144" t="s">
        <v>69</v>
      </c>
      <c r="I15" s="146">
        <v>25</v>
      </c>
      <c r="J15" s="65">
        <v>0</v>
      </c>
      <c r="K15" s="66">
        <f t="shared" si="0"/>
        <v>0</v>
      </c>
      <c r="L15" s="67">
        <f t="shared" si="1"/>
        <v>0</v>
      </c>
      <c r="M15" s="68"/>
      <c r="N15" s="69">
        <f t="shared" si="2"/>
        <v>0</v>
      </c>
      <c r="O15" s="68"/>
      <c r="P15" s="68"/>
      <c r="Q15" s="68"/>
      <c r="R15" s="70">
        <f t="shared" si="3"/>
        <v>0</v>
      </c>
      <c r="S15" s="102" t="str">
        <f t="shared" si="4"/>
        <v>OK</v>
      </c>
      <c r="T15" s="167"/>
      <c r="U15" s="171"/>
      <c r="V15" s="169"/>
      <c r="W15" s="72"/>
      <c r="X15" s="79"/>
      <c r="Y15" s="72"/>
      <c r="Z15" s="79"/>
      <c r="AA15" s="80"/>
      <c r="AB15" s="74"/>
      <c r="AC15" s="73"/>
      <c r="AD15" s="73"/>
      <c r="AE15" s="72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5"/>
    </row>
    <row r="16" spans="1:46" s="81" customFormat="1" ht="30" customHeight="1" x14ac:dyDescent="0.35">
      <c r="A16" s="176"/>
      <c r="B16" s="135">
        <v>13</v>
      </c>
      <c r="C16" s="178"/>
      <c r="D16" s="139" t="s">
        <v>71</v>
      </c>
      <c r="E16" s="143">
        <v>436</v>
      </c>
      <c r="F16" s="144" t="s">
        <v>67</v>
      </c>
      <c r="G16" s="144" t="s">
        <v>68</v>
      </c>
      <c r="H16" s="144" t="s">
        <v>69</v>
      </c>
      <c r="I16" s="146">
        <v>75.099999999999994</v>
      </c>
      <c r="J16" s="65">
        <v>0</v>
      </c>
      <c r="K16" s="66">
        <f t="shared" si="0"/>
        <v>0</v>
      </c>
      <c r="L16" s="67">
        <f t="shared" si="1"/>
        <v>0</v>
      </c>
      <c r="M16" s="68"/>
      <c r="N16" s="69">
        <f t="shared" si="2"/>
        <v>0</v>
      </c>
      <c r="O16" s="68"/>
      <c r="P16" s="68"/>
      <c r="Q16" s="68"/>
      <c r="R16" s="70">
        <f t="shared" si="3"/>
        <v>0</v>
      </c>
      <c r="S16" s="102" t="str">
        <f t="shared" si="4"/>
        <v>OK</v>
      </c>
      <c r="T16" s="167"/>
      <c r="U16" s="171"/>
      <c r="V16" s="169"/>
      <c r="W16" s="72"/>
      <c r="X16" s="79"/>
      <c r="Y16" s="72"/>
      <c r="Z16" s="79"/>
      <c r="AA16" s="80"/>
      <c r="AB16" s="74"/>
      <c r="AC16" s="73"/>
      <c r="AD16" s="73"/>
      <c r="AE16" s="72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5"/>
    </row>
    <row r="17" spans="1:46" s="81" customFormat="1" ht="30" customHeight="1" x14ac:dyDescent="0.35">
      <c r="A17" s="176"/>
      <c r="B17" s="135">
        <v>14</v>
      </c>
      <c r="C17" s="178"/>
      <c r="D17" s="139" t="s">
        <v>72</v>
      </c>
      <c r="E17" s="143">
        <v>436</v>
      </c>
      <c r="F17" s="144" t="s">
        <v>67</v>
      </c>
      <c r="G17" s="144" t="s">
        <v>68</v>
      </c>
      <c r="H17" s="144" t="s">
        <v>69</v>
      </c>
      <c r="I17" s="146">
        <v>103.68</v>
      </c>
      <c r="J17" s="65">
        <v>0</v>
      </c>
      <c r="K17" s="66">
        <f t="shared" si="0"/>
        <v>0</v>
      </c>
      <c r="L17" s="67">
        <f t="shared" si="1"/>
        <v>0</v>
      </c>
      <c r="M17" s="68"/>
      <c r="N17" s="69">
        <f t="shared" si="2"/>
        <v>0</v>
      </c>
      <c r="O17" s="68"/>
      <c r="P17" s="68"/>
      <c r="Q17" s="68"/>
      <c r="R17" s="70">
        <f t="shared" si="3"/>
        <v>0</v>
      </c>
      <c r="S17" s="102" t="str">
        <f t="shared" si="4"/>
        <v>OK</v>
      </c>
      <c r="T17" s="167"/>
      <c r="U17" s="171"/>
      <c r="V17" s="169"/>
      <c r="W17" s="72"/>
      <c r="X17" s="79"/>
      <c r="Y17" s="72"/>
      <c r="Z17" s="79"/>
      <c r="AA17" s="80"/>
      <c r="AB17" s="74"/>
      <c r="AC17" s="73"/>
      <c r="AD17" s="73"/>
      <c r="AE17" s="72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5"/>
    </row>
    <row r="18" spans="1:46" s="81" customFormat="1" ht="30" customHeight="1" x14ac:dyDescent="0.35">
      <c r="A18" s="176"/>
      <c r="B18" s="135">
        <v>15</v>
      </c>
      <c r="C18" s="178"/>
      <c r="D18" s="139" t="s">
        <v>73</v>
      </c>
      <c r="E18" s="143">
        <v>436</v>
      </c>
      <c r="F18" s="144" t="s">
        <v>67</v>
      </c>
      <c r="G18" s="144" t="s">
        <v>68</v>
      </c>
      <c r="H18" s="144" t="s">
        <v>69</v>
      </c>
      <c r="I18" s="146">
        <v>205.21</v>
      </c>
      <c r="J18" s="65">
        <v>0</v>
      </c>
      <c r="K18" s="66">
        <f t="shared" si="0"/>
        <v>0</v>
      </c>
      <c r="L18" s="67">
        <f t="shared" si="1"/>
        <v>0</v>
      </c>
      <c r="M18" s="68"/>
      <c r="N18" s="69">
        <f t="shared" si="2"/>
        <v>0</v>
      </c>
      <c r="O18" s="68"/>
      <c r="P18" s="68"/>
      <c r="Q18" s="68"/>
      <c r="R18" s="70">
        <f t="shared" si="3"/>
        <v>0</v>
      </c>
      <c r="S18" s="102" t="str">
        <f t="shared" si="4"/>
        <v>OK</v>
      </c>
      <c r="T18" s="167"/>
      <c r="U18" s="171"/>
      <c r="V18" s="169"/>
      <c r="W18" s="72"/>
      <c r="X18" s="79"/>
      <c r="Y18" s="72"/>
      <c r="Z18" s="79"/>
      <c r="AA18" s="80"/>
      <c r="AB18" s="74"/>
      <c r="AC18" s="73"/>
      <c r="AD18" s="73"/>
      <c r="AE18" s="72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5"/>
    </row>
    <row r="19" spans="1:46" s="81" customFormat="1" ht="30" customHeight="1" x14ac:dyDescent="0.35">
      <c r="A19" s="176"/>
      <c r="B19" s="135">
        <v>16</v>
      </c>
      <c r="C19" s="178"/>
      <c r="D19" s="139" t="s">
        <v>74</v>
      </c>
      <c r="E19" s="143">
        <v>436</v>
      </c>
      <c r="F19" s="144" t="s">
        <v>67</v>
      </c>
      <c r="G19" s="144" t="s">
        <v>68</v>
      </c>
      <c r="H19" s="144" t="s">
        <v>69</v>
      </c>
      <c r="I19" s="146">
        <v>220</v>
      </c>
      <c r="J19" s="65">
        <v>0</v>
      </c>
      <c r="K19" s="66">
        <f t="shared" si="0"/>
        <v>0</v>
      </c>
      <c r="L19" s="67">
        <f t="shared" si="1"/>
        <v>0</v>
      </c>
      <c r="M19" s="68"/>
      <c r="N19" s="69">
        <f t="shared" si="2"/>
        <v>0</v>
      </c>
      <c r="O19" s="68"/>
      <c r="P19" s="68"/>
      <c r="Q19" s="68"/>
      <c r="R19" s="70">
        <f t="shared" si="3"/>
        <v>0</v>
      </c>
      <c r="S19" s="102" t="str">
        <f t="shared" si="4"/>
        <v>OK</v>
      </c>
      <c r="T19" s="167"/>
      <c r="U19" s="171"/>
      <c r="V19" s="169"/>
      <c r="W19" s="72"/>
      <c r="X19" s="79"/>
      <c r="Y19" s="72"/>
      <c r="Z19" s="79"/>
      <c r="AA19" s="80"/>
      <c r="AB19" s="74"/>
      <c r="AC19" s="73"/>
      <c r="AD19" s="73"/>
      <c r="AE19" s="72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5"/>
    </row>
    <row r="20" spans="1:46" s="81" customFormat="1" ht="30" customHeight="1" x14ac:dyDescent="0.35">
      <c r="A20" s="176"/>
      <c r="B20" s="135">
        <v>17</v>
      </c>
      <c r="C20" s="179"/>
      <c r="D20" s="139" t="s">
        <v>75</v>
      </c>
      <c r="E20" s="143">
        <v>436</v>
      </c>
      <c r="F20" s="144" t="s">
        <v>67</v>
      </c>
      <c r="G20" s="144" t="s">
        <v>68</v>
      </c>
      <c r="H20" s="144" t="s">
        <v>69</v>
      </c>
      <c r="I20" s="146">
        <v>223.7</v>
      </c>
      <c r="J20" s="65">
        <v>0</v>
      </c>
      <c r="K20" s="66">
        <f t="shared" si="0"/>
        <v>0</v>
      </c>
      <c r="L20" s="67">
        <f t="shared" si="1"/>
        <v>0</v>
      </c>
      <c r="M20" s="68"/>
      <c r="N20" s="69">
        <f t="shared" si="2"/>
        <v>0</v>
      </c>
      <c r="O20" s="68"/>
      <c r="P20" s="68"/>
      <c r="Q20" s="68"/>
      <c r="R20" s="70">
        <f t="shared" si="3"/>
        <v>0</v>
      </c>
      <c r="S20" s="102" t="str">
        <f t="shared" si="4"/>
        <v>OK</v>
      </c>
      <c r="T20" s="167"/>
      <c r="U20" s="171"/>
      <c r="V20" s="169"/>
      <c r="W20" s="72"/>
      <c r="X20" s="79"/>
      <c r="Y20" s="72"/>
      <c r="Z20" s="79"/>
      <c r="AA20" s="80"/>
      <c r="AB20" s="74"/>
      <c r="AC20" s="73"/>
      <c r="AD20" s="73"/>
      <c r="AE20" s="72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5"/>
    </row>
    <row r="21" spans="1:46" s="81" customFormat="1" ht="30" customHeight="1" x14ac:dyDescent="0.35">
      <c r="A21" s="180" t="s">
        <v>90</v>
      </c>
      <c r="B21" s="137">
        <v>18</v>
      </c>
      <c r="C21" s="173" t="s">
        <v>86</v>
      </c>
      <c r="D21" s="138" t="s">
        <v>66</v>
      </c>
      <c r="E21" s="141">
        <v>436</v>
      </c>
      <c r="F21" s="142" t="s">
        <v>67</v>
      </c>
      <c r="G21" s="142" t="s">
        <v>68</v>
      </c>
      <c r="H21" s="142" t="s">
        <v>69</v>
      </c>
      <c r="I21" s="145">
        <v>14.21</v>
      </c>
      <c r="J21" s="65">
        <v>0</v>
      </c>
      <c r="K21" s="66">
        <f t="shared" si="0"/>
        <v>0</v>
      </c>
      <c r="L21" s="67">
        <f t="shared" si="1"/>
        <v>0</v>
      </c>
      <c r="M21" s="68"/>
      <c r="N21" s="69">
        <f t="shared" si="2"/>
        <v>0</v>
      </c>
      <c r="O21" s="68"/>
      <c r="P21" s="68"/>
      <c r="Q21" s="68"/>
      <c r="R21" s="70">
        <f t="shared" si="3"/>
        <v>0</v>
      </c>
      <c r="S21" s="102" t="str">
        <f t="shared" si="4"/>
        <v>OK</v>
      </c>
      <c r="T21" s="167"/>
      <c r="U21" s="171"/>
      <c r="V21" s="169"/>
      <c r="W21" s="72"/>
      <c r="X21" s="79"/>
      <c r="Y21" s="72"/>
      <c r="Z21" s="79"/>
      <c r="AA21" s="80"/>
      <c r="AB21" s="74"/>
      <c r="AC21" s="73"/>
      <c r="AD21" s="73"/>
      <c r="AE21" s="72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5"/>
    </row>
    <row r="22" spans="1:46" s="81" customFormat="1" ht="30" customHeight="1" x14ac:dyDescent="0.35">
      <c r="A22" s="180"/>
      <c r="B22" s="137">
        <v>19</v>
      </c>
      <c r="C22" s="174"/>
      <c r="D22" s="138" t="s">
        <v>70</v>
      </c>
      <c r="E22" s="141">
        <v>436</v>
      </c>
      <c r="F22" s="142" t="s">
        <v>67</v>
      </c>
      <c r="G22" s="142" t="s">
        <v>68</v>
      </c>
      <c r="H22" s="142" t="s">
        <v>69</v>
      </c>
      <c r="I22" s="145">
        <v>30.68</v>
      </c>
      <c r="J22" s="65">
        <v>0</v>
      </c>
      <c r="K22" s="66">
        <f t="shared" si="0"/>
        <v>0</v>
      </c>
      <c r="L22" s="67">
        <f t="shared" si="1"/>
        <v>0</v>
      </c>
      <c r="M22" s="68"/>
      <c r="N22" s="69">
        <f t="shared" si="2"/>
        <v>0</v>
      </c>
      <c r="O22" s="68"/>
      <c r="P22" s="68"/>
      <c r="Q22" s="68"/>
      <c r="R22" s="70">
        <f t="shared" si="3"/>
        <v>0</v>
      </c>
      <c r="S22" s="102" t="str">
        <f t="shared" si="4"/>
        <v>OK</v>
      </c>
      <c r="T22" s="167"/>
      <c r="U22" s="171"/>
      <c r="V22" s="169"/>
      <c r="W22" s="72"/>
      <c r="X22" s="79"/>
      <c r="Y22" s="72"/>
      <c r="Z22" s="79"/>
      <c r="AA22" s="80"/>
      <c r="AB22" s="74"/>
      <c r="AC22" s="73"/>
      <c r="AD22" s="73"/>
      <c r="AE22" s="72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5"/>
    </row>
    <row r="23" spans="1:46" s="81" customFormat="1" ht="30" customHeight="1" x14ac:dyDescent="0.35">
      <c r="A23" s="180"/>
      <c r="B23" s="137">
        <v>20</v>
      </c>
      <c r="C23" s="174"/>
      <c r="D23" s="138" t="s">
        <v>87</v>
      </c>
      <c r="E23" s="141">
        <v>436</v>
      </c>
      <c r="F23" s="142" t="s">
        <v>67</v>
      </c>
      <c r="G23" s="142" t="s">
        <v>68</v>
      </c>
      <c r="H23" s="142" t="s">
        <v>69</v>
      </c>
      <c r="I23" s="145">
        <v>25</v>
      </c>
      <c r="J23" s="65">
        <v>0</v>
      </c>
      <c r="K23" s="66">
        <f t="shared" si="0"/>
        <v>0</v>
      </c>
      <c r="L23" s="67">
        <f t="shared" si="1"/>
        <v>0</v>
      </c>
      <c r="M23" s="68"/>
      <c r="N23" s="69">
        <f t="shared" si="2"/>
        <v>0</v>
      </c>
      <c r="O23" s="68"/>
      <c r="P23" s="68"/>
      <c r="Q23" s="68"/>
      <c r="R23" s="70">
        <f t="shared" si="3"/>
        <v>0</v>
      </c>
      <c r="S23" s="102" t="str">
        <f t="shared" si="4"/>
        <v>OK</v>
      </c>
      <c r="T23" s="167"/>
      <c r="U23" s="171"/>
      <c r="V23" s="169"/>
      <c r="W23" s="72"/>
      <c r="X23" s="79"/>
      <c r="Y23" s="72"/>
      <c r="Z23" s="79"/>
      <c r="AA23" s="80"/>
      <c r="AB23" s="74"/>
      <c r="AC23" s="73"/>
      <c r="AD23" s="73"/>
      <c r="AE23" s="72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5"/>
    </row>
    <row r="24" spans="1:46" s="81" customFormat="1" ht="30" customHeight="1" x14ac:dyDescent="0.35">
      <c r="A24" s="180"/>
      <c r="B24" s="137">
        <v>21</v>
      </c>
      <c r="C24" s="174"/>
      <c r="D24" s="138" t="s">
        <v>71</v>
      </c>
      <c r="E24" s="141">
        <v>436</v>
      </c>
      <c r="F24" s="142" t="s">
        <v>67</v>
      </c>
      <c r="G24" s="142" t="s">
        <v>68</v>
      </c>
      <c r="H24" s="142" t="s">
        <v>69</v>
      </c>
      <c r="I24" s="145">
        <v>75.099999999999994</v>
      </c>
      <c r="J24" s="65">
        <v>0</v>
      </c>
      <c r="K24" s="66">
        <f t="shared" si="0"/>
        <v>0</v>
      </c>
      <c r="L24" s="67">
        <f t="shared" si="1"/>
        <v>0</v>
      </c>
      <c r="M24" s="68"/>
      <c r="N24" s="69">
        <f t="shared" si="2"/>
        <v>0</v>
      </c>
      <c r="O24" s="68"/>
      <c r="P24" s="68"/>
      <c r="Q24" s="68"/>
      <c r="R24" s="70">
        <f t="shared" si="3"/>
        <v>0</v>
      </c>
      <c r="S24" s="102" t="str">
        <f t="shared" si="4"/>
        <v>OK</v>
      </c>
      <c r="T24" s="167"/>
      <c r="U24" s="171"/>
      <c r="V24" s="169"/>
      <c r="W24" s="72"/>
      <c r="X24" s="79"/>
      <c r="Y24" s="72"/>
      <c r="Z24" s="79"/>
      <c r="AA24" s="80"/>
      <c r="AB24" s="74"/>
      <c r="AC24" s="73"/>
      <c r="AD24" s="73"/>
      <c r="AE24" s="72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5"/>
    </row>
    <row r="25" spans="1:46" s="81" customFormat="1" ht="30" customHeight="1" x14ac:dyDescent="0.35">
      <c r="A25" s="180"/>
      <c r="B25" s="137">
        <v>22</v>
      </c>
      <c r="C25" s="174"/>
      <c r="D25" s="138" t="s">
        <v>72</v>
      </c>
      <c r="E25" s="141">
        <v>436</v>
      </c>
      <c r="F25" s="142" t="s">
        <v>67</v>
      </c>
      <c r="G25" s="142" t="s">
        <v>68</v>
      </c>
      <c r="H25" s="142" t="s">
        <v>69</v>
      </c>
      <c r="I25" s="145">
        <v>103.68</v>
      </c>
      <c r="J25" s="65">
        <v>0</v>
      </c>
      <c r="K25" s="66">
        <f t="shared" si="0"/>
        <v>0</v>
      </c>
      <c r="L25" s="67">
        <f t="shared" si="1"/>
        <v>0</v>
      </c>
      <c r="M25" s="68"/>
      <c r="N25" s="69">
        <f t="shared" si="2"/>
        <v>0</v>
      </c>
      <c r="O25" s="68"/>
      <c r="P25" s="68"/>
      <c r="Q25" s="68"/>
      <c r="R25" s="70">
        <f t="shared" si="3"/>
        <v>0</v>
      </c>
      <c r="S25" s="102" t="str">
        <f t="shared" si="4"/>
        <v>OK</v>
      </c>
      <c r="T25" s="167"/>
      <c r="U25" s="171"/>
      <c r="V25" s="169"/>
      <c r="W25" s="72"/>
      <c r="X25" s="79"/>
      <c r="Y25" s="72"/>
      <c r="Z25" s="79"/>
      <c r="AA25" s="80"/>
      <c r="AB25" s="74"/>
      <c r="AC25" s="73"/>
      <c r="AD25" s="73"/>
      <c r="AE25" s="72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5"/>
    </row>
    <row r="26" spans="1:46" s="81" customFormat="1" ht="30" customHeight="1" x14ac:dyDescent="0.35">
      <c r="A26" s="180"/>
      <c r="B26" s="137">
        <v>23</v>
      </c>
      <c r="C26" s="174"/>
      <c r="D26" s="138" t="s">
        <v>73</v>
      </c>
      <c r="E26" s="141">
        <v>436</v>
      </c>
      <c r="F26" s="142" t="s">
        <v>67</v>
      </c>
      <c r="G26" s="142" t="s">
        <v>68</v>
      </c>
      <c r="H26" s="142" t="s">
        <v>69</v>
      </c>
      <c r="I26" s="145">
        <v>205.21</v>
      </c>
      <c r="J26" s="65">
        <v>0</v>
      </c>
      <c r="K26" s="66">
        <f t="shared" si="0"/>
        <v>0</v>
      </c>
      <c r="L26" s="67">
        <f t="shared" si="1"/>
        <v>0</v>
      </c>
      <c r="M26" s="68"/>
      <c r="N26" s="69">
        <f t="shared" si="2"/>
        <v>0</v>
      </c>
      <c r="O26" s="68"/>
      <c r="P26" s="68"/>
      <c r="Q26" s="68"/>
      <c r="R26" s="70">
        <f t="shared" si="3"/>
        <v>0</v>
      </c>
      <c r="S26" s="102" t="str">
        <f t="shared" si="4"/>
        <v>OK</v>
      </c>
      <c r="T26" s="167"/>
      <c r="U26" s="171"/>
      <c r="V26" s="169"/>
      <c r="W26" s="72"/>
      <c r="X26" s="79"/>
      <c r="Y26" s="72"/>
      <c r="Z26" s="79"/>
      <c r="AA26" s="80"/>
      <c r="AB26" s="74"/>
      <c r="AC26" s="73"/>
      <c r="AD26" s="73"/>
      <c r="AE26" s="72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5"/>
    </row>
    <row r="27" spans="1:46" s="81" customFormat="1" ht="30" customHeight="1" x14ac:dyDescent="0.35">
      <c r="A27" s="180"/>
      <c r="B27" s="137">
        <v>24</v>
      </c>
      <c r="C27" s="174"/>
      <c r="D27" s="138" t="s">
        <v>74</v>
      </c>
      <c r="E27" s="141">
        <v>436</v>
      </c>
      <c r="F27" s="142" t="s">
        <v>67</v>
      </c>
      <c r="G27" s="142" t="s">
        <v>68</v>
      </c>
      <c r="H27" s="142" t="s">
        <v>69</v>
      </c>
      <c r="I27" s="145">
        <v>220</v>
      </c>
      <c r="J27" s="65">
        <v>0</v>
      </c>
      <c r="K27" s="66">
        <f t="shared" si="0"/>
        <v>0</v>
      </c>
      <c r="L27" s="67">
        <f t="shared" si="1"/>
        <v>0</v>
      </c>
      <c r="M27" s="68"/>
      <c r="N27" s="69">
        <f t="shared" si="2"/>
        <v>0</v>
      </c>
      <c r="O27" s="68"/>
      <c r="P27" s="68"/>
      <c r="Q27" s="68"/>
      <c r="R27" s="70">
        <f t="shared" si="3"/>
        <v>0</v>
      </c>
      <c r="S27" s="102" t="str">
        <f t="shared" si="4"/>
        <v>OK</v>
      </c>
      <c r="T27" s="167"/>
      <c r="U27" s="171"/>
      <c r="V27" s="169"/>
      <c r="W27" s="72"/>
      <c r="X27" s="79"/>
      <c r="Y27" s="72"/>
      <c r="Z27" s="79"/>
      <c r="AA27" s="80"/>
      <c r="AB27" s="74"/>
      <c r="AC27" s="73"/>
      <c r="AD27" s="73"/>
      <c r="AE27" s="72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5"/>
    </row>
    <row r="28" spans="1:46" s="81" customFormat="1" ht="30" customHeight="1" x14ac:dyDescent="0.35">
      <c r="A28" s="180"/>
      <c r="B28" s="137">
        <v>25</v>
      </c>
      <c r="C28" s="174"/>
      <c r="D28" s="138" t="s">
        <v>88</v>
      </c>
      <c r="E28" s="141">
        <v>436</v>
      </c>
      <c r="F28" s="142" t="s">
        <v>67</v>
      </c>
      <c r="G28" s="142" t="s">
        <v>68</v>
      </c>
      <c r="H28" s="142" t="s">
        <v>69</v>
      </c>
      <c r="I28" s="145">
        <v>217.24</v>
      </c>
      <c r="J28" s="65">
        <v>0</v>
      </c>
      <c r="K28" s="66">
        <f t="shared" si="0"/>
        <v>0</v>
      </c>
      <c r="L28" s="67">
        <f t="shared" si="1"/>
        <v>0</v>
      </c>
      <c r="M28" s="68"/>
      <c r="N28" s="69">
        <f t="shared" si="2"/>
        <v>0</v>
      </c>
      <c r="O28" s="68"/>
      <c r="P28" s="68"/>
      <c r="Q28" s="68"/>
      <c r="R28" s="70">
        <f t="shared" si="3"/>
        <v>0</v>
      </c>
      <c r="S28" s="102" t="str">
        <f t="shared" si="4"/>
        <v>OK</v>
      </c>
      <c r="T28" s="167"/>
      <c r="U28" s="171"/>
      <c r="V28" s="169"/>
      <c r="W28" s="72"/>
      <c r="X28" s="79"/>
      <c r="Y28" s="72"/>
      <c r="Z28" s="79"/>
      <c r="AA28" s="80"/>
      <c r="AB28" s="74"/>
      <c r="AC28" s="73"/>
      <c r="AD28" s="73"/>
      <c r="AE28" s="72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5"/>
    </row>
    <row r="29" spans="1:46" ht="30" customHeight="1" x14ac:dyDescent="0.35">
      <c r="A29" s="180"/>
      <c r="B29" s="140">
        <v>26</v>
      </c>
      <c r="C29" s="175"/>
      <c r="D29" s="138" t="s">
        <v>75</v>
      </c>
      <c r="E29" s="141">
        <v>436</v>
      </c>
      <c r="F29" s="142" t="s">
        <v>67</v>
      </c>
      <c r="G29" s="142" t="s">
        <v>68</v>
      </c>
      <c r="H29" s="142" t="s">
        <v>69</v>
      </c>
      <c r="I29" s="145">
        <v>223.7</v>
      </c>
      <c r="J29" s="65">
        <v>0</v>
      </c>
      <c r="K29" s="66">
        <f t="shared" si="0"/>
        <v>0</v>
      </c>
      <c r="L29" s="67">
        <f t="shared" si="1"/>
        <v>0</v>
      </c>
      <c r="M29" s="68"/>
      <c r="N29" s="69">
        <f t="shared" si="2"/>
        <v>0</v>
      </c>
      <c r="O29" s="68"/>
      <c r="P29" s="68"/>
      <c r="Q29" s="68"/>
      <c r="R29" s="70">
        <f t="shared" si="3"/>
        <v>0</v>
      </c>
      <c r="S29" s="102" t="str">
        <f t="shared" si="4"/>
        <v>OK</v>
      </c>
      <c r="T29" s="167"/>
      <c r="U29" s="169"/>
      <c r="V29" s="169"/>
      <c r="W29" s="72"/>
      <c r="X29" s="83"/>
      <c r="Y29" s="72"/>
      <c r="Z29" s="72"/>
      <c r="AA29" s="76"/>
      <c r="AB29" s="74"/>
      <c r="AC29" s="76"/>
      <c r="AD29" s="73"/>
      <c r="AE29" s="72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84"/>
    </row>
    <row r="30" spans="1:46" ht="30" customHeight="1" x14ac:dyDescent="0.35">
      <c r="I30" s="87"/>
      <c r="J30" s="134">
        <f>SUM(J4:J29)</f>
        <v>163</v>
      </c>
      <c r="M30" s="89"/>
      <c r="N30" s="89"/>
      <c r="O30" s="89"/>
      <c r="P30" s="89"/>
      <c r="Q30" s="89"/>
      <c r="R30" s="89">
        <f>SUM(R4:R29)</f>
        <v>0</v>
      </c>
      <c r="T30" s="91">
        <f t="shared" ref="T30:AS30" si="5">SUMPRODUCT($I$4:$I$29,T4:T29)</f>
        <v>4263.84</v>
      </c>
      <c r="U30" s="91">
        <f t="shared" si="5"/>
        <v>544.78</v>
      </c>
      <c r="V30" s="91">
        <f t="shared" si="5"/>
        <v>4563.1799999999994</v>
      </c>
      <c r="W30" s="91">
        <f t="shared" si="5"/>
        <v>0</v>
      </c>
      <c r="X30" s="91">
        <f t="shared" si="5"/>
        <v>0</v>
      </c>
      <c r="Y30" s="91">
        <f t="shared" si="5"/>
        <v>0</v>
      </c>
      <c r="Z30" s="91">
        <f t="shared" si="5"/>
        <v>0</v>
      </c>
      <c r="AA30" s="91">
        <f t="shared" si="5"/>
        <v>0</v>
      </c>
      <c r="AB30" s="91">
        <f t="shared" si="5"/>
        <v>0</v>
      </c>
      <c r="AC30" s="91">
        <f t="shared" si="5"/>
        <v>0</v>
      </c>
      <c r="AD30" s="91">
        <f t="shared" si="5"/>
        <v>0</v>
      </c>
      <c r="AE30" s="91">
        <f t="shared" si="5"/>
        <v>0</v>
      </c>
      <c r="AF30" s="91">
        <f t="shared" si="5"/>
        <v>0</v>
      </c>
      <c r="AG30" s="91">
        <f t="shared" si="5"/>
        <v>0</v>
      </c>
      <c r="AH30" s="91">
        <f t="shared" si="5"/>
        <v>0</v>
      </c>
      <c r="AI30" s="91">
        <f t="shared" si="5"/>
        <v>0</v>
      </c>
      <c r="AJ30" s="91">
        <f t="shared" si="5"/>
        <v>0</v>
      </c>
      <c r="AK30" s="91">
        <f t="shared" si="5"/>
        <v>0</v>
      </c>
      <c r="AL30" s="91">
        <f t="shared" si="5"/>
        <v>0</v>
      </c>
      <c r="AM30" s="91">
        <f t="shared" si="5"/>
        <v>0</v>
      </c>
      <c r="AN30" s="91">
        <f t="shared" si="5"/>
        <v>0</v>
      </c>
      <c r="AO30" s="91">
        <f t="shared" si="5"/>
        <v>0</v>
      </c>
      <c r="AP30" s="91">
        <f t="shared" si="5"/>
        <v>0</v>
      </c>
      <c r="AQ30" s="91">
        <f t="shared" si="5"/>
        <v>0</v>
      </c>
      <c r="AR30" s="91">
        <f t="shared" si="5"/>
        <v>0</v>
      </c>
      <c r="AS30" s="91">
        <f t="shared" si="5"/>
        <v>0</v>
      </c>
      <c r="AT30" s="75"/>
    </row>
    <row r="31" spans="1:46" ht="30" customHeight="1" x14ac:dyDescent="0.35">
      <c r="D31" s="82" t="s">
        <v>82</v>
      </c>
      <c r="J31" s="132">
        <f t="shared" ref="J31:R31" si="6">SUMPRODUCT($I$4:$I$29,J4:J29)</f>
        <v>9371.7999999999993</v>
      </c>
      <c r="K31" s="92">
        <f t="shared" si="6"/>
        <v>9371.7999999999993</v>
      </c>
      <c r="L31" s="92">
        <f t="shared" si="6"/>
        <v>9371.7999999999993</v>
      </c>
      <c r="M31" s="92">
        <f t="shared" si="6"/>
        <v>0</v>
      </c>
      <c r="N31" s="92">
        <f t="shared" si="6"/>
        <v>1948.6100000000001</v>
      </c>
      <c r="O31" s="92">
        <f t="shared" si="6"/>
        <v>0</v>
      </c>
      <c r="P31" s="92">
        <f t="shared" si="6"/>
        <v>0</v>
      </c>
      <c r="Q31" s="92">
        <f t="shared" si="6"/>
        <v>0</v>
      </c>
      <c r="R31" s="92">
        <f t="shared" si="6"/>
        <v>0</v>
      </c>
      <c r="AA31" s="94"/>
      <c r="AC31" s="94"/>
      <c r="AD31" s="78"/>
    </row>
    <row r="32" spans="1:46" ht="30" customHeight="1" x14ac:dyDescent="0.35">
      <c r="D32" s="133" t="s">
        <v>61</v>
      </c>
      <c r="AD32" s="93"/>
    </row>
    <row r="33" spans="4:39" ht="30" customHeight="1" x14ac:dyDescent="0.35">
      <c r="D33" s="133" t="s">
        <v>62</v>
      </c>
      <c r="AD33" s="93"/>
      <c r="AK33" s="96"/>
      <c r="AM33" s="96"/>
    </row>
    <row r="34" spans="4:39" ht="30" customHeight="1" x14ac:dyDescent="0.35">
      <c r="AD34" s="93"/>
      <c r="AK34" s="96"/>
      <c r="AM34" s="96"/>
    </row>
    <row r="35" spans="4:39" ht="30" customHeight="1" x14ac:dyDescent="0.35">
      <c r="AD35" s="93"/>
      <c r="AK35" s="96"/>
      <c r="AM35" s="96"/>
    </row>
    <row r="36" spans="4:39" ht="30" customHeight="1" x14ac:dyDescent="0.35">
      <c r="AD36" s="93"/>
      <c r="AK36" s="96"/>
      <c r="AM36" s="96"/>
    </row>
    <row r="37" spans="4:39" ht="30" customHeight="1" x14ac:dyDescent="0.35">
      <c r="AD37" s="93"/>
      <c r="AK37" s="96"/>
      <c r="AM37" s="96"/>
    </row>
    <row r="38" spans="4:39" ht="30" customHeight="1" x14ac:dyDescent="0.35">
      <c r="AD38" s="93"/>
      <c r="AK38" s="96"/>
      <c r="AM38" s="96"/>
    </row>
    <row r="39" spans="4:39" ht="30" customHeight="1" x14ac:dyDescent="0.35">
      <c r="AD39" s="93"/>
      <c r="AM39" s="96"/>
    </row>
    <row r="40" spans="4:39" ht="30" customHeight="1" x14ac:dyDescent="0.35">
      <c r="AD40" s="93"/>
      <c r="AM40" s="96"/>
    </row>
    <row r="41" spans="4:39" ht="30" customHeight="1" x14ac:dyDescent="0.35">
      <c r="AD41" s="93"/>
      <c r="AM41" s="96"/>
    </row>
    <row r="42" spans="4:39" ht="30" customHeight="1" x14ac:dyDescent="0.35">
      <c r="AD42" s="93"/>
    </row>
    <row r="43" spans="4:39" ht="30" customHeight="1" x14ac:dyDescent="0.35">
      <c r="AD43" s="93"/>
    </row>
    <row r="44" spans="4:39" ht="30" customHeight="1" x14ac:dyDescent="0.35">
      <c r="AD44" s="93"/>
    </row>
    <row r="45" spans="4:39" ht="30" customHeight="1" x14ac:dyDescent="0.35">
      <c r="AD45" s="93"/>
    </row>
    <row r="46" spans="4:39" ht="30" customHeight="1" x14ac:dyDescent="0.35">
      <c r="AD46" s="93"/>
    </row>
    <row r="47" spans="4:39" ht="30" customHeight="1" x14ac:dyDescent="0.35">
      <c r="AD47" s="93"/>
    </row>
    <row r="48" spans="4:39" ht="30" customHeight="1" x14ac:dyDescent="0.35">
      <c r="AD48" s="93"/>
    </row>
    <row r="49" spans="30:30" ht="30" customHeight="1" x14ac:dyDescent="0.35">
      <c r="AD49" s="93"/>
    </row>
    <row r="50" spans="30:30" ht="30" customHeight="1" x14ac:dyDescent="0.35">
      <c r="AD50" s="93"/>
    </row>
    <row r="51" spans="30:30" ht="30" customHeight="1" x14ac:dyDescent="0.35">
      <c r="AD51" s="93"/>
    </row>
    <row r="52" spans="30:30" ht="30" customHeight="1" x14ac:dyDescent="0.35">
      <c r="AD52" s="93"/>
    </row>
    <row r="53" spans="30:30" ht="30" customHeight="1" x14ac:dyDescent="0.35">
      <c r="AD53" s="93"/>
    </row>
    <row r="54" spans="30:30" ht="30" customHeight="1" x14ac:dyDescent="0.35">
      <c r="AD54" s="93"/>
    </row>
    <row r="55" spans="30:30" ht="30" customHeight="1" x14ac:dyDescent="0.35">
      <c r="AD55" s="93"/>
    </row>
    <row r="56" spans="30:30" ht="30" customHeight="1" x14ac:dyDescent="0.35">
      <c r="AD56" s="93"/>
    </row>
    <row r="57" spans="30:30" ht="30" customHeight="1" x14ac:dyDescent="0.35">
      <c r="AD57" s="93"/>
    </row>
    <row r="58" spans="30:30" ht="30" customHeight="1" x14ac:dyDescent="0.35">
      <c r="AD58" s="93"/>
    </row>
    <row r="59" spans="30:30" ht="30" customHeight="1" x14ac:dyDescent="0.35">
      <c r="AD59" s="93"/>
    </row>
    <row r="60" spans="30:30" ht="30" customHeight="1" x14ac:dyDescent="0.35">
      <c r="AD60" s="93"/>
    </row>
    <row r="61" spans="30:30" ht="30" customHeight="1" x14ac:dyDescent="0.35">
      <c r="AD61" s="93"/>
    </row>
    <row r="62" spans="30:30" ht="30" customHeight="1" x14ac:dyDescent="0.35">
      <c r="AD62" s="93"/>
    </row>
    <row r="63" spans="30:30" ht="30" customHeight="1" x14ac:dyDescent="0.35">
      <c r="AD63" s="93"/>
    </row>
    <row r="64" spans="30:30" ht="30" customHeight="1" x14ac:dyDescent="0.35">
      <c r="AD64" s="93"/>
    </row>
    <row r="65" spans="30:30" ht="30" customHeight="1" x14ac:dyDescent="0.35">
      <c r="AD65" s="93"/>
    </row>
    <row r="66" spans="30:30" ht="30" customHeight="1" x14ac:dyDescent="0.35">
      <c r="AD66" s="93"/>
    </row>
    <row r="67" spans="30:30" ht="30" customHeight="1" x14ac:dyDescent="0.35">
      <c r="AD67" s="93"/>
    </row>
    <row r="68" spans="30:30" ht="30" customHeight="1" x14ac:dyDescent="0.35">
      <c r="AD68" s="93"/>
    </row>
    <row r="69" spans="30:30" ht="30" customHeight="1" x14ac:dyDescent="0.35">
      <c r="AD69" s="93"/>
    </row>
    <row r="70" spans="30:30" ht="30" customHeight="1" x14ac:dyDescent="0.35">
      <c r="AD70" s="93"/>
    </row>
    <row r="71" spans="30:30" ht="30" customHeight="1" x14ac:dyDescent="0.35">
      <c r="AD71" s="93"/>
    </row>
    <row r="72" spans="30:30" ht="30" customHeight="1" x14ac:dyDescent="0.35">
      <c r="AD72" s="93"/>
    </row>
    <row r="73" spans="30:30" ht="30" customHeight="1" x14ac:dyDescent="0.35">
      <c r="AD73" s="93"/>
    </row>
    <row r="74" spans="30:30" ht="30" customHeight="1" x14ac:dyDescent="0.35">
      <c r="AD74" s="93"/>
    </row>
    <row r="75" spans="30:30" ht="30" customHeight="1" x14ac:dyDescent="0.35">
      <c r="AD75" s="93"/>
    </row>
    <row r="76" spans="30:30" ht="30" customHeight="1" x14ac:dyDescent="0.35">
      <c r="AD76" s="93"/>
    </row>
    <row r="77" spans="30:30" ht="30" customHeight="1" x14ac:dyDescent="0.35">
      <c r="AD77" s="93"/>
    </row>
    <row r="78" spans="30:30" ht="30" customHeight="1" x14ac:dyDescent="0.35">
      <c r="AD78" s="93"/>
    </row>
    <row r="79" spans="30:30" ht="30" customHeight="1" x14ac:dyDescent="0.35">
      <c r="AD79" s="93"/>
    </row>
    <row r="80" spans="30:30" ht="30" customHeight="1" x14ac:dyDescent="0.35">
      <c r="AD80" s="93"/>
    </row>
    <row r="81" spans="30:30" ht="30" customHeight="1" x14ac:dyDescent="0.35">
      <c r="AD81" s="93"/>
    </row>
    <row r="82" spans="30:30" ht="30" customHeight="1" x14ac:dyDescent="0.35">
      <c r="AD82" s="93"/>
    </row>
    <row r="83" spans="30:30" ht="30" customHeight="1" x14ac:dyDescent="0.35">
      <c r="AD83" s="93"/>
    </row>
    <row r="84" spans="30:30" ht="30" customHeight="1" x14ac:dyDescent="0.35">
      <c r="AD84" s="93"/>
    </row>
    <row r="85" spans="30:30" ht="30" customHeight="1" x14ac:dyDescent="0.35">
      <c r="AD85" s="93"/>
    </row>
    <row r="86" spans="30:30" ht="30" customHeight="1" x14ac:dyDescent="0.35">
      <c r="AD86" s="93"/>
    </row>
    <row r="87" spans="30:30" ht="30" customHeight="1" x14ac:dyDescent="0.35">
      <c r="AD87" s="93"/>
    </row>
    <row r="88" spans="30:30" ht="30" customHeight="1" x14ac:dyDescent="0.35">
      <c r="AD88" s="93"/>
    </row>
    <row r="89" spans="30:30" ht="30" customHeight="1" x14ac:dyDescent="0.35">
      <c r="AD89" s="93"/>
    </row>
    <row r="90" spans="30:30" ht="30" customHeight="1" x14ac:dyDescent="0.35">
      <c r="AD90" s="93"/>
    </row>
    <row r="91" spans="30:30" ht="30" customHeight="1" x14ac:dyDescent="0.35">
      <c r="AD91" s="93"/>
    </row>
    <row r="92" spans="30:30" ht="30" customHeight="1" x14ac:dyDescent="0.35">
      <c r="AD92" s="93"/>
    </row>
    <row r="93" spans="30:30" ht="30" customHeight="1" x14ac:dyDescent="0.35">
      <c r="AD93" s="93"/>
    </row>
    <row r="94" spans="30:30" ht="30" customHeight="1" x14ac:dyDescent="0.35">
      <c r="AD94" s="93"/>
    </row>
    <row r="95" spans="30:30" ht="30" customHeight="1" x14ac:dyDescent="0.35">
      <c r="AD95" s="93"/>
    </row>
    <row r="96" spans="30:30" ht="30" customHeight="1" x14ac:dyDescent="0.35">
      <c r="AD96" s="93"/>
    </row>
    <row r="97" spans="30:30" ht="30" customHeight="1" x14ac:dyDescent="0.35">
      <c r="AD97" s="93"/>
    </row>
    <row r="98" spans="30:30" ht="30" customHeight="1" x14ac:dyDescent="0.35">
      <c r="AD98" s="93"/>
    </row>
    <row r="99" spans="30:30" ht="30" customHeight="1" x14ac:dyDescent="0.35">
      <c r="AD99" s="93"/>
    </row>
    <row r="100" spans="30:30" ht="30" customHeight="1" x14ac:dyDescent="0.35">
      <c r="AD100" s="93"/>
    </row>
    <row r="101" spans="30:30" ht="30" customHeight="1" x14ac:dyDescent="0.35">
      <c r="AD101" s="93"/>
    </row>
    <row r="102" spans="30:30" ht="30" customHeight="1" x14ac:dyDescent="0.35">
      <c r="AD102" s="93"/>
    </row>
    <row r="103" spans="30:30" ht="30" customHeight="1" x14ac:dyDescent="0.35">
      <c r="AD103" s="93"/>
    </row>
    <row r="104" spans="30:30" ht="30" customHeight="1" x14ac:dyDescent="0.35">
      <c r="AD104" s="93"/>
    </row>
    <row r="105" spans="30:30" ht="30" customHeight="1" x14ac:dyDescent="0.35">
      <c r="AD105" s="93"/>
    </row>
    <row r="106" spans="30:30" ht="30" customHeight="1" x14ac:dyDescent="0.35">
      <c r="AD106" s="93"/>
    </row>
    <row r="107" spans="30:30" ht="30" customHeight="1" x14ac:dyDescent="0.35">
      <c r="AD107" s="93"/>
    </row>
    <row r="108" spans="30:30" ht="30" customHeight="1" x14ac:dyDescent="0.35">
      <c r="AD108" s="93"/>
    </row>
    <row r="109" spans="30:30" ht="30" customHeight="1" x14ac:dyDescent="0.35">
      <c r="AD109" s="93"/>
    </row>
    <row r="110" spans="30:30" ht="30" customHeight="1" x14ac:dyDescent="0.35">
      <c r="AD110" s="93"/>
    </row>
    <row r="111" spans="30:30" ht="30" customHeight="1" x14ac:dyDescent="0.35">
      <c r="AD111" s="93"/>
    </row>
    <row r="112" spans="30:30" ht="30" customHeight="1" x14ac:dyDescent="0.35">
      <c r="AD112" s="93"/>
    </row>
    <row r="113" spans="30:30" ht="30" customHeight="1" x14ac:dyDescent="0.35">
      <c r="AD113" s="93"/>
    </row>
    <row r="114" spans="30:30" ht="30" customHeight="1" x14ac:dyDescent="0.35">
      <c r="AD114" s="93"/>
    </row>
    <row r="115" spans="30:30" ht="30" customHeight="1" x14ac:dyDescent="0.35">
      <c r="AD115" s="93"/>
    </row>
    <row r="116" spans="30:30" ht="30" customHeight="1" x14ac:dyDescent="0.35">
      <c r="AD116" s="93"/>
    </row>
    <row r="117" spans="30:30" ht="30" customHeight="1" x14ac:dyDescent="0.35">
      <c r="AD117" s="93"/>
    </row>
    <row r="118" spans="30:30" ht="30" customHeight="1" x14ac:dyDescent="0.35">
      <c r="AD118" s="93"/>
    </row>
    <row r="119" spans="30:30" ht="30" customHeight="1" x14ac:dyDescent="0.35">
      <c r="AD119" s="93"/>
    </row>
    <row r="120" spans="30:30" ht="30" customHeight="1" x14ac:dyDescent="0.35">
      <c r="AD120" s="93"/>
    </row>
    <row r="121" spans="30:30" ht="30" customHeight="1" x14ac:dyDescent="0.35">
      <c r="AD121" s="93"/>
    </row>
    <row r="122" spans="30:30" ht="30" customHeight="1" x14ac:dyDescent="0.35">
      <c r="AD122" s="93"/>
    </row>
    <row r="123" spans="30:30" ht="30" customHeight="1" x14ac:dyDescent="0.35">
      <c r="AD123" s="93"/>
    </row>
    <row r="124" spans="30:30" ht="30" customHeight="1" x14ac:dyDescent="0.35">
      <c r="AD124" s="93"/>
    </row>
    <row r="125" spans="30:30" ht="30" customHeight="1" x14ac:dyDescent="0.35">
      <c r="AD125" s="93"/>
    </row>
    <row r="126" spans="30:30" ht="30" customHeight="1" x14ac:dyDescent="0.35">
      <c r="AD126" s="93"/>
    </row>
    <row r="127" spans="30:30" ht="30" customHeight="1" x14ac:dyDescent="0.35">
      <c r="AD127" s="93"/>
    </row>
    <row r="128" spans="30:30" ht="30" customHeight="1" x14ac:dyDescent="0.35">
      <c r="AD128" s="93"/>
    </row>
    <row r="129" spans="30:30" ht="30" customHeight="1" x14ac:dyDescent="0.35">
      <c r="AD129" s="93"/>
    </row>
    <row r="130" spans="30:30" ht="30" customHeight="1" x14ac:dyDescent="0.35">
      <c r="AD130" s="93"/>
    </row>
    <row r="131" spans="30:30" ht="30" customHeight="1" x14ac:dyDescent="0.35">
      <c r="AD131" s="93"/>
    </row>
    <row r="132" spans="30:30" ht="30" customHeight="1" x14ac:dyDescent="0.35">
      <c r="AD132" s="93"/>
    </row>
    <row r="133" spans="30:30" ht="30" customHeight="1" x14ac:dyDescent="0.35">
      <c r="AD133" s="93"/>
    </row>
    <row r="134" spans="30:30" ht="30" customHeight="1" x14ac:dyDescent="0.35">
      <c r="AD134" s="93"/>
    </row>
    <row r="135" spans="30:30" ht="30" customHeight="1" x14ac:dyDescent="0.35">
      <c r="AD135" s="93"/>
    </row>
    <row r="136" spans="30:30" ht="30" customHeight="1" x14ac:dyDescent="0.35">
      <c r="AD136" s="93"/>
    </row>
    <row r="137" spans="30:30" ht="30" customHeight="1" x14ac:dyDescent="0.35">
      <c r="AD137" s="93"/>
    </row>
    <row r="138" spans="30:30" ht="30" customHeight="1" x14ac:dyDescent="0.35">
      <c r="AD138" s="93"/>
    </row>
    <row r="139" spans="30:30" ht="30" customHeight="1" x14ac:dyDescent="0.35">
      <c r="AD139" s="93"/>
    </row>
    <row r="140" spans="30:30" ht="30" customHeight="1" x14ac:dyDescent="0.35">
      <c r="AD140" s="93"/>
    </row>
    <row r="141" spans="30:30" ht="30" customHeight="1" x14ac:dyDescent="0.35">
      <c r="AD141" s="93"/>
    </row>
    <row r="142" spans="30:30" ht="30" customHeight="1" x14ac:dyDescent="0.35">
      <c r="AD142" s="93"/>
    </row>
    <row r="143" spans="30:30" ht="30" customHeight="1" x14ac:dyDescent="0.35">
      <c r="AD143" s="93"/>
    </row>
    <row r="144" spans="30:30" ht="30" customHeight="1" x14ac:dyDescent="0.35">
      <c r="AD144" s="93"/>
    </row>
    <row r="145" spans="30:30" ht="30" customHeight="1" x14ac:dyDescent="0.35">
      <c r="AD145" s="93"/>
    </row>
    <row r="146" spans="30:30" ht="30" customHeight="1" x14ac:dyDescent="0.35">
      <c r="AD146" s="93"/>
    </row>
    <row r="147" spans="30:30" ht="30" customHeight="1" x14ac:dyDescent="0.35">
      <c r="AD147" s="93"/>
    </row>
    <row r="148" spans="30:30" ht="30" customHeight="1" x14ac:dyDescent="0.35">
      <c r="AD148" s="93"/>
    </row>
    <row r="149" spans="30:30" ht="30" customHeight="1" x14ac:dyDescent="0.35">
      <c r="AD149" s="93"/>
    </row>
    <row r="150" spans="30:30" ht="30" customHeight="1" x14ac:dyDescent="0.35">
      <c r="AD150" s="93"/>
    </row>
    <row r="151" spans="30:30" ht="30" customHeight="1" x14ac:dyDescent="0.35">
      <c r="AD151" s="93"/>
    </row>
    <row r="152" spans="30:30" ht="30" customHeight="1" x14ac:dyDescent="0.35">
      <c r="AD152" s="93"/>
    </row>
    <row r="153" spans="30:30" ht="30" customHeight="1" x14ac:dyDescent="0.35">
      <c r="AD153" s="93"/>
    </row>
    <row r="154" spans="30:30" ht="30" customHeight="1" x14ac:dyDescent="0.35">
      <c r="AD154" s="93"/>
    </row>
    <row r="155" spans="30:30" ht="30" customHeight="1" x14ac:dyDescent="0.35">
      <c r="AD155" s="93"/>
    </row>
    <row r="156" spans="30:30" ht="30" customHeight="1" x14ac:dyDescent="0.35">
      <c r="AD156" s="93"/>
    </row>
    <row r="157" spans="30:30" ht="30" customHeight="1" x14ac:dyDescent="0.35">
      <c r="AD157" s="93"/>
    </row>
    <row r="158" spans="30:30" ht="30" customHeight="1" x14ac:dyDescent="0.35">
      <c r="AD158" s="93"/>
    </row>
    <row r="159" spans="30:30" ht="30" customHeight="1" x14ac:dyDescent="0.35">
      <c r="AD159" s="93"/>
    </row>
    <row r="160" spans="30:30" ht="30" customHeight="1" x14ac:dyDescent="0.35">
      <c r="AD160" s="93"/>
    </row>
    <row r="161" spans="30:30" ht="30" customHeight="1" x14ac:dyDescent="0.35">
      <c r="AD161" s="93"/>
    </row>
    <row r="162" spans="30:30" ht="30" customHeight="1" x14ac:dyDescent="0.35">
      <c r="AD162" s="93"/>
    </row>
    <row r="163" spans="30:30" ht="30" customHeight="1" x14ac:dyDescent="0.35">
      <c r="AD163" s="93"/>
    </row>
    <row r="164" spans="30:30" ht="30" customHeight="1" x14ac:dyDescent="0.35">
      <c r="AD164" s="93"/>
    </row>
    <row r="165" spans="30:30" ht="30" customHeight="1" x14ac:dyDescent="0.35">
      <c r="AD165" s="93"/>
    </row>
    <row r="166" spans="30:30" ht="30" customHeight="1" x14ac:dyDescent="0.35">
      <c r="AD166" s="93"/>
    </row>
    <row r="167" spans="30:30" ht="30" customHeight="1" x14ac:dyDescent="0.35">
      <c r="AD167" s="93"/>
    </row>
    <row r="168" spans="30:30" ht="30" customHeight="1" x14ac:dyDescent="0.35">
      <c r="AD168" s="93"/>
    </row>
    <row r="169" spans="30:30" ht="30" customHeight="1" x14ac:dyDescent="0.35">
      <c r="AD169" s="93"/>
    </row>
    <row r="170" spans="30:30" ht="30" customHeight="1" x14ac:dyDescent="0.35">
      <c r="AD170" s="93"/>
    </row>
    <row r="171" spans="30:30" ht="30" customHeight="1" x14ac:dyDescent="0.35">
      <c r="AD171" s="93"/>
    </row>
    <row r="172" spans="30:30" ht="30" customHeight="1" x14ac:dyDescent="0.35">
      <c r="AD172" s="93"/>
    </row>
    <row r="173" spans="30:30" ht="30" customHeight="1" x14ac:dyDescent="0.35">
      <c r="AD173" s="93"/>
    </row>
    <row r="174" spans="30:30" ht="30" customHeight="1" x14ac:dyDescent="0.35">
      <c r="AD174" s="93"/>
    </row>
    <row r="175" spans="30:30" ht="30" customHeight="1" x14ac:dyDescent="0.35">
      <c r="AD175" s="93"/>
    </row>
    <row r="176" spans="30:30" ht="30" customHeight="1" x14ac:dyDescent="0.35">
      <c r="AD176" s="93"/>
    </row>
    <row r="177" spans="30:30" ht="30" customHeight="1" x14ac:dyDescent="0.35">
      <c r="AD177" s="93"/>
    </row>
    <row r="178" spans="30:30" ht="30" customHeight="1" x14ac:dyDescent="0.35">
      <c r="AD178" s="93"/>
    </row>
    <row r="179" spans="30:30" ht="30" customHeight="1" x14ac:dyDescent="0.35">
      <c r="AD179" s="93"/>
    </row>
    <row r="180" spans="30:30" ht="30" customHeight="1" x14ac:dyDescent="0.35">
      <c r="AD180" s="93"/>
    </row>
    <row r="181" spans="30:30" ht="30" customHeight="1" x14ac:dyDescent="0.35">
      <c r="AD181" s="93"/>
    </row>
    <row r="182" spans="30:30" ht="30" customHeight="1" x14ac:dyDescent="0.35">
      <c r="AD182" s="93"/>
    </row>
    <row r="183" spans="30:30" ht="30" customHeight="1" x14ac:dyDescent="0.35">
      <c r="AD183" s="93"/>
    </row>
    <row r="184" spans="30:30" ht="30" customHeight="1" x14ac:dyDescent="0.35">
      <c r="AD184" s="93"/>
    </row>
    <row r="185" spans="30:30" ht="30" customHeight="1" x14ac:dyDescent="0.35">
      <c r="AD185" s="93"/>
    </row>
    <row r="186" spans="30:30" ht="30" customHeight="1" x14ac:dyDescent="0.35">
      <c r="AD186" s="93"/>
    </row>
    <row r="187" spans="30:30" ht="30" customHeight="1" x14ac:dyDescent="0.35">
      <c r="AD187" s="93"/>
    </row>
    <row r="188" spans="30:30" ht="30" customHeight="1" x14ac:dyDescent="0.35">
      <c r="AD188" s="93"/>
    </row>
    <row r="189" spans="30:30" ht="30" customHeight="1" x14ac:dyDescent="0.35">
      <c r="AD189" s="93"/>
    </row>
    <row r="190" spans="30:30" ht="30" customHeight="1" x14ac:dyDescent="0.35">
      <c r="AD190" s="93"/>
    </row>
    <row r="191" spans="30:30" ht="30" customHeight="1" x14ac:dyDescent="0.35">
      <c r="AD191" s="93"/>
    </row>
    <row r="192" spans="30:30" ht="30" customHeight="1" x14ac:dyDescent="0.35">
      <c r="AD192" s="93"/>
    </row>
    <row r="193" spans="30:30" ht="30" customHeight="1" x14ac:dyDescent="0.35">
      <c r="AD193" s="93"/>
    </row>
    <row r="194" spans="30:30" ht="30" customHeight="1" x14ac:dyDescent="0.35">
      <c r="AD194" s="93"/>
    </row>
    <row r="195" spans="30:30" ht="30" customHeight="1" x14ac:dyDescent="0.35">
      <c r="AD195" s="93"/>
    </row>
    <row r="196" spans="30:30" ht="30" customHeight="1" x14ac:dyDescent="0.35">
      <c r="AD196" s="93"/>
    </row>
    <row r="197" spans="30:30" ht="30" customHeight="1" x14ac:dyDescent="0.35">
      <c r="AD197" s="93"/>
    </row>
    <row r="198" spans="30:30" ht="30" customHeight="1" x14ac:dyDescent="0.35">
      <c r="AD198" s="93"/>
    </row>
    <row r="199" spans="30:30" ht="30" customHeight="1" x14ac:dyDescent="0.35">
      <c r="AD199" s="93"/>
    </row>
    <row r="200" spans="30:30" ht="30" customHeight="1" x14ac:dyDescent="0.35">
      <c r="AD200" s="93"/>
    </row>
    <row r="201" spans="30:30" ht="30" customHeight="1" x14ac:dyDescent="0.35">
      <c r="AD201" s="93"/>
    </row>
    <row r="202" spans="30:30" ht="30" customHeight="1" x14ac:dyDescent="0.35">
      <c r="AD202" s="93"/>
    </row>
    <row r="203" spans="30:30" ht="30" customHeight="1" x14ac:dyDescent="0.35">
      <c r="AD203" s="93"/>
    </row>
    <row r="204" spans="30:30" ht="30" customHeight="1" x14ac:dyDescent="0.35">
      <c r="AD204" s="93"/>
    </row>
    <row r="205" spans="30:30" ht="30" customHeight="1" x14ac:dyDescent="0.35">
      <c r="AD205" s="93"/>
    </row>
    <row r="206" spans="30:30" ht="30" customHeight="1" x14ac:dyDescent="0.35">
      <c r="AD206" s="93"/>
    </row>
    <row r="207" spans="30:30" ht="30" customHeight="1" x14ac:dyDescent="0.35">
      <c r="AD207" s="93"/>
    </row>
    <row r="208" spans="30:30" ht="30" customHeight="1" x14ac:dyDescent="0.35">
      <c r="AD208" s="93"/>
    </row>
    <row r="209" spans="30:30" ht="30" customHeight="1" x14ac:dyDescent="0.35">
      <c r="AD209" s="93"/>
    </row>
    <row r="210" spans="30:30" ht="30" customHeight="1" x14ac:dyDescent="0.35">
      <c r="AD210" s="93"/>
    </row>
    <row r="211" spans="30:30" ht="30" customHeight="1" x14ac:dyDescent="0.35">
      <c r="AD211" s="93"/>
    </row>
    <row r="212" spans="30:30" ht="30" customHeight="1" x14ac:dyDescent="0.35">
      <c r="AD212" s="93"/>
    </row>
    <row r="213" spans="30:30" ht="30" customHeight="1" x14ac:dyDescent="0.35">
      <c r="AD213" s="93"/>
    </row>
    <row r="214" spans="30:30" ht="30" customHeight="1" x14ac:dyDescent="0.35">
      <c r="AD214" s="93"/>
    </row>
    <row r="215" spans="30:30" ht="30" customHeight="1" x14ac:dyDescent="0.35">
      <c r="AD215" s="93"/>
    </row>
    <row r="216" spans="30:30" ht="30" customHeight="1" x14ac:dyDescent="0.35">
      <c r="AD216" s="93"/>
    </row>
    <row r="217" spans="30:30" ht="30" customHeight="1" x14ac:dyDescent="0.35">
      <c r="AD217" s="93"/>
    </row>
    <row r="218" spans="30:30" ht="30" customHeight="1" x14ac:dyDescent="0.35">
      <c r="AD218" s="93"/>
    </row>
    <row r="219" spans="30:30" ht="30" customHeight="1" x14ac:dyDescent="0.35">
      <c r="AD219" s="93"/>
    </row>
    <row r="220" spans="30:30" ht="30" customHeight="1" x14ac:dyDescent="0.35">
      <c r="AD220" s="93"/>
    </row>
    <row r="221" spans="30:30" ht="30" customHeight="1" x14ac:dyDescent="0.35">
      <c r="AD221" s="93"/>
    </row>
    <row r="222" spans="30:30" ht="30" customHeight="1" x14ac:dyDescent="0.35">
      <c r="AD222" s="93"/>
    </row>
    <row r="223" spans="30:30" ht="30" customHeight="1" x14ac:dyDescent="0.35">
      <c r="AD223" s="93"/>
    </row>
    <row r="224" spans="30:30" ht="30" customHeight="1" x14ac:dyDescent="0.35">
      <c r="AD224" s="93"/>
    </row>
    <row r="225" spans="30:30" ht="30" customHeight="1" x14ac:dyDescent="0.35">
      <c r="AD225" s="93"/>
    </row>
    <row r="226" spans="30:30" ht="30" customHeight="1" x14ac:dyDescent="0.35">
      <c r="AD226" s="93"/>
    </row>
    <row r="227" spans="30:30" ht="30" customHeight="1" x14ac:dyDescent="0.35">
      <c r="AD227" s="93"/>
    </row>
    <row r="228" spans="30:30" ht="30" customHeight="1" x14ac:dyDescent="0.35">
      <c r="AD228" s="93"/>
    </row>
    <row r="229" spans="30:30" ht="30" customHeight="1" x14ac:dyDescent="0.35">
      <c r="AD229" s="93"/>
    </row>
    <row r="230" spans="30:30" ht="30" customHeight="1" x14ac:dyDescent="0.35">
      <c r="AD230" s="93"/>
    </row>
    <row r="231" spans="30:30" ht="30" customHeight="1" x14ac:dyDescent="0.35">
      <c r="AD231" s="93"/>
    </row>
    <row r="232" spans="30:30" ht="30" customHeight="1" x14ac:dyDescent="0.35">
      <c r="AD232" s="93"/>
    </row>
    <row r="233" spans="30:30" ht="30" customHeight="1" x14ac:dyDescent="0.35">
      <c r="AD233" s="93"/>
    </row>
    <row r="234" spans="30:30" ht="30" customHeight="1" x14ac:dyDescent="0.35">
      <c r="AD234" s="93"/>
    </row>
    <row r="235" spans="30:30" ht="30" customHeight="1" x14ac:dyDescent="0.35">
      <c r="AD235" s="93"/>
    </row>
    <row r="236" spans="30:30" ht="30" customHeight="1" x14ac:dyDescent="0.35">
      <c r="AD236" s="93"/>
    </row>
    <row r="237" spans="30:30" ht="30" customHeight="1" x14ac:dyDescent="0.35">
      <c r="AD237" s="93"/>
    </row>
    <row r="238" spans="30:30" ht="30" customHeight="1" x14ac:dyDescent="0.35">
      <c r="AD238" s="93"/>
    </row>
    <row r="239" spans="30:30" ht="30" customHeight="1" x14ac:dyDescent="0.35">
      <c r="AD239" s="93"/>
    </row>
    <row r="240" spans="30:30" ht="30" customHeight="1" x14ac:dyDescent="0.35">
      <c r="AD240" s="93"/>
    </row>
    <row r="241" spans="30:30" ht="30" customHeight="1" x14ac:dyDescent="0.35">
      <c r="AD241" s="93"/>
    </row>
    <row r="242" spans="30:30" ht="30" customHeight="1" x14ac:dyDescent="0.35">
      <c r="AD242" s="93"/>
    </row>
    <row r="243" spans="30:30" ht="30" customHeight="1" x14ac:dyDescent="0.35">
      <c r="AD243" s="93"/>
    </row>
    <row r="244" spans="30:30" ht="30" customHeight="1" x14ac:dyDescent="0.35">
      <c r="AD244" s="93"/>
    </row>
    <row r="245" spans="30:30" ht="30" customHeight="1" x14ac:dyDescent="0.35">
      <c r="AD245" s="93"/>
    </row>
    <row r="246" spans="30:30" ht="30" customHeight="1" x14ac:dyDescent="0.35">
      <c r="AD246" s="93"/>
    </row>
    <row r="247" spans="30:30" ht="30" customHeight="1" x14ac:dyDescent="0.35">
      <c r="AD247" s="93"/>
    </row>
    <row r="248" spans="30:30" ht="30" customHeight="1" x14ac:dyDescent="0.35">
      <c r="AD248" s="93"/>
    </row>
    <row r="249" spans="30:30" ht="30" customHeight="1" x14ac:dyDescent="0.35">
      <c r="AD249" s="93"/>
    </row>
    <row r="250" spans="30:30" ht="30" customHeight="1" x14ac:dyDescent="0.35">
      <c r="AD250" s="93"/>
    </row>
    <row r="251" spans="30:30" ht="30" customHeight="1" x14ac:dyDescent="0.35">
      <c r="AD251" s="93"/>
    </row>
    <row r="252" spans="30:30" ht="30" customHeight="1" x14ac:dyDescent="0.35">
      <c r="AD252" s="93"/>
    </row>
    <row r="253" spans="30:30" ht="30" customHeight="1" x14ac:dyDescent="0.35">
      <c r="AD253" s="93"/>
    </row>
    <row r="254" spans="30:30" ht="30" customHeight="1" x14ac:dyDescent="0.35">
      <c r="AD254" s="93"/>
    </row>
    <row r="255" spans="30:30" ht="30" customHeight="1" x14ac:dyDescent="0.35">
      <c r="AD255" s="93"/>
    </row>
    <row r="256" spans="30:30" ht="30" customHeight="1" x14ac:dyDescent="0.35">
      <c r="AD256" s="93"/>
    </row>
    <row r="257" spans="30:30" ht="30" customHeight="1" x14ac:dyDescent="0.35">
      <c r="AD257" s="93"/>
    </row>
    <row r="258" spans="30:30" ht="30" customHeight="1" x14ac:dyDescent="0.35">
      <c r="AD258" s="93"/>
    </row>
    <row r="259" spans="30:30" ht="30" customHeight="1" x14ac:dyDescent="0.35">
      <c r="AD259" s="93"/>
    </row>
    <row r="260" spans="30:30" ht="30" customHeight="1" x14ac:dyDescent="0.35">
      <c r="AD260" s="93"/>
    </row>
    <row r="261" spans="30:30" ht="30" customHeight="1" x14ac:dyDescent="0.35">
      <c r="AD261" s="93"/>
    </row>
    <row r="262" spans="30:30" ht="30" customHeight="1" x14ac:dyDescent="0.35">
      <c r="AD262" s="93"/>
    </row>
    <row r="263" spans="30:30" ht="30" customHeight="1" x14ac:dyDescent="0.35">
      <c r="AD263" s="93"/>
    </row>
    <row r="264" spans="30:30" ht="30" customHeight="1" x14ac:dyDescent="0.35">
      <c r="AD264" s="93"/>
    </row>
    <row r="265" spans="30:30" ht="30" customHeight="1" x14ac:dyDescent="0.35">
      <c r="AD265" s="93"/>
    </row>
    <row r="266" spans="30:30" ht="30" customHeight="1" x14ac:dyDescent="0.35">
      <c r="AD266" s="93"/>
    </row>
    <row r="267" spans="30:30" ht="30" customHeight="1" x14ac:dyDescent="0.35">
      <c r="AD267" s="93"/>
    </row>
    <row r="268" spans="30:30" ht="30" customHeight="1" x14ac:dyDescent="0.35">
      <c r="AD268" s="93"/>
    </row>
    <row r="269" spans="30:30" ht="30" customHeight="1" x14ac:dyDescent="0.35">
      <c r="AD269" s="93"/>
    </row>
    <row r="270" spans="30:30" ht="30" customHeight="1" x14ac:dyDescent="0.35">
      <c r="AD270" s="93"/>
    </row>
    <row r="271" spans="30:30" ht="30" customHeight="1" x14ac:dyDescent="0.35">
      <c r="AD271" s="93"/>
    </row>
    <row r="272" spans="30:30" ht="30" customHeight="1" x14ac:dyDescent="0.35">
      <c r="AD272" s="93"/>
    </row>
    <row r="273" spans="30:30" ht="30" customHeight="1" x14ac:dyDescent="0.35">
      <c r="AD273" s="93"/>
    </row>
    <row r="274" spans="30:30" ht="30" customHeight="1" x14ac:dyDescent="0.35">
      <c r="AD274" s="93"/>
    </row>
    <row r="275" spans="30:30" ht="30" customHeight="1" x14ac:dyDescent="0.35">
      <c r="AD275" s="93"/>
    </row>
    <row r="276" spans="30:30" ht="30" customHeight="1" x14ac:dyDescent="0.35">
      <c r="AD276" s="93"/>
    </row>
    <row r="277" spans="30:30" ht="30" customHeight="1" x14ac:dyDescent="0.35">
      <c r="AD277" s="93"/>
    </row>
    <row r="278" spans="30:30" ht="30" customHeight="1" x14ac:dyDescent="0.35">
      <c r="AD278" s="93"/>
    </row>
    <row r="279" spans="30:30" ht="30" customHeight="1" x14ac:dyDescent="0.35">
      <c r="AD279" s="93"/>
    </row>
    <row r="280" spans="30:30" ht="30" customHeight="1" x14ac:dyDescent="0.35">
      <c r="AD280" s="93"/>
    </row>
    <row r="281" spans="30:30" ht="30" customHeight="1" x14ac:dyDescent="0.35">
      <c r="AD281" s="93"/>
    </row>
    <row r="282" spans="30:30" ht="30" customHeight="1" x14ac:dyDescent="0.35">
      <c r="AD282" s="93"/>
    </row>
    <row r="283" spans="30:30" ht="30" customHeight="1" x14ac:dyDescent="0.35">
      <c r="AD283" s="93"/>
    </row>
    <row r="284" spans="30:30" ht="30" customHeight="1" x14ac:dyDescent="0.35">
      <c r="AD284" s="93"/>
    </row>
    <row r="285" spans="30:30" ht="30" customHeight="1" x14ac:dyDescent="0.35">
      <c r="AD285" s="93"/>
    </row>
    <row r="286" spans="30:30" ht="30" customHeight="1" x14ac:dyDescent="0.35">
      <c r="AD286" s="93"/>
    </row>
    <row r="287" spans="30:30" ht="30" customHeight="1" x14ac:dyDescent="0.35">
      <c r="AD287" s="93"/>
    </row>
    <row r="288" spans="30:30" ht="30" customHeight="1" x14ac:dyDescent="0.35">
      <c r="AD288" s="93"/>
    </row>
    <row r="289" spans="30:30" ht="30" customHeight="1" x14ac:dyDescent="0.35">
      <c r="AD289" s="93"/>
    </row>
    <row r="290" spans="30:30" ht="30" customHeight="1" x14ac:dyDescent="0.35">
      <c r="AD290" s="93"/>
    </row>
    <row r="291" spans="30:30" ht="30" customHeight="1" x14ac:dyDescent="0.35">
      <c r="AD291" s="93"/>
    </row>
    <row r="292" spans="30:30" ht="30" customHeight="1" x14ac:dyDescent="0.35">
      <c r="AD292" s="93"/>
    </row>
    <row r="293" spans="30:30" ht="30" customHeight="1" x14ac:dyDescent="0.35">
      <c r="AD293" s="93"/>
    </row>
    <row r="294" spans="30:30" ht="30" customHeight="1" x14ac:dyDescent="0.35">
      <c r="AD294" s="93"/>
    </row>
    <row r="295" spans="30:30" ht="30" customHeight="1" x14ac:dyDescent="0.35">
      <c r="AD295" s="93"/>
    </row>
    <row r="296" spans="30:30" ht="30" customHeight="1" x14ac:dyDescent="0.35">
      <c r="AD296" s="93"/>
    </row>
    <row r="297" spans="30:30" ht="30" customHeight="1" x14ac:dyDescent="0.35">
      <c r="AD297" s="93"/>
    </row>
    <row r="298" spans="30:30" ht="30" customHeight="1" x14ac:dyDescent="0.35">
      <c r="AD298" s="93"/>
    </row>
    <row r="299" spans="30:30" ht="30" customHeight="1" x14ac:dyDescent="0.35">
      <c r="AD299" s="93"/>
    </row>
    <row r="300" spans="30:30" ht="30" customHeight="1" x14ac:dyDescent="0.35">
      <c r="AD300" s="93"/>
    </row>
    <row r="301" spans="30:30" ht="30" customHeight="1" x14ac:dyDescent="0.35">
      <c r="AD301" s="93"/>
    </row>
    <row r="302" spans="30:30" ht="30" customHeight="1" x14ac:dyDescent="0.35">
      <c r="AD302" s="93"/>
    </row>
    <row r="303" spans="30:30" ht="30" customHeight="1" x14ac:dyDescent="0.35">
      <c r="AD303" s="93"/>
    </row>
    <row r="304" spans="30:30" ht="30" customHeight="1" x14ac:dyDescent="0.35">
      <c r="AD304" s="93"/>
    </row>
    <row r="305" spans="30:30" ht="30" customHeight="1" x14ac:dyDescent="0.35">
      <c r="AD305" s="93"/>
    </row>
    <row r="306" spans="30:30" ht="30" customHeight="1" x14ac:dyDescent="0.35">
      <c r="AD306" s="93"/>
    </row>
    <row r="307" spans="30:30" ht="30" customHeight="1" x14ac:dyDescent="0.35">
      <c r="AD307" s="93"/>
    </row>
    <row r="308" spans="30:30" ht="30" customHeight="1" x14ac:dyDescent="0.35">
      <c r="AD308" s="93"/>
    </row>
    <row r="309" spans="30:30" ht="30" customHeight="1" x14ac:dyDescent="0.35">
      <c r="AD309" s="93"/>
    </row>
    <row r="310" spans="30:30" ht="30" customHeight="1" x14ac:dyDescent="0.35">
      <c r="AD310" s="93"/>
    </row>
    <row r="311" spans="30:30" ht="30" customHeight="1" x14ac:dyDescent="0.35">
      <c r="AD311" s="93"/>
    </row>
    <row r="312" spans="30:30" ht="30" customHeight="1" x14ac:dyDescent="0.35">
      <c r="AD312" s="93"/>
    </row>
    <row r="313" spans="30:30" ht="30" customHeight="1" x14ac:dyDescent="0.35">
      <c r="AD313" s="93"/>
    </row>
    <row r="314" spans="30:30" ht="30" customHeight="1" x14ac:dyDescent="0.35">
      <c r="AD314" s="93"/>
    </row>
    <row r="315" spans="30:30" ht="30" customHeight="1" x14ac:dyDescent="0.35">
      <c r="AD315" s="93"/>
    </row>
    <row r="316" spans="30:30" ht="30" customHeight="1" x14ac:dyDescent="0.35">
      <c r="AD316" s="93"/>
    </row>
    <row r="317" spans="30:30" ht="30" customHeight="1" x14ac:dyDescent="0.35">
      <c r="AD317" s="93"/>
    </row>
    <row r="318" spans="30:30" ht="30" customHeight="1" x14ac:dyDescent="0.35">
      <c r="AD318" s="93"/>
    </row>
    <row r="319" spans="30:30" ht="30" customHeight="1" x14ac:dyDescent="0.35">
      <c r="AD319" s="93"/>
    </row>
    <row r="320" spans="30:30" ht="30" customHeight="1" x14ac:dyDescent="0.35">
      <c r="AD320" s="93"/>
    </row>
    <row r="321" spans="30:30" ht="30" customHeight="1" x14ac:dyDescent="0.35">
      <c r="AD321" s="93"/>
    </row>
    <row r="322" spans="30:30" ht="30" customHeight="1" x14ac:dyDescent="0.35">
      <c r="AD322" s="93"/>
    </row>
    <row r="323" spans="30:30" ht="30" customHeight="1" x14ac:dyDescent="0.35">
      <c r="AD323" s="93"/>
    </row>
    <row r="324" spans="30:30" ht="30" customHeight="1" x14ac:dyDescent="0.35">
      <c r="AD324" s="93"/>
    </row>
    <row r="325" spans="30:30" ht="30" customHeight="1" x14ac:dyDescent="0.35">
      <c r="AD325" s="93"/>
    </row>
    <row r="326" spans="30:30" ht="30" customHeight="1" x14ac:dyDescent="0.35">
      <c r="AD326" s="93"/>
    </row>
    <row r="327" spans="30:30" ht="30" customHeight="1" x14ac:dyDescent="0.35">
      <c r="AD327" s="93"/>
    </row>
    <row r="328" spans="30:30" ht="30" customHeight="1" x14ac:dyDescent="0.35">
      <c r="AD328" s="93"/>
    </row>
    <row r="329" spans="30:30" ht="30" customHeight="1" x14ac:dyDescent="0.35">
      <c r="AD329" s="93"/>
    </row>
    <row r="330" spans="30:30" ht="30" customHeight="1" x14ac:dyDescent="0.35">
      <c r="AD330" s="93"/>
    </row>
    <row r="331" spans="30:30" ht="30" customHeight="1" x14ac:dyDescent="0.35">
      <c r="AD331" s="93"/>
    </row>
    <row r="332" spans="30:30" ht="30" customHeight="1" x14ac:dyDescent="0.35">
      <c r="AD332" s="93"/>
    </row>
    <row r="333" spans="30:30" ht="30" customHeight="1" x14ac:dyDescent="0.35">
      <c r="AD333" s="93"/>
    </row>
    <row r="334" spans="30:30" ht="30" customHeight="1" x14ac:dyDescent="0.35">
      <c r="AD334" s="93"/>
    </row>
    <row r="335" spans="30:30" ht="30" customHeight="1" x14ac:dyDescent="0.35">
      <c r="AD335" s="93"/>
    </row>
    <row r="336" spans="30:30" ht="30" customHeight="1" x14ac:dyDescent="0.35">
      <c r="AD336" s="93"/>
    </row>
    <row r="337" spans="30:30" ht="30" customHeight="1" x14ac:dyDescent="0.35">
      <c r="AD337" s="93"/>
    </row>
    <row r="338" spans="30:30" ht="30" customHeight="1" x14ac:dyDescent="0.35">
      <c r="AD338" s="93"/>
    </row>
    <row r="339" spans="30:30" ht="30" customHeight="1" x14ac:dyDescent="0.35">
      <c r="AD339" s="93"/>
    </row>
    <row r="340" spans="30:30" ht="30" customHeight="1" x14ac:dyDescent="0.35">
      <c r="AD340" s="93"/>
    </row>
    <row r="341" spans="30:30" ht="30" customHeight="1" x14ac:dyDescent="0.35">
      <c r="AD341" s="93"/>
    </row>
    <row r="342" spans="30:30" ht="30" customHeight="1" x14ac:dyDescent="0.35">
      <c r="AD342" s="93"/>
    </row>
    <row r="343" spans="30:30" ht="30" customHeight="1" x14ac:dyDescent="0.35">
      <c r="AD343" s="93"/>
    </row>
    <row r="344" spans="30:30" ht="30" customHeight="1" x14ac:dyDescent="0.35">
      <c r="AD344" s="93"/>
    </row>
    <row r="345" spans="30:30" ht="30" customHeight="1" x14ac:dyDescent="0.35">
      <c r="AD345" s="93"/>
    </row>
    <row r="346" spans="30:30" ht="30" customHeight="1" x14ac:dyDescent="0.35">
      <c r="AD346" s="93"/>
    </row>
    <row r="347" spans="30:30" ht="30" customHeight="1" x14ac:dyDescent="0.35">
      <c r="AD347" s="93"/>
    </row>
    <row r="348" spans="30:30" ht="30" customHeight="1" x14ac:dyDescent="0.35">
      <c r="AD348" s="93"/>
    </row>
    <row r="349" spans="30:30" ht="30" customHeight="1" x14ac:dyDescent="0.35">
      <c r="AD349" s="93"/>
    </row>
    <row r="350" spans="30:30" ht="30" customHeight="1" x14ac:dyDescent="0.35">
      <c r="AD350" s="93"/>
    </row>
    <row r="351" spans="30:30" ht="30" customHeight="1" x14ac:dyDescent="0.35">
      <c r="AD351" s="93"/>
    </row>
    <row r="352" spans="30:30" ht="30" customHeight="1" x14ac:dyDescent="0.35">
      <c r="AD352" s="93"/>
    </row>
    <row r="353" spans="30:30" ht="30" customHeight="1" x14ac:dyDescent="0.35">
      <c r="AD353" s="93"/>
    </row>
    <row r="354" spans="30:30" ht="30" customHeight="1" x14ac:dyDescent="0.35">
      <c r="AD354" s="93"/>
    </row>
    <row r="355" spans="30:30" ht="30" customHeight="1" x14ac:dyDescent="0.35">
      <c r="AD355" s="93"/>
    </row>
    <row r="356" spans="30:30" ht="30" customHeight="1" x14ac:dyDescent="0.35">
      <c r="AD356" s="93"/>
    </row>
    <row r="357" spans="30:30" ht="30" customHeight="1" x14ac:dyDescent="0.35">
      <c r="AD357" s="93"/>
    </row>
    <row r="358" spans="30:30" ht="30" customHeight="1" x14ac:dyDescent="0.35">
      <c r="AD358" s="93"/>
    </row>
    <row r="359" spans="30:30" ht="30" customHeight="1" x14ac:dyDescent="0.35">
      <c r="AD359" s="93"/>
    </row>
    <row r="360" spans="30:30" ht="30" customHeight="1" x14ac:dyDescent="0.35">
      <c r="AD360" s="93"/>
    </row>
    <row r="361" spans="30:30" ht="30" customHeight="1" x14ac:dyDescent="0.35">
      <c r="AD361" s="93"/>
    </row>
    <row r="362" spans="30:30" ht="30" customHeight="1" x14ac:dyDescent="0.35">
      <c r="AD362" s="93"/>
    </row>
    <row r="363" spans="30:30" ht="30" customHeight="1" x14ac:dyDescent="0.35">
      <c r="AD363" s="93"/>
    </row>
    <row r="364" spans="30:30" ht="30" customHeight="1" x14ac:dyDescent="0.35">
      <c r="AD364" s="93"/>
    </row>
    <row r="365" spans="30:30" ht="30" customHeight="1" x14ac:dyDescent="0.35">
      <c r="AD365" s="93"/>
    </row>
    <row r="366" spans="30:30" ht="30" customHeight="1" x14ac:dyDescent="0.35">
      <c r="AD366" s="93"/>
    </row>
    <row r="367" spans="30:30" ht="30" customHeight="1" x14ac:dyDescent="0.35">
      <c r="AD367" s="93"/>
    </row>
    <row r="368" spans="30:30" ht="30" customHeight="1" x14ac:dyDescent="0.35">
      <c r="AD368" s="93"/>
    </row>
    <row r="369" spans="30:30" ht="30" customHeight="1" x14ac:dyDescent="0.35">
      <c r="AD369" s="93"/>
    </row>
    <row r="370" spans="30:30" ht="30" customHeight="1" x14ac:dyDescent="0.35">
      <c r="AD370" s="93"/>
    </row>
    <row r="371" spans="30:30" ht="30" customHeight="1" x14ac:dyDescent="0.35">
      <c r="AD371" s="93"/>
    </row>
    <row r="372" spans="30:30" ht="30" customHeight="1" x14ac:dyDescent="0.35">
      <c r="AD372" s="93"/>
    </row>
    <row r="373" spans="30:30" ht="30" customHeight="1" x14ac:dyDescent="0.35">
      <c r="AD373" s="93"/>
    </row>
    <row r="374" spans="30:30" ht="30" customHeight="1" x14ac:dyDescent="0.35">
      <c r="AD374" s="93"/>
    </row>
    <row r="375" spans="30:30" ht="30" customHeight="1" x14ac:dyDescent="0.35">
      <c r="AD375" s="93"/>
    </row>
    <row r="376" spans="30:30" ht="30" customHeight="1" x14ac:dyDescent="0.35">
      <c r="AD376" s="93"/>
    </row>
    <row r="377" spans="30:30" ht="30" customHeight="1" x14ac:dyDescent="0.35">
      <c r="AD377" s="93"/>
    </row>
    <row r="378" spans="30:30" ht="30" customHeight="1" x14ac:dyDescent="0.35">
      <c r="AD378" s="93"/>
    </row>
    <row r="379" spans="30:30" ht="30" customHeight="1" x14ac:dyDescent="0.35">
      <c r="AD379" s="93"/>
    </row>
    <row r="380" spans="30:30" ht="30" customHeight="1" x14ac:dyDescent="0.35">
      <c r="AD380" s="93"/>
    </row>
    <row r="381" spans="30:30" ht="30" customHeight="1" x14ac:dyDescent="0.35">
      <c r="AD381" s="93"/>
    </row>
    <row r="382" spans="30:30" ht="30" customHeight="1" x14ac:dyDescent="0.35">
      <c r="AD382" s="93"/>
    </row>
    <row r="383" spans="30:30" ht="30" customHeight="1" x14ac:dyDescent="0.35">
      <c r="AD383" s="93"/>
    </row>
    <row r="384" spans="30:30" ht="30" customHeight="1" x14ac:dyDescent="0.35">
      <c r="AD384" s="93"/>
    </row>
    <row r="385" spans="30:30" ht="30" customHeight="1" x14ac:dyDescent="0.35">
      <c r="AD385" s="93"/>
    </row>
    <row r="386" spans="30:30" ht="30" customHeight="1" x14ac:dyDescent="0.35">
      <c r="AD386" s="93"/>
    </row>
    <row r="387" spans="30:30" ht="30" customHeight="1" x14ac:dyDescent="0.35">
      <c r="AD387" s="93"/>
    </row>
    <row r="388" spans="30:30" ht="30" customHeight="1" x14ac:dyDescent="0.35">
      <c r="AD388" s="93"/>
    </row>
    <row r="389" spans="30:30" ht="30" customHeight="1" x14ac:dyDescent="0.35">
      <c r="AD389" s="93"/>
    </row>
    <row r="390" spans="30:30" ht="30" customHeight="1" x14ac:dyDescent="0.35">
      <c r="AD390" s="93"/>
    </row>
    <row r="391" spans="30:30" ht="30" customHeight="1" x14ac:dyDescent="0.35">
      <c r="AD391" s="93"/>
    </row>
    <row r="392" spans="30:30" ht="30" customHeight="1" x14ac:dyDescent="0.35">
      <c r="AD392" s="93"/>
    </row>
    <row r="393" spans="30:30" ht="30" customHeight="1" x14ac:dyDescent="0.35">
      <c r="AD393" s="93"/>
    </row>
    <row r="394" spans="30:30" ht="30" customHeight="1" x14ac:dyDescent="0.35">
      <c r="AD394" s="93"/>
    </row>
    <row r="395" spans="30:30" ht="30" customHeight="1" x14ac:dyDescent="0.35">
      <c r="AD395" s="93"/>
    </row>
    <row r="396" spans="30:30" ht="30" customHeight="1" x14ac:dyDescent="0.35">
      <c r="AD396" s="93"/>
    </row>
    <row r="397" spans="30:30" ht="30" customHeight="1" x14ac:dyDescent="0.35">
      <c r="AD397" s="93"/>
    </row>
    <row r="398" spans="30:30" ht="30" customHeight="1" x14ac:dyDescent="0.35">
      <c r="AD398" s="93"/>
    </row>
    <row r="399" spans="30:30" ht="30" customHeight="1" x14ac:dyDescent="0.35">
      <c r="AD399" s="93"/>
    </row>
    <row r="400" spans="30:30" ht="30" customHeight="1" x14ac:dyDescent="0.35">
      <c r="AD400" s="93"/>
    </row>
    <row r="401" spans="30:30" ht="30" customHeight="1" x14ac:dyDescent="0.35">
      <c r="AD401" s="93"/>
    </row>
    <row r="402" spans="30:30" ht="30" customHeight="1" x14ac:dyDescent="0.35">
      <c r="AD402" s="93"/>
    </row>
    <row r="403" spans="30:30" ht="30" customHeight="1" x14ac:dyDescent="0.35">
      <c r="AD403" s="93"/>
    </row>
    <row r="404" spans="30:30" ht="30" customHeight="1" x14ac:dyDescent="0.35">
      <c r="AD404" s="93"/>
    </row>
    <row r="405" spans="30:30" ht="30" customHeight="1" x14ac:dyDescent="0.35">
      <c r="AD405" s="93"/>
    </row>
    <row r="406" spans="30:30" ht="30" customHeight="1" x14ac:dyDescent="0.35">
      <c r="AD406" s="93"/>
    </row>
    <row r="407" spans="30:30" ht="30" customHeight="1" x14ac:dyDescent="0.35">
      <c r="AD407" s="93"/>
    </row>
    <row r="408" spans="30:30" ht="30" customHeight="1" x14ac:dyDescent="0.35">
      <c r="AD408" s="93"/>
    </row>
    <row r="409" spans="30:30" ht="30" customHeight="1" x14ac:dyDescent="0.35">
      <c r="AD409" s="93"/>
    </row>
    <row r="410" spans="30:30" ht="30" customHeight="1" x14ac:dyDescent="0.35">
      <c r="AD410" s="93"/>
    </row>
    <row r="411" spans="30:30" ht="30" customHeight="1" x14ac:dyDescent="0.35">
      <c r="AD411" s="93"/>
    </row>
    <row r="412" spans="30:30" ht="30" customHeight="1" x14ac:dyDescent="0.35">
      <c r="AD412" s="93"/>
    </row>
    <row r="413" spans="30:30" ht="30" customHeight="1" x14ac:dyDescent="0.35">
      <c r="AD413" s="93"/>
    </row>
    <row r="414" spans="30:30" ht="30" customHeight="1" x14ac:dyDescent="0.35">
      <c r="AD414" s="93"/>
    </row>
    <row r="415" spans="30:30" ht="30" customHeight="1" x14ac:dyDescent="0.35">
      <c r="AD415" s="93"/>
    </row>
    <row r="416" spans="30:30" ht="30" customHeight="1" x14ac:dyDescent="0.35">
      <c r="AD416" s="93"/>
    </row>
    <row r="417" spans="30:30" ht="30" customHeight="1" x14ac:dyDescent="0.35">
      <c r="AD417" s="93"/>
    </row>
    <row r="418" spans="30:30" ht="30" customHeight="1" x14ac:dyDescent="0.35">
      <c r="AD418" s="93"/>
    </row>
    <row r="419" spans="30:30" ht="30" customHeight="1" x14ac:dyDescent="0.35">
      <c r="AD419" s="93"/>
    </row>
    <row r="420" spans="30:30" ht="30" customHeight="1" x14ac:dyDescent="0.35">
      <c r="AD420" s="93"/>
    </row>
    <row r="421" spans="30:30" ht="30" customHeight="1" x14ac:dyDescent="0.35">
      <c r="AD421" s="93"/>
    </row>
    <row r="422" spans="30:30" ht="30" customHeight="1" x14ac:dyDescent="0.35">
      <c r="AD422" s="93"/>
    </row>
    <row r="423" spans="30:30" ht="30" customHeight="1" x14ac:dyDescent="0.35">
      <c r="AD423" s="93"/>
    </row>
    <row r="424" spans="30:30" ht="30" customHeight="1" x14ac:dyDescent="0.35">
      <c r="AD424" s="93"/>
    </row>
    <row r="425" spans="30:30" ht="30" customHeight="1" x14ac:dyDescent="0.35">
      <c r="AD425" s="93"/>
    </row>
    <row r="426" spans="30:30" ht="30" customHeight="1" x14ac:dyDescent="0.35">
      <c r="AD426" s="93"/>
    </row>
    <row r="427" spans="30:30" ht="30" customHeight="1" x14ac:dyDescent="0.35">
      <c r="AD427" s="93"/>
    </row>
    <row r="428" spans="30:30" ht="30" customHeight="1" x14ac:dyDescent="0.35">
      <c r="AD428" s="93"/>
    </row>
    <row r="429" spans="30:30" ht="30" customHeight="1" x14ac:dyDescent="0.35">
      <c r="AD429" s="93"/>
    </row>
    <row r="430" spans="30:30" ht="30" customHeight="1" x14ac:dyDescent="0.35">
      <c r="AD430" s="93"/>
    </row>
    <row r="431" spans="30:30" ht="30" customHeight="1" x14ac:dyDescent="0.35">
      <c r="AD431" s="93"/>
    </row>
    <row r="432" spans="30:30" ht="30" customHeight="1" x14ac:dyDescent="0.35">
      <c r="AD432" s="93"/>
    </row>
    <row r="433" spans="30:30" ht="30" customHeight="1" x14ac:dyDescent="0.35">
      <c r="AD433" s="93"/>
    </row>
    <row r="434" spans="30:30" ht="30" customHeight="1" x14ac:dyDescent="0.35">
      <c r="AD434" s="93"/>
    </row>
    <row r="435" spans="30:30" ht="30" customHeight="1" x14ac:dyDescent="0.35">
      <c r="AD435" s="93"/>
    </row>
    <row r="436" spans="30:30" ht="30" customHeight="1" x14ac:dyDescent="0.35">
      <c r="AD436" s="93"/>
    </row>
    <row r="437" spans="30:30" ht="30" customHeight="1" x14ac:dyDescent="0.35">
      <c r="AD437" s="93"/>
    </row>
    <row r="438" spans="30:30" ht="30" customHeight="1" x14ac:dyDescent="0.35">
      <c r="AD438" s="93"/>
    </row>
    <row r="439" spans="30:30" ht="30" customHeight="1" x14ac:dyDescent="0.35">
      <c r="AD439" s="93"/>
    </row>
    <row r="440" spans="30:30" ht="30" customHeight="1" x14ac:dyDescent="0.35">
      <c r="AD440" s="93"/>
    </row>
    <row r="441" spans="30:30" ht="30" customHeight="1" x14ac:dyDescent="0.35">
      <c r="AD441" s="93"/>
    </row>
    <row r="442" spans="30:30" ht="30" customHeight="1" x14ac:dyDescent="0.35">
      <c r="AD442" s="93"/>
    </row>
    <row r="443" spans="30:30" ht="30" customHeight="1" x14ac:dyDescent="0.35">
      <c r="AD443" s="93"/>
    </row>
    <row r="444" spans="30:30" ht="30" customHeight="1" x14ac:dyDescent="0.35">
      <c r="AD444" s="93"/>
    </row>
    <row r="445" spans="30:30" ht="30" customHeight="1" x14ac:dyDescent="0.35">
      <c r="AD445" s="93"/>
    </row>
    <row r="446" spans="30:30" ht="30" customHeight="1" x14ac:dyDescent="0.35">
      <c r="AD446" s="93"/>
    </row>
    <row r="447" spans="30:30" ht="30" customHeight="1" x14ac:dyDescent="0.35">
      <c r="AD447" s="93"/>
    </row>
    <row r="448" spans="30:30" ht="30" customHeight="1" x14ac:dyDescent="0.35">
      <c r="AD448" s="93"/>
    </row>
    <row r="449" spans="30:30" ht="30" customHeight="1" x14ac:dyDescent="0.35">
      <c r="AD449" s="93"/>
    </row>
    <row r="450" spans="30:30" ht="30" customHeight="1" x14ac:dyDescent="0.35">
      <c r="AD450" s="93"/>
    </row>
    <row r="451" spans="30:30" ht="30" customHeight="1" x14ac:dyDescent="0.35">
      <c r="AD451" s="93"/>
    </row>
    <row r="452" spans="30:30" ht="30" customHeight="1" x14ac:dyDescent="0.35">
      <c r="AD452" s="93"/>
    </row>
    <row r="453" spans="30:30" ht="30" customHeight="1" x14ac:dyDescent="0.35">
      <c r="AD453" s="93"/>
    </row>
    <row r="454" spans="30:30" ht="30" customHeight="1" x14ac:dyDescent="0.35">
      <c r="AD454" s="93"/>
    </row>
    <row r="455" spans="30:30" ht="30" customHeight="1" x14ac:dyDescent="0.35">
      <c r="AD455" s="93"/>
    </row>
    <row r="456" spans="30:30" ht="30" customHeight="1" x14ac:dyDescent="0.35">
      <c r="AD456" s="93"/>
    </row>
    <row r="457" spans="30:30" ht="30" customHeight="1" x14ac:dyDescent="0.35">
      <c r="AD457" s="93"/>
    </row>
    <row r="458" spans="30:30" ht="30" customHeight="1" x14ac:dyDescent="0.35">
      <c r="AD458" s="93"/>
    </row>
    <row r="459" spans="30:30" ht="30" customHeight="1" x14ac:dyDescent="0.35">
      <c r="AD459" s="93"/>
    </row>
    <row r="460" spans="30:30" ht="30" customHeight="1" x14ac:dyDescent="0.35">
      <c r="AD460" s="93"/>
    </row>
    <row r="461" spans="30:30" ht="30" customHeight="1" x14ac:dyDescent="0.35">
      <c r="AD461" s="93"/>
    </row>
    <row r="462" spans="30:30" ht="30" customHeight="1" x14ac:dyDescent="0.35">
      <c r="AD462" s="93"/>
    </row>
    <row r="463" spans="30:30" ht="30" customHeight="1" x14ac:dyDescent="0.35">
      <c r="AD463" s="93"/>
    </row>
    <row r="464" spans="30:30" ht="30" customHeight="1" x14ac:dyDescent="0.35">
      <c r="AD464" s="93"/>
    </row>
    <row r="465" spans="30:30" ht="30" customHeight="1" x14ac:dyDescent="0.35">
      <c r="AD465" s="93"/>
    </row>
    <row r="466" spans="30:30" ht="30" customHeight="1" x14ac:dyDescent="0.35">
      <c r="AD466" s="93"/>
    </row>
    <row r="467" spans="30:30" ht="30" customHeight="1" x14ac:dyDescent="0.35">
      <c r="AD467" s="93"/>
    </row>
    <row r="468" spans="30:30" ht="30" customHeight="1" x14ac:dyDescent="0.35">
      <c r="AD468" s="93"/>
    </row>
    <row r="469" spans="30:30" ht="30" customHeight="1" x14ac:dyDescent="0.35">
      <c r="AD469" s="93"/>
    </row>
    <row r="470" spans="30:30" ht="30" customHeight="1" x14ac:dyDescent="0.35">
      <c r="AD470" s="93"/>
    </row>
    <row r="471" spans="30:30" ht="30" customHeight="1" x14ac:dyDescent="0.35">
      <c r="AD471" s="93"/>
    </row>
    <row r="472" spans="30:30" ht="30" customHeight="1" x14ac:dyDescent="0.35">
      <c r="AD472" s="93"/>
    </row>
    <row r="473" spans="30:30" ht="30" customHeight="1" x14ac:dyDescent="0.35">
      <c r="AD473" s="93"/>
    </row>
    <row r="474" spans="30:30" ht="30" customHeight="1" x14ac:dyDescent="0.35">
      <c r="AD474" s="93"/>
    </row>
    <row r="475" spans="30:30" ht="30" customHeight="1" x14ac:dyDescent="0.35">
      <c r="AD475" s="93"/>
    </row>
    <row r="476" spans="30:30" ht="30" customHeight="1" x14ac:dyDescent="0.35">
      <c r="AD476" s="93"/>
    </row>
    <row r="477" spans="30:30" ht="30" customHeight="1" x14ac:dyDescent="0.35">
      <c r="AD477" s="93"/>
    </row>
    <row r="478" spans="30:30" ht="30" customHeight="1" x14ac:dyDescent="0.35">
      <c r="AD478" s="93"/>
    </row>
    <row r="479" spans="30:30" ht="30" customHeight="1" x14ac:dyDescent="0.35">
      <c r="AD479" s="93"/>
    </row>
    <row r="480" spans="30:30" ht="30" customHeight="1" x14ac:dyDescent="0.35">
      <c r="AD480" s="93"/>
    </row>
    <row r="481" spans="30:30" ht="30" customHeight="1" x14ac:dyDescent="0.35">
      <c r="AD481" s="93"/>
    </row>
    <row r="482" spans="30:30" ht="30" customHeight="1" x14ac:dyDescent="0.35">
      <c r="AD482" s="93"/>
    </row>
    <row r="483" spans="30:30" ht="30" customHeight="1" x14ac:dyDescent="0.35">
      <c r="AD483" s="93"/>
    </row>
    <row r="484" spans="30:30" ht="30" customHeight="1" x14ac:dyDescent="0.35">
      <c r="AD484" s="93"/>
    </row>
    <row r="485" spans="30:30" ht="30" customHeight="1" x14ac:dyDescent="0.35">
      <c r="AD485" s="93"/>
    </row>
    <row r="486" spans="30:30" ht="30" customHeight="1" x14ac:dyDescent="0.35">
      <c r="AD486" s="93"/>
    </row>
    <row r="487" spans="30:30" ht="30" customHeight="1" x14ac:dyDescent="0.35">
      <c r="AD487" s="93"/>
    </row>
    <row r="488" spans="30:30" ht="30" customHeight="1" x14ac:dyDescent="0.35">
      <c r="AD488" s="93"/>
    </row>
    <row r="489" spans="30:30" ht="30" customHeight="1" x14ac:dyDescent="0.35">
      <c r="AD489" s="93"/>
    </row>
    <row r="490" spans="30:30" ht="30" customHeight="1" x14ac:dyDescent="0.35">
      <c r="AD490" s="93"/>
    </row>
    <row r="491" spans="30:30" ht="30" customHeight="1" x14ac:dyDescent="0.35">
      <c r="AD491" s="93"/>
    </row>
    <row r="492" spans="30:30" ht="30" customHeight="1" x14ac:dyDescent="0.35">
      <c r="AD492" s="93"/>
    </row>
    <row r="493" spans="30:30" ht="30" customHeight="1" x14ac:dyDescent="0.35">
      <c r="AD493" s="93"/>
    </row>
    <row r="494" spans="30:30" ht="30" customHeight="1" x14ac:dyDescent="0.35">
      <c r="AD494" s="93"/>
    </row>
    <row r="495" spans="30:30" ht="30" customHeight="1" x14ac:dyDescent="0.35">
      <c r="AD495" s="93"/>
    </row>
    <row r="496" spans="30:30" ht="30" customHeight="1" x14ac:dyDescent="0.35">
      <c r="AD496" s="93"/>
    </row>
    <row r="497" spans="30:30" ht="30" customHeight="1" x14ac:dyDescent="0.35">
      <c r="AD497" s="93"/>
    </row>
    <row r="498" spans="30:30" ht="30" customHeight="1" x14ac:dyDescent="0.35">
      <c r="AD498" s="93"/>
    </row>
    <row r="499" spans="30:30" ht="30" customHeight="1" x14ac:dyDescent="0.35">
      <c r="AD499" s="93"/>
    </row>
    <row r="500" spans="30:30" ht="30" customHeight="1" x14ac:dyDescent="0.35">
      <c r="AD500" s="93"/>
    </row>
    <row r="501" spans="30:30" ht="30" customHeight="1" x14ac:dyDescent="0.35">
      <c r="AD501" s="93"/>
    </row>
    <row r="502" spans="30:30" ht="30" customHeight="1" x14ac:dyDescent="0.35">
      <c r="AD502" s="93"/>
    </row>
    <row r="503" spans="30:30" ht="30" customHeight="1" x14ac:dyDescent="0.35">
      <c r="AD503" s="93"/>
    </row>
    <row r="504" spans="30:30" ht="30" customHeight="1" x14ac:dyDescent="0.35">
      <c r="AD504" s="93"/>
    </row>
    <row r="505" spans="30:30" ht="30" customHeight="1" x14ac:dyDescent="0.35">
      <c r="AD505" s="93"/>
    </row>
    <row r="506" spans="30:30" ht="30" customHeight="1" x14ac:dyDescent="0.35">
      <c r="AD506" s="93"/>
    </row>
    <row r="507" spans="30:30" ht="30" customHeight="1" x14ac:dyDescent="0.35">
      <c r="AD507" s="93"/>
    </row>
    <row r="508" spans="30:30" ht="30" customHeight="1" x14ac:dyDescent="0.35">
      <c r="AD508" s="93"/>
    </row>
    <row r="509" spans="30:30" ht="30" customHeight="1" x14ac:dyDescent="0.35">
      <c r="AD509" s="93"/>
    </row>
    <row r="510" spans="30:30" ht="30" customHeight="1" x14ac:dyDescent="0.35">
      <c r="AD510" s="93"/>
    </row>
    <row r="511" spans="30:30" ht="30" customHeight="1" x14ac:dyDescent="0.35">
      <c r="AD511" s="93"/>
    </row>
    <row r="512" spans="30:30" ht="30" customHeight="1" x14ac:dyDescent="0.35">
      <c r="AD512" s="93"/>
    </row>
    <row r="513" spans="30:30" ht="30" customHeight="1" x14ac:dyDescent="0.35">
      <c r="AD513" s="93"/>
    </row>
    <row r="514" spans="30:30" ht="30" customHeight="1" x14ac:dyDescent="0.35">
      <c r="AD514" s="93"/>
    </row>
    <row r="515" spans="30:30" ht="30" customHeight="1" x14ac:dyDescent="0.35">
      <c r="AD515" s="93"/>
    </row>
    <row r="516" spans="30:30" ht="30" customHeight="1" x14ac:dyDescent="0.35">
      <c r="AD516" s="93"/>
    </row>
    <row r="517" spans="30:30" ht="30" customHeight="1" x14ac:dyDescent="0.35">
      <c r="AD517" s="93"/>
    </row>
    <row r="518" spans="30:30" ht="30" customHeight="1" x14ac:dyDescent="0.35">
      <c r="AD518" s="93"/>
    </row>
    <row r="519" spans="30:30" ht="30" customHeight="1" x14ac:dyDescent="0.35">
      <c r="AD519" s="93"/>
    </row>
    <row r="520" spans="30:30" ht="30" customHeight="1" x14ac:dyDescent="0.35">
      <c r="AD520" s="93"/>
    </row>
    <row r="521" spans="30:30" ht="30" customHeight="1" x14ac:dyDescent="0.35">
      <c r="AD521" s="93"/>
    </row>
    <row r="522" spans="30:30" ht="30" customHeight="1" x14ac:dyDescent="0.35">
      <c r="AD522" s="93"/>
    </row>
    <row r="523" spans="30:30" ht="30" customHeight="1" x14ac:dyDescent="0.35">
      <c r="AD523" s="93"/>
    </row>
    <row r="524" spans="30:30" ht="30" customHeight="1" x14ac:dyDescent="0.35">
      <c r="AD524" s="93"/>
    </row>
    <row r="525" spans="30:30" ht="30" customHeight="1" x14ac:dyDescent="0.35">
      <c r="AD525" s="93"/>
    </row>
    <row r="526" spans="30:30" ht="30" customHeight="1" x14ac:dyDescent="0.35">
      <c r="AD526" s="93"/>
    </row>
    <row r="527" spans="30:30" ht="30" customHeight="1" x14ac:dyDescent="0.35">
      <c r="AD527" s="93"/>
    </row>
    <row r="528" spans="30:30" ht="30" customHeight="1" x14ac:dyDescent="0.35">
      <c r="AD528" s="93"/>
    </row>
    <row r="529" spans="30:30" ht="30" customHeight="1" x14ac:dyDescent="0.35">
      <c r="AD529" s="93"/>
    </row>
    <row r="530" spans="30:30" ht="30" customHeight="1" x14ac:dyDescent="0.35">
      <c r="AD530" s="93"/>
    </row>
    <row r="531" spans="30:30" ht="30" customHeight="1" x14ac:dyDescent="0.35">
      <c r="AD531" s="93"/>
    </row>
    <row r="532" spans="30:30" ht="30" customHeight="1" x14ac:dyDescent="0.35">
      <c r="AD532" s="93"/>
    </row>
    <row r="533" spans="30:30" ht="30" customHeight="1" x14ac:dyDescent="0.35">
      <c r="AD533" s="93"/>
    </row>
    <row r="534" spans="30:30" ht="30" customHeight="1" x14ac:dyDescent="0.35">
      <c r="AD534" s="93"/>
    </row>
    <row r="535" spans="30:30" ht="30" customHeight="1" x14ac:dyDescent="0.35">
      <c r="AD535" s="93"/>
    </row>
    <row r="536" spans="30:30" ht="30" customHeight="1" x14ac:dyDescent="0.35">
      <c r="AD536" s="93"/>
    </row>
    <row r="537" spans="30:30" ht="30" customHeight="1" x14ac:dyDescent="0.35">
      <c r="AD537" s="93"/>
    </row>
    <row r="538" spans="30:30" ht="30" customHeight="1" x14ac:dyDescent="0.35">
      <c r="AD538" s="93"/>
    </row>
    <row r="539" spans="30:30" ht="30" customHeight="1" x14ac:dyDescent="0.35">
      <c r="AD539" s="93"/>
    </row>
    <row r="540" spans="30:30" ht="30" customHeight="1" x14ac:dyDescent="0.35">
      <c r="AD540" s="93"/>
    </row>
    <row r="541" spans="30:30" ht="30" customHeight="1" x14ac:dyDescent="0.35">
      <c r="AD541" s="93"/>
    </row>
    <row r="542" spans="30:30" ht="30" customHeight="1" x14ac:dyDescent="0.35">
      <c r="AD542" s="93"/>
    </row>
    <row r="543" spans="30:30" ht="30" customHeight="1" x14ac:dyDescent="0.35">
      <c r="AD543" s="93"/>
    </row>
    <row r="544" spans="30:30" ht="30" customHeight="1" x14ac:dyDescent="0.35">
      <c r="AD544" s="93"/>
    </row>
    <row r="545" spans="30:30" ht="30" customHeight="1" x14ac:dyDescent="0.35">
      <c r="AD545" s="93"/>
    </row>
    <row r="546" spans="30:30" ht="30" customHeight="1" x14ac:dyDescent="0.35">
      <c r="AD546" s="93"/>
    </row>
    <row r="547" spans="30:30" ht="30" customHeight="1" x14ac:dyDescent="0.35">
      <c r="AD547" s="93"/>
    </row>
    <row r="548" spans="30:30" ht="30" customHeight="1" x14ac:dyDescent="0.35">
      <c r="AD548" s="93"/>
    </row>
    <row r="549" spans="30:30" ht="30" customHeight="1" x14ac:dyDescent="0.35">
      <c r="AD549" s="93"/>
    </row>
    <row r="550" spans="30:30" ht="30" customHeight="1" x14ac:dyDescent="0.35">
      <c r="AD550" s="93"/>
    </row>
    <row r="551" spans="30:30" ht="30" customHeight="1" x14ac:dyDescent="0.35">
      <c r="AD551" s="93"/>
    </row>
    <row r="552" spans="30:30" ht="30" customHeight="1" x14ac:dyDescent="0.35">
      <c r="AD552" s="93"/>
    </row>
    <row r="553" spans="30:30" ht="30" customHeight="1" x14ac:dyDescent="0.35">
      <c r="AD553" s="93"/>
    </row>
    <row r="554" spans="30:30" ht="30" customHeight="1" x14ac:dyDescent="0.35">
      <c r="AD554" s="93"/>
    </row>
    <row r="555" spans="30:30" ht="30" customHeight="1" x14ac:dyDescent="0.35">
      <c r="AD555" s="93"/>
    </row>
    <row r="556" spans="30:30" ht="30" customHeight="1" x14ac:dyDescent="0.35">
      <c r="AD556" s="93"/>
    </row>
    <row r="557" spans="30:30" ht="30" customHeight="1" x14ac:dyDescent="0.35">
      <c r="AD557" s="93"/>
    </row>
    <row r="558" spans="30:30" ht="30" customHeight="1" x14ac:dyDescent="0.35">
      <c r="AD558" s="93"/>
    </row>
    <row r="559" spans="30:30" ht="30" customHeight="1" x14ac:dyDescent="0.35">
      <c r="AD559" s="93"/>
    </row>
    <row r="560" spans="30:30" ht="30" customHeight="1" x14ac:dyDescent="0.35">
      <c r="AD560" s="93"/>
    </row>
    <row r="561" spans="30:30" ht="30" customHeight="1" x14ac:dyDescent="0.35">
      <c r="AD561" s="93"/>
    </row>
    <row r="562" spans="30:30" ht="30" customHeight="1" x14ac:dyDescent="0.35">
      <c r="AD562" s="93"/>
    </row>
    <row r="563" spans="30:30" ht="30" customHeight="1" x14ac:dyDescent="0.35">
      <c r="AD563" s="93"/>
    </row>
    <row r="564" spans="30:30" ht="30" customHeight="1" x14ac:dyDescent="0.35">
      <c r="AD564" s="93"/>
    </row>
    <row r="565" spans="30:30" ht="30" customHeight="1" x14ac:dyDescent="0.35">
      <c r="AD565" s="93"/>
    </row>
    <row r="566" spans="30:30" ht="30" customHeight="1" x14ac:dyDescent="0.35">
      <c r="AD566" s="93"/>
    </row>
    <row r="567" spans="30:30" ht="30" customHeight="1" x14ac:dyDescent="0.35">
      <c r="AD567" s="93"/>
    </row>
    <row r="568" spans="30:30" ht="30" customHeight="1" x14ac:dyDescent="0.35">
      <c r="AD568" s="93"/>
    </row>
    <row r="569" spans="30:30" ht="30" customHeight="1" x14ac:dyDescent="0.35">
      <c r="AD569" s="93"/>
    </row>
    <row r="570" spans="30:30" ht="30" customHeight="1" x14ac:dyDescent="0.35">
      <c r="AD570" s="93"/>
    </row>
    <row r="571" spans="30:30" ht="30" customHeight="1" x14ac:dyDescent="0.35">
      <c r="AD571" s="93"/>
    </row>
    <row r="572" spans="30:30" ht="30" customHeight="1" x14ac:dyDescent="0.35">
      <c r="AD572" s="93"/>
    </row>
    <row r="573" spans="30:30" ht="30" customHeight="1" x14ac:dyDescent="0.35">
      <c r="AD573" s="93"/>
    </row>
    <row r="574" spans="30:30" ht="30" customHeight="1" x14ac:dyDescent="0.35">
      <c r="AD574" s="93"/>
    </row>
    <row r="575" spans="30:30" ht="30" customHeight="1" x14ac:dyDescent="0.35">
      <c r="AD575" s="93"/>
    </row>
    <row r="576" spans="30:30" ht="30" customHeight="1" x14ac:dyDescent="0.35">
      <c r="AD576" s="93"/>
    </row>
    <row r="577" spans="30:30" ht="30" customHeight="1" x14ac:dyDescent="0.35">
      <c r="AD577" s="93"/>
    </row>
    <row r="578" spans="30:30" ht="30" customHeight="1" x14ac:dyDescent="0.35">
      <c r="AD578" s="93"/>
    </row>
    <row r="579" spans="30:30" ht="30" customHeight="1" x14ac:dyDescent="0.35">
      <c r="AD579" s="93"/>
    </row>
    <row r="580" spans="30:30" ht="30" customHeight="1" x14ac:dyDescent="0.35">
      <c r="AD580" s="93"/>
    </row>
    <row r="581" spans="30:30" ht="30" customHeight="1" x14ac:dyDescent="0.35">
      <c r="AD581" s="93"/>
    </row>
    <row r="582" spans="30:30" ht="30" customHeight="1" x14ac:dyDescent="0.35">
      <c r="AD582" s="93"/>
    </row>
    <row r="583" spans="30:30" ht="30" customHeight="1" x14ac:dyDescent="0.35">
      <c r="AD583" s="93"/>
    </row>
    <row r="584" spans="30:30" ht="30" customHeight="1" x14ac:dyDescent="0.35">
      <c r="AD584" s="93"/>
    </row>
    <row r="585" spans="30:30" ht="30" customHeight="1" x14ac:dyDescent="0.35">
      <c r="AD585" s="93"/>
    </row>
    <row r="586" spans="30:30" ht="30" customHeight="1" x14ac:dyDescent="0.35">
      <c r="AD586" s="93"/>
    </row>
    <row r="587" spans="30:30" ht="30" customHeight="1" x14ac:dyDescent="0.35">
      <c r="AD587" s="93"/>
    </row>
    <row r="588" spans="30:30" ht="30" customHeight="1" x14ac:dyDescent="0.35">
      <c r="AD588" s="93"/>
    </row>
    <row r="589" spans="30:30" ht="30" customHeight="1" x14ac:dyDescent="0.35">
      <c r="AD589" s="93"/>
    </row>
    <row r="590" spans="30:30" ht="30" customHeight="1" x14ac:dyDescent="0.35">
      <c r="AD590" s="93"/>
    </row>
    <row r="591" spans="30:30" ht="30" customHeight="1" x14ac:dyDescent="0.35">
      <c r="AD591" s="93"/>
    </row>
    <row r="592" spans="30:30" ht="30" customHeight="1" x14ac:dyDescent="0.35">
      <c r="AD592" s="93"/>
    </row>
    <row r="593" spans="30:30" ht="30" customHeight="1" x14ac:dyDescent="0.35">
      <c r="AD593" s="93"/>
    </row>
    <row r="594" spans="30:30" ht="30" customHeight="1" x14ac:dyDescent="0.35">
      <c r="AD594" s="93"/>
    </row>
    <row r="595" spans="30:30" ht="30" customHeight="1" x14ac:dyDescent="0.35">
      <c r="AD595" s="93"/>
    </row>
    <row r="596" spans="30:30" ht="30" customHeight="1" x14ac:dyDescent="0.35">
      <c r="AD596" s="93"/>
    </row>
    <row r="597" spans="30:30" ht="30" customHeight="1" x14ac:dyDescent="0.35">
      <c r="AD597" s="93"/>
    </row>
    <row r="598" spans="30:30" ht="30" customHeight="1" x14ac:dyDescent="0.35">
      <c r="AD598" s="93"/>
    </row>
    <row r="599" spans="30:30" ht="30" customHeight="1" x14ac:dyDescent="0.35">
      <c r="AD599" s="93"/>
    </row>
    <row r="600" spans="30:30" ht="30" customHeight="1" x14ac:dyDescent="0.35">
      <c r="AD600" s="93"/>
    </row>
    <row r="601" spans="30:30" ht="30" customHeight="1" x14ac:dyDescent="0.35">
      <c r="AD601" s="93"/>
    </row>
    <row r="602" spans="30:30" ht="30" customHeight="1" x14ac:dyDescent="0.35">
      <c r="AD602" s="93"/>
    </row>
    <row r="603" spans="30:30" ht="30" customHeight="1" x14ac:dyDescent="0.35">
      <c r="AD603" s="93"/>
    </row>
    <row r="604" spans="30:30" ht="30" customHeight="1" x14ac:dyDescent="0.35">
      <c r="AD604" s="93"/>
    </row>
    <row r="605" spans="30:30" ht="30" customHeight="1" x14ac:dyDescent="0.35">
      <c r="AD605" s="93"/>
    </row>
    <row r="606" spans="30:30" ht="30" customHeight="1" x14ac:dyDescent="0.35">
      <c r="AD606" s="93"/>
    </row>
    <row r="607" spans="30:30" ht="30" customHeight="1" x14ac:dyDescent="0.35">
      <c r="AD607" s="93"/>
    </row>
    <row r="608" spans="30:30" ht="30" customHeight="1" x14ac:dyDescent="0.35">
      <c r="AD608" s="93"/>
    </row>
    <row r="609" spans="30:30" ht="30" customHeight="1" x14ac:dyDescent="0.35">
      <c r="AD609" s="93"/>
    </row>
    <row r="610" spans="30:30" ht="30" customHeight="1" x14ac:dyDescent="0.35">
      <c r="AD610" s="93"/>
    </row>
    <row r="611" spans="30:30" ht="30" customHeight="1" x14ac:dyDescent="0.35">
      <c r="AD611" s="93"/>
    </row>
    <row r="612" spans="30:30" ht="30" customHeight="1" x14ac:dyDescent="0.35">
      <c r="AD612" s="93"/>
    </row>
    <row r="613" spans="30:30" ht="30" customHeight="1" x14ac:dyDescent="0.35">
      <c r="AD613" s="93"/>
    </row>
    <row r="614" spans="30:30" ht="30" customHeight="1" x14ac:dyDescent="0.35">
      <c r="AD614" s="93"/>
    </row>
    <row r="615" spans="30:30" ht="30" customHeight="1" x14ac:dyDescent="0.35">
      <c r="AD615" s="93"/>
    </row>
    <row r="616" spans="30:30" ht="30" customHeight="1" x14ac:dyDescent="0.35">
      <c r="AD616" s="93"/>
    </row>
    <row r="617" spans="30:30" ht="30" customHeight="1" x14ac:dyDescent="0.35">
      <c r="AD617" s="93"/>
    </row>
    <row r="618" spans="30:30" ht="30" customHeight="1" x14ac:dyDescent="0.35">
      <c r="AD618" s="93"/>
    </row>
    <row r="619" spans="30:30" ht="30" customHeight="1" x14ac:dyDescent="0.35">
      <c r="AD619" s="93"/>
    </row>
    <row r="620" spans="30:30" ht="30" customHeight="1" x14ac:dyDescent="0.35">
      <c r="AD620" s="93"/>
    </row>
    <row r="621" spans="30:30" ht="30" customHeight="1" x14ac:dyDescent="0.35">
      <c r="AD621" s="93"/>
    </row>
    <row r="622" spans="30:30" ht="30" customHeight="1" x14ac:dyDescent="0.35">
      <c r="AD622" s="93"/>
    </row>
    <row r="623" spans="30:30" ht="30" customHeight="1" x14ac:dyDescent="0.35">
      <c r="AD623" s="93"/>
    </row>
    <row r="624" spans="30:30" ht="30" customHeight="1" x14ac:dyDescent="0.35">
      <c r="AD624" s="93"/>
    </row>
    <row r="625" spans="30:30" ht="30" customHeight="1" x14ac:dyDescent="0.35">
      <c r="AD625" s="93"/>
    </row>
    <row r="626" spans="30:30" ht="30" customHeight="1" x14ac:dyDescent="0.35">
      <c r="AD626" s="93"/>
    </row>
    <row r="627" spans="30:30" ht="30" customHeight="1" x14ac:dyDescent="0.35">
      <c r="AD627" s="93"/>
    </row>
    <row r="628" spans="30:30" ht="30" customHeight="1" x14ac:dyDescent="0.35">
      <c r="AD628" s="93"/>
    </row>
    <row r="629" spans="30:30" ht="30" customHeight="1" x14ac:dyDescent="0.35">
      <c r="AD629" s="93"/>
    </row>
    <row r="630" spans="30:30" ht="30" customHeight="1" x14ac:dyDescent="0.35">
      <c r="AD630" s="93"/>
    </row>
    <row r="631" spans="30:30" ht="30" customHeight="1" x14ac:dyDescent="0.35">
      <c r="AD631" s="93"/>
    </row>
    <row r="632" spans="30:30" ht="30" customHeight="1" x14ac:dyDescent="0.35">
      <c r="AD632" s="93"/>
    </row>
    <row r="633" spans="30:30" ht="30" customHeight="1" x14ac:dyDescent="0.35">
      <c r="AD633" s="93"/>
    </row>
    <row r="634" spans="30:30" ht="30" customHeight="1" x14ac:dyDescent="0.35">
      <c r="AD634" s="93"/>
    </row>
    <row r="635" spans="30:30" ht="30" customHeight="1" x14ac:dyDescent="0.35">
      <c r="AD635" s="93"/>
    </row>
    <row r="636" spans="30:30" ht="30" customHeight="1" x14ac:dyDescent="0.35">
      <c r="AD636" s="93"/>
    </row>
    <row r="637" spans="30:30" ht="30" customHeight="1" x14ac:dyDescent="0.35">
      <c r="AD637" s="93"/>
    </row>
    <row r="638" spans="30:30" ht="30" customHeight="1" x14ac:dyDescent="0.35">
      <c r="AD638" s="93"/>
    </row>
    <row r="639" spans="30:30" ht="30" customHeight="1" x14ac:dyDescent="0.35">
      <c r="AD639" s="93"/>
    </row>
    <row r="640" spans="30:30" ht="30" customHeight="1" x14ac:dyDescent="0.35">
      <c r="AD640" s="93"/>
    </row>
    <row r="641" spans="30:30" ht="30" customHeight="1" x14ac:dyDescent="0.35">
      <c r="AD641" s="93"/>
    </row>
    <row r="642" spans="30:30" ht="30" customHeight="1" x14ac:dyDescent="0.35">
      <c r="AD642" s="93"/>
    </row>
    <row r="643" spans="30:30" ht="30" customHeight="1" x14ac:dyDescent="0.35">
      <c r="AD643" s="93"/>
    </row>
    <row r="644" spans="30:30" ht="30" customHeight="1" x14ac:dyDescent="0.35">
      <c r="AD644" s="93"/>
    </row>
    <row r="645" spans="30:30" ht="30" customHeight="1" x14ac:dyDescent="0.35">
      <c r="AD645" s="93"/>
    </row>
    <row r="646" spans="30:30" ht="30" customHeight="1" x14ac:dyDescent="0.35">
      <c r="AD646" s="93"/>
    </row>
    <row r="647" spans="30:30" ht="30" customHeight="1" x14ac:dyDescent="0.35">
      <c r="AD647" s="93"/>
    </row>
    <row r="648" spans="30:30" ht="30" customHeight="1" x14ac:dyDescent="0.35">
      <c r="AD648" s="93"/>
    </row>
    <row r="649" spans="30:30" ht="30" customHeight="1" x14ac:dyDescent="0.35">
      <c r="AD649" s="93"/>
    </row>
    <row r="650" spans="30:30" ht="30" customHeight="1" x14ac:dyDescent="0.35">
      <c r="AD650" s="93"/>
    </row>
    <row r="651" spans="30:30" ht="30" customHeight="1" x14ac:dyDescent="0.35">
      <c r="AD651" s="93"/>
    </row>
    <row r="652" spans="30:30" ht="30" customHeight="1" x14ac:dyDescent="0.35">
      <c r="AD652" s="93"/>
    </row>
    <row r="653" spans="30:30" ht="30" customHeight="1" x14ac:dyDescent="0.35">
      <c r="AD653" s="93"/>
    </row>
    <row r="654" spans="30:30" ht="30" customHeight="1" x14ac:dyDescent="0.35">
      <c r="AD654" s="93"/>
    </row>
    <row r="655" spans="30:30" ht="30" customHeight="1" x14ac:dyDescent="0.35">
      <c r="AD655" s="93"/>
    </row>
    <row r="656" spans="30:30" ht="30" customHeight="1" x14ac:dyDescent="0.35">
      <c r="AD656" s="93"/>
    </row>
    <row r="657" spans="30:30" ht="30" customHeight="1" x14ac:dyDescent="0.35">
      <c r="AD657" s="93"/>
    </row>
    <row r="658" spans="30:30" ht="30" customHeight="1" x14ac:dyDescent="0.35">
      <c r="AD658" s="93"/>
    </row>
    <row r="659" spans="30:30" ht="30" customHeight="1" x14ac:dyDescent="0.35">
      <c r="AD659" s="93"/>
    </row>
    <row r="660" spans="30:30" ht="30" customHeight="1" x14ac:dyDescent="0.35">
      <c r="AD660" s="93"/>
    </row>
    <row r="661" spans="30:30" ht="30" customHeight="1" x14ac:dyDescent="0.35">
      <c r="AD661" s="93"/>
    </row>
    <row r="662" spans="30:30" ht="30" customHeight="1" x14ac:dyDescent="0.35">
      <c r="AD662" s="93"/>
    </row>
    <row r="663" spans="30:30" ht="30" customHeight="1" x14ac:dyDescent="0.35">
      <c r="AD663" s="93"/>
    </row>
    <row r="664" spans="30:30" ht="30" customHeight="1" x14ac:dyDescent="0.35">
      <c r="AD664" s="93"/>
    </row>
    <row r="665" spans="30:30" ht="30" customHeight="1" x14ac:dyDescent="0.35">
      <c r="AD665" s="93"/>
    </row>
    <row r="666" spans="30:30" ht="30" customHeight="1" x14ac:dyDescent="0.35">
      <c r="AD666" s="93"/>
    </row>
    <row r="667" spans="30:30" ht="30" customHeight="1" x14ac:dyDescent="0.35">
      <c r="AD667" s="93"/>
    </row>
    <row r="668" spans="30:30" ht="30" customHeight="1" x14ac:dyDescent="0.35">
      <c r="AD668" s="93"/>
    </row>
    <row r="669" spans="30:30" ht="30" customHeight="1" x14ac:dyDescent="0.35">
      <c r="AD669" s="93"/>
    </row>
    <row r="670" spans="30:30" ht="30" customHeight="1" x14ac:dyDescent="0.35">
      <c r="AD670" s="93"/>
    </row>
    <row r="671" spans="30:30" ht="30" customHeight="1" x14ac:dyDescent="0.35">
      <c r="AD671" s="93"/>
    </row>
    <row r="672" spans="30:30" ht="30" customHeight="1" x14ac:dyDescent="0.35">
      <c r="AD672" s="93"/>
    </row>
    <row r="673" spans="30:30" ht="30" customHeight="1" x14ac:dyDescent="0.35">
      <c r="AD673" s="93"/>
    </row>
    <row r="674" spans="30:30" ht="30" customHeight="1" x14ac:dyDescent="0.35">
      <c r="AD674" s="93"/>
    </row>
    <row r="675" spans="30:30" ht="30" customHeight="1" x14ac:dyDescent="0.35">
      <c r="AD675" s="93"/>
    </row>
    <row r="676" spans="30:30" ht="30" customHeight="1" x14ac:dyDescent="0.35">
      <c r="AD676" s="93"/>
    </row>
    <row r="677" spans="30:30" ht="30" customHeight="1" x14ac:dyDescent="0.35">
      <c r="AD677" s="93"/>
    </row>
    <row r="678" spans="30:30" ht="30" customHeight="1" x14ac:dyDescent="0.35">
      <c r="AD678" s="93"/>
    </row>
    <row r="679" spans="30:30" ht="30" customHeight="1" x14ac:dyDescent="0.35">
      <c r="AD679" s="93"/>
    </row>
    <row r="680" spans="30:30" ht="30" customHeight="1" x14ac:dyDescent="0.35">
      <c r="AD680" s="93"/>
    </row>
    <row r="681" spans="30:30" ht="30" customHeight="1" x14ac:dyDescent="0.35">
      <c r="AD681" s="93"/>
    </row>
    <row r="682" spans="30:30" ht="30" customHeight="1" x14ac:dyDescent="0.35">
      <c r="AD682" s="93"/>
    </row>
    <row r="683" spans="30:30" ht="30" customHeight="1" x14ac:dyDescent="0.35">
      <c r="AD683" s="93"/>
    </row>
    <row r="684" spans="30:30" ht="30" customHeight="1" x14ac:dyDescent="0.35">
      <c r="AD684" s="93"/>
    </row>
    <row r="685" spans="30:30" ht="30" customHeight="1" x14ac:dyDescent="0.35">
      <c r="AD685" s="93"/>
    </row>
    <row r="686" spans="30:30" ht="30" customHeight="1" x14ac:dyDescent="0.35">
      <c r="AD686" s="93"/>
    </row>
    <row r="687" spans="30:30" ht="30" customHeight="1" x14ac:dyDescent="0.35">
      <c r="AD687" s="93"/>
    </row>
    <row r="688" spans="30:30" ht="30" customHeight="1" x14ac:dyDescent="0.35">
      <c r="AD688" s="93"/>
    </row>
    <row r="689" spans="30:30" ht="30" customHeight="1" x14ac:dyDescent="0.35">
      <c r="AD689" s="93"/>
    </row>
    <row r="690" spans="30:30" ht="30" customHeight="1" x14ac:dyDescent="0.35">
      <c r="AD690" s="93"/>
    </row>
    <row r="691" spans="30:30" ht="30" customHeight="1" x14ac:dyDescent="0.35">
      <c r="AD691" s="93"/>
    </row>
    <row r="692" spans="30:30" ht="30" customHeight="1" x14ac:dyDescent="0.35">
      <c r="AD692" s="93"/>
    </row>
    <row r="693" spans="30:30" ht="30" customHeight="1" x14ac:dyDescent="0.35">
      <c r="AD693" s="93"/>
    </row>
    <row r="694" spans="30:30" ht="30" customHeight="1" x14ac:dyDescent="0.35">
      <c r="AD694" s="93"/>
    </row>
    <row r="695" spans="30:30" ht="30" customHeight="1" x14ac:dyDescent="0.35">
      <c r="AD695" s="93"/>
    </row>
    <row r="696" spans="30:30" ht="30" customHeight="1" x14ac:dyDescent="0.35">
      <c r="AD696" s="93"/>
    </row>
    <row r="697" spans="30:30" ht="30" customHeight="1" x14ac:dyDescent="0.35">
      <c r="AD697" s="93"/>
    </row>
    <row r="698" spans="30:30" ht="30" customHeight="1" x14ac:dyDescent="0.35">
      <c r="AD698" s="93"/>
    </row>
    <row r="699" spans="30:30" ht="30" customHeight="1" x14ac:dyDescent="0.35">
      <c r="AD699" s="93"/>
    </row>
    <row r="700" spans="30:30" ht="30" customHeight="1" x14ac:dyDescent="0.35">
      <c r="AD700" s="93"/>
    </row>
    <row r="701" spans="30:30" ht="30" customHeight="1" x14ac:dyDescent="0.35">
      <c r="AD701" s="93"/>
    </row>
    <row r="702" spans="30:30" ht="30" customHeight="1" x14ac:dyDescent="0.35">
      <c r="AD702" s="93"/>
    </row>
    <row r="703" spans="30:30" ht="30" customHeight="1" x14ac:dyDescent="0.35">
      <c r="AD703" s="93"/>
    </row>
    <row r="704" spans="30:30" ht="30" customHeight="1" x14ac:dyDescent="0.35">
      <c r="AD704" s="93"/>
    </row>
    <row r="705" spans="30:30" ht="30" customHeight="1" x14ac:dyDescent="0.35">
      <c r="AD705" s="93"/>
    </row>
    <row r="706" spans="30:30" ht="30" customHeight="1" x14ac:dyDescent="0.35">
      <c r="AD706" s="93"/>
    </row>
    <row r="707" spans="30:30" ht="30" customHeight="1" x14ac:dyDescent="0.35">
      <c r="AD707" s="93"/>
    </row>
    <row r="708" spans="30:30" ht="30" customHeight="1" x14ac:dyDescent="0.35">
      <c r="AD708" s="93"/>
    </row>
    <row r="709" spans="30:30" ht="30" customHeight="1" x14ac:dyDescent="0.35">
      <c r="AD709" s="93"/>
    </row>
    <row r="710" spans="30:30" ht="30" customHeight="1" x14ac:dyDescent="0.35">
      <c r="AD710" s="93"/>
    </row>
    <row r="711" spans="30:30" ht="30" customHeight="1" x14ac:dyDescent="0.35">
      <c r="AD711" s="93"/>
    </row>
    <row r="712" spans="30:30" ht="30" customHeight="1" x14ac:dyDescent="0.35">
      <c r="AD712" s="93"/>
    </row>
    <row r="713" spans="30:30" ht="30" customHeight="1" x14ac:dyDescent="0.35">
      <c r="AD713" s="93"/>
    </row>
    <row r="714" spans="30:30" ht="30" customHeight="1" x14ac:dyDescent="0.35">
      <c r="AD714" s="93"/>
    </row>
    <row r="715" spans="30:30" ht="30" customHeight="1" x14ac:dyDescent="0.35">
      <c r="AD715" s="93"/>
    </row>
    <row r="716" spans="30:30" ht="30" customHeight="1" x14ac:dyDescent="0.35">
      <c r="AD716" s="93"/>
    </row>
    <row r="717" spans="30:30" ht="30" customHeight="1" x14ac:dyDescent="0.35">
      <c r="AD717" s="93"/>
    </row>
    <row r="718" spans="30:30" ht="30" customHeight="1" x14ac:dyDescent="0.35">
      <c r="AD718" s="93"/>
    </row>
    <row r="719" spans="30:30" ht="30" customHeight="1" x14ac:dyDescent="0.35">
      <c r="AD719" s="93"/>
    </row>
    <row r="720" spans="30:30" ht="30" customHeight="1" x14ac:dyDescent="0.35">
      <c r="AD720" s="93"/>
    </row>
    <row r="721" spans="30:30" ht="30" customHeight="1" x14ac:dyDescent="0.35">
      <c r="AD721" s="93"/>
    </row>
    <row r="722" spans="30:30" ht="30" customHeight="1" x14ac:dyDescent="0.35">
      <c r="AD722" s="93"/>
    </row>
    <row r="723" spans="30:30" ht="30" customHeight="1" x14ac:dyDescent="0.35">
      <c r="AD723" s="93"/>
    </row>
    <row r="724" spans="30:30" ht="30" customHeight="1" x14ac:dyDescent="0.35">
      <c r="AD724" s="93"/>
    </row>
    <row r="725" spans="30:30" ht="30" customHeight="1" x14ac:dyDescent="0.35">
      <c r="AD725" s="93"/>
    </row>
    <row r="726" spans="30:30" ht="30" customHeight="1" x14ac:dyDescent="0.35">
      <c r="AD726" s="93"/>
    </row>
    <row r="727" spans="30:30" ht="30" customHeight="1" x14ac:dyDescent="0.35">
      <c r="AD727" s="93"/>
    </row>
    <row r="728" spans="30:30" ht="30" customHeight="1" x14ac:dyDescent="0.35">
      <c r="AD728" s="93"/>
    </row>
    <row r="729" spans="30:30" ht="30" customHeight="1" x14ac:dyDescent="0.35">
      <c r="AD729" s="93"/>
    </row>
    <row r="730" spans="30:30" ht="30" customHeight="1" x14ac:dyDescent="0.35">
      <c r="AD730" s="93"/>
    </row>
    <row r="731" spans="30:30" ht="30" customHeight="1" x14ac:dyDescent="0.35">
      <c r="AD731" s="93"/>
    </row>
    <row r="732" spans="30:30" ht="30" customHeight="1" x14ac:dyDescent="0.35">
      <c r="AD732" s="93"/>
    </row>
    <row r="733" spans="30:30" ht="30" customHeight="1" x14ac:dyDescent="0.35">
      <c r="AD733" s="93"/>
    </row>
    <row r="734" spans="30:30" ht="30" customHeight="1" x14ac:dyDescent="0.35">
      <c r="AD734" s="93"/>
    </row>
    <row r="735" spans="30:30" ht="30" customHeight="1" x14ac:dyDescent="0.35">
      <c r="AD735" s="93"/>
    </row>
    <row r="736" spans="30:30" ht="30" customHeight="1" x14ac:dyDescent="0.35">
      <c r="AD736" s="93"/>
    </row>
    <row r="737" spans="30:30" ht="30" customHeight="1" x14ac:dyDescent="0.35">
      <c r="AD737" s="93"/>
    </row>
    <row r="738" spans="30:30" ht="30" customHeight="1" x14ac:dyDescent="0.35">
      <c r="AD738" s="93"/>
    </row>
    <row r="739" spans="30:30" ht="30" customHeight="1" x14ac:dyDescent="0.35">
      <c r="AD739" s="93"/>
    </row>
    <row r="740" spans="30:30" ht="30" customHeight="1" x14ac:dyDescent="0.35">
      <c r="AD740" s="93"/>
    </row>
    <row r="741" spans="30:30" ht="30" customHeight="1" x14ac:dyDescent="0.35">
      <c r="AD741" s="93"/>
    </row>
    <row r="742" spans="30:30" ht="30" customHeight="1" x14ac:dyDescent="0.35">
      <c r="AD742" s="93"/>
    </row>
    <row r="743" spans="30:30" ht="30" customHeight="1" x14ac:dyDescent="0.35">
      <c r="AD743" s="93"/>
    </row>
    <row r="744" spans="30:30" ht="30" customHeight="1" x14ac:dyDescent="0.35">
      <c r="AD744" s="93"/>
    </row>
    <row r="745" spans="30:30" ht="30" customHeight="1" x14ac:dyDescent="0.35">
      <c r="AD745" s="93"/>
    </row>
    <row r="746" spans="30:30" ht="30" customHeight="1" x14ac:dyDescent="0.35">
      <c r="AD746" s="93"/>
    </row>
    <row r="747" spans="30:30" ht="30" customHeight="1" x14ac:dyDescent="0.35">
      <c r="AD747" s="93"/>
    </row>
    <row r="748" spans="30:30" ht="30" customHeight="1" x14ac:dyDescent="0.35">
      <c r="AD748" s="93"/>
    </row>
    <row r="749" spans="30:30" ht="30" customHeight="1" x14ac:dyDescent="0.35">
      <c r="AD749" s="93"/>
    </row>
    <row r="750" spans="30:30" ht="30" customHeight="1" x14ac:dyDescent="0.35">
      <c r="AD750" s="93"/>
    </row>
    <row r="751" spans="30:30" ht="30" customHeight="1" x14ac:dyDescent="0.35">
      <c r="AD751" s="93"/>
    </row>
    <row r="752" spans="30:30" ht="30" customHeight="1" x14ac:dyDescent="0.35">
      <c r="AD752" s="93"/>
    </row>
    <row r="753" spans="30:30" ht="30" customHeight="1" x14ac:dyDescent="0.35">
      <c r="AD753" s="93"/>
    </row>
    <row r="754" spans="30:30" ht="30" customHeight="1" x14ac:dyDescent="0.35">
      <c r="AD754" s="93"/>
    </row>
    <row r="755" spans="30:30" ht="30" customHeight="1" x14ac:dyDescent="0.35">
      <c r="AD755" s="93"/>
    </row>
    <row r="756" spans="30:30" ht="30" customHeight="1" x14ac:dyDescent="0.35">
      <c r="AD756" s="93"/>
    </row>
    <row r="757" spans="30:30" ht="30" customHeight="1" x14ac:dyDescent="0.35">
      <c r="AD757" s="93"/>
    </row>
    <row r="758" spans="30:30" ht="30" customHeight="1" x14ac:dyDescent="0.35">
      <c r="AD758" s="93"/>
    </row>
    <row r="759" spans="30:30" ht="30" customHeight="1" x14ac:dyDescent="0.35">
      <c r="AD759" s="93"/>
    </row>
    <row r="760" spans="30:30" ht="30" customHeight="1" x14ac:dyDescent="0.35">
      <c r="AD760" s="93"/>
    </row>
    <row r="761" spans="30:30" ht="30" customHeight="1" x14ac:dyDescent="0.35">
      <c r="AD761" s="93"/>
    </row>
    <row r="762" spans="30:30" ht="30" customHeight="1" x14ac:dyDescent="0.35">
      <c r="AD762" s="93"/>
    </row>
    <row r="763" spans="30:30" ht="30" customHeight="1" x14ac:dyDescent="0.35">
      <c r="AD763" s="93"/>
    </row>
    <row r="764" spans="30:30" ht="30" customHeight="1" x14ac:dyDescent="0.35">
      <c r="AD764" s="93"/>
    </row>
    <row r="765" spans="30:30" ht="30" customHeight="1" x14ac:dyDescent="0.35">
      <c r="AD765" s="93"/>
    </row>
    <row r="766" spans="30:30" ht="30" customHeight="1" x14ac:dyDescent="0.35">
      <c r="AD766" s="93"/>
    </row>
    <row r="767" spans="30:30" ht="30" customHeight="1" x14ac:dyDescent="0.35">
      <c r="AD767" s="93"/>
    </row>
    <row r="768" spans="30:30" ht="30" customHeight="1" x14ac:dyDescent="0.35">
      <c r="AD768" s="93"/>
    </row>
    <row r="769" spans="30:30" ht="30" customHeight="1" x14ac:dyDescent="0.35">
      <c r="AD769" s="93"/>
    </row>
    <row r="770" spans="30:30" ht="30" customHeight="1" x14ac:dyDescent="0.35">
      <c r="AD770" s="93"/>
    </row>
    <row r="771" spans="30:30" ht="30" customHeight="1" x14ac:dyDescent="0.35">
      <c r="AD771" s="93"/>
    </row>
    <row r="772" spans="30:30" ht="30" customHeight="1" x14ac:dyDescent="0.35">
      <c r="AD772" s="93"/>
    </row>
    <row r="773" spans="30:30" ht="30" customHeight="1" x14ac:dyDescent="0.35">
      <c r="AD773" s="93"/>
    </row>
    <row r="774" spans="30:30" ht="30" customHeight="1" x14ac:dyDescent="0.35">
      <c r="AD774" s="93"/>
    </row>
    <row r="775" spans="30:30" ht="30" customHeight="1" x14ac:dyDescent="0.35">
      <c r="AD775" s="93"/>
    </row>
    <row r="776" spans="30:30" ht="30" customHeight="1" x14ac:dyDescent="0.35">
      <c r="AD776" s="93"/>
    </row>
    <row r="777" spans="30:30" ht="30" customHeight="1" x14ac:dyDescent="0.35">
      <c r="AD777" s="93"/>
    </row>
    <row r="778" spans="30:30" ht="30" customHeight="1" x14ac:dyDescent="0.35">
      <c r="AD778" s="93"/>
    </row>
    <row r="779" spans="30:30" ht="30" customHeight="1" x14ac:dyDescent="0.35">
      <c r="AD779" s="93"/>
    </row>
    <row r="780" spans="30:30" ht="30" customHeight="1" x14ac:dyDescent="0.35">
      <c r="AD780" s="93"/>
    </row>
    <row r="781" spans="30:30" ht="30" customHeight="1" x14ac:dyDescent="0.35">
      <c r="AD781" s="93"/>
    </row>
    <row r="782" spans="30:30" ht="30" customHeight="1" x14ac:dyDescent="0.35">
      <c r="AD782" s="93"/>
    </row>
    <row r="783" spans="30:30" ht="30" customHeight="1" x14ac:dyDescent="0.35">
      <c r="AD783" s="93"/>
    </row>
    <row r="784" spans="30:30" ht="30" customHeight="1" x14ac:dyDescent="0.35">
      <c r="AD784" s="93"/>
    </row>
    <row r="785" spans="30:30" ht="30" customHeight="1" x14ac:dyDescent="0.35">
      <c r="AD785" s="93"/>
    </row>
    <row r="786" spans="30:30" ht="30" customHeight="1" x14ac:dyDescent="0.35">
      <c r="AD786" s="93"/>
    </row>
    <row r="787" spans="30:30" ht="30" customHeight="1" x14ac:dyDescent="0.35">
      <c r="AD787" s="93"/>
    </row>
    <row r="788" spans="30:30" ht="30" customHeight="1" x14ac:dyDescent="0.35">
      <c r="AD788" s="93"/>
    </row>
    <row r="789" spans="30:30" ht="30" customHeight="1" x14ac:dyDescent="0.35">
      <c r="AD789" s="93"/>
    </row>
    <row r="790" spans="30:30" ht="30" customHeight="1" x14ac:dyDescent="0.35">
      <c r="AD790" s="93"/>
    </row>
    <row r="791" spans="30:30" ht="30" customHeight="1" x14ac:dyDescent="0.35">
      <c r="AD791" s="93"/>
    </row>
    <row r="792" spans="30:30" ht="30" customHeight="1" x14ac:dyDescent="0.35">
      <c r="AD792" s="93"/>
    </row>
    <row r="793" spans="30:30" ht="30" customHeight="1" x14ac:dyDescent="0.35">
      <c r="AD793" s="93"/>
    </row>
    <row r="794" spans="30:30" ht="30" customHeight="1" x14ac:dyDescent="0.35">
      <c r="AD794" s="93"/>
    </row>
    <row r="795" spans="30:30" ht="30" customHeight="1" x14ac:dyDescent="0.35">
      <c r="AD795" s="93"/>
    </row>
    <row r="796" spans="30:30" ht="30" customHeight="1" x14ac:dyDescent="0.35">
      <c r="AD796" s="93"/>
    </row>
    <row r="797" spans="30:30" ht="30" customHeight="1" x14ac:dyDescent="0.35">
      <c r="AD797" s="93"/>
    </row>
    <row r="798" spans="30:30" ht="30" customHeight="1" x14ac:dyDescent="0.35">
      <c r="AD798" s="93"/>
    </row>
    <row r="799" spans="30:30" ht="30" customHeight="1" x14ac:dyDescent="0.35">
      <c r="AD799" s="93"/>
    </row>
    <row r="800" spans="30:30" ht="30" customHeight="1" x14ac:dyDescent="0.35">
      <c r="AD800" s="93"/>
    </row>
    <row r="801" spans="30:30" ht="30" customHeight="1" x14ac:dyDescent="0.35">
      <c r="AD801" s="93"/>
    </row>
    <row r="802" spans="30:30" ht="30" customHeight="1" x14ac:dyDescent="0.35">
      <c r="AD802" s="93"/>
    </row>
    <row r="803" spans="30:30" ht="30" customHeight="1" x14ac:dyDescent="0.35">
      <c r="AD803" s="93"/>
    </row>
    <row r="804" spans="30:30" ht="30" customHeight="1" x14ac:dyDescent="0.35">
      <c r="AD804" s="93"/>
    </row>
    <row r="805" spans="30:30" ht="30" customHeight="1" x14ac:dyDescent="0.35">
      <c r="AD805" s="93"/>
    </row>
    <row r="806" spans="30:30" ht="30" customHeight="1" x14ac:dyDescent="0.35">
      <c r="AD806" s="93"/>
    </row>
    <row r="807" spans="30:30" ht="30" customHeight="1" x14ac:dyDescent="0.35">
      <c r="AD807" s="93"/>
    </row>
    <row r="808" spans="30:30" ht="30" customHeight="1" x14ac:dyDescent="0.35">
      <c r="AD808" s="93"/>
    </row>
    <row r="809" spans="30:30" ht="30" customHeight="1" x14ac:dyDescent="0.35">
      <c r="AD809" s="93"/>
    </row>
    <row r="810" spans="30:30" ht="30" customHeight="1" x14ac:dyDescent="0.35">
      <c r="AD810" s="93"/>
    </row>
    <row r="811" spans="30:30" ht="30" customHeight="1" x14ac:dyDescent="0.35">
      <c r="AD811" s="93"/>
    </row>
    <row r="812" spans="30:30" ht="30" customHeight="1" x14ac:dyDescent="0.35">
      <c r="AD812" s="93"/>
    </row>
    <row r="813" spans="30:30" ht="30" customHeight="1" x14ac:dyDescent="0.35">
      <c r="AD813" s="93"/>
    </row>
    <row r="814" spans="30:30" ht="30" customHeight="1" x14ac:dyDescent="0.35">
      <c r="AD814" s="93"/>
    </row>
    <row r="815" spans="30:30" ht="30" customHeight="1" x14ac:dyDescent="0.35">
      <c r="AD815" s="93"/>
    </row>
    <row r="816" spans="30:30" ht="30" customHeight="1" x14ac:dyDescent="0.35">
      <c r="AD816" s="93"/>
    </row>
    <row r="817" spans="30:30" ht="30" customHeight="1" x14ac:dyDescent="0.35">
      <c r="AD817" s="93"/>
    </row>
  </sheetData>
  <autoFilter ref="A3:AT3" xr:uid="{00000000-0001-0000-0000-000000000000}"/>
  <mergeCells count="37">
    <mergeCell ref="V1:V2"/>
    <mergeCell ref="AL1:AL2"/>
    <mergeCell ref="AM1:AM2"/>
    <mergeCell ref="AN1:AN2"/>
    <mergeCell ref="AC1:AC2"/>
    <mergeCell ref="AD1:AD2"/>
    <mergeCell ref="AE1:AE2"/>
    <mergeCell ref="AF1:AF2"/>
    <mergeCell ref="AG1:AG2"/>
    <mergeCell ref="AH1:AH2"/>
    <mergeCell ref="A2:C2"/>
    <mergeCell ref="E2:S2"/>
    <mergeCell ref="AI1:AI2"/>
    <mergeCell ref="AJ1:AJ2"/>
    <mergeCell ref="AK1:AK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T1:T2"/>
    <mergeCell ref="U1:U2"/>
    <mergeCell ref="AO1:AO2"/>
    <mergeCell ref="AP1:AP2"/>
    <mergeCell ref="AQ1:AQ2"/>
    <mergeCell ref="AR1:AR2"/>
    <mergeCell ref="AS1:AS2"/>
    <mergeCell ref="A4:A12"/>
    <mergeCell ref="C4:C12"/>
    <mergeCell ref="A13:A20"/>
    <mergeCell ref="C13:C20"/>
    <mergeCell ref="A21:A29"/>
    <mergeCell ref="C21:C29"/>
  </mergeCells>
  <conditionalFormatting sqref="R4:R29">
    <cfRule type="cellIs" dxfId="12" priority="1" operator="lessThan">
      <formula>0</formula>
    </cfRule>
  </conditionalFormatting>
  <conditionalFormatting sqref="W4:AC29 AE4:AS29">
    <cfRule type="cellIs" dxfId="11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1EBF9-9710-4878-B221-3609E82E3F7B}">
  <sheetPr codeName="Planilha4"/>
  <dimension ref="A1:AT817"/>
  <sheetViews>
    <sheetView zoomScale="50" zoomScaleNormal="50" workbookViewId="0">
      <selection activeCell="D38" sqref="D38"/>
    </sheetView>
  </sheetViews>
  <sheetFormatPr defaultColWidth="9.81640625" defaultRowHeight="30" customHeight="1" x14ac:dyDescent="0.35"/>
  <cols>
    <col min="1" max="1" width="7.54296875" style="56" customWidth="1"/>
    <col min="2" max="2" width="7.81640625" style="56" customWidth="1"/>
    <col min="3" max="3" width="13.7265625" style="85" customWidth="1"/>
    <col min="4" max="4" width="46.54296875" style="86" customWidth="1"/>
    <col min="5" max="6" width="14.453125" style="86" customWidth="1"/>
    <col min="7" max="7" width="17.7265625" style="86" customWidth="1"/>
    <col min="8" max="8" width="17.1796875" style="86" customWidth="1"/>
    <col min="9" max="9" width="15.7265625" style="86" customWidth="1"/>
    <col min="10" max="10" width="19.7265625" style="88" customWidth="1"/>
    <col min="11" max="13" width="16" style="88" customWidth="1"/>
    <col min="14" max="14" width="17.54296875" style="88" customWidth="1"/>
    <col min="15" max="17" width="16" style="88" customWidth="1"/>
    <col min="18" max="18" width="16" style="95" customWidth="1"/>
    <col min="19" max="19" width="11.1796875" style="90" customWidth="1"/>
    <col min="20" max="20" width="16.1796875" style="93" customWidth="1"/>
    <col min="21" max="21" width="15.1796875" style="93" customWidth="1"/>
    <col min="22" max="22" width="16" style="93" customWidth="1"/>
    <col min="23" max="24" width="16.1796875" style="93" customWidth="1"/>
    <col min="25" max="25" width="15.54296875" style="93" customWidth="1"/>
    <col min="26" max="26" width="16.453125" style="93" customWidth="1"/>
    <col min="27" max="27" width="14.54296875" style="93" customWidth="1"/>
    <col min="28" max="28" width="18.81640625" style="93" bestFit="1" customWidth="1"/>
    <col min="29" max="29" width="17.54296875" style="93" customWidth="1"/>
    <col min="30" max="30" width="17.81640625" style="97" customWidth="1"/>
    <col min="31" max="31" width="16.81640625" style="93" customWidth="1"/>
    <col min="32" max="43" width="16.453125" style="93" customWidth="1"/>
    <col min="44" max="44" width="20.54296875" style="93" bestFit="1" customWidth="1"/>
    <col min="45" max="45" width="16.81640625" style="93" customWidth="1"/>
    <col min="46" max="46" width="14.81640625" style="56" customWidth="1"/>
    <col min="47" max="16384" width="9.81640625" style="56"/>
  </cols>
  <sheetData>
    <row r="1" spans="1:46" ht="38.25" customHeight="1" x14ac:dyDescent="0.35">
      <c r="A1" s="186" t="s">
        <v>83</v>
      </c>
      <c r="B1" s="187"/>
      <c r="C1" s="187"/>
      <c r="D1" s="188" t="s">
        <v>84</v>
      </c>
      <c r="E1" s="189"/>
      <c r="F1" s="189"/>
      <c r="G1" s="189"/>
      <c r="H1" s="189"/>
      <c r="I1" s="189"/>
      <c r="J1" s="190" t="s">
        <v>81</v>
      </c>
      <c r="K1" s="190"/>
      <c r="L1" s="190"/>
      <c r="M1" s="190"/>
      <c r="N1" s="190"/>
      <c r="O1" s="190"/>
      <c r="P1" s="190"/>
      <c r="Q1" s="190"/>
      <c r="R1" s="190"/>
      <c r="S1" s="190"/>
      <c r="T1" s="185" t="s">
        <v>91</v>
      </c>
      <c r="U1" s="185" t="s">
        <v>91</v>
      </c>
      <c r="V1" s="185" t="s">
        <v>91</v>
      </c>
      <c r="W1" s="185" t="s">
        <v>91</v>
      </c>
      <c r="X1" s="185" t="s">
        <v>91</v>
      </c>
      <c r="Y1" s="185" t="s">
        <v>91</v>
      </c>
      <c r="Z1" s="185" t="s">
        <v>91</v>
      </c>
      <c r="AA1" s="185" t="s">
        <v>91</v>
      </c>
      <c r="AB1" s="185" t="s">
        <v>91</v>
      </c>
      <c r="AC1" s="185" t="s">
        <v>91</v>
      </c>
      <c r="AD1" s="185" t="s">
        <v>91</v>
      </c>
      <c r="AE1" s="185" t="s">
        <v>91</v>
      </c>
      <c r="AF1" s="185" t="s">
        <v>91</v>
      </c>
      <c r="AG1" s="185" t="s">
        <v>91</v>
      </c>
      <c r="AH1" s="185" t="s">
        <v>91</v>
      </c>
      <c r="AI1" s="185" t="s">
        <v>91</v>
      </c>
      <c r="AJ1" s="185" t="s">
        <v>91</v>
      </c>
      <c r="AK1" s="185" t="s">
        <v>91</v>
      </c>
      <c r="AL1" s="185" t="s">
        <v>91</v>
      </c>
      <c r="AM1" s="185" t="s">
        <v>91</v>
      </c>
      <c r="AN1" s="185" t="s">
        <v>91</v>
      </c>
      <c r="AO1" s="185" t="s">
        <v>91</v>
      </c>
      <c r="AP1" s="185" t="s">
        <v>91</v>
      </c>
      <c r="AQ1" s="185" t="s">
        <v>91</v>
      </c>
      <c r="AR1" s="185" t="s">
        <v>91</v>
      </c>
      <c r="AS1" s="185" t="s">
        <v>91</v>
      </c>
    </row>
    <row r="2" spans="1:46" ht="30" customHeight="1" x14ac:dyDescent="0.35">
      <c r="A2" s="181" t="s">
        <v>17</v>
      </c>
      <c r="B2" s="182"/>
      <c r="C2" s="182"/>
      <c r="D2" s="103" t="str" cm="1">
        <f t="array" aca="1" ref="D2" ca="1">MID(CELL("nome.arquivo",A1),SEARCH("]",CELL("nome.arquivo"))+1,100)</f>
        <v>CEART</v>
      </c>
      <c r="E2" s="183" t="s">
        <v>92</v>
      </c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4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</row>
    <row r="3" spans="1:46" ht="30" customHeight="1" x14ac:dyDescent="0.35">
      <c r="A3" s="99" t="s">
        <v>0</v>
      </c>
      <c r="B3" s="100" t="s">
        <v>1</v>
      </c>
      <c r="C3" s="98" t="s">
        <v>2</v>
      </c>
      <c r="D3" s="57" t="s">
        <v>3</v>
      </c>
      <c r="E3" s="58" t="s">
        <v>63</v>
      </c>
      <c r="F3" s="58" t="s">
        <v>64</v>
      </c>
      <c r="G3" s="58" t="s">
        <v>4</v>
      </c>
      <c r="H3" s="58" t="s">
        <v>65</v>
      </c>
      <c r="I3" s="59" t="s">
        <v>5</v>
      </c>
      <c r="J3" s="60" t="s">
        <v>6</v>
      </c>
      <c r="K3" s="61" t="s">
        <v>7</v>
      </c>
      <c r="L3" s="61" t="s">
        <v>8</v>
      </c>
      <c r="M3" s="61" t="s">
        <v>9</v>
      </c>
      <c r="N3" s="61" t="s">
        <v>10</v>
      </c>
      <c r="O3" s="61" t="s">
        <v>11</v>
      </c>
      <c r="P3" s="61" t="s">
        <v>12</v>
      </c>
      <c r="Q3" s="61" t="s">
        <v>13</v>
      </c>
      <c r="R3" s="62" t="s">
        <v>14</v>
      </c>
      <c r="S3" s="101" t="s">
        <v>15</v>
      </c>
      <c r="T3" s="63" t="s">
        <v>16</v>
      </c>
      <c r="U3" s="64" t="s">
        <v>16</v>
      </c>
      <c r="V3" s="64" t="s">
        <v>16</v>
      </c>
      <c r="W3" s="64" t="s">
        <v>16</v>
      </c>
      <c r="X3" s="64" t="s">
        <v>16</v>
      </c>
      <c r="Y3" s="64" t="s">
        <v>16</v>
      </c>
      <c r="Z3" s="64" t="s">
        <v>16</v>
      </c>
      <c r="AA3" s="64" t="s">
        <v>16</v>
      </c>
      <c r="AB3" s="64" t="s">
        <v>16</v>
      </c>
      <c r="AC3" s="64" t="s">
        <v>16</v>
      </c>
      <c r="AD3" s="64" t="s">
        <v>16</v>
      </c>
      <c r="AE3" s="64" t="s">
        <v>16</v>
      </c>
      <c r="AF3" s="64" t="s">
        <v>16</v>
      </c>
      <c r="AG3" s="64" t="s">
        <v>16</v>
      </c>
      <c r="AH3" s="64" t="s">
        <v>16</v>
      </c>
      <c r="AI3" s="64" t="s">
        <v>16</v>
      </c>
      <c r="AJ3" s="64" t="s">
        <v>16</v>
      </c>
      <c r="AK3" s="64" t="s">
        <v>16</v>
      </c>
      <c r="AL3" s="64" t="s">
        <v>16</v>
      </c>
      <c r="AM3" s="64" t="s">
        <v>16</v>
      </c>
      <c r="AN3" s="64" t="s">
        <v>16</v>
      </c>
      <c r="AO3" s="64" t="s">
        <v>16</v>
      </c>
      <c r="AP3" s="64" t="s">
        <v>16</v>
      </c>
      <c r="AQ3" s="64" t="s">
        <v>16</v>
      </c>
      <c r="AR3" s="64" t="s">
        <v>16</v>
      </c>
      <c r="AS3" s="64" t="s">
        <v>16</v>
      </c>
    </row>
    <row r="4" spans="1:46" ht="30" customHeight="1" x14ac:dyDescent="0.35">
      <c r="A4" s="172" t="s">
        <v>85</v>
      </c>
      <c r="B4" s="137">
        <v>1</v>
      </c>
      <c r="C4" s="173" t="s">
        <v>86</v>
      </c>
      <c r="D4" s="138" t="s">
        <v>66</v>
      </c>
      <c r="E4" s="141">
        <v>436</v>
      </c>
      <c r="F4" s="142" t="s">
        <v>67</v>
      </c>
      <c r="G4" s="142" t="s">
        <v>68</v>
      </c>
      <c r="H4" s="142" t="s">
        <v>69</v>
      </c>
      <c r="I4" s="145">
        <v>14.21</v>
      </c>
      <c r="J4" s="65">
        <v>50</v>
      </c>
      <c r="K4" s="66">
        <f>IF(SUM(T4:AS4)&gt;J4+M4,J4+M4,SUM(T4:AS4))</f>
        <v>0</v>
      </c>
      <c r="L4" s="67">
        <f>(SUM(T4:AS4))</f>
        <v>0</v>
      </c>
      <c r="M4" s="68"/>
      <c r="N4" s="69">
        <f>ROUND(IF(J4*0.25-0.5&lt;0,0,J4*0.25-0.5),0)-Q4-O4</f>
        <v>12</v>
      </c>
      <c r="O4" s="68"/>
      <c r="P4" s="68"/>
      <c r="Q4" s="68"/>
      <c r="R4" s="70">
        <f>J4-(SUM(T4:AS4))+M4+O4+P4-Q4</f>
        <v>50</v>
      </c>
      <c r="S4" s="102" t="str">
        <f>IF(R4&lt;0,"ATENÇÃO","OK")</f>
        <v>OK</v>
      </c>
      <c r="T4" s="71"/>
      <c r="U4" s="72"/>
      <c r="V4" s="72"/>
      <c r="W4" s="72"/>
      <c r="X4" s="72"/>
      <c r="Y4" s="72"/>
      <c r="Z4" s="72"/>
      <c r="AA4" s="73"/>
      <c r="AB4" s="74"/>
      <c r="AC4" s="73"/>
      <c r="AD4" s="73"/>
      <c r="AE4" s="72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5"/>
    </row>
    <row r="5" spans="1:46" ht="30" customHeight="1" x14ac:dyDescent="0.35">
      <c r="A5" s="172"/>
      <c r="B5" s="137">
        <v>2</v>
      </c>
      <c r="C5" s="174"/>
      <c r="D5" s="138" t="s">
        <v>70</v>
      </c>
      <c r="E5" s="141">
        <v>436</v>
      </c>
      <c r="F5" s="142" t="s">
        <v>67</v>
      </c>
      <c r="G5" s="142" t="s">
        <v>68</v>
      </c>
      <c r="H5" s="142" t="s">
        <v>69</v>
      </c>
      <c r="I5" s="145">
        <v>30.68</v>
      </c>
      <c r="J5" s="65">
        <v>20</v>
      </c>
      <c r="K5" s="66">
        <f t="shared" ref="K5:K29" si="0">IF(SUM(T5:AS5)&gt;J5+M5,J5+M5,SUM(T5:AS5))</f>
        <v>0</v>
      </c>
      <c r="L5" s="67">
        <f t="shared" ref="L5:L29" si="1">(SUM(T5:AS5))</f>
        <v>0</v>
      </c>
      <c r="M5" s="68"/>
      <c r="N5" s="69">
        <f t="shared" ref="N5:N29" si="2">ROUND(IF(J5*0.25-0.5&lt;0,0,J5*0.25-0.5),0)-Q5-O5</f>
        <v>5</v>
      </c>
      <c r="O5" s="68"/>
      <c r="P5" s="68"/>
      <c r="Q5" s="68"/>
      <c r="R5" s="70">
        <f t="shared" ref="R5:R29" si="3">J5-(SUM(T5:AS5))+M5+O5+P5-Q5</f>
        <v>20</v>
      </c>
      <c r="S5" s="102" t="str">
        <f t="shared" ref="S5:S29" si="4">IF(R5&lt;0,"ATENÇÃO","OK")</f>
        <v>OK</v>
      </c>
      <c r="T5" s="71"/>
      <c r="U5" s="72"/>
      <c r="V5" s="72"/>
      <c r="W5" s="72"/>
      <c r="X5" s="72"/>
      <c r="Y5" s="72"/>
      <c r="Z5" s="72"/>
      <c r="AA5" s="73"/>
      <c r="AB5" s="74"/>
      <c r="AC5" s="76"/>
      <c r="AD5" s="76"/>
      <c r="AE5" s="72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7"/>
    </row>
    <row r="6" spans="1:46" ht="30" customHeight="1" x14ac:dyDescent="0.35">
      <c r="A6" s="172"/>
      <c r="B6" s="137">
        <v>3</v>
      </c>
      <c r="C6" s="174"/>
      <c r="D6" s="138" t="s">
        <v>87</v>
      </c>
      <c r="E6" s="141">
        <v>436</v>
      </c>
      <c r="F6" s="142" t="s">
        <v>67</v>
      </c>
      <c r="G6" s="142" t="s">
        <v>68</v>
      </c>
      <c r="H6" s="142" t="s">
        <v>69</v>
      </c>
      <c r="I6" s="145">
        <v>25</v>
      </c>
      <c r="J6" s="65">
        <v>0</v>
      </c>
      <c r="K6" s="66">
        <f t="shared" si="0"/>
        <v>0</v>
      </c>
      <c r="L6" s="67">
        <f t="shared" si="1"/>
        <v>0</v>
      </c>
      <c r="M6" s="68"/>
      <c r="N6" s="69">
        <f t="shared" si="2"/>
        <v>0</v>
      </c>
      <c r="O6" s="68"/>
      <c r="P6" s="68"/>
      <c r="Q6" s="68"/>
      <c r="R6" s="70">
        <f t="shared" si="3"/>
        <v>0</v>
      </c>
      <c r="S6" s="102" t="str">
        <f t="shared" si="4"/>
        <v>OK</v>
      </c>
      <c r="T6" s="71"/>
      <c r="U6" s="72"/>
      <c r="V6" s="72"/>
      <c r="W6" s="72"/>
      <c r="X6" s="72"/>
      <c r="Y6" s="72"/>
      <c r="Z6" s="72"/>
      <c r="AA6" s="76"/>
      <c r="AB6" s="74"/>
      <c r="AC6" s="76"/>
      <c r="AD6" s="76"/>
      <c r="AE6" s="72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5"/>
    </row>
    <row r="7" spans="1:46" ht="30" customHeight="1" x14ac:dyDescent="0.35">
      <c r="A7" s="172"/>
      <c r="B7" s="137">
        <v>4</v>
      </c>
      <c r="C7" s="174"/>
      <c r="D7" s="138" t="s">
        <v>71</v>
      </c>
      <c r="E7" s="141">
        <v>436</v>
      </c>
      <c r="F7" s="142" t="s">
        <v>67</v>
      </c>
      <c r="G7" s="142" t="s">
        <v>68</v>
      </c>
      <c r="H7" s="142" t="s">
        <v>69</v>
      </c>
      <c r="I7" s="145">
        <v>75.099999999999994</v>
      </c>
      <c r="J7" s="65">
        <v>20</v>
      </c>
      <c r="K7" s="66">
        <f t="shared" si="0"/>
        <v>0</v>
      </c>
      <c r="L7" s="67">
        <f t="shared" si="1"/>
        <v>0</v>
      </c>
      <c r="M7" s="68"/>
      <c r="N7" s="69">
        <f t="shared" si="2"/>
        <v>5</v>
      </c>
      <c r="O7" s="68"/>
      <c r="P7" s="68"/>
      <c r="Q7" s="68"/>
      <c r="R7" s="70">
        <f t="shared" si="3"/>
        <v>20</v>
      </c>
      <c r="S7" s="102" t="str">
        <f t="shared" si="4"/>
        <v>OK</v>
      </c>
      <c r="T7" s="71"/>
      <c r="U7" s="72"/>
      <c r="V7" s="72"/>
      <c r="W7" s="72"/>
      <c r="X7" s="72"/>
      <c r="Y7" s="72"/>
      <c r="Z7" s="72"/>
      <c r="AA7" s="73"/>
      <c r="AB7" s="74"/>
      <c r="AC7" s="73"/>
      <c r="AD7" s="73"/>
      <c r="AE7" s="72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</row>
    <row r="8" spans="1:46" ht="30" customHeight="1" x14ac:dyDescent="0.35">
      <c r="A8" s="172"/>
      <c r="B8" s="137">
        <v>5</v>
      </c>
      <c r="C8" s="174"/>
      <c r="D8" s="138" t="s">
        <v>72</v>
      </c>
      <c r="E8" s="141">
        <v>436</v>
      </c>
      <c r="F8" s="142" t="s">
        <v>67</v>
      </c>
      <c r="G8" s="142" t="s">
        <v>68</v>
      </c>
      <c r="H8" s="142" t="s">
        <v>69</v>
      </c>
      <c r="I8" s="145">
        <v>103.68</v>
      </c>
      <c r="J8" s="65">
        <v>10</v>
      </c>
      <c r="K8" s="66">
        <f t="shared" si="0"/>
        <v>0</v>
      </c>
      <c r="L8" s="67">
        <f t="shared" si="1"/>
        <v>0</v>
      </c>
      <c r="M8" s="68"/>
      <c r="N8" s="69">
        <f t="shared" si="2"/>
        <v>2</v>
      </c>
      <c r="O8" s="68"/>
      <c r="P8" s="68"/>
      <c r="Q8" s="68"/>
      <c r="R8" s="70">
        <f t="shared" si="3"/>
        <v>10</v>
      </c>
      <c r="S8" s="102" t="str">
        <f t="shared" si="4"/>
        <v>OK</v>
      </c>
      <c r="T8" s="71"/>
      <c r="U8" s="72"/>
      <c r="V8" s="72"/>
      <c r="W8" s="72"/>
      <c r="X8" s="72"/>
      <c r="Y8" s="72"/>
      <c r="Z8" s="72"/>
      <c r="AA8" s="73"/>
      <c r="AB8" s="74"/>
      <c r="AC8" s="76"/>
      <c r="AD8" s="78"/>
      <c r="AE8" s="72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7"/>
    </row>
    <row r="9" spans="1:46" ht="30" customHeight="1" x14ac:dyDescent="0.35">
      <c r="A9" s="172"/>
      <c r="B9" s="137">
        <v>6</v>
      </c>
      <c r="C9" s="174"/>
      <c r="D9" s="138" t="s">
        <v>73</v>
      </c>
      <c r="E9" s="141">
        <v>436</v>
      </c>
      <c r="F9" s="142" t="s">
        <v>67</v>
      </c>
      <c r="G9" s="142" t="s">
        <v>68</v>
      </c>
      <c r="H9" s="142" t="s">
        <v>69</v>
      </c>
      <c r="I9" s="145">
        <v>205.21</v>
      </c>
      <c r="J9" s="65">
        <v>20</v>
      </c>
      <c r="K9" s="66">
        <f t="shared" si="0"/>
        <v>0</v>
      </c>
      <c r="L9" s="67">
        <f t="shared" si="1"/>
        <v>0</v>
      </c>
      <c r="M9" s="68"/>
      <c r="N9" s="69">
        <f t="shared" si="2"/>
        <v>5</v>
      </c>
      <c r="O9" s="68"/>
      <c r="P9" s="68"/>
      <c r="Q9" s="68"/>
      <c r="R9" s="70">
        <f t="shared" si="3"/>
        <v>20</v>
      </c>
      <c r="S9" s="102" t="str">
        <f t="shared" si="4"/>
        <v>OK</v>
      </c>
      <c r="T9" s="71"/>
      <c r="U9" s="72"/>
      <c r="V9" s="72"/>
      <c r="W9" s="72"/>
      <c r="X9" s="72"/>
      <c r="Y9" s="72"/>
      <c r="Z9" s="72"/>
      <c r="AA9" s="76"/>
      <c r="AB9" s="74"/>
      <c r="AC9" s="73"/>
      <c r="AD9" s="76"/>
      <c r="AE9" s="72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</row>
    <row r="10" spans="1:46" ht="30" customHeight="1" x14ac:dyDescent="0.35">
      <c r="A10" s="172"/>
      <c r="B10" s="137">
        <v>7</v>
      </c>
      <c r="C10" s="174"/>
      <c r="D10" s="138" t="s">
        <v>74</v>
      </c>
      <c r="E10" s="141">
        <v>436</v>
      </c>
      <c r="F10" s="142" t="s">
        <v>67</v>
      </c>
      <c r="G10" s="142" t="s">
        <v>68</v>
      </c>
      <c r="H10" s="142" t="s">
        <v>69</v>
      </c>
      <c r="I10" s="145">
        <v>220</v>
      </c>
      <c r="J10" s="65">
        <v>0</v>
      </c>
      <c r="K10" s="66">
        <f t="shared" si="0"/>
        <v>0</v>
      </c>
      <c r="L10" s="67">
        <f t="shared" si="1"/>
        <v>0</v>
      </c>
      <c r="M10" s="68"/>
      <c r="N10" s="69">
        <f t="shared" si="2"/>
        <v>0</v>
      </c>
      <c r="O10" s="68"/>
      <c r="P10" s="68"/>
      <c r="Q10" s="68"/>
      <c r="R10" s="70">
        <f t="shared" si="3"/>
        <v>0</v>
      </c>
      <c r="S10" s="102" t="str">
        <f t="shared" si="4"/>
        <v>OK</v>
      </c>
      <c r="T10" s="71"/>
      <c r="U10" s="72"/>
      <c r="V10" s="72"/>
      <c r="W10" s="72"/>
      <c r="X10" s="72"/>
      <c r="Y10" s="72"/>
      <c r="Z10" s="72"/>
      <c r="AA10" s="73"/>
      <c r="AB10" s="74"/>
      <c r="AC10" s="73"/>
      <c r="AD10" s="76"/>
      <c r="AE10" s="72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6" ht="30" customHeight="1" x14ac:dyDescent="0.35">
      <c r="A11" s="172"/>
      <c r="B11" s="137">
        <v>8</v>
      </c>
      <c r="C11" s="174"/>
      <c r="D11" s="138" t="s">
        <v>88</v>
      </c>
      <c r="E11" s="141">
        <v>436</v>
      </c>
      <c r="F11" s="142" t="s">
        <v>67</v>
      </c>
      <c r="G11" s="142" t="s">
        <v>68</v>
      </c>
      <c r="H11" s="142" t="s">
        <v>69</v>
      </c>
      <c r="I11" s="145">
        <v>217.24</v>
      </c>
      <c r="J11" s="65">
        <v>10</v>
      </c>
      <c r="K11" s="66">
        <f t="shared" si="0"/>
        <v>0</v>
      </c>
      <c r="L11" s="67">
        <f t="shared" si="1"/>
        <v>0</v>
      </c>
      <c r="M11" s="68"/>
      <c r="N11" s="69">
        <f t="shared" si="2"/>
        <v>2</v>
      </c>
      <c r="O11" s="68"/>
      <c r="P11" s="68"/>
      <c r="Q11" s="68"/>
      <c r="R11" s="70">
        <f t="shared" si="3"/>
        <v>10</v>
      </c>
      <c r="S11" s="102" t="str">
        <f t="shared" si="4"/>
        <v>OK</v>
      </c>
      <c r="T11" s="71"/>
      <c r="U11" s="72"/>
      <c r="V11" s="72"/>
      <c r="W11" s="72"/>
      <c r="X11" s="72"/>
      <c r="Y11" s="72"/>
      <c r="Z11" s="72"/>
      <c r="AA11" s="73"/>
      <c r="AB11" s="74"/>
      <c r="AC11" s="73"/>
      <c r="AD11" s="73"/>
      <c r="AE11" s="72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5"/>
    </row>
    <row r="12" spans="1:46" ht="30" customHeight="1" x14ac:dyDescent="0.35">
      <c r="A12" s="172"/>
      <c r="B12" s="137">
        <v>9</v>
      </c>
      <c r="C12" s="175"/>
      <c r="D12" s="138" t="s">
        <v>75</v>
      </c>
      <c r="E12" s="141">
        <v>436</v>
      </c>
      <c r="F12" s="142" t="s">
        <v>67</v>
      </c>
      <c r="G12" s="142" t="s">
        <v>68</v>
      </c>
      <c r="H12" s="142" t="s">
        <v>69</v>
      </c>
      <c r="I12" s="145">
        <v>223.7</v>
      </c>
      <c r="J12" s="65">
        <v>0</v>
      </c>
      <c r="K12" s="66">
        <f t="shared" si="0"/>
        <v>0</v>
      </c>
      <c r="L12" s="67">
        <f t="shared" si="1"/>
        <v>0</v>
      </c>
      <c r="M12" s="68"/>
      <c r="N12" s="69">
        <f t="shared" si="2"/>
        <v>0</v>
      </c>
      <c r="O12" s="68"/>
      <c r="P12" s="68"/>
      <c r="Q12" s="68"/>
      <c r="R12" s="70">
        <f t="shared" si="3"/>
        <v>0</v>
      </c>
      <c r="S12" s="102" t="str">
        <f t="shared" si="4"/>
        <v>OK</v>
      </c>
      <c r="T12" s="71"/>
      <c r="U12" s="72"/>
      <c r="V12" s="72"/>
      <c r="W12" s="72"/>
      <c r="X12" s="72"/>
      <c r="Y12" s="72"/>
      <c r="Z12" s="72"/>
      <c r="AA12" s="73"/>
      <c r="AB12" s="74"/>
      <c r="AC12" s="73"/>
      <c r="AD12" s="73"/>
      <c r="AE12" s="72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7"/>
    </row>
    <row r="13" spans="1:46" s="81" customFormat="1" ht="30" customHeight="1" x14ac:dyDescent="0.35">
      <c r="A13" s="176" t="s">
        <v>89</v>
      </c>
      <c r="B13" s="135">
        <v>10</v>
      </c>
      <c r="C13" s="177" t="s">
        <v>86</v>
      </c>
      <c r="D13" s="139" t="s">
        <v>66</v>
      </c>
      <c r="E13" s="143">
        <v>436</v>
      </c>
      <c r="F13" s="144" t="s">
        <v>67</v>
      </c>
      <c r="G13" s="144" t="s">
        <v>68</v>
      </c>
      <c r="H13" s="144" t="s">
        <v>69</v>
      </c>
      <c r="I13" s="146">
        <v>14.21</v>
      </c>
      <c r="J13" s="65">
        <v>0</v>
      </c>
      <c r="K13" s="66">
        <f t="shared" si="0"/>
        <v>0</v>
      </c>
      <c r="L13" s="67">
        <f t="shared" si="1"/>
        <v>0</v>
      </c>
      <c r="M13" s="68"/>
      <c r="N13" s="69">
        <f t="shared" si="2"/>
        <v>0</v>
      </c>
      <c r="O13" s="68"/>
      <c r="P13" s="68"/>
      <c r="Q13" s="68"/>
      <c r="R13" s="70">
        <f t="shared" si="3"/>
        <v>0</v>
      </c>
      <c r="S13" s="102" t="str">
        <f t="shared" si="4"/>
        <v>OK</v>
      </c>
      <c r="T13" s="71"/>
      <c r="U13" s="79"/>
      <c r="V13" s="79"/>
      <c r="W13" s="72"/>
      <c r="X13" s="79"/>
      <c r="Y13" s="72"/>
      <c r="Z13" s="79"/>
      <c r="AA13" s="80"/>
      <c r="AB13" s="74"/>
      <c r="AC13" s="73"/>
      <c r="AD13" s="73"/>
      <c r="AE13" s="72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</row>
    <row r="14" spans="1:46" ht="30" customHeight="1" x14ac:dyDescent="0.35">
      <c r="A14" s="176"/>
      <c r="B14" s="135">
        <v>11</v>
      </c>
      <c r="C14" s="178"/>
      <c r="D14" s="139" t="s">
        <v>70</v>
      </c>
      <c r="E14" s="143">
        <v>436</v>
      </c>
      <c r="F14" s="144" t="s">
        <v>67</v>
      </c>
      <c r="G14" s="144" t="s">
        <v>68</v>
      </c>
      <c r="H14" s="144" t="s">
        <v>69</v>
      </c>
      <c r="I14" s="146">
        <v>30.68</v>
      </c>
      <c r="J14" s="65">
        <v>0</v>
      </c>
      <c r="K14" s="66">
        <f t="shared" si="0"/>
        <v>0</v>
      </c>
      <c r="L14" s="67">
        <f t="shared" si="1"/>
        <v>0</v>
      </c>
      <c r="M14" s="68"/>
      <c r="N14" s="69">
        <f t="shared" si="2"/>
        <v>0</v>
      </c>
      <c r="O14" s="68"/>
      <c r="P14" s="68"/>
      <c r="Q14" s="68"/>
      <c r="R14" s="70">
        <f t="shared" si="3"/>
        <v>0</v>
      </c>
      <c r="S14" s="102" t="str">
        <f t="shared" si="4"/>
        <v>OK</v>
      </c>
      <c r="T14" s="71"/>
      <c r="U14" s="72"/>
      <c r="V14" s="72"/>
      <c r="W14" s="72"/>
      <c r="X14" s="72"/>
      <c r="Y14" s="72"/>
      <c r="Z14" s="72"/>
      <c r="AA14" s="73"/>
      <c r="AB14" s="74"/>
      <c r="AC14" s="73"/>
      <c r="AD14" s="73"/>
      <c r="AE14" s="72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</row>
    <row r="15" spans="1:46" s="81" customFormat="1" ht="30" customHeight="1" x14ac:dyDescent="0.35">
      <c r="A15" s="176"/>
      <c r="B15" s="135">
        <v>12</v>
      </c>
      <c r="C15" s="178"/>
      <c r="D15" s="139" t="s">
        <v>87</v>
      </c>
      <c r="E15" s="143">
        <v>436</v>
      </c>
      <c r="F15" s="144" t="s">
        <v>67</v>
      </c>
      <c r="G15" s="144" t="s">
        <v>68</v>
      </c>
      <c r="H15" s="144" t="s">
        <v>69</v>
      </c>
      <c r="I15" s="146">
        <v>25</v>
      </c>
      <c r="J15" s="65">
        <v>0</v>
      </c>
      <c r="K15" s="66">
        <f t="shared" si="0"/>
        <v>0</v>
      </c>
      <c r="L15" s="67">
        <f t="shared" si="1"/>
        <v>0</v>
      </c>
      <c r="M15" s="68"/>
      <c r="N15" s="69">
        <f t="shared" si="2"/>
        <v>0</v>
      </c>
      <c r="O15" s="68"/>
      <c r="P15" s="68"/>
      <c r="Q15" s="68"/>
      <c r="R15" s="70">
        <f t="shared" si="3"/>
        <v>0</v>
      </c>
      <c r="S15" s="102" t="str">
        <f t="shared" si="4"/>
        <v>OK</v>
      </c>
      <c r="T15" s="71"/>
      <c r="U15" s="79"/>
      <c r="V15" s="72"/>
      <c r="W15" s="72"/>
      <c r="X15" s="79"/>
      <c r="Y15" s="72"/>
      <c r="Z15" s="79"/>
      <c r="AA15" s="80"/>
      <c r="AB15" s="74"/>
      <c r="AC15" s="73"/>
      <c r="AD15" s="73"/>
      <c r="AE15" s="72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5"/>
    </row>
    <row r="16" spans="1:46" s="81" customFormat="1" ht="30" customHeight="1" x14ac:dyDescent="0.35">
      <c r="A16" s="176"/>
      <c r="B16" s="135">
        <v>13</v>
      </c>
      <c r="C16" s="178"/>
      <c r="D16" s="139" t="s">
        <v>71</v>
      </c>
      <c r="E16" s="143">
        <v>436</v>
      </c>
      <c r="F16" s="144" t="s">
        <v>67</v>
      </c>
      <c r="G16" s="144" t="s">
        <v>68</v>
      </c>
      <c r="H16" s="144" t="s">
        <v>69</v>
      </c>
      <c r="I16" s="146">
        <v>75.099999999999994</v>
      </c>
      <c r="J16" s="65">
        <v>0</v>
      </c>
      <c r="K16" s="66">
        <f t="shared" si="0"/>
        <v>0</v>
      </c>
      <c r="L16" s="67">
        <f t="shared" si="1"/>
        <v>0</v>
      </c>
      <c r="M16" s="68"/>
      <c r="N16" s="69">
        <f t="shared" si="2"/>
        <v>0</v>
      </c>
      <c r="O16" s="68"/>
      <c r="P16" s="68"/>
      <c r="Q16" s="68"/>
      <c r="R16" s="70">
        <f t="shared" si="3"/>
        <v>0</v>
      </c>
      <c r="S16" s="102" t="str">
        <f t="shared" si="4"/>
        <v>OK</v>
      </c>
      <c r="T16" s="71"/>
      <c r="U16" s="79"/>
      <c r="V16" s="72"/>
      <c r="W16" s="72"/>
      <c r="X16" s="79"/>
      <c r="Y16" s="72"/>
      <c r="Z16" s="79"/>
      <c r="AA16" s="80"/>
      <c r="AB16" s="74"/>
      <c r="AC16" s="73"/>
      <c r="AD16" s="73"/>
      <c r="AE16" s="72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5"/>
    </row>
    <row r="17" spans="1:46" s="81" customFormat="1" ht="30" customHeight="1" x14ac:dyDescent="0.35">
      <c r="A17" s="176"/>
      <c r="B17" s="135">
        <v>14</v>
      </c>
      <c r="C17" s="178"/>
      <c r="D17" s="139" t="s">
        <v>72</v>
      </c>
      <c r="E17" s="143">
        <v>436</v>
      </c>
      <c r="F17" s="144" t="s">
        <v>67</v>
      </c>
      <c r="G17" s="144" t="s">
        <v>68</v>
      </c>
      <c r="H17" s="144" t="s">
        <v>69</v>
      </c>
      <c r="I17" s="146">
        <v>103.68</v>
      </c>
      <c r="J17" s="65">
        <v>0</v>
      </c>
      <c r="K17" s="66">
        <f t="shared" si="0"/>
        <v>0</v>
      </c>
      <c r="L17" s="67">
        <f t="shared" si="1"/>
        <v>0</v>
      </c>
      <c r="M17" s="68"/>
      <c r="N17" s="69">
        <f t="shared" si="2"/>
        <v>0</v>
      </c>
      <c r="O17" s="68"/>
      <c r="P17" s="68"/>
      <c r="Q17" s="68"/>
      <c r="R17" s="70">
        <f t="shared" si="3"/>
        <v>0</v>
      </c>
      <c r="S17" s="102" t="str">
        <f t="shared" si="4"/>
        <v>OK</v>
      </c>
      <c r="T17" s="71"/>
      <c r="U17" s="79"/>
      <c r="V17" s="72"/>
      <c r="W17" s="72"/>
      <c r="X17" s="79"/>
      <c r="Y17" s="72"/>
      <c r="Z17" s="79"/>
      <c r="AA17" s="80"/>
      <c r="AB17" s="74"/>
      <c r="AC17" s="73"/>
      <c r="AD17" s="73"/>
      <c r="AE17" s="72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5"/>
    </row>
    <row r="18" spans="1:46" s="81" customFormat="1" ht="30" customHeight="1" x14ac:dyDescent="0.35">
      <c r="A18" s="176"/>
      <c r="B18" s="135">
        <v>15</v>
      </c>
      <c r="C18" s="178"/>
      <c r="D18" s="139" t="s">
        <v>73</v>
      </c>
      <c r="E18" s="143">
        <v>436</v>
      </c>
      <c r="F18" s="144" t="s">
        <v>67</v>
      </c>
      <c r="G18" s="144" t="s">
        <v>68</v>
      </c>
      <c r="H18" s="144" t="s">
        <v>69</v>
      </c>
      <c r="I18" s="146">
        <v>205.21</v>
      </c>
      <c r="J18" s="65">
        <v>0</v>
      </c>
      <c r="K18" s="66">
        <f t="shared" si="0"/>
        <v>0</v>
      </c>
      <c r="L18" s="67">
        <f t="shared" si="1"/>
        <v>0</v>
      </c>
      <c r="M18" s="68"/>
      <c r="N18" s="69">
        <f t="shared" si="2"/>
        <v>0</v>
      </c>
      <c r="O18" s="68"/>
      <c r="P18" s="68"/>
      <c r="Q18" s="68"/>
      <c r="R18" s="70">
        <f t="shared" si="3"/>
        <v>0</v>
      </c>
      <c r="S18" s="102" t="str">
        <f t="shared" si="4"/>
        <v>OK</v>
      </c>
      <c r="T18" s="71"/>
      <c r="U18" s="79"/>
      <c r="V18" s="72"/>
      <c r="W18" s="72"/>
      <c r="X18" s="79"/>
      <c r="Y18" s="72"/>
      <c r="Z18" s="79"/>
      <c r="AA18" s="80"/>
      <c r="AB18" s="74"/>
      <c r="AC18" s="73"/>
      <c r="AD18" s="73"/>
      <c r="AE18" s="72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5"/>
    </row>
    <row r="19" spans="1:46" s="81" customFormat="1" ht="30" customHeight="1" x14ac:dyDescent="0.35">
      <c r="A19" s="176"/>
      <c r="B19" s="135">
        <v>16</v>
      </c>
      <c r="C19" s="178"/>
      <c r="D19" s="139" t="s">
        <v>74</v>
      </c>
      <c r="E19" s="143">
        <v>436</v>
      </c>
      <c r="F19" s="144" t="s">
        <v>67</v>
      </c>
      <c r="G19" s="144" t="s">
        <v>68</v>
      </c>
      <c r="H19" s="144" t="s">
        <v>69</v>
      </c>
      <c r="I19" s="146">
        <v>220</v>
      </c>
      <c r="J19" s="65">
        <v>0</v>
      </c>
      <c r="K19" s="66">
        <f t="shared" si="0"/>
        <v>0</v>
      </c>
      <c r="L19" s="67">
        <f t="shared" si="1"/>
        <v>0</v>
      </c>
      <c r="M19" s="68"/>
      <c r="N19" s="69">
        <f t="shared" si="2"/>
        <v>0</v>
      </c>
      <c r="O19" s="68"/>
      <c r="P19" s="68"/>
      <c r="Q19" s="68"/>
      <c r="R19" s="70">
        <f t="shared" si="3"/>
        <v>0</v>
      </c>
      <c r="S19" s="102" t="str">
        <f t="shared" si="4"/>
        <v>OK</v>
      </c>
      <c r="T19" s="71"/>
      <c r="U19" s="79"/>
      <c r="V19" s="72"/>
      <c r="W19" s="72"/>
      <c r="X19" s="79"/>
      <c r="Y19" s="72"/>
      <c r="Z19" s="79"/>
      <c r="AA19" s="80"/>
      <c r="AB19" s="74"/>
      <c r="AC19" s="73"/>
      <c r="AD19" s="73"/>
      <c r="AE19" s="72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5"/>
    </row>
    <row r="20" spans="1:46" s="81" customFormat="1" ht="30" customHeight="1" x14ac:dyDescent="0.35">
      <c r="A20" s="176"/>
      <c r="B20" s="135">
        <v>17</v>
      </c>
      <c r="C20" s="179"/>
      <c r="D20" s="139" t="s">
        <v>75</v>
      </c>
      <c r="E20" s="143">
        <v>436</v>
      </c>
      <c r="F20" s="144" t="s">
        <v>67</v>
      </c>
      <c r="G20" s="144" t="s">
        <v>68</v>
      </c>
      <c r="H20" s="144" t="s">
        <v>69</v>
      </c>
      <c r="I20" s="146">
        <v>223.7</v>
      </c>
      <c r="J20" s="65">
        <v>0</v>
      </c>
      <c r="K20" s="66">
        <f t="shared" si="0"/>
        <v>0</v>
      </c>
      <c r="L20" s="67">
        <f t="shared" si="1"/>
        <v>0</v>
      </c>
      <c r="M20" s="68"/>
      <c r="N20" s="69">
        <f t="shared" si="2"/>
        <v>0</v>
      </c>
      <c r="O20" s="68"/>
      <c r="P20" s="68"/>
      <c r="Q20" s="68"/>
      <c r="R20" s="70">
        <f t="shared" si="3"/>
        <v>0</v>
      </c>
      <c r="S20" s="102" t="str">
        <f t="shared" si="4"/>
        <v>OK</v>
      </c>
      <c r="T20" s="71"/>
      <c r="U20" s="79"/>
      <c r="V20" s="72"/>
      <c r="W20" s="72"/>
      <c r="X20" s="79"/>
      <c r="Y20" s="72"/>
      <c r="Z20" s="79"/>
      <c r="AA20" s="80"/>
      <c r="AB20" s="74"/>
      <c r="AC20" s="73"/>
      <c r="AD20" s="73"/>
      <c r="AE20" s="72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5"/>
    </row>
    <row r="21" spans="1:46" s="81" customFormat="1" ht="30" customHeight="1" x14ac:dyDescent="0.35">
      <c r="A21" s="180" t="s">
        <v>90</v>
      </c>
      <c r="B21" s="137">
        <v>18</v>
      </c>
      <c r="C21" s="173" t="s">
        <v>86</v>
      </c>
      <c r="D21" s="138" t="s">
        <v>66</v>
      </c>
      <c r="E21" s="141">
        <v>436</v>
      </c>
      <c r="F21" s="142" t="s">
        <v>67</v>
      </c>
      <c r="G21" s="142" t="s">
        <v>68</v>
      </c>
      <c r="H21" s="142" t="s">
        <v>69</v>
      </c>
      <c r="I21" s="145">
        <v>14.21</v>
      </c>
      <c r="J21" s="65">
        <v>0</v>
      </c>
      <c r="K21" s="66">
        <f t="shared" si="0"/>
        <v>0</v>
      </c>
      <c r="L21" s="67">
        <f t="shared" si="1"/>
        <v>0</v>
      </c>
      <c r="M21" s="68"/>
      <c r="N21" s="69">
        <f t="shared" si="2"/>
        <v>0</v>
      </c>
      <c r="O21" s="68"/>
      <c r="P21" s="68"/>
      <c r="Q21" s="68"/>
      <c r="R21" s="70">
        <f t="shared" si="3"/>
        <v>0</v>
      </c>
      <c r="S21" s="102" t="str">
        <f t="shared" si="4"/>
        <v>OK</v>
      </c>
      <c r="T21" s="71"/>
      <c r="U21" s="79"/>
      <c r="V21" s="72"/>
      <c r="W21" s="72"/>
      <c r="X21" s="79"/>
      <c r="Y21" s="72"/>
      <c r="Z21" s="79"/>
      <c r="AA21" s="80"/>
      <c r="AB21" s="74"/>
      <c r="AC21" s="73"/>
      <c r="AD21" s="73"/>
      <c r="AE21" s="72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5"/>
    </row>
    <row r="22" spans="1:46" s="81" customFormat="1" ht="30" customHeight="1" x14ac:dyDescent="0.35">
      <c r="A22" s="180"/>
      <c r="B22" s="137">
        <v>19</v>
      </c>
      <c r="C22" s="174"/>
      <c r="D22" s="138" t="s">
        <v>70</v>
      </c>
      <c r="E22" s="141">
        <v>436</v>
      </c>
      <c r="F22" s="142" t="s">
        <v>67</v>
      </c>
      <c r="G22" s="142" t="s">
        <v>68</v>
      </c>
      <c r="H22" s="142" t="s">
        <v>69</v>
      </c>
      <c r="I22" s="145">
        <v>30.68</v>
      </c>
      <c r="J22" s="65">
        <v>0</v>
      </c>
      <c r="K22" s="66">
        <f t="shared" si="0"/>
        <v>0</v>
      </c>
      <c r="L22" s="67">
        <f t="shared" si="1"/>
        <v>0</v>
      </c>
      <c r="M22" s="68"/>
      <c r="N22" s="69">
        <f t="shared" si="2"/>
        <v>0</v>
      </c>
      <c r="O22" s="68"/>
      <c r="P22" s="68"/>
      <c r="Q22" s="68"/>
      <c r="R22" s="70">
        <f t="shared" si="3"/>
        <v>0</v>
      </c>
      <c r="S22" s="102" t="str">
        <f t="shared" si="4"/>
        <v>OK</v>
      </c>
      <c r="T22" s="71"/>
      <c r="U22" s="79"/>
      <c r="V22" s="72"/>
      <c r="W22" s="72"/>
      <c r="X22" s="79"/>
      <c r="Y22" s="72"/>
      <c r="Z22" s="79"/>
      <c r="AA22" s="80"/>
      <c r="AB22" s="74"/>
      <c r="AC22" s="73"/>
      <c r="AD22" s="73"/>
      <c r="AE22" s="72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5"/>
    </row>
    <row r="23" spans="1:46" s="81" customFormat="1" ht="30" customHeight="1" x14ac:dyDescent="0.35">
      <c r="A23" s="180"/>
      <c r="B23" s="137">
        <v>20</v>
      </c>
      <c r="C23" s="174"/>
      <c r="D23" s="138" t="s">
        <v>87</v>
      </c>
      <c r="E23" s="141">
        <v>436</v>
      </c>
      <c r="F23" s="142" t="s">
        <v>67</v>
      </c>
      <c r="G23" s="142" t="s">
        <v>68</v>
      </c>
      <c r="H23" s="142" t="s">
        <v>69</v>
      </c>
      <c r="I23" s="145">
        <v>25</v>
      </c>
      <c r="J23" s="65">
        <v>0</v>
      </c>
      <c r="K23" s="66">
        <f t="shared" si="0"/>
        <v>0</v>
      </c>
      <c r="L23" s="67">
        <f t="shared" si="1"/>
        <v>0</v>
      </c>
      <c r="M23" s="68"/>
      <c r="N23" s="69">
        <f t="shared" si="2"/>
        <v>0</v>
      </c>
      <c r="O23" s="68"/>
      <c r="P23" s="68"/>
      <c r="Q23" s="68"/>
      <c r="R23" s="70">
        <f t="shared" si="3"/>
        <v>0</v>
      </c>
      <c r="S23" s="102" t="str">
        <f t="shared" si="4"/>
        <v>OK</v>
      </c>
      <c r="T23" s="71"/>
      <c r="U23" s="79"/>
      <c r="V23" s="72"/>
      <c r="W23" s="72"/>
      <c r="X23" s="79"/>
      <c r="Y23" s="72"/>
      <c r="Z23" s="79"/>
      <c r="AA23" s="80"/>
      <c r="AB23" s="74"/>
      <c r="AC23" s="73"/>
      <c r="AD23" s="73"/>
      <c r="AE23" s="72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5"/>
    </row>
    <row r="24" spans="1:46" s="81" customFormat="1" ht="30" customHeight="1" x14ac:dyDescent="0.35">
      <c r="A24" s="180"/>
      <c r="B24" s="137">
        <v>21</v>
      </c>
      <c r="C24" s="174"/>
      <c r="D24" s="138" t="s">
        <v>71</v>
      </c>
      <c r="E24" s="141">
        <v>436</v>
      </c>
      <c r="F24" s="142" t="s">
        <v>67</v>
      </c>
      <c r="G24" s="142" t="s">
        <v>68</v>
      </c>
      <c r="H24" s="142" t="s">
        <v>69</v>
      </c>
      <c r="I24" s="145">
        <v>75.099999999999994</v>
      </c>
      <c r="J24" s="65">
        <v>0</v>
      </c>
      <c r="K24" s="66">
        <f t="shared" si="0"/>
        <v>0</v>
      </c>
      <c r="L24" s="67">
        <f t="shared" si="1"/>
        <v>0</v>
      </c>
      <c r="M24" s="68"/>
      <c r="N24" s="69">
        <f t="shared" si="2"/>
        <v>0</v>
      </c>
      <c r="O24" s="68"/>
      <c r="P24" s="68"/>
      <c r="Q24" s="68"/>
      <c r="R24" s="70">
        <f t="shared" si="3"/>
        <v>0</v>
      </c>
      <c r="S24" s="102" t="str">
        <f t="shared" si="4"/>
        <v>OK</v>
      </c>
      <c r="T24" s="71"/>
      <c r="U24" s="79"/>
      <c r="V24" s="72"/>
      <c r="W24" s="72"/>
      <c r="X24" s="79"/>
      <c r="Y24" s="72"/>
      <c r="Z24" s="79"/>
      <c r="AA24" s="80"/>
      <c r="AB24" s="74"/>
      <c r="AC24" s="73"/>
      <c r="AD24" s="73"/>
      <c r="AE24" s="72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5"/>
    </row>
    <row r="25" spans="1:46" s="81" customFormat="1" ht="30" customHeight="1" x14ac:dyDescent="0.35">
      <c r="A25" s="180"/>
      <c r="B25" s="137">
        <v>22</v>
      </c>
      <c r="C25" s="174"/>
      <c r="D25" s="138" t="s">
        <v>72</v>
      </c>
      <c r="E25" s="141">
        <v>436</v>
      </c>
      <c r="F25" s="142" t="s">
        <v>67</v>
      </c>
      <c r="G25" s="142" t="s">
        <v>68</v>
      </c>
      <c r="H25" s="142" t="s">
        <v>69</v>
      </c>
      <c r="I25" s="145">
        <v>103.68</v>
      </c>
      <c r="J25" s="65">
        <v>0</v>
      </c>
      <c r="K25" s="66">
        <f t="shared" si="0"/>
        <v>0</v>
      </c>
      <c r="L25" s="67">
        <f t="shared" si="1"/>
        <v>0</v>
      </c>
      <c r="M25" s="68"/>
      <c r="N25" s="69">
        <f t="shared" si="2"/>
        <v>0</v>
      </c>
      <c r="O25" s="68"/>
      <c r="P25" s="68"/>
      <c r="Q25" s="68"/>
      <c r="R25" s="70">
        <f t="shared" si="3"/>
        <v>0</v>
      </c>
      <c r="S25" s="102" t="str">
        <f t="shared" si="4"/>
        <v>OK</v>
      </c>
      <c r="T25" s="71"/>
      <c r="U25" s="79"/>
      <c r="V25" s="72"/>
      <c r="W25" s="72"/>
      <c r="X25" s="79"/>
      <c r="Y25" s="72"/>
      <c r="Z25" s="79"/>
      <c r="AA25" s="80"/>
      <c r="AB25" s="74"/>
      <c r="AC25" s="73"/>
      <c r="AD25" s="73"/>
      <c r="AE25" s="72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5"/>
    </row>
    <row r="26" spans="1:46" s="81" customFormat="1" ht="30" customHeight="1" x14ac:dyDescent="0.35">
      <c r="A26" s="180"/>
      <c r="B26" s="137">
        <v>23</v>
      </c>
      <c r="C26" s="174"/>
      <c r="D26" s="138" t="s">
        <v>73</v>
      </c>
      <c r="E26" s="141">
        <v>436</v>
      </c>
      <c r="F26" s="142" t="s">
        <v>67</v>
      </c>
      <c r="G26" s="142" t="s">
        <v>68</v>
      </c>
      <c r="H26" s="142" t="s">
        <v>69</v>
      </c>
      <c r="I26" s="145">
        <v>205.21</v>
      </c>
      <c r="J26" s="65">
        <v>0</v>
      </c>
      <c r="K26" s="66">
        <f t="shared" si="0"/>
        <v>0</v>
      </c>
      <c r="L26" s="67">
        <f t="shared" si="1"/>
        <v>0</v>
      </c>
      <c r="M26" s="68"/>
      <c r="N26" s="69">
        <f t="shared" si="2"/>
        <v>0</v>
      </c>
      <c r="O26" s="68"/>
      <c r="P26" s="68"/>
      <c r="Q26" s="68"/>
      <c r="R26" s="70">
        <f t="shared" si="3"/>
        <v>0</v>
      </c>
      <c r="S26" s="102" t="str">
        <f t="shared" si="4"/>
        <v>OK</v>
      </c>
      <c r="T26" s="71"/>
      <c r="U26" s="79"/>
      <c r="V26" s="72"/>
      <c r="W26" s="72"/>
      <c r="X26" s="79"/>
      <c r="Y26" s="72"/>
      <c r="Z26" s="79"/>
      <c r="AA26" s="80"/>
      <c r="AB26" s="74"/>
      <c r="AC26" s="73"/>
      <c r="AD26" s="73"/>
      <c r="AE26" s="72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5"/>
    </row>
    <row r="27" spans="1:46" s="81" customFormat="1" ht="30" customHeight="1" x14ac:dyDescent="0.35">
      <c r="A27" s="180"/>
      <c r="B27" s="137">
        <v>24</v>
      </c>
      <c r="C27" s="174"/>
      <c r="D27" s="138" t="s">
        <v>74</v>
      </c>
      <c r="E27" s="141">
        <v>436</v>
      </c>
      <c r="F27" s="142" t="s">
        <v>67</v>
      </c>
      <c r="G27" s="142" t="s">
        <v>68</v>
      </c>
      <c r="H27" s="142" t="s">
        <v>69</v>
      </c>
      <c r="I27" s="145">
        <v>220</v>
      </c>
      <c r="J27" s="65">
        <v>0</v>
      </c>
      <c r="K27" s="66">
        <f t="shared" si="0"/>
        <v>0</v>
      </c>
      <c r="L27" s="67">
        <f t="shared" si="1"/>
        <v>0</v>
      </c>
      <c r="M27" s="68"/>
      <c r="N27" s="69">
        <f t="shared" si="2"/>
        <v>0</v>
      </c>
      <c r="O27" s="68"/>
      <c r="P27" s="68"/>
      <c r="Q27" s="68"/>
      <c r="R27" s="70">
        <f t="shared" si="3"/>
        <v>0</v>
      </c>
      <c r="S27" s="102" t="str">
        <f t="shared" si="4"/>
        <v>OK</v>
      </c>
      <c r="T27" s="71"/>
      <c r="U27" s="79"/>
      <c r="V27" s="72"/>
      <c r="W27" s="72"/>
      <c r="X27" s="79"/>
      <c r="Y27" s="72"/>
      <c r="Z27" s="79"/>
      <c r="AA27" s="80"/>
      <c r="AB27" s="74"/>
      <c r="AC27" s="73"/>
      <c r="AD27" s="73"/>
      <c r="AE27" s="72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5"/>
    </row>
    <row r="28" spans="1:46" s="81" customFormat="1" ht="30" customHeight="1" x14ac:dyDescent="0.35">
      <c r="A28" s="180"/>
      <c r="B28" s="137">
        <v>25</v>
      </c>
      <c r="C28" s="174"/>
      <c r="D28" s="138" t="s">
        <v>88</v>
      </c>
      <c r="E28" s="141">
        <v>436</v>
      </c>
      <c r="F28" s="142" t="s">
        <v>67</v>
      </c>
      <c r="G28" s="142" t="s">
        <v>68</v>
      </c>
      <c r="H28" s="142" t="s">
        <v>69</v>
      </c>
      <c r="I28" s="145">
        <v>217.24</v>
      </c>
      <c r="J28" s="65">
        <v>0</v>
      </c>
      <c r="K28" s="66">
        <f t="shared" si="0"/>
        <v>0</v>
      </c>
      <c r="L28" s="67">
        <f t="shared" si="1"/>
        <v>0</v>
      </c>
      <c r="M28" s="68"/>
      <c r="N28" s="69">
        <f t="shared" si="2"/>
        <v>0</v>
      </c>
      <c r="O28" s="68"/>
      <c r="P28" s="68"/>
      <c r="Q28" s="68"/>
      <c r="R28" s="70">
        <f t="shared" si="3"/>
        <v>0</v>
      </c>
      <c r="S28" s="102" t="str">
        <f t="shared" si="4"/>
        <v>OK</v>
      </c>
      <c r="T28" s="71"/>
      <c r="U28" s="79"/>
      <c r="V28" s="72"/>
      <c r="W28" s="72"/>
      <c r="X28" s="79"/>
      <c r="Y28" s="72"/>
      <c r="Z28" s="79"/>
      <c r="AA28" s="80"/>
      <c r="AB28" s="74"/>
      <c r="AC28" s="73"/>
      <c r="AD28" s="73"/>
      <c r="AE28" s="72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5"/>
    </row>
    <row r="29" spans="1:46" ht="30" customHeight="1" x14ac:dyDescent="0.35">
      <c r="A29" s="180"/>
      <c r="B29" s="140">
        <v>26</v>
      </c>
      <c r="C29" s="175"/>
      <c r="D29" s="138" t="s">
        <v>75</v>
      </c>
      <c r="E29" s="141">
        <v>436</v>
      </c>
      <c r="F29" s="142" t="s">
        <v>67</v>
      </c>
      <c r="G29" s="142" t="s">
        <v>68</v>
      </c>
      <c r="H29" s="142" t="s">
        <v>69</v>
      </c>
      <c r="I29" s="145">
        <v>223.7</v>
      </c>
      <c r="J29" s="65">
        <v>0</v>
      </c>
      <c r="K29" s="66">
        <f t="shared" si="0"/>
        <v>0</v>
      </c>
      <c r="L29" s="67">
        <f t="shared" si="1"/>
        <v>0</v>
      </c>
      <c r="M29" s="68"/>
      <c r="N29" s="69">
        <f t="shared" si="2"/>
        <v>0</v>
      </c>
      <c r="O29" s="68"/>
      <c r="P29" s="68"/>
      <c r="Q29" s="68"/>
      <c r="R29" s="70">
        <f t="shared" si="3"/>
        <v>0</v>
      </c>
      <c r="S29" s="102" t="str">
        <f t="shared" si="4"/>
        <v>OK</v>
      </c>
      <c r="T29" s="71"/>
      <c r="U29" s="83"/>
      <c r="V29" s="83"/>
      <c r="W29" s="72"/>
      <c r="X29" s="83"/>
      <c r="Y29" s="72"/>
      <c r="Z29" s="72"/>
      <c r="AA29" s="76"/>
      <c r="AB29" s="74"/>
      <c r="AC29" s="76"/>
      <c r="AD29" s="73"/>
      <c r="AE29" s="72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84"/>
    </row>
    <row r="30" spans="1:46" ht="30" customHeight="1" x14ac:dyDescent="0.35">
      <c r="I30" s="87"/>
      <c r="J30" s="134">
        <f>SUM(J4:J29)</f>
        <v>130</v>
      </c>
      <c r="M30" s="89"/>
      <c r="N30" s="89"/>
      <c r="O30" s="89"/>
      <c r="P30" s="89"/>
      <c r="Q30" s="89"/>
      <c r="R30" s="89">
        <f>SUM(R4:R29)</f>
        <v>130</v>
      </c>
      <c r="T30" s="91">
        <f t="shared" ref="T30:AS30" si="5">SUMPRODUCT($I$4:$I$29,T4:T29)</f>
        <v>0</v>
      </c>
      <c r="U30" s="91">
        <f t="shared" si="5"/>
        <v>0</v>
      </c>
      <c r="V30" s="91">
        <f t="shared" si="5"/>
        <v>0</v>
      </c>
      <c r="W30" s="91">
        <f t="shared" si="5"/>
        <v>0</v>
      </c>
      <c r="X30" s="91">
        <f t="shared" si="5"/>
        <v>0</v>
      </c>
      <c r="Y30" s="91">
        <f t="shared" si="5"/>
        <v>0</v>
      </c>
      <c r="Z30" s="91">
        <f t="shared" si="5"/>
        <v>0</v>
      </c>
      <c r="AA30" s="91">
        <f t="shared" si="5"/>
        <v>0</v>
      </c>
      <c r="AB30" s="91">
        <f t="shared" si="5"/>
        <v>0</v>
      </c>
      <c r="AC30" s="91">
        <f t="shared" si="5"/>
        <v>0</v>
      </c>
      <c r="AD30" s="91">
        <f t="shared" si="5"/>
        <v>0</v>
      </c>
      <c r="AE30" s="91">
        <f t="shared" si="5"/>
        <v>0</v>
      </c>
      <c r="AF30" s="91">
        <f t="shared" si="5"/>
        <v>0</v>
      </c>
      <c r="AG30" s="91">
        <f t="shared" si="5"/>
        <v>0</v>
      </c>
      <c r="AH30" s="91">
        <f t="shared" si="5"/>
        <v>0</v>
      </c>
      <c r="AI30" s="91">
        <f t="shared" si="5"/>
        <v>0</v>
      </c>
      <c r="AJ30" s="91">
        <f t="shared" si="5"/>
        <v>0</v>
      </c>
      <c r="AK30" s="91">
        <f t="shared" si="5"/>
        <v>0</v>
      </c>
      <c r="AL30" s="91">
        <f t="shared" si="5"/>
        <v>0</v>
      </c>
      <c r="AM30" s="91">
        <f t="shared" si="5"/>
        <v>0</v>
      </c>
      <c r="AN30" s="91">
        <f t="shared" si="5"/>
        <v>0</v>
      </c>
      <c r="AO30" s="91">
        <f t="shared" si="5"/>
        <v>0</v>
      </c>
      <c r="AP30" s="91">
        <f t="shared" si="5"/>
        <v>0</v>
      </c>
      <c r="AQ30" s="91">
        <f t="shared" si="5"/>
        <v>0</v>
      </c>
      <c r="AR30" s="91">
        <f t="shared" si="5"/>
        <v>0</v>
      </c>
      <c r="AS30" s="91">
        <f t="shared" si="5"/>
        <v>0</v>
      </c>
      <c r="AT30" s="75"/>
    </row>
    <row r="31" spans="1:46" ht="30" customHeight="1" x14ac:dyDescent="0.35">
      <c r="D31" s="82" t="s">
        <v>82</v>
      </c>
      <c r="J31" s="132">
        <f t="shared" ref="J31:R31" si="6">SUMPRODUCT($I$4:$I$29,J4:J29)</f>
        <v>10139.5</v>
      </c>
      <c r="K31" s="92">
        <f t="shared" si="6"/>
        <v>0</v>
      </c>
      <c r="L31" s="92">
        <f t="shared" si="6"/>
        <v>0</v>
      </c>
      <c r="M31" s="92">
        <f t="shared" si="6"/>
        <v>0</v>
      </c>
      <c r="N31" s="92">
        <f t="shared" si="6"/>
        <v>2367.31</v>
      </c>
      <c r="O31" s="92">
        <f t="shared" si="6"/>
        <v>0</v>
      </c>
      <c r="P31" s="92">
        <f t="shared" si="6"/>
        <v>0</v>
      </c>
      <c r="Q31" s="92">
        <f t="shared" si="6"/>
        <v>0</v>
      </c>
      <c r="R31" s="92">
        <f t="shared" si="6"/>
        <v>10139.5</v>
      </c>
      <c r="AA31" s="94"/>
      <c r="AC31" s="94"/>
      <c r="AD31" s="78"/>
    </row>
    <row r="32" spans="1:46" ht="30" customHeight="1" x14ac:dyDescent="0.35">
      <c r="D32" s="133" t="s">
        <v>61</v>
      </c>
      <c r="AD32" s="93"/>
    </row>
    <row r="33" spans="4:39" ht="30" customHeight="1" x14ac:dyDescent="0.35">
      <c r="D33" s="133" t="s">
        <v>62</v>
      </c>
      <c r="AD33" s="93"/>
      <c r="AK33" s="96"/>
      <c r="AM33" s="96"/>
    </row>
    <row r="34" spans="4:39" ht="30" customHeight="1" x14ac:dyDescent="0.35">
      <c r="AD34" s="93"/>
      <c r="AK34" s="96"/>
      <c r="AM34" s="96"/>
    </row>
    <row r="35" spans="4:39" ht="30" customHeight="1" x14ac:dyDescent="0.35">
      <c r="AD35" s="93"/>
      <c r="AK35" s="96"/>
      <c r="AM35" s="96"/>
    </row>
    <row r="36" spans="4:39" ht="30" customHeight="1" x14ac:dyDescent="0.35">
      <c r="AD36" s="93"/>
      <c r="AK36" s="96"/>
      <c r="AM36" s="96"/>
    </row>
    <row r="37" spans="4:39" ht="30" customHeight="1" x14ac:dyDescent="0.35">
      <c r="AD37" s="93"/>
      <c r="AK37" s="96"/>
      <c r="AM37" s="96"/>
    </row>
    <row r="38" spans="4:39" ht="30" customHeight="1" x14ac:dyDescent="0.35">
      <c r="AD38" s="93"/>
      <c r="AK38" s="96"/>
      <c r="AM38" s="96"/>
    </row>
    <row r="39" spans="4:39" ht="30" customHeight="1" x14ac:dyDescent="0.35">
      <c r="AD39" s="93"/>
      <c r="AM39" s="96"/>
    </row>
    <row r="40" spans="4:39" ht="30" customHeight="1" x14ac:dyDescent="0.35">
      <c r="AD40" s="93"/>
      <c r="AM40" s="96"/>
    </row>
    <row r="41" spans="4:39" ht="30" customHeight="1" x14ac:dyDescent="0.35">
      <c r="AD41" s="93"/>
      <c r="AM41" s="96"/>
    </row>
    <row r="42" spans="4:39" ht="30" customHeight="1" x14ac:dyDescent="0.35">
      <c r="AD42" s="93"/>
    </row>
    <row r="43" spans="4:39" ht="30" customHeight="1" x14ac:dyDescent="0.35">
      <c r="AD43" s="93"/>
    </row>
    <row r="44" spans="4:39" ht="30" customHeight="1" x14ac:dyDescent="0.35">
      <c r="AD44" s="93"/>
    </row>
    <row r="45" spans="4:39" ht="30" customHeight="1" x14ac:dyDescent="0.35">
      <c r="AD45" s="93"/>
    </row>
    <row r="46" spans="4:39" ht="30" customHeight="1" x14ac:dyDescent="0.35">
      <c r="AD46" s="93"/>
    </row>
    <row r="47" spans="4:39" ht="30" customHeight="1" x14ac:dyDescent="0.35">
      <c r="AD47" s="93"/>
    </row>
    <row r="48" spans="4:39" ht="30" customHeight="1" x14ac:dyDescent="0.35">
      <c r="AD48" s="93"/>
    </row>
    <row r="49" spans="30:30" ht="30" customHeight="1" x14ac:dyDescent="0.35">
      <c r="AD49" s="93"/>
    </row>
    <row r="50" spans="30:30" ht="30" customHeight="1" x14ac:dyDescent="0.35">
      <c r="AD50" s="93"/>
    </row>
    <row r="51" spans="30:30" ht="30" customHeight="1" x14ac:dyDescent="0.35">
      <c r="AD51" s="93"/>
    </row>
    <row r="52" spans="30:30" ht="30" customHeight="1" x14ac:dyDescent="0.35">
      <c r="AD52" s="93"/>
    </row>
    <row r="53" spans="30:30" ht="30" customHeight="1" x14ac:dyDescent="0.35">
      <c r="AD53" s="93"/>
    </row>
    <row r="54" spans="30:30" ht="30" customHeight="1" x14ac:dyDescent="0.35">
      <c r="AD54" s="93"/>
    </row>
    <row r="55" spans="30:30" ht="30" customHeight="1" x14ac:dyDescent="0.35">
      <c r="AD55" s="93"/>
    </row>
    <row r="56" spans="30:30" ht="30" customHeight="1" x14ac:dyDescent="0.35">
      <c r="AD56" s="93"/>
    </row>
    <row r="57" spans="30:30" ht="30" customHeight="1" x14ac:dyDescent="0.35">
      <c r="AD57" s="93"/>
    </row>
    <row r="58" spans="30:30" ht="30" customHeight="1" x14ac:dyDescent="0.35">
      <c r="AD58" s="93"/>
    </row>
    <row r="59" spans="30:30" ht="30" customHeight="1" x14ac:dyDescent="0.35">
      <c r="AD59" s="93"/>
    </row>
    <row r="60" spans="30:30" ht="30" customHeight="1" x14ac:dyDescent="0.35">
      <c r="AD60" s="93"/>
    </row>
    <row r="61" spans="30:30" ht="30" customHeight="1" x14ac:dyDescent="0.35">
      <c r="AD61" s="93"/>
    </row>
    <row r="62" spans="30:30" ht="30" customHeight="1" x14ac:dyDescent="0.35">
      <c r="AD62" s="93"/>
    </row>
    <row r="63" spans="30:30" ht="30" customHeight="1" x14ac:dyDescent="0.35">
      <c r="AD63" s="93"/>
    </row>
    <row r="64" spans="30:30" ht="30" customHeight="1" x14ac:dyDescent="0.35">
      <c r="AD64" s="93"/>
    </row>
    <row r="65" spans="30:30" ht="30" customHeight="1" x14ac:dyDescent="0.35">
      <c r="AD65" s="93"/>
    </row>
    <row r="66" spans="30:30" ht="30" customHeight="1" x14ac:dyDescent="0.35">
      <c r="AD66" s="93"/>
    </row>
    <row r="67" spans="30:30" ht="30" customHeight="1" x14ac:dyDescent="0.35">
      <c r="AD67" s="93"/>
    </row>
    <row r="68" spans="30:30" ht="30" customHeight="1" x14ac:dyDescent="0.35">
      <c r="AD68" s="93"/>
    </row>
    <row r="69" spans="30:30" ht="30" customHeight="1" x14ac:dyDescent="0.35">
      <c r="AD69" s="93"/>
    </row>
    <row r="70" spans="30:30" ht="30" customHeight="1" x14ac:dyDescent="0.35">
      <c r="AD70" s="93"/>
    </row>
    <row r="71" spans="30:30" ht="30" customHeight="1" x14ac:dyDescent="0.35">
      <c r="AD71" s="93"/>
    </row>
    <row r="72" spans="30:30" ht="30" customHeight="1" x14ac:dyDescent="0.35">
      <c r="AD72" s="93"/>
    </row>
    <row r="73" spans="30:30" ht="30" customHeight="1" x14ac:dyDescent="0.35">
      <c r="AD73" s="93"/>
    </row>
    <row r="74" spans="30:30" ht="30" customHeight="1" x14ac:dyDescent="0.35">
      <c r="AD74" s="93"/>
    </row>
    <row r="75" spans="30:30" ht="30" customHeight="1" x14ac:dyDescent="0.35">
      <c r="AD75" s="93"/>
    </row>
    <row r="76" spans="30:30" ht="30" customHeight="1" x14ac:dyDescent="0.35">
      <c r="AD76" s="93"/>
    </row>
    <row r="77" spans="30:30" ht="30" customHeight="1" x14ac:dyDescent="0.35">
      <c r="AD77" s="93"/>
    </row>
    <row r="78" spans="30:30" ht="30" customHeight="1" x14ac:dyDescent="0.35">
      <c r="AD78" s="93"/>
    </row>
    <row r="79" spans="30:30" ht="30" customHeight="1" x14ac:dyDescent="0.35">
      <c r="AD79" s="93"/>
    </row>
    <row r="80" spans="30:30" ht="30" customHeight="1" x14ac:dyDescent="0.35">
      <c r="AD80" s="93"/>
    </row>
    <row r="81" spans="30:30" ht="30" customHeight="1" x14ac:dyDescent="0.35">
      <c r="AD81" s="93"/>
    </row>
    <row r="82" spans="30:30" ht="30" customHeight="1" x14ac:dyDescent="0.35">
      <c r="AD82" s="93"/>
    </row>
    <row r="83" spans="30:30" ht="30" customHeight="1" x14ac:dyDescent="0.35">
      <c r="AD83" s="93"/>
    </row>
    <row r="84" spans="30:30" ht="30" customHeight="1" x14ac:dyDescent="0.35">
      <c r="AD84" s="93"/>
    </row>
    <row r="85" spans="30:30" ht="30" customHeight="1" x14ac:dyDescent="0.35">
      <c r="AD85" s="93"/>
    </row>
    <row r="86" spans="30:30" ht="30" customHeight="1" x14ac:dyDescent="0.35">
      <c r="AD86" s="93"/>
    </row>
    <row r="87" spans="30:30" ht="30" customHeight="1" x14ac:dyDescent="0.35">
      <c r="AD87" s="93"/>
    </row>
    <row r="88" spans="30:30" ht="30" customHeight="1" x14ac:dyDescent="0.35">
      <c r="AD88" s="93"/>
    </row>
    <row r="89" spans="30:30" ht="30" customHeight="1" x14ac:dyDescent="0.35">
      <c r="AD89" s="93"/>
    </row>
    <row r="90" spans="30:30" ht="30" customHeight="1" x14ac:dyDescent="0.35">
      <c r="AD90" s="93"/>
    </row>
    <row r="91" spans="30:30" ht="30" customHeight="1" x14ac:dyDescent="0.35">
      <c r="AD91" s="93"/>
    </row>
    <row r="92" spans="30:30" ht="30" customHeight="1" x14ac:dyDescent="0.35">
      <c r="AD92" s="93"/>
    </row>
    <row r="93" spans="30:30" ht="30" customHeight="1" x14ac:dyDescent="0.35">
      <c r="AD93" s="93"/>
    </row>
    <row r="94" spans="30:30" ht="30" customHeight="1" x14ac:dyDescent="0.35">
      <c r="AD94" s="93"/>
    </row>
    <row r="95" spans="30:30" ht="30" customHeight="1" x14ac:dyDescent="0.35">
      <c r="AD95" s="93"/>
    </row>
    <row r="96" spans="30:30" ht="30" customHeight="1" x14ac:dyDescent="0.35">
      <c r="AD96" s="93"/>
    </row>
    <row r="97" spans="30:30" ht="30" customHeight="1" x14ac:dyDescent="0.35">
      <c r="AD97" s="93"/>
    </row>
    <row r="98" spans="30:30" ht="30" customHeight="1" x14ac:dyDescent="0.35">
      <c r="AD98" s="93"/>
    </row>
    <row r="99" spans="30:30" ht="30" customHeight="1" x14ac:dyDescent="0.35">
      <c r="AD99" s="93"/>
    </row>
    <row r="100" spans="30:30" ht="30" customHeight="1" x14ac:dyDescent="0.35">
      <c r="AD100" s="93"/>
    </row>
    <row r="101" spans="30:30" ht="30" customHeight="1" x14ac:dyDescent="0.35">
      <c r="AD101" s="93"/>
    </row>
    <row r="102" spans="30:30" ht="30" customHeight="1" x14ac:dyDescent="0.35">
      <c r="AD102" s="93"/>
    </row>
    <row r="103" spans="30:30" ht="30" customHeight="1" x14ac:dyDescent="0.35">
      <c r="AD103" s="93"/>
    </row>
    <row r="104" spans="30:30" ht="30" customHeight="1" x14ac:dyDescent="0.35">
      <c r="AD104" s="93"/>
    </row>
    <row r="105" spans="30:30" ht="30" customHeight="1" x14ac:dyDescent="0.35">
      <c r="AD105" s="93"/>
    </row>
    <row r="106" spans="30:30" ht="30" customHeight="1" x14ac:dyDescent="0.35">
      <c r="AD106" s="93"/>
    </row>
    <row r="107" spans="30:30" ht="30" customHeight="1" x14ac:dyDescent="0.35">
      <c r="AD107" s="93"/>
    </row>
    <row r="108" spans="30:30" ht="30" customHeight="1" x14ac:dyDescent="0.35">
      <c r="AD108" s="93"/>
    </row>
    <row r="109" spans="30:30" ht="30" customHeight="1" x14ac:dyDescent="0.35">
      <c r="AD109" s="93"/>
    </row>
    <row r="110" spans="30:30" ht="30" customHeight="1" x14ac:dyDescent="0.35">
      <c r="AD110" s="93"/>
    </row>
    <row r="111" spans="30:30" ht="30" customHeight="1" x14ac:dyDescent="0.35">
      <c r="AD111" s="93"/>
    </row>
    <row r="112" spans="30:30" ht="30" customHeight="1" x14ac:dyDescent="0.35">
      <c r="AD112" s="93"/>
    </row>
    <row r="113" spans="30:30" ht="30" customHeight="1" x14ac:dyDescent="0.35">
      <c r="AD113" s="93"/>
    </row>
    <row r="114" spans="30:30" ht="30" customHeight="1" x14ac:dyDescent="0.35">
      <c r="AD114" s="93"/>
    </row>
    <row r="115" spans="30:30" ht="30" customHeight="1" x14ac:dyDescent="0.35">
      <c r="AD115" s="93"/>
    </row>
    <row r="116" spans="30:30" ht="30" customHeight="1" x14ac:dyDescent="0.35">
      <c r="AD116" s="93"/>
    </row>
    <row r="117" spans="30:30" ht="30" customHeight="1" x14ac:dyDescent="0.35">
      <c r="AD117" s="93"/>
    </row>
    <row r="118" spans="30:30" ht="30" customHeight="1" x14ac:dyDescent="0.35">
      <c r="AD118" s="93"/>
    </row>
    <row r="119" spans="30:30" ht="30" customHeight="1" x14ac:dyDescent="0.35">
      <c r="AD119" s="93"/>
    </row>
    <row r="120" spans="30:30" ht="30" customHeight="1" x14ac:dyDescent="0.35">
      <c r="AD120" s="93"/>
    </row>
    <row r="121" spans="30:30" ht="30" customHeight="1" x14ac:dyDescent="0.35">
      <c r="AD121" s="93"/>
    </row>
    <row r="122" spans="30:30" ht="30" customHeight="1" x14ac:dyDescent="0.35">
      <c r="AD122" s="93"/>
    </row>
    <row r="123" spans="30:30" ht="30" customHeight="1" x14ac:dyDescent="0.35">
      <c r="AD123" s="93"/>
    </row>
    <row r="124" spans="30:30" ht="30" customHeight="1" x14ac:dyDescent="0.35">
      <c r="AD124" s="93"/>
    </row>
    <row r="125" spans="30:30" ht="30" customHeight="1" x14ac:dyDescent="0.35">
      <c r="AD125" s="93"/>
    </row>
    <row r="126" spans="30:30" ht="30" customHeight="1" x14ac:dyDescent="0.35">
      <c r="AD126" s="93"/>
    </row>
    <row r="127" spans="30:30" ht="30" customHeight="1" x14ac:dyDescent="0.35">
      <c r="AD127" s="93"/>
    </row>
    <row r="128" spans="30:30" ht="30" customHeight="1" x14ac:dyDescent="0.35">
      <c r="AD128" s="93"/>
    </row>
    <row r="129" spans="30:30" ht="30" customHeight="1" x14ac:dyDescent="0.35">
      <c r="AD129" s="93"/>
    </row>
    <row r="130" spans="30:30" ht="30" customHeight="1" x14ac:dyDescent="0.35">
      <c r="AD130" s="93"/>
    </row>
    <row r="131" spans="30:30" ht="30" customHeight="1" x14ac:dyDescent="0.35">
      <c r="AD131" s="93"/>
    </row>
    <row r="132" spans="30:30" ht="30" customHeight="1" x14ac:dyDescent="0.35">
      <c r="AD132" s="93"/>
    </row>
    <row r="133" spans="30:30" ht="30" customHeight="1" x14ac:dyDescent="0.35">
      <c r="AD133" s="93"/>
    </row>
    <row r="134" spans="30:30" ht="30" customHeight="1" x14ac:dyDescent="0.35">
      <c r="AD134" s="93"/>
    </row>
    <row r="135" spans="30:30" ht="30" customHeight="1" x14ac:dyDescent="0.35">
      <c r="AD135" s="93"/>
    </row>
    <row r="136" spans="30:30" ht="30" customHeight="1" x14ac:dyDescent="0.35">
      <c r="AD136" s="93"/>
    </row>
    <row r="137" spans="30:30" ht="30" customHeight="1" x14ac:dyDescent="0.35">
      <c r="AD137" s="93"/>
    </row>
    <row r="138" spans="30:30" ht="30" customHeight="1" x14ac:dyDescent="0.35">
      <c r="AD138" s="93"/>
    </row>
    <row r="139" spans="30:30" ht="30" customHeight="1" x14ac:dyDescent="0.35">
      <c r="AD139" s="93"/>
    </row>
    <row r="140" spans="30:30" ht="30" customHeight="1" x14ac:dyDescent="0.35">
      <c r="AD140" s="93"/>
    </row>
    <row r="141" spans="30:30" ht="30" customHeight="1" x14ac:dyDescent="0.35">
      <c r="AD141" s="93"/>
    </row>
    <row r="142" spans="30:30" ht="30" customHeight="1" x14ac:dyDescent="0.35">
      <c r="AD142" s="93"/>
    </row>
    <row r="143" spans="30:30" ht="30" customHeight="1" x14ac:dyDescent="0.35">
      <c r="AD143" s="93"/>
    </row>
    <row r="144" spans="30:30" ht="30" customHeight="1" x14ac:dyDescent="0.35">
      <c r="AD144" s="93"/>
    </row>
    <row r="145" spans="30:30" ht="30" customHeight="1" x14ac:dyDescent="0.35">
      <c r="AD145" s="93"/>
    </row>
    <row r="146" spans="30:30" ht="30" customHeight="1" x14ac:dyDescent="0.35">
      <c r="AD146" s="93"/>
    </row>
    <row r="147" spans="30:30" ht="30" customHeight="1" x14ac:dyDescent="0.35">
      <c r="AD147" s="93"/>
    </row>
    <row r="148" spans="30:30" ht="30" customHeight="1" x14ac:dyDescent="0.35">
      <c r="AD148" s="93"/>
    </row>
    <row r="149" spans="30:30" ht="30" customHeight="1" x14ac:dyDescent="0.35">
      <c r="AD149" s="93"/>
    </row>
    <row r="150" spans="30:30" ht="30" customHeight="1" x14ac:dyDescent="0.35">
      <c r="AD150" s="93"/>
    </row>
    <row r="151" spans="30:30" ht="30" customHeight="1" x14ac:dyDescent="0.35">
      <c r="AD151" s="93"/>
    </row>
    <row r="152" spans="30:30" ht="30" customHeight="1" x14ac:dyDescent="0.35">
      <c r="AD152" s="93"/>
    </row>
    <row r="153" spans="30:30" ht="30" customHeight="1" x14ac:dyDescent="0.35">
      <c r="AD153" s="93"/>
    </row>
    <row r="154" spans="30:30" ht="30" customHeight="1" x14ac:dyDescent="0.35">
      <c r="AD154" s="93"/>
    </row>
    <row r="155" spans="30:30" ht="30" customHeight="1" x14ac:dyDescent="0.35">
      <c r="AD155" s="93"/>
    </row>
    <row r="156" spans="30:30" ht="30" customHeight="1" x14ac:dyDescent="0.35">
      <c r="AD156" s="93"/>
    </row>
    <row r="157" spans="30:30" ht="30" customHeight="1" x14ac:dyDescent="0.35">
      <c r="AD157" s="93"/>
    </row>
    <row r="158" spans="30:30" ht="30" customHeight="1" x14ac:dyDescent="0.35">
      <c r="AD158" s="93"/>
    </row>
    <row r="159" spans="30:30" ht="30" customHeight="1" x14ac:dyDescent="0.35">
      <c r="AD159" s="93"/>
    </row>
    <row r="160" spans="30:30" ht="30" customHeight="1" x14ac:dyDescent="0.35">
      <c r="AD160" s="93"/>
    </row>
    <row r="161" spans="30:30" ht="30" customHeight="1" x14ac:dyDescent="0.35">
      <c r="AD161" s="93"/>
    </row>
    <row r="162" spans="30:30" ht="30" customHeight="1" x14ac:dyDescent="0.35">
      <c r="AD162" s="93"/>
    </row>
    <row r="163" spans="30:30" ht="30" customHeight="1" x14ac:dyDescent="0.35">
      <c r="AD163" s="93"/>
    </row>
    <row r="164" spans="30:30" ht="30" customHeight="1" x14ac:dyDescent="0.35">
      <c r="AD164" s="93"/>
    </row>
    <row r="165" spans="30:30" ht="30" customHeight="1" x14ac:dyDescent="0.35">
      <c r="AD165" s="93"/>
    </row>
    <row r="166" spans="30:30" ht="30" customHeight="1" x14ac:dyDescent="0.35">
      <c r="AD166" s="93"/>
    </row>
    <row r="167" spans="30:30" ht="30" customHeight="1" x14ac:dyDescent="0.35">
      <c r="AD167" s="93"/>
    </row>
    <row r="168" spans="30:30" ht="30" customHeight="1" x14ac:dyDescent="0.35">
      <c r="AD168" s="93"/>
    </row>
    <row r="169" spans="30:30" ht="30" customHeight="1" x14ac:dyDescent="0.35">
      <c r="AD169" s="93"/>
    </row>
    <row r="170" spans="30:30" ht="30" customHeight="1" x14ac:dyDescent="0.35">
      <c r="AD170" s="93"/>
    </row>
    <row r="171" spans="30:30" ht="30" customHeight="1" x14ac:dyDescent="0.35">
      <c r="AD171" s="93"/>
    </row>
    <row r="172" spans="30:30" ht="30" customHeight="1" x14ac:dyDescent="0.35">
      <c r="AD172" s="93"/>
    </row>
    <row r="173" spans="30:30" ht="30" customHeight="1" x14ac:dyDescent="0.35">
      <c r="AD173" s="93"/>
    </row>
    <row r="174" spans="30:30" ht="30" customHeight="1" x14ac:dyDescent="0.35">
      <c r="AD174" s="93"/>
    </row>
    <row r="175" spans="30:30" ht="30" customHeight="1" x14ac:dyDescent="0.35">
      <c r="AD175" s="93"/>
    </row>
    <row r="176" spans="30:30" ht="30" customHeight="1" x14ac:dyDescent="0.35">
      <c r="AD176" s="93"/>
    </row>
    <row r="177" spans="30:30" ht="30" customHeight="1" x14ac:dyDescent="0.35">
      <c r="AD177" s="93"/>
    </row>
    <row r="178" spans="30:30" ht="30" customHeight="1" x14ac:dyDescent="0.35">
      <c r="AD178" s="93"/>
    </row>
    <row r="179" spans="30:30" ht="30" customHeight="1" x14ac:dyDescent="0.35">
      <c r="AD179" s="93"/>
    </row>
    <row r="180" spans="30:30" ht="30" customHeight="1" x14ac:dyDescent="0.35">
      <c r="AD180" s="93"/>
    </row>
    <row r="181" spans="30:30" ht="30" customHeight="1" x14ac:dyDescent="0.35">
      <c r="AD181" s="93"/>
    </row>
    <row r="182" spans="30:30" ht="30" customHeight="1" x14ac:dyDescent="0.35">
      <c r="AD182" s="93"/>
    </row>
    <row r="183" spans="30:30" ht="30" customHeight="1" x14ac:dyDescent="0.35">
      <c r="AD183" s="93"/>
    </row>
    <row r="184" spans="30:30" ht="30" customHeight="1" x14ac:dyDescent="0.35">
      <c r="AD184" s="93"/>
    </row>
    <row r="185" spans="30:30" ht="30" customHeight="1" x14ac:dyDescent="0.35">
      <c r="AD185" s="93"/>
    </row>
    <row r="186" spans="30:30" ht="30" customHeight="1" x14ac:dyDescent="0.35">
      <c r="AD186" s="93"/>
    </row>
    <row r="187" spans="30:30" ht="30" customHeight="1" x14ac:dyDescent="0.35">
      <c r="AD187" s="93"/>
    </row>
    <row r="188" spans="30:30" ht="30" customHeight="1" x14ac:dyDescent="0.35">
      <c r="AD188" s="93"/>
    </row>
    <row r="189" spans="30:30" ht="30" customHeight="1" x14ac:dyDescent="0.35">
      <c r="AD189" s="93"/>
    </row>
    <row r="190" spans="30:30" ht="30" customHeight="1" x14ac:dyDescent="0.35">
      <c r="AD190" s="93"/>
    </row>
    <row r="191" spans="30:30" ht="30" customHeight="1" x14ac:dyDescent="0.35">
      <c r="AD191" s="93"/>
    </row>
    <row r="192" spans="30:30" ht="30" customHeight="1" x14ac:dyDescent="0.35">
      <c r="AD192" s="93"/>
    </row>
    <row r="193" spans="30:30" ht="30" customHeight="1" x14ac:dyDescent="0.35">
      <c r="AD193" s="93"/>
    </row>
    <row r="194" spans="30:30" ht="30" customHeight="1" x14ac:dyDescent="0.35">
      <c r="AD194" s="93"/>
    </row>
    <row r="195" spans="30:30" ht="30" customHeight="1" x14ac:dyDescent="0.35">
      <c r="AD195" s="93"/>
    </row>
    <row r="196" spans="30:30" ht="30" customHeight="1" x14ac:dyDescent="0.35">
      <c r="AD196" s="93"/>
    </row>
    <row r="197" spans="30:30" ht="30" customHeight="1" x14ac:dyDescent="0.35">
      <c r="AD197" s="93"/>
    </row>
    <row r="198" spans="30:30" ht="30" customHeight="1" x14ac:dyDescent="0.35">
      <c r="AD198" s="93"/>
    </row>
    <row r="199" spans="30:30" ht="30" customHeight="1" x14ac:dyDescent="0.35">
      <c r="AD199" s="93"/>
    </row>
    <row r="200" spans="30:30" ht="30" customHeight="1" x14ac:dyDescent="0.35">
      <c r="AD200" s="93"/>
    </row>
    <row r="201" spans="30:30" ht="30" customHeight="1" x14ac:dyDescent="0.35">
      <c r="AD201" s="93"/>
    </row>
    <row r="202" spans="30:30" ht="30" customHeight="1" x14ac:dyDescent="0.35">
      <c r="AD202" s="93"/>
    </row>
    <row r="203" spans="30:30" ht="30" customHeight="1" x14ac:dyDescent="0.35">
      <c r="AD203" s="93"/>
    </row>
    <row r="204" spans="30:30" ht="30" customHeight="1" x14ac:dyDescent="0.35">
      <c r="AD204" s="93"/>
    </row>
    <row r="205" spans="30:30" ht="30" customHeight="1" x14ac:dyDescent="0.35">
      <c r="AD205" s="93"/>
    </row>
    <row r="206" spans="30:30" ht="30" customHeight="1" x14ac:dyDescent="0.35">
      <c r="AD206" s="93"/>
    </row>
    <row r="207" spans="30:30" ht="30" customHeight="1" x14ac:dyDescent="0.35">
      <c r="AD207" s="93"/>
    </row>
    <row r="208" spans="30:30" ht="30" customHeight="1" x14ac:dyDescent="0.35">
      <c r="AD208" s="93"/>
    </row>
    <row r="209" spans="30:30" ht="30" customHeight="1" x14ac:dyDescent="0.35">
      <c r="AD209" s="93"/>
    </row>
    <row r="210" spans="30:30" ht="30" customHeight="1" x14ac:dyDescent="0.35">
      <c r="AD210" s="93"/>
    </row>
    <row r="211" spans="30:30" ht="30" customHeight="1" x14ac:dyDescent="0.35">
      <c r="AD211" s="93"/>
    </row>
    <row r="212" spans="30:30" ht="30" customHeight="1" x14ac:dyDescent="0.35">
      <c r="AD212" s="93"/>
    </row>
    <row r="213" spans="30:30" ht="30" customHeight="1" x14ac:dyDescent="0.35">
      <c r="AD213" s="93"/>
    </row>
    <row r="214" spans="30:30" ht="30" customHeight="1" x14ac:dyDescent="0.35">
      <c r="AD214" s="93"/>
    </row>
    <row r="215" spans="30:30" ht="30" customHeight="1" x14ac:dyDescent="0.35">
      <c r="AD215" s="93"/>
    </row>
    <row r="216" spans="30:30" ht="30" customHeight="1" x14ac:dyDescent="0.35">
      <c r="AD216" s="93"/>
    </row>
    <row r="217" spans="30:30" ht="30" customHeight="1" x14ac:dyDescent="0.35">
      <c r="AD217" s="93"/>
    </row>
    <row r="218" spans="30:30" ht="30" customHeight="1" x14ac:dyDescent="0.35">
      <c r="AD218" s="93"/>
    </row>
    <row r="219" spans="30:30" ht="30" customHeight="1" x14ac:dyDescent="0.35">
      <c r="AD219" s="93"/>
    </row>
    <row r="220" spans="30:30" ht="30" customHeight="1" x14ac:dyDescent="0.35">
      <c r="AD220" s="93"/>
    </row>
    <row r="221" spans="30:30" ht="30" customHeight="1" x14ac:dyDescent="0.35">
      <c r="AD221" s="93"/>
    </row>
    <row r="222" spans="30:30" ht="30" customHeight="1" x14ac:dyDescent="0.35">
      <c r="AD222" s="93"/>
    </row>
    <row r="223" spans="30:30" ht="30" customHeight="1" x14ac:dyDescent="0.35">
      <c r="AD223" s="93"/>
    </row>
    <row r="224" spans="30:30" ht="30" customHeight="1" x14ac:dyDescent="0.35">
      <c r="AD224" s="93"/>
    </row>
    <row r="225" spans="30:30" ht="30" customHeight="1" x14ac:dyDescent="0.35">
      <c r="AD225" s="93"/>
    </row>
    <row r="226" spans="30:30" ht="30" customHeight="1" x14ac:dyDescent="0.35">
      <c r="AD226" s="93"/>
    </row>
    <row r="227" spans="30:30" ht="30" customHeight="1" x14ac:dyDescent="0.35">
      <c r="AD227" s="93"/>
    </row>
    <row r="228" spans="30:30" ht="30" customHeight="1" x14ac:dyDescent="0.35">
      <c r="AD228" s="93"/>
    </row>
    <row r="229" spans="30:30" ht="30" customHeight="1" x14ac:dyDescent="0.35">
      <c r="AD229" s="93"/>
    </row>
    <row r="230" spans="30:30" ht="30" customHeight="1" x14ac:dyDescent="0.35">
      <c r="AD230" s="93"/>
    </row>
    <row r="231" spans="30:30" ht="30" customHeight="1" x14ac:dyDescent="0.35">
      <c r="AD231" s="93"/>
    </row>
    <row r="232" spans="30:30" ht="30" customHeight="1" x14ac:dyDescent="0.35">
      <c r="AD232" s="93"/>
    </row>
    <row r="233" spans="30:30" ht="30" customHeight="1" x14ac:dyDescent="0.35">
      <c r="AD233" s="93"/>
    </row>
    <row r="234" spans="30:30" ht="30" customHeight="1" x14ac:dyDescent="0.35">
      <c r="AD234" s="93"/>
    </row>
    <row r="235" spans="30:30" ht="30" customHeight="1" x14ac:dyDescent="0.35">
      <c r="AD235" s="93"/>
    </row>
    <row r="236" spans="30:30" ht="30" customHeight="1" x14ac:dyDescent="0.35">
      <c r="AD236" s="93"/>
    </row>
    <row r="237" spans="30:30" ht="30" customHeight="1" x14ac:dyDescent="0.35">
      <c r="AD237" s="93"/>
    </row>
    <row r="238" spans="30:30" ht="30" customHeight="1" x14ac:dyDescent="0.35">
      <c r="AD238" s="93"/>
    </row>
    <row r="239" spans="30:30" ht="30" customHeight="1" x14ac:dyDescent="0.35">
      <c r="AD239" s="93"/>
    </row>
    <row r="240" spans="30:30" ht="30" customHeight="1" x14ac:dyDescent="0.35">
      <c r="AD240" s="93"/>
    </row>
    <row r="241" spans="30:30" ht="30" customHeight="1" x14ac:dyDescent="0.35">
      <c r="AD241" s="93"/>
    </row>
    <row r="242" spans="30:30" ht="30" customHeight="1" x14ac:dyDescent="0.35">
      <c r="AD242" s="93"/>
    </row>
    <row r="243" spans="30:30" ht="30" customHeight="1" x14ac:dyDescent="0.35">
      <c r="AD243" s="93"/>
    </row>
    <row r="244" spans="30:30" ht="30" customHeight="1" x14ac:dyDescent="0.35">
      <c r="AD244" s="93"/>
    </row>
    <row r="245" spans="30:30" ht="30" customHeight="1" x14ac:dyDescent="0.35">
      <c r="AD245" s="93"/>
    </row>
    <row r="246" spans="30:30" ht="30" customHeight="1" x14ac:dyDescent="0.35">
      <c r="AD246" s="93"/>
    </row>
    <row r="247" spans="30:30" ht="30" customHeight="1" x14ac:dyDescent="0.35">
      <c r="AD247" s="93"/>
    </row>
    <row r="248" spans="30:30" ht="30" customHeight="1" x14ac:dyDescent="0.35">
      <c r="AD248" s="93"/>
    </row>
    <row r="249" spans="30:30" ht="30" customHeight="1" x14ac:dyDescent="0.35">
      <c r="AD249" s="93"/>
    </row>
    <row r="250" spans="30:30" ht="30" customHeight="1" x14ac:dyDescent="0.35">
      <c r="AD250" s="93"/>
    </row>
    <row r="251" spans="30:30" ht="30" customHeight="1" x14ac:dyDescent="0.35">
      <c r="AD251" s="93"/>
    </row>
    <row r="252" spans="30:30" ht="30" customHeight="1" x14ac:dyDescent="0.35">
      <c r="AD252" s="93"/>
    </row>
    <row r="253" spans="30:30" ht="30" customHeight="1" x14ac:dyDescent="0.35">
      <c r="AD253" s="93"/>
    </row>
    <row r="254" spans="30:30" ht="30" customHeight="1" x14ac:dyDescent="0.35">
      <c r="AD254" s="93"/>
    </row>
    <row r="255" spans="30:30" ht="30" customHeight="1" x14ac:dyDescent="0.35">
      <c r="AD255" s="93"/>
    </row>
    <row r="256" spans="30:30" ht="30" customHeight="1" x14ac:dyDescent="0.35">
      <c r="AD256" s="93"/>
    </row>
    <row r="257" spans="30:30" ht="30" customHeight="1" x14ac:dyDescent="0.35">
      <c r="AD257" s="93"/>
    </row>
    <row r="258" spans="30:30" ht="30" customHeight="1" x14ac:dyDescent="0.35">
      <c r="AD258" s="93"/>
    </row>
    <row r="259" spans="30:30" ht="30" customHeight="1" x14ac:dyDescent="0.35">
      <c r="AD259" s="93"/>
    </row>
    <row r="260" spans="30:30" ht="30" customHeight="1" x14ac:dyDescent="0.35">
      <c r="AD260" s="93"/>
    </row>
    <row r="261" spans="30:30" ht="30" customHeight="1" x14ac:dyDescent="0.35">
      <c r="AD261" s="93"/>
    </row>
    <row r="262" spans="30:30" ht="30" customHeight="1" x14ac:dyDescent="0.35">
      <c r="AD262" s="93"/>
    </row>
    <row r="263" spans="30:30" ht="30" customHeight="1" x14ac:dyDescent="0.35">
      <c r="AD263" s="93"/>
    </row>
    <row r="264" spans="30:30" ht="30" customHeight="1" x14ac:dyDescent="0.35">
      <c r="AD264" s="93"/>
    </row>
    <row r="265" spans="30:30" ht="30" customHeight="1" x14ac:dyDescent="0.35">
      <c r="AD265" s="93"/>
    </row>
    <row r="266" spans="30:30" ht="30" customHeight="1" x14ac:dyDescent="0.35">
      <c r="AD266" s="93"/>
    </row>
    <row r="267" spans="30:30" ht="30" customHeight="1" x14ac:dyDescent="0.35">
      <c r="AD267" s="93"/>
    </row>
    <row r="268" spans="30:30" ht="30" customHeight="1" x14ac:dyDescent="0.35">
      <c r="AD268" s="93"/>
    </row>
    <row r="269" spans="30:30" ht="30" customHeight="1" x14ac:dyDescent="0.35">
      <c r="AD269" s="93"/>
    </row>
    <row r="270" spans="30:30" ht="30" customHeight="1" x14ac:dyDescent="0.35">
      <c r="AD270" s="93"/>
    </row>
    <row r="271" spans="30:30" ht="30" customHeight="1" x14ac:dyDescent="0.35">
      <c r="AD271" s="93"/>
    </row>
    <row r="272" spans="30:30" ht="30" customHeight="1" x14ac:dyDescent="0.35">
      <c r="AD272" s="93"/>
    </row>
    <row r="273" spans="30:30" ht="30" customHeight="1" x14ac:dyDescent="0.35">
      <c r="AD273" s="93"/>
    </row>
    <row r="274" spans="30:30" ht="30" customHeight="1" x14ac:dyDescent="0.35">
      <c r="AD274" s="93"/>
    </row>
    <row r="275" spans="30:30" ht="30" customHeight="1" x14ac:dyDescent="0.35">
      <c r="AD275" s="93"/>
    </row>
    <row r="276" spans="30:30" ht="30" customHeight="1" x14ac:dyDescent="0.35">
      <c r="AD276" s="93"/>
    </row>
    <row r="277" spans="30:30" ht="30" customHeight="1" x14ac:dyDescent="0.35">
      <c r="AD277" s="93"/>
    </row>
    <row r="278" spans="30:30" ht="30" customHeight="1" x14ac:dyDescent="0.35">
      <c r="AD278" s="93"/>
    </row>
    <row r="279" spans="30:30" ht="30" customHeight="1" x14ac:dyDescent="0.35">
      <c r="AD279" s="93"/>
    </row>
    <row r="280" spans="30:30" ht="30" customHeight="1" x14ac:dyDescent="0.35">
      <c r="AD280" s="93"/>
    </row>
    <row r="281" spans="30:30" ht="30" customHeight="1" x14ac:dyDescent="0.35">
      <c r="AD281" s="93"/>
    </row>
    <row r="282" spans="30:30" ht="30" customHeight="1" x14ac:dyDescent="0.35">
      <c r="AD282" s="93"/>
    </row>
    <row r="283" spans="30:30" ht="30" customHeight="1" x14ac:dyDescent="0.35">
      <c r="AD283" s="93"/>
    </row>
    <row r="284" spans="30:30" ht="30" customHeight="1" x14ac:dyDescent="0.35">
      <c r="AD284" s="93"/>
    </row>
    <row r="285" spans="30:30" ht="30" customHeight="1" x14ac:dyDescent="0.35">
      <c r="AD285" s="93"/>
    </row>
    <row r="286" spans="30:30" ht="30" customHeight="1" x14ac:dyDescent="0.35">
      <c r="AD286" s="93"/>
    </row>
    <row r="287" spans="30:30" ht="30" customHeight="1" x14ac:dyDescent="0.35">
      <c r="AD287" s="93"/>
    </row>
    <row r="288" spans="30:30" ht="30" customHeight="1" x14ac:dyDescent="0.35">
      <c r="AD288" s="93"/>
    </row>
    <row r="289" spans="30:30" ht="30" customHeight="1" x14ac:dyDescent="0.35">
      <c r="AD289" s="93"/>
    </row>
    <row r="290" spans="30:30" ht="30" customHeight="1" x14ac:dyDescent="0.35">
      <c r="AD290" s="93"/>
    </row>
    <row r="291" spans="30:30" ht="30" customHeight="1" x14ac:dyDescent="0.35">
      <c r="AD291" s="93"/>
    </row>
    <row r="292" spans="30:30" ht="30" customHeight="1" x14ac:dyDescent="0.35">
      <c r="AD292" s="93"/>
    </row>
    <row r="293" spans="30:30" ht="30" customHeight="1" x14ac:dyDescent="0.35">
      <c r="AD293" s="93"/>
    </row>
    <row r="294" spans="30:30" ht="30" customHeight="1" x14ac:dyDescent="0.35">
      <c r="AD294" s="93"/>
    </row>
    <row r="295" spans="30:30" ht="30" customHeight="1" x14ac:dyDescent="0.35">
      <c r="AD295" s="93"/>
    </row>
    <row r="296" spans="30:30" ht="30" customHeight="1" x14ac:dyDescent="0.35">
      <c r="AD296" s="93"/>
    </row>
    <row r="297" spans="30:30" ht="30" customHeight="1" x14ac:dyDescent="0.35">
      <c r="AD297" s="93"/>
    </row>
    <row r="298" spans="30:30" ht="30" customHeight="1" x14ac:dyDescent="0.35">
      <c r="AD298" s="93"/>
    </row>
    <row r="299" spans="30:30" ht="30" customHeight="1" x14ac:dyDescent="0.35">
      <c r="AD299" s="93"/>
    </row>
    <row r="300" spans="30:30" ht="30" customHeight="1" x14ac:dyDescent="0.35">
      <c r="AD300" s="93"/>
    </row>
    <row r="301" spans="30:30" ht="30" customHeight="1" x14ac:dyDescent="0.35">
      <c r="AD301" s="93"/>
    </row>
    <row r="302" spans="30:30" ht="30" customHeight="1" x14ac:dyDescent="0.35">
      <c r="AD302" s="93"/>
    </row>
    <row r="303" spans="30:30" ht="30" customHeight="1" x14ac:dyDescent="0.35">
      <c r="AD303" s="93"/>
    </row>
    <row r="304" spans="30:30" ht="30" customHeight="1" x14ac:dyDescent="0.35">
      <c r="AD304" s="93"/>
    </row>
    <row r="305" spans="30:30" ht="30" customHeight="1" x14ac:dyDescent="0.35">
      <c r="AD305" s="93"/>
    </row>
    <row r="306" spans="30:30" ht="30" customHeight="1" x14ac:dyDescent="0.35">
      <c r="AD306" s="93"/>
    </row>
    <row r="307" spans="30:30" ht="30" customHeight="1" x14ac:dyDescent="0.35">
      <c r="AD307" s="93"/>
    </row>
    <row r="308" spans="30:30" ht="30" customHeight="1" x14ac:dyDescent="0.35">
      <c r="AD308" s="93"/>
    </row>
    <row r="309" spans="30:30" ht="30" customHeight="1" x14ac:dyDescent="0.35">
      <c r="AD309" s="93"/>
    </row>
    <row r="310" spans="30:30" ht="30" customHeight="1" x14ac:dyDescent="0.35">
      <c r="AD310" s="93"/>
    </row>
    <row r="311" spans="30:30" ht="30" customHeight="1" x14ac:dyDescent="0.35">
      <c r="AD311" s="93"/>
    </row>
    <row r="312" spans="30:30" ht="30" customHeight="1" x14ac:dyDescent="0.35">
      <c r="AD312" s="93"/>
    </row>
    <row r="313" spans="30:30" ht="30" customHeight="1" x14ac:dyDescent="0.35">
      <c r="AD313" s="93"/>
    </row>
    <row r="314" spans="30:30" ht="30" customHeight="1" x14ac:dyDescent="0.35">
      <c r="AD314" s="93"/>
    </row>
    <row r="315" spans="30:30" ht="30" customHeight="1" x14ac:dyDescent="0.35">
      <c r="AD315" s="93"/>
    </row>
    <row r="316" spans="30:30" ht="30" customHeight="1" x14ac:dyDescent="0.35">
      <c r="AD316" s="93"/>
    </row>
    <row r="317" spans="30:30" ht="30" customHeight="1" x14ac:dyDescent="0.35">
      <c r="AD317" s="93"/>
    </row>
    <row r="318" spans="30:30" ht="30" customHeight="1" x14ac:dyDescent="0.35">
      <c r="AD318" s="93"/>
    </row>
    <row r="319" spans="30:30" ht="30" customHeight="1" x14ac:dyDescent="0.35">
      <c r="AD319" s="93"/>
    </row>
    <row r="320" spans="30:30" ht="30" customHeight="1" x14ac:dyDescent="0.35">
      <c r="AD320" s="93"/>
    </row>
    <row r="321" spans="30:30" ht="30" customHeight="1" x14ac:dyDescent="0.35">
      <c r="AD321" s="93"/>
    </row>
    <row r="322" spans="30:30" ht="30" customHeight="1" x14ac:dyDescent="0.35">
      <c r="AD322" s="93"/>
    </row>
    <row r="323" spans="30:30" ht="30" customHeight="1" x14ac:dyDescent="0.35">
      <c r="AD323" s="93"/>
    </row>
    <row r="324" spans="30:30" ht="30" customHeight="1" x14ac:dyDescent="0.35">
      <c r="AD324" s="93"/>
    </row>
    <row r="325" spans="30:30" ht="30" customHeight="1" x14ac:dyDescent="0.35">
      <c r="AD325" s="93"/>
    </row>
    <row r="326" spans="30:30" ht="30" customHeight="1" x14ac:dyDescent="0.35">
      <c r="AD326" s="93"/>
    </row>
    <row r="327" spans="30:30" ht="30" customHeight="1" x14ac:dyDescent="0.35">
      <c r="AD327" s="93"/>
    </row>
    <row r="328" spans="30:30" ht="30" customHeight="1" x14ac:dyDescent="0.35">
      <c r="AD328" s="93"/>
    </row>
    <row r="329" spans="30:30" ht="30" customHeight="1" x14ac:dyDescent="0.35">
      <c r="AD329" s="93"/>
    </row>
    <row r="330" spans="30:30" ht="30" customHeight="1" x14ac:dyDescent="0.35">
      <c r="AD330" s="93"/>
    </row>
    <row r="331" spans="30:30" ht="30" customHeight="1" x14ac:dyDescent="0.35">
      <c r="AD331" s="93"/>
    </row>
    <row r="332" spans="30:30" ht="30" customHeight="1" x14ac:dyDescent="0.35">
      <c r="AD332" s="93"/>
    </row>
    <row r="333" spans="30:30" ht="30" customHeight="1" x14ac:dyDescent="0.35">
      <c r="AD333" s="93"/>
    </row>
    <row r="334" spans="30:30" ht="30" customHeight="1" x14ac:dyDescent="0.35">
      <c r="AD334" s="93"/>
    </row>
    <row r="335" spans="30:30" ht="30" customHeight="1" x14ac:dyDescent="0.35">
      <c r="AD335" s="93"/>
    </row>
    <row r="336" spans="30:30" ht="30" customHeight="1" x14ac:dyDescent="0.35">
      <c r="AD336" s="93"/>
    </row>
    <row r="337" spans="30:30" ht="30" customHeight="1" x14ac:dyDescent="0.35">
      <c r="AD337" s="93"/>
    </row>
    <row r="338" spans="30:30" ht="30" customHeight="1" x14ac:dyDescent="0.35">
      <c r="AD338" s="93"/>
    </row>
    <row r="339" spans="30:30" ht="30" customHeight="1" x14ac:dyDescent="0.35">
      <c r="AD339" s="93"/>
    </row>
    <row r="340" spans="30:30" ht="30" customHeight="1" x14ac:dyDescent="0.35">
      <c r="AD340" s="93"/>
    </row>
    <row r="341" spans="30:30" ht="30" customHeight="1" x14ac:dyDescent="0.35">
      <c r="AD341" s="93"/>
    </row>
    <row r="342" spans="30:30" ht="30" customHeight="1" x14ac:dyDescent="0.35">
      <c r="AD342" s="93"/>
    </row>
    <row r="343" spans="30:30" ht="30" customHeight="1" x14ac:dyDescent="0.35">
      <c r="AD343" s="93"/>
    </row>
    <row r="344" spans="30:30" ht="30" customHeight="1" x14ac:dyDescent="0.35">
      <c r="AD344" s="93"/>
    </row>
    <row r="345" spans="30:30" ht="30" customHeight="1" x14ac:dyDescent="0.35">
      <c r="AD345" s="93"/>
    </row>
    <row r="346" spans="30:30" ht="30" customHeight="1" x14ac:dyDescent="0.35">
      <c r="AD346" s="93"/>
    </row>
    <row r="347" spans="30:30" ht="30" customHeight="1" x14ac:dyDescent="0.35">
      <c r="AD347" s="93"/>
    </row>
    <row r="348" spans="30:30" ht="30" customHeight="1" x14ac:dyDescent="0.35">
      <c r="AD348" s="93"/>
    </row>
    <row r="349" spans="30:30" ht="30" customHeight="1" x14ac:dyDescent="0.35">
      <c r="AD349" s="93"/>
    </row>
    <row r="350" spans="30:30" ht="30" customHeight="1" x14ac:dyDescent="0.35">
      <c r="AD350" s="93"/>
    </row>
    <row r="351" spans="30:30" ht="30" customHeight="1" x14ac:dyDescent="0.35">
      <c r="AD351" s="93"/>
    </row>
    <row r="352" spans="30:30" ht="30" customHeight="1" x14ac:dyDescent="0.35">
      <c r="AD352" s="93"/>
    </row>
    <row r="353" spans="30:30" ht="30" customHeight="1" x14ac:dyDescent="0.35">
      <c r="AD353" s="93"/>
    </row>
    <row r="354" spans="30:30" ht="30" customHeight="1" x14ac:dyDescent="0.35">
      <c r="AD354" s="93"/>
    </row>
    <row r="355" spans="30:30" ht="30" customHeight="1" x14ac:dyDescent="0.35">
      <c r="AD355" s="93"/>
    </row>
    <row r="356" spans="30:30" ht="30" customHeight="1" x14ac:dyDescent="0.35">
      <c r="AD356" s="93"/>
    </row>
    <row r="357" spans="30:30" ht="30" customHeight="1" x14ac:dyDescent="0.35">
      <c r="AD357" s="93"/>
    </row>
    <row r="358" spans="30:30" ht="30" customHeight="1" x14ac:dyDescent="0.35">
      <c r="AD358" s="93"/>
    </row>
    <row r="359" spans="30:30" ht="30" customHeight="1" x14ac:dyDescent="0.35">
      <c r="AD359" s="93"/>
    </row>
    <row r="360" spans="30:30" ht="30" customHeight="1" x14ac:dyDescent="0.35">
      <c r="AD360" s="93"/>
    </row>
    <row r="361" spans="30:30" ht="30" customHeight="1" x14ac:dyDescent="0.35">
      <c r="AD361" s="93"/>
    </row>
    <row r="362" spans="30:30" ht="30" customHeight="1" x14ac:dyDescent="0.35">
      <c r="AD362" s="93"/>
    </row>
    <row r="363" spans="30:30" ht="30" customHeight="1" x14ac:dyDescent="0.35">
      <c r="AD363" s="93"/>
    </row>
    <row r="364" spans="30:30" ht="30" customHeight="1" x14ac:dyDescent="0.35">
      <c r="AD364" s="93"/>
    </row>
    <row r="365" spans="30:30" ht="30" customHeight="1" x14ac:dyDescent="0.35">
      <c r="AD365" s="93"/>
    </row>
    <row r="366" spans="30:30" ht="30" customHeight="1" x14ac:dyDescent="0.35">
      <c r="AD366" s="93"/>
    </row>
    <row r="367" spans="30:30" ht="30" customHeight="1" x14ac:dyDescent="0.35">
      <c r="AD367" s="93"/>
    </row>
    <row r="368" spans="30:30" ht="30" customHeight="1" x14ac:dyDescent="0.35">
      <c r="AD368" s="93"/>
    </row>
    <row r="369" spans="30:30" ht="30" customHeight="1" x14ac:dyDescent="0.35">
      <c r="AD369" s="93"/>
    </row>
    <row r="370" spans="30:30" ht="30" customHeight="1" x14ac:dyDescent="0.35">
      <c r="AD370" s="93"/>
    </row>
    <row r="371" spans="30:30" ht="30" customHeight="1" x14ac:dyDescent="0.35">
      <c r="AD371" s="93"/>
    </row>
    <row r="372" spans="30:30" ht="30" customHeight="1" x14ac:dyDescent="0.35">
      <c r="AD372" s="93"/>
    </row>
    <row r="373" spans="30:30" ht="30" customHeight="1" x14ac:dyDescent="0.35">
      <c r="AD373" s="93"/>
    </row>
    <row r="374" spans="30:30" ht="30" customHeight="1" x14ac:dyDescent="0.35">
      <c r="AD374" s="93"/>
    </row>
    <row r="375" spans="30:30" ht="30" customHeight="1" x14ac:dyDescent="0.35">
      <c r="AD375" s="93"/>
    </row>
    <row r="376" spans="30:30" ht="30" customHeight="1" x14ac:dyDescent="0.35">
      <c r="AD376" s="93"/>
    </row>
    <row r="377" spans="30:30" ht="30" customHeight="1" x14ac:dyDescent="0.35">
      <c r="AD377" s="93"/>
    </row>
    <row r="378" spans="30:30" ht="30" customHeight="1" x14ac:dyDescent="0.35">
      <c r="AD378" s="93"/>
    </row>
    <row r="379" spans="30:30" ht="30" customHeight="1" x14ac:dyDescent="0.35">
      <c r="AD379" s="93"/>
    </row>
    <row r="380" spans="30:30" ht="30" customHeight="1" x14ac:dyDescent="0.35">
      <c r="AD380" s="93"/>
    </row>
    <row r="381" spans="30:30" ht="30" customHeight="1" x14ac:dyDescent="0.35">
      <c r="AD381" s="93"/>
    </row>
    <row r="382" spans="30:30" ht="30" customHeight="1" x14ac:dyDescent="0.35">
      <c r="AD382" s="93"/>
    </row>
    <row r="383" spans="30:30" ht="30" customHeight="1" x14ac:dyDescent="0.35">
      <c r="AD383" s="93"/>
    </row>
    <row r="384" spans="30:30" ht="30" customHeight="1" x14ac:dyDescent="0.35">
      <c r="AD384" s="93"/>
    </row>
    <row r="385" spans="30:30" ht="30" customHeight="1" x14ac:dyDescent="0.35">
      <c r="AD385" s="93"/>
    </row>
    <row r="386" spans="30:30" ht="30" customHeight="1" x14ac:dyDescent="0.35">
      <c r="AD386" s="93"/>
    </row>
    <row r="387" spans="30:30" ht="30" customHeight="1" x14ac:dyDescent="0.35">
      <c r="AD387" s="93"/>
    </row>
    <row r="388" spans="30:30" ht="30" customHeight="1" x14ac:dyDescent="0.35">
      <c r="AD388" s="93"/>
    </row>
    <row r="389" spans="30:30" ht="30" customHeight="1" x14ac:dyDescent="0.35">
      <c r="AD389" s="93"/>
    </row>
    <row r="390" spans="30:30" ht="30" customHeight="1" x14ac:dyDescent="0.35">
      <c r="AD390" s="93"/>
    </row>
    <row r="391" spans="30:30" ht="30" customHeight="1" x14ac:dyDescent="0.35">
      <c r="AD391" s="93"/>
    </row>
    <row r="392" spans="30:30" ht="30" customHeight="1" x14ac:dyDescent="0.35">
      <c r="AD392" s="93"/>
    </row>
    <row r="393" spans="30:30" ht="30" customHeight="1" x14ac:dyDescent="0.35">
      <c r="AD393" s="93"/>
    </row>
    <row r="394" spans="30:30" ht="30" customHeight="1" x14ac:dyDescent="0.35">
      <c r="AD394" s="93"/>
    </row>
    <row r="395" spans="30:30" ht="30" customHeight="1" x14ac:dyDescent="0.35">
      <c r="AD395" s="93"/>
    </row>
    <row r="396" spans="30:30" ht="30" customHeight="1" x14ac:dyDescent="0.35">
      <c r="AD396" s="93"/>
    </row>
    <row r="397" spans="30:30" ht="30" customHeight="1" x14ac:dyDescent="0.35">
      <c r="AD397" s="93"/>
    </row>
    <row r="398" spans="30:30" ht="30" customHeight="1" x14ac:dyDescent="0.35">
      <c r="AD398" s="93"/>
    </row>
    <row r="399" spans="30:30" ht="30" customHeight="1" x14ac:dyDescent="0.35">
      <c r="AD399" s="93"/>
    </row>
    <row r="400" spans="30:30" ht="30" customHeight="1" x14ac:dyDescent="0.35">
      <c r="AD400" s="93"/>
    </row>
    <row r="401" spans="30:30" ht="30" customHeight="1" x14ac:dyDescent="0.35">
      <c r="AD401" s="93"/>
    </row>
    <row r="402" spans="30:30" ht="30" customHeight="1" x14ac:dyDescent="0.35">
      <c r="AD402" s="93"/>
    </row>
    <row r="403" spans="30:30" ht="30" customHeight="1" x14ac:dyDescent="0.35">
      <c r="AD403" s="93"/>
    </row>
    <row r="404" spans="30:30" ht="30" customHeight="1" x14ac:dyDescent="0.35">
      <c r="AD404" s="93"/>
    </row>
    <row r="405" spans="30:30" ht="30" customHeight="1" x14ac:dyDescent="0.35">
      <c r="AD405" s="93"/>
    </row>
    <row r="406" spans="30:30" ht="30" customHeight="1" x14ac:dyDescent="0.35">
      <c r="AD406" s="93"/>
    </row>
    <row r="407" spans="30:30" ht="30" customHeight="1" x14ac:dyDescent="0.35">
      <c r="AD407" s="93"/>
    </row>
    <row r="408" spans="30:30" ht="30" customHeight="1" x14ac:dyDescent="0.35">
      <c r="AD408" s="93"/>
    </row>
    <row r="409" spans="30:30" ht="30" customHeight="1" x14ac:dyDescent="0.35">
      <c r="AD409" s="93"/>
    </row>
    <row r="410" spans="30:30" ht="30" customHeight="1" x14ac:dyDescent="0.35">
      <c r="AD410" s="93"/>
    </row>
    <row r="411" spans="30:30" ht="30" customHeight="1" x14ac:dyDescent="0.35">
      <c r="AD411" s="93"/>
    </row>
    <row r="412" spans="30:30" ht="30" customHeight="1" x14ac:dyDescent="0.35">
      <c r="AD412" s="93"/>
    </row>
    <row r="413" spans="30:30" ht="30" customHeight="1" x14ac:dyDescent="0.35">
      <c r="AD413" s="93"/>
    </row>
    <row r="414" spans="30:30" ht="30" customHeight="1" x14ac:dyDescent="0.35">
      <c r="AD414" s="93"/>
    </row>
    <row r="415" spans="30:30" ht="30" customHeight="1" x14ac:dyDescent="0.35">
      <c r="AD415" s="93"/>
    </row>
    <row r="416" spans="30:30" ht="30" customHeight="1" x14ac:dyDescent="0.35">
      <c r="AD416" s="93"/>
    </row>
    <row r="417" spans="30:30" ht="30" customHeight="1" x14ac:dyDescent="0.35">
      <c r="AD417" s="93"/>
    </row>
    <row r="418" spans="30:30" ht="30" customHeight="1" x14ac:dyDescent="0.35">
      <c r="AD418" s="93"/>
    </row>
    <row r="419" spans="30:30" ht="30" customHeight="1" x14ac:dyDescent="0.35">
      <c r="AD419" s="93"/>
    </row>
    <row r="420" spans="30:30" ht="30" customHeight="1" x14ac:dyDescent="0.35">
      <c r="AD420" s="93"/>
    </row>
    <row r="421" spans="30:30" ht="30" customHeight="1" x14ac:dyDescent="0.35">
      <c r="AD421" s="93"/>
    </row>
    <row r="422" spans="30:30" ht="30" customHeight="1" x14ac:dyDescent="0.35">
      <c r="AD422" s="93"/>
    </row>
    <row r="423" spans="30:30" ht="30" customHeight="1" x14ac:dyDescent="0.35">
      <c r="AD423" s="93"/>
    </row>
    <row r="424" spans="30:30" ht="30" customHeight="1" x14ac:dyDescent="0.35">
      <c r="AD424" s="93"/>
    </row>
    <row r="425" spans="30:30" ht="30" customHeight="1" x14ac:dyDescent="0.35">
      <c r="AD425" s="93"/>
    </row>
    <row r="426" spans="30:30" ht="30" customHeight="1" x14ac:dyDescent="0.35">
      <c r="AD426" s="93"/>
    </row>
    <row r="427" spans="30:30" ht="30" customHeight="1" x14ac:dyDescent="0.35">
      <c r="AD427" s="93"/>
    </row>
    <row r="428" spans="30:30" ht="30" customHeight="1" x14ac:dyDescent="0.35">
      <c r="AD428" s="93"/>
    </row>
    <row r="429" spans="30:30" ht="30" customHeight="1" x14ac:dyDescent="0.35">
      <c r="AD429" s="93"/>
    </row>
    <row r="430" spans="30:30" ht="30" customHeight="1" x14ac:dyDescent="0.35">
      <c r="AD430" s="93"/>
    </row>
    <row r="431" spans="30:30" ht="30" customHeight="1" x14ac:dyDescent="0.35">
      <c r="AD431" s="93"/>
    </row>
    <row r="432" spans="30:30" ht="30" customHeight="1" x14ac:dyDescent="0.35">
      <c r="AD432" s="93"/>
    </row>
    <row r="433" spans="30:30" ht="30" customHeight="1" x14ac:dyDescent="0.35">
      <c r="AD433" s="93"/>
    </row>
    <row r="434" spans="30:30" ht="30" customHeight="1" x14ac:dyDescent="0.35">
      <c r="AD434" s="93"/>
    </row>
    <row r="435" spans="30:30" ht="30" customHeight="1" x14ac:dyDescent="0.35">
      <c r="AD435" s="93"/>
    </row>
    <row r="436" spans="30:30" ht="30" customHeight="1" x14ac:dyDescent="0.35">
      <c r="AD436" s="93"/>
    </row>
    <row r="437" spans="30:30" ht="30" customHeight="1" x14ac:dyDescent="0.35">
      <c r="AD437" s="93"/>
    </row>
    <row r="438" spans="30:30" ht="30" customHeight="1" x14ac:dyDescent="0.35">
      <c r="AD438" s="93"/>
    </row>
    <row r="439" spans="30:30" ht="30" customHeight="1" x14ac:dyDescent="0.35">
      <c r="AD439" s="93"/>
    </row>
    <row r="440" spans="30:30" ht="30" customHeight="1" x14ac:dyDescent="0.35">
      <c r="AD440" s="93"/>
    </row>
    <row r="441" spans="30:30" ht="30" customHeight="1" x14ac:dyDescent="0.35">
      <c r="AD441" s="93"/>
    </row>
    <row r="442" spans="30:30" ht="30" customHeight="1" x14ac:dyDescent="0.35">
      <c r="AD442" s="93"/>
    </row>
    <row r="443" spans="30:30" ht="30" customHeight="1" x14ac:dyDescent="0.35">
      <c r="AD443" s="93"/>
    </row>
    <row r="444" spans="30:30" ht="30" customHeight="1" x14ac:dyDescent="0.35">
      <c r="AD444" s="93"/>
    </row>
    <row r="445" spans="30:30" ht="30" customHeight="1" x14ac:dyDescent="0.35">
      <c r="AD445" s="93"/>
    </row>
    <row r="446" spans="30:30" ht="30" customHeight="1" x14ac:dyDescent="0.35">
      <c r="AD446" s="93"/>
    </row>
    <row r="447" spans="30:30" ht="30" customHeight="1" x14ac:dyDescent="0.35">
      <c r="AD447" s="93"/>
    </row>
    <row r="448" spans="30:30" ht="30" customHeight="1" x14ac:dyDescent="0.35">
      <c r="AD448" s="93"/>
    </row>
    <row r="449" spans="30:30" ht="30" customHeight="1" x14ac:dyDescent="0.35">
      <c r="AD449" s="93"/>
    </row>
    <row r="450" spans="30:30" ht="30" customHeight="1" x14ac:dyDescent="0.35">
      <c r="AD450" s="93"/>
    </row>
    <row r="451" spans="30:30" ht="30" customHeight="1" x14ac:dyDescent="0.35">
      <c r="AD451" s="93"/>
    </row>
    <row r="452" spans="30:30" ht="30" customHeight="1" x14ac:dyDescent="0.35">
      <c r="AD452" s="93"/>
    </row>
    <row r="453" spans="30:30" ht="30" customHeight="1" x14ac:dyDescent="0.35">
      <c r="AD453" s="93"/>
    </row>
    <row r="454" spans="30:30" ht="30" customHeight="1" x14ac:dyDescent="0.35">
      <c r="AD454" s="93"/>
    </row>
    <row r="455" spans="30:30" ht="30" customHeight="1" x14ac:dyDescent="0.35">
      <c r="AD455" s="93"/>
    </row>
    <row r="456" spans="30:30" ht="30" customHeight="1" x14ac:dyDescent="0.35">
      <c r="AD456" s="93"/>
    </row>
    <row r="457" spans="30:30" ht="30" customHeight="1" x14ac:dyDescent="0.35">
      <c r="AD457" s="93"/>
    </row>
    <row r="458" spans="30:30" ht="30" customHeight="1" x14ac:dyDescent="0.35">
      <c r="AD458" s="93"/>
    </row>
    <row r="459" spans="30:30" ht="30" customHeight="1" x14ac:dyDescent="0.35">
      <c r="AD459" s="93"/>
    </row>
    <row r="460" spans="30:30" ht="30" customHeight="1" x14ac:dyDescent="0.35">
      <c r="AD460" s="93"/>
    </row>
    <row r="461" spans="30:30" ht="30" customHeight="1" x14ac:dyDescent="0.35">
      <c r="AD461" s="93"/>
    </row>
    <row r="462" spans="30:30" ht="30" customHeight="1" x14ac:dyDescent="0.35">
      <c r="AD462" s="93"/>
    </row>
    <row r="463" spans="30:30" ht="30" customHeight="1" x14ac:dyDescent="0.35">
      <c r="AD463" s="93"/>
    </row>
    <row r="464" spans="30:30" ht="30" customHeight="1" x14ac:dyDescent="0.35">
      <c r="AD464" s="93"/>
    </row>
    <row r="465" spans="30:30" ht="30" customHeight="1" x14ac:dyDescent="0.35">
      <c r="AD465" s="93"/>
    </row>
    <row r="466" spans="30:30" ht="30" customHeight="1" x14ac:dyDescent="0.35">
      <c r="AD466" s="93"/>
    </row>
    <row r="467" spans="30:30" ht="30" customHeight="1" x14ac:dyDescent="0.35">
      <c r="AD467" s="93"/>
    </row>
    <row r="468" spans="30:30" ht="30" customHeight="1" x14ac:dyDescent="0.35">
      <c r="AD468" s="93"/>
    </row>
    <row r="469" spans="30:30" ht="30" customHeight="1" x14ac:dyDescent="0.35">
      <c r="AD469" s="93"/>
    </row>
    <row r="470" spans="30:30" ht="30" customHeight="1" x14ac:dyDescent="0.35">
      <c r="AD470" s="93"/>
    </row>
    <row r="471" spans="30:30" ht="30" customHeight="1" x14ac:dyDescent="0.35">
      <c r="AD471" s="93"/>
    </row>
    <row r="472" spans="30:30" ht="30" customHeight="1" x14ac:dyDescent="0.35">
      <c r="AD472" s="93"/>
    </row>
    <row r="473" spans="30:30" ht="30" customHeight="1" x14ac:dyDescent="0.35">
      <c r="AD473" s="93"/>
    </row>
    <row r="474" spans="30:30" ht="30" customHeight="1" x14ac:dyDescent="0.35">
      <c r="AD474" s="93"/>
    </row>
    <row r="475" spans="30:30" ht="30" customHeight="1" x14ac:dyDescent="0.35">
      <c r="AD475" s="93"/>
    </row>
    <row r="476" spans="30:30" ht="30" customHeight="1" x14ac:dyDescent="0.35">
      <c r="AD476" s="93"/>
    </row>
    <row r="477" spans="30:30" ht="30" customHeight="1" x14ac:dyDescent="0.35">
      <c r="AD477" s="93"/>
    </row>
    <row r="478" spans="30:30" ht="30" customHeight="1" x14ac:dyDescent="0.35">
      <c r="AD478" s="93"/>
    </row>
    <row r="479" spans="30:30" ht="30" customHeight="1" x14ac:dyDescent="0.35">
      <c r="AD479" s="93"/>
    </row>
    <row r="480" spans="30:30" ht="30" customHeight="1" x14ac:dyDescent="0.35">
      <c r="AD480" s="93"/>
    </row>
    <row r="481" spans="30:30" ht="30" customHeight="1" x14ac:dyDescent="0.35">
      <c r="AD481" s="93"/>
    </row>
    <row r="482" spans="30:30" ht="30" customHeight="1" x14ac:dyDescent="0.35">
      <c r="AD482" s="93"/>
    </row>
    <row r="483" spans="30:30" ht="30" customHeight="1" x14ac:dyDescent="0.35">
      <c r="AD483" s="93"/>
    </row>
    <row r="484" spans="30:30" ht="30" customHeight="1" x14ac:dyDescent="0.35">
      <c r="AD484" s="93"/>
    </row>
    <row r="485" spans="30:30" ht="30" customHeight="1" x14ac:dyDescent="0.35">
      <c r="AD485" s="93"/>
    </row>
    <row r="486" spans="30:30" ht="30" customHeight="1" x14ac:dyDescent="0.35">
      <c r="AD486" s="93"/>
    </row>
    <row r="487" spans="30:30" ht="30" customHeight="1" x14ac:dyDescent="0.35">
      <c r="AD487" s="93"/>
    </row>
    <row r="488" spans="30:30" ht="30" customHeight="1" x14ac:dyDescent="0.35">
      <c r="AD488" s="93"/>
    </row>
    <row r="489" spans="30:30" ht="30" customHeight="1" x14ac:dyDescent="0.35">
      <c r="AD489" s="93"/>
    </row>
    <row r="490" spans="30:30" ht="30" customHeight="1" x14ac:dyDescent="0.35">
      <c r="AD490" s="93"/>
    </row>
    <row r="491" spans="30:30" ht="30" customHeight="1" x14ac:dyDescent="0.35">
      <c r="AD491" s="93"/>
    </row>
    <row r="492" spans="30:30" ht="30" customHeight="1" x14ac:dyDescent="0.35">
      <c r="AD492" s="93"/>
    </row>
    <row r="493" spans="30:30" ht="30" customHeight="1" x14ac:dyDescent="0.35">
      <c r="AD493" s="93"/>
    </row>
    <row r="494" spans="30:30" ht="30" customHeight="1" x14ac:dyDescent="0.35">
      <c r="AD494" s="93"/>
    </row>
    <row r="495" spans="30:30" ht="30" customHeight="1" x14ac:dyDescent="0.35">
      <c r="AD495" s="93"/>
    </row>
    <row r="496" spans="30:30" ht="30" customHeight="1" x14ac:dyDescent="0.35">
      <c r="AD496" s="93"/>
    </row>
    <row r="497" spans="30:30" ht="30" customHeight="1" x14ac:dyDescent="0.35">
      <c r="AD497" s="93"/>
    </row>
    <row r="498" spans="30:30" ht="30" customHeight="1" x14ac:dyDescent="0.35">
      <c r="AD498" s="93"/>
    </row>
    <row r="499" spans="30:30" ht="30" customHeight="1" x14ac:dyDescent="0.35">
      <c r="AD499" s="93"/>
    </row>
    <row r="500" spans="30:30" ht="30" customHeight="1" x14ac:dyDescent="0.35">
      <c r="AD500" s="93"/>
    </row>
    <row r="501" spans="30:30" ht="30" customHeight="1" x14ac:dyDescent="0.35">
      <c r="AD501" s="93"/>
    </row>
    <row r="502" spans="30:30" ht="30" customHeight="1" x14ac:dyDescent="0.35">
      <c r="AD502" s="93"/>
    </row>
    <row r="503" spans="30:30" ht="30" customHeight="1" x14ac:dyDescent="0.35">
      <c r="AD503" s="93"/>
    </row>
    <row r="504" spans="30:30" ht="30" customHeight="1" x14ac:dyDescent="0.35">
      <c r="AD504" s="93"/>
    </row>
    <row r="505" spans="30:30" ht="30" customHeight="1" x14ac:dyDescent="0.35">
      <c r="AD505" s="93"/>
    </row>
    <row r="506" spans="30:30" ht="30" customHeight="1" x14ac:dyDescent="0.35">
      <c r="AD506" s="93"/>
    </row>
    <row r="507" spans="30:30" ht="30" customHeight="1" x14ac:dyDescent="0.35">
      <c r="AD507" s="93"/>
    </row>
    <row r="508" spans="30:30" ht="30" customHeight="1" x14ac:dyDescent="0.35">
      <c r="AD508" s="93"/>
    </row>
    <row r="509" spans="30:30" ht="30" customHeight="1" x14ac:dyDescent="0.35">
      <c r="AD509" s="93"/>
    </row>
    <row r="510" spans="30:30" ht="30" customHeight="1" x14ac:dyDescent="0.35">
      <c r="AD510" s="93"/>
    </row>
    <row r="511" spans="30:30" ht="30" customHeight="1" x14ac:dyDescent="0.35">
      <c r="AD511" s="93"/>
    </row>
    <row r="512" spans="30:30" ht="30" customHeight="1" x14ac:dyDescent="0.35">
      <c r="AD512" s="93"/>
    </row>
    <row r="513" spans="30:30" ht="30" customHeight="1" x14ac:dyDescent="0.35">
      <c r="AD513" s="93"/>
    </row>
    <row r="514" spans="30:30" ht="30" customHeight="1" x14ac:dyDescent="0.35">
      <c r="AD514" s="93"/>
    </row>
    <row r="515" spans="30:30" ht="30" customHeight="1" x14ac:dyDescent="0.35">
      <c r="AD515" s="93"/>
    </row>
    <row r="516" spans="30:30" ht="30" customHeight="1" x14ac:dyDescent="0.35">
      <c r="AD516" s="93"/>
    </row>
    <row r="517" spans="30:30" ht="30" customHeight="1" x14ac:dyDescent="0.35">
      <c r="AD517" s="93"/>
    </row>
    <row r="518" spans="30:30" ht="30" customHeight="1" x14ac:dyDescent="0.35">
      <c r="AD518" s="93"/>
    </row>
    <row r="519" spans="30:30" ht="30" customHeight="1" x14ac:dyDescent="0.35">
      <c r="AD519" s="93"/>
    </row>
    <row r="520" spans="30:30" ht="30" customHeight="1" x14ac:dyDescent="0.35">
      <c r="AD520" s="93"/>
    </row>
    <row r="521" spans="30:30" ht="30" customHeight="1" x14ac:dyDescent="0.35">
      <c r="AD521" s="93"/>
    </row>
    <row r="522" spans="30:30" ht="30" customHeight="1" x14ac:dyDescent="0.35">
      <c r="AD522" s="93"/>
    </row>
    <row r="523" spans="30:30" ht="30" customHeight="1" x14ac:dyDescent="0.35">
      <c r="AD523" s="93"/>
    </row>
    <row r="524" spans="30:30" ht="30" customHeight="1" x14ac:dyDescent="0.35">
      <c r="AD524" s="93"/>
    </row>
    <row r="525" spans="30:30" ht="30" customHeight="1" x14ac:dyDescent="0.35">
      <c r="AD525" s="93"/>
    </row>
    <row r="526" spans="30:30" ht="30" customHeight="1" x14ac:dyDescent="0.35">
      <c r="AD526" s="93"/>
    </row>
    <row r="527" spans="30:30" ht="30" customHeight="1" x14ac:dyDescent="0.35">
      <c r="AD527" s="93"/>
    </row>
    <row r="528" spans="30:30" ht="30" customHeight="1" x14ac:dyDescent="0.35">
      <c r="AD528" s="93"/>
    </row>
    <row r="529" spans="30:30" ht="30" customHeight="1" x14ac:dyDescent="0.35">
      <c r="AD529" s="93"/>
    </row>
    <row r="530" spans="30:30" ht="30" customHeight="1" x14ac:dyDescent="0.35">
      <c r="AD530" s="93"/>
    </row>
    <row r="531" spans="30:30" ht="30" customHeight="1" x14ac:dyDescent="0.35">
      <c r="AD531" s="93"/>
    </row>
    <row r="532" spans="30:30" ht="30" customHeight="1" x14ac:dyDescent="0.35">
      <c r="AD532" s="93"/>
    </row>
    <row r="533" spans="30:30" ht="30" customHeight="1" x14ac:dyDescent="0.35">
      <c r="AD533" s="93"/>
    </row>
    <row r="534" spans="30:30" ht="30" customHeight="1" x14ac:dyDescent="0.35">
      <c r="AD534" s="93"/>
    </row>
    <row r="535" spans="30:30" ht="30" customHeight="1" x14ac:dyDescent="0.35">
      <c r="AD535" s="93"/>
    </row>
    <row r="536" spans="30:30" ht="30" customHeight="1" x14ac:dyDescent="0.35">
      <c r="AD536" s="93"/>
    </row>
    <row r="537" spans="30:30" ht="30" customHeight="1" x14ac:dyDescent="0.35">
      <c r="AD537" s="93"/>
    </row>
    <row r="538" spans="30:30" ht="30" customHeight="1" x14ac:dyDescent="0.35">
      <c r="AD538" s="93"/>
    </row>
    <row r="539" spans="30:30" ht="30" customHeight="1" x14ac:dyDescent="0.35">
      <c r="AD539" s="93"/>
    </row>
    <row r="540" spans="30:30" ht="30" customHeight="1" x14ac:dyDescent="0.35">
      <c r="AD540" s="93"/>
    </row>
    <row r="541" spans="30:30" ht="30" customHeight="1" x14ac:dyDescent="0.35">
      <c r="AD541" s="93"/>
    </row>
    <row r="542" spans="30:30" ht="30" customHeight="1" x14ac:dyDescent="0.35">
      <c r="AD542" s="93"/>
    </row>
    <row r="543" spans="30:30" ht="30" customHeight="1" x14ac:dyDescent="0.35">
      <c r="AD543" s="93"/>
    </row>
    <row r="544" spans="30:30" ht="30" customHeight="1" x14ac:dyDescent="0.35">
      <c r="AD544" s="93"/>
    </row>
    <row r="545" spans="30:30" ht="30" customHeight="1" x14ac:dyDescent="0.35">
      <c r="AD545" s="93"/>
    </row>
    <row r="546" spans="30:30" ht="30" customHeight="1" x14ac:dyDescent="0.35">
      <c r="AD546" s="93"/>
    </row>
    <row r="547" spans="30:30" ht="30" customHeight="1" x14ac:dyDescent="0.35">
      <c r="AD547" s="93"/>
    </row>
    <row r="548" spans="30:30" ht="30" customHeight="1" x14ac:dyDescent="0.35">
      <c r="AD548" s="93"/>
    </row>
    <row r="549" spans="30:30" ht="30" customHeight="1" x14ac:dyDescent="0.35">
      <c r="AD549" s="93"/>
    </row>
    <row r="550" spans="30:30" ht="30" customHeight="1" x14ac:dyDescent="0.35">
      <c r="AD550" s="93"/>
    </row>
    <row r="551" spans="30:30" ht="30" customHeight="1" x14ac:dyDescent="0.35">
      <c r="AD551" s="93"/>
    </row>
    <row r="552" spans="30:30" ht="30" customHeight="1" x14ac:dyDescent="0.35">
      <c r="AD552" s="93"/>
    </row>
    <row r="553" spans="30:30" ht="30" customHeight="1" x14ac:dyDescent="0.35">
      <c r="AD553" s="93"/>
    </row>
    <row r="554" spans="30:30" ht="30" customHeight="1" x14ac:dyDescent="0.35">
      <c r="AD554" s="93"/>
    </row>
    <row r="555" spans="30:30" ht="30" customHeight="1" x14ac:dyDescent="0.35">
      <c r="AD555" s="93"/>
    </row>
    <row r="556" spans="30:30" ht="30" customHeight="1" x14ac:dyDescent="0.35">
      <c r="AD556" s="93"/>
    </row>
    <row r="557" spans="30:30" ht="30" customHeight="1" x14ac:dyDescent="0.35">
      <c r="AD557" s="93"/>
    </row>
    <row r="558" spans="30:30" ht="30" customHeight="1" x14ac:dyDescent="0.35">
      <c r="AD558" s="93"/>
    </row>
    <row r="559" spans="30:30" ht="30" customHeight="1" x14ac:dyDescent="0.35">
      <c r="AD559" s="93"/>
    </row>
    <row r="560" spans="30:30" ht="30" customHeight="1" x14ac:dyDescent="0.35">
      <c r="AD560" s="93"/>
    </row>
    <row r="561" spans="30:30" ht="30" customHeight="1" x14ac:dyDescent="0.35">
      <c r="AD561" s="93"/>
    </row>
    <row r="562" spans="30:30" ht="30" customHeight="1" x14ac:dyDescent="0.35">
      <c r="AD562" s="93"/>
    </row>
    <row r="563" spans="30:30" ht="30" customHeight="1" x14ac:dyDescent="0.35">
      <c r="AD563" s="93"/>
    </row>
    <row r="564" spans="30:30" ht="30" customHeight="1" x14ac:dyDescent="0.35">
      <c r="AD564" s="93"/>
    </row>
    <row r="565" spans="30:30" ht="30" customHeight="1" x14ac:dyDescent="0.35">
      <c r="AD565" s="93"/>
    </row>
    <row r="566" spans="30:30" ht="30" customHeight="1" x14ac:dyDescent="0.35">
      <c r="AD566" s="93"/>
    </row>
    <row r="567" spans="30:30" ht="30" customHeight="1" x14ac:dyDescent="0.35">
      <c r="AD567" s="93"/>
    </row>
    <row r="568" spans="30:30" ht="30" customHeight="1" x14ac:dyDescent="0.35">
      <c r="AD568" s="93"/>
    </row>
    <row r="569" spans="30:30" ht="30" customHeight="1" x14ac:dyDescent="0.35">
      <c r="AD569" s="93"/>
    </row>
    <row r="570" spans="30:30" ht="30" customHeight="1" x14ac:dyDescent="0.35">
      <c r="AD570" s="93"/>
    </row>
    <row r="571" spans="30:30" ht="30" customHeight="1" x14ac:dyDescent="0.35">
      <c r="AD571" s="93"/>
    </row>
    <row r="572" spans="30:30" ht="30" customHeight="1" x14ac:dyDescent="0.35">
      <c r="AD572" s="93"/>
    </row>
    <row r="573" spans="30:30" ht="30" customHeight="1" x14ac:dyDescent="0.35">
      <c r="AD573" s="93"/>
    </row>
    <row r="574" spans="30:30" ht="30" customHeight="1" x14ac:dyDescent="0.35">
      <c r="AD574" s="93"/>
    </row>
    <row r="575" spans="30:30" ht="30" customHeight="1" x14ac:dyDescent="0.35">
      <c r="AD575" s="93"/>
    </row>
    <row r="576" spans="30:30" ht="30" customHeight="1" x14ac:dyDescent="0.35">
      <c r="AD576" s="93"/>
    </row>
    <row r="577" spans="30:30" ht="30" customHeight="1" x14ac:dyDescent="0.35">
      <c r="AD577" s="93"/>
    </row>
    <row r="578" spans="30:30" ht="30" customHeight="1" x14ac:dyDescent="0.35">
      <c r="AD578" s="93"/>
    </row>
    <row r="579" spans="30:30" ht="30" customHeight="1" x14ac:dyDescent="0.35">
      <c r="AD579" s="93"/>
    </row>
    <row r="580" spans="30:30" ht="30" customHeight="1" x14ac:dyDescent="0.35">
      <c r="AD580" s="93"/>
    </row>
    <row r="581" spans="30:30" ht="30" customHeight="1" x14ac:dyDescent="0.35">
      <c r="AD581" s="93"/>
    </row>
    <row r="582" spans="30:30" ht="30" customHeight="1" x14ac:dyDescent="0.35">
      <c r="AD582" s="93"/>
    </row>
    <row r="583" spans="30:30" ht="30" customHeight="1" x14ac:dyDescent="0.35">
      <c r="AD583" s="93"/>
    </row>
    <row r="584" spans="30:30" ht="30" customHeight="1" x14ac:dyDescent="0.35">
      <c r="AD584" s="93"/>
    </row>
    <row r="585" spans="30:30" ht="30" customHeight="1" x14ac:dyDescent="0.35">
      <c r="AD585" s="93"/>
    </row>
    <row r="586" spans="30:30" ht="30" customHeight="1" x14ac:dyDescent="0.35">
      <c r="AD586" s="93"/>
    </row>
    <row r="587" spans="30:30" ht="30" customHeight="1" x14ac:dyDescent="0.35">
      <c r="AD587" s="93"/>
    </row>
    <row r="588" spans="30:30" ht="30" customHeight="1" x14ac:dyDescent="0.35">
      <c r="AD588" s="93"/>
    </row>
    <row r="589" spans="30:30" ht="30" customHeight="1" x14ac:dyDescent="0.35">
      <c r="AD589" s="93"/>
    </row>
    <row r="590" spans="30:30" ht="30" customHeight="1" x14ac:dyDescent="0.35">
      <c r="AD590" s="93"/>
    </row>
    <row r="591" spans="30:30" ht="30" customHeight="1" x14ac:dyDescent="0.35">
      <c r="AD591" s="93"/>
    </row>
    <row r="592" spans="30:30" ht="30" customHeight="1" x14ac:dyDescent="0.35">
      <c r="AD592" s="93"/>
    </row>
    <row r="593" spans="30:30" ht="30" customHeight="1" x14ac:dyDescent="0.35">
      <c r="AD593" s="93"/>
    </row>
    <row r="594" spans="30:30" ht="30" customHeight="1" x14ac:dyDescent="0.35">
      <c r="AD594" s="93"/>
    </row>
    <row r="595" spans="30:30" ht="30" customHeight="1" x14ac:dyDescent="0.35">
      <c r="AD595" s="93"/>
    </row>
    <row r="596" spans="30:30" ht="30" customHeight="1" x14ac:dyDescent="0.35">
      <c r="AD596" s="93"/>
    </row>
    <row r="597" spans="30:30" ht="30" customHeight="1" x14ac:dyDescent="0.35">
      <c r="AD597" s="93"/>
    </row>
    <row r="598" spans="30:30" ht="30" customHeight="1" x14ac:dyDescent="0.35">
      <c r="AD598" s="93"/>
    </row>
    <row r="599" spans="30:30" ht="30" customHeight="1" x14ac:dyDescent="0.35">
      <c r="AD599" s="93"/>
    </row>
    <row r="600" spans="30:30" ht="30" customHeight="1" x14ac:dyDescent="0.35">
      <c r="AD600" s="93"/>
    </row>
    <row r="601" spans="30:30" ht="30" customHeight="1" x14ac:dyDescent="0.35">
      <c r="AD601" s="93"/>
    </row>
    <row r="602" spans="30:30" ht="30" customHeight="1" x14ac:dyDescent="0.35">
      <c r="AD602" s="93"/>
    </row>
    <row r="603" spans="30:30" ht="30" customHeight="1" x14ac:dyDescent="0.35">
      <c r="AD603" s="93"/>
    </row>
    <row r="604" spans="30:30" ht="30" customHeight="1" x14ac:dyDescent="0.35">
      <c r="AD604" s="93"/>
    </row>
    <row r="605" spans="30:30" ht="30" customHeight="1" x14ac:dyDescent="0.35">
      <c r="AD605" s="93"/>
    </row>
    <row r="606" spans="30:30" ht="30" customHeight="1" x14ac:dyDescent="0.35">
      <c r="AD606" s="93"/>
    </row>
    <row r="607" spans="30:30" ht="30" customHeight="1" x14ac:dyDescent="0.35">
      <c r="AD607" s="93"/>
    </row>
    <row r="608" spans="30:30" ht="30" customHeight="1" x14ac:dyDescent="0.35">
      <c r="AD608" s="93"/>
    </row>
    <row r="609" spans="30:30" ht="30" customHeight="1" x14ac:dyDescent="0.35">
      <c r="AD609" s="93"/>
    </row>
    <row r="610" spans="30:30" ht="30" customHeight="1" x14ac:dyDescent="0.35">
      <c r="AD610" s="93"/>
    </row>
    <row r="611" spans="30:30" ht="30" customHeight="1" x14ac:dyDescent="0.35">
      <c r="AD611" s="93"/>
    </row>
    <row r="612" spans="30:30" ht="30" customHeight="1" x14ac:dyDescent="0.35">
      <c r="AD612" s="93"/>
    </row>
    <row r="613" spans="30:30" ht="30" customHeight="1" x14ac:dyDescent="0.35">
      <c r="AD613" s="93"/>
    </row>
    <row r="614" spans="30:30" ht="30" customHeight="1" x14ac:dyDescent="0.35">
      <c r="AD614" s="93"/>
    </row>
    <row r="615" spans="30:30" ht="30" customHeight="1" x14ac:dyDescent="0.35">
      <c r="AD615" s="93"/>
    </row>
    <row r="616" spans="30:30" ht="30" customHeight="1" x14ac:dyDescent="0.35">
      <c r="AD616" s="93"/>
    </row>
    <row r="617" spans="30:30" ht="30" customHeight="1" x14ac:dyDescent="0.35">
      <c r="AD617" s="93"/>
    </row>
    <row r="618" spans="30:30" ht="30" customHeight="1" x14ac:dyDescent="0.35">
      <c r="AD618" s="93"/>
    </row>
    <row r="619" spans="30:30" ht="30" customHeight="1" x14ac:dyDescent="0.35">
      <c r="AD619" s="93"/>
    </row>
    <row r="620" spans="30:30" ht="30" customHeight="1" x14ac:dyDescent="0.35">
      <c r="AD620" s="93"/>
    </row>
    <row r="621" spans="30:30" ht="30" customHeight="1" x14ac:dyDescent="0.35">
      <c r="AD621" s="93"/>
    </row>
    <row r="622" spans="30:30" ht="30" customHeight="1" x14ac:dyDescent="0.35">
      <c r="AD622" s="93"/>
    </row>
    <row r="623" spans="30:30" ht="30" customHeight="1" x14ac:dyDescent="0.35">
      <c r="AD623" s="93"/>
    </row>
    <row r="624" spans="30:30" ht="30" customHeight="1" x14ac:dyDescent="0.35">
      <c r="AD624" s="93"/>
    </row>
    <row r="625" spans="30:30" ht="30" customHeight="1" x14ac:dyDescent="0.35">
      <c r="AD625" s="93"/>
    </row>
    <row r="626" spans="30:30" ht="30" customHeight="1" x14ac:dyDescent="0.35">
      <c r="AD626" s="93"/>
    </row>
    <row r="627" spans="30:30" ht="30" customHeight="1" x14ac:dyDescent="0.35">
      <c r="AD627" s="93"/>
    </row>
    <row r="628" spans="30:30" ht="30" customHeight="1" x14ac:dyDescent="0.35">
      <c r="AD628" s="93"/>
    </row>
    <row r="629" spans="30:30" ht="30" customHeight="1" x14ac:dyDescent="0.35">
      <c r="AD629" s="93"/>
    </row>
    <row r="630" spans="30:30" ht="30" customHeight="1" x14ac:dyDescent="0.35">
      <c r="AD630" s="93"/>
    </row>
    <row r="631" spans="30:30" ht="30" customHeight="1" x14ac:dyDescent="0.35">
      <c r="AD631" s="93"/>
    </row>
    <row r="632" spans="30:30" ht="30" customHeight="1" x14ac:dyDescent="0.35">
      <c r="AD632" s="93"/>
    </row>
    <row r="633" spans="30:30" ht="30" customHeight="1" x14ac:dyDescent="0.35">
      <c r="AD633" s="93"/>
    </row>
    <row r="634" spans="30:30" ht="30" customHeight="1" x14ac:dyDescent="0.35">
      <c r="AD634" s="93"/>
    </row>
    <row r="635" spans="30:30" ht="30" customHeight="1" x14ac:dyDescent="0.35">
      <c r="AD635" s="93"/>
    </row>
    <row r="636" spans="30:30" ht="30" customHeight="1" x14ac:dyDescent="0.35">
      <c r="AD636" s="93"/>
    </row>
    <row r="637" spans="30:30" ht="30" customHeight="1" x14ac:dyDescent="0.35">
      <c r="AD637" s="93"/>
    </row>
    <row r="638" spans="30:30" ht="30" customHeight="1" x14ac:dyDescent="0.35">
      <c r="AD638" s="93"/>
    </row>
    <row r="639" spans="30:30" ht="30" customHeight="1" x14ac:dyDescent="0.35">
      <c r="AD639" s="93"/>
    </row>
    <row r="640" spans="30:30" ht="30" customHeight="1" x14ac:dyDescent="0.35">
      <c r="AD640" s="93"/>
    </row>
    <row r="641" spans="30:30" ht="30" customHeight="1" x14ac:dyDescent="0.35">
      <c r="AD641" s="93"/>
    </row>
    <row r="642" spans="30:30" ht="30" customHeight="1" x14ac:dyDescent="0.35">
      <c r="AD642" s="93"/>
    </row>
    <row r="643" spans="30:30" ht="30" customHeight="1" x14ac:dyDescent="0.35">
      <c r="AD643" s="93"/>
    </row>
    <row r="644" spans="30:30" ht="30" customHeight="1" x14ac:dyDescent="0.35">
      <c r="AD644" s="93"/>
    </row>
    <row r="645" spans="30:30" ht="30" customHeight="1" x14ac:dyDescent="0.35">
      <c r="AD645" s="93"/>
    </row>
    <row r="646" spans="30:30" ht="30" customHeight="1" x14ac:dyDescent="0.35">
      <c r="AD646" s="93"/>
    </row>
    <row r="647" spans="30:30" ht="30" customHeight="1" x14ac:dyDescent="0.35">
      <c r="AD647" s="93"/>
    </row>
    <row r="648" spans="30:30" ht="30" customHeight="1" x14ac:dyDescent="0.35">
      <c r="AD648" s="93"/>
    </row>
    <row r="649" spans="30:30" ht="30" customHeight="1" x14ac:dyDescent="0.35">
      <c r="AD649" s="93"/>
    </row>
    <row r="650" spans="30:30" ht="30" customHeight="1" x14ac:dyDescent="0.35">
      <c r="AD650" s="93"/>
    </row>
    <row r="651" spans="30:30" ht="30" customHeight="1" x14ac:dyDescent="0.35">
      <c r="AD651" s="93"/>
    </row>
    <row r="652" spans="30:30" ht="30" customHeight="1" x14ac:dyDescent="0.35">
      <c r="AD652" s="93"/>
    </row>
    <row r="653" spans="30:30" ht="30" customHeight="1" x14ac:dyDescent="0.35">
      <c r="AD653" s="93"/>
    </row>
    <row r="654" spans="30:30" ht="30" customHeight="1" x14ac:dyDescent="0.35">
      <c r="AD654" s="93"/>
    </row>
    <row r="655" spans="30:30" ht="30" customHeight="1" x14ac:dyDescent="0.35">
      <c r="AD655" s="93"/>
    </row>
    <row r="656" spans="30:30" ht="30" customHeight="1" x14ac:dyDescent="0.35">
      <c r="AD656" s="93"/>
    </row>
    <row r="657" spans="30:30" ht="30" customHeight="1" x14ac:dyDescent="0.35">
      <c r="AD657" s="93"/>
    </row>
    <row r="658" spans="30:30" ht="30" customHeight="1" x14ac:dyDescent="0.35">
      <c r="AD658" s="93"/>
    </row>
    <row r="659" spans="30:30" ht="30" customHeight="1" x14ac:dyDescent="0.35">
      <c r="AD659" s="93"/>
    </row>
    <row r="660" spans="30:30" ht="30" customHeight="1" x14ac:dyDescent="0.35">
      <c r="AD660" s="93"/>
    </row>
    <row r="661" spans="30:30" ht="30" customHeight="1" x14ac:dyDescent="0.35">
      <c r="AD661" s="93"/>
    </row>
    <row r="662" spans="30:30" ht="30" customHeight="1" x14ac:dyDescent="0.35">
      <c r="AD662" s="93"/>
    </row>
    <row r="663" spans="30:30" ht="30" customHeight="1" x14ac:dyDescent="0.35">
      <c r="AD663" s="93"/>
    </row>
    <row r="664" spans="30:30" ht="30" customHeight="1" x14ac:dyDescent="0.35">
      <c r="AD664" s="93"/>
    </row>
    <row r="665" spans="30:30" ht="30" customHeight="1" x14ac:dyDescent="0.35">
      <c r="AD665" s="93"/>
    </row>
    <row r="666" spans="30:30" ht="30" customHeight="1" x14ac:dyDescent="0.35">
      <c r="AD666" s="93"/>
    </row>
    <row r="667" spans="30:30" ht="30" customHeight="1" x14ac:dyDescent="0.35">
      <c r="AD667" s="93"/>
    </row>
    <row r="668" spans="30:30" ht="30" customHeight="1" x14ac:dyDescent="0.35">
      <c r="AD668" s="93"/>
    </row>
    <row r="669" spans="30:30" ht="30" customHeight="1" x14ac:dyDescent="0.35">
      <c r="AD669" s="93"/>
    </row>
    <row r="670" spans="30:30" ht="30" customHeight="1" x14ac:dyDescent="0.35">
      <c r="AD670" s="93"/>
    </row>
    <row r="671" spans="30:30" ht="30" customHeight="1" x14ac:dyDescent="0.35">
      <c r="AD671" s="93"/>
    </row>
    <row r="672" spans="30:30" ht="30" customHeight="1" x14ac:dyDescent="0.35">
      <c r="AD672" s="93"/>
    </row>
    <row r="673" spans="30:30" ht="30" customHeight="1" x14ac:dyDescent="0.35">
      <c r="AD673" s="93"/>
    </row>
    <row r="674" spans="30:30" ht="30" customHeight="1" x14ac:dyDescent="0.35">
      <c r="AD674" s="93"/>
    </row>
    <row r="675" spans="30:30" ht="30" customHeight="1" x14ac:dyDescent="0.35">
      <c r="AD675" s="93"/>
    </row>
    <row r="676" spans="30:30" ht="30" customHeight="1" x14ac:dyDescent="0.35">
      <c r="AD676" s="93"/>
    </row>
    <row r="677" spans="30:30" ht="30" customHeight="1" x14ac:dyDescent="0.35">
      <c r="AD677" s="93"/>
    </row>
    <row r="678" spans="30:30" ht="30" customHeight="1" x14ac:dyDescent="0.35">
      <c r="AD678" s="93"/>
    </row>
    <row r="679" spans="30:30" ht="30" customHeight="1" x14ac:dyDescent="0.35">
      <c r="AD679" s="93"/>
    </row>
    <row r="680" spans="30:30" ht="30" customHeight="1" x14ac:dyDescent="0.35">
      <c r="AD680" s="93"/>
    </row>
    <row r="681" spans="30:30" ht="30" customHeight="1" x14ac:dyDescent="0.35">
      <c r="AD681" s="93"/>
    </row>
    <row r="682" spans="30:30" ht="30" customHeight="1" x14ac:dyDescent="0.35">
      <c r="AD682" s="93"/>
    </row>
    <row r="683" spans="30:30" ht="30" customHeight="1" x14ac:dyDescent="0.35">
      <c r="AD683" s="93"/>
    </row>
    <row r="684" spans="30:30" ht="30" customHeight="1" x14ac:dyDescent="0.35">
      <c r="AD684" s="93"/>
    </row>
    <row r="685" spans="30:30" ht="30" customHeight="1" x14ac:dyDescent="0.35">
      <c r="AD685" s="93"/>
    </row>
    <row r="686" spans="30:30" ht="30" customHeight="1" x14ac:dyDescent="0.35">
      <c r="AD686" s="93"/>
    </row>
    <row r="687" spans="30:30" ht="30" customHeight="1" x14ac:dyDescent="0.35">
      <c r="AD687" s="93"/>
    </row>
    <row r="688" spans="30:30" ht="30" customHeight="1" x14ac:dyDescent="0.35">
      <c r="AD688" s="93"/>
    </row>
    <row r="689" spans="30:30" ht="30" customHeight="1" x14ac:dyDescent="0.35">
      <c r="AD689" s="93"/>
    </row>
    <row r="690" spans="30:30" ht="30" customHeight="1" x14ac:dyDescent="0.35">
      <c r="AD690" s="93"/>
    </row>
    <row r="691" spans="30:30" ht="30" customHeight="1" x14ac:dyDescent="0.35">
      <c r="AD691" s="93"/>
    </row>
    <row r="692" spans="30:30" ht="30" customHeight="1" x14ac:dyDescent="0.35">
      <c r="AD692" s="93"/>
    </row>
    <row r="693" spans="30:30" ht="30" customHeight="1" x14ac:dyDescent="0.35">
      <c r="AD693" s="93"/>
    </row>
    <row r="694" spans="30:30" ht="30" customHeight="1" x14ac:dyDescent="0.35">
      <c r="AD694" s="93"/>
    </row>
    <row r="695" spans="30:30" ht="30" customHeight="1" x14ac:dyDescent="0.35">
      <c r="AD695" s="93"/>
    </row>
    <row r="696" spans="30:30" ht="30" customHeight="1" x14ac:dyDescent="0.35">
      <c r="AD696" s="93"/>
    </row>
    <row r="697" spans="30:30" ht="30" customHeight="1" x14ac:dyDescent="0.35">
      <c r="AD697" s="93"/>
    </row>
    <row r="698" spans="30:30" ht="30" customHeight="1" x14ac:dyDescent="0.35">
      <c r="AD698" s="93"/>
    </row>
    <row r="699" spans="30:30" ht="30" customHeight="1" x14ac:dyDescent="0.35">
      <c r="AD699" s="93"/>
    </row>
    <row r="700" spans="30:30" ht="30" customHeight="1" x14ac:dyDescent="0.35">
      <c r="AD700" s="93"/>
    </row>
    <row r="701" spans="30:30" ht="30" customHeight="1" x14ac:dyDescent="0.35">
      <c r="AD701" s="93"/>
    </row>
    <row r="702" spans="30:30" ht="30" customHeight="1" x14ac:dyDescent="0.35">
      <c r="AD702" s="93"/>
    </row>
    <row r="703" spans="30:30" ht="30" customHeight="1" x14ac:dyDescent="0.35">
      <c r="AD703" s="93"/>
    </row>
    <row r="704" spans="30:30" ht="30" customHeight="1" x14ac:dyDescent="0.35">
      <c r="AD704" s="93"/>
    </row>
    <row r="705" spans="30:30" ht="30" customHeight="1" x14ac:dyDescent="0.35">
      <c r="AD705" s="93"/>
    </row>
    <row r="706" spans="30:30" ht="30" customHeight="1" x14ac:dyDescent="0.35">
      <c r="AD706" s="93"/>
    </row>
    <row r="707" spans="30:30" ht="30" customHeight="1" x14ac:dyDescent="0.35">
      <c r="AD707" s="93"/>
    </row>
    <row r="708" spans="30:30" ht="30" customHeight="1" x14ac:dyDescent="0.35">
      <c r="AD708" s="93"/>
    </row>
    <row r="709" spans="30:30" ht="30" customHeight="1" x14ac:dyDescent="0.35">
      <c r="AD709" s="93"/>
    </row>
    <row r="710" spans="30:30" ht="30" customHeight="1" x14ac:dyDescent="0.35">
      <c r="AD710" s="93"/>
    </row>
    <row r="711" spans="30:30" ht="30" customHeight="1" x14ac:dyDescent="0.35">
      <c r="AD711" s="93"/>
    </row>
    <row r="712" spans="30:30" ht="30" customHeight="1" x14ac:dyDescent="0.35">
      <c r="AD712" s="93"/>
    </row>
    <row r="713" spans="30:30" ht="30" customHeight="1" x14ac:dyDescent="0.35">
      <c r="AD713" s="93"/>
    </row>
    <row r="714" spans="30:30" ht="30" customHeight="1" x14ac:dyDescent="0.35">
      <c r="AD714" s="93"/>
    </row>
    <row r="715" spans="30:30" ht="30" customHeight="1" x14ac:dyDescent="0.35">
      <c r="AD715" s="93"/>
    </row>
    <row r="716" spans="30:30" ht="30" customHeight="1" x14ac:dyDescent="0.35">
      <c r="AD716" s="93"/>
    </row>
    <row r="717" spans="30:30" ht="30" customHeight="1" x14ac:dyDescent="0.35">
      <c r="AD717" s="93"/>
    </row>
    <row r="718" spans="30:30" ht="30" customHeight="1" x14ac:dyDescent="0.35">
      <c r="AD718" s="93"/>
    </row>
    <row r="719" spans="30:30" ht="30" customHeight="1" x14ac:dyDescent="0.35">
      <c r="AD719" s="93"/>
    </row>
    <row r="720" spans="30:30" ht="30" customHeight="1" x14ac:dyDescent="0.35">
      <c r="AD720" s="93"/>
    </row>
    <row r="721" spans="30:30" ht="30" customHeight="1" x14ac:dyDescent="0.35">
      <c r="AD721" s="93"/>
    </row>
    <row r="722" spans="30:30" ht="30" customHeight="1" x14ac:dyDescent="0.35">
      <c r="AD722" s="93"/>
    </row>
    <row r="723" spans="30:30" ht="30" customHeight="1" x14ac:dyDescent="0.35">
      <c r="AD723" s="93"/>
    </row>
    <row r="724" spans="30:30" ht="30" customHeight="1" x14ac:dyDescent="0.35">
      <c r="AD724" s="93"/>
    </row>
    <row r="725" spans="30:30" ht="30" customHeight="1" x14ac:dyDescent="0.35">
      <c r="AD725" s="93"/>
    </row>
    <row r="726" spans="30:30" ht="30" customHeight="1" x14ac:dyDescent="0.35">
      <c r="AD726" s="93"/>
    </row>
    <row r="727" spans="30:30" ht="30" customHeight="1" x14ac:dyDescent="0.35">
      <c r="AD727" s="93"/>
    </row>
    <row r="728" spans="30:30" ht="30" customHeight="1" x14ac:dyDescent="0.35">
      <c r="AD728" s="93"/>
    </row>
    <row r="729" spans="30:30" ht="30" customHeight="1" x14ac:dyDescent="0.35">
      <c r="AD729" s="93"/>
    </row>
    <row r="730" spans="30:30" ht="30" customHeight="1" x14ac:dyDescent="0.35">
      <c r="AD730" s="93"/>
    </row>
    <row r="731" spans="30:30" ht="30" customHeight="1" x14ac:dyDescent="0.35">
      <c r="AD731" s="93"/>
    </row>
    <row r="732" spans="30:30" ht="30" customHeight="1" x14ac:dyDescent="0.35">
      <c r="AD732" s="93"/>
    </row>
    <row r="733" spans="30:30" ht="30" customHeight="1" x14ac:dyDescent="0.35">
      <c r="AD733" s="93"/>
    </row>
    <row r="734" spans="30:30" ht="30" customHeight="1" x14ac:dyDescent="0.35">
      <c r="AD734" s="93"/>
    </row>
    <row r="735" spans="30:30" ht="30" customHeight="1" x14ac:dyDescent="0.35">
      <c r="AD735" s="93"/>
    </row>
    <row r="736" spans="30:30" ht="30" customHeight="1" x14ac:dyDescent="0.35">
      <c r="AD736" s="93"/>
    </row>
    <row r="737" spans="30:30" ht="30" customHeight="1" x14ac:dyDescent="0.35">
      <c r="AD737" s="93"/>
    </row>
    <row r="738" spans="30:30" ht="30" customHeight="1" x14ac:dyDescent="0.35">
      <c r="AD738" s="93"/>
    </row>
    <row r="739" spans="30:30" ht="30" customHeight="1" x14ac:dyDescent="0.35">
      <c r="AD739" s="93"/>
    </row>
    <row r="740" spans="30:30" ht="30" customHeight="1" x14ac:dyDescent="0.35">
      <c r="AD740" s="93"/>
    </row>
    <row r="741" spans="30:30" ht="30" customHeight="1" x14ac:dyDescent="0.35">
      <c r="AD741" s="93"/>
    </row>
    <row r="742" spans="30:30" ht="30" customHeight="1" x14ac:dyDescent="0.35">
      <c r="AD742" s="93"/>
    </row>
    <row r="743" spans="30:30" ht="30" customHeight="1" x14ac:dyDescent="0.35">
      <c r="AD743" s="93"/>
    </row>
    <row r="744" spans="30:30" ht="30" customHeight="1" x14ac:dyDescent="0.35">
      <c r="AD744" s="93"/>
    </row>
    <row r="745" spans="30:30" ht="30" customHeight="1" x14ac:dyDescent="0.35">
      <c r="AD745" s="93"/>
    </row>
    <row r="746" spans="30:30" ht="30" customHeight="1" x14ac:dyDescent="0.35">
      <c r="AD746" s="93"/>
    </row>
    <row r="747" spans="30:30" ht="30" customHeight="1" x14ac:dyDescent="0.35">
      <c r="AD747" s="93"/>
    </row>
    <row r="748" spans="30:30" ht="30" customHeight="1" x14ac:dyDescent="0.35">
      <c r="AD748" s="93"/>
    </row>
    <row r="749" spans="30:30" ht="30" customHeight="1" x14ac:dyDescent="0.35">
      <c r="AD749" s="93"/>
    </row>
    <row r="750" spans="30:30" ht="30" customHeight="1" x14ac:dyDescent="0.35">
      <c r="AD750" s="93"/>
    </row>
    <row r="751" spans="30:30" ht="30" customHeight="1" x14ac:dyDescent="0.35">
      <c r="AD751" s="93"/>
    </row>
    <row r="752" spans="30:30" ht="30" customHeight="1" x14ac:dyDescent="0.35">
      <c r="AD752" s="93"/>
    </row>
    <row r="753" spans="30:30" ht="30" customHeight="1" x14ac:dyDescent="0.35">
      <c r="AD753" s="93"/>
    </row>
    <row r="754" spans="30:30" ht="30" customHeight="1" x14ac:dyDescent="0.35">
      <c r="AD754" s="93"/>
    </row>
    <row r="755" spans="30:30" ht="30" customHeight="1" x14ac:dyDescent="0.35">
      <c r="AD755" s="93"/>
    </row>
    <row r="756" spans="30:30" ht="30" customHeight="1" x14ac:dyDescent="0.35">
      <c r="AD756" s="93"/>
    </row>
    <row r="757" spans="30:30" ht="30" customHeight="1" x14ac:dyDescent="0.35">
      <c r="AD757" s="93"/>
    </row>
    <row r="758" spans="30:30" ht="30" customHeight="1" x14ac:dyDescent="0.35">
      <c r="AD758" s="93"/>
    </row>
    <row r="759" spans="30:30" ht="30" customHeight="1" x14ac:dyDescent="0.35">
      <c r="AD759" s="93"/>
    </row>
    <row r="760" spans="30:30" ht="30" customHeight="1" x14ac:dyDescent="0.35">
      <c r="AD760" s="93"/>
    </row>
    <row r="761" spans="30:30" ht="30" customHeight="1" x14ac:dyDescent="0.35">
      <c r="AD761" s="93"/>
    </row>
    <row r="762" spans="30:30" ht="30" customHeight="1" x14ac:dyDescent="0.35">
      <c r="AD762" s="93"/>
    </row>
    <row r="763" spans="30:30" ht="30" customHeight="1" x14ac:dyDescent="0.35">
      <c r="AD763" s="93"/>
    </row>
    <row r="764" spans="30:30" ht="30" customHeight="1" x14ac:dyDescent="0.35">
      <c r="AD764" s="93"/>
    </row>
    <row r="765" spans="30:30" ht="30" customHeight="1" x14ac:dyDescent="0.35">
      <c r="AD765" s="93"/>
    </row>
    <row r="766" spans="30:30" ht="30" customHeight="1" x14ac:dyDescent="0.35">
      <c r="AD766" s="93"/>
    </row>
    <row r="767" spans="30:30" ht="30" customHeight="1" x14ac:dyDescent="0.35">
      <c r="AD767" s="93"/>
    </row>
    <row r="768" spans="30:30" ht="30" customHeight="1" x14ac:dyDescent="0.35">
      <c r="AD768" s="93"/>
    </row>
    <row r="769" spans="30:30" ht="30" customHeight="1" x14ac:dyDescent="0.35">
      <c r="AD769" s="93"/>
    </row>
    <row r="770" spans="30:30" ht="30" customHeight="1" x14ac:dyDescent="0.35">
      <c r="AD770" s="93"/>
    </row>
    <row r="771" spans="30:30" ht="30" customHeight="1" x14ac:dyDescent="0.35">
      <c r="AD771" s="93"/>
    </row>
    <row r="772" spans="30:30" ht="30" customHeight="1" x14ac:dyDescent="0.35">
      <c r="AD772" s="93"/>
    </row>
    <row r="773" spans="30:30" ht="30" customHeight="1" x14ac:dyDescent="0.35">
      <c r="AD773" s="93"/>
    </row>
    <row r="774" spans="30:30" ht="30" customHeight="1" x14ac:dyDescent="0.35">
      <c r="AD774" s="93"/>
    </row>
    <row r="775" spans="30:30" ht="30" customHeight="1" x14ac:dyDescent="0.35">
      <c r="AD775" s="93"/>
    </row>
    <row r="776" spans="30:30" ht="30" customHeight="1" x14ac:dyDescent="0.35">
      <c r="AD776" s="93"/>
    </row>
    <row r="777" spans="30:30" ht="30" customHeight="1" x14ac:dyDescent="0.35">
      <c r="AD777" s="93"/>
    </row>
    <row r="778" spans="30:30" ht="30" customHeight="1" x14ac:dyDescent="0.35">
      <c r="AD778" s="93"/>
    </row>
    <row r="779" spans="30:30" ht="30" customHeight="1" x14ac:dyDescent="0.35">
      <c r="AD779" s="93"/>
    </row>
    <row r="780" spans="30:30" ht="30" customHeight="1" x14ac:dyDescent="0.35">
      <c r="AD780" s="93"/>
    </row>
    <row r="781" spans="30:30" ht="30" customHeight="1" x14ac:dyDescent="0.35">
      <c r="AD781" s="93"/>
    </row>
    <row r="782" spans="30:30" ht="30" customHeight="1" x14ac:dyDescent="0.35">
      <c r="AD782" s="93"/>
    </row>
    <row r="783" spans="30:30" ht="30" customHeight="1" x14ac:dyDescent="0.35">
      <c r="AD783" s="93"/>
    </row>
    <row r="784" spans="30:30" ht="30" customHeight="1" x14ac:dyDescent="0.35">
      <c r="AD784" s="93"/>
    </row>
    <row r="785" spans="30:30" ht="30" customHeight="1" x14ac:dyDescent="0.35">
      <c r="AD785" s="93"/>
    </row>
    <row r="786" spans="30:30" ht="30" customHeight="1" x14ac:dyDescent="0.35">
      <c r="AD786" s="93"/>
    </row>
    <row r="787" spans="30:30" ht="30" customHeight="1" x14ac:dyDescent="0.35">
      <c r="AD787" s="93"/>
    </row>
    <row r="788" spans="30:30" ht="30" customHeight="1" x14ac:dyDescent="0.35">
      <c r="AD788" s="93"/>
    </row>
    <row r="789" spans="30:30" ht="30" customHeight="1" x14ac:dyDescent="0.35">
      <c r="AD789" s="93"/>
    </row>
    <row r="790" spans="30:30" ht="30" customHeight="1" x14ac:dyDescent="0.35">
      <c r="AD790" s="93"/>
    </row>
    <row r="791" spans="30:30" ht="30" customHeight="1" x14ac:dyDescent="0.35">
      <c r="AD791" s="93"/>
    </row>
    <row r="792" spans="30:30" ht="30" customHeight="1" x14ac:dyDescent="0.35">
      <c r="AD792" s="93"/>
    </row>
    <row r="793" spans="30:30" ht="30" customHeight="1" x14ac:dyDescent="0.35">
      <c r="AD793" s="93"/>
    </row>
    <row r="794" spans="30:30" ht="30" customHeight="1" x14ac:dyDescent="0.35">
      <c r="AD794" s="93"/>
    </row>
    <row r="795" spans="30:30" ht="30" customHeight="1" x14ac:dyDescent="0.35">
      <c r="AD795" s="93"/>
    </row>
    <row r="796" spans="30:30" ht="30" customHeight="1" x14ac:dyDescent="0.35">
      <c r="AD796" s="93"/>
    </row>
    <row r="797" spans="30:30" ht="30" customHeight="1" x14ac:dyDescent="0.35">
      <c r="AD797" s="93"/>
    </row>
    <row r="798" spans="30:30" ht="30" customHeight="1" x14ac:dyDescent="0.35">
      <c r="AD798" s="93"/>
    </row>
    <row r="799" spans="30:30" ht="30" customHeight="1" x14ac:dyDescent="0.35">
      <c r="AD799" s="93"/>
    </row>
    <row r="800" spans="30:30" ht="30" customHeight="1" x14ac:dyDescent="0.35">
      <c r="AD800" s="93"/>
    </row>
    <row r="801" spans="30:30" ht="30" customHeight="1" x14ac:dyDescent="0.35">
      <c r="AD801" s="93"/>
    </row>
    <row r="802" spans="30:30" ht="30" customHeight="1" x14ac:dyDescent="0.35">
      <c r="AD802" s="93"/>
    </row>
    <row r="803" spans="30:30" ht="30" customHeight="1" x14ac:dyDescent="0.35">
      <c r="AD803" s="93"/>
    </row>
    <row r="804" spans="30:30" ht="30" customHeight="1" x14ac:dyDescent="0.35">
      <c r="AD804" s="93"/>
    </row>
    <row r="805" spans="30:30" ht="30" customHeight="1" x14ac:dyDescent="0.35">
      <c r="AD805" s="93"/>
    </row>
    <row r="806" spans="30:30" ht="30" customHeight="1" x14ac:dyDescent="0.35">
      <c r="AD806" s="93"/>
    </row>
    <row r="807" spans="30:30" ht="30" customHeight="1" x14ac:dyDescent="0.35">
      <c r="AD807" s="93"/>
    </row>
    <row r="808" spans="30:30" ht="30" customHeight="1" x14ac:dyDescent="0.35">
      <c r="AD808" s="93"/>
    </row>
    <row r="809" spans="30:30" ht="30" customHeight="1" x14ac:dyDescent="0.35">
      <c r="AD809" s="93"/>
    </row>
    <row r="810" spans="30:30" ht="30" customHeight="1" x14ac:dyDescent="0.35">
      <c r="AD810" s="93"/>
    </row>
    <row r="811" spans="30:30" ht="30" customHeight="1" x14ac:dyDescent="0.35">
      <c r="AD811" s="93"/>
    </row>
    <row r="812" spans="30:30" ht="30" customHeight="1" x14ac:dyDescent="0.35">
      <c r="AD812" s="93"/>
    </row>
    <row r="813" spans="30:30" ht="30" customHeight="1" x14ac:dyDescent="0.35">
      <c r="AD813" s="93"/>
    </row>
    <row r="814" spans="30:30" ht="30" customHeight="1" x14ac:dyDescent="0.35">
      <c r="AD814" s="93"/>
    </row>
    <row r="815" spans="30:30" ht="30" customHeight="1" x14ac:dyDescent="0.35">
      <c r="AD815" s="93"/>
    </row>
    <row r="816" spans="30:30" ht="30" customHeight="1" x14ac:dyDescent="0.35">
      <c r="AD816" s="93"/>
    </row>
    <row r="817" spans="30:30" ht="30" customHeight="1" x14ac:dyDescent="0.35">
      <c r="AD817" s="93"/>
    </row>
  </sheetData>
  <autoFilter ref="A3:AT3" xr:uid="{00000000-0001-0000-0000-000000000000}"/>
  <mergeCells count="37">
    <mergeCell ref="V1:V2"/>
    <mergeCell ref="AL1:AL2"/>
    <mergeCell ref="AM1:AM2"/>
    <mergeCell ref="AN1:AN2"/>
    <mergeCell ref="AC1:AC2"/>
    <mergeCell ref="AD1:AD2"/>
    <mergeCell ref="AE1:AE2"/>
    <mergeCell ref="AF1:AF2"/>
    <mergeCell ref="AG1:AG2"/>
    <mergeCell ref="AH1:AH2"/>
    <mergeCell ref="A2:C2"/>
    <mergeCell ref="E2:S2"/>
    <mergeCell ref="AI1:AI2"/>
    <mergeCell ref="AJ1:AJ2"/>
    <mergeCell ref="AK1:AK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T1:T2"/>
    <mergeCell ref="U1:U2"/>
    <mergeCell ref="AO1:AO2"/>
    <mergeCell ref="AP1:AP2"/>
    <mergeCell ref="AQ1:AQ2"/>
    <mergeCell ref="AR1:AR2"/>
    <mergeCell ref="AS1:AS2"/>
    <mergeCell ref="A4:A12"/>
    <mergeCell ref="C4:C12"/>
    <mergeCell ref="A13:A20"/>
    <mergeCell ref="C13:C20"/>
    <mergeCell ref="A21:A29"/>
    <mergeCell ref="C21:C29"/>
  </mergeCells>
  <conditionalFormatting sqref="R4:R29">
    <cfRule type="cellIs" dxfId="10" priority="1" operator="lessThan">
      <formula>0</formula>
    </cfRule>
  </conditionalFormatting>
  <conditionalFormatting sqref="T4:AC29 AE4:AS29">
    <cfRule type="cellIs" dxfId="9" priority="2" operator="greater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63D0F-DD8F-4488-B7D3-E8C51E0DE2DC}">
  <sheetPr codeName="Planilha5"/>
  <dimension ref="A1:AT817"/>
  <sheetViews>
    <sheetView zoomScale="50" zoomScaleNormal="50" workbookViewId="0">
      <selection activeCell="E37" sqref="E37"/>
    </sheetView>
  </sheetViews>
  <sheetFormatPr defaultColWidth="9.81640625" defaultRowHeight="30" customHeight="1" x14ac:dyDescent="0.35"/>
  <cols>
    <col min="1" max="1" width="7.54296875" style="56" customWidth="1"/>
    <col min="2" max="2" width="7.81640625" style="56" customWidth="1"/>
    <col min="3" max="3" width="13.7265625" style="85" customWidth="1"/>
    <col min="4" max="4" width="46.54296875" style="86" customWidth="1"/>
    <col min="5" max="6" width="14.453125" style="86" customWidth="1"/>
    <col min="7" max="7" width="17.7265625" style="86" customWidth="1"/>
    <col min="8" max="8" width="17.1796875" style="86" customWidth="1"/>
    <col min="9" max="9" width="15.7265625" style="86" customWidth="1"/>
    <col min="10" max="10" width="19.7265625" style="88" customWidth="1"/>
    <col min="11" max="13" width="16" style="88" customWidth="1"/>
    <col min="14" max="14" width="17.54296875" style="88" customWidth="1"/>
    <col min="15" max="17" width="16" style="88" customWidth="1"/>
    <col min="18" max="18" width="16" style="95" customWidth="1"/>
    <col min="19" max="19" width="11.1796875" style="90" customWidth="1"/>
    <col min="20" max="20" width="16.1796875" style="93" customWidth="1"/>
    <col min="21" max="21" width="15.1796875" style="93" customWidth="1"/>
    <col min="22" max="22" width="16" style="93" customWidth="1"/>
    <col min="23" max="24" width="16.1796875" style="93" customWidth="1"/>
    <col min="25" max="25" width="15.54296875" style="93" customWidth="1"/>
    <col min="26" max="26" width="16.453125" style="93" customWidth="1"/>
    <col min="27" max="27" width="14.54296875" style="93" customWidth="1"/>
    <col min="28" max="28" width="18.81640625" style="93" bestFit="1" customWidth="1"/>
    <col min="29" max="29" width="17.54296875" style="93" customWidth="1"/>
    <col min="30" max="30" width="17.81640625" style="97" customWidth="1"/>
    <col min="31" max="31" width="16.81640625" style="93" customWidth="1"/>
    <col min="32" max="43" width="16.453125" style="93" customWidth="1"/>
    <col min="44" max="44" width="20.54296875" style="93" bestFit="1" customWidth="1"/>
    <col min="45" max="45" width="16.81640625" style="93" customWidth="1"/>
    <col min="46" max="46" width="14.81640625" style="56" customWidth="1"/>
    <col min="47" max="16384" width="9.81640625" style="56"/>
  </cols>
  <sheetData>
    <row r="1" spans="1:46" ht="38.25" customHeight="1" x14ac:dyDescent="0.35">
      <c r="A1" s="186" t="s">
        <v>83</v>
      </c>
      <c r="B1" s="187"/>
      <c r="C1" s="187"/>
      <c r="D1" s="188" t="s">
        <v>84</v>
      </c>
      <c r="E1" s="189"/>
      <c r="F1" s="189"/>
      <c r="G1" s="189"/>
      <c r="H1" s="189"/>
      <c r="I1" s="189"/>
      <c r="J1" s="190" t="s">
        <v>81</v>
      </c>
      <c r="K1" s="190"/>
      <c r="L1" s="190"/>
      <c r="M1" s="190"/>
      <c r="N1" s="190"/>
      <c r="O1" s="190"/>
      <c r="P1" s="190"/>
      <c r="Q1" s="190"/>
      <c r="R1" s="190"/>
      <c r="S1" s="190"/>
      <c r="T1" s="185" t="s">
        <v>91</v>
      </c>
      <c r="U1" s="185" t="s">
        <v>91</v>
      </c>
      <c r="V1" s="185" t="s">
        <v>91</v>
      </c>
      <c r="W1" s="185" t="s">
        <v>91</v>
      </c>
      <c r="X1" s="185" t="s">
        <v>91</v>
      </c>
      <c r="Y1" s="185" t="s">
        <v>91</v>
      </c>
      <c r="Z1" s="185" t="s">
        <v>91</v>
      </c>
      <c r="AA1" s="185" t="s">
        <v>91</v>
      </c>
      <c r="AB1" s="185" t="s">
        <v>91</v>
      </c>
      <c r="AC1" s="185" t="s">
        <v>91</v>
      </c>
      <c r="AD1" s="185" t="s">
        <v>91</v>
      </c>
      <c r="AE1" s="185" t="s">
        <v>91</v>
      </c>
      <c r="AF1" s="185" t="s">
        <v>91</v>
      </c>
      <c r="AG1" s="185" t="s">
        <v>91</v>
      </c>
      <c r="AH1" s="185" t="s">
        <v>91</v>
      </c>
      <c r="AI1" s="185" t="s">
        <v>91</v>
      </c>
      <c r="AJ1" s="185" t="s">
        <v>91</v>
      </c>
      <c r="AK1" s="185" t="s">
        <v>91</v>
      </c>
      <c r="AL1" s="185" t="s">
        <v>91</v>
      </c>
      <c r="AM1" s="185" t="s">
        <v>91</v>
      </c>
      <c r="AN1" s="185" t="s">
        <v>91</v>
      </c>
      <c r="AO1" s="185" t="s">
        <v>91</v>
      </c>
      <c r="AP1" s="185" t="s">
        <v>91</v>
      </c>
      <c r="AQ1" s="185" t="s">
        <v>91</v>
      </c>
      <c r="AR1" s="185" t="s">
        <v>91</v>
      </c>
      <c r="AS1" s="185" t="s">
        <v>91</v>
      </c>
    </row>
    <row r="2" spans="1:46" ht="30" customHeight="1" x14ac:dyDescent="0.35">
      <c r="A2" s="181" t="s">
        <v>17</v>
      </c>
      <c r="B2" s="182"/>
      <c r="C2" s="182"/>
      <c r="D2" s="103" t="str" cm="1">
        <f t="array" aca="1" ref="D2" ca="1">MID(CELL("nome.arquivo",A1),SEARCH("]",CELL("nome.arquivo"))+1,100)</f>
        <v>CEAD</v>
      </c>
      <c r="E2" s="183" t="s">
        <v>92</v>
      </c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4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</row>
    <row r="3" spans="1:46" ht="30" customHeight="1" x14ac:dyDescent="0.35">
      <c r="A3" s="99" t="s">
        <v>0</v>
      </c>
      <c r="B3" s="100" t="s">
        <v>1</v>
      </c>
      <c r="C3" s="98" t="s">
        <v>2</v>
      </c>
      <c r="D3" s="57" t="s">
        <v>3</v>
      </c>
      <c r="E3" s="58" t="s">
        <v>63</v>
      </c>
      <c r="F3" s="58" t="s">
        <v>64</v>
      </c>
      <c r="G3" s="58" t="s">
        <v>4</v>
      </c>
      <c r="H3" s="58" t="s">
        <v>65</v>
      </c>
      <c r="I3" s="59" t="s">
        <v>5</v>
      </c>
      <c r="J3" s="60" t="s">
        <v>6</v>
      </c>
      <c r="K3" s="61" t="s">
        <v>7</v>
      </c>
      <c r="L3" s="61" t="s">
        <v>8</v>
      </c>
      <c r="M3" s="61" t="s">
        <v>9</v>
      </c>
      <c r="N3" s="61" t="s">
        <v>10</v>
      </c>
      <c r="O3" s="61" t="s">
        <v>11</v>
      </c>
      <c r="P3" s="61" t="s">
        <v>12</v>
      </c>
      <c r="Q3" s="61" t="s">
        <v>13</v>
      </c>
      <c r="R3" s="62" t="s">
        <v>14</v>
      </c>
      <c r="S3" s="101" t="s">
        <v>15</v>
      </c>
      <c r="T3" s="63" t="s">
        <v>16</v>
      </c>
      <c r="U3" s="64" t="s">
        <v>16</v>
      </c>
      <c r="V3" s="64" t="s">
        <v>16</v>
      </c>
      <c r="W3" s="64" t="s">
        <v>16</v>
      </c>
      <c r="X3" s="64" t="s">
        <v>16</v>
      </c>
      <c r="Y3" s="64" t="s">
        <v>16</v>
      </c>
      <c r="Z3" s="64" t="s">
        <v>16</v>
      </c>
      <c r="AA3" s="64" t="s">
        <v>16</v>
      </c>
      <c r="AB3" s="64" t="s">
        <v>16</v>
      </c>
      <c r="AC3" s="64" t="s">
        <v>16</v>
      </c>
      <c r="AD3" s="64" t="s">
        <v>16</v>
      </c>
      <c r="AE3" s="64" t="s">
        <v>16</v>
      </c>
      <c r="AF3" s="64" t="s">
        <v>16</v>
      </c>
      <c r="AG3" s="64" t="s">
        <v>16</v>
      </c>
      <c r="AH3" s="64" t="s">
        <v>16</v>
      </c>
      <c r="AI3" s="64" t="s">
        <v>16</v>
      </c>
      <c r="AJ3" s="64" t="s">
        <v>16</v>
      </c>
      <c r="AK3" s="64" t="s">
        <v>16</v>
      </c>
      <c r="AL3" s="64" t="s">
        <v>16</v>
      </c>
      <c r="AM3" s="64" t="s">
        <v>16</v>
      </c>
      <c r="AN3" s="64" t="s">
        <v>16</v>
      </c>
      <c r="AO3" s="64" t="s">
        <v>16</v>
      </c>
      <c r="AP3" s="64" t="s">
        <v>16</v>
      </c>
      <c r="AQ3" s="64" t="s">
        <v>16</v>
      </c>
      <c r="AR3" s="64" t="s">
        <v>16</v>
      </c>
      <c r="AS3" s="64" t="s">
        <v>16</v>
      </c>
    </row>
    <row r="4" spans="1:46" ht="30" customHeight="1" x14ac:dyDescent="0.35">
      <c r="A4" s="172" t="s">
        <v>85</v>
      </c>
      <c r="B4" s="137">
        <v>1</v>
      </c>
      <c r="C4" s="173" t="s">
        <v>86</v>
      </c>
      <c r="D4" s="138" t="s">
        <v>66</v>
      </c>
      <c r="E4" s="141">
        <v>436</v>
      </c>
      <c r="F4" s="142" t="s">
        <v>67</v>
      </c>
      <c r="G4" s="142" t="s">
        <v>68</v>
      </c>
      <c r="H4" s="142" t="s">
        <v>69</v>
      </c>
      <c r="I4" s="145">
        <v>14.21</v>
      </c>
      <c r="J4" s="65">
        <v>25</v>
      </c>
      <c r="K4" s="66">
        <f>IF(SUM(T4:AS4)&gt;J4+M4,J4+M4,SUM(T4:AS4))</f>
        <v>0</v>
      </c>
      <c r="L4" s="67">
        <f>(SUM(T4:AS4))</f>
        <v>0</v>
      </c>
      <c r="M4" s="68"/>
      <c r="N4" s="69">
        <f>ROUND(IF(J4*0.25-0.5&lt;0,0,J4*0.25-0.5),0)-Q4-O4</f>
        <v>6</v>
      </c>
      <c r="O4" s="68"/>
      <c r="P4" s="68"/>
      <c r="Q4" s="68"/>
      <c r="R4" s="70">
        <f>J4-(SUM(T4:AS4))+M4+O4+P4-Q4</f>
        <v>25</v>
      </c>
      <c r="S4" s="102" t="str">
        <f>IF(R4&lt;0,"ATENÇÃO","OK")</f>
        <v>OK</v>
      </c>
      <c r="T4" s="71"/>
      <c r="U4" s="72"/>
      <c r="V4" s="72"/>
      <c r="W4" s="72"/>
      <c r="X4" s="72"/>
      <c r="Y4" s="72"/>
      <c r="Z4" s="72"/>
      <c r="AA4" s="73"/>
      <c r="AB4" s="74"/>
      <c r="AC4" s="73"/>
      <c r="AD4" s="73"/>
      <c r="AE4" s="72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5"/>
    </row>
    <row r="5" spans="1:46" ht="30" customHeight="1" x14ac:dyDescent="0.35">
      <c r="A5" s="172"/>
      <c r="B5" s="137">
        <v>2</v>
      </c>
      <c r="C5" s="174"/>
      <c r="D5" s="138" t="s">
        <v>70</v>
      </c>
      <c r="E5" s="141">
        <v>436</v>
      </c>
      <c r="F5" s="142" t="s">
        <v>67</v>
      </c>
      <c r="G5" s="142" t="s">
        <v>68</v>
      </c>
      <c r="H5" s="142" t="s">
        <v>69</v>
      </c>
      <c r="I5" s="145">
        <v>30.68</v>
      </c>
      <c r="J5" s="65">
        <v>5</v>
      </c>
      <c r="K5" s="66">
        <f t="shared" ref="K5:K29" si="0">IF(SUM(T5:AS5)&gt;J5+M5,J5+M5,SUM(T5:AS5))</f>
        <v>0</v>
      </c>
      <c r="L5" s="67">
        <f t="shared" ref="L5:L29" si="1">(SUM(T5:AS5))</f>
        <v>0</v>
      </c>
      <c r="M5" s="68"/>
      <c r="N5" s="69">
        <f t="shared" ref="N5:N29" si="2">ROUND(IF(J5*0.25-0.5&lt;0,0,J5*0.25-0.5),0)-Q5-O5</f>
        <v>1</v>
      </c>
      <c r="O5" s="68"/>
      <c r="P5" s="68"/>
      <c r="Q5" s="68"/>
      <c r="R5" s="70">
        <f t="shared" ref="R5:R29" si="3">J5-(SUM(T5:AS5))+M5+O5+P5-Q5</f>
        <v>5</v>
      </c>
      <c r="S5" s="102" t="str">
        <f t="shared" ref="S5:S29" si="4">IF(R5&lt;0,"ATENÇÃO","OK")</f>
        <v>OK</v>
      </c>
      <c r="T5" s="71"/>
      <c r="U5" s="72"/>
      <c r="V5" s="72"/>
      <c r="W5" s="72"/>
      <c r="X5" s="72"/>
      <c r="Y5" s="72"/>
      <c r="Z5" s="72"/>
      <c r="AA5" s="73"/>
      <c r="AB5" s="74"/>
      <c r="AC5" s="76"/>
      <c r="AD5" s="76"/>
      <c r="AE5" s="72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7"/>
    </row>
    <row r="6" spans="1:46" ht="30" customHeight="1" x14ac:dyDescent="0.35">
      <c r="A6" s="172"/>
      <c r="B6" s="137">
        <v>3</v>
      </c>
      <c r="C6" s="174"/>
      <c r="D6" s="138" t="s">
        <v>87</v>
      </c>
      <c r="E6" s="141">
        <v>436</v>
      </c>
      <c r="F6" s="142" t="s">
        <v>67</v>
      </c>
      <c r="G6" s="142" t="s">
        <v>68</v>
      </c>
      <c r="H6" s="142" t="s">
        <v>69</v>
      </c>
      <c r="I6" s="145">
        <v>25</v>
      </c>
      <c r="J6" s="65">
        <v>12</v>
      </c>
      <c r="K6" s="66">
        <f t="shared" si="0"/>
        <v>0</v>
      </c>
      <c r="L6" s="67">
        <f t="shared" si="1"/>
        <v>0</v>
      </c>
      <c r="M6" s="68"/>
      <c r="N6" s="69">
        <f t="shared" si="2"/>
        <v>3</v>
      </c>
      <c r="O6" s="68"/>
      <c r="P6" s="68"/>
      <c r="Q6" s="68"/>
      <c r="R6" s="70">
        <f t="shared" si="3"/>
        <v>12</v>
      </c>
      <c r="S6" s="102" t="str">
        <f t="shared" si="4"/>
        <v>OK</v>
      </c>
      <c r="T6" s="71"/>
      <c r="U6" s="72"/>
      <c r="V6" s="72"/>
      <c r="W6" s="72"/>
      <c r="X6" s="72"/>
      <c r="Y6" s="72"/>
      <c r="Z6" s="72"/>
      <c r="AA6" s="76"/>
      <c r="AB6" s="74"/>
      <c r="AC6" s="76"/>
      <c r="AD6" s="76"/>
      <c r="AE6" s="72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5"/>
    </row>
    <row r="7" spans="1:46" ht="30" customHeight="1" x14ac:dyDescent="0.35">
      <c r="A7" s="172"/>
      <c r="B7" s="137">
        <v>4</v>
      </c>
      <c r="C7" s="174"/>
      <c r="D7" s="138" t="s">
        <v>71</v>
      </c>
      <c r="E7" s="141">
        <v>436</v>
      </c>
      <c r="F7" s="142" t="s">
        <v>67</v>
      </c>
      <c r="G7" s="142" t="s">
        <v>68</v>
      </c>
      <c r="H7" s="142" t="s">
        <v>69</v>
      </c>
      <c r="I7" s="145">
        <v>75.099999999999994</v>
      </c>
      <c r="J7" s="65">
        <v>10</v>
      </c>
      <c r="K7" s="66">
        <f t="shared" si="0"/>
        <v>0</v>
      </c>
      <c r="L7" s="67">
        <f t="shared" si="1"/>
        <v>0</v>
      </c>
      <c r="M7" s="68"/>
      <c r="N7" s="69">
        <f t="shared" si="2"/>
        <v>2</v>
      </c>
      <c r="O7" s="68"/>
      <c r="P7" s="68"/>
      <c r="Q7" s="68"/>
      <c r="R7" s="70">
        <f t="shared" si="3"/>
        <v>10</v>
      </c>
      <c r="S7" s="102" t="str">
        <f t="shared" si="4"/>
        <v>OK</v>
      </c>
      <c r="T7" s="71"/>
      <c r="U7" s="72"/>
      <c r="V7" s="72"/>
      <c r="W7" s="72"/>
      <c r="X7" s="72"/>
      <c r="Y7" s="72"/>
      <c r="Z7" s="72"/>
      <c r="AA7" s="73"/>
      <c r="AB7" s="74"/>
      <c r="AC7" s="73"/>
      <c r="AD7" s="73"/>
      <c r="AE7" s="72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</row>
    <row r="8" spans="1:46" ht="30" customHeight="1" x14ac:dyDescent="0.35">
      <c r="A8" s="172"/>
      <c r="B8" s="137">
        <v>5</v>
      </c>
      <c r="C8" s="174"/>
      <c r="D8" s="138" t="s">
        <v>72</v>
      </c>
      <c r="E8" s="141">
        <v>436</v>
      </c>
      <c r="F8" s="142" t="s">
        <v>67</v>
      </c>
      <c r="G8" s="142" t="s">
        <v>68</v>
      </c>
      <c r="H8" s="142" t="s">
        <v>69</v>
      </c>
      <c r="I8" s="145">
        <v>103.68</v>
      </c>
      <c r="J8" s="65">
        <v>5</v>
      </c>
      <c r="K8" s="66">
        <f t="shared" si="0"/>
        <v>0</v>
      </c>
      <c r="L8" s="67">
        <f t="shared" si="1"/>
        <v>0</v>
      </c>
      <c r="M8" s="68"/>
      <c r="N8" s="69">
        <f t="shared" si="2"/>
        <v>1</v>
      </c>
      <c r="O8" s="68"/>
      <c r="P8" s="68"/>
      <c r="Q8" s="68"/>
      <c r="R8" s="70">
        <f t="shared" si="3"/>
        <v>5</v>
      </c>
      <c r="S8" s="102" t="str">
        <f t="shared" si="4"/>
        <v>OK</v>
      </c>
      <c r="T8" s="71"/>
      <c r="U8" s="72"/>
      <c r="V8" s="72"/>
      <c r="W8" s="72"/>
      <c r="X8" s="72"/>
      <c r="Y8" s="72"/>
      <c r="Z8" s="72"/>
      <c r="AA8" s="73"/>
      <c r="AB8" s="74"/>
      <c r="AC8" s="76"/>
      <c r="AD8" s="78"/>
      <c r="AE8" s="72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7"/>
    </row>
    <row r="9" spans="1:46" ht="30" customHeight="1" x14ac:dyDescent="0.35">
      <c r="A9" s="172"/>
      <c r="B9" s="137">
        <v>6</v>
      </c>
      <c r="C9" s="174"/>
      <c r="D9" s="138" t="s">
        <v>73</v>
      </c>
      <c r="E9" s="141">
        <v>436</v>
      </c>
      <c r="F9" s="142" t="s">
        <v>67</v>
      </c>
      <c r="G9" s="142" t="s">
        <v>68</v>
      </c>
      <c r="H9" s="142" t="s">
        <v>69</v>
      </c>
      <c r="I9" s="145">
        <v>205.21</v>
      </c>
      <c r="J9" s="65">
        <v>10</v>
      </c>
      <c r="K9" s="66">
        <f t="shared" si="0"/>
        <v>0</v>
      </c>
      <c r="L9" s="67">
        <f t="shared" si="1"/>
        <v>0</v>
      </c>
      <c r="M9" s="68"/>
      <c r="N9" s="69">
        <f t="shared" si="2"/>
        <v>2</v>
      </c>
      <c r="O9" s="68"/>
      <c r="P9" s="68"/>
      <c r="Q9" s="68"/>
      <c r="R9" s="70">
        <f t="shared" si="3"/>
        <v>10</v>
      </c>
      <c r="S9" s="102" t="str">
        <f t="shared" si="4"/>
        <v>OK</v>
      </c>
      <c r="T9" s="71"/>
      <c r="U9" s="72"/>
      <c r="V9" s="72"/>
      <c r="W9" s="72"/>
      <c r="X9" s="72"/>
      <c r="Y9" s="72"/>
      <c r="Z9" s="72"/>
      <c r="AA9" s="76"/>
      <c r="AB9" s="74"/>
      <c r="AC9" s="73"/>
      <c r="AD9" s="76"/>
      <c r="AE9" s="72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</row>
    <row r="10" spans="1:46" ht="30" customHeight="1" x14ac:dyDescent="0.35">
      <c r="A10" s="172"/>
      <c r="B10" s="137">
        <v>7</v>
      </c>
      <c r="C10" s="174"/>
      <c r="D10" s="138" t="s">
        <v>74</v>
      </c>
      <c r="E10" s="141">
        <v>436</v>
      </c>
      <c r="F10" s="142" t="s">
        <v>67</v>
      </c>
      <c r="G10" s="142" t="s">
        <v>68</v>
      </c>
      <c r="H10" s="142" t="s">
        <v>69</v>
      </c>
      <c r="I10" s="145">
        <v>220</v>
      </c>
      <c r="J10" s="65">
        <v>10</v>
      </c>
      <c r="K10" s="66">
        <f t="shared" si="0"/>
        <v>0</v>
      </c>
      <c r="L10" s="67">
        <f t="shared" si="1"/>
        <v>0</v>
      </c>
      <c r="M10" s="68"/>
      <c r="N10" s="69">
        <f t="shared" si="2"/>
        <v>2</v>
      </c>
      <c r="O10" s="68"/>
      <c r="P10" s="68"/>
      <c r="Q10" s="68"/>
      <c r="R10" s="70">
        <f t="shared" si="3"/>
        <v>10</v>
      </c>
      <c r="S10" s="102" t="str">
        <f t="shared" si="4"/>
        <v>OK</v>
      </c>
      <c r="T10" s="71"/>
      <c r="U10" s="72"/>
      <c r="V10" s="72"/>
      <c r="W10" s="72"/>
      <c r="X10" s="72"/>
      <c r="Y10" s="72"/>
      <c r="Z10" s="72"/>
      <c r="AA10" s="73"/>
      <c r="AB10" s="74"/>
      <c r="AC10" s="73"/>
      <c r="AD10" s="76"/>
      <c r="AE10" s="72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6" ht="30" customHeight="1" x14ac:dyDescent="0.35">
      <c r="A11" s="172"/>
      <c r="B11" s="137">
        <v>8</v>
      </c>
      <c r="C11" s="174"/>
      <c r="D11" s="138" t="s">
        <v>88</v>
      </c>
      <c r="E11" s="141">
        <v>436</v>
      </c>
      <c r="F11" s="142" t="s">
        <v>67</v>
      </c>
      <c r="G11" s="142" t="s">
        <v>68</v>
      </c>
      <c r="H11" s="142" t="s">
        <v>69</v>
      </c>
      <c r="I11" s="145">
        <v>217.24</v>
      </c>
      <c r="J11" s="65">
        <v>5</v>
      </c>
      <c r="K11" s="66">
        <f t="shared" si="0"/>
        <v>0</v>
      </c>
      <c r="L11" s="67">
        <f t="shared" si="1"/>
        <v>0</v>
      </c>
      <c r="M11" s="68"/>
      <c r="N11" s="69">
        <f t="shared" si="2"/>
        <v>1</v>
      </c>
      <c r="O11" s="68"/>
      <c r="P11" s="68"/>
      <c r="Q11" s="68"/>
      <c r="R11" s="70">
        <f t="shared" si="3"/>
        <v>5</v>
      </c>
      <c r="S11" s="102" t="str">
        <f t="shared" si="4"/>
        <v>OK</v>
      </c>
      <c r="T11" s="71"/>
      <c r="U11" s="72"/>
      <c r="V11" s="72"/>
      <c r="W11" s="72"/>
      <c r="X11" s="72"/>
      <c r="Y11" s="72"/>
      <c r="Z11" s="72"/>
      <c r="AA11" s="73"/>
      <c r="AB11" s="74"/>
      <c r="AC11" s="73"/>
      <c r="AD11" s="73"/>
      <c r="AE11" s="72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5"/>
    </row>
    <row r="12" spans="1:46" ht="30" customHeight="1" x14ac:dyDescent="0.35">
      <c r="A12" s="172"/>
      <c r="B12" s="137">
        <v>9</v>
      </c>
      <c r="C12" s="175"/>
      <c r="D12" s="138" t="s">
        <v>75</v>
      </c>
      <c r="E12" s="141">
        <v>436</v>
      </c>
      <c r="F12" s="142" t="s">
        <v>67</v>
      </c>
      <c r="G12" s="142" t="s">
        <v>68</v>
      </c>
      <c r="H12" s="142" t="s">
        <v>69</v>
      </c>
      <c r="I12" s="145">
        <v>223.7</v>
      </c>
      <c r="J12" s="65">
        <v>2</v>
      </c>
      <c r="K12" s="66">
        <f t="shared" si="0"/>
        <v>0</v>
      </c>
      <c r="L12" s="67">
        <f t="shared" si="1"/>
        <v>0</v>
      </c>
      <c r="M12" s="68"/>
      <c r="N12" s="69">
        <f t="shared" si="2"/>
        <v>0</v>
      </c>
      <c r="O12" s="68"/>
      <c r="P12" s="68"/>
      <c r="Q12" s="68"/>
      <c r="R12" s="70">
        <f t="shared" si="3"/>
        <v>2</v>
      </c>
      <c r="S12" s="102" t="str">
        <f t="shared" si="4"/>
        <v>OK</v>
      </c>
      <c r="T12" s="71"/>
      <c r="U12" s="72"/>
      <c r="V12" s="72"/>
      <c r="W12" s="72"/>
      <c r="X12" s="72"/>
      <c r="Y12" s="72"/>
      <c r="Z12" s="72"/>
      <c r="AA12" s="73"/>
      <c r="AB12" s="74"/>
      <c r="AC12" s="73"/>
      <c r="AD12" s="73"/>
      <c r="AE12" s="72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7"/>
    </row>
    <row r="13" spans="1:46" s="81" customFormat="1" ht="30" customHeight="1" x14ac:dyDescent="0.35">
      <c r="A13" s="176" t="s">
        <v>89</v>
      </c>
      <c r="B13" s="135">
        <v>10</v>
      </c>
      <c r="C13" s="177" t="s">
        <v>86</v>
      </c>
      <c r="D13" s="139" t="s">
        <v>66</v>
      </c>
      <c r="E13" s="143">
        <v>436</v>
      </c>
      <c r="F13" s="144" t="s">
        <v>67</v>
      </c>
      <c r="G13" s="144" t="s">
        <v>68</v>
      </c>
      <c r="H13" s="144" t="s">
        <v>69</v>
      </c>
      <c r="I13" s="146">
        <v>14.21</v>
      </c>
      <c r="J13" s="65">
        <v>0</v>
      </c>
      <c r="K13" s="66">
        <f t="shared" si="0"/>
        <v>0</v>
      </c>
      <c r="L13" s="67">
        <f t="shared" si="1"/>
        <v>0</v>
      </c>
      <c r="M13" s="68"/>
      <c r="N13" s="69">
        <f t="shared" si="2"/>
        <v>0</v>
      </c>
      <c r="O13" s="68"/>
      <c r="P13" s="68"/>
      <c r="Q13" s="68"/>
      <c r="R13" s="70">
        <f t="shared" si="3"/>
        <v>0</v>
      </c>
      <c r="S13" s="102" t="str">
        <f t="shared" si="4"/>
        <v>OK</v>
      </c>
      <c r="T13" s="71"/>
      <c r="U13" s="79"/>
      <c r="V13" s="79"/>
      <c r="W13" s="72"/>
      <c r="X13" s="79"/>
      <c r="Y13" s="72"/>
      <c r="Z13" s="79"/>
      <c r="AA13" s="80"/>
      <c r="AB13" s="74"/>
      <c r="AC13" s="73"/>
      <c r="AD13" s="73"/>
      <c r="AE13" s="72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</row>
    <row r="14" spans="1:46" ht="30" customHeight="1" x14ac:dyDescent="0.35">
      <c r="A14" s="176"/>
      <c r="B14" s="135">
        <v>11</v>
      </c>
      <c r="C14" s="178"/>
      <c r="D14" s="139" t="s">
        <v>70</v>
      </c>
      <c r="E14" s="143">
        <v>436</v>
      </c>
      <c r="F14" s="144" t="s">
        <v>67</v>
      </c>
      <c r="G14" s="144" t="s">
        <v>68</v>
      </c>
      <c r="H14" s="144" t="s">
        <v>69</v>
      </c>
      <c r="I14" s="146">
        <v>30.68</v>
      </c>
      <c r="J14" s="65">
        <v>0</v>
      </c>
      <c r="K14" s="66">
        <f t="shared" si="0"/>
        <v>0</v>
      </c>
      <c r="L14" s="67">
        <f t="shared" si="1"/>
        <v>0</v>
      </c>
      <c r="M14" s="68"/>
      <c r="N14" s="69">
        <f t="shared" si="2"/>
        <v>0</v>
      </c>
      <c r="O14" s="68"/>
      <c r="P14" s="68"/>
      <c r="Q14" s="68"/>
      <c r="R14" s="70">
        <f t="shared" si="3"/>
        <v>0</v>
      </c>
      <c r="S14" s="102" t="str">
        <f t="shared" si="4"/>
        <v>OK</v>
      </c>
      <c r="T14" s="71"/>
      <c r="U14" s="72"/>
      <c r="V14" s="72"/>
      <c r="W14" s="72"/>
      <c r="X14" s="72"/>
      <c r="Y14" s="72"/>
      <c r="Z14" s="72"/>
      <c r="AA14" s="73"/>
      <c r="AB14" s="74"/>
      <c r="AC14" s="73"/>
      <c r="AD14" s="73"/>
      <c r="AE14" s="72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</row>
    <row r="15" spans="1:46" s="81" customFormat="1" ht="30" customHeight="1" x14ac:dyDescent="0.35">
      <c r="A15" s="176"/>
      <c r="B15" s="135">
        <v>12</v>
      </c>
      <c r="C15" s="178"/>
      <c r="D15" s="139" t="s">
        <v>87</v>
      </c>
      <c r="E15" s="143">
        <v>436</v>
      </c>
      <c r="F15" s="144" t="s">
        <v>67</v>
      </c>
      <c r="G15" s="144" t="s">
        <v>68</v>
      </c>
      <c r="H15" s="144" t="s">
        <v>69</v>
      </c>
      <c r="I15" s="146">
        <v>25</v>
      </c>
      <c r="J15" s="65">
        <v>0</v>
      </c>
      <c r="K15" s="66">
        <f t="shared" si="0"/>
        <v>0</v>
      </c>
      <c r="L15" s="67">
        <f t="shared" si="1"/>
        <v>0</v>
      </c>
      <c r="M15" s="68"/>
      <c r="N15" s="69">
        <f t="shared" si="2"/>
        <v>0</v>
      </c>
      <c r="O15" s="68"/>
      <c r="P15" s="68"/>
      <c r="Q15" s="68"/>
      <c r="R15" s="70">
        <f t="shared" si="3"/>
        <v>0</v>
      </c>
      <c r="S15" s="102" t="str">
        <f t="shared" si="4"/>
        <v>OK</v>
      </c>
      <c r="T15" s="71"/>
      <c r="U15" s="79"/>
      <c r="V15" s="72"/>
      <c r="W15" s="72"/>
      <c r="X15" s="79"/>
      <c r="Y15" s="72"/>
      <c r="Z15" s="79"/>
      <c r="AA15" s="80"/>
      <c r="AB15" s="74"/>
      <c r="AC15" s="73"/>
      <c r="AD15" s="73"/>
      <c r="AE15" s="72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5"/>
    </row>
    <row r="16" spans="1:46" s="81" customFormat="1" ht="30" customHeight="1" x14ac:dyDescent="0.35">
      <c r="A16" s="176"/>
      <c r="B16" s="135">
        <v>13</v>
      </c>
      <c r="C16" s="178"/>
      <c r="D16" s="139" t="s">
        <v>71</v>
      </c>
      <c r="E16" s="143">
        <v>436</v>
      </c>
      <c r="F16" s="144" t="s">
        <v>67</v>
      </c>
      <c r="G16" s="144" t="s">
        <v>68</v>
      </c>
      <c r="H16" s="144" t="s">
        <v>69</v>
      </c>
      <c r="I16" s="146">
        <v>75.099999999999994</v>
      </c>
      <c r="J16" s="65">
        <v>0</v>
      </c>
      <c r="K16" s="66">
        <f t="shared" si="0"/>
        <v>0</v>
      </c>
      <c r="L16" s="67">
        <f t="shared" si="1"/>
        <v>0</v>
      </c>
      <c r="M16" s="68"/>
      <c r="N16" s="69">
        <f t="shared" si="2"/>
        <v>0</v>
      </c>
      <c r="O16" s="68"/>
      <c r="P16" s="68"/>
      <c r="Q16" s="68"/>
      <c r="R16" s="70">
        <f t="shared" si="3"/>
        <v>0</v>
      </c>
      <c r="S16" s="102" t="str">
        <f t="shared" si="4"/>
        <v>OK</v>
      </c>
      <c r="T16" s="71"/>
      <c r="U16" s="79"/>
      <c r="V16" s="72"/>
      <c r="W16" s="72"/>
      <c r="X16" s="79"/>
      <c r="Y16" s="72"/>
      <c r="Z16" s="79"/>
      <c r="AA16" s="80"/>
      <c r="AB16" s="74"/>
      <c r="AC16" s="73"/>
      <c r="AD16" s="73"/>
      <c r="AE16" s="72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5"/>
    </row>
    <row r="17" spans="1:46" s="81" customFormat="1" ht="30" customHeight="1" x14ac:dyDescent="0.35">
      <c r="A17" s="176"/>
      <c r="B17" s="135">
        <v>14</v>
      </c>
      <c r="C17" s="178"/>
      <c r="D17" s="139" t="s">
        <v>72</v>
      </c>
      <c r="E17" s="143">
        <v>436</v>
      </c>
      <c r="F17" s="144" t="s">
        <v>67</v>
      </c>
      <c r="G17" s="144" t="s">
        <v>68</v>
      </c>
      <c r="H17" s="144" t="s">
        <v>69</v>
      </c>
      <c r="I17" s="146">
        <v>103.68</v>
      </c>
      <c r="J17" s="65">
        <v>0</v>
      </c>
      <c r="K17" s="66">
        <f t="shared" si="0"/>
        <v>0</v>
      </c>
      <c r="L17" s="67">
        <f t="shared" si="1"/>
        <v>0</v>
      </c>
      <c r="M17" s="68"/>
      <c r="N17" s="69">
        <f t="shared" si="2"/>
        <v>0</v>
      </c>
      <c r="O17" s="68"/>
      <c r="P17" s="68"/>
      <c r="Q17" s="68"/>
      <c r="R17" s="70">
        <f t="shared" si="3"/>
        <v>0</v>
      </c>
      <c r="S17" s="102" t="str">
        <f t="shared" si="4"/>
        <v>OK</v>
      </c>
      <c r="T17" s="71"/>
      <c r="U17" s="79"/>
      <c r="V17" s="72"/>
      <c r="W17" s="72"/>
      <c r="X17" s="79"/>
      <c r="Y17" s="72"/>
      <c r="Z17" s="79"/>
      <c r="AA17" s="80"/>
      <c r="AB17" s="74"/>
      <c r="AC17" s="73"/>
      <c r="AD17" s="73"/>
      <c r="AE17" s="72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5"/>
    </row>
    <row r="18" spans="1:46" s="81" customFormat="1" ht="30" customHeight="1" x14ac:dyDescent="0.35">
      <c r="A18" s="176"/>
      <c r="B18" s="135">
        <v>15</v>
      </c>
      <c r="C18" s="178"/>
      <c r="D18" s="139" t="s">
        <v>73</v>
      </c>
      <c r="E18" s="143">
        <v>436</v>
      </c>
      <c r="F18" s="144" t="s">
        <v>67</v>
      </c>
      <c r="G18" s="144" t="s">
        <v>68</v>
      </c>
      <c r="H18" s="144" t="s">
        <v>69</v>
      </c>
      <c r="I18" s="146">
        <v>205.21</v>
      </c>
      <c r="J18" s="65">
        <v>0</v>
      </c>
      <c r="K18" s="66">
        <f t="shared" si="0"/>
        <v>0</v>
      </c>
      <c r="L18" s="67">
        <f t="shared" si="1"/>
        <v>0</v>
      </c>
      <c r="M18" s="68"/>
      <c r="N18" s="69">
        <f t="shared" si="2"/>
        <v>0</v>
      </c>
      <c r="O18" s="68"/>
      <c r="P18" s="68"/>
      <c r="Q18" s="68"/>
      <c r="R18" s="70">
        <f t="shared" si="3"/>
        <v>0</v>
      </c>
      <c r="S18" s="102" t="str">
        <f t="shared" si="4"/>
        <v>OK</v>
      </c>
      <c r="T18" s="71"/>
      <c r="U18" s="79"/>
      <c r="V18" s="72"/>
      <c r="W18" s="72"/>
      <c r="X18" s="79"/>
      <c r="Y18" s="72"/>
      <c r="Z18" s="79"/>
      <c r="AA18" s="80"/>
      <c r="AB18" s="74"/>
      <c r="AC18" s="73"/>
      <c r="AD18" s="73"/>
      <c r="AE18" s="72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5"/>
    </row>
    <row r="19" spans="1:46" s="81" customFormat="1" ht="30" customHeight="1" x14ac:dyDescent="0.35">
      <c r="A19" s="176"/>
      <c r="B19" s="135">
        <v>16</v>
      </c>
      <c r="C19" s="178"/>
      <c r="D19" s="139" t="s">
        <v>74</v>
      </c>
      <c r="E19" s="143">
        <v>436</v>
      </c>
      <c r="F19" s="144" t="s">
        <v>67</v>
      </c>
      <c r="G19" s="144" t="s">
        <v>68</v>
      </c>
      <c r="H19" s="144" t="s">
        <v>69</v>
      </c>
      <c r="I19" s="146">
        <v>220</v>
      </c>
      <c r="J19" s="65">
        <v>0</v>
      </c>
      <c r="K19" s="66">
        <f t="shared" si="0"/>
        <v>0</v>
      </c>
      <c r="L19" s="67">
        <f t="shared" si="1"/>
        <v>0</v>
      </c>
      <c r="M19" s="68"/>
      <c r="N19" s="69">
        <f t="shared" si="2"/>
        <v>0</v>
      </c>
      <c r="O19" s="68"/>
      <c r="P19" s="68"/>
      <c r="Q19" s="68"/>
      <c r="R19" s="70">
        <f t="shared" si="3"/>
        <v>0</v>
      </c>
      <c r="S19" s="102" t="str">
        <f t="shared" si="4"/>
        <v>OK</v>
      </c>
      <c r="T19" s="71"/>
      <c r="U19" s="79"/>
      <c r="V19" s="72"/>
      <c r="W19" s="72"/>
      <c r="X19" s="79"/>
      <c r="Y19" s="72"/>
      <c r="Z19" s="79"/>
      <c r="AA19" s="80"/>
      <c r="AB19" s="74"/>
      <c r="AC19" s="73"/>
      <c r="AD19" s="73"/>
      <c r="AE19" s="72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5"/>
    </row>
    <row r="20" spans="1:46" s="81" customFormat="1" ht="30" customHeight="1" x14ac:dyDescent="0.35">
      <c r="A20" s="176"/>
      <c r="B20" s="135">
        <v>17</v>
      </c>
      <c r="C20" s="179"/>
      <c r="D20" s="139" t="s">
        <v>75</v>
      </c>
      <c r="E20" s="143">
        <v>436</v>
      </c>
      <c r="F20" s="144" t="s">
        <v>67</v>
      </c>
      <c r="G20" s="144" t="s">
        <v>68</v>
      </c>
      <c r="H20" s="144" t="s">
        <v>69</v>
      </c>
      <c r="I20" s="146">
        <v>223.7</v>
      </c>
      <c r="J20" s="65">
        <v>0</v>
      </c>
      <c r="K20" s="66">
        <f t="shared" si="0"/>
        <v>0</v>
      </c>
      <c r="L20" s="67">
        <f t="shared" si="1"/>
        <v>0</v>
      </c>
      <c r="M20" s="68"/>
      <c r="N20" s="69">
        <f t="shared" si="2"/>
        <v>0</v>
      </c>
      <c r="O20" s="68"/>
      <c r="P20" s="68"/>
      <c r="Q20" s="68"/>
      <c r="R20" s="70">
        <f t="shared" si="3"/>
        <v>0</v>
      </c>
      <c r="S20" s="102" t="str">
        <f t="shared" si="4"/>
        <v>OK</v>
      </c>
      <c r="T20" s="71"/>
      <c r="U20" s="79"/>
      <c r="V20" s="72"/>
      <c r="W20" s="72"/>
      <c r="X20" s="79"/>
      <c r="Y20" s="72"/>
      <c r="Z20" s="79"/>
      <c r="AA20" s="80"/>
      <c r="AB20" s="74"/>
      <c r="AC20" s="73"/>
      <c r="AD20" s="73"/>
      <c r="AE20" s="72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5"/>
    </row>
    <row r="21" spans="1:46" s="81" customFormat="1" ht="30" customHeight="1" x14ac:dyDescent="0.35">
      <c r="A21" s="180" t="s">
        <v>90</v>
      </c>
      <c r="B21" s="137">
        <v>18</v>
      </c>
      <c r="C21" s="173" t="s">
        <v>86</v>
      </c>
      <c r="D21" s="138" t="s">
        <v>66</v>
      </c>
      <c r="E21" s="141">
        <v>436</v>
      </c>
      <c r="F21" s="142" t="s">
        <v>67</v>
      </c>
      <c r="G21" s="142" t="s">
        <v>68</v>
      </c>
      <c r="H21" s="142" t="s">
        <v>69</v>
      </c>
      <c r="I21" s="145">
        <v>14.21</v>
      </c>
      <c r="J21" s="65">
        <v>0</v>
      </c>
      <c r="K21" s="66">
        <f t="shared" si="0"/>
        <v>0</v>
      </c>
      <c r="L21" s="67">
        <f t="shared" si="1"/>
        <v>0</v>
      </c>
      <c r="M21" s="68"/>
      <c r="N21" s="69">
        <f t="shared" si="2"/>
        <v>0</v>
      </c>
      <c r="O21" s="68"/>
      <c r="P21" s="68"/>
      <c r="Q21" s="68"/>
      <c r="R21" s="70">
        <f t="shared" si="3"/>
        <v>0</v>
      </c>
      <c r="S21" s="102" t="str">
        <f t="shared" si="4"/>
        <v>OK</v>
      </c>
      <c r="T21" s="71"/>
      <c r="U21" s="79"/>
      <c r="V21" s="72"/>
      <c r="W21" s="72"/>
      <c r="X21" s="79"/>
      <c r="Y21" s="72"/>
      <c r="Z21" s="79"/>
      <c r="AA21" s="80"/>
      <c r="AB21" s="74"/>
      <c r="AC21" s="73"/>
      <c r="AD21" s="73"/>
      <c r="AE21" s="72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5"/>
    </row>
    <row r="22" spans="1:46" s="81" customFormat="1" ht="30" customHeight="1" x14ac:dyDescent="0.35">
      <c r="A22" s="180"/>
      <c r="B22" s="137">
        <v>19</v>
      </c>
      <c r="C22" s="174"/>
      <c r="D22" s="138" t="s">
        <v>70</v>
      </c>
      <c r="E22" s="141">
        <v>436</v>
      </c>
      <c r="F22" s="142" t="s">
        <v>67</v>
      </c>
      <c r="G22" s="142" t="s">
        <v>68</v>
      </c>
      <c r="H22" s="142" t="s">
        <v>69</v>
      </c>
      <c r="I22" s="145">
        <v>30.68</v>
      </c>
      <c r="J22" s="65">
        <v>0</v>
      </c>
      <c r="K22" s="66">
        <f t="shared" si="0"/>
        <v>0</v>
      </c>
      <c r="L22" s="67">
        <f t="shared" si="1"/>
        <v>0</v>
      </c>
      <c r="M22" s="68"/>
      <c r="N22" s="69">
        <f t="shared" si="2"/>
        <v>0</v>
      </c>
      <c r="O22" s="68"/>
      <c r="P22" s="68"/>
      <c r="Q22" s="68"/>
      <c r="R22" s="70">
        <f t="shared" si="3"/>
        <v>0</v>
      </c>
      <c r="S22" s="102" t="str">
        <f t="shared" si="4"/>
        <v>OK</v>
      </c>
      <c r="T22" s="71"/>
      <c r="U22" s="79"/>
      <c r="V22" s="72"/>
      <c r="W22" s="72"/>
      <c r="X22" s="79"/>
      <c r="Y22" s="72"/>
      <c r="Z22" s="79"/>
      <c r="AA22" s="80"/>
      <c r="AB22" s="74"/>
      <c r="AC22" s="73"/>
      <c r="AD22" s="73"/>
      <c r="AE22" s="72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5"/>
    </row>
    <row r="23" spans="1:46" s="81" customFormat="1" ht="30" customHeight="1" x14ac:dyDescent="0.35">
      <c r="A23" s="180"/>
      <c r="B23" s="137">
        <v>20</v>
      </c>
      <c r="C23" s="174"/>
      <c r="D23" s="138" t="s">
        <v>87</v>
      </c>
      <c r="E23" s="141">
        <v>436</v>
      </c>
      <c r="F23" s="142" t="s">
        <v>67</v>
      </c>
      <c r="G23" s="142" t="s">
        <v>68</v>
      </c>
      <c r="H23" s="142" t="s">
        <v>69</v>
      </c>
      <c r="I23" s="145">
        <v>25</v>
      </c>
      <c r="J23" s="65">
        <v>0</v>
      </c>
      <c r="K23" s="66">
        <f t="shared" si="0"/>
        <v>0</v>
      </c>
      <c r="L23" s="67">
        <f t="shared" si="1"/>
        <v>0</v>
      </c>
      <c r="M23" s="68"/>
      <c r="N23" s="69">
        <f t="shared" si="2"/>
        <v>0</v>
      </c>
      <c r="O23" s="68"/>
      <c r="P23" s="68"/>
      <c r="Q23" s="68"/>
      <c r="R23" s="70">
        <f t="shared" si="3"/>
        <v>0</v>
      </c>
      <c r="S23" s="102" t="str">
        <f t="shared" si="4"/>
        <v>OK</v>
      </c>
      <c r="T23" s="71"/>
      <c r="U23" s="79"/>
      <c r="V23" s="72"/>
      <c r="W23" s="72"/>
      <c r="X23" s="79"/>
      <c r="Y23" s="72"/>
      <c r="Z23" s="79"/>
      <c r="AA23" s="80"/>
      <c r="AB23" s="74"/>
      <c r="AC23" s="73"/>
      <c r="AD23" s="73"/>
      <c r="AE23" s="72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5"/>
    </row>
    <row r="24" spans="1:46" s="81" customFormat="1" ht="30" customHeight="1" x14ac:dyDescent="0.35">
      <c r="A24" s="180"/>
      <c r="B24" s="137">
        <v>21</v>
      </c>
      <c r="C24" s="174"/>
      <c r="D24" s="138" t="s">
        <v>71</v>
      </c>
      <c r="E24" s="141">
        <v>436</v>
      </c>
      <c r="F24" s="142" t="s">
        <v>67</v>
      </c>
      <c r="G24" s="142" t="s">
        <v>68</v>
      </c>
      <c r="H24" s="142" t="s">
        <v>69</v>
      </c>
      <c r="I24" s="145">
        <v>75.099999999999994</v>
      </c>
      <c r="J24" s="65">
        <v>0</v>
      </c>
      <c r="K24" s="66">
        <f t="shared" si="0"/>
        <v>0</v>
      </c>
      <c r="L24" s="67">
        <f t="shared" si="1"/>
        <v>0</v>
      </c>
      <c r="M24" s="68"/>
      <c r="N24" s="69">
        <f t="shared" si="2"/>
        <v>0</v>
      </c>
      <c r="O24" s="68"/>
      <c r="P24" s="68"/>
      <c r="Q24" s="68"/>
      <c r="R24" s="70">
        <f t="shared" si="3"/>
        <v>0</v>
      </c>
      <c r="S24" s="102" t="str">
        <f t="shared" si="4"/>
        <v>OK</v>
      </c>
      <c r="T24" s="71"/>
      <c r="U24" s="79"/>
      <c r="V24" s="72"/>
      <c r="W24" s="72"/>
      <c r="X24" s="79"/>
      <c r="Y24" s="72"/>
      <c r="Z24" s="79"/>
      <c r="AA24" s="80"/>
      <c r="AB24" s="74"/>
      <c r="AC24" s="73"/>
      <c r="AD24" s="73"/>
      <c r="AE24" s="72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5"/>
    </row>
    <row r="25" spans="1:46" s="81" customFormat="1" ht="30" customHeight="1" x14ac:dyDescent="0.35">
      <c r="A25" s="180"/>
      <c r="B25" s="137">
        <v>22</v>
      </c>
      <c r="C25" s="174"/>
      <c r="D25" s="138" t="s">
        <v>72</v>
      </c>
      <c r="E25" s="141">
        <v>436</v>
      </c>
      <c r="F25" s="142" t="s">
        <v>67</v>
      </c>
      <c r="G25" s="142" t="s">
        <v>68</v>
      </c>
      <c r="H25" s="142" t="s">
        <v>69</v>
      </c>
      <c r="I25" s="145">
        <v>103.68</v>
      </c>
      <c r="J25" s="65">
        <v>0</v>
      </c>
      <c r="K25" s="66">
        <f t="shared" si="0"/>
        <v>0</v>
      </c>
      <c r="L25" s="67">
        <f t="shared" si="1"/>
        <v>0</v>
      </c>
      <c r="M25" s="68"/>
      <c r="N25" s="69">
        <f t="shared" si="2"/>
        <v>0</v>
      </c>
      <c r="O25" s="68"/>
      <c r="P25" s="68"/>
      <c r="Q25" s="68"/>
      <c r="R25" s="70">
        <f t="shared" si="3"/>
        <v>0</v>
      </c>
      <c r="S25" s="102" t="str">
        <f t="shared" si="4"/>
        <v>OK</v>
      </c>
      <c r="T25" s="71"/>
      <c r="U25" s="79"/>
      <c r="V25" s="72"/>
      <c r="W25" s="72"/>
      <c r="X25" s="79"/>
      <c r="Y25" s="72"/>
      <c r="Z25" s="79"/>
      <c r="AA25" s="80"/>
      <c r="AB25" s="74"/>
      <c r="AC25" s="73"/>
      <c r="AD25" s="73"/>
      <c r="AE25" s="72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5"/>
    </row>
    <row r="26" spans="1:46" s="81" customFormat="1" ht="30" customHeight="1" x14ac:dyDescent="0.35">
      <c r="A26" s="180"/>
      <c r="B26" s="137">
        <v>23</v>
      </c>
      <c r="C26" s="174"/>
      <c r="D26" s="138" t="s">
        <v>73</v>
      </c>
      <c r="E26" s="141">
        <v>436</v>
      </c>
      <c r="F26" s="142" t="s">
        <v>67</v>
      </c>
      <c r="G26" s="142" t="s">
        <v>68</v>
      </c>
      <c r="H26" s="142" t="s">
        <v>69</v>
      </c>
      <c r="I26" s="145">
        <v>205.21</v>
      </c>
      <c r="J26" s="65">
        <v>0</v>
      </c>
      <c r="K26" s="66">
        <f t="shared" si="0"/>
        <v>0</v>
      </c>
      <c r="L26" s="67">
        <f t="shared" si="1"/>
        <v>0</v>
      </c>
      <c r="M26" s="68"/>
      <c r="N26" s="69">
        <f t="shared" si="2"/>
        <v>0</v>
      </c>
      <c r="O26" s="68"/>
      <c r="P26" s="68"/>
      <c r="Q26" s="68"/>
      <c r="R26" s="70">
        <f t="shared" si="3"/>
        <v>0</v>
      </c>
      <c r="S26" s="102" t="str">
        <f t="shared" si="4"/>
        <v>OK</v>
      </c>
      <c r="T26" s="71"/>
      <c r="U26" s="79"/>
      <c r="V26" s="72"/>
      <c r="W26" s="72"/>
      <c r="X26" s="79"/>
      <c r="Y26" s="72"/>
      <c r="Z26" s="79"/>
      <c r="AA26" s="80"/>
      <c r="AB26" s="74"/>
      <c r="AC26" s="73"/>
      <c r="AD26" s="73"/>
      <c r="AE26" s="72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5"/>
    </row>
    <row r="27" spans="1:46" s="81" customFormat="1" ht="30" customHeight="1" x14ac:dyDescent="0.35">
      <c r="A27" s="180"/>
      <c r="B27" s="137">
        <v>24</v>
      </c>
      <c r="C27" s="174"/>
      <c r="D27" s="138" t="s">
        <v>74</v>
      </c>
      <c r="E27" s="141">
        <v>436</v>
      </c>
      <c r="F27" s="142" t="s">
        <v>67</v>
      </c>
      <c r="G27" s="142" t="s">
        <v>68</v>
      </c>
      <c r="H27" s="142" t="s">
        <v>69</v>
      </c>
      <c r="I27" s="145">
        <v>220</v>
      </c>
      <c r="J27" s="65">
        <v>0</v>
      </c>
      <c r="K27" s="66">
        <f t="shared" si="0"/>
        <v>0</v>
      </c>
      <c r="L27" s="67">
        <f t="shared" si="1"/>
        <v>0</v>
      </c>
      <c r="M27" s="68"/>
      <c r="N27" s="69">
        <f t="shared" si="2"/>
        <v>0</v>
      </c>
      <c r="O27" s="68"/>
      <c r="P27" s="68"/>
      <c r="Q27" s="68"/>
      <c r="R27" s="70">
        <f t="shared" si="3"/>
        <v>0</v>
      </c>
      <c r="S27" s="102" t="str">
        <f t="shared" si="4"/>
        <v>OK</v>
      </c>
      <c r="T27" s="71"/>
      <c r="U27" s="79"/>
      <c r="V27" s="72"/>
      <c r="W27" s="72"/>
      <c r="X27" s="79"/>
      <c r="Y27" s="72"/>
      <c r="Z27" s="79"/>
      <c r="AA27" s="80"/>
      <c r="AB27" s="74"/>
      <c r="AC27" s="73"/>
      <c r="AD27" s="73"/>
      <c r="AE27" s="72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5"/>
    </row>
    <row r="28" spans="1:46" s="81" customFormat="1" ht="30" customHeight="1" x14ac:dyDescent="0.35">
      <c r="A28" s="180"/>
      <c r="B28" s="137">
        <v>25</v>
      </c>
      <c r="C28" s="174"/>
      <c r="D28" s="138" t="s">
        <v>88</v>
      </c>
      <c r="E28" s="141">
        <v>436</v>
      </c>
      <c r="F28" s="142" t="s">
        <v>67</v>
      </c>
      <c r="G28" s="142" t="s">
        <v>68</v>
      </c>
      <c r="H28" s="142" t="s">
        <v>69</v>
      </c>
      <c r="I28" s="145">
        <v>217.24</v>
      </c>
      <c r="J28" s="65">
        <v>0</v>
      </c>
      <c r="K28" s="66">
        <f t="shared" si="0"/>
        <v>0</v>
      </c>
      <c r="L28" s="67">
        <f t="shared" si="1"/>
        <v>0</v>
      </c>
      <c r="M28" s="68"/>
      <c r="N28" s="69">
        <f t="shared" si="2"/>
        <v>0</v>
      </c>
      <c r="O28" s="68"/>
      <c r="P28" s="68"/>
      <c r="Q28" s="68"/>
      <c r="R28" s="70">
        <f t="shared" si="3"/>
        <v>0</v>
      </c>
      <c r="S28" s="102" t="str">
        <f t="shared" si="4"/>
        <v>OK</v>
      </c>
      <c r="T28" s="71"/>
      <c r="U28" s="79"/>
      <c r="V28" s="72"/>
      <c r="W28" s="72"/>
      <c r="X28" s="79"/>
      <c r="Y28" s="72"/>
      <c r="Z28" s="79"/>
      <c r="AA28" s="80"/>
      <c r="AB28" s="74"/>
      <c r="AC28" s="73"/>
      <c r="AD28" s="73"/>
      <c r="AE28" s="72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5"/>
    </row>
    <row r="29" spans="1:46" ht="30" customHeight="1" x14ac:dyDescent="0.35">
      <c r="A29" s="180"/>
      <c r="B29" s="140">
        <v>26</v>
      </c>
      <c r="C29" s="175"/>
      <c r="D29" s="138" t="s">
        <v>75</v>
      </c>
      <c r="E29" s="141">
        <v>436</v>
      </c>
      <c r="F29" s="142" t="s">
        <v>67</v>
      </c>
      <c r="G29" s="142" t="s">
        <v>68</v>
      </c>
      <c r="H29" s="142" t="s">
        <v>69</v>
      </c>
      <c r="I29" s="145">
        <v>223.7</v>
      </c>
      <c r="J29" s="65">
        <v>0</v>
      </c>
      <c r="K29" s="66">
        <f t="shared" si="0"/>
        <v>0</v>
      </c>
      <c r="L29" s="67">
        <f t="shared" si="1"/>
        <v>0</v>
      </c>
      <c r="M29" s="68"/>
      <c r="N29" s="69">
        <f t="shared" si="2"/>
        <v>0</v>
      </c>
      <c r="O29" s="68"/>
      <c r="P29" s="68"/>
      <c r="Q29" s="68"/>
      <c r="R29" s="70">
        <f t="shared" si="3"/>
        <v>0</v>
      </c>
      <c r="S29" s="102" t="str">
        <f t="shared" si="4"/>
        <v>OK</v>
      </c>
      <c r="T29" s="71"/>
      <c r="U29" s="83"/>
      <c r="V29" s="83"/>
      <c r="W29" s="72"/>
      <c r="X29" s="83"/>
      <c r="Y29" s="72"/>
      <c r="Z29" s="72"/>
      <c r="AA29" s="76"/>
      <c r="AB29" s="74"/>
      <c r="AC29" s="76"/>
      <c r="AD29" s="73"/>
      <c r="AE29" s="72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84"/>
    </row>
    <row r="30" spans="1:46" ht="30" customHeight="1" x14ac:dyDescent="0.35">
      <c r="I30" s="87"/>
      <c r="J30" s="134">
        <f>SUM(J4:J29)</f>
        <v>84</v>
      </c>
      <c r="M30" s="89"/>
      <c r="N30" s="89"/>
      <c r="O30" s="89"/>
      <c r="P30" s="89"/>
      <c r="Q30" s="89"/>
      <c r="R30" s="89">
        <f>SUM(R4:R29)</f>
        <v>84</v>
      </c>
      <c r="T30" s="91">
        <f t="shared" ref="T30:AS30" si="5">SUMPRODUCT($I$4:$I$29,T4:T29)</f>
        <v>0</v>
      </c>
      <c r="U30" s="91">
        <f t="shared" si="5"/>
        <v>0</v>
      </c>
      <c r="V30" s="91">
        <f t="shared" si="5"/>
        <v>0</v>
      </c>
      <c r="W30" s="91">
        <f t="shared" si="5"/>
        <v>0</v>
      </c>
      <c r="X30" s="91">
        <f t="shared" si="5"/>
        <v>0</v>
      </c>
      <c r="Y30" s="91">
        <f t="shared" si="5"/>
        <v>0</v>
      </c>
      <c r="Z30" s="91">
        <f t="shared" si="5"/>
        <v>0</v>
      </c>
      <c r="AA30" s="91">
        <f t="shared" si="5"/>
        <v>0</v>
      </c>
      <c r="AB30" s="91">
        <f t="shared" si="5"/>
        <v>0</v>
      </c>
      <c r="AC30" s="91">
        <f t="shared" si="5"/>
        <v>0</v>
      </c>
      <c r="AD30" s="91">
        <f t="shared" si="5"/>
        <v>0</v>
      </c>
      <c r="AE30" s="91">
        <f t="shared" si="5"/>
        <v>0</v>
      </c>
      <c r="AF30" s="91">
        <f t="shared" si="5"/>
        <v>0</v>
      </c>
      <c r="AG30" s="91">
        <f t="shared" si="5"/>
        <v>0</v>
      </c>
      <c r="AH30" s="91">
        <f t="shared" si="5"/>
        <v>0</v>
      </c>
      <c r="AI30" s="91">
        <f t="shared" si="5"/>
        <v>0</v>
      </c>
      <c r="AJ30" s="91">
        <f t="shared" si="5"/>
        <v>0</v>
      </c>
      <c r="AK30" s="91">
        <f t="shared" si="5"/>
        <v>0</v>
      </c>
      <c r="AL30" s="91">
        <f t="shared" si="5"/>
        <v>0</v>
      </c>
      <c r="AM30" s="91">
        <f t="shared" si="5"/>
        <v>0</v>
      </c>
      <c r="AN30" s="91">
        <f t="shared" si="5"/>
        <v>0</v>
      </c>
      <c r="AO30" s="91">
        <f t="shared" si="5"/>
        <v>0</v>
      </c>
      <c r="AP30" s="91">
        <f t="shared" si="5"/>
        <v>0</v>
      </c>
      <c r="AQ30" s="91">
        <f t="shared" si="5"/>
        <v>0</v>
      </c>
      <c r="AR30" s="91">
        <f t="shared" si="5"/>
        <v>0</v>
      </c>
      <c r="AS30" s="91">
        <f t="shared" si="5"/>
        <v>0</v>
      </c>
      <c r="AT30" s="75"/>
    </row>
    <row r="31" spans="1:46" ht="30" customHeight="1" x14ac:dyDescent="0.35">
      <c r="D31" s="82" t="s">
        <v>82</v>
      </c>
      <c r="J31" s="132">
        <f t="shared" ref="J31:R31" si="6">SUMPRODUCT($I$4:$I$29,J4:J29)</f>
        <v>7863.7499999999991</v>
      </c>
      <c r="K31" s="92">
        <f t="shared" si="6"/>
        <v>0</v>
      </c>
      <c r="L31" s="92">
        <f t="shared" si="6"/>
        <v>0</v>
      </c>
      <c r="M31" s="92">
        <f t="shared" si="6"/>
        <v>0</v>
      </c>
      <c r="N31" s="92">
        <f t="shared" si="6"/>
        <v>1512.48</v>
      </c>
      <c r="O31" s="92">
        <f t="shared" si="6"/>
        <v>0</v>
      </c>
      <c r="P31" s="92">
        <f t="shared" si="6"/>
        <v>0</v>
      </c>
      <c r="Q31" s="92">
        <f t="shared" si="6"/>
        <v>0</v>
      </c>
      <c r="R31" s="92">
        <f t="shared" si="6"/>
        <v>7863.7499999999991</v>
      </c>
      <c r="AA31" s="94"/>
      <c r="AC31" s="94"/>
      <c r="AD31" s="78"/>
    </row>
    <row r="32" spans="1:46" ht="30" customHeight="1" x14ac:dyDescent="0.35">
      <c r="D32" s="133" t="s">
        <v>61</v>
      </c>
      <c r="AD32" s="93"/>
    </row>
    <row r="33" spans="4:39" ht="30" customHeight="1" x14ac:dyDescent="0.35">
      <c r="D33" s="133" t="s">
        <v>62</v>
      </c>
      <c r="AD33" s="93"/>
      <c r="AK33" s="96"/>
      <c r="AM33" s="96"/>
    </row>
    <row r="34" spans="4:39" ht="30" customHeight="1" x14ac:dyDescent="0.35">
      <c r="AD34" s="93"/>
      <c r="AK34" s="96"/>
      <c r="AM34" s="96"/>
    </row>
    <row r="35" spans="4:39" ht="30" customHeight="1" x14ac:dyDescent="0.35">
      <c r="AD35" s="93"/>
      <c r="AK35" s="96"/>
      <c r="AM35" s="96"/>
    </row>
    <row r="36" spans="4:39" ht="30" customHeight="1" x14ac:dyDescent="0.35">
      <c r="AD36" s="93"/>
      <c r="AK36" s="96"/>
      <c r="AM36" s="96"/>
    </row>
    <row r="37" spans="4:39" ht="30" customHeight="1" x14ac:dyDescent="0.35">
      <c r="AD37" s="93"/>
      <c r="AK37" s="96"/>
      <c r="AM37" s="96"/>
    </row>
    <row r="38" spans="4:39" ht="30" customHeight="1" x14ac:dyDescent="0.35">
      <c r="AD38" s="93"/>
      <c r="AK38" s="96"/>
      <c r="AM38" s="96"/>
    </row>
    <row r="39" spans="4:39" ht="30" customHeight="1" x14ac:dyDescent="0.35">
      <c r="AD39" s="93"/>
      <c r="AM39" s="96"/>
    </row>
    <row r="40" spans="4:39" ht="30" customHeight="1" x14ac:dyDescent="0.35">
      <c r="AD40" s="93"/>
      <c r="AM40" s="96"/>
    </row>
    <row r="41" spans="4:39" ht="30" customHeight="1" x14ac:dyDescent="0.35">
      <c r="AD41" s="93"/>
      <c r="AM41" s="96"/>
    </row>
    <row r="42" spans="4:39" ht="30" customHeight="1" x14ac:dyDescent="0.35">
      <c r="AD42" s="93"/>
    </row>
    <row r="43" spans="4:39" ht="30" customHeight="1" x14ac:dyDescent="0.35">
      <c r="AD43" s="93"/>
    </row>
    <row r="44" spans="4:39" ht="30" customHeight="1" x14ac:dyDescent="0.35">
      <c r="AD44" s="93"/>
    </row>
    <row r="45" spans="4:39" ht="30" customHeight="1" x14ac:dyDescent="0.35">
      <c r="AD45" s="93"/>
    </row>
    <row r="46" spans="4:39" ht="30" customHeight="1" x14ac:dyDescent="0.35">
      <c r="AD46" s="93"/>
    </row>
    <row r="47" spans="4:39" ht="30" customHeight="1" x14ac:dyDescent="0.35">
      <c r="AD47" s="93"/>
    </row>
    <row r="48" spans="4:39" ht="30" customHeight="1" x14ac:dyDescent="0.35">
      <c r="AD48" s="93"/>
    </row>
    <row r="49" spans="30:30" ht="30" customHeight="1" x14ac:dyDescent="0.35">
      <c r="AD49" s="93"/>
    </row>
    <row r="50" spans="30:30" ht="30" customHeight="1" x14ac:dyDescent="0.35">
      <c r="AD50" s="93"/>
    </row>
    <row r="51" spans="30:30" ht="30" customHeight="1" x14ac:dyDescent="0.35">
      <c r="AD51" s="93"/>
    </row>
    <row r="52" spans="30:30" ht="30" customHeight="1" x14ac:dyDescent="0.35">
      <c r="AD52" s="93"/>
    </row>
    <row r="53" spans="30:30" ht="30" customHeight="1" x14ac:dyDescent="0.35">
      <c r="AD53" s="93"/>
    </row>
    <row r="54" spans="30:30" ht="30" customHeight="1" x14ac:dyDescent="0.35">
      <c r="AD54" s="93"/>
    </row>
    <row r="55" spans="30:30" ht="30" customHeight="1" x14ac:dyDescent="0.35">
      <c r="AD55" s="93"/>
    </row>
    <row r="56" spans="30:30" ht="30" customHeight="1" x14ac:dyDescent="0.35">
      <c r="AD56" s="93"/>
    </row>
    <row r="57" spans="30:30" ht="30" customHeight="1" x14ac:dyDescent="0.35">
      <c r="AD57" s="93"/>
    </row>
    <row r="58" spans="30:30" ht="30" customHeight="1" x14ac:dyDescent="0.35">
      <c r="AD58" s="93"/>
    </row>
    <row r="59" spans="30:30" ht="30" customHeight="1" x14ac:dyDescent="0.35">
      <c r="AD59" s="93"/>
    </row>
    <row r="60" spans="30:30" ht="30" customHeight="1" x14ac:dyDescent="0.35">
      <c r="AD60" s="93"/>
    </row>
    <row r="61" spans="30:30" ht="30" customHeight="1" x14ac:dyDescent="0.35">
      <c r="AD61" s="93"/>
    </row>
    <row r="62" spans="30:30" ht="30" customHeight="1" x14ac:dyDescent="0.35">
      <c r="AD62" s="93"/>
    </row>
    <row r="63" spans="30:30" ht="30" customHeight="1" x14ac:dyDescent="0.35">
      <c r="AD63" s="93"/>
    </row>
    <row r="64" spans="30:30" ht="30" customHeight="1" x14ac:dyDescent="0.35">
      <c r="AD64" s="93"/>
    </row>
    <row r="65" spans="30:30" ht="30" customHeight="1" x14ac:dyDescent="0.35">
      <c r="AD65" s="93"/>
    </row>
    <row r="66" spans="30:30" ht="30" customHeight="1" x14ac:dyDescent="0.35">
      <c r="AD66" s="93"/>
    </row>
    <row r="67" spans="30:30" ht="30" customHeight="1" x14ac:dyDescent="0.35">
      <c r="AD67" s="93"/>
    </row>
    <row r="68" spans="30:30" ht="30" customHeight="1" x14ac:dyDescent="0.35">
      <c r="AD68" s="93"/>
    </row>
    <row r="69" spans="30:30" ht="30" customHeight="1" x14ac:dyDescent="0.35">
      <c r="AD69" s="93"/>
    </row>
    <row r="70" spans="30:30" ht="30" customHeight="1" x14ac:dyDescent="0.35">
      <c r="AD70" s="93"/>
    </row>
    <row r="71" spans="30:30" ht="30" customHeight="1" x14ac:dyDescent="0.35">
      <c r="AD71" s="93"/>
    </row>
    <row r="72" spans="30:30" ht="30" customHeight="1" x14ac:dyDescent="0.35">
      <c r="AD72" s="93"/>
    </row>
    <row r="73" spans="30:30" ht="30" customHeight="1" x14ac:dyDescent="0.35">
      <c r="AD73" s="93"/>
    </row>
    <row r="74" spans="30:30" ht="30" customHeight="1" x14ac:dyDescent="0.35">
      <c r="AD74" s="93"/>
    </row>
    <row r="75" spans="30:30" ht="30" customHeight="1" x14ac:dyDescent="0.35">
      <c r="AD75" s="93"/>
    </row>
    <row r="76" spans="30:30" ht="30" customHeight="1" x14ac:dyDescent="0.35">
      <c r="AD76" s="93"/>
    </row>
    <row r="77" spans="30:30" ht="30" customHeight="1" x14ac:dyDescent="0.35">
      <c r="AD77" s="93"/>
    </row>
    <row r="78" spans="30:30" ht="30" customHeight="1" x14ac:dyDescent="0.35">
      <c r="AD78" s="93"/>
    </row>
    <row r="79" spans="30:30" ht="30" customHeight="1" x14ac:dyDescent="0.35">
      <c r="AD79" s="93"/>
    </row>
    <row r="80" spans="30:30" ht="30" customHeight="1" x14ac:dyDescent="0.35">
      <c r="AD80" s="93"/>
    </row>
    <row r="81" spans="30:30" ht="30" customHeight="1" x14ac:dyDescent="0.35">
      <c r="AD81" s="93"/>
    </row>
    <row r="82" spans="30:30" ht="30" customHeight="1" x14ac:dyDescent="0.35">
      <c r="AD82" s="93"/>
    </row>
    <row r="83" spans="30:30" ht="30" customHeight="1" x14ac:dyDescent="0.35">
      <c r="AD83" s="93"/>
    </row>
    <row r="84" spans="30:30" ht="30" customHeight="1" x14ac:dyDescent="0.35">
      <c r="AD84" s="93"/>
    </row>
    <row r="85" spans="30:30" ht="30" customHeight="1" x14ac:dyDescent="0.35">
      <c r="AD85" s="93"/>
    </row>
    <row r="86" spans="30:30" ht="30" customHeight="1" x14ac:dyDescent="0.35">
      <c r="AD86" s="93"/>
    </row>
    <row r="87" spans="30:30" ht="30" customHeight="1" x14ac:dyDescent="0.35">
      <c r="AD87" s="93"/>
    </row>
    <row r="88" spans="30:30" ht="30" customHeight="1" x14ac:dyDescent="0.35">
      <c r="AD88" s="93"/>
    </row>
    <row r="89" spans="30:30" ht="30" customHeight="1" x14ac:dyDescent="0.35">
      <c r="AD89" s="93"/>
    </row>
    <row r="90" spans="30:30" ht="30" customHeight="1" x14ac:dyDescent="0.35">
      <c r="AD90" s="93"/>
    </row>
    <row r="91" spans="30:30" ht="30" customHeight="1" x14ac:dyDescent="0.35">
      <c r="AD91" s="93"/>
    </row>
    <row r="92" spans="30:30" ht="30" customHeight="1" x14ac:dyDescent="0.35">
      <c r="AD92" s="93"/>
    </row>
    <row r="93" spans="30:30" ht="30" customHeight="1" x14ac:dyDescent="0.35">
      <c r="AD93" s="93"/>
    </row>
    <row r="94" spans="30:30" ht="30" customHeight="1" x14ac:dyDescent="0.35">
      <c r="AD94" s="93"/>
    </row>
    <row r="95" spans="30:30" ht="30" customHeight="1" x14ac:dyDescent="0.35">
      <c r="AD95" s="93"/>
    </row>
    <row r="96" spans="30:30" ht="30" customHeight="1" x14ac:dyDescent="0.35">
      <c r="AD96" s="93"/>
    </row>
    <row r="97" spans="30:30" ht="30" customHeight="1" x14ac:dyDescent="0.35">
      <c r="AD97" s="93"/>
    </row>
    <row r="98" spans="30:30" ht="30" customHeight="1" x14ac:dyDescent="0.35">
      <c r="AD98" s="93"/>
    </row>
    <row r="99" spans="30:30" ht="30" customHeight="1" x14ac:dyDescent="0.35">
      <c r="AD99" s="93"/>
    </row>
    <row r="100" spans="30:30" ht="30" customHeight="1" x14ac:dyDescent="0.35">
      <c r="AD100" s="93"/>
    </row>
    <row r="101" spans="30:30" ht="30" customHeight="1" x14ac:dyDescent="0.35">
      <c r="AD101" s="93"/>
    </row>
    <row r="102" spans="30:30" ht="30" customHeight="1" x14ac:dyDescent="0.35">
      <c r="AD102" s="93"/>
    </row>
    <row r="103" spans="30:30" ht="30" customHeight="1" x14ac:dyDescent="0.35">
      <c r="AD103" s="93"/>
    </row>
    <row r="104" spans="30:30" ht="30" customHeight="1" x14ac:dyDescent="0.35">
      <c r="AD104" s="93"/>
    </row>
    <row r="105" spans="30:30" ht="30" customHeight="1" x14ac:dyDescent="0.35">
      <c r="AD105" s="93"/>
    </row>
    <row r="106" spans="30:30" ht="30" customHeight="1" x14ac:dyDescent="0.35">
      <c r="AD106" s="93"/>
    </row>
    <row r="107" spans="30:30" ht="30" customHeight="1" x14ac:dyDescent="0.35">
      <c r="AD107" s="93"/>
    </row>
    <row r="108" spans="30:30" ht="30" customHeight="1" x14ac:dyDescent="0.35">
      <c r="AD108" s="93"/>
    </row>
    <row r="109" spans="30:30" ht="30" customHeight="1" x14ac:dyDescent="0.35">
      <c r="AD109" s="93"/>
    </row>
    <row r="110" spans="30:30" ht="30" customHeight="1" x14ac:dyDescent="0.35">
      <c r="AD110" s="93"/>
    </row>
    <row r="111" spans="30:30" ht="30" customHeight="1" x14ac:dyDescent="0.35">
      <c r="AD111" s="93"/>
    </row>
    <row r="112" spans="30:30" ht="30" customHeight="1" x14ac:dyDescent="0.35">
      <c r="AD112" s="93"/>
    </row>
    <row r="113" spans="30:30" ht="30" customHeight="1" x14ac:dyDescent="0.35">
      <c r="AD113" s="93"/>
    </row>
    <row r="114" spans="30:30" ht="30" customHeight="1" x14ac:dyDescent="0.35">
      <c r="AD114" s="93"/>
    </row>
    <row r="115" spans="30:30" ht="30" customHeight="1" x14ac:dyDescent="0.35">
      <c r="AD115" s="93"/>
    </row>
    <row r="116" spans="30:30" ht="30" customHeight="1" x14ac:dyDescent="0.35">
      <c r="AD116" s="93"/>
    </row>
    <row r="117" spans="30:30" ht="30" customHeight="1" x14ac:dyDescent="0.35">
      <c r="AD117" s="93"/>
    </row>
    <row r="118" spans="30:30" ht="30" customHeight="1" x14ac:dyDescent="0.35">
      <c r="AD118" s="93"/>
    </row>
    <row r="119" spans="30:30" ht="30" customHeight="1" x14ac:dyDescent="0.35">
      <c r="AD119" s="93"/>
    </row>
    <row r="120" spans="30:30" ht="30" customHeight="1" x14ac:dyDescent="0.35">
      <c r="AD120" s="93"/>
    </row>
    <row r="121" spans="30:30" ht="30" customHeight="1" x14ac:dyDescent="0.35">
      <c r="AD121" s="93"/>
    </row>
    <row r="122" spans="30:30" ht="30" customHeight="1" x14ac:dyDescent="0.35">
      <c r="AD122" s="93"/>
    </row>
    <row r="123" spans="30:30" ht="30" customHeight="1" x14ac:dyDescent="0.35">
      <c r="AD123" s="93"/>
    </row>
    <row r="124" spans="30:30" ht="30" customHeight="1" x14ac:dyDescent="0.35">
      <c r="AD124" s="93"/>
    </row>
    <row r="125" spans="30:30" ht="30" customHeight="1" x14ac:dyDescent="0.35">
      <c r="AD125" s="93"/>
    </row>
    <row r="126" spans="30:30" ht="30" customHeight="1" x14ac:dyDescent="0.35">
      <c r="AD126" s="93"/>
    </row>
    <row r="127" spans="30:30" ht="30" customHeight="1" x14ac:dyDescent="0.35">
      <c r="AD127" s="93"/>
    </row>
    <row r="128" spans="30:30" ht="30" customHeight="1" x14ac:dyDescent="0.35">
      <c r="AD128" s="93"/>
    </row>
    <row r="129" spans="30:30" ht="30" customHeight="1" x14ac:dyDescent="0.35">
      <c r="AD129" s="93"/>
    </row>
    <row r="130" spans="30:30" ht="30" customHeight="1" x14ac:dyDescent="0.35">
      <c r="AD130" s="93"/>
    </row>
    <row r="131" spans="30:30" ht="30" customHeight="1" x14ac:dyDescent="0.35">
      <c r="AD131" s="93"/>
    </row>
    <row r="132" spans="30:30" ht="30" customHeight="1" x14ac:dyDescent="0.35">
      <c r="AD132" s="93"/>
    </row>
    <row r="133" spans="30:30" ht="30" customHeight="1" x14ac:dyDescent="0.35">
      <c r="AD133" s="93"/>
    </row>
    <row r="134" spans="30:30" ht="30" customHeight="1" x14ac:dyDescent="0.35">
      <c r="AD134" s="93"/>
    </row>
    <row r="135" spans="30:30" ht="30" customHeight="1" x14ac:dyDescent="0.35">
      <c r="AD135" s="93"/>
    </row>
    <row r="136" spans="30:30" ht="30" customHeight="1" x14ac:dyDescent="0.35">
      <c r="AD136" s="93"/>
    </row>
    <row r="137" spans="30:30" ht="30" customHeight="1" x14ac:dyDescent="0.35">
      <c r="AD137" s="93"/>
    </row>
    <row r="138" spans="30:30" ht="30" customHeight="1" x14ac:dyDescent="0.35">
      <c r="AD138" s="93"/>
    </row>
    <row r="139" spans="30:30" ht="30" customHeight="1" x14ac:dyDescent="0.35">
      <c r="AD139" s="93"/>
    </row>
    <row r="140" spans="30:30" ht="30" customHeight="1" x14ac:dyDescent="0.35">
      <c r="AD140" s="93"/>
    </row>
    <row r="141" spans="30:30" ht="30" customHeight="1" x14ac:dyDescent="0.35">
      <c r="AD141" s="93"/>
    </row>
    <row r="142" spans="30:30" ht="30" customHeight="1" x14ac:dyDescent="0.35">
      <c r="AD142" s="93"/>
    </row>
    <row r="143" spans="30:30" ht="30" customHeight="1" x14ac:dyDescent="0.35">
      <c r="AD143" s="93"/>
    </row>
    <row r="144" spans="30:30" ht="30" customHeight="1" x14ac:dyDescent="0.35">
      <c r="AD144" s="93"/>
    </row>
    <row r="145" spans="30:30" ht="30" customHeight="1" x14ac:dyDescent="0.35">
      <c r="AD145" s="93"/>
    </row>
    <row r="146" spans="30:30" ht="30" customHeight="1" x14ac:dyDescent="0.35">
      <c r="AD146" s="93"/>
    </row>
    <row r="147" spans="30:30" ht="30" customHeight="1" x14ac:dyDescent="0.35">
      <c r="AD147" s="93"/>
    </row>
    <row r="148" spans="30:30" ht="30" customHeight="1" x14ac:dyDescent="0.35">
      <c r="AD148" s="93"/>
    </row>
    <row r="149" spans="30:30" ht="30" customHeight="1" x14ac:dyDescent="0.35">
      <c r="AD149" s="93"/>
    </row>
    <row r="150" spans="30:30" ht="30" customHeight="1" x14ac:dyDescent="0.35">
      <c r="AD150" s="93"/>
    </row>
    <row r="151" spans="30:30" ht="30" customHeight="1" x14ac:dyDescent="0.35">
      <c r="AD151" s="93"/>
    </row>
    <row r="152" spans="30:30" ht="30" customHeight="1" x14ac:dyDescent="0.35">
      <c r="AD152" s="93"/>
    </row>
    <row r="153" spans="30:30" ht="30" customHeight="1" x14ac:dyDescent="0.35">
      <c r="AD153" s="93"/>
    </row>
    <row r="154" spans="30:30" ht="30" customHeight="1" x14ac:dyDescent="0.35">
      <c r="AD154" s="93"/>
    </row>
    <row r="155" spans="30:30" ht="30" customHeight="1" x14ac:dyDescent="0.35">
      <c r="AD155" s="93"/>
    </row>
    <row r="156" spans="30:30" ht="30" customHeight="1" x14ac:dyDescent="0.35">
      <c r="AD156" s="93"/>
    </row>
    <row r="157" spans="30:30" ht="30" customHeight="1" x14ac:dyDescent="0.35">
      <c r="AD157" s="93"/>
    </row>
    <row r="158" spans="30:30" ht="30" customHeight="1" x14ac:dyDescent="0.35">
      <c r="AD158" s="93"/>
    </row>
    <row r="159" spans="30:30" ht="30" customHeight="1" x14ac:dyDescent="0.35">
      <c r="AD159" s="93"/>
    </row>
    <row r="160" spans="30:30" ht="30" customHeight="1" x14ac:dyDescent="0.35">
      <c r="AD160" s="93"/>
    </row>
    <row r="161" spans="30:30" ht="30" customHeight="1" x14ac:dyDescent="0.35">
      <c r="AD161" s="93"/>
    </row>
    <row r="162" spans="30:30" ht="30" customHeight="1" x14ac:dyDescent="0.35">
      <c r="AD162" s="93"/>
    </row>
    <row r="163" spans="30:30" ht="30" customHeight="1" x14ac:dyDescent="0.35">
      <c r="AD163" s="93"/>
    </row>
    <row r="164" spans="30:30" ht="30" customHeight="1" x14ac:dyDescent="0.35">
      <c r="AD164" s="93"/>
    </row>
    <row r="165" spans="30:30" ht="30" customHeight="1" x14ac:dyDescent="0.35">
      <c r="AD165" s="93"/>
    </row>
    <row r="166" spans="30:30" ht="30" customHeight="1" x14ac:dyDescent="0.35">
      <c r="AD166" s="93"/>
    </row>
    <row r="167" spans="30:30" ht="30" customHeight="1" x14ac:dyDescent="0.35">
      <c r="AD167" s="93"/>
    </row>
    <row r="168" spans="30:30" ht="30" customHeight="1" x14ac:dyDescent="0.35">
      <c r="AD168" s="93"/>
    </row>
    <row r="169" spans="30:30" ht="30" customHeight="1" x14ac:dyDescent="0.35">
      <c r="AD169" s="93"/>
    </row>
    <row r="170" spans="30:30" ht="30" customHeight="1" x14ac:dyDescent="0.35">
      <c r="AD170" s="93"/>
    </row>
    <row r="171" spans="30:30" ht="30" customHeight="1" x14ac:dyDescent="0.35">
      <c r="AD171" s="93"/>
    </row>
    <row r="172" spans="30:30" ht="30" customHeight="1" x14ac:dyDescent="0.35">
      <c r="AD172" s="93"/>
    </row>
    <row r="173" spans="30:30" ht="30" customHeight="1" x14ac:dyDescent="0.35">
      <c r="AD173" s="93"/>
    </row>
    <row r="174" spans="30:30" ht="30" customHeight="1" x14ac:dyDescent="0.35">
      <c r="AD174" s="93"/>
    </row>
    <row r="175" spans="30:30" ht="30" customHeight="1" x14ac:dyDescent="0.35">
      <c r="AD175" s="93"/>
    </row>
    <row r="176" spans="30:30" ht="30" customHeight="1" x14ac:dyDescent="0.35">
      <c r="AD176" s="93"/>
    </row>
    <row r="177" spans="30:30" ht="30" customHeight="1" x14ac:dyDescent="0.35">
      <c r="AD177" s="93"/>
    </row>
    <row r="178" spans="30:30" ht="30" customHeight="1" x14ac:dyDescent="0.35">
      <c r="AD178" s="93"/>
    </row>
    <row r="179" spans="30:30" ht="30" customHeight="1" x14ac:dyDescent="0.35">
      <c r="AD179" s="93"/>
    </row>
    <row r="180" spans="30:30" ht="30" customHeight="1" x14ac:dyDescent="0.35">
      <c r="AD180" s="93"/>
    </row>
    <row r="181" spans="30:30" ht="30" customHeight="1" x14ac:dyDescent="0.35">
      <c r="AD181" s="93"/>
    </row>
    <row r="182" spans="30:30" ht="30" customHeight="1" x14ac:dyDescent="0.35">
      <c r="AD182" s="93"/>
    </row>
    <row r="183" spans="30:30" ht="30" customHeight="1" x14ac:dyDescent="0.35">
      <c r="AD183" s="93"/>
    </row>
    <row r="184" spans="30:30" ht="30" customHeight="1" x14ac:dyDescent="0.35">
      <c r="AD184" s="93"/>
    </row>
    <row r="185" spans="30:30" ht="30" customHeight="1" x14ac:dyDescent="0.35">
      <c r="AD185" s="93"/>
    </row>
    <row r="186" spans="30:30" ht="30" customHeight="1" x14ac:dyDescent="0.35">
      <c r="AD186" s="93"/>
    </row>
    <row r="187" spans="30:30" ht="30" customHeight="1" x14ac:dyDescent="0.35">
      <c r="AD187" s="93"/>
    </row>
    <row r="188" spans="30:30" ht="30" customHeight="1" x14ac:dyDescent="0.35">
      <c r="AD188" s="93"/>
    </row>
    <row r="189" spans="30:30" ht="30" customHeight="1" x14ac:dyDescent="0.35">
      <c r="AD189" s="93"/>
    </row>
    <row r="190" spans="30:30" ht="30" customHeight="1" x14ac:dyDescent="0.35">
      <c r="AD190" s="93"/>
    </row>
    <row r="191" spans="30:30" ht="30" customHeight="1" x14ac:dyDescent="0.35">
      <c r="AD191" s="93"/>
    </row>
    <row r="192" spans="30:30" ht="30" customHeight="1" x14ac:dyDescent="0.35">
      <c r="AD192" s="93"/>
    </row>
    <row r="193" spans="30:30" ht="30" customHeight="1" x14ac:dyDescent="0.35">
      <c r="AD193" s="93"/>
    </row>
    <row r="194" spans="30:30" ht="30" customHeight="1" x14ac:dyDescent="0.35">
      <c r="AD194" s="93"/>
    </row>
    <row r="195" spans="30:30" ht="30" customHeight="1" x14ac:dyDescent="0.35">
      <c r="AD195" s="93"/>
    </row>
    <row r="196" spans="30:30" ht="30" customHeight="1" x14ac:dyDescent="0.35">
      <c r="AD196" s="93"/>
    </row>
    <row r="197" spans="30:30" ht="30" customHeight="1" x14ac:dyDescent="0.35">
      <c r="AD197" s="93"/>
    </row>
    <row r="198" spans="30:30" ht="30" customHeight="1" x14ac:dyDescent="0.35">
      <c r="AD198" s="93"/>
    </row>
    <row r="199" spans="30:30" ht="30" customHeight="1" x14ac:dyDescent="0.35">
      <c r="AD199" s="93"/>
    </row>
    <row r="200" spans="30:30" ht="30" customHeight="1" x14ac:dyDescent="0.35">
      <c r="AD200" s="93"/>
    </row>
    <row r="201" spans="30:30" ht="30" customHeight="1" x14ac:dyDescent="0.35">
      <c r="AD201" s="93"/>
    </row>
    <row r="202" spans="30:30" ht="30" customHeight="1" x14ac:dyDescent="0.35">
      <c r="AD202" s="93"/>
    </row>
    <row r="203" spans="30:30" ht="30" customHeight="1" x14ac:dyDescent="0.35">
      <c r="AD203" s="93"/>
    </row>
    <row r="204" spans="30:30" ht="30" customHeight="1" x14ac:dyDescent="0.35">
      <c r="AD204" s="93"/>
    </row>
    <row r="205" spans="30:30" ht="30" customHeight="1" x14ac:dyDescent="0.35">
      <c r="AD205" s="93"/>
    </row>
    <row r="206" spans="30:30" ht="30" customHeight="1" x14ac:dyDescent="0.35">
      <c r="AD206" s="93"/>
    </row>
    <row r="207" spans="30:30" ht="30" customHeight="1" x14ac:dyDescent="0.35">
      <c r="AD207" s="93"/>
    </row>
    <row r="208" spans="30:30" ht="30" customHeight="1" x14ac:dyDescent="0.35">
      <c r="AD208" s="93"/>
    </row>
    <row r="209" spans="30:30" ht="30" customHeight="1" x14ac:dyDescent="0.35">
      <c r="AD209" s="93"/>
    </row>
    <row r="210" spans="30:30" ht="30" customHeight="1" x14ac:dyDescent="0.35">
      <c r="AD210" s="93"/>
    </row>
    <row r="211" spans="30:30" ht="30" customHeight="1" x14ac:dyDescent="0.35">
      <c r="AD211" s="93"/>
    </row>
    <row r="212" spans="30:30" ht="30" customHeight="1" x14ac:dyDescent="0.35">
      <c r="AD212" s="93"/>
    </row>
    <row r="213" spans="30:30" ht="30" customHeight="1" x14ac:dyDescent="0.35">
      <c r="AD213" s="93"/>
    </row>
    <row r="214" spans="30:30" ht="30" customHeight="1" x14ac:dyDescent="0.35">
      <c r="AD214" s="93"/>
    </row>
    <row r="215" spans="30:30" ht="30" customHeight="1" x14ac:dyDescent="0.35">
      <c r="AD215" s="93"/>
    </row>
    <row r="216" spans="30:30" ht="30" customHeight="1" x14ac:dyDescent="0.35">
      <c r="AD216" s="93"/>
    </row>
    <row r="217" spans="30:30" ht="30" customHeight="1" x14ac:dyDescent="0.35">
      <c r="AD217" s="93"/>
    </row>
    <row r="218" spans="30:30" ht="30" customHeight="1" x14ac:dyDescent="0.35">
      <c r="AD218" s="93"/>
    </row>
    <row r="219" spans="30:30" ht="30" customHeight="1" x14ac:dyDescent="0.35">
      <c r="AD219" s="93"/>
    </row>
    <row r="220" spans="30:30" ht="30" customHeight="1" x14ac:dyDescent="0.35">
      <c r="AD220" s="93"/>
    </row>
    <row r="221" spans="30:30" ht="30" customHeight="1" x14ac:dyDescent="0.35">
      <c r="AD221" s="93"/>
    </row>
    <row r="222" spans="30:30" ht="30" customHeight="1" x14ac:dyDescent="0.35">
      <c r="AD222" s="93"/>
    </row>
    <row r="223" spans="30:30" ht="30" customHeight="1" x14ac:dyDescent="0.35">
      <c r="AD223" s="93"/>
    </row>
    <row r="224" spans="30:30" ht="30" customHeight="1" x14ac:dyDescent="0.35">
      <c r="AD224" s="93"/>
    </row>
    <row r="225" spans="30:30" ht="30" customHeight="1" x14ac:dyDescent="0.35">
      <c r="AD225" s="93"/>
    </row>
    <row r="226" spans="30:30" ht="30" customHeight="1" x14ac:dyDescent="0.35">
      <c r="AD226" s="93"/>
    </row>
    <row r="227" spans="30:30" ht="30" customHeight="1" x14ac:dyDescent="0.35">
      <c r="AD227" s="93"/>
    </row>
    <row r="228" spans="30:30" ht="30" customHeight="1" x14ac:dyDescent="0.35">
      <c r="AD228" s="93"/>
    </row>
    <row r="229" spans="30:30" ht="30" customHeight="1" x14ac:dyDescent="0.35">
      <c r="AD229" s="93"/>
    </row>
    <row r="230" spans="30:30" ht="30" customHeight="1" x14ac:dyDescent="0.35">
      <c r="AD230" s="93"/>
    </row>
    <row r="231" spans="30:30" ht="30" customHeight="1" x14ac:dyDescent="0.35">
      <c r="AD231" s="93"/>
    </row>
    <row r="232" spans="30:30" ht="30" customHeight="1" x14ac:dyDescent="0.35">
      <c r="AD232" s="93"/>
    </row>
    <row r="233" spans="30:30" ht="30" customHeight="1" x14ac:dyDescent="0.35">
      <c r="AD233" s="93"/>
    </row>
    <row r="234" spans="30:30" ht="30" customHeight="1" x14ac:dyDescent="0.35">
      <c r="AD234" s="93"/>
    </row>
    <row r="235" spans="30:30" ht="30" customHeight="1" x14ac:dyDescent="0.35">
      <c r="AD235" s="93"/>
    </row>
    <row r="236" spans="30:30" ht="30" customHeight="1" x14ac:dyDescent="0.35">
      <c r="AD236" s="93"/>
    </row>
    <row r="237" spans="30:30" ht="30" customHeight="1" x14ac:dyDescent="0.35">
      <c r="AD237" s="93"/>
    </row>
    <row r="238" spans="30:30" ht="30" customHeight="1" x14ac:dyDescent="0.35">
      <c r="AD238" s="93"/>
    </row>
    <row r="239" spans="30:30" ht="30" customHeight="1" x14ac:dyDescent="0.35">
      <c r="AD239" s="93"/>
    </row>
    <row r="240" spans="30:30" ht="30" customHeight="1" x14ac:dyDescent="0.35">
      <c r="AD240" s="93"/>
    </row>
    <row r="241" spans="30:30" ht="30" customHeight="1" x14ac:dyDescent="0.35">
      <c r="AD241" s="93"/>
    </row>
    <row r="242" spans="30:30" ht="30" customHeight="1" x14ac:dyDescent="0.35">
      <c r="AD242" s="93"/>
    </row>
    <row r="243" spans="30:30" ht="30" customHeight="1" x14ac:dyDescent="0.35">
      <c r="AD243" s="93"/>
    </row>
    <row r="244" spans="30:30" ht="30" customHeight="1" x14ac:dyDescent="0.35">
      <c r="AD244" s="93"/>
    </row>
    <row r="245" spans="30:30" ht="30" customHeight="1" x14ac:dyDescent="0.35">
      <c r="AD245" s="93"/>
    </row>
    <row r="246" spans="30:30" ht="30" customHeight="1" x14ac:dyDescent="0.35">
      <c r="AD246" s="93"/>
    </row>
    <row r="247" spans="30:30" ht="30" customHeight="1" x14ac:dyDescent="0.35">
      <c r="AD247" s="93"/>
    </row>
    <row r="248" spans="30:30" ht="30" customHeight="1" x14ac:dyDescent="0.35">
      <c r="AD248" s="93"/>
    </row>
    <row r="249" spans="30:30" ht="30" customHeight="1" x14ac:dyDescent="0.35">
      <c r="AD249" s="93"/>
    </row>
    <row r="250" spans="30:30" ht="30" customHeight="1" x14ac:dyDescent="0.35">
      <c r="AD250" s="93"/>
    </row>
    <row r="251" spans="30:30" ht="30" customHeight="1" x14ac:dyDescent="0.35">
      <c r="AD251" s="93"/>
    </row>
    <row r="252" spans="30:30" ht="30" customHeight="1" x14ac:dyDescent="0.35">
      <c r="AD252" s="93"/>
    </row>
    <row r="253" spans="30:30" ht="30" customHeight="1" x14ac:dyDescent="0.35">
      <c r="AD253" s="93"/>
    </row>
    <row r="254" spans="30:30" ht="30" customHeight="1" x14ac:dyDescent="0.35">
      <c r="AD254" s="93"/>
    </row>
    <row r="255" spans="30:30" ht="30" customHeight="1" x14ac:dyDescent="0.35">
      <c r="AD255" s="93"/>
    </row>
    <row r="256" spans="30:30" ht="30" customHeight="1" x14ac:dyDescent="0.35">
      <c r="AD256" s="93"/>
    </row>
    <row r="257" spans="30:30" ht="30" customHeight="1" x14ac:dyDescent="0.35">
      <c r="AD257" s="93"/>
    </row>
    <row r="258" spans="30:30" ht="30" customHeight="1" x14ac:dyDescent="0.35">
      <c r="AD258" s="93"/>
    </row>
    <row r="259" spans="30:30" ht="30" customHeight="1" x14ac:dyDescent="0.35">
      <c r="AD259" s="93"/>
    </row>
    <row r="260" spans="30:30" ht="30" customHeight="1" x14ac:dyDescent="0.35">
      <c r="AD260" s="93"/>
    </row>
    <row r="261" spans="30:30" ht="30" customHeight="1" x14ac:dyDescent="0.35">
      <c r="AD261" s="93"/>
    </row>
    <row r="262" spans="30:30" ht="30" customHeight="1" x14ac:dyDescent="0.35">
      <c r="AD262" s="93"/>
    </row>
    <row r="263" spans="30:30" ht="30" customHeight="1" x14ac:dyDescent="0.35">
      <c r="AD263" s="93"/>
    </row>
    <row r="264" spans="30:30" ht="30" customHeight="1" x14ac:dyDescent="0.35">
      <c r="AD264" s="93"/>
    </row>
    <row r="265" spans="30:30" ht="30" customHeight="1" x14ac:dyDescent="0.35">
      <c r="AD265" s="93"/>
    </row>
    <row r="266" spans="30:30" ht="30" customHeight="1" x14ac:dyDescent="0.35">
      <c r="AD266" s="93"/>
    </row>
    <row r="267" spans="30:30" ht="30" customHeight="1" x14ac:dyDescent="0.35">
      <c r="AD267" s="93"/>
    </row>
    <row r="268" spans="30:30" ht="30" customHeight="1" x14ac:dyDescent="0.35">
      <c r="AD268" s="93"/>
    </row>
    <row r="269" spans="30:30" ht="30" customHeight="1" x14ac:dyDescent="0.35">
      <c r="AD269" s="93"/>
    </row>
    <row r="270" spans="30:30" ht="30" customHeight="1" x14ac:dyDescent="0.35">
      <c r="AD270" s="93"/>
    </row>
    <row r="271" spans="30:30" ht="30" customHeight="1" x14ac:dyDescent="0.35">
      <c r="AD271" s="93"/>
    </row>
    <row r="272" spans="30:30" ht="30" customHeight="1" x14ac:dyDescent="0.35">
      <c r="AD272" s="93"/>
    </row>
    <row r="273" spans="30:30" ht="30" customHeight="1" x14ac:dyDescent="0.35">
      <c r="AD273" s="93"/>
    </row>
    <row r="274" spans="30:30" ht="30" customHeight="1" x14ac:dyDescent="0.35">
      <c r="AD274" s="93"/>
    </row>
    <row r="275" spans="30:30" ht="30" customHeight="1" x14ac:dyDescent="0.35">
      <c r="AD275" s="93"/>
    </row>
    <row r="276" spans="30:30" ht="30" customHeight="1" x14ac:dyDescent="0.35">
      <c r="AD276" s="93"/>
    </row>
    <row r="277" spans="30:30" ht="30" customHeight="1" x14ac:dyDescent="0.35">
      <c r="AD277" s="93"/>
    </row>
    <row r="278" spans="30:30" ht="30" customHeight="1" x14ac:dyDescent="0.35">
      <c r="AD278" s="93"/>
    </row>
    <row r="279" spans="30:30" ht="30" customHeight="1" x14ac:dyDescent="0.35">
      <c r="AD279" s="93"/>
    </row>
    <row r="280" spans="30:30" ht="30" customHeight="1" x14ac:dyDescent="0.35">
      <c r="AD280" s="93"/>
    </row>
    <row r="281" spans="30:30" ht="30" customHeight="1" x14ac:dyDescent="0.35">
      <c r="AD281" s="93"/>
    </row>
    <row r="282" spans="30:30" ht="30" customHeight="1" x14ac:dyDescent="0.35">
      <c r="AD282" s="93"/>
    </row>
    <row r="283" spans="30:30" ht="30" customHeight="1" x14ac:dyDescent="0.35">
      <c r="AD283" s="93"/>
    </row>
    <row r="284" spans="30:30" ht="30" customHeight="1" x14ac:dyDescent="0.35">
      <c r="AD284" s="93"/>
    </row>
    <row r="285" spans="30:30" ht="30" customHeight="1" x14ac:dyDescent="0.35">
      <c r="AD285" s="93"/>
    </row>
    <row r="286" spans="30:30" ht="30" customHeight="1" x14ac:dyDescent="0.35">
      <c r="AD286" s="93"/>
    </row>
    <row r="287" spans="30:30" ht="30" customHeight="1" x14ac:dyDescent="0.35">
      <c r="AD287" s="93"/>
    </row>
    <row r="288" spans="30:30" ht="30" customHeight="1" x14ac:dyDescent="0.35">
      <c r="AD288" s="93"/>
    </row>
    <row r="289" spans="30:30" ht="30" customHeight="1" x14ac:dyDescent="0.35">
      <c r="AD289" s="93"/>
    </row>
    <row r="290" spans="30:30" ht="30" customHeight="1" x14ac:dyDescent="0.35">
      <c r="AD290" s="93"/>
    </row>
    <row r="291" spans="30:30" ht="30" customHeight="1" x14ac:dyDescent="0.35">
      <c r="AD291" s="93"/>
    </row>
    <row r="292" spans="30:30" ht="30" customHeight="1" x14ac:dyDescent="0.35">
      <c r="AD292" s="93"/>
    </row>
    <row r="293" spans="30:30" ht="30" customHeight="1" x14ac:dyDescent="0.35">
      <c r="AD293" s="93"/>
    </row>
    <row r="294" spans="30:30" ht="30" customHeight="1" x14ac:dyDescent="0.35">
      <c r="AD294" s="93"/>
    </row>
    <row r="295" spans="30:30" ht="30" customHeight="1" x14ac:dyDescent="0.35">
      <c r="AD295" s="93"/>
    </row>
    <row r="296" spans="30:30" ht="30" customHeight="1" x14ac:dyDescent="0.35">
      <c r="AD296" s="93"/>
    </row>
    <row r="297" spans="30:30" ht="30" customHeight="1" x14ac:dyDescent="0.35">
      <c r="AD297" s="93"/>
    </row>
    <row r="298" spans="30:30" ht="30" customHeight="1" x14ac:dyDescent="0.35">
      <c r="AD298" s="93"/>
    </row>
    <row r="299" spans="30:30" ht="30" customHeight="1" x14ac:dyDescent="0.35">
      <c r="AD299" s="93"/>
    </row>
    <row r="300" spans="30:30" ht="30" customHeight="1" x14ac:dyDescent="0.35">
      <c r="AD300" s="93"/>
    </row>
    <row r="301" spans="30:30" ht="30" customHeight="1" x14ac:dyDescent="0.35">
      <c r="AD301" s="93"/>
    </row>
    <row r="302" spans="30:30" ht="30" customHeight="1" x14ac:dyDescent="0.35">
      <c r="AD302" s="93"/>
    </row>
    <row r="303" spans="30:30" ht="30" customHeight="1" x14ac:dyDescent="0.35">
      <c r="AD303" s="93"/>
    </row>
    <row r="304" spans="30:30" ht="30" customHeight="1" x14ac:dyDescent="0.35">
      <c r="AD304" s="93"/>
    </row>
    <row r="305" spans="30:30" ht="30" customHeight="1" x14ac:dyDescent="0.35">
      <c r="AD305" s="93"/>
    </row>
    <row r="306" spans="30:30" ht="30" customHeight="1" x14ac:dyDescent="0.35">
      <c r="AD306" s="93"/>
    </row>
    <row r="307" spans="30:30" ht="30" customHeight="1" x14ac:dyDescent="0.35">
      <c r="AD307" s="93"/>
    </row>
    <row r="308" spans="30:30" ht="30" customHeight="1" x14ac:dyDescent="0.35">
      <c r="AD308" s="93"/>
    </row>
    <row r="309" spans="30:30" ht="30" customHeight="1" x14ac:dyDescent="0.35">
      <c r="AD309" s="93"/>
    </row>
    <row r="310" spans="30:30" ht="30" customHeight="1" x14ac:dyDescent="0.35">
      <c r="AD310" s="93"/>
    </row>
    <row r="311" spans="30:30" ht="30" customHeight="1" x14ac:dyDescent="0.35">
      <c r="AD311" s="93"/>
    </row>
    <row r="312" spans="30:30" ht="30" customHeight="1" x14ac:dyDescent="0.35">
      <c r="AD312" s="93"/>
    </row>
    <row r="313" spans="30:30" ht="30" customHeight="1" x14ac:dyDescent="0.35">
      <c r="AD313" s="93"/>
    </row>
    <row r="314" spans="30:30" ht="30" customHeight="1" x14ac:dyDescent="0.35">
      <c r="AD314" s="93"/>
    </row>
    <row r="315" spans="30:30" ht="30" customHeight="1" x14ac:dyDescent="0.35">
      <c r="AD315" s="93"/>
    </row>
    <row r="316" spans="30:30" ht="30" customHeight="1" x14ac:dyDescent="0.35">
      <c r="AD316" s="93"/>
    </row>
    <row r="317" spans="30:30" ht="30" customHeight="1" x14ac:dyDescent="0.35">
      <c r="AD317" s="93"/>
    </row>
    <row r="318" spans="30:30" ht="30" customHeight="1" x14ac:dyDescent="0.35">
      <c r="AD318" s="93"/>
    </row>
    <row r="319" spans="30:30" ht="30" customHeight="1" x14ac:dyDescent="0.35">
      <c r="AD319" s="93"/>
    </row>
    <row r="320" spans="30:30" ht="30" customHeight="1" x14ac:dyDescent="0.35">
      <c r="AD320" s="93"/>
    </row>
    <row r="321" spans="30:30" ht="30" customHeight="1" x14ac:dyDescent="0.35">
      <c r="AD321" s="93"/>
    </row>
    <row r="322" spans="30:30" ht="30" customHeight="1" x14ac:dyDescent="0.35">
      <c r="AD322" s="93"/>
    </row>
    <row r="323" spans="30:30" ht="30" customHeight="1" x14ac:dyDescent="0.35">
      <c r="AD323" s="93"/>
    </row>
    <row r="324" spans="30:30" ht="30" customHeight="1" x14ac:dyDescent="0.35">
      <c r="AD324" s="93"/>
    </row>
    <row r="325" spans="30:30" ht="30" customHeight="1" x14ac:dyDescent="0.35">
      <c r="AD325" s="93"/>
    </row>
    <row r="326" spans="30:30" ht="30" customHeight="1" x14ac:dyDescent="0.35">
      <c r="AD326" s="93"/>
    </row>
    <row r="327" spans="30:30" ht="30" customHeight="1" x14ac:dyDescent="0.35">
      <c r="AD327" s="93"/>
    </row>
    <row r="328" spans="30:30" ht="30" customHeight="1" x14ac:dyDescent="0.35">
      <c r="AD328" s="93"/>
    </row>
    <row r="329" spans="30:30" ht="30" customHeight="1" x14ac:dyDescent="0.35">
      <c r="AD329" s="93"/>
    </row>
    <row r="330" spans="30:30" ht="30" customHeight="1" x14ac:dyDescent="0.35">
      <c r="AD330" s="93"/>
    </row>
    <row r="331" spans="30:30" ht="30" customHeight="1" x14ac:dyDescent="0.35">
      <c r="AD331" s="93"/>
    </row>
    <row r="332" spans="30:30" ht="30" customHeight="1" x14ac:dyDescent="0.35">
      <c r="AD332" s="93"/>
    </row>
    <row r="333" spans="30:30" ht="30" customHeight="1" x14ac:dyDescent="0.35">
      <c r="AD333" s="93"/>
    </row>
    <row r="334" spans="30:30" ht="30" customHeight="1" x14ac:dyDescent="0.35">
      <c r="AD334" s="93"/>
    </row>
    <row r="335" spans="30:30" ht="30" customHeight="1" x14ac:dyDescent="0.35">
      <c r="AD335" s="93"/>
    </row>
    <row r="336" spans="30:30" ht="30" customHeight="1" x14ac:dyDescent="0.35">
      <c r="AD336" s="93"/>
    </row>
    <row r="337" spans="30:30" ht="30" customHeight="1" x14ac:dyDescent="0.35">
      <c r="AD337" s="93"/>
    </row>
    <row r="338" spans="30:30" ht="30" customHeight="1" x14ac:dyDescent="0.35">
      <c r="AD338" s="93"/>
    </row>
    <row r="339" spans="30:30" ht="30" customHeight="1" x14ac:dyDescent="0.35">
      <c r="AD339" s="93"/>
    </row>
    <row r="340" spans="30:30" ht="30" customHeight="1" x14ac:dyDescent="0.35">
      <c r="AD340" s="93"/>
    </row>
    <row r="341" spans="30:30" ht="30" customHeight="1" x14ac:dyDescent="0.35">
      <c r="AD341" s="93"/>
    </row>
    <row r="342" spans="30:30" ht="30" customHeight="1" x14ac:dyDescent="0.35">
      <c r="AD342" s="93"/>
    </row>
    <row r="343" spans="30:30" ht="30" customHeight="1" x14ac:dyDescent="0.35">
      <c r="AD343" s="93"/>
    </row>
    <row r="344" spans="30:30" ht="30" customHeight="1" x14ac:dyDescent="0.35">
      <c r="AD344" s="93"/>
    </row>
    <row r="345" spans="30:30" ht="30" customHeight="1" x14ac:dyDescent="0.35">
      <c r="AD345" s="93"/>
    </row>
    <row r="346" spans="30:30" ht="30" customHeight="1" x14ac:dyDescent="0.35">
      <c r="AD346" s="93"/>
    </row>
    <row r="347" spans="30:30" ht="30" customHeight="1" x14ac:dyDescent="0.35">
      <c r="AD347" s="93"/>
    </row>
    <row r="348" spans="30:30" ht="30" customHeight="1" x14ac:dyDescent="0.35">
      <c r="AD348" s="93"/>
    </row>
    <row r="349" spans="30:30" ht="30" customHeight="1" x14ac:dyDescent="0.35">
      <c r="AD349" s="93"/>
    </row>
    <row r="350" spans="30:30" ht="30" customHeight="1" x14ac:dyDescent="0.35">
      <c r="AD350" s="93"/>
    </row>
    <row r="351" spans="30:30" ht="30" customHeight="1" x14ac:dyDescent="0.35">
      <c r="AD351" s="93"/>
    </row>
    <row r="352" spans="30:30" ht="30" customHeight="1" x14ac:dyDescent="0.35">
      <c r="AD352" s="93"/>
    </row>
    <row r="353" spans="30:30" ht="30" customHeight="1" x14ac:dyDescent="0.35">
      <c r="AD353" s="93"/>
    </row>
    <row r="354" spans="30:30" ht="30" customHeight="1" x14ac:dyDescent="0.35">
      <c r="AD354" s="93"/>
    </row>
    <row r="355" spans="30:30" ht="30" customHeight="1" x14ac:dyDescent="0.35">
      <c r="AD355" s="93"/>
    </row>
    <row r="356" spans="30:30" ht="30" customHeight="1" x14ac:dyDescent="0.35">
      <c r="AD356" s="93"/>
    </row>
    <row r="357" spans="30:30" ht="30" customHeight="1" x14ac:dyDescent="0.35">
      <c r="AD357" s="93"/>
    </row>
    <row r="358" spans="30:30" ht="30" customHeight="1" x14ac:dyDescent="0.35">
      <c r="AD358" s="93"/>
    </row>
    <row r="359" spans="30:30" ht="30" customHeight="1" x14ac:dyDescent="0.35">
      <c r="AD359" s="93"/>
    </row>
    <row r="360" spans="30:30" ht="30" customHeight="1" x14ac:dyDescent="0.35">
      <c r="AD360" s="93"/>
    </row>
    <row r="361" spans="30:30" ht="30" customHeight="1" x14ac:dyDescent="0.35">
      <c r="AD361" s="93"/>
    </row>
    <row r="362" spans="30:30" ht="30" customHeight="1" x14ac:dyDescent="0.35">
      <c r="AD362" s="93"/>
    </row>
    <row r="363" spans="30:30" ht="30" customHeight="1" x14ac:dyDescent="0.35">
      <c r="AD363" s="93"/>
    </row>
    <row r="364" spans="30:30" ht="30" customHeight="1" x14ac:dyDescent="0.35">
      <c r="AD364" s="93"/>
    </row>
    <row r="365" spans="30:30" ht="30" customHeight="1" x14ac:dyDescent="0.35">
      <c r="AD365" s="93"/>
    </row>
    <row r="366" spans="30:30" ht="30" customHeight="1" x14ac:dyDescent="0.35">
      <c r="AD366" s="93"/>
    </row>
    <row r="367" spans="30:30" ht="30" customHeight="1" x14ac:dyDescent="0.35">
      <c r="AD367" s="93"/>
    </row>
    <row r="368" spans="30:30" ht="30" customHeight="1" x14ac:dyDescent="0.35">
      <c r="AD368" s="93"/>
    </row>
    <row r="369" spans="30:30" ht="30" customHeight="1" x14ac:dyDescent="0.35">
      <c r="AD369" s="93"/>
    </row>
    <row r="370" spans="30:30" ht="30" customHeight="1" x14ac:dyDescent="0.35">
      <c r="AD370" s="93"/>
    </row>
    <row r="371" spans="30:30" ht="30" customHeight="1" x14ac:dyDescent="0.35">
      <c r="AD371" s="93"/>
    </row>
    <row r="372" spans="30:30" ht="30" customHeight="1" x14ac:dyDescent="0.35">
      <c r="AD372" s="93"/>
    </row>
    <row r="373" spans="30:30" ht="30" customHeight="1" x14ac:dyDescent="0.35">
      <c r="AD373" s="93"/>
    </row>
    <row r="374" spans="30:30" ht="30" customHeight="1" x14ac:dyDescent="0.35">
      <c r="AD374" s="93"/>
    </row>
    <row r="375" spans="30:30" ht="30" customHeight="1" x14ac:dyDescent="0.35">
      <c r="AD375" s="93"/>
    </row>
    <row r="376" spans="30:30" ht="30" customHeight="1" x14ac:dyDescent="0.35">
      <c r="AD376" s="93"/>
    </row>
    <row r="377" spans="30:30" ht="30" customHeight="1" x14ac:dyDescent="0.35">
      <c r="AD377" s="93"/>
    </row>
    <row r="378" spans="30:30" ht="30" customHeight="1" x14ac:dyDescent="0.35">
      <c r="AD378" s="93"/>
    </row>
    <row r="379" spans="30:30" ht="30" customHeight="1" x14ac:dyDescent="0.35">
      <c r="AD379" s="93"/>
    </row>
    <row r="380" spans="30:30" ht="30" customHeight="1" x14ac:dyDescent="0.35">
      <c r="AD380" s="93"/>
    </row>
    <row r="381" spans="30:30" ht="30" customHeight="1" x14ac:dyDescent="0.35">
      <c r="AD381" s="93"/>
    </row>
    <row r="382" spans="30:30" ht="30" customHeight="1" x14ac:dyDescent="0.35">
      <c r="AD382" s="93"/>
    </row>
    <row r="383" spans="30:30" ht="30" customHeight="1" x14ac:dyDescent="0.35">
      <c r="AD383" s="93"/>
    </row>
    <row r="384" spans="30:30" ht="30" customHeight="1" x14ac:dyDescent="0.35">
      <c r="AD384" s="93"/>
    </row>
    <row r="385" spans="30:30" ht="30" customHeight="1" x14ac:dyDescent="0.35">
      <c r="AD385" s="93"/>
    </row>
    <row r="386" spans="30:30" ht="30" customHeight="1" x14ac:dyDescent="0.35">
      <c r="AD386" s="93"/>
    </row>
    <row r="387" spans="30:30" ht="30" customHeight="1" x14ac:dyDescent="0.35">
      <c r="AD387" s="93"/>
    </row>
    <row r="388" spans="30:30" ht="30" customHeight="1" x14ac:dyDescent="0.35">
      <c r="AD388" s="93"/>
    </row>
    <row r="389" spans="30:30" ht="30" customHeight="1" x14ac:dyDescent="0.35">
      <c r="AD389" s="93"/>
    </row>
    <row r="390" spans="30:30" ht="30" customHeight="1" x14ac:dyDescent="0.35">
      <c r="AD390" s="93"/>
    </row>
    <row r="391" spans="30:30" ht="30" customHeight="1" x14ac:dyDescent="0.35">
      <c r="AD391" s="93"/>
    </row>
    <row r="392" spans="30:30" ht="30" customHeight="1" x14ac:dyDescent="0.35">
      <c r="AD392" s="93"/>
    </row>
    <row r="393" spans="30:30" ht="30" customHeight="1" x14ac:dyDescent="0.35">
      <c r="AD393" s="93"/>
    </row>
    <row r="394" spans="30:30" ht="30" customHeight="1" x14ac:dyDescent="0.35">
      <c r="AD394" s="93"/>
    </row>
    <row r="395" spans="30:30" ht="30" customHeight="1" x14ac:dyDescent="0.35">
      <c r="AD395" s="93"/>
    </row>
    <row r="396" spans="30:30" ht="30" customHeight="1" x14ac:dyDescent="0.35">
      <c r="AD396" s="93"/>
    </row>
    <row r="397" spans="30:30" ht="30" customHeight="1" x14ac:dyDescent="0.35">
      <c r="AD397" s="93"/>
    </row>
    <row r="398" spans="30:30" ht="30" customHeight="1" x14ac:dyDescent="0.35">
      <c r="AD398" s="93"/>
    </row>
    <row r="399" spans="30:30" ht="30" customHeight="1" x14ac:dyDescent="0.35">
      <c r="AD399" s="93"/>
    </row>
    <row r="400" spans="30:30" ht="30" customHeight="1" x14ac:dyDescent="0.35">
      <c r="AD400" s="93"/>
    </row>
    <row r="401" spans="30:30" ht="30" customHeight="1" x14ac:dyDescent="0.35">
      <c r="AD401" s="93"/>
    </row>
    <row r="402" spans="30:30" ht="30" customHeight="1" x14ac:dyDescent="0.35">
      <c r="AD402" s="93"/>
    </row>
    <row r="403" spans="30:30" ht="30" customHeight="1" x14ac:dyDescent="0.35">
      <c r="AD403" s="93"/>
    </row>
    <row r="404" spans="30:30" ht="30" customHeight="1" x14ac:dyDescent="0.35">
      <c r="AD404" s="93"/>
    </row>
    <row r="405" spans="30:30" ht="30" customHeight="1" x14ac:dyDescent="0.35">
      <c r="AD405" s="93"/>
    </row>
    <row r="406" spans="30:30" ht="30" customHeight="1" x14ac:dyDescent="0.35">
      <c r="AD406" s="93"/>
    </row>
    <row r="407" spans="30:30" ht="30" customHeight="1" x14ac:dyDescent="0.35">
      <c r="AD407" s="93"/>
    </row>
    <row r="408" spans="30:30" ht="30" customHeight="1" x14ac:dyDescent="0.35">
      <c r="AD408" s="93"/>
    </row>
    <row r="409" spans="30:30" ht="30" customHeight="1" x14ac:dyDescent="0.35">
      <c r="AD409" s="93"/>
    </row>
    <row r="410" spans="30:30" ht="30" customHeight="1" x14ac:dyDescent="0.35">
      <c r="AD410" s="93"/>
    </row>
    <row r="411" spans="30:30" ht="30" customHeight="1" x14ac:dyDescent="0.35">
      <c r="AD411" s="93"/>
    </row>
    <row r="412" spans="30:30" ht="30" customHeight="1" x14ac:dyDescent="0.35">
      <c r="AD412" s="93"/>
    </row>
    <row r="413" spans="30:30" ht="30" customHeight="1" x14ac:dyDescent="0.35">
      <c r="AD413" s="93"/>
    </row>
    <row r="414" spans="30:30" ht="30" customHeight="1" x14ac:dyDescent="0.35">
      <c r="AD414" s="93"/>
    </row>
    <row r="415" spans="30:30" ht="30" customHeight="1" x14ac:dyDescent="0.35">
      <c r="AD415" s="93"/>
    </row>
    <row r="416" spans="30:30" ht="30" customHeight="1" x14ac:dyDescent="0.35">
      <c r="AD416" s="93"/>
    </row>
    <row r="417" spans="30:30" ht="30" customHeight="1" x14ac:dyDescent="0.35">
      <c r="AD417" s="93"/>
    </row>
    <row r="418" spans="30:30" ht="30" customHeight="1" x14ac:dyDescent="0.35">
      <c r="AD418" s="93"/>
    </row>
    <row r="419" spans="30:30" ht="30" customHeight="1" x14ac:dyDescent="0.35">
      <c r="AD419" s="93"/>
    </row>
    <row r="420" spans="30:30" ht="30" customHeight="1" x14ac:dyDescent="0.35">
      <c r="AD420" s="93"/>
    </row>
    <row r="421" spans="30:30" ht="30" customHeight="1" x14ac:dyDescent="0.35">
      <c r="AD421" s="93"/>
    </row>
    <row r="422" spans="30:30" ht="30" customHeight="1" x14ac:dyDescent="0.35">
      <c r="AD422" s="93"/>
    </row>
    <row r="423" spans="30:30" ht="30" customHeight="1" x14ac:dyDescent="0.35">
      <c r="AD423" s="93"/>
    </row>
    <row r="424" spans="30:30" ht="30" customHeight="1" x14ac:dyDescent="0.35">
      <c r="AD424" s="93"/>
    </row>
    <row r="425" spans="30:30" ht="30" customHeight="1" x14ac:dyDescent="0.35">
      <c r="AD425" s="93"/>
    </row>
    <row r="426" spans="30:30" ht="30" customHeight="1" x14ac:dyDescent="0.35">
      <c r="AD426" s="93"/>
    </row>
    <row r="427" spans="30:30" ht="30" customHeight="1" x14ac:dyDescent="0.35">
      <c r="AD427" s="93"/>
    </row>
    <row r="428" spans="30:30" ht="30" customHeight="1" x14ac:dyDescent="0.35">
      <c r="AD428" s="93"/>
    </row>
    <row r="429" spans="30:30" ht="30" customHeight="1" x14ac:dyDescent="0.35">
      <c r="AD429" s="93"/>
    </row>
    <row r="430" spans="30:30" ht="30" customHeight="1" x14ac:dyDescent="0.35">
      <c r="AD430" s="93"/>
    </row>
    <row r="431" spans="30:30" ht="30" customHeight="1" x14ac:dyDescent="0.35">
      <c r="AD431" s="93"/>
    </row>
    <row r="432" spans="30:30" ht="30" customHeight="1" x14ac:dyDescent="0.35">
      <c r="AD432" s="93"/>
    </row>
    <row r="433" spans="30:30" ht="30" customHeight="1" x14ac:dyDescent="0.35">
      <c r="AD433" s="93"/>
    </row>
    <row r="434" spans="30:30" ht="30" customHeight="1" x14ac:dyDescent="0.35">
      <c r="AD434" s="93"/>
    </row>
    <row r="435" spans="30:30" ht="30" customHeight="1" x14ac:dyDescent="0.35">
      <c r="AD435" s="93"/>
    </row>
    <row r="436" spans="30:30" ht="30" customHeight="1" x14ac:dyDescent="0.35">
      <c r="AD436" s="93"/>
    </row>
    <row r="437" spans="30:30" ht="30" customHeight="1" x14ac:dyDescent="0.35">
      <c r="AD437" s="93"/>
    </row>
    <row r="438" spans="30:30" ht="30" customHeight="1" x14ac:dyDescent="0.35">
      <c r="AD438" s="93"/>
    </row>
    <row r="439" spans="30:30" ht="30" customHeight="1" x14ac:dyDescent="0.35">
      <c r="AD439" s="93"/>
    </row>
    <row r="440" spans="30:30" ht="30" customHeight="1" x14ac:dyDescent="0.35">
      <c r="AD440" s="93"/>
    </row>
    <row r="441" spans="30:30" ht="30" customHeight="1" x14ac:dyDescent="0.35">
      <c r="AD441" s="93"/>
    </row>
    <row r="442" spans="30:30" ht="30" customHeight="1" x14ac:dyDescent="0.35">
      <c r="AD442" s="93"/>
    </row>
    <row r="443" spans="30:30" ht="30" customHeight="1" x14ac:dyDescent="0.35">
      <c r="AD443" s="93"/>
    </row>
    <row r="444" spans="30:30" ht="30" customHeight="1" x14ac:dyDescent="0.35">
      <c r="AD444" s="93"/>
    </row>
    <row r="445" spans="30:30" ht="30" customHeight="1" x14ac:dyDescent="0.35">
      <c r="AD445" s="93"/>
    </row>
    <row r="446" spans="30:30" ht="30" customHeight="1" x14ac:dyDescent="0.35">
      <c r="AD446" s="93"/>
    </row>
    <row r="447" spans="30:30" ht="30" customHeight="1" x14ac:dyDescent="0.35">
      <c r="AD447" s="93"/>
    </row>
    <row r="448" spans="30:30" ht="30" customHeight="1" x14ac:dyDescent="0.35">
      <c r="AD448" s="93"/>
    </row>
    <row r="449" spans="30:30" ht="30" customHeight="1" x14ac:dyDescent="0.35">
      <c r="AD449" s="93"/>
    </row>
    <row r="450" spans="30:30" ht="30" customHeight="1" x14ac:dyDescent="0.35">
      <c r="AD450" s="93"/>
    </row>
    <row r="451" spans="30:30" ht="30" customHeight="1" x14ac:dyDescent="0.35">
      <c r="AD451" s="93"/>
    </row>
    <row r="452" spans="30:30" ht="30" customHeight="1" x14ac:dyDescent="0.35">
      <c r="AD452" s="93"/>
    </row>
    <row r="453" spans="30:30" ht="30" customHeight="1" x14ac:dyDescent="0.35">
      <c r="AD453" s="93"/>
    </row>
    <row r="454" spans="30:30" ht="30" customHeight="1" x14ac:dyDescent="0.35">
      <c r="AD454" s="93"/>
    </row>
    <row r="455" spans="30:30" ht="30" customHeight="1" x14ac:dyDescent="0.35">
      <c r="AD455" s="93"/>
    </row>
    <row r="456" spans="30:30" ht="30" customHeight="1" x14ac:dyDescent="0.35">
      <c r="AD456" s="93"/>
    </row>
    <row r="457" spans="30:30" ht="30" customHeight="1" x14ac:dyDescent="0.35">
      <c r="AD457" s="93"/>
    </row>
    <row r="458" spans="30:30" ht="30" customHeight="1" x14ac:dyDescent="0.35">
      <c r="AD458" s="93"/>
    </row>
    <row r="459" spans="30:30" ht="30" customHeight="1" x14ac:dyDescent="0.35">
      <c r="AD459" s="93"/>
    </row>
    <row r="460" spans="30:30" ht="30" customHeight="1" x14ac:dyDescent="0.35">
      <c r="AD460" s="93"/>
    </row>
    <row r="461" spans="30:30" ht="30" customHeight="1" x14ac:dyDescent="0.35">
      <c r="AD461" s="93"/>
    </row>
    <row r="462" spans="30:30" ht="30" customHeight="1" x14ac:dyDescent="0.35">
      <c r="AD462" s="93"/>
    </row>
    <row r="463" spans="30:30" ht="30" customHeight="1" x14ac:dyDescent="0.35">
      <c r="AD463" s="93"/>
    </row>
    <row r="464" spans="30:30" ht="30" customHeight="1" x14ac:dyDescent="0.35">
      <c r="AD464" s="93"/>
    </row>
    <row r="465" spans="30:30" ht="30" customHeight="1" x14ac:dyDescent="0.35">
      <c r="AD465" s="93"/>
    </row>
    <row r="466" spans="30:30" ht="30" customHeight="1" x14ac:dyDescent="0.35">
      <c r="AD466" s="93"/>
    </row>
    <row r="467" spans="30:30" ht="30" customHeight="1" x14ac:dyDescent="0.35">
      <c r="AD467" s="93"/>
    </row>
    <row r="468" spans="30:30" ht="30" customHeight="1" x14ac:dyDescent="0.35">
      <c r="AD468" s="93"/>
    </row>
    <row r="469" spans="30:30" ht="30" customHeight="1" x14ac:dyDescent="0.35">
      <c r="AD469" s="93"/>
    </row>
    <row r="470" spans="30:30" ht="30" customHeight="1" x14ac:dyDescent="0.35">
      <c r="AD470" s="93"/>
    </row>
    <row r="471" spans="30:30" ht="30" customHeight="1" x14ac:dyDescent="0.35">
      <c r="AD471" s="93"/>
    </row>
    <row r="472" spans="30:30" ht="30" customHeight="1" x14ac:dyDescent="0.35">
      <c r="AD472" s="93"/>
    </row>
    <row r="473" spans="30:30" ht="30" customHeight="1" x14ac:dyDescent="0.35">
      <c r="AD473" s="93"/>
    </row>
    <row r="474" spans="30:30" ht="30" customHeight="1" x14ac:dyDescent="0.35">
      <c r="AD474" s="93"/>
    </row>
    <row r="475" spans="30:30" ht="30" customHeight="1" x14ac:dyDescent="0.35">
      <c r="AD475" s="93"/>
    </row>
    <row r="476" spans="30:30" ht="30" customHeight="1" x14ac:dyDescent="0.35">
      <c r="AD476" s="93"/>
    </row>
    <row r="477" spans="30:30" ht="30" customHeight="1" x14ac:dyDescent="0.35">
      <c r="AD477" s="93"/>
    </row>
    <row r="478" spans="30:30" ht="30" customHeight="1" x14ac:dyDescent="0.35">
      <c r="AD478" s="93"/>
    </row>
    <row r="479" spans="30:30" ht="30" customHeight="1" x14ac:dyDescent="0.35">
      <c r="AD479" s="93"/>
    </row>
    <row r="480" spans="30:30" ht="30" customHeight="1" x14ac:dyDescent="0.35">
      <c r="AD480" s="93"/>
    </row>
    <row r="481" spans="30:30" ht="30" customHeight="1" x14ac:dyDescent="0.35">
      <c r="AD481" s="93"/>
    </row>
    <row r="482" spans="30:30" ht="30" customHeight="1" x14ac:dyDescent="0.35">
      <c r="AD482" s="93"/>
    </row>
    <row r="483" spans="30:30" ht="30" customHeight="1" x14ac:dyDescent="0.35">
      <c r="AD483" s="93"/>
    </row>
    <row r="484" spans="30:30" ht="30" customHeight="1" x14ac:dyDescent="0.35">
      <c r="AD484" s="93"/>
    </row>
    <row r="485" spans="30:30" ht="30" customHeight="1" x14ac:dyDescent="0.35">
      <c r="AD485" s="93"/>
    </row>
    <row r="486" spans="30:30" ht="30" customHeight="1" x14ac:dyDescent="0.35">
      <c r="AD486" s="93"/>
    </row>
    <row r="487" spans="30:30" ht="30" customHeight="1" x14ac:dyDescent="0.35">
      <c r="AD487" s="93"/>
    </row>
    <row r="488" spans="30:30" ht="30" customHeight="1" x14ac:dyDescent="0.35">
      <c r="AD488" s="93"/>
    </row>
    <row r="489" spans="30:30" ht="30" customHeight="1" x14ac:dyDescent="0.35">
      <c r="AD489" s="93"/>
    </row>
    <row r="490" spans="30:30" ht="30" customHeight="1" x14ac:dyDescent="0.35">
      <c r="AD490" s="93"/>
    </row>
    <row r="491" spans="30:30" ht="30" customHeight="1" x14ac:dyDescent="0.35">
      <c r="AD491" s="93"/>
    </row>
    <row r="492" spans="30:30" ht="30" customHeight="1" x14ac:dyDescent="0.35">
      <c r="AD492" s="93"/>
    </row>
    <row r="493" spans="30:30" ht="30" customHeight="1" x14ac:dyDescent="0.35">
      <c r="AD493" s="93"/>
    </row>
    <row r="494" spans="30:30" ht="30" customHeight="1" x14ac:dyDescent="0.35">
      <c r="AD494" s="93"/>
    </row>
    <row r="495" spans="30:30" ht="30" customHeight="1" x14ac:dyDescent="0.35">
      <c r="AD495" s="93"/>
    </row>
    <row r="496" spans="30:30" ht="30" customHeight="1" x14ac:dyDescent="0.35">
      <c r="AD496" s="93"/>
    </row>
    <row r="497" spans="30:30" ht="30" customHeight="1" x14ac:dyDescent="0.35">
      <c r="AD497" s="93"/>
    </row>
    <row r="498" spans="30:30" ht="30" customHeight="1" x14ac:dyDescent="0.35">
      <c r="AD498" s="93"/>
    </row>
    <row r="499" spans="30:30" ht="30" customHeight="1" x14ac:dyDescent="0.35">
      <c r="AD499" s="93"/>
    </row>
    <row r="500" spans="30:30" ht="30" customHeight="1" x14ac:dyDescent="0.35">
      <c r="AD500" s="93"/>
    </row>
    <row r="501" spans="30:30" ht="30" customHeight="1" x14ac:dyDescent="0.35">
      <c r="AD501" s="93"/>
    </row>
    <row r="502" spans="30:30" ht="30" customHeight="1" x14ac:dyDescent="0.35">
      <c r="AD502" s="93"/>
    </row>
    <row r="503" spans="30:30" ht="30" customHeight="1" x14ac:dyDescent="0.35">
      <c r="AD503" s="93"/>
    </row>
    <row r="504" spans="30:30" ht="30" customHeight="1" x14ac:dyDescent="0.35">
      <c r="AD504" s="93"/>
    </row>
    <row r="505" spans="30:30" ht="30" customHeight="1" x14ac:dyDescent="0.35">
      <c r="AD505" s="93"/>
    </row>
    <row r="506" spans="30:30" ht="30" customHeight="1" x14ac:dyDescent="0.35">
      <c r="AD506" s="93"/>
    </row>
    <row r="507" spans="30:30" ht="30" customHeight="1" x14ac:dyDescent="0.35">
      <c r="AD507" s="93"/>
    </row>
    <row r="508" spans="30:30" ht="30" customHeight="1" x14ac:dyDescent="0.35">
      <c r="AD508" s="93"/>
    </row>
    <row r="509" spans="30:30" ht="30" customHeight="1" x14ac:dyDescent="0.35">
      <c r="AD509" s="93"/>
    </row>
    <row r="510" spans="30:30" ht="30" customHeight="1" x14ac:dyDescent="0.35">
      <c r="AD510" s="93"/>
    </row>
    <row r="511" spans="30:30" ht="30" customHeight="1" x14ac:dyDescent="0.35">
      <c r="AD511" s="93"/>
    </row>
    <row r="512" spans="30:30" ht="30" customHeight="1" x14ac:dyDescent="0.35">
      <c r="AD512" s="93"/>
    </row>
    <row r="513" spans="30:30" ht="30" customHeight="1" x14ac:dyDescent="0.35">
      <c r="AD513" s="93"/>
    </row>
    <row r="514" spans="30:30" ht="30" customHeight="1" x14ac:dyDescent="0.35">
      <c r="AD514" s="93"/>
    </row>
    <row r="515" spans="30:30" ht="30" customHeight="1" x14ac:dyDescent="0.35">
      <c r="AD515" s="93"/>
    </row>
    <row r="516" spans="30:30" ht="30" customHeight="1" x14ac:dyDescent="0.35">
      <c r="AD516" s="93"/>
    </row>
    <row r="517" spans="30:30" ht="30" customHeight="1" x14ac:dyDescent="0.35">
      <c r="AD517" s="93"/>
    </row>
    <row r="518" spans="30:30" ht="30" customHeight="1" x14ac:dyDescent="0.35">
      <c r="AD518" s="93"/>
    </row>
    <row r="519" spans="30:30" ht="30" customHeight="1" x14ac:dyDescent="0.35">
      <c r="AD519" s="93"/>
    </row>
    <row r="520" spans="30:30" ht="30" customHeight="1" x14ac:dyDescent="0.35">
      <c r="AD520" s="93"/>
    </row>
    <row r="521" spans="30:30" ht="30" customHeight="1" x14ac:dyDescent="0.35">
      <c r="AD521" s="93"/>
    </row>
    <row r="522" spans="30:30" ht="30" customHeight="1" x14ac:dyDescent="0.35">
      <c r="AD522" s="93"/>
    </row>
    <row r="523" spans="30:30" ht="30" customHeight="1" x14ac:dyDescent="0.35">
      <c r="AD523" s="93"/>
    </row>
    <row r="524" spans="30:30" ht="30" customHeight="1" x14ac:dyDescent="0.35">
      <c r="AD524" s="93"/>
    </row>
    <row r="525" spans="30:30" ht="30" customHeight="1" x14ac:dyDescent="0.35">
      <c r="AD525" s="93"/>
    </row>
    <row r="526" spans="30:30" ht="30" customHeight="1" x14ac:dyDescent="0.35">
      <c r="AD526" s="93"/>
    </row>
    <row r="527" spans="30:30" ht="30" customHeight="1" x14ac:dyDescent="0.35">
      <c r="AD527" s="93"/>
    </row>
    <row r="528" spans="30:30" ht="30" customHeight="1" x14ac:dyDescent="0.35">
      <c r="AD528" s="93"/>
    </row>
    <row r="529" spans="30:30" ht="30" customHeight="1" x14ac:dyDescent="0.35">
      <c r="AD529" s="93"/>
    </row>
    <row r="530" spans="30:30" ht="30" customHeight="1" x14ac:dyDescent="0.35">
      <c r="AD530" s="93"/>
    </row>
    <row r="531" spans="30:30" ht="30" customHeight="1" x14ac:dyDescent="0.35">
      <c r="AD531" s="93"/>
    </row>
    <row r="532" spans="30:30" ht="30" customHeight="1" x14ac:dyDescent="0.35">
      <c r="AD532" s="93"/>
    </row>
    <row r="533" spans="30:30" ht="30" customHeight="1" x14ac:dyDescent="0.35">
      <c r="AD533" s="93"/>
    </row>
    <row r="534" spans="30:30" ht="30" customHeight="1" x14ac:dyDescent="0.35">
      <c r="AD534" s="93"/>
    </row>
    <row r="535" spans="30:30" ht="30" customHeight="1" x14ac:dyDescent="0.35">
      <c r="AD535" s="93"/>
    </row>
    <row r="536" spans="30:30" ht="30" customHeight="1" x14ac:dyDescent="0.35">
      <c r="AD536" s="93"/>
    </row>
    <row r="537" spans="30:30" ht="30" customHeight="1" x14ac:dyDescent="0.35">
      <c r="AD537" s="93"/>
    </row>
    <row r="538" spans="30:30" ht="30" customHeight="1" x14ac:dyDescent="0.35">
      <c r="AD538" s="93"/>
    </row>
    <row r="539" spans="30:30" ht="30" customHeight="1" x14ac:dyDescent="0.35">
      <c r="AD539" s="93"/>
    </row>
    <row r="540" spans="30:30" ht="30" customHeight="1" x14ac:dyDescent="0.35">
      <c r="AD540" s="93"/>
    </row>
    <row r="541" spans="30:30" ht="30" customHeight="1" x14ac:dyDescent="0.35">
      <c r="AD541" s="93"/>
    </row>
    <row r="542" spans="30:30" ht="30" customHeight="1" x14ac:dyDescent="0.35">
      <c r="AD542" s="93"/>
    </row>
    <row r="543" spans="30:30" ht="30" customHeight="1" x14ac:dyDescent="0.35">
      <c r="AD543" s="93"/>
    </row>
    <row r="544" spans="30:30" ht="30" customHeight="1" x14ac:dyDescent="0.35">
      <c r="AD544" s="93"/>
    </row>
    <row r="545" spans="30:30" ht="30" customHeight="1" x14ac:dyDescent="0.35">
      <c r="AD545" s="93"/>
    </row>
    <row r="546" spans="30:30" ht="30" customHeight="1" x14ac:dyDescent="0.35">
      <c r="AD546" s="93"/>
    </row>
    <row r="547" spans="30:30" ht="30" customHeight="1" x14ac:dyDescent="0.35">
      <c r="AD547" s="93"/>
    </row>
    <row r="548" spans="30:30" ht="30" customHeight="1" x14ac:dyDescent="0.35">
      <c r="AD548" s="93"/>
    </row>
    <row r="549" spans="30:30" ht="30" customHeight="1" x14ac:dyDescent="0.35">
      <c r="AD549" s="93"/>
    </row>
    <row r="550" spans="30:30" ht="30" customHeight="1" x14ac:dyDescent="0.35">
      <c r="AD550" s="93"/>
    </row>
    <row r="551" spans="30:30" ht="30" customHeight="1" x14ac:dyDescent="0.35">
      <c r="AD551" s="93"/>
    </row>
    <row r="552" spans="30:30" ht="30" customHeight="1" x14ac:dyDescent="0.35">
      <c r="AD552" s="93"/>
    </row>
    <row r="553" spans="30:30" ht="30" customHeight="1" x14ac:dyDescent="0.35">
      <c r="AD553" s="93"/>
    </row>
    <row r="554" spans="30:30" ht="30" customHeight="1" x14ac:dyDescent="0.35">
      <c r="AD554" s="93"/>
    </row>
    <row r="555" spans="30:30" ht="30" customHeight="1" x14ac:dyDescent="0.35">
      <c r="AD555" s="93"/>
    </row>
    <row r="556" spans="30:30" ht="30" customHeight="1" x14ac:dyDescent="0.35">
      <c r="AD556" s="93"/>
    </row>
    <row r="557" spans="30:30" ht="30" customHeight="1" x14ac:dyDescent="0.35">
      <c r="AD557" s="93"/>
    </row>
    <row r="558" spans="30:30" ht="30" customHeight="1" x14ac:dyDescent="0.35">
      <c r="AD558" s="93"/>
    </row>
    <row r="559" spans="30:30" ht="30" customHeight="1" x14ac:dyDescent="0.35">
      <c r="AD559" s="93"/>
    </row>
    <row r="560" spans="30:30" ht="30" customHeight="1" x14ac:dyDescent="0.35">
      <c r="AD560" s="93"/>
    </row>
    <row r="561" spans="30:30" ht="30" customHeight="1" x14ac:dyDescent="0.35">
      <c r="AD561" s="93"/>
    </row>
    <row r="562" spans="30:30" ht="30" customHeight="1" x14ac:dyDescent="0.35">
      <c r="AD562" s="93"/>
    </row>
    <row r="563" spans="30:30" ht="30" customHeight="1" x14ac:dyDescent="0.35">
      <c r="AD563" s="93"/>
    </row>
    <row r="564" spans="30:30" ht="30" customHeight="1" x14ac:dyDescent="0.35">
      <c r="AD564" s="93"/>
    </row>
    <row r="565" spans="30:30" ht="30" customHeight="1" x14ac:dyDescent="0.35">
      <c r="AD565" s="93"/>
    </row>
    <row r="566" spans="30:30" ht="30" customHeight="1" x14ac:dyDescent="0.35">
      <c r="AD566" s="93"/>
    </row>
    <row r="567" spans="30:30" ht="30" customHeight="1" x14ac:dyDescent="0.35">
      <c r="AD567" s="93"/>
    </row>
    <row r="568" spans="30:30" ht="30" customHeight="1" x14ac:dyDescent="0.35">
      <c r="AD568" s="93"/>
    </row>
    <row r="569" spans="30:30" ht="30" customHeight="1" x14ac:dyDescent="0.35">
      <c r="AD569" s="93"/>
    </row>
    <row r="570" spans="30:30" ht="30" customHeight="1" x14ac:dyDescent="0.35">
      <c r="AD570" s="93"/>
    </row>
    <row r="571" spans="30:30" ht="30" customHeight="1" x14ac:dyDescent="0.35">
      <c r="AD571" s="93"/>
    </row>
    <row r="572" spans="30:30" ht="30" customHeight="1" x14ac:dyDescent="0.35">
      <c r="AD572" s="93"/>
    </row>
    <row r="573" spans="30:30" ht="30" customHeight="1" x14ac:dyDescent="0.35">
      <c r="AD573" s="93"/>
    </row>
    <row r="574" spans="30:30" ht="30" customHeight="1" x14ac:dyDescent="0.35">
      <c r="AD574" s="93"/>
    </row>
    <row r="575" spans="30:30" ht="30" customHeight="1" x14ac:dyDescent="0.35">
      <c r="AD575" s="93"/>
    </row>
    <row r="576" spans="30:30" ht="30" customHeight="1" x14ac:dyDescent="0.35">
      <c r="AD576" s="93"/>
    </row>
    <row r="577" spans="30:30" ht="30" customHeight="1" x14ac:dyDescent="0.35">
      <c r="AD577" s="93"/>
    </row>
    <row r="578" spans="30:30" ht="30" customHeight="1" x14ac:dyDescent="0.35">
      <c r="AD578" s="93"/>
    </row>
    <row r="579" spans="30:30" ht="30" customHeight="1" x14ac:dyDescent="0.35">
      <c r="AD579" s="93"/>
    </row>
    <row r="580" spans="30:30" ht="30" customHeight="1" x14ac:dyDescent="0.35">
      <c r="AD580" s="93"/>
    </row>
    <row r="581" spans="30:30" ht="30" customHeight="1" x14ac:dyDescent="0.35">
      <c r="AD581" s="93"/>
    </row>
    <row r="582" spans="30:30" ht="30" customHeight="1" x14ac:dyDescent="0.35">
      <c r="AD582" s="93"/>
    </row>
    <row r="583" spans="30:30" ht="30" customHeight="1" x14ac:dyDescent="0.35">
      <c r="AD583" s="93"/>
    </row>
    <row r="584" spans="30:30" ht="30" customHeight="1" x14ac:dyDescent="0.35">
      <c r="AD584" s="93"/>
    </row>
    <row r="585" spans="30:30" ht="30" customHeight="1" x14ac:dyDescent="0.35">
      <c r="AD585" s="93"/>
    </row>
    <row r="586" spans="30:30" ht="30" customHeight="1" x14ac:dyDescent="0.35">
      <c r="AD586" s="93"/>
    </row>
    <row r="587" spans="30:30" ht="30" customHeight="1" x14ac:dyDescent="0.35">
      <c r="AD587" s="93"/>
    </row>
    <row r="588" spans="30:30" ht="30" customHeight="1" x14ac:dyDescent="0.35">
      <c r="AD588" s="93"/>
    </row>
    <row r="589" spans="30:30" ht="30" customHeight="1" x14ac:dyDescent="0.35">
      <c r="AD589" s="93"/>
    </row>
    <row r="590" spans="30:30" ht="30" customHeight="1" x14ac:dyDescent="0.35">
      <c r="AD590" s="93"/>
    </row>
    <row r="591" spans="30:30" ht="30" customHeight="1" x14ac:dyDescent="0.35">
      <c r="AD591" s="93"/>
    </row>
    <row r="592" spans="30:30" ht="30" customHeight="1" x14ac:dyDescent="0.35">
      <c r="AD592" s="93"/>
    </row>
    <row r="593" spans="30:30" ht="30" customHeight="1" x14ac:dyDescent="0.35">
      <c r="AD593" s="93"/>
    </row>
    <row r="594" spans="30:30" ht="30" customHeight="1" x14ac:dyDescent="0.35">
      <c r="AD594" s="93"/>
    </row>
    <row r="595" spans="30:30" ht="30" customHeight="1" x14ac:dyDescent="0.35">
      <c r="AD595" s="93"/>
    </row>
    <row r="596" spans="30:30" ht="30" customHeight="1" x14ac:dyDescent="0.35">
      <c r="AD596" s="93"/>
    </row>
    <row r="597" spans="30:30" ht="30" customHeight="1" x14ac:dyDescent="0.35">
      <c r="AD597" s="93"/>
    </row>
    <row r="598" spans="30:30" ht="30" customHeight="1" x14ac:dyDescent="0.35">
      <c r="AD598" s="93"/>
    </row>
    <row r="599" spans="30:30" ht="30" customHeight="1" x14ac:dyDescent="0.35">
      <c r="AD599" s="93"/>
    </row>
    <row r="600" spans="30:30" ht="30" customHeight="1" x14ac:dyDescent="0.35">
      <c r="AD600" s="93"/>
    </row>
    <row r="601" spans="30:30" ht="30" customHeight="1" x14ac:dyDescent="0.35">
      <c r="AD601" s="93"/>
    </row>
    <row r="602" spans="30:30" ht="30" customHeight="1" x14ac:dyDescent="0.35">
      <c r="AD602" s="93"/>
    </row>
    <row r="603" spans="30:30" ht="30" customHeight="1" x14ac:dyDescent="0.35">
      <c r="AD603" s="93"/>
    </row>
    <row r="604" spans="30:30" ht="30" customHeight="1" x14ac:dyDescent="0.35">
      <c r="AD604" s="93"/>
    </row>
    <row r="605" spans="30:30" ht="30" customHeight="1" x14ac:dyDescent="0.35">
      <c r="AD605" s="93"/>
    </row>
    <row r="606" spans="30:30" ht="30" customHeight="1" x14ac:dyDescent="0.35">
      <c r="AD606" s="93"/>
    </row>
    <row r="607" spans="30:30" ht="30" customHeight="1" x14ac:dyDescent="0.35">
      <c r="AD607" s="93"/>
    </row>
    <row r="608" spans="30:30" ht="30" customHeight="1" x14ac:dyDescent="0.35">
      <c r="AD608" s="93"/>
    </row>
    <row r="609" spans="30:30" ht="30" customHeight="1" x14ac:dyDescent="0.35">
      <c r="AD609" s="93"/>
    </row>
    <row r="610" spans="30:30" ht="30" customHeight="1" x14ac:dyDescent="0.35">
      <c r="AD610" s="93"/>
    </row>
    <row r="611" spans="30:30" ht="30" customHeight="1" x14ac:dyDescent="0.35">
      <c r="AD611" s="93"/>
    </row>
    <row r="612" spans="30:30" ht="30" customHeight="1" x14ac:dyDescent="0.35">
      <c r="AD612" s="93"/>
    </row>
    <row r="613" spans="30:30" ht="30" customHeight="1" x14ac:dyDescent="0.35">
      <c r="AD613" s="93"/>
    </row>
    <row r="614" spans="30:30" ht="30" customHeight="1" x14ac:dyDescent="0.35">
      <c r="AD614" s="93"/>
    </row>
    <row r="615" spans="30:30" ht="30" customHeight="1" x14ac:dyDescent="0.35">
      <c r="AD615" s="93"/>
    </row>
    <row r="616" spans="30:30" ht="30" customHeight="1" x14ac:dyDescent="0.35">
      <c r="AD616" s="93"/>
    </row>
    <row r="617" spans="30:30" ht="30" customHeight="1" x14ac:dyDescent="0.35">
      <c r="AD617" s="93"/>
    </row>
    <row r="618" spans="30:30" ht="30" customHeight="1" x14ac:dyDescent="0.35">
      <c r="AD618" s="93"/>
    </row>
    <row r="619" spans="30:30" ht="30" customHeight="1" x14ac:dyDescent="0.35">
      <c r="AD619" s="93"/>
    </row>
    <row r="620" spans="30:30" ht="30" customHeight="1" x14ac:dyDescent="0.35">
      <c r="AD620" s="93"/>
    </row>
    <row r="621" spans="30:30" ht="30" customHeight="1" x14ac:dyDescent="0.35">
      <c r="AD621" s="93"/>
    </row>
    <row r="622" spans="30:30" ht="30" customHeight="1" x14ac:dyDescent="0.35">
      <c r="AD622" s="93"/>
    </row>
    <row r="623" spans="30:30" ht="30" customHeight="1" x14ac:dyDescent="0.35">
      <c r="AD623" s="93"/>
    </row>
    <row r="624" spans="30:30" ht="30" customHeight="1" x14ac:dyDescent="0.35">
      <c r="AD624" s="93"/>
    </row>
    <row r="625" spans="30:30" ht="30" customHeight="1" x14ac:dyDescent="0.35">
      <c r="AD625" s="93"/>
    </row>
    <row r="626" spans="30:30" ht="30" customHeight="1" x14ac:dyDescent="0.35">
      <c r="AD626" s="93"/>
    </row>
    <row r="627" spans="30:30" ht="30" customHeight="1" x14ac:dyDescent="0.35">
      <c r="AD627" s="93"/>
    </row>
    <row r="628" spans="30:30" ht="30" customHeight="1" x14ac:dyDescent="0.35">
      <c r="AD628" s="93"/>
    </row>
    <row r="629" spans="30:30" ht="30" customHeight="1" x14ac:dyDescent="0.35">
      <c r="AD629" s="93"/>
    </row>
    <row r="630" spans="30:30" ht="30" customHeight="1" x14ac:dyDescent="0.35">
      <c r="AD630" s="93"/>
    </row>
    <row r="631" spans="30:30" ht="30" customHeight="1" x14ac:dyDescent="0.35">
      <c r="AD631" s="93"/>
    </row>
    <row r="632" spans="30:30" ht="30" customHeight="1" x14ac:dyDescent="0.35">
      <c r="AD632" s="93"/>
    </row>
    <row r="633" spans="30:30" ht="30" customHeight="1" x14ac:dyDescent="0.35">
      <c r="AD633" s="93"/>
    </row>
    <row r="634" spans="30:30" ht="30" customHeight="1" x14ac:dyDescent="0.35">
      <c r="AD634" s="93"/>
    </row>
    <row r="635" spans="30:30" ht="30" customHeight="1" x14ac:dyDescent="0.35">
      <c r="AD635" s="93"/>
    </row>
    <row r="636" spans="30:30" ht="30" customHeight="1" x14ac:dyDescent="0.35">
      <c r="AD636" s="93"/>
    </row>
    <row r="637" spans="30:30" ht="30" customHeight="1" x14ac:dyDescent="0.35">
      <c r="AD637" s="93"/>
    </row>
    <row r="638" spans="30:30" ht="30" customHeight="1" x14ac:dyDescent="0.35">
      <c r="AD638" s="93"/>
    </row>
    <row r="639" spans="30:30" ht="30" customHeight="1" x14ac:dyDescent="0.35">
      <c r="AD639" s="93"/>
    </row>
    <row r="640" spans="30:30" ht="30" customHeight="1" x14ac:dyDescent="0.35">
      <c r="AD640" s="93"/>
    </row>
    <row r="641" spans="30:30" ht="30" customHeight="1" x14ac:dyDescent="0.35">
      <c r="AD641" s="93"/>
    </row>
    <row r="642" spans="30:30" ht="30" customHeight="1" x14ac:dyDescent="0.35">
      <c r="AD642" s="93"/>
    </row>
    <row r="643" spans="30:30" ht="30" customHeight="1" x14ac:dyDescent="0.35">
      <c r="AD643" s="93"/>
    </row>
    <row r="644" spans="30:30" ht="30" customHeight="1" x14ac:dyDescent="0.35">
      <c r="AD644" s="93"/>
    </row>
    <row r="645" spans="30:30" ht="30" customHeight="1" x14ac:dyDescent="0.35">
      <c r="AD645" s="93"/>
    </row>
    <row r="646" spans="30:30" ht="30" customHeight="1" x14ac:dyDescent="0.35">
      <c r="AD646" s="93"/>
    </row>
    <row r="647" spans="30:30" ht="30" customHeight="1" x14ac:dyDescent="0.35">
      <c r="AD647" s="93"/>
    </row>
    <row r="648" spans="30:30" ht="30" customHeight="1" x14ac:dyDescent="0.35">
      <c r="AD648" s="93"/>
    </row>
    <row r="649" spans="30:30" ht="30" customHeight="1" x14ac:dyDescent="0.35">
      <c r="AD649" s="93"/>
    </row>
    <row r="650" spans="30:30" ht="30" customHeight="1" x14ac:dyDescent="0.35">
      <c r="AD650" s="93"/>
    </row>
    <row r="651" spans="30:30" ht="30" customHeight="1" x14ac:dyDescent="0.35">
      <c r="AD651" s="93"/>
    </row>
    <row r="652" spans="30:30" ht="30" customHeight="1" x14ac:dyDescent="0.35">
      <c r="AD652" s="93"/>
    </row>
    <row r="653" spans="30:30" ht="30" customHeight="1" x14ac:dyDescent="0.35">
      <c r="AD653" s="93"/>
    </row>
    <row r="654" spans="30:30" ht="30" customHeight="1" x14ac:dyDescent="0.35">
      <c r="AD654" s="93"/>
    </row>
    <row r="655" spans="30:30" ht="30" customHeight="1" x14ac:dyDescent="0.35">
      <c r="AD655" s="93"/>
    </row>
    <row r="656" spans="30:30" ht="30" customHeight="1" x14ac:dyDescent="0.35">
      <c r="AD656" s="93"/>
    </row>
    <row r="657" spans="30:30" ht="30" customHeight="1" x14ac:dyDescent="0.35">
      <c r="AD657" s="93"/>
    </row>
    <row r="658" spans="30:30" ht="30" customHeight="1" x14ac:dyDescent="0.35">
      <c r="AD658" s="93"/>
    </row>
    <row r="659" spans="30:30" ht="30" customHeight="1" x14ac:dyDescent="0.35">
      <c r="AD659" s="93"/>
    </row>
    <row r="660" spans="30:30" ht="30" customHeight="1" x14ac:dyDescent="0.35">
      <c r="AD660" s="93"/>
    </row>
    <row r="661" spans="30:30" ht="30" customHeight="1" x14ac:dyDescent="0.35">
      <c r="AD661" s="93"/>
    </row>
    <row r="662" spans="30:30" ht="30" customHeight="1" x14ac:dyDescent="0.35">
      <c r="AD662" s="93"/>
    </row>
    <row r="663" spans="30:30" ht="30" customHeight="1" x14ac:dyDescent="0.35">
      <c r="AD663" s="93"/>
    </row>
    <row r="664" spans="30:30" ht="30" customHeight="1" x14ac:dyDescent="0.35">
      <c r="AD664" s="93"/>
    </row>
    <row r="665" spans="30:30" ht="30" customHeight="1" x14ac:dyDescent="0.35">
      <c r="AD665" s="93"/>
    </row>
    <row r="666" spans="30:30" ht="30" customHeight="1" x14ac:dyDescent="0.35">
      <c r="AD666" s="93"/>
    </row>
    <row r="667" spans="30:30" ht="30" customHeight="1" x14ac:dyDescent="0.35">
      <c r="AD667" s="93"/>
    </row>
    <row r="668" spans="30:30" ht="30" customHeight="1" x14ac:dyDescent="0.35">
      <c r="AD668" s="93"/>
    </row>
    <row r="669" spans="30:30" ht="30" customHeight="1" x14ac:dyDescent="0.35">
      <c r="AD669" s="93"/>
    </row>
    <row r="670" spans="30:30" ht="30" customHeight="1" x14ac:dyDescent="0.35">
      <c r="AD670" s="93"/>
    </row>
    <row r="671" spans="30:30" ht="30" customHeight="1" x14ac:dyDescent="0.35">
      <c r="AD671" s="93"/>
    </row>
    <row r="672" spans="30:30" ht="30" customHeight="1" x14ac:dyDescent="0.35">
      <c r="AD672" s="93"/>
    </row>
    <row r="673" spans="30:30" ht="30" customHeight="1" x14ac:dyDescent="0.35">
      <c r="AD673" s="93"/>
    </row>
    <row r="674" spans="30:30" ht="30" customHeight="1" x14ac:dyDescent="0.35">
      <c r="AD674" s="93"/>
    </row>
    <row r="675" spans="30:30" ht="30" customHeight="1" x14ac:dyDescent="0.35">
      <c r="AD675" s="93"/>
    </row>
    <row r="676" spans="30:30" ht="30" customHeight="1" x14ac:dyDescent="0.35">
      <c r="AD676" s="93"/>
    </row>
    <row r="677" spans="30:30" ht="30" customHeight="1" x14ac:dyDescent="0.35">
      <c r="AD677" s="93"/>
    </row>
    <row r="678" spans="30:30" ht="30" customHeight="1" x14ac:dyDescent="0.35">
      <c r="AD678" s="93"/>
    </row>
    <row r="679" spans="30:30" ht="30" customHeight="1" x14ac:dyDescent="0.35">
      <c r="AD679" s="93"/>
    </row>
    <row r="680" spans="30:30" ht="30" customHeight="1" x14ac:dyDescent="0.35">
      <c r="AD680" s="93"/>
    </row>
    <row r="681" spans="30:30" ht="30" customHeight="1" x14ac:dyDescent="0.35">
      <c r="AD681" s="93"/>
    </row>
    <row r="682" spans="30:30" ht="30" customHeight="1" x14ac:dyDescent="0.35">
      <c r="AD682" s="93"/>
    </row>
    <row r="683" spans="30:30" ht="30" customHeight="1" x14ac:dyDescent="0.35">
      <c r="AD683" s="93"/>
    </row>
    <row r="684" spans="30:30" ht="30" customHeight="1" x14ac:dyDescent="0.35">
      <c r="AD684" s="93"/>
    </row>
    <row r="685" spans="30:30" ht="30" customHeight="1" x14ac:dyDescent="0.35">
      <c r="AD685" s="93"/>
    </row>
    <row r="686" spans="30:30" ht="30" customHeight="1" x14ac:dyDescent="0.35">
      <c r="AD686" s="93"/>
    </row>
    <row r="687" spans="30:30" ht="30" customHeight="1" x14ac:dyDescent="0.35">
      <c r="AD687" s="93"/>
    </row>
    <row r="688" spans="30:30" ht="30" customHeight="1" x14ac:dyDescent="0.35">
      <c r="AD688" s="93"/>
    </row>
    <row r="689" spans="30:30" ht="30" customHeight="1" x14ac:dyDescent="0.35">
      <c r="AD689" s="93"/>
    </row>
    <row r="690" spans="30:30" ht="30" customHeight="1" x14ac:dyDescent="0.35">
      <c r="AD690" s="93"/>
    </row>
    <row r="691" spans="30:30" ht="30" customHeight="1" x14ac:dyDescent="0.35">
      <c r="AD691" s="93"/>
    </row>
    <row r="692" spans="30:30" ht="30" customHeight="1" x14ac:dyDescent="0.35">
      <c r="AD692" s="93"/>
    </row>
    <row r="693" spans="30:30" ht="30" customHeight="1" x14ac:dyDescent="0.35">
      <c r="AD693" s="93"/>
    </row>
    <row r="694" spans="30:30" ht="30" customHeight="1" x14ac:dyDescent="0.35">
      <c r="AD694" s="93"/>
    </row>
    <row r="695" spans="30:30" ht="30" customHeight="1" x14ac:dyDescent="0.35">
      <c r="AD695" s="93"/>
    </row>
    <row r="696" spans="30:30" ht="30" customHeight="1" x14ac:dyDescent="0.35">
      <c r="AD696" s="93"/>
    </row>
    <row r="697" spans="30:30" ht="30" customHeight="1" x14ac:dyDescent="0.35">
      <c r="AD697" s="93"/>
    </row>
    <row r="698" spans="30:30" ht="30" customHeight="1" x14ac:dyDescent="0.35">
      <c r="AD698" s="93"/>
    </row>
    <row r="699" spans="30:30" ht="30" customHeight="1" x14ac:dyDescent="0.35">
      <c r="AD699" s="93"/>
    </row>
    <row r="700" spans="30:30" ht="30" customHeight="1" x14ac:dyDescent="0.35">
      <c r="AD700" s="93"/>
    </row>
    <row r="701" spans="30:30" ht="30" customHeight="1" x14ac:dyDescent="0.35">
      <c r="AD701" s="93"/>
    </row>
    <row r="702" spans="30:30" ht="30" customHeight="1" x14ac:dyDescent="0.35">
      <c r="AD702" s="93"/>
    </row>
    <row r="703" spans="30:30" ht="30" customHeight="1" x14ac:dyDescent="0.35">
      <c r="AD703" s="93"/>
    </row>
    <row r="704" spans="30:30" ht="30" customHeight="1" x14ac:dyDescent="0.35">
      <c r="AD704" s="93"/>
    </row>
    <row r="705" spans="30:30" ht="30" customHeight="1" x14ac:dyDescent="0.35">
      <c r="AD705" s="93"/>
    </row>
    <row r="706" spans="30:30" ht="30" customHeight="1" x14ac:dyDescent="0.35">
      <c r="AD706" s="93"/>
    </row>
    <row r="707" spans="30:30" ht="30" customHeight="1" x14ac:dyDescent="0.35">
      <c r="AD707" s="93"/>
    </row>
    <row r="708" spans="30:30" ht="30" customHeight="1" x14ac:dyDescent="0.35">
      <c r="AD708" s="93"/>
    </row>
    <row r="709" spans="30:30" ht="30" customHeight="1" x14ac:dyDescent="0.35">
      <c r="AD709" s="93"/>
    </row>
    <row r="710" spans="30:30" ht="30" customHeight="1" x14ac:dyDescent="0.35">
      <c r="AD710" s="93"/>
    </row>
    <row r="711" spans="30:30" ht="30" customHeight="1" x14ac:dyDescent="0.35">
      <c r="AD711" s="93"/>
    </row>
    <row r="712" spans="30:30" ht="30" customHeight="1" x14ac:dyDescent="0.35">
      <c r="AD712" s="93"/>
    </row>
    <row r="713" spans="30:30" ht="30" customHeight="1" x14ac:dyDescent="0.35">
      <c r="AD713" s="93"/>
    </row>
    <row r="714" spans="30:30" ht="30" customHeight="1" x14ac:dyDescent="0.35">
      <c r="AD714" s="93"/>
    </row>
    <row r="715" spans="30:30" ht="30" customHeight="1" x14ac:dyDescent="0.35">
      <c r="AD715" s="93"/>
    </row>
    <row r="716" spans="30:30" ht="30" customHeight="1" x14ac:dyDescent="0.35">
      <c r="AD716" s="93"/>
    </row>
    <row r="717" spans="30:30" ht="30" customHeight="1" x14ac:dyDescent="0.35">
      <c r="AD717" s="93"/>
    </row>
    <row r="718" spans="30:30" ht="30" customHeight="1" x14ac:dyDescent="0.35">
      <c r="AD718" s="93"/>
    </row>
    <row r="719" spans="30:30" ht="30" customHeight="1" x14ac:dyDescent="0.35">
      <c r="AD719" s="93"/>
    </row>
    <row r="720" spans="30:30" ht="30" customHeight="1" x14ac:dyDescent="0.35">
      <c r="AD720" s="93"/>
    </row>
    <row r="721" spans="30:30" ht="30" customHeight="1" x14ac:dyDescent="0.35">
      <c r="AD721" s="93"/>
    </row>
    <row r="722" spans="30:30" ht="30" customHeight="1" x14ac:dyDescent="0.35">
      <c r="AD722" s="93"/>
    </row>
    <row r="723" spans="30:30" ht="30" customHeight="1" x14ac:dyDescent="0.35">
      <c r="AD723" s="93"/>
    </row>
    <row r="724" spans="30:30" ht="30" customHeight="1" x14ac:dyDescent="0.35">
      <c r="AD724" s="93"/>
    </row>
    <row r="725" spans="30:30" ht="30" customHeight="1" x14ac:dyDescent="0.35">
      <c r="AD725" s="93"/>
    </row>
    <row r="726" spans="30:30" ht="30" customHeight="1" x14ac:dyDescent="0.35">
      <c r="AD726" s="93"/>
    </row>
    <row r="727" spans="30:30" ht="30" customHeight="1" x14ac:dyDescent="0.35">
      <c r="AD727" s="93"/>
    </row>
    <row r="728" spans="30:30" ht="30" customHeight="1" x14ac:dyDescent="0.35">
      <c r="AD728" s="93"/>
    </row>
    <row r="729" spans="30:30" ht="30" customHeight="1" x14ac:dyDescent="0.35">
      <c r="AD729" s="93"/>
    </row>
    <row r="730" spans="30:30" ht="30" customHeight="1" x14ac:dyDescent="0.35">
      <c r="AD730" s="93"/>
    </row>
    <row r="731" spans="30:30" ht="30" customHeight="1" x14ac:dyDescent="0.35">
      <c r="AD731" s="93"/>
    </row>
    <row r="732" spans="30:30" ht="30" customHeight="1" x14ac:dyDescent="0.35">
      <c r="AD732" s="93"/>
    </row>
    <row r="733" spans="30:30" ht="30" customHeight="1" x14ac:dyDescent="0.35">
      <c r="AD733" s="93"/>
    </row>
    <row r="734" spans="30:30" ht="30" customHeight="1" x14ac:dyDescent="0.35">
      <c r="AD734" s="93"/>
    </row>
    <row r="735" spans="30:30" ht="30" customHeight="1" x14ac:dyDescent="0.35">
      <c r="AD735" s="93"/>
    </row>
    <row r="736" spans="30:30" ht="30" customHeight="1" x14ac:dyDescent="0.35">
      <c r="AD736" s="93"/>
    </row>
    <row r="737" spans="30:30" ht="30" customHeight="1" x14ac:dyDescent="0.35">
      <c r="AD737" s="93"/>
    </row>
    <row r="738" spans="30:30" ht="30" customHeight="1" x14ac:dyDescent="0.35">
      <c r="AD738" s="93"/>
    </row>
    <row r="739" spans="30:30" ht="30" customHeight="1" x14ac:dyDescent="0.35">
      <c r="AD739" s="93"/>
    </row>
    <row r="740" spans="30:30" ht="30" customHeight="1" x14ac:dyDescent="0.35">
      <c r="AD740" s="93"/>
    </row>
    <row r="741" spans="30:30" ht="30" customHeight="1" x14ac:dyDescent="0.35">
      <c r="AD741" s="93"/>
    </row>
    <row r="742" spans="30:30" ht="30" customHeight="1" x14ac:dyDescent="0.35">
      <c r="AD742" s="93"/>
    </row>
    <row r="743" spans="30:30" ht="30" customHeight="1" x14ac:dyDescent="0.35">
      <c r="AD743" s="93"/>
    </row>
    <row r="744" spans="30:30" ht="30" customHeight="1" x14ac:dyDescent="0.35">
      <c r="AD744" s="93"/>
    </row>
    <row r="745" spans="30:30" ht="30" customHeight="1" x14ac:dyDescent="0.35">
      <c r="AD745" s="93"/>
    </row>
    <row r="746" spans="30:30" ht="30" customHeight="1" x14ac:dyDescent="0.35">
      <c r="AD746" s="93"/>
    </row>
    <row r="747" spans="30:30" ht="30" customHeight="1" x14ac:dyDescent="0.35">
      <c r="AD747" s="93"/>
    </row>
    <row r="748" spans="30:30" ht="30" customHeight="1" x14ac:dyDescent="0.35">
      <c r="AD748" s="93"/>
    </row>
    <row r="749" spans="30:30" ht="30" customHeight="1" x14ac:dyDescent="0.35">
      <c r="AD749" s="93"/>
    </row>
    <row r="750" spans="30:30" ht="30" customHeight="1" x14ac:dyDescent="0.35">
      <c r="AD750" s="93"/>
    </row>
    <row r="751" spans="30:30" ht="30" customHeight="1" x14ac:dyDescent="0.35">
      <c r="AD751" s="93"/>
    </row>
    <row r="752" spans="30:30" ht="30" customHeight="1" x14ac:dyDescent="0.35">
      <c r="AD752" s="93"/>
    </row>
    <row r="753" spans="30:30" ht="30" customHeight="1" x14ac:dyDescent="0.35">
      <c r="AD753" s="93"/>
    </row>
    <row r="754" spans="30:30" ht="30" customHeight="1" x14ac:dyDescent="0.35">
      <c r="AD754" s="93"/>
    </row>
    <row r="755" spans="30:30" ht="30" customHeight="1" x14ac:dyDescent="0.35">
      <c r="AD755" s="93"/>
    </row>
    <row r="756" spans="30:30" ht="30" customHeight="1" x14ac:dyDescent="0.35">
      <c r="AD756" s="93"/>
    </row>
    <row r="757" spans="30:30" ht="30" customHeight="1" x14ac:dyDescent="0.35">
      <c r="AD757" s="93"/>
    </row>
    <row r="758" spans="30:30" ht="30" customHeight="1" x14ac:dyDescent="0.35">
      <c r="AD758" s="93"/>
    </row>
    <row r="759" spans="30:30" ht="30" customHeight="1" x14ac:dyDescent="0.35">
      <c r="AD759" s="93"/>
    </row>
    <row r="760" spans="30:30" ht="30" customHeight="1" x14ac:dyDescent="0.35">
      <c r="AD760" s="93"/>
    </row>
    <row r="761" spans="30:30" ht="30" customHeight="1" x14ac:dyDescent="0.35">
      <c r="AD761" s="93"/>
    </row>
    <row r="762" spans="30:30" ht="30" customHeight="1" x14ac:dyDescent="0.35">
      <c r="AD762" s="93"/>
    </row>
    <row r="763" spans="30:30" ht="30" customHeight="1" x14ac:dyDescent="0.35">
      <c r="AD763" s="93"/>
    </row>
    <row r="764" spans="30:30" ht="30" customHeight="1" x14ac:dyDescent="0.35">
      <c r="AD764" s="93"/>
    </row>
    <row r="765" spans="30:30" ht="30" customHeight="1" x14ac:dyDescent="0.35">
      <c r="AD765" s="93"/>
    </row>
    <row r="766" spans="30:30" ht="30" customHeight="1" x14ac:dyDescent="0.35">
      <c r="AD766" s="93"/>
    </row>
    <row r="767" spans="30:30" ht="30" customHeight="1" x14ac:dyDescent="0.35">
      <c r="AD767" s="93"/>
    </row>
    <row r="768" spans="30:30" ht="30" customHeight="1" x14ac:dyDescent="0.35">
      <c r="AD768" s="93"/>
    </row>
    <row r="769" spans="30:30" ht="30" customHeight="1" x14ac:dyDescent="0.35">
      <c r="AD769" s="93"/>
    </row>
    <row r="770" spans="30:30" ht="30" customHeight="1" x14ac:dyDescent="0.35">
      <c r="AD770" s="93"/>
    </row>
    <row r="771" spans="30:30" ht="30" customHeight="1" x14ac:dyDescent="0.35">
      <c r="AD771" s="93"/>
    </row>
    <row r="772" spans="30:30" ht="30" customHeight="1" x14ac:dyDescent="0.35">
      <c r="AD772" s="93"/>
    </row>
    <row r="773" spans="30:30" ht="30" customHeight="1" x14ac:dyDescent="0.35">
      <c r="AD773" s="93"/>
    </row>
    <row r="774" spans="30:30" ht="30" customHeight="1" x14ac:dyDescent="0.35">
      <c r="AD774" s="93"/>
    </row>
    <row r="775" spans="30:30" ht="30" customHeight="1" x14ac:dyDescent="0.35">
      <c r="AD775" s="93"/>
    </row>
    <row r="776" spans="30:30" ht="30" customHeight="1" x14ac:dyDescent="0.35">
      <c r="AD776" s="93"/>
    </row>
    <row r="777" spans="30:30" ht="30" customHeight="1" x14ac:dyDescent="0.35">
      <c r="AD777" s="93"/>
    </row>
    <row r="778" spans="30:30" ht="30" customHeight="1" x14ac:dyDescent="0.35">
      <c r="AD778" s="93"/>
    </row>
    <row r="779" spans="30:30" ht="30" customHeight="1" x14ac:dyDescent="0.35">
      <c r="AD779" s="93"/>
    </row>
    <row r="780" spans="30:30" ht="30" customHeight="1" x14ac:dyDescent="0.35">
      <c r="AD780" s="93"/>
    </row>
    <row r="781" spans="30:30" ht="30" customHeight="1" x14ac:dyDescent="0.35">
      <c r="AD781" s="93"/>
    </row>
    <row r="782" spans="30:30" ht="30" customHeight="1" x14ac:dyDescent="0.35">
      <c r="AD782" s="93"/>
    </row>
    <row r="783" spans="30:30" ht="30" customHeight="1" x14ac:dyDescent="0.35">
      <c r="AD783" s="93"/>
    </row>
    <row r="784" spans="30:30" ht="30" customHeight="1" x14ac:dyDescent="0.35">
      <c r="AD784" s="93"/>
    </row>
    <row r="785" spans="30:30" ht="30" customHeight="1" x14ac:dyDescent="0.35">
      <c r="AD785" s="93"/>
    </row>
    <row r="786" spans="30:30" ht="30" customHeight="1" x14ac:dyDescent="0.35">
      <c r="AD786" s="93"/>
    </row>
    <row r="787" spans="30:30" ht="30" customHeight="1" x14ac:dyDescent="0.35">
      <c r="AD787" s="93"/>
    </row>
    <row r="788" spans="30:30" ht="30" customHeight="1" x14ac:dyDescent="0.35">
      <c r="AD788" s="93"/>
    </row>
    <row r="789" spans="30:30" ht="30" customHeight="1" x14ac:dyDescent="0.35">
      <c r="AD789" s="93"/>
    </row>
    <row r="790" spans="30:30" ht="30" customHeight="1" x14ac:dyDescent="0.35">
      <c r="AD790" s="93"/>
    </row>
    <row r="791" spans="30:30" ht="30" customHeight="1" x14ac:dyDescent="0.35">
      <c r="AD791" s="93"/>
    </row>
    <row r="792" spans="30:30" ht="30" customHeight="1" x14ac:dyDescent="0.35">
      <c r="AD792" s="93"/>
    </row>
    <row r="793" spans="30:30" ht="30" customHeight="1" x14ac:dyDescent="0.35">
      <c r="AD793" s="93"/>
    </row>
    <row r="794" spans="30:30" ht="30" customHeight="1" x14ac:dyDescent="0.35">
      <c r="AD794" s="93"/>
    </row>
    <row r="795" spans="30:30" ht="30" customHeight="1" x14ac:dyDescent="0.35">
      <c r="AD795" s="93"/>
    </row>
    <row r="796" spans="30:30" ht="30" customHeight="1" x14ac:dyDescent="0.35">
      <c r="AD796" s="93"/>
    </row>
    <row r="797" spans="30:30" ht="30" customHeight="1" x14ac:dyDescent="0.35">
      <c r="AD797" s="93"/>
    </row>
    <row r="798" spans="30:30" ht="30" customHeight="1" x14ac:dyDescent="0.35">
      <c r="AD798" s="93"/>
    </row>
    <row r="799" spans="30:30" ht="30" customHeight="1" x14ac:dyDescent="0.35">
      <c r="AD799" s="93"/>
    </row>
    <row r="800" spans="30:30" ht="30" customHeight="1" x14ac:dyDescent="0.35">
      <c r="AD800" s="93"/>
    </row>
    <row r="801" spans="30:30" ht="30" customHeight="1" x14ac:dyDescent="0.35">
      <c r="AD801" s="93"/>
    </row>
    <row r="802" spans="30:30" ht="30" customHeight="1" x14ac:dyDescent="0.35">
      <c r="AD802" s="93"/>
    </row>
    <row r="803" spans="30:30" ht="30" customHeight="1" x14ac:dyDescent="0.35">
      <c r="AD803" s="93"/>
    </row>
    <row r="804" spans="30:30" ht="30" customHeight="1" x14ac:dyDescent="0.35">
      <c r="AD804" s="93"/>
    </row>
    <row r="805" spans="30:30" ht="30" customHeight="1" x14ac:dyDescent="0.35">
      <c r="AD805" s="93"/>
    </row>
    <row r="806" spans="30:30" ht="30" customHeight="1" x14ac:dyDescent="0.35">
      <c r="AD806" s="93"/>
    </row>
    <row r="807" spans="30:30" ht="30" customHeight="1" x14ac:dyDescent="0.35">
      <c r="AD807" s="93"/>
    </row>
    <row r="808" spans="30:30" ht="30" customHeight="1" x14ac:dyDescent="0.35">
      <c r="AD808" s="93"/>
    </row>
    <row r="809" spans="30:30" ht="30" customHeight="1" x14ac:dyDescent="0.35">
      <c r="AD809" s="93"/>
    </row>
    <row r="810" spans="30:30" ht="30" customHeight="1" x14ac:dyDescent="0.35">
      <c r="AD810" s="93"/>
    </row>
    <row r="811" spans="30:30" ht="30" customHeight="1" x14ac:dyDescent="0.35">
      <c r="AD811" s="93"/>
    </row>
    <row r="812" spans="30:30" ht="30" customHeight="1" x14ac:dyDescent="0.35">
      <c r="AD812" s="93"/>
    </row>
    <row r="813" spans="30:30" ht="30" customHeight="1" x14ac:dyDescent="0.35">
      <c r="AD813" s="93"/>
    </row>
    <row r="814" spans="30:30" ht="30" customHeight="1" x14ac:dyDescent="0.35">
      <c r="AD814" s="93"/>
    </row>
    <row r="815" spans="30:30" ht="30" customHeight="1" x14ac:dyDescent="0.35">
      <c r="AD815" s="93"/>
    </row>
    <row r="816" spans="30:30" ht="30" customHeight="1" x14ac:dyDescent="0.35">
      <c r="AD816" s="93"/>
    </row>
    <row r="817" spans="30:30" ht="30" customHeight="1" x14ac:dyDescent="0.35">
      <c r="AD817" s="93"/>
    </row>
  </sheetData>
  <autoFilter ref="A3:AT3" xr:uid="{00000000-0001-0000-0000-000000000000}"/>
  <mergeCells count="37">
    <mergeCell ref="V1:V2"/>
    <mergeCell ref="AL1:AL2"/>
    <mergeCell ref="AM1:AM2"/>
    <mergeCell ref="AN1:AN2"/>
    <mergeCell ref="AC1:AC2"/>
    <mergeCell ref="AD1:AD2"/>
    <mergeCell ref="AE1:AE2"/>
    <mergeCell ref="AF1:AF2"/>
    <mergeCell ref="AG1:AG2"/>
    <mergeCell ref="AH1:AH2"/>
    <mergeCell ref="A2:C2"/>
    <mergeCell ref="E2:S2"/>
    <mergeCell ref="AI1:AI2"/>
    <mergeCell ref="AJ1:AJ2"/>
    <mergeCell ref="AK1:AK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T1:T2"/>
    <mergeCell ref="U1:U2"/>
    <mergeCell ref="AO1:AO2"/>
    <mergeCell ref="AP1:AP2"/>
    <mergeCell ref="AQ1:AQ2"/>
    <mergeCell ref="AR1:AR2"/>
    <mergeCell ref="AS1:AS2"/>
    <mergeCell ref="A4:A12"/>
    <mergeCell ref="C4:C12"/>
    <mergeCell ref="A13:A20"/>
    <mergeCell ref="C13:C20"/>
    <mergeCell ref="A21:A29"/>
    <mergeCell ref="C21:C29"/>
  </mergeCells>
  <conditionalFormatting sqref="R4:R29">
    <cfRule type="cellIs" dxfId="8" priority="1" operator="lessThan">
      <formula>0</formula>
    </cfRule>
  </conditionalFormatting>
  <conditionalFormatting sqref="T4:AC29 AE4:AS29">
    <cfRule type="cellIs" dxfId="7" priority="2" operator="greater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A88CE-E8E6-4C5A-9EE8-19FAE9955B72}">
  <sheetPr codeName="Planilha6"/>
  <dimension ref="A1:AT817"/>
  <sheetViews>
    <sheetView zoomScale="40" zoomScaleNormal="40" workbookViewId="0">
      <selection activeCell="V21" sqref="V21"/>
    </sheetView>
  </sheetViews>
  <sheetFormatPr defaultColWidth="9.81640625" defaultRowHeight="30" customHeight="1" x14ac:dyDescent="0.35"/>
  <cols>
    <col min="1" max="1" width="7.54296875" style="56" customWidth="1"/>
    <col min="2" max="2" width="7.81640625" style="56" customWidth="1"/>
    <col min="3" max="3" width="13.7265625" style="85" customWidth="1"/>
    <col min="4" max="4" width="46.54296875" style="86" customWidth="1"/>
    <col min="5" max="6" width="14.453125" style="86" customWidth="1"/>
    <col min="7" max="7" width="17.7265625" style="86" customWidth="1"/>
    <col min="8" max="8" width="17.1796875" style="86" customWidth="1"/>
    <col min="9" max="9" width="15.7265625" style="86" customWidth="1"/>
    <col min="10" max="10" width="19.7265625" style="88" customWidth="1"/>
    <col min="11" max="13" width="16" style="88" customWidth="1"/>
    <col min="14" max="14" width="17.54296875" style="88" customWidth="1"/>
    <col min="15" max="17" width="16" style="88" customWidth="1"/>
    <col min="18" max="18" width="16" style="95" customWidth="1"/>
    <col min="19" max="19" width="11.1796875" style="90" customWidth="1"/>
    <col min="20" max="20" width="16.1796875" style="93" customWidth="1"/>
    <col min="21" max="21" width="15.1796875" style="93" customWidth="1"/>
    <col min="22" max="22" width="16" style="93" customWidth="1"/>
    <col min="23" max="24" width="16.1796875" style="93" customWidth="1"/>
    <col min="25" max="25" width="15.54296875" style="93" customWidth="1"/>
    <col min="26" max="26" width="16.453125" style="93" customWidth="1"/>
    <col min="27" max="27" width="14.54296875" style="93" customWidth="1"/>
    <col min="28" max="28" width="18.81640625" style="93" bestFit="1" customWidth="1"/>
    <col min="29" max="29" width="17.54296875" style="93" customWidth="1"/>
    <col min="30" max="30" width="17.81640625" style="97" customWidth="1"/>
    <col min="31" max="31" width="16.81640625" style="93" customWidth="1"/>
    <col min="32" max="43" width="16.453125" style="93" customWidth="1"/>
    <col min="44" max="44" width="20.54296875" style="93" bestFit="1" customWidth="1"/>
    <col min="45" max="45" width="16.81640625" style="93" customWidth="1"/>
    <col min="46" max="46" width="14.81640625" style="56" customWidth="1"/>
    <col min="47" max="16384" width="9.81640625" style="56"/>
  </cols>
  <sheetData>
    <row r="1" spans="1:46" ht="38.25" customHeight="1" x14ac:dyDescent="0.35">
      <c r="A1" s="186" t="s">
        <v>83</v>
      </c>
      <c r="B1" s="187"/>
      <c r="C1" s="187"/>
      <c r="D1" s="188" t="s">
        <v>84</v>
      </c>
      <c r="E1" s="189"/>
      <c r="F1" s="189"/>
      <c r="G1" s="189"/>
      <c r="H1" s="189"/>
      <c r="I1" s="189"/>
      <c r="J1" s="190" t="s">
        <v>81</v>
      </c>
      <c r="K1" s="190"/>
      <c r="L1" s="190"/>
      <c r="M1" s="190"/>
      <c r="N1" s="190"/>
      <c r="O1" s="190"/>
      <c r="P1" s="190"/>
      <c r="Q1" s="190"/>
      <c r="R1" s="190"/>
      <c r="S1" s="190"/>
      <c r="T1" s="192" t="s">
        <v>105</v>
      </c>
      <c r="U1" s="192" t="s">
        <v>106</v>
      </c>
      <c r="V1" s="192" t="s">
        <v>107</v>
      </c>
      <c r="W1" s="192" t="s">
        <v>108</v>
      </c>
      <c r="X1" s="192" t="s">
        <v>109</v>
      </c>
      <c r="Y1" s="185" t="s">
        <v>91</v>
      </c>
      <c r="Z1" s="185" t="s">
        <v>91</v>
      </c>
      <c r="AA1" s="185" t="s">
        <v>91</v>
      </c>
      <c r="AB1" s="185" t="s">
        <v>91</v>
      </c>
      <c r="AC1" s="185" t="s">
        <v>91</v>
      </c>
      <c r="AD1" s="185" t="s">
        <v>91</v>
      </c>
      <c r="AE1" s="185" t="s">
        <v>91</v>
      </c>
      <c r="AF1" s="185" t="s">
        <v>91</v>
      </c>
      <c r="AG1" s="185" t="s">
        <v>91</v>
      </c>
      <c r="AH1" s="185" t="s">
        <v>91</v>
      </c>
      <c r="AI1" s="185" t="s">
        <v>91</v>
      </c>
      <c r="AJ1" s="185" t="s">
        <v>91</v>
      </c>
      <c r="AK1" s="185" t="s">
        <v>91</v>
      </c>
      <c r="AL1" s="185" t="s">
        <v>91</v>
      </c>
      <c r="AM1" s="185" t="s">
        <v>91</v>
      </c>
      <c r="AN1" s="185" t="s">
        <v>91</v>
      </c>
      <c r="AO1" s="185" t="s">
        <v>91</v>
      </c>
      <c r="AP1" s="185" t="s">
        <v>91</v>
      </c>
      <c r="AQ1" s="185" t="s">
        <v>91</v>
      </c>
      <c r="AR1" s="185" t="s">
        <v>91</v>
      </c>
      <c r="AS1" s="185" t="s">
        <v>91</v>
      </c>
    </row>
    <row r="2" spans="1:46" ht="30" customHeight="1" x14ac:dyDescent="0.35">
      <c r="A2" s="181" t="s">
        <v>17</v>
      </c>
      <c r="B2" s="182"/>
      <c r="C2" s="182"/>
      <c r="D2" s="103" t="str" cm="1">
        <f t="array" aca="1" ref="D2" ca="1">MID(CELL("nome.arquivo",A1),SEARCH("]",CELL("nome.arquivo"))+1,100)</f>
        <v>CEFID</v>
      </c>
      <c r="E2" s="183" t="s">
        <v>92</v>
      </c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4"/>
      <c r="T2" s="193"/>
      <c r="U2" s="193"/>
      <c r="V2" s="193"/>
      <c r="W2" s="193"/>
      <c r="X2" s="193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</row>
    <row r="3" spans="1:46" ht="30" customHeight="1" x14ac:dyDescent="0.35">
      <c r="A3" s="99" t="s">
        <v>0</v>
      </c>
      <c r="B3" s="100" t="s">
        <v>1</v>
      </c>
      <c r="C3" s="98" t="s">
        <v>2</v>
      </c>
      <c r="D3" s="57" t="s">
        <v>3</v>
      </c>
      <c r="E3" s="58" t="s">
        <v>63</v>
      </c>
      <c r="F3" s="58" t="s">
        <v>64</v>
      </c>
      <c r="G3" s="58" t="s">
        <v>4</v>
      </c>
      <c r="H3" s="58" t="s">
        <v>65</v>
      </c>
      <c r="I3" s="59" t="s">
        <v>5</v>
      </c>
      <c r="J3" s="60" t="s">
        <v>6</v>
      </c>
      <c r="K3" s="61" t="s">
        <v>7</v>
      </c>
      <c r="L3" s="61" t="s">
        <v>8</v>
      </c>
      <c r="M3" s="61" t="s">
        <v>9</v>
      </c>
      <c r="N3" s="61" t="s">
        <v>10</v>
      </c>
      <c r="O3" s="61" t="s">
        <v>11</v>
      </c>
      <c r="P3" s="61" t="s">
        <v>12</v>
      </c>
      <c r="Q3" s="61" t="s">
        <v>13</v>
      </c>
      <c r="R3" s="62" t="s">
        <v>14</v>
      </c>
      <c r="S3" s="101" t="s">
        <v>15</v>
      </c>
      <c r="T3" s="165">
        <v>46365</v>
      </c>
      <c r="U3" s="168">
        <v>46093</v>
      </c>
      <c r="V3" s="168">
        <v>46098</v>
      </c>
      <c r="W3" s="168">
        <v>46099</v>
      </c>
      <c r="X3" s="168">
        <v>46162</v>
      </c>
      <c r="Y3" s="64" t="s">
        <v>16</v>
      </c>
      <c r="Z3" s="64" t="s">
        <v>16</v>
      </c>
      <c r="AA3" s="64" t="s">
        <v>16</v>
      </c>
      <c r="AB3" s="64" t="s">
        <v>16</v>
      </c>
      <c r="AC3" s="64" t="s">
        <v>16</v>
      </c>
      <c r="AD3" s="64" t="s">
        <v>16</v>
      </c>
      <c r="AE3" s="64" t="s">
        <v>16</v>
      </c>
      <c r="AF3" s="64" t="s">
        <v>16</v>
      </c>
      <c r="AG3" s="64" t="s">
        <v>16</v>
      </c>
      <c r="AH3" s="64" t="s">
        <v>16</v>
      </c>
      <c r="AI3" s="64" t="s">
        <v>16</v>
      </c>
      <c r="AJ3" s="64" t="s">
        <v>16</v>
      </c>
      <c r="AK3" s="64" t="s">
        <v>16</v>
      </c>
      <c r="AL3" s="64" t="s">
        <v>16</v>
      </c>
      <c r="AM3" s="64" t="s">
        <v>16</v>
      </c>
      <c r="AN3" s="64" t="s">
        <v>16</v>
      </c>
      <c r="AO3" s="64" t="s">
        <v>16</v>
      </c>
      <c r="AP3" s="64" t="s">
        <v>16</v>
      </c>
      <c r="AQ3" s="64" t="s">
        <v>16</v>
      </c>
      <c r="AR3" s="64" t="s">
        <v>16</v>
      </c>
      <c r="AS3" s="64" t="s">
        <v>16</v>
      </c>
    </row>
    <row r="4" spans="1:46" ht="30" customHeight="1" x14ac:dyDescent="0.35">
      <c r="A4" s="172" t="s">
        <v>85</v>
      </c>
      <c r="B4" s="137">
        <v>1</v>
      </c>
      <c r="C4" s="173" t="s">
        <v>86</v>
      </c>
      <c r="D4" s="138" t="s">
        <v>66</v>
      </c>
      <c r="E4" s="141">
        <v>436</v>
      </c>
      <c r="F4" s="142" t="s">
        <v>67</v>
      </c>
      <c r="G4" s="142" t="s">
        <v>68</v>
      </c>
      <c r="H4" s="142" t="s">
        <v>69</v>
      </c>
      <c r="I4" s="145">
        <v>14.21</v>
      </c>
      <c r="J4" s="65">
        <v>100</v>
      </c>
      <c r="K4" s="66">
        <f>IF(SUM(T4:AS4)&gt;J4+M4,J4+M4,SUM(T4:AS4))</f>
        <v>60</v>
      </c>
      <c r="L4" s="67">
        <f>(SUM(T4:AS4))</f>
        <v>60</v>
      </c>
      <c r="M4" s="68"/>
      <c r="N4" s="69">
        <f>ROUND(IF(J4*0.25-0.5&lt;0,0,J4*0.25-0.5),0)-Q4-O4</f>
        <v>25</v>
      </c>
      <c r="O4" s="68"/>
      <c r="P4" s="68"/>
      <c r="Q4" s="68"/>
      <c r="R4" s="70">
        <f>J4-(SUM(T4:AS4))+M4+O4+P4-Q4</f>
        <v>40</v>
      </c>
      <c r="S4" s="102" t="str">
        <f>IF(R4&lt;0,"ATENÇÃO","OK")</f>
        <v>OK</v>
      </c>
      <c r="T4" s="166">
        <v>30</v>
      </c>
      <c r="U4" s="169"/>
      <c r="V4" s="169"/>
      <c r="W4" s="170">
        <v>30</v>
      </c>
      <c r="X4" s="169"/>
      <c r="Y4" s="72"/>
      <c r="Z4" s="72"/>
      <c r="AA4" s="73"/>
      <c r="AB4" s="74"/>
      <c r="AC4" s="73"/>
      <c r="AD4" s="73"/>
      <c r="AE4" s="72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5"/>
    </row>
    <row r="5" spans="1:46" ht="30" customHeight="1" x14ac:dyDescent="0.35">
      <c r="A5" s="172"/>
      <c r="B5" s="137">
        <v>2</v>
      </c>
      <c r="C5" s="174"/>
      <c r="D5" s="138" t="s">
        <v>70</v>
      </c>
      <c r="E5" s="141">
        <v>436</v>
      </c>
      <c r="F5" s="142" t="s">
        <v>67</v>
      </c>
      <c r="G5" s="142" t="s">
        <v>68</v>
      </c>
      <c r="H5" s="142" t="s">
        <v>69</v>
      </c>
      <c r="I5" s="145">
        <v>30.68</v>
      </c>
      <c r="J5" s="65">
        <v>20</v>
      </c>
      <c r="K5" s="66">
        <f t="shared" ref="K5:K29" si="0">IF(SUM(T5:AS5)&gt;J5+M5,J5+M5,SUM(T5:AS5))</f>
        <v>10</v>
      </c>
      <c r="L5" s="67">
        <f t="shared" ref="L5:L29" si="1">(SUM(T5:AS5))</f>
        <v>10</v>
      </c>
      <c r="M5" s="68"/>
      <c r="N5" s="69">
        <f t="shared" ref="N5:N29" si="2">ROUND(IF(J5*0.25-0.5&lt;0,0,J5*0.25-0.5),0)-Q5-O5</f>
        <v>5</v>
      </c>
      <c r="O5" s="68"/>
      <c r="P5" s="68"/>
      <c r="Q5" s="68"/>
      <c r="R5" s="70">
        <f t="shared" ref="R5:R29" si="3">J5-(SUM(T5:AS5))+M5+O5+P5-Q5</f>
        <v>10</v>
      </c>
      <c r="S5" s="102" t="str">
        <f t="shared" ref="S5:S29" si="4">IF(R5&lt;0,"ATENÇÃO","OK")</f>
        <v>OK</v>
      </c>
      <c r="T5" s="167"/>
      <c r="U5" s="169"/>
      <c r="V5" s="169"/>
      <c r="W5" s="169"/>
      <c r="X5" s="170">
        <v>10</v>
      </c>
      <c r="Y5" s="72"/>
      <c r="Z5" s="72"/>
      <c r="AA5" s="73"/>
      <c r="AB5" s="74"/>
      <c r="AC5" s="76"/>
      <c r="AD5" s="76"/>
      <c r="AE5" s="72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7"/>
    </row>
    <row r="6" spans="1:46" ht="30" customHeight="1" x14ac:dyDescent="0.35">
      <c r="A6" s="172"/>
      <c r="B6" s="137">
        <v>3</v>
      </c>
      <c r="C6" s="174"/>
      <c r="D6" s="138" t="s">
        <v>87</v>
      </c>
      <c r="E6" s="141">
        <v>436</v>
      </c>
      <c r="F6" s="142" t="s">
        <v>67</v>
      </c>
      <c r="G6" s="142" t="s">
        <v>68</v>
      </c>
      <c r="H6" s="142" t="s">
        <v>69</v>
      </c>
      <c r="I6" s="145">
        <v>25</v>
      </c>
      <c r="J6" s="65">
        <v>12</v>
      </c>
      <c r="K6" s="66">
        <f t="shared" si="0"/>
        <v>5</v>
      </c>
      <c r="L6" s="67">
        <f t="shared" si="1"/>
        <v>5</v>
      </c>
      <c r="M6" s="68"/>
      <c r="N6" s="69">
        <f t="shared" si="2"/>
        <v>3</v>
      </c>
      <c r="O6" s="68"/>
      <c r="P6" s="68"/>
      <c r="Q6" s="68"/>
      <c r="R6" s="70">
        <f t="shared" si="3"/>
        <v>7</v>
      </c>
      <c r="S6" s="102" t="str">
        <f t="shared" si="4"/>
        <v>OK</v>
      </c>
      <c r="T6" s="167"/>
      <c r="U6" s="170">
        <v>5</v>
      </c>
      <c r="V6" s="169"/>
      <c r="W6" s="169"/>
      <c r="X6" s="169"/>
      <c r="Y6" s="72"/>
      <c r="Z6" s="72"/>
      <c r="AA6" s="76"/>
      <c r="AB6" s="74"/>
      <c r="AC6" s="76"/>
      <c r="AD6" s="76"/>
      <c r="AE6" s="72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5"/>
    </row>
    <row r="7" spans="1:46" ht="30" customHeight="1" x14ac:dyDescent="0.35">
      <c r="A7" s="172"/>
      <c r="B7" s="137">
        <v>4</v>
      </c>
      <c r="C7" s="174"/>
      <c r="D7" s="138" t="s">
        <v>71</v>
      </c>
      <c r="E7" s="141">
        <v>436</v>
      </c>
      <c r="F7" s="142" t="s">
        <v>67</v>
      </c>
      <c r="G7" s="142" t="s">
        <v>68</v>
      </c>
      <c r="H7" s="142" t="s">
        <v>69</v>
      </c>
      <c r="I7" s="145">
        <v>75.099999999999994</v>
      </c>
      <c r="J7" s="65">
        <v>20</v>
      </c>
      <c r="K7" s="66">
        <f t="shared" si="0"/>
        <v>12</v>
      </c>
      <c r="L7" s="67">
        <f t="shared" si="1"/>
        <v>12</v>
      </c>
      <c r="M7" s="68"/>
      <c r="N7" s="69">
        <f t="shared" si="2"/>
        <v>5</v>
      </c>
      <c r="O7" s="68"/>
      <c r="P7" s="68"/>
      <c r="Q7" s="68"/>
      <c r="R7" s="70">
        <f t="shared" si="3"/>
        <v>8</v>
      </c>
      <c r="S7" s="102" t="str">
        <f t="shared" si="4"/>
        <v>OK</v>
      </c>
      <c r="T7" s="167"/>
      <c r="U7" s="169"/>
      <c r="V7" s="170">
        <v>2</v>
      </c>
      <c r="W7" s="169"/>
      <c r="X7" s="170">
        <v>10</v>
      </c>
      <c r="Y7" s="72"/>
      <c r="Z7" s="72"/>
      <c r="AA7" s="73"/>
      <c r="AB7" s="74"/>
      <c r="AC7" s="73"/>
      <c r="AD7" s="73"/>
      <c r="AE7" s="72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</row>
    <row r="8" spans="1:46" ht="30" customHeight="1" x14ac:dyDescent="0.35">
      <c r="A8" s="172"/>
      <c r="B8" s="137">
        <v>5</v>
      </c>
      <c r="C8" s="174"/>
      <c r="D8" s="138" t="s">
        <v>72</v>
      </c>
      <c r="E8" s="141">
        <v>436</v>
      </c>
      <c r="F8" s="142" t="s">
        <v>67</v>
      </c>
      <c r="G8" s="142" t="s">
        <v>68</v>
      </c>
      <c r="H8" s="142" t="s">
        <v>69</v>
      </c>
      <c r="I8" s="145">
        <v>103.68</v>
      </c>
      <c r="J8" s="65">
        <v>10</v>
      </c>
      <c r="K8" s="66">
        <f t="shared" si="0"/>
        <v>0</v>
      </c>
      <c r="L8" s="67">
        <f t="shared" si="1"/>
        <v>0</v>
      </c>
      <c r="M8" s="68"/>
      <c r="N8" s="69">
        <f t="shared" si="2"/>
        <v>2</v>
      </c>
      <c r="O8" s="68"/>
      <c r="P8" s="68"/>
      <c r="Q8" s="68"/>
      <c r="R8" s="70">
        <f t="shared" si="3"/>
        <v>10</v>
      </c>
      <c r="S8" s="102" t="str">
        <f t="shared" si="4"/>
        <v>OK</v>
      </c>
      <c r="T8" s="167"/>
      <c r="U8" s="169"/>
      <c r="V8" s="169"/>
      <c r="W8" s="169"/>
      <c r="X8" s="169"/>
      <c r="Y8" s="72"/>
      <c r="Z8" s="72"/>
      <c r="AA8" s="73"/>
      <c r="AB8" s="74"/>
      <c r="AC8" s="76"/>
      <c r="AD8" s="78"/>
      <c r="AE8" s="72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7"/>
    </row>
    <row r="9" spans="1:46" ht="30" customHeight="1" x14ac:dyDescent="0.35">
      <c r="A9" s="172"/>
      <c r="B9" s="137">
        <v>6</v>
      </c>
      <c r="C9" s="174"/>
      <c r="D9" s="138" t="s">
        <v>73</v>
      </c>
      <c r="E9" s="141">
        <v>436</v>
      </c>
      <c r="F9" s="142" t="s">
        <v>67</v>
      </c>
      <c r="G9" s="142" t="s">
        <v>68</v>
      </c>
      <c r="H9" s="142" t="s">
        <v>69</v>
      </c>
      <c r="I9" s="145">
        <v>205.21</v>
      </c>
      <c r="J9" s="65">
        <v>30</v>
      </c>
      <c r="K9" s="66">
        <f t="shared" si="0"/>
        <v>9</v>
      </c>
      <c r="L9" s="67">
        <f t="shared" si="1"/>
        <v>9</v>
      </c>
      <c r="M9" s="68"/>
      <c r="N9" s="69">
        <f t="shared" si="2"/>
        <v>7</v>
      </c>
      <c r="O9" s="68"/>
      <c r="P9" s="68"/>
      <c r="Q9" s="68"/>
      <c r="R9" s="70">
        <f t="shared" si="3"/>
        <v>21</v>
      </c>
      <c r="S9" s="102" t="str">
        <f t="shared" si="4"/>
        <v>OK</v>
      </c>
      <c r="T9" s="167"/>
      <c r="U9" s="169"/>
      <c r="V9" s="170">
        <v>1</v>
      </c>
      <c r="W9" s="169"/>
      <c r="X9" s="170">
        <v>8</v>
      </c>
      <c r="Y9" s="72"/>
      <c r="Z9" s="72"/>
      <c r="AA9" s="76"/>
      <c r="AB9" s="74"/>
      <c r="AC9" s="73"/>
      <c r="AD9" s="76"/>
      <c r="AE9" s="72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</row>
    <row r="10" spans="1:46" ht="30" customHeight="1" x14ac:dyDescent="0.35">
      <c r="A10" s="172"/>
      <c r="B10" s="137">
        <v>7</v>
      </c>
      <c r="C10" s="174"/>
      <c r="D10" s="138" t="s">
        <v>74</v>
      </c>
      <c r="E10" s="141">
        <v>436</v>
      </c>
      <c r="F10" s="142" t="s">
        <v>67</v>
      </c>
      <c r="G10" s="142" t="s">
        <v>68</v>
      </c>
      <c r="H10" s="142" t="s">
        <v>69</v>
      </c>
      <c r="I10" s="145">
        <v>220</v>
      </c>
      <c r="J10" s="65">
        <v>20</v>
      </c>
      <c r="K10" s="66">
        <f t="shared" si="0"/>
        <v>0</v>
      </c>
      <c r="L10" s="67">
        <f t="shared" si="1"/>
        <v>0</v>
      </c>
      <c r="M10" s="68"/>
      <c r="N10" s="69">
        <f t="shared" si="2"/>
        <v>5</v>
      </c>
      <c r="O10" s="68"/>
      <c r="P10" s="68"/>
      <c r="Q10" s="68"/>
      <c r="R10" s="70">
        <f t="shared" si="3"/>
        <v>20</v>
      </c>
      <c r="S10" s="102" t="str">
        <f t="shared" si="4"/>
        <v>OK</v>
      </c>
      <c r="T10" s="167"/>
      <c r="U10" s="169"/>
      <c r="V10" s="169"/>
      <c r="W10" s="169"/>
      <c r="X10" s="169"/>
      <c r="Y10" s="72"/>
      <c r="Z10" s="72"/>
      <c r="AA10" s="73"/>
      <c r="AB10" s="74"/>
      <c r="AC10" s="73"/>
      <c r="AD10" s="76"/>
      <c r="AE10" s="72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6" ht="30" customHeight="1" x14ac:dyDescent="0.35">
      <c r="A11" s="172"/>
      <c r="B11" s="137">
        <v>8</v>
      </c>
      <c r="C11" s="174"/>
      <c r="D11" s="138" t="s">
        <v>88</v>
      </c>
      <c r="E11" s="141">
        <v>436</v>
      </c>
      <c r="F11" s="142" t="s">
        <v>67</v>
      </c>
      <c r="G11" s="142" t="s">
        <v>68</v>
      </c>
      <c r="H11" s="142" t="s">
        <v>69</v>
      </c>
      <c r="I11" s="145">
        <v>217.24</v>
      </c>
      <c r="J11" s="65">
        <v>10</v>
      </c>
      <c r="K11" s="66">
        <f t="shared" si="0"/>
        <v>0</v>
      </c>
      <c r="L11" s="67">
        <f t="shared" si="1"/>
        <v>0</v>
      </c>
      <c r="M11" s="68"/>
      <c r="N11" s="69">
        <f t="shared" si="2"/>
        <v>2</v>
      </c>
      <c r="O11" s="68"/>
      <c r="P11" s="68"/>
      <c r="Q11" s="68"/>
      <c r="R11" s="70">
        <f t="shared" si="3"/>
        <v>10</v>
      </c>
      <c r="S11" s="102" t="str">
        <f t="shared" si="4"/>
        <v>OK</v>
      </c>
      <c r="T11" s="167"/>
      <c r="U11" s="169"/>
      <c r="V11" s="169"/>
      <c r="W11" s="169"/>
      <c r="X11" s="169"/>
      <c r="Y11" s="72"/>
      <c r="Z11" s="72"/>
      <c r="AA11" s="73"/>
      <c r="AB11" s="74"/>
      <c r="AC11" s="73"/>
      <c r="AD11" s="73"/>
      <c r="AE11" s="72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5"/>
    </row>
    <row r="12" spans="1:46" ht="30" customHeight="1" x14ac:dyDescent="0.35">
      <c r="A12" s="172"/>
      <c r="B12" s="137">
        <v>9</v>
      </c>
      <c r="C12" s="175"/>
      <c r="D12" s="138" t="s">
        <v>75</v>
      </c>
      <c r="E12" s="141">
        <v>436</v>
      </c>
      <c r="F12" s="142" t="s">
        <v>67</v>
      </c>
      <c r="G12" s="142" t="s">
        <v>68</v>
      </c>
      <c r="H12" s="142" t="s">
        <v>69</v>
      </c>
      <c r="I12" s="145">
        <v>223.7</v>
      </c>
      <c r="J12" s="65">
        <v>10</v>
      </c>
      <c r="K12" s="66">
        <f t="shared" si="0"/>
        <v>1</v>
      </c>
      <c r="L12" s="67">
        <f t="shared" si="1"/>
        <v>1</v>
      </c>
      <c r="M12" s="68"/>
      <c r="N12" s="69">
        <f t="shared" si="2"/>
        <v>2</v>
      </c>
      <c r="O12" s="68"/>
      <c r="P12" s="68"/>
      <c r="Q12" s="68"/>
      <c r="R12" s="70">
        <f t="shared" si="3"/>
        <v>9</v>
      </c>
      <c r="S12" s="102" t="str">
        <f t="shared" si="4"/>
        <v>OK</v>
      </c>
      <c r="T12" s="167"/>
      <c r="U12" s="169"/>
      <c r="V12" s="170">
        <v>1</v>
      </c>
      <c r="W12" s="169"/>
      <c r="X12" s="169"/>
      <c r="Y12" s="72"/>
      <c r="Z12" s="72"/>
      <c r="AA12" s="73"/>
      <c r="AB12" s="74"/>
      <c r="AC12" s="73"/>
      <c r="AD12" s="73"/>
      <c r="AE12" s="72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7"/>
    </row>
    <row r="13" spans="1:46" s="81" customFormat="1" ht="30" customHeight="1" x14ac:dyDescent="0.35">
      <c r="A13" s="176" t="s">
        <v>89</v>
      </c>
      <c r="B13" s="135">
        <v>10</v>
      </c>
      <c r="C13" s="177" t="s">
        <v>86</v>
      </c>
      <c r="D13" s="139" t="s">
        <v>66</v>
      </c>
      <c r="E13" s="143">
        <v>436</v>
      </c>
      <c r="F13" s="144" t="s">
        <v>67</v>
      </c>
      <c r="G13" s="144" t="s">
        <v>68</v>
      </c>
      <c r="H13" s="144" t="s">
        <v>69</v>
      </c>
      <c r="I13" s="146">
        <v>14.21</v>
      </c>
      <c r="J13" s="65">
        <v>0</v>
      </c>
      <c r="K13" s="66">
        <f t="shared" si="0"/>
        <v>0</v>
      </c>
      <c r="L13" s="67">
        <f t="shared" si="1"/>
        <v>0</v>
      </c>
      <c r="M13" s="68"/>
      <c r="N13" s="69">
        <f t="shared" si="2"/>
        <v>0</v>
      </c>
      <c r="O13" s="68"/>
      <c r="P13" s="68"/>
      <c r="Q13" s="68"/>
      <c r="R13" s="70">
        <f t="shared" si="3"/>
        <v>0</v>
      </c>
      <c r="S13" s="102" t="str">
        <f t="shared" si="4"/>
        <v>OK</v>
      </c>
      <c r="T13" s="167"/>
      <c r="U13" s="171"/>
      <c r="V13" s="171"/>
      <c r="W13" s="169"/>
      <c r="X13" s="171"/>
      <c r="Y13" s="72"/>
      <c r="Z13" s="79"/>
      <c r="AA13" s="80"/>
      <c r="AB13" s="74"/>
      <c r="AC13" s="73"/>
      <c r="AD13" s="73"/>
      <c r="AE13" s="72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</row>
    <row r="14" spans="1:46" ht="30" customHeight="1" x14ac:dyDescent="0.35">
      <c r="A14" s="176"/>
      <c r="B14" s="135">
        <v>11</v>
      </c>
      <c r="C14" s="178"/>
      <c r="D14" s="139" t="s">
        <v>70</v>
      </c>
      <c r="E14" s="143">
        <v>436</v>
      </c>
      <c r="F14" s="144" t="s">
        <v>67</v>
      </c>
      <c r="G14" s="144" t="s">
        <v>68</v>
      </c>
      <c r="H14" s="144" t="s">
        <v>69</v>
      </c>
      <c r="I14" s="146">
        <v>30.68</v>
      </c>
      <c r="J14" s="65">
        <v>0</v>
      </c>
      <c r="K14" s="66">
        <f t="shared" si="0"/>
        <v>0</v>
      </c>
      <c r="L14" s="67">
        <f t="shared" si="1"/>
        <v>0</v>
      </c>
      <c r="M14" s="68"/>
      <c r="N14" s="69">
        <f t="shared" si="2"/>
        <v>0</v>
      </c>
      <c r="O14" s="68"/>
      <c r="P14" s="68"/>
      <c r="Q14" s="68"/>
      <c r="R14" s="70">
        <f t="shared" si="3"/>
        <v>0</v>
      </c>
      <c r="S14" s="102" t="str">
        <f t="shared" si="4"/>
        <v>OK</v>
      </c>
      <c r="T14" s="167"/>
      <c r="U14" s="169"/>
      <c r="V14" s="169"/>
      <c r="W14" s="169"/>
      <c r="X14" s="169"/>
      <c r="Y14" s="72"/>
      <c r="Z14" s="72"/>
      <c r="AA14" s="73"/>
      <c r="AB14" s="74"/>
      <c r="AC14" s="73"/>
      <c r="AD14" s="73"/>
      <c r="AE14" s="72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</row>
    <row r="15" spans="1:46" s="81" customFormat="1" ht="30" customHeight="1" x14ac:dyDescent="0.35">
      <c r="A15" s="176"/>
      <c r="B15" s="135">
        <v>12</v>
      </c>
      <c r="C15" s="178"/>
      <c r="D15" s="139" t="s">
        <v>87</v>
      </c>
      <c r="E15" s="143">
        <v>436</v>
      </c>
      <c r="F15" s="144" t="s">
        <v>67</v>
      </c>
      <c r="G15" s="144" t="s">
        <v>68</v>
      </c>
      <c r="H15" s="144" t="s">
        <v>69</v>
      </c>
      <c r="I15" s="146">
        <v>25</v>
      </c>
      <c r="J15" s="65">
        <v>0</v>
      </c>
      <c r="K15" s="66">
        <f t="shared" si="0"/>
        <v>0</v>
      </c>
      <c r="L15" s="67">
        <f t="shared" si="1"/>
        <v>0</v>
      </c>
      <c r="M15" s="68"/>
      <c r="N15" s="69">
        <f t="shared" si="2"/>
        <v>0</v>
      </c>
      <c r="O15" s="68"/>
      <c r="P15" s="68"/>
      <c r="Q15" s="68"/>
      <c r="R15" s="70">
        <f t="shared" si="3"/>
        <v>0</v>
      </c>
      <c r="S15" s="102" t="str">
        <f t="shared" si="4"/>
        <v>OK</v>
      </c>
      <c r="T15" s="167"/>
      <c r="U15" s="171"/>
      <c r="V15" s="169"/>
      <c r="W15" s="169"/>
      <c r="X15" s="171"/>
      <c r="Y15" s="72"/>
      <c r="Z15" s="79"/>
      <c r="AA15" s="80"/>
      <c r="AB15" s="74"/>
      <c r="AC15" s="73"/>
      <c r="AD15" s="73"/>
      <c r="AE15" s="72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5"/>
    </row>
    <row r="16" spans="1:46" s="81" customFormat="1" ht="30" customHeight="1" x14ac:dyDescent="0.35">
      <c r="A16" s="176"/>
      <c r="B16" s="135">
        <v>13</v>
      </c>
      <c r="C16" s="178"/>
      <c r="D16" s="139" t="s">
        <v>71</v>
      </c>
      <c r="E16" s="143">
        <v>436</v>
      </c>
      <c r="F16" s="144" t="s">
        <v>67</v>
      </c>
      <c r="G16" s="144" t="s">
        <v>68</v>
      </c>
      <c r="H16" s="144" t="s">
        <v>69</v>
      </c>
      <c r="I16" s="146">
        <v>75.099999999999994</v>
      </c>
      <c r="J16" s="65">
        <v>0</v>
      </c>
      <c r="K16" s="66">
        <f t="shared" si="0"/>
        <v>0</v>
      </c>
      <c r="L16" s="67">
        <f t="shared" si="1"/>
        <v>0</v>
      </c>
      <c r="M16" s="68"/>
      <c r="N16" s="69">
        <f t="shared" si="2"/>
        <v>0</v>
      </c>
      <c r="O16" s="68"/>
      <c r="P16" s="68"/>
      <c r="Q16" s="68"/>
      <c r="R16" s="70">
        <f t="shared" si="3"/>
        <v>0</v>
      </c>
      <c r="S16" s="102" t="str">
        <f t="shared" si="4"/>
        <v>OK</v>
      </c>
      <c r="T16" s="167"/>
      <c r="U16" s="171"/>
      <c r="V16" s="169"/>
      <c r="W16" s="169"/>
      <c r="X16" s="171"/>
      <c r="Y16" s="72"/>
      <c r="Z16" s="79"/>
      <c r="AA16" s="80"/>
      <c r="AB16" s="74"/>
      <c r="AC16" s="73"/>
      <c r="AD16" s="73"/>
      <c r="AE16" s="72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5"/>
    </row>
    <row r="17" spans="1:46" s="81" customFormat="1" ht="30" customHeight="1" x14ac:dyDescent="0.35">
      <c r="A17" s="176"/>
      <c r="B17" s="135">
        <v>14</v>
      </c>
      <c r="C17" s="178"/>
      <c r="D17" s="139" t="s">
        <v>72</v>
      </c>
      <c r="E17" s="143">
        <v>436</v>
      </c>
      <c r="F17" s="144" t="s">
        <v>67</v>
      </c>
      <c r="G17" s="144" t="s">
        <v>68</v>
      </c>
      <c r="H17" s="144" t="s">
        <v>69</v>
      </c>
      <c r="I17" s="146">
        <v>103.68</v>
      </c>
      <c r="J17" s="65">
        <v>0</v>
      </c>
      <c r="K17" s="66">
        <f t="shared" si="0"/>
        <v>0</v>
      </c>
      <c r="L17" s="67">
        <f t="shared" si="1"/>
        <v>0</v>
      </c>
      <c r="M17" s="68"/>
      <c r="N17" s="69">
        <f t="shared" si="2"/>
        <v>0</v>
      </c>
      <c r="O17" s="68"/>
      <c r="P17" s="68"/>
      <c r="Q17" s="68"/>
      <c r="R17" s="70">
        <f t="shared" si="3"/>
        <v>0</v>
      </c>
      <c r="S17" s="102" t="str">
        <f t="shared" si="4"/>
        <v>OK</v>
      </c>
      <c r="T17" s="167"/>
      <c r="U17" s="171"/>
      <c r="V17" s="169"/>
      <c r="W17" s="169"/>
      <c r="X17" s="171"/>
      <c r="Y17" s="72"/>
      <c r="Z17" s="79"/>
      <c r="AA17" s="80"/>
      <c r="AB17" s="74"/>
      <c r="AC17" s="73"/>
      <c r="AD17" s="73"/>
      <c r="AE17" s="72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5"/>
    </row>
    <row r="18" spans="1:46" s="81" customFormat="1" ht="30" customHeight="1" x14ac:dyDescent="0.35">
      <c r="A18" s="176"/>
      <c r="B18" s="135">
        <v>15</v>
      </c>
      <c r="C18" s="178"/>
      <c r="D18" s="139" t="s">
        <v>73</v>
      </c>
      <c r="E18" s="143">
        <v>436</v>
      </c>
      <c r="F18" s="144" t="s">
        <v>67</v>
      </c>
      <c r="G18" s="144" t="s">
        <v>68</v>
      </c>
      <c r="H18" s="144" t="s">
        <v>69</v>
      </c>
      <c r="I18" s="146">
        <v>205.21</v>
      </c>
      <c r="J18" s="65">
        <v>0</v>
      </c>
      <c r="K18" s="66">
        <f t="shared" si="0"/>
        <v>0</v>
      </c>
      <c r="L18" s="67">
        <f t="shared" si="1"/>
        <v>0</v>
      </c>
      <c r="M18" s="68"/>
      <c r="N18" s="69">
        <f t="shared" si="2"/>
        <v>0</v>
      </c>
      <c r="O18" s="68"/>
      <c r="P18" s="68"/>
      <c r="Q18" s="68"/>
      <c r="R18" s="70">
        <f t="shared" si="3"/>
        <v>0</v>
      </c>
      <c r="S18" s="102" t="str">
        <f t="shared" si="4"/>
        <v>OK</v>
      </c>
      <c r="T18" s="167"/>
      <c r="U18" s="171"/>
      <c r="V18" s="169"/>
      <c r="W18" s="169"/>
      <c r="X18" s="171"/>
      <c r="Y18" s="72"/>
      <c r="Z18" s="79"/>
      <c r="AA18" s="80"/>
      <c r="AB18" s="74"/>
      <c r="AC18" s="73"/>
      <c r="AD18" s="73"/>
      <c r="AE18" s="72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5"/>
    </row>
    <row r="19" spans="1:46" s="81" customFormat="1" ht="30" customHeight="1" x14ac:dyDescent="0.35">
      <c r="A19" s="176"/>
      <c r="B19" s="135">
        <v>16</v>
      </c>
      <c r="C19" s="178"/>
      <c r="D19" s="139" t="s">
        <v>74</v>
      </c>
      <c r="E19" s="143">
        <v>436</v>
      </c>
      <c r="F19" s="144" t="s">
        <v>67</v>
      </c>
      <c r="G19" s="144" t="s">
        <v>68</v>
      </c>
      <c r="H19" s="144" t="s">
        <v>69</v>
      </c>
      <c r="I19" s="146">
        <v>220</v>
      </c>
      <c r="J19" s="65">
        <v>0</v>
      </c>
      <c r="K19" s="66">
        <f t="shared" si="0"/>
        <v>0</v>
      </c>
      <c r="L19" s="67">
        <f t="shared" si="1"/>
        <v>0</v>
      </c>
      <c r="M19" s="68"/>
      <c r="N19" s="69">
        <f t="shared" si="2"/>
        <v>0</v>
      </c>
      <c r="O19" s="68"/>
      <c r="P19" s="68"/>
      <c r="Q19" s="68"/>
      <c r="R19" s="70">
        <f t="shared" si="3"/>
        <v>0</v>
      </c>
      <c r="S19" s="102" t="str">
        <f t="shared" si="4"/>
        <v>OK</v>
      </c>
      <c r="T19" s="167"/>
      <c r="U19" s="171"/>
      <c r="V19" s="169"/>
      <c r="W19" s="169"/>
      <c r="X19" s="171"/>
      <c r="Y19" s="72"/>
      <c r="Z19" s="79"/>
      <c r="AA19" s="80"/>
      <c r="AB19" s="74"/>
      <c r="AC19" s="73"/>
      <c r="AD19" s="73"/>
      <c r="AE19" s="72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5"/>
    </row>
    <row r="20" spans="1:46" s="81" customFormat="1" ht="30" customHeight="1" x14ac:dyDescent="0.35">
      <c r="A20" s="176"/>
      <c r="B20" s="135">
        <v>17</v>
      </c>
      <c r="C20" s="179"/>
      <c r="D20" s="139" t="s">
        <v>75</v>
      </c>
      <c r="E20" s="143">
        <v>436</v>
      </c>
      <c r="F20" s="144" t="s">
        <v>67</v>
      </c>
      <c r="G20" s="144" t="s">
        <v>68</v>
      </c>
      <c r="H20" s="144" t="s">
        <v>69</v>
      </c>
      <c r="I20" s="146">
        <v>223.7</v>
      </c>
      <c r="J20" s="65">
        <v>0</v>
      </c>
      <c r="K20" s="66">
        <f t="shared" si="0"/>
        <v>0</v>
      </c>
      <c r="L20" s="67">
        <f t="shared" si="1"/>
        <v>0</v>
      </c>
      <c r="M20" s="68"/>
      <c r="N20" s="69">
        <f t="shared" si="2"/>
        <v>0</v>
      </c>
      <c r="O20" s="68"/>
      <c r="P20" s="68"/>
      <c r="Q20" s="68"/>
      <c r="R20" s="70">
        <f t="shared" si="3"/>
        <v>0</v>
      </c>
      <c r="S20" s="102" t="str">
        <f t="shared" si="4"/>
        <v>OK</v>
      </c>
      <c r="T20" s="167"/>
      <c r="U20" s="171"/>
      <c r="V20" s="169"/>
      <c r="W20" s="169"/>
      <c r="X20" s="171"/>
      <c r="Y20" s="72"/>
      <c r="Z20" s="79"/>
      <c r="AA20" s="80"/>
      <c r="AB20" s="74"/>
      <c r="AC20" s="73"/>
      <c r="AD20" s="73"/>
      <c r="AE20" s="72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5"/>
    </row>
    <row r="21" spans="1:46" s="81" customFormat="1" ht="30" customHeight="1" x14ac:dyDescent="0.35">
      <c r="A21" s="180" t="s">
        <v>90</v>
      </c>
      <c r="B21" s="137">
        <v>18</v>
      </c>
      <c r="C21" s="173" t="s">
        <v>86</v>
      </c>
      <c r="D21" s="138" t="s">
        <v>66</v>
      </c>
      <c r="E21" s="141">
        <v>436</v>
      </c>
      <c r="F21" s="142" t="s">
        <v>67</v>
      </c>
      <c r="G21" s="142" t="s">
        <v>68</v>
      </c>
      <c r="H21" s="142" t="s">
        <v>69</v>
      </c>
      <c r="I21" s="145">
        <v>14.21</v>
      </c>
      <c r="J21" s="65">
        <v>0</v>
      </c>
      <c r="K21" s="66">
        <f t="shared" si="0"/>
        <v>0</v>
      </c>
      <c r="L21" s="67">
        <f t="shared" si="1"/>
        <v>0</v>
      </c>
      <c r="M21" s="68"/>
      <c r="N21" s="69">
        <f t="shared" si="2"/>
        <v>0</v>
      </c>
      <c r="O21" s="68"/>
      <c r="P21" s="68"/>
      <c r="Q21" s="68"/>
      <c r="R21" s="70">
        <f t="shared" si="3"/>
        <v>0</v>
      </c>
      <c r="S21" s="102" t="str">
        <f t="shared" si="4"/>
        <v>OK</v>
      </c>
      <c r="T21" s="167"/>
      <c r="U21" s="171"/>
      <c r="V21" s="169"/>
      <c r="W21" s="169"/>
      <c r="X21" s="171"/>
      <c r="Y21" s="72"/>
      <c r="Z21" s="79"/>
      <c r="AA21" s="80"/>
      <c r="AB21" s="74"/>
      <c r="AC21" s="73"/>
      <c r="AD21" s="73"/>
      <c r="AE21" s="72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5"/>
    </row>
    <row r="22" spans="1:46" s="81" customFormat="1" ht="30" customHeight="1" x14ac:dyDescent="0.35">
      <c r="A22" s="180"/>
      <c r="B22" s="137">
        <v>19</v>
      </c>
      <c r="C22" s="174"/>
      <c r="D22" s="138" t="s">
        <v>70</v>
      </c>
      <c r="E22" s="141">
        <v>436</v>
      </c>
      <c r="F22" s="142" t="s">
        <v>67</v>
      </c>
      <c r="G22" s="142" t="s">
        <v>68</v>
      </c>
      <c r="H22" s="142" t="s">
        <v>69</v>
      </c>
      <c r="I22" s="145">
        <v>30.68</v>
      </c>
      <c r="J22" s="65">
        <v>0</v>
      </c>
      <c r="K22" s="66">
        <f t="shared" si="0"/>
        <v>0</v>
      </c>
      <c r="L22" s="67">
        <f t="shared" si="1"/>
        <v>0</v>
      </c>
      <c r="M22" s="68"/>
      <c r="N22" s="69">
        <f t="shared" si="2"/>
        <v>0</v>
      </c>
      <c r="O22" s="68"/>
      <c r="P22" s="68"/>
      <c r="Q22" s="68"/>
      <c r="R22" s="70">
        <f t="shared" si="3"/>
        <v>0</v>
      </c>
      <c r="S22" s="102" t="str">
        <f t="shared" si="4"/>
        <v>OK</v>
      </c>
      <c r="T22" s="167"/>
      <c r="U22" s="171"/>
      <c r="V22" s="169"/>
      <c r="W22" s="169"/>
      <c r="X22" s="171"/>
      <c r="Y22" s="72"/>
      <c r="Z22" s="79"/>
      <c r="AA22" s="80"/>
      <c r="AB22" s="74"/>
      <c r="AC22" s="73"/>
      <c r="AD22" s="73"/>
      <c r="AE22" s="72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5"/>
    </row>
    <row r="23" spans="1:46" s="81" customFormat="1" ht="30" customHeight="1" x14ac:dyDescent="0.35">
      <c r="A23" s="180"/>
      <c r="B23" s="137">
        <v>20</v>
      </c>
      <c r="C23" s="174"/>
      <c r="D23" s="138" t="s">
        <v>87</v>
      </c>
      <c r="E23" s="141">
        <v>436</v>
      </c>
      <c r="F23" s="142" t="s">
        <v>67</v>
      </c>
      <c r="G23" s="142" t="s">
        <v>68</v>
      </c>
      <c r="H23" s="142" t="s">
        <v>69</v>
      </c>
      <c r="I23" s="145">
        <v>25</v>
      </c>
      <c r="J23" s="65">
        <v>0</v>
      </c>
      <c r="K23" s="66">
        <f t="shared" si="0"/>
        <v>0</v>
      </c>
      <c r="L23" s="67">
        <f t="shared" si="1"/>
        <v>0</v>
      </c>
      <c r="M23" s="68"/>
      <c r="N23" s="69">
        <f t="shared" si="2"/>
        <v>0</v>
      </c>
      <c r="O23" s="68"/>
      <c r="P23" s="68"/>
      <c r="Q23" s="68"/>
      <c r="R23" s="70">
        <f t="shared" si="3"/>
        <v>0</v>
      </c>
      <c r="S23" s="102" t="str">
        <f t="shared" si="4"/>
        <v>OK</v>
      </c>
      <c r="T23" s="167"/>
      <c r="U23" s="171"/>
      <c r="V23" s="169"/>
      <c r="W23" s="169"/>
      <c r="X23" s="171"/>
      <c r="Y23" s="72"/>
      <c r="Z23" s="79"/>
      <c r="AA23" s="80"/>
      <c r="AB23" s="74"/>
      <c r="AC23" s="73"/>
      <c r="AD23" s="73"/>
      <c r="AE23" s="72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5"/>
    </row>
    <row r="24" spans="1:46" s="81" customFormat="1" ht="30" customHeight="1" x14ac:dyDescent="0.35">
      <c r="A24" s="180"/>
      <c r="B24" s="137">
        <v>21</v>
      </c>
      <c r="C24" s="174"/>
      <c r="D24" s="138" t="s">
        <v>71</v>
      </c>
      <c r="E24" s="141">
        <v>436</v>
      </c>
      <c r="F24" s="142" t="s">
        <v>67</v>
      </c>
      <c r="G24" s="142" t="s">
        <v>68</v>
      </c>
      <c r="H24" s="142" t="s">
        <v>69</v>
      </c>
      <c r="I24" s="145">
        <v>75.099999999999994</v>
      </c>
      <c r="J24" s="65">
        <v>0</v>
      </c>
      <c r="K24" s="66">
        <f t="shared" si="0"/>
        <v>0</v>
      </c>
      <c r="L24" s="67">
        <f t="shared" si="1"/>
        <v>0</v>
      </c>
      <c r="M24" s="68"/>
      <c r="N24" s="69">
        <f t="shared" si="2"/>
        <v>0</v>
      </c>
      <c r="O24" s="68"/>
      <c r="P24" s="68"/>
      <c r="Q24" s="68"/>
      <c r="R24" s="70">
        <f t="shared" si="3"/>
        <v>0</v>
      </c>
      <c r="S24" s="102" t="str">
        <f t="shared" si="4"/>
        <v>OK</v>
      </c>
      <c r="T24" s="167"/>
      <c r="U24" s="171"/>
      <c r="V24" s="169"/>
      <c r="W24" s="169"/>
      <c r="X24" s="171"/>
      <c r="Y24" s="72"/>
      <c r="Z24" s="79"/>
      <c r="AA24" s="80"/>
      <c r="AB24" s="74"/>
      <c r="AC24" s="73"/>
      <c r="AD24" s="73"/>
      <c r="AE24" s="72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5"/>
    </row>
    <row r="25" spans="1:46" s="81" customFormat="1" ht="30" customHeight="1" x14ac:dyDescent="0.35">
      <c r="A25" s="180"/>
      <c r="B25" s="137">
        <v>22</v>
      </c>
      <c r="C25" s="174"/>
      <c r="D25" s="138" t="s">
        <v>72</v>
      </c>
      <c r="E25" s="141">
        <v>436</v>
      </c>
      <c r="F25" s="142" t="s">
        <v>67</v>
      </c>
      <c r="G25" s="142" t="s">
        <v>68</v>
      </c>
      <c r="H25" s="142" t="s">
        <v>69</v>
      </c>
      <c r="I25" s="145">
        <v>103.68</v>
      </c>
      <c r="J25" s="65">
        <v>0</v>
      </c>
      <c r="K25" s="66">
        <f t="shared" si="0"/>
        <v>0</v>
      </c>
      <c r="L25" s="67">
        <f t="shared" si="1"/>
        <v>0</v>
      </c>
      <c r="M25" s="68"/>
      <c r="N25" s="69">
        <f t="shared" si="2"/>
        <v>0</v>
      </c>
      <c r="O25" s="68"/>
      <c r="P25" s="68"/>
      <c r="Q25" s="68"/>
      <c r="R25" s="70">
        <f t="shared" si="3"/>
        <v>0</v>
      </c>
      <c r="S25" s="102" t="str">
        <f t="shared" si="4"/>
        <v>OK</v>
      </c>
      <c r="T25" s="167"/>
      <c r="U25" s="171"/>
      <c r="V25" s="169"/>
      <c r="W25" s="169"/>
      <c r="X25" s="171"/>
      <c r="Y25" s="72"/>
      <c r="Z25" s="79"/>
      <c r="AA25" s="80"/>
      <c r="AB25" s="74"/>
      <c r="AC25" s="73"/>
      <c r="AD25" s="73"/>
      <c r="AE25" s="72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5"/>
    </row>
    <row r="26" spans="1:46" s="81" customFormat="1" ht="30" customHeight="1" x14ac:dyDescent="0.35">
      <c r="A26" s="180"/>
      <c r="B26" s="137">
        <v>23</v>
      </c>
      <c r="C26" s="174"/>
      <c r="D26" s="138" t="s">
        <v>73</v>
      </c>
      <c r="E26" s="141">
        <v>436</v>
      </c>
      <c r="F26" s="142" t="s">
        <v>67</v>
      </c>
      <c r="G26" s="142" t="s">
        <v>68</v>
      </c>
      <c r="H26" s="142" t="s">
        <v>69</v>
      </c>
      <c r="I26" s="145">
        <v>205.21</v>
      </c>
      <c r="J26" s="65">
        <v>0</v>
      </c>
      <c r="K26" s="66">
        <f t="shared" si="0"/>
        <v>0</v>
      </c>
      <c r="L26" s="67">
        <f t="shared" si="1"/>
        <v>0</v>
      </c>
      <c r="M26" s="68"/>
      <c r="N26" s="69">
        <f t="shared" si="2"/>
        <v>0</v>
      </c>
      <c r="O26" s="68"/>
      <c r="P26" s="68"/>
      <c r="Q26" s="68"/>
      <c r="R26" s="70">
        <f t="shared" si="3"/>
        <v>0</v>
      </c>
      <c r="S26" s="102" t="str">
        <f t="shared" si="4"/>
        <v>OK</v>
      </c>
      <c r="T26" s="167"/>
      <c r="U26" s="171"/>
      <c r="V26" s="169"/>
      <c r="W26" s="169"/>
      <c r="X26" s="171"/>
      <c r="Y26" s="72"/>
      <c r="Z26" s="79"/>
      <c r="AA26" s="80"/>
      <c r="AB26" s="74"/>
      <c r="AC26" s="73"/>
      <c r="AD26" s="73"/>
      <c r="AE26" s="72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5"/>
    </row>
    <row r="27" spans="1:46" s="81" customFormat="1" ht="30" customHeight="1" x14ac:dyDescent="0.35">
      <c r="A27" s="180"/>
      <c r="B27" s="137">
        <v>24</v>
      </c>
      <c r="C27" s="174"/>
      <c r="D27" s="138" t="s">
        <v>74</v>
      </c>
      <c r="E27" s="141">
        <v>436</v>
      </c>
      <c r="F27" s="142" t="s">
        <v>67</v>
      </c>
      <c r="G27" s="142" t="s">
        <v>68</v>
      </c>
      <c r="H27" s="142" t="s">
        <v>69</v>
      </c>
      <c r="I27" s="145">
        <v>220</v>
      </c>
      <c r="J27" s="65">
        <v>0</v>
      </c>
      <c r="K27" s="66">
        <f t="shared" si="0"/>
        <v>0</v>
      </c>
      <c r="L27" s="67">
        <f t="shared" si="1"/>
        <v>0</v>
      </c>
      <c r="M27" s="68"/>
      <c r="N27" s="69">
        <f t="shared" si="2"/>
        <v>0</v>
      </c>
      <c r="O27" s="68"/>
      <c r="P27" s="68"/>
      <c r="Q27" s="68"/>
      <c r="R27" s="70">
        <f t="shared" si="3"/>
        <v>0</v>
      </c>
      <c r="S27" s="102" t="str">
        <f t="shared" si="4"/>
        <v>OK</v>
      </c>
      <c r="T27" s="167"/>
      <c r="U27" s="171"/>
      <c r="V27" s="169"/>
      <c r="W27" s="169"/>
      <c r="X27" s="171"/>
      <c r="Y27" s="72"/>
      <c r="Z27" s="79"/>
      <c r="AA27" s="80"/>
      <c r="AB27" s="74"/>
      <c r="AC27" s="73"/>
      <c r="AD27" s="73"/>
      <c r="AE27" s="72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5"/>
    </row>
    <row r="28" spans="1:46" s="81" customFormat="1" ht="30" customHeight="1" x14ac:dyDescent="0.35">
      <c r="A28" s="180"/>
      <c r="B28" s="137">
        <v>25</v>
      </c>
      <c r="C28" s="174"/>
      <c r="D28" s="138" t="s">
        <v>88</v>
      </c>
      <c r="E28" s="141">
        <v>436</v>
      </c>
      <c r="F28" s="142" t="s">
        <v>67</v>
      </c>
      <c r="G28" s="142" t="s">
        <v>68</v>
      </c>
      <c r="H28" s="142" t="s">
        <v>69</v>
      </c>
      <c r="I28" s="145">
        <v>217.24</v>
      </c>
      <c r="J28" s="65">
        <v>0</v>
      </c>
      <c r="K28" s="66">
        <f t="shared" si="0"/>
        <v>0</v>
      </c>
      <c r="L28" s="67">
        <f t="shared" si="1"/>
        <v>0</v>
      </c>
      <c r="M28" s="68"/>
      <c r="N28" s="69">
        <f t="shared" si="2"/>
        <v>0</v>
      </c>
      <c r="O28" s="68"/>
      <c r="P28" s="68"/>
      <c r="Q28" s="68"/>
      <c r="R28" s="70">
        <f t="shared" si="3"/>
        <v>0</v>
      </c>
      <c r="S28" s="102" t="str">
        <f t="shared" si="4"/>
        <v>OK</v>
      </c>
      <c r="T28" s="167"/>
      <c r="U28" s="171"/>
      <c r="V28" s="169"/>
      <c r="W28" s="169"/>
      <c r="X28" s="171"/>
      <c r="Y28" s="72"/>
      <c r="Z28" s="79"/>
      <c r="AA28" s="80"/>
      <c r="AB28" s="74"/>
      <c r="AC28" s="73"/>
      <c r="AD28" s="73"/>
      <c r="AE28" s="72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5"/>
    </row>
    <row r="29" spans="1:46" ht="30" customHeight="1" x14ac:dyDescent="0.35">
      <c r="A29" s="180"/>
      <c r="B29" s="140">
        <v>26</v>
      </c>
      <c r="C29" s="175"/>
      <c r="D29" s="138" t="s">
        <v>75</v>
      </c>
      <c r="E29" s="141">
        <v>436</v>
      </c>
      <c r="F29" s="142" t="s">
        <v>67</v>
      </c>
      <c r="G29" s="142" t="s">
        <v>68</v>
      </c>
      <c r="H29" s="142" t="s">
        <v>69</v>
      </c>
      <c r="I29" s="145">
        <v>223.7</v>
      </c>
      <c r="J29" s="65">
        <v>0</v>
      </c>
      <c r="K29" s="66">
        <f t="shared" si="0"/>
        <v>0</v>
      </c>
      <c r="L29" s="67">
        <f t="shared" si="1"/>
        <v>0</v>
      </c>
      <c r="M29" s="68"/>
      <c r="N29" s="69">
        <f t="shared" si="2"/>
        <v>0</v>
      </c>
      <c r="O29" s="68"/>
      <c r="P29" s="68"/>
      <c r="Q29" s="68"/>
      <c r="R29" s="70">
        <f t="shared" si="3"/>
        <v>0</v>
      </c>
      <c r="S29" s="102" t="str">
        <f t="shared" si="4"/>
        <v>OK</v>
      </c>
      <c r="T29" s="167"/>
      <c r="U29" s="169"/>
      <c r="V29" s="169"/>
      <c r="W29" s="169"/>
      <c r="X29" s="169"/>
      <c r="Y29" s="72"/>
      <c r="Z29" s="72"/>
      <c r="AA29" s="76"/>
      <c r="AB29" s="74"/>
      <c r="AC29" s="76"/>
      <c r="AD29" s="73"/>
      <c r="AE29" s="72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84"/>
    </row>
    <row r="30" spans="1:46" ht="30" customHeight="1" x14ac:dyDescent="0.35">
      <c r="I30" s="87"/>
      <c r="J30" s="134">
        <f>SUM(J4:J29)</f>
        <v>232</v>
      </c>
      <c r="M30" s="89"/>
      <c r="N30" s="89"/>
      <c r="O30" s="89"/>
      <c r="P30" s="89"/>
      <c r="Q30" s="89"/>
      <c r="R30" s="89">
        <f>SUM(R4:R29)</f>
        <v>135</v>
      </c>
      <c r="T30" s="91">
        <f t="shared" ref="T30:AS30" si="5">SUMPRODUCT($I$4:$I$29,T4:T29)</f>
        <v>426.3</v>
      </c>
      <c r="U30" s="91">
        <f t="shared" si="5"/>
        <v>125</v>
      </c>
      <c r="V30" s="91">
        <f t="shared" si="5"/>
        <v>579.1099999999999</v>
      </c>
      <c r="W30" s="91">
        <f t="shared" si="5"/>
        <v>426.3</v>
      </c>
      <c r="X30" s="91">
        <f t="shared" si="5"/>
        <v>2699.48</v>
      </c>
      <c r="Y30" s="91">
        <f t="shared" si="5"/>
        <v>0</v>
      </c>
      <c r="Z30" s="91">
        <f t="shared" si="5"/>
        <v>0</v>
      </c>
      <c r="AA30" s="91">
        <f t="shared" si="5"/>
        <v>0</v>
      </c>
      <c r="AB30" s="91">
        <f t="shared" si="5"/>
        <v>0</v>
      </c>
      <c r="AC30" s="91">
        <f t="shared" si="5"/>
        <v>0</v>
      </c>
      <c r="AD30" s="91">
        <f t="shared" si="5"/>
        <v>0</v>
      </c>
      <c r="AE30" s="91">
        <f t="shared" si="5"/>
        <v>0</v>
      </c>
      <c r="AF30" s="91">
        <f t="shared" si="5"/>
        <v>0</v>
      </c>
      <c r="AG30" s="91">
        <f t="shared" si="5"/>
        <v>0</v>
      </c>
      <c r="AH30" s="91">
        <f t="shared" si="5"/>
        <v>0</v>
      </c>
      <c r="AI30" s="91">
        <f t="shared" si="5"/>
        <v>0</v>
      </c>
      <c r="AJ30" s="91">
        <f t="shared" si="5"/>
        <v>0</v>
      </c>
      <c r="AK30" s="91">
        <f t="shared" si="5"/>
        <v>0</v>
      </c>
      <c r="AL30" s="91">
        <f t="shared" si="5"/>
        <v>0</v>
      </c>
      <c r="AM30" s="91">
        <f t="shared" si="5"/>
        <v>0</v>
      </c>
      <c r="AN30" s="91">
        <f t="shared" si="5"/>
        <v>0</v>
      </c>
      <c r="AO30" s="91">
        <f t="shared" si="5"/>
        <v>0</v>
      </c>
      <c r="AP30" s="91">
        <f t="shared" si="5"/>
        <v>0</v>
      </c>
      <c r="AQ30" s="91">
        <f t="shared" si="5"/>
        <v>0</v>
      </c>
      <c r="AR30" s="91">
        <f t="shared" si="5"/>
        <v>0</v>
      </c>
      <c r="AS30" s="91">
        <f t="shared" si="5"/>
        <v>0</v>
      </c>
      <c r="AT30" s="75"/>
    </row>
    <row r="31" spans="1:46" ht="30" customHeight="1" x14ac:dyDescent="0.35">
      <c r="D31" s="82" t="s">
        <v>82</v>
      </c>
      <c r="J31" s="132">
        <f t="shared" ref="J31:R31" si="6">SUMPRODUCT($I$4:$I$29,J4:J29)</f>
        <v>19839.100000000002</v>
      </c>
      <c r="K31" s="92">
        <f t="shared" si="6"/>
        <v>4256.1899999999996</v>
      </c>
      <c r="L31" s="92">
        <f t="shared" si="6"/>
        <v>4256.1899999999996</v>
      </c>
      <c r="M31" s="92">
        <f t="shared" si="6"/>
        <v>0</v>
      </c>
      <c r="N31" s="92">
        <f t="shared" si="6"/>
        <v>4584.8599999999997</v>
      </c>
      <c r="O31" s="92">
        <f t="shared" si="6"/>
        <v>0</v>
      </c>
      <c r="P31" s="92">
        <f t="shared" si="6"/>
        <v>0</v>
      </c>
      <c r="Q31" s="92">
        <f t="shared" si="6"/>
        <v>0</v>
      </c>
      <c r="R31" s="92">
        <f t="shared" si="6"/>
        <v>15582.909999999998</v>
      </c>
      <c r="AA31" s="94"/>
      <c r="AC31" s="94"/>
      <c r="AD31" s="78"/>
    </row>
    <row r="32" spans="1:46" ht="30" customHeight="1" x14ac:dyDescent="0.35">
      <c r="D32" s="133" t="s">
        <v>61</v>
      </c>
      <c r="AD32" s="93"/>
    </row>
    <row r="33" spans="4:39" ht="30" customHeight="1" x14ac:dyDescent="0.35">
      <c r="D33" s="133" t="s">
        <v>62</v>
      </c>
      <c r="AD33" s="93"/>
      <c r="AK33" s="96"/>
      <c r="AM33" s="96"/>
    </row>
    <row r="34" spans="4:39" ht="30" customHeight="1" x14ac:dyDescent="0.35">
      <c r="AD34" s="93"/>
      <c r="AK34" s="96"/>
      <c r="AM34" s="96"/>
    </row>
    <row r="35" spans="4:39" ht="30" customHeight="1" x14ac:dyDescent="0.35">
      <c r="AD35" s="93"/>
      <c r="AK35" s="96"/>
      <c r="AM35" s="96"/>
    </row>
    <row r="36" spans="4:39" ht="30" customHeight="1" x14ac:dyDescent="0.35">
      <c r="AD36" s="93"/>
      <c r="AK36" s="96"/>
      <c r="AM36" s="96"/>
    </row>
    <row r="37" spans="4:39" ht="30" customHeight="1" x14ac:dyDescent="0.35">
      <c r="AD37" s="93"/>
      <c r="AK37" s="96"/>
      <c r="AM37" s="96"/>
    </row>
    <row r="38" spans="4:39" ht="30" customHeight="1" x14ac:dyDescent="0.35">
      <c r="AD38" s="93"/>
      <c r="AK38" s="96"/>
      <c r="AM38" s="96"/>
    </row>
    <row r="39" spans="4:39" ht="30" customHeight="1" x14ac:dyDescent="0.35">
      <c r="AD39" s="93"/>
      <c r="AM39" s="96"/>
    </row>
    <row r="40" spans="4:39" ht="30" customHeight="1" x14ac:dyDescent="0.35">
      <c r="AD40" s="93"/>
      <c r="AM40" s="96"/>
    </row>
    <row r="41" spans="4:39" ht="30" customHeight="1" x14ac:dyDescent="0.35">
      <c r="AD41" s="93"/>
      <c r="AM41" s="96"/>
    </row>
    <row r="42" spans="4:39" ht="30" customHeight="1" x14ac:dyDescent="0.35">
      <c r="AD42" s="93"/>
    </row>
    <row r="43" spans="4:39" ht="30" customHeight="1" x14ac:dyDescent="0.35">
      <c r="AD43" s="93"/>
    </row>
    <row r="44" spans="4:39" ht="30" customHeight="1" x14ac:dyDescent="0.35">
      <c r="AD44" s="93"/>
    </row>
    <row r="45" spans="4:39" ht="30" customHeight="1" x14ac:dyDescent="0.35">
      <c r="AD45" s="93"/>
    </row>
    <row r="46" spans="4:39" ht="30" customHeight="1" x14ac:dyDescent="0.35">
      <c r="AD46" s="93"/>
    </row>
    <row r="47" spans="4:39" ht="30" customHeight="1" x14ac:dyDescent="0.35">
      <c r="AD47" s="93"/>
    </row>
    <row r="48" spans="4:39" ht="30" customHeight="1" x14ac:dyDescent="0.35">
      <c r="AD48" s="93"/>
    </row>
    <row r="49" spans="30:30" ht="30" customHeight="1" x14ac:dyDescent="0.35">
      <c r="AD49" s="93"/>
    </row>
    <row r="50" spans="30:30" ht="30" customHeight="1" x14ac:dyDescent="0.35">
      <c r="AD50" s="93"/>
    </row>
    <row r="51" spans="30:30" ht="30" customHeight="1" x14ac:dyDescent="0.35">
      <c r="AD51" s="93"/>
    </row>
    <row r="52" spans="30:30" ht="30" customHeight="1" x14ac:dyDescent="0.35">
      <c r="AD52" s="93"/>
    </row>
    <row r="53" spans="30:30" ht="30" customHeight="1" x14ac:dyDescent="0.35">
      <c r="AD53" s="93"/>
    </row>
    <row r="54" spans="30:30" ht="30" customHeight="1" x14ac:dyDescent="0.35">
      <c r="AD54" s="93"/>
    </row>
    <row r="55" spans="30:30" ht="30" customHeight="1" x14ac:dyDescent="0.35">
      <c r="AD55" s="93"/>
    </row>
    <row r="56" spans="30:30" ht="30" customHeight="1" x14ac:dyDescent="0.35">
      <c r="AD56" s="93"/>
    </row>
    <row r="57" spans="30:30" ht="30" customHeight="1" x14ac:dyDescent="0.35">
      <c r="AD57" s="93"/>
    </row>
    <row r="58" spans="30:30" ht="30" customHeight="1" x14ac:dyDescent="0.35">
      <c r="AD58" s="93"/>
    </row>
    <row r="59" spans="30:30" ht="30" customHeight="1" x14ac:dyDescent="0.35">
      <c r="AD59" s="93"/>
    </row>
    <row r="60" spans="30:30" ht="30" customHeight="1" x14ac:dyDescent="0.35">
      <c r="AD60" s="93"/>
    </row>
    <row r="61" spans="30:30" ht="30" customHeight="1" x14ac:dyDescent="0.35">
      <c r="AD61" s="93"/>
    </row>
    <row r="62" spans="30:30" ht="30" customHeight="1" x14ac:dyDescent="0.35">
      <c r="AD62" s="93"/>
    </row>
    <row r="63" spans="30:30" ht="30" customHeight="1" x14ac:dyDescent="0.35">
      <c r="AD63" s="93"/>
    </row>
    <row r="64" spans="30:30" ht="30" customHeight="1" x14ac:dyDescent="0.35">
      <c r="AD64" s="93"/>
    </row>
    <row r="65" spans="30:30" ht="30" customHeight="1" x14ac:dyDescent="0.35">
      <c r="AD65" s="93"/>
    </row>
    <row r="66" spans="30:30" ht="30" customHeight="1" x14ac:dyDescent="0.35">
      <c r="AD66" s="93"/>
    </row>
    <row r="67" spans="30:30" ht="30" customHeight="1" x14ac:dyDescent="0.35">
      <c r="AD67" s="93"/>
    </row>
    <row r="68" spans="30:30" ht="30" customHeight="1" x14ac:dyDescent="0.35">
      <c r="AD68" s="93"/>
    </row>
    <row r="69" spans="30:30" ht="30" customHeight="1" x14ac:dyDescent="0.35">
      <c r="AD69" s="93"/>
    </row>
    <row r="70" spans="30:30" ht="30" customHeight="1" x14ac:dyDescent="0.35">
      <c r="AD70" s="93"/>
    </row>
    <row r="71" spans="30:30" ht="30" customHeight="1" x14ac:dyDescent="0.35">
      <c r="AD71" s="93"/>
    </row>
    <row r="72" spans="30:30" ht="30" customHeight="1" x14ac:dyDescent="0.35">
      <c r="AD72" s="93"/>
    </row>
    <row r="73" spans="30:30" ht="30" customHeight="1" x14ac:dyDescent="0.35">
      <c r="AD73" s="93"/>
    </row>
    <row r="74" spans="30:30" ht="30" customHeight="1" x14ac:dyDescent="0.35">
      <c r="AD74" s="93"/>
    </row>
    <row r="75" spans="30:30" ht="30" customHeight="1" x14ac:dyDescent="0.35">
      <c r="AD75" s="93"/>
    </row>
    <row r="76" spans="30:30" ht="30" customHeight="1" x14ac:dyDescent="0.35">
      <c r="AD76" s="93"/>
    </row>
    <row r="77" spans="30:30" ht="30" customHeight="1" x14ac:dyDescent="0.35">
      <c r="AD77" s="93"/>
    </row>
    <row r="78" spans="30:30" ht="30" customHeight="1" x14ac:dyDescent="0.35">
      <c r="AD78" s="93"/>
    </row>
    <row r="79" spans="30:30" ht="30" customHeight="1" x14ac:dyDescent="0.35">
      <c r="AD79" s="93"/>
    </row>
    <row r="80" spans="30:30" ht="30" customHeight="1" x14ac:dyDescent="0.35">
      <c r="AD80" s="93"/>
    </row>
    <row r="81" spans="30:30" ht="30" customHeight="1" x14ac:dyDescent="0.35">
      <c r="AD81" s="93"/>
    </row>
    <row r="82" spans="30:30" ht="30" customHeight="1" x14ac:dyDescent="0.35">
      <c r="AD82" s="93"/>
    </row>
    <row r="83" spans="30:30" ht="30" customHeight="1" x14ac:dyDescent="0.35">
      <c r="AD83" s="93"/>
    </row>
    <row r="84" spans="30:30" ht="30" customHeight="1" x14ac:dyDescent="0.35">
      <c r="AD84" s="93"/>
    </row>
    <row r="85" spans="30:30" ht="30" customHeight="1" x14ac:dyDescent="0.35">
      <c r="AD85" s="93"/>
    </row>
    <row r="86" spans="30:30" ht="30" customHeight="1" x14ac:dyDescent="0.35">
      <c r="AD86" s="93"/>
    </row>
    <row r="87" spans="30:30" ht="30" customHeight="1" x14ac:dyDescent="0.35">
      <c r="AD87" s="93"/>
    </row>
    <row r="88" spans="30:30" ht="30" customHeight="1" x14ac:dyDescent="0.35">
      <c r="AD88" s="93"/>
    </row>
    <row r="89" spans="30:30" ht="30" customHeight="1" x14ac:dyDescent="0.35">
      <c r="AD89" s="93"/>
    </row>
    <row r="90" spans="30:30" ht="30" customHeight="1" x14ac:dyDescent="0.35">
      <c r="AD90" s="93"/>
    </row>
    <row r="91" spans="30:30" ht="30" customHeight="1" x14ac:dyDescent="0.35">
      <c r="AD91" s="93"/>
    </row>
    <row r="92" spans="30:30" ht="30" customHeight="1" x14ac:dyDescent="0.35">
      <c r="AD92" s="93"/>
    </row>
    <row r="93" spans="30:30" ht="30" customHeight="1" x14ac:dyDescent="0.35">
      <c r="AD93" s="93"/>
    </row>
    <row r="94" spans="30:30" ht="30" customHeight="1" x14ac:dyDescent="0.35">
      <c r="AD94" s="93"/>
    </row>
    <row r="95" spans="30:30" ht="30" customHeight="1" x14ac:dyDescent="0.35">
      <c r="AD95" s="93"/>
    </row>
    <row r="96" spans="30:30" ht="30" customHeight="1" x14ac:dyDescent="0.35">
      <c r="AD96" s="93"/>
    </row>
    <row r="97" spans="30:30" ht="30" customHeight="1" x14ac:dyDescent="0.35">
      <c r="AD97" s="93"/>
    </row>
    <row r="98" spans="30:30" ht="30" customHeight="1" x14ac:dyDescent="0.35">
      <c r="AD98" s="93"/>
    </row>
    <row r="99" spans="30:30" ht="30" customHeight="1" x14ac:dyDescent="0.35">
      <c r="AD99" s="93"/>
    </row>
    <row r="100" spans="30:30" ht="30" customHeight="1" x14ac:dyDescent="0.35">
      <c r="AD100" s="93"/>
    </row>
    <row r="101" spans="30:30" ht="30" customHeight="1" x14ac:dyDescent="0.35">
      <c r="AD101" s="93"/>
    </row>
    <row r="102" spans="30:30" ht="30" customHeight="1" x14ac:dyDescent="0.35">
      <c r="AD102" s="93"/>
    </row>
    <row r="103" spans="30:30" ht="30" customHeight="1" x14ac:dyDescent="0.35">
      <c r="AD103" s="93"/>
    </row>
    <row r="104" spans="30:30" ht="30" customHeight="1" x14ac:dyDescent="0.35">
      <c r="AD104" s="93"/>
    </row>
    <row r="105" spans="30:30" ht="30" customHeight="1" x14ac:dyDescent="0.35">
      <c r="AD105" s="93"/>
    </row>
    <row r="106" spans="30:30" ht="30" customHeight="1" x14ac:dyDescent="0.35">
      <c r="AD106" s="93"/>
    </row>
    <row r="107" spans="30:30" ht="30" customHeight="1" x14ac:dyDescent="0.35">
      <c r="AD107" s="93"/>
    </row>
    <row r="108" spans="30:30" ht="30" customHeight="1" x14ac:dyDescent="0.35">
      <c r="AD108" s="93"/>
    </row>
    <row r="109" spans="30:30" ht="30" customHeight="1" x14ac:dyDescent="0.35">
      <c r="AD109" s="93"/>
    </row>
    <row r="110" spans="30:30" ht="30" customHeight="1" x14ac:dyDescent="0.35">
      <c r="AD110" s="93"/>
    </row>
    <row r="111" spans="30:30" ht="30" customHeight="1" x14ac:dyDescent="0.35">
      <c r="AD111" s="93"/>
    </row>
    <row r="112" spans="30:30" ht="30" customHeight="1" x14ac:dyDescent="0.35">
      <c r="AD112" s="93"/>
    </row>
    <row r="113" spans="30:30" ht="30" customHeight="1" x14ac:dyDescent="0.35">
      <c r="AD113" s="93"/>
    </row>
    <row r="114" spans="30:30" ht="30" customHeight="1" x14ac:dyDescent="0.35">
      <c r="AD114" s="93"/>
    </row>
    <row r="115" spans="30:30" ht="30" customHeight="1" x14ac:dyDescent="0.35">
      <c r="AD115" s="93"/>
    </row>
    <row r="116" spans="30:30" ht="30" customHeight="1" x14ac:dyDescent="0.35">
      <c r="AD116" s="93"/>
    </row>
    <row r="117" spans="30:30" ht="30" customHeight="1" x14ac:dyDescent="0.35">
      <c r="AD117" s="93"/>
    </row>
    <row r="118" spans="30:30" ht="30" customHeight="1" x14ac:dyDescent="0.35">
      <c r="AD118" s="93"/>
    </row>
    <row r="119" spans="30:30" ht="30" customHeight="1" x14ac:dyDescent="0.35">
      <c r="AD119" s="93"/>
    </row>
    <row r="120" spans="30:30" ht="30" customHeight="1" x14ac:dyDescent="0.35">
      <c r="AD120" s="93"/>
    </row>
    <row r="121" spans="30:30" ht="30" customHeight="1" x14ac:dyDescent="0.35">
      <c r="AD121" s="93"/>
    </row>
    <row r="122" spans="30:30" ht="30" customHeight="1" x14ac:dyDescent="0.35">
      <c r="AD122" s="93"/>
    </row>
    <row r="123" spans="30:30" ht="30" customHeight="1" x14ac:dyDescent="0.35">
      <c r="AD123" s="93"/>
    </row>
    <row r="124" spans="30:30" ht="30" customHeight="1" x14ac:dyDescent="0.35">
      <c r="AD124" s="93"/>
    </row>
    <row r="125" spans="30:30" ht="30" customHeight="1" x14ac:dyDescent="0.35">
      <c r="AD125" s="93"/>
    </row>
    <row r="126" spans="30:30" ht="30" customHeight="1" x14ac:dyDescent="0.35">
      <c r="AD126" s="93"/>
    </row>
    <row r="127" spans="30:30" ht="30" customHeight="1" x14ac:dyDescent="0.35">
      <c r="AD127" s="93"/>
    </row>
    <row r="128" spans="30:30" ht="30" customHeight="1" x14ac:dyDescent="0.35">
      <c r="AD128" s="93"/>
    </row>
    <row r="129" spans="30:30" ht="30" customHeight="1" x14ac:dyDescent="0.35">
      <c r="AD129" s="93"/>
    </row>
    <row r="130" spans="30:30" ht="30" customHeight="1" x14ac:dyDescent="0.35">
      <c r="AD130" s="93"/>
    </row>
    <row r="131" spans="30:30" ht="30" customHeight="1" x14ac:dyDescent="0.35">
      <c r="AD131" s="93"/>
    </row>
    <row r="132" spans="30:30" ht="30" customHeight="1" x14ac:dyDescent="0.35">
      <c r="AD132" s="93"/>
    </row>
    <row r="133" spans="30:30" ht="30" customHeight="1" x14ac:dyDescent="0.35">
      <c r="AD133" s="93"/>
    </row>
    <row r="134" spans="30:30" ht="30" customHeight="1" x14ac:dyDescent="0.35">
      <c r="AD134" s="93"/>
    </row>
    <row r="135" spans="30:30" ht="30" customHeight="1" x14ac:dyDescent="0.35">
      <c r="AD135" s="93"/>
    </row>
    <row r="136" spans="30:30" ht="30" customHeight="1" x14ac:dyDescent="0.35">
      <c r="AD136" s="93"/>
    </row>
    <row r="137" spans="30:30" ht="30" customHeight="1" x14ac:dyDescent="0.35">
      <c r="AD137" s="93"/>
    </row>
    <row r="138" spans="30:30" ht="30" customHeight="1" x14ac:dyDescent="0.35">
      <c r="AD138" s="93"/>
    </row>
    <row r="139" spans="30:30" ht="30" customHeight="1" x14ac:dyDescent="0.35">
      <c r="AD139" s="93"/>
    </row>
    <row r="140" spans="30:30" ht="30" customHeight="1" x14ac:dyDescent="0.35">
      <c r="AD140" s="93"/>
    </row>
    <row r="141" spans="30:30" ht="30" customHeight="1" x14ac:dyDescent="0.35">
      <c r="AD141" s="93"/>
    </row>
    <row r="142" spans="30:30" ht="30" customHeight="1" x14ac:dyDescent="0.35">
      <c r="AD142" s="93"/>
    </row>
    <row r="143" spans="30:30" ht="30" customHeight="1" x14ac:dyDescent="0.35">
      <c r="AD143" s="93"/>
    </row>
    <row r="144" spans="30:30" ht="30" customHeight="1" x14ac:dyDescent="0.35">
      <c r="AD144" s="93"/>
    </row>
    <row r="145" spans="30:30" ht="30" customHeight="1" x14ac:dyDescent="0.35">
      <c r="AD145" s="93"/>
    </row>
    <row r="146" spans="30:30" ht="30" customHeight="1" x14ac:dyDescent="0.35">
      <c r="AD146" s="93"/>
    </row>
    <row r="147" spans="30:30" ht="30" customHeight="1" x14ac:dyDescent="0.35">
      <c r="AD147" s="93"/>
    </row>
    <row r="148" spans="30:30" ht="30" customHeight="1" x14ac:dyDescent="0.35">
      <c r="AD148" s="93"/>
    </row>
    <row r="149" spans="30:30" ht="30" customHeight="1" x14ac:dyDescent="0.35">
      <c r="AD149" s="93"/>
    </row>
    <row r="150" spans="30:30" ht="30" customHeight="1" x14ac:dyDescent="0.35">
      <c r="AD150" s="93"/>
    </row>
    <row r="151" spans="30:30" ht="30" customHeight="1" x14ac:dyDescent="0.35">
      <c r="AD151" s="93"/>
    </row>
    <row r="152" spans="30:30" ht="30" customHeight="1" x14ac:dyDescent="0.35">
      <c r="AD152" s="93"/>
    </row>
    <row r="153" spans="30:30" ht="30" customHeight="1" x14ac:dyDescent="0.35">
      <c r="AD153" s="93"/>
    </row>
    <row r="154" spans="30:30" ht="30" customHeight="1" x14ac:dyDescent="0.35">
      <c r="AD154" s="93"/>
    </row>
    <row r="155" spans="30:30" ht="30" customHeight="1" x14ac:dyDescent="0.35">
      <c r="AD155" s="93"/>
    </row>
    <row r="156" spans="30:30" ht="30" customHeight="1" x14ac:dyDescent="0.35">
      <c r="AD156" s="93"/>
    </row>
    <row r="157" spans="30:30" ht="30" customHeight="1" x14ac:dyDescent="0.35">
      <c r="AD157" s="93"/>
    </row>
    <row r="158" spans="30:30" ht="30" customHeight="1" x14ac:dyDescent="0.35">
      <c r="AD158" s="93"/>
    </row>
    <row r="159" spans="30:30" ht="30" customHeight="1" x14ac:dyDescent="0.35">
      <c r="AD159" s="93"/>
    </row>
    <row r="160" spans="30:30" ht="30" customHeight="1" x14ac:dyDescent="0.35">
      <c r="AD160" s="93"/>
    </row>
    <row r="161" spans="30:30" ht="30" customHeight="1" x14ac:dyDescent="0.35">
      <c r="AD161" s="93"/>
    </row>
    <row r="162" spans="30:30" ht="30" customHeight="1" x14ac:dyDescent="0.35">
      <c r="AD162" s="93"/>
    </row>
    <row r="163" spans="30:30" ht="30" customHeight="1" x14ac:dyDescent="0.35">
      <c r="AD163" s="93"/>
    </row>
    <row r="164" spans="30:30" ht="30" customHeight="1" x14ac:dyDescent="0.35">
      <c r="AD164" s="93"/>
    </row>
    <row r="165" spans="30:30" ht="30" customHeight="1" x14ac:dyDescent="0.35">
      <c r="AD165" s="93"/>
    </row>
    <row r="166" spans="30:30" ht="30" customHeight="1" x14ac:dyDescent="0.35">
      <c r="AD166" s="93"/>
    </row>
    <row r="167" spans="30:30" ht="30" customHeight="1" x14ac:dyDescent="0.35">
      <c r="AD167" s="93"/>
    </row>
    <row r="168" spans="30:30" ht="30" customHeight="1" x14ac:dyDescent="0.35">
      <c r="AD168" s="93"/>
    </row>
    <row r="169" spans="30:30" ht="30" customHeight="1" x14ac:dyDescent="0.35">
      <c r="AD169" s="93"/>
    </row>
    <row r="170" spans="30:30" ht="30" customHeight="1" x14ac:dyDescent="0.35">
      <c r="AD170" s="93"/>
    </row>
    <row r="171" spans="30:30" ht="30" customHeight="1" x14ac:dyDescent="0.35">
      <c r="AD171" s="93"/>
    </row>
    <row r="172" spans="30:30" ht="30" customHeight="1" x14ac:dyDescent="0.35">
      <c r="AD172" s="93"/>
    </row>
    <row r="173" spans="30:30" ht="30" customHeight="1" x14ac:dyDescent="0.35">
      <c r="AD173" s="93"/>
    </row>
    <row r="174" spans="30:30" ht="30" customHeight="1" x14ac:dyDescent="0.35">
      <c r="AD174" s="93"/>
    </row>
    <row r="175" spans="30:30" ht="30" customHeight="1" x14ac:dyDescent="0.35">
      <c r="AD175" s="93"/>
    </row>
    <row r="176" spans="30:30" ht="30" customHeight="1" x14ac:dyDescent="0.35">
      <c r="AD176" s="93"/>
    </row>
    <row r="177" spans="30:30" ht="30" customHeight="1" x14ac:dyDescent="0.35">
      <c r="AD177" s="93"/>
    </row>
    <row r="178" spans="30:30" ht="30" customHeight="1" x14ac:dyDescent="0.35">
      <c r="AD178" s="93"/>
    </row>
    <row r="179" spans="30:30" ht="30" customHeight="1" x14ac:dyDescent="0.35">
      <c r="AD179" s="93"/>
    </row>
    <row r="180" spans="30:30" ht="30" customHeight="1" x14ac:dyDescent="0.35">
      <c r="AD180" s="93"/>
    </row>
    <row r="181" spans="30:30" ht="30" customHeight="1" x14ac:dyDescent="0.35">
      <c r="AD181" s="93"/>
    </row>
    <row r="182" spans="30:30" ht="30" customHeight="1" x14ac:dyDescent="0.35">
      <c r="AD182" s="93"/>
    </row>
    <row r="183" spans="30:30" ht="30" customHeight="1" x14ac:dyDescent="0.35">
      <c r="AD183" s="93"/>
    </row>
    <row r="184" spans="30:30" ht="30" customHeight="1" x14ac:dyDescent="0.35">
      <c r="AD184" s="93"/>
    </row>
    <row r="185" spans="30:30" ht="30" customHeight="1" x14ac:dyDescent="0.35">
      <c r="AD185" s="93"/>
    </row>
    <row r="186" spans="30:30" ht="30" customHeight="1" x14ac:dyDescent="0.35">
      <c r="AD186" s="93"/>
    </row>
    <row r="187" spans="30:30" ht="30" customHeight="1" x14ac:dyDescent="0.35">
      <c r="AD187" s="93"/>
    </row>
    <row r="188" spans="30:30" ht="30" customHeight="1" x14ac:dyDescent="0.35">
      <c r="AD188" s="93"/>
    </row>
    <row r="189" spans="30:30" ht="30" customHeight="1" x14ac:dyDescent="0.35">
      <c r="AD189" s="93"/>
    </row>
    <row r="190" spans="30:30" ht="30" customHeight="1" x14ac:dyDescent="0.35">
      <c r="AD190" s="93"/>
    </row>
    <row r="191" spans="30:30" ht="30" customHeight="1" x14ac:dyDescent="0.35">
      <c r="AD191" s="93"/>
    </row>
    <row r="192" spans="30:30" ht="30" customHeight="1" x14ac:dyDescent="0.35">
      <c r="AD192" s="93"/>
    </row>
    <row r="193" spans="30:30" ht="30" customHeight="1" x14ac:dyDescent="0.35">
      <c r="AD193" s="93"/>
    </row>
    <row r="194" spans="30:30" ht="30" customHeight="1" x14ac:dyDescent="0.35">
      <c r="AD194" s="93"/>
    </row>
    <row r="195" spans="30:30" ht="30" customHeight="1" x14ac:dyDescent="0.35">
      <c r="AD195" s="93"/>
    </row>
    <row r="196" spans="30:30" ht="30" customHeight="1" x14ac:dyDescent="0.35">
      <c r="AD196" s="93"/>
    </row>
    <row r="197" spans="30:30" ht="30" customHeight="1" x14ac:dyDescent="0.35">
      <c r="AD197" s="93"/>
    </row>
    <row r="198" spans="30:30" ht="30" customHeight="1" x14ac:dyDescent="0.35">
      <c r="AD198" s="93"/>
    </row>
    <row r="199" spans="30:30" ht="30" customHeight="1" x14ac:dyDescent="0.35">
      <c r="AD199" s="93"/>
    </row>
    <row r="200" spans="30:30" ht="30" customHeight="1" x14ac:dyDescent="0.35">
      <c r="AD200" s="93"/>
    </row>
    <row r="201" spans="30:30" ht="30" customHeight="1" x14ac:dyDescent="0.35">
      <c r="AD201" s="93"/>
    </row>
    <row r="202" spans="30:30" ht="30" customHeight="1" x14ac:dyDescent="0.35">
      <c r="AD202" s="93"/>
    </row>
    <row r="203" spans="30:30" ht="30" customHeight="1" x14ac:dyDescent="0.35">
      <c r="AD203" s="93"/>
    </row>
    <row r="204" spans="30:30" ht="30" customHeight="1" x14ac:dyDescent="0.35">
      <c r="AD204" s="93"/>
    </row>
    <row r="205" spans="30:30" ht="30" customHeight="1" x14ac:dyDescent="0.35">
      <c r="AD205" s="93"/>
    </row>
    <row r="206" spans="30:30" ht="30" customHeight="1" x14ac:dyDescent="0.35">
      <c r="AD206" s="93"/>
    </row>
    <row r="207" spans="30:30" ht="30" customHeight="1" x14ac:dyDescent="0.35">
      <c r="AD207" s="93"/>
    </row>
    <row r="208" spans="30:30" ht="30" customHeight="1" x14ac:dyDescent="0.35">
      <c r="AD208" s="93"/>
    </row>
    <row r="209" spans="30:30" ht="30" customHeight="1" x14ac:dyDescent="0.35">
      <c r="AD209" s="93"/>
    </row>
    <row r="210" spans="30:30" ht="30" customHeight="1" x14ac:dyDescent="0.35">
      <c r="AD210" s="93"/>
    </row>
    <row r="211" spans="30:30" ht="30" customHeight="1" x14ac:dyDescent="0.35">
      <c r="AD211" s="93"/>
    </row>
    <row r="212" spans="30:30" ht="30" customHeight="1" x14ac:dyDescent="0.35">
      <c r="AD212" s="93"/>
    </row>
    <row r="213" spans="30:30" ht="30" customHeight="1" x14ac:dyDescent="0.35">
      <c r="AD213" s="93"/>
    </row>
    <row r="214" spans="30:30" ht="30" customHeight="1" x14ac:dyDescent="0.35">
      <c r="AD214" s="93"/>
    </row>
    <row r="215" spans="30:30" ht="30" customHeight="1" x14ac:dyDescent="0.35">
      <c r="AD215" s="93"/>
    </row>
    <row r="216" spans="30:30" ht="30" customHeight="1" x14ac:dyDescent="0.35">
      <c r="AD216" s="93"/>
    </row>
    <row r="217" spans="30:30" ht="30" customHeight="1" x14ac:dyDescent="0.35">
      <c r="AD217" s="93"/>
    </row>
    <row r="218" spans="30:30" ht="30" customHeight="1" x14ac:dyDescent="0.35">
      <c r="AD218" s="93"/>
    </row>
    <row r="219" spans="30:30" ht="30" customHeight="1" x14ac:dyDescent="0.35">
      <c r="AD219" s="93"/>
    </row>
    <row r="220" spans="30:30" ht="30" customHeight="1" x14ac:dyDescent="0.35">
      <c r="AD220" s="93"/>
    </row>
    <row r="221" spans="30:30" ht="30" customHeight="1" x14ac:dyDescent="0.35">
      <c r="AD221" s="93"/>
    </row>
    <row r="222" spans="30:30" ht="30" customHeight="1" x14ac:dyDescent="0.35">
      <c r="AD222" s="93"/>
    </row>
    <row r="223" spans="30:30" ht="30" customHeight="1" x14ac:dyDescent="0.35">
      <c r="AD223" s="93"/>
    </row>
    <row r="224" spans="30:30" ht="30" customHeight="1" x14ac:dyDescent="0.35">
      <c r="AD224" s="93"/>
    </row>
    <row r="225" spans="30:30" ht="30" customHeight="1" x14ac:dyDescent="0.35">
      <c r="AD225" s="93"/>
    </row>
    <row r="226" spans="30:30" ht="30" customHeight="1" x14ac:dyDescent="0.35">
      <c r="AD226" s="93"/>
    </row>
    <row r="227" spans="30:30" ht="30" customHeight="1" x14ac:dyDescent="0.35">
      <c r="AD227" s="93"/>
    </row>
    <row r="228" spans="30:30" ht="30" customHeight="1" x14ac:dyDescent="0.35">
      <c r="AD228" s="93"/>
    </row>
    <row r="229" spans="30:30" ht="30" customHeight="1" x14ac:dyDescent="0.35">
      <c r="AD229" s="93"/>
    </row>
    <row r="230" spans="30:30" ht="30" customHeight="1" x14ac:dyDescent="0.35">
      <c r="AD230" s="93"/>
    </row>
    <row r="231" spans="30:30" ht="30" customHeight="1" x14ac:dyDescent="0.35">
      <c r="AD231" s="93"/>
    </row>
    <row r="232" spans="30:30" ht="30" customHeight="1" x14ac:dyDescent="0.35">
      <c r="AD232" s="93"/>
    </row>
    <row r="233" spans="30:30" ht="30" customHeight="1" x14ac:dyDescent="0.35">
      <c r="AD233" s="93"/>
    </row>
    <row r="234" spans="30:30" ht="30" customHeight="1" x14ac:dyDescent="0.35">
      <c r="AD234" s="93"/>
    </row>
    <row r="235" spans="30:30" ht="30" customHeight="1" x14ac:dyDescent="0.35">
      <c r="AD235" s="93"/>
    </row>
    <row r="236" spans="30:30" ht="30" customHeight="1" x14ac:dyDescent="0.35">
      <c r="AD236" s="93"/>
    </row>
    <row r="237" spans="30:30" ht="30" customHeight="1" x14ac:dyDescent="0.35">
      <c r="AD237" s="93"/>
    </row>
    <row r="238" spans="30:30" ht="30" customHeight="1" x14ac:dyDescent="0.35">
      <c r="AD238" s="93"/>
    </row>
    <row r="239" spans="30:30" ht="30" customHeight="1" x14ac:dyDescent="0.35">
      <c r="AD239" s="93"/>
    </row>
    <row r="240" spans="30:30" ht="30" customHeight="1" x14ac:dyDescent="0.35">
      <c r="AD240" s="93"/>
    </row>
    <row r="241" spans="30:30" ht="30" customHeight="1" x14ac:dyDescent="0.35">
      <c r="AD241" s="93"/>
    </row>
    <row r="242" spans="30:30" ht="30" customHeight="1" x14ac:dyDescent="0.35">
      <c r="AD242" s="93"/>
    </row>
    <row r="243" spans="30:30" ht="30" customHeight="1" x14ac:dyDescent="0.35">
      <c r="AD243" s="93"/>
    </row>
    <row r="244" spans="30:30" ht="30" customHeight="1" x14ac:dyDescent="0.35">
      <c r="AD244" s="93"/>
    </row>
    <row r="245" spans="30:30" ht="30" customHeight="1" x14ac:dyDescent="0.35">
      <c r="AD245" s="93"/>
    </row>
    <row r="246" spans="30:30" ht="30" customHeight="1" x14ac:dyDescent="0.35">
      <c r="AD246" s="93"/>
    </row>
    <row r="247" spans="30:30" ht="30" customHeight="1" x14ac:dyDescent="0.35">
      <c r="AD247" s="93"/>
    </row>
    <row r="248" spans="30:30" ht="30" customHeight="1" x14ac:dyDescent="0.35">
      <c r="AD248" s="93"/>
    </row>
    <row r="249" spans="30:30" ht="30" customHeight="1" x14ac:dyDescent="0.35">
      <c r="AD249" s="93"/>
    </row>
    <row r="250" spans="30:30" ht="30" customHeight="1" x14ac:dyDescent="0.35">
      <c r="AD250" s="93"/>
    </row>
    <row r="251" spans="30:30" ht="30" customHeight="1" x14ac:dyDescent="0.35">
      <c r="AD251" s="93"/>
    </row>
    <row r="252" spans="30:30" ht="30" customHeight="1" x14ac:dyDescent="0.35">
      <c r="AD252" s="93"/>
    </row>
    <row r="253" spans="30:30" ht="30" customHeight="1" x14ac:dyDescent="0.35">
      <c r="AD253" s="93"/>
    </row>
    <row r="254" spans="30:30" ht="30" customHeight="1" x14ac:dyDescent="0.35">
      <c r="AD254" s="93"/>
    </row>
    <row r="255" spans="30:30" ht="30" customHeight="1" x14ac:dyDescent="0.35">
      <c r="AD255" s="93"/>
    </row>
    <row r="256" spans="30:30" ht="30" customHeight="1" x14ac:dyDescent="0.35">
      <c r="AD256" s="93"/>
    </row>
    <row r="257" spans="30:30" ht="30" customHeight="1" x14ac:dyDescent="0.35">
      <c r="AD257" s="93"/>
    </row>
    <row r="258" spans="30:30" ht="30" customHeight="1" x14ac:dyDescent="0.35">
      <c r="AD258" s="93"/>
    </row>
    <row r="259" spans="30:30" ht="30" customHeight="1" x14ac:dyDescent="0.35">
      <c r="AD259" s="93"/>
    </row>
    <row r="260" spans="30:30" ht="30" customHeight="1" x14ac:dyDescent="0.35">
      <c r="AD260" s="93"/>
    </row>
    <row r="261" spans="30:30" ht="30" customHeight="1" x14ac:dyDescent="0.35">
      <c r="AD261" s="93"/>
    </row>
    <row r="262" spans="30:30" ht="30" customHeight="1" x14ac:dyDescent="0.35">
      <c r="AD262" s="93"/>
    </row>
    <row r="263" spans="30:30" ht="30" customHeight="1" x14ac:dyDescent="0.35">
      <c r="AD263" s="93"/>
    </row>
    <row r="264" spans="30:30" ht="30" customHeight="1" x14ac:dyDescent="0.35">
      <c r="AD264" s="93"/>
    </row>
    <row r="265" spans="30:30" ht="30" customHeight="1" x14ac:dyDescent="0.35">
      <c r="AD265" s="93"/>
    </row>
    <row r="266" spans="30:30" ht="30" customHeight="1" x14ac:dyDescent="0.35">
      <c r="AD266" s="93"/>
    </row>
    <row r="267" spans="30:30" ht="30" customHeight="1" x14ac:dyDescent="0.35">
      <c r="AD267" s="93"/>
    </row>
    <row r="268" spans="30:30" ht="30" customHeight="1" x14ac:dyDescent="0.35">
      <c r="AD268" s="93"/>
    </row>
    <row r="269" spans="30:30" ht="30" customHeight="1" x14ac:dyDescent="0.35">
      <c r="AD269" s="93"/>
    </row>
    <row r="270" spans="30:30" ht="30" customHeight="1" x14ac:dyDescent="0.35">
      <c r="AD270" s="93"/>
    </row>
    <row r="271" spans="30:30" ht="30" customHeight="1" x14ac:dyDescent="0.35">
      <c r="AD271" s="93"/>
    </row>
    <row r="272" spans="30:30" ht="30" customHeight="1" x14ac:dyDescent="0.35">
      <c r="AD272" s="93"/>
    </row>
    <row r="273" spans="30:30" ht="30" customHeight="1" x14ac:dyDescent="0.35">
      <c r="AD273" s="93"/>
    </row>
    <row r="274" spans="30:30" ht="30" customHeight="1" x14ac:dyDescent="0.35">
      <c r="AD274" s="93"/>
    </row>
    <row r="275" spans="30:30" ht="30" customHeight="1" x14ac:dyDescent="0.35">
      <c r="AD275" s="93"/>
    </row>
    <row r="276" spans="30:30" ht="30" customHeight="1" x14ac:dyDescent="0.35">
      <c r="AD276" s="93"/>
    </row>
    <row r="277" spans="30:30" ht="30" customHeight="1" x14ac:dyDescent="0.35">
      <c r="AD277" s="93"/>
    </row>
    <row r="278" spans="30:30" ht="30" customHeight="1" x14ac:dyDescent="0.35">
      <c r="AD278" s="93"/>
    </row>
    <row r="279" spans="30:30" ht="30" customHeight="1" x14ac:dyDescent="0.35">
      <c r="AD279" s="93"/>
    </row>
    <row r="280" spans="30:30" ht="30" customHeight="1" x14ac:dyDescent="0.35">
      <c r="AD280" s="93"/>
    </row>
    <row r="281" spans="30:30" ht="30" customHeight="1" x14ac:dyDescent="0.35">
      <c r="AD281" s="93"/>
    </row>
    <row r="282" spans="30:30" ht="30" customHeight="1" x14ac:dyDescent="0.35">
      <c r="AD282" s="93"/>
    </row>
    <row r="283" spans="30:30" ht="30" customHeight="1" x14ac:dyDescent="0.35">
      <c r="AD283" s="93"/>
    </row>
    <row r="284" spans="30:30" ht="30" customHeight="1" x14ac:dyDescent="0.35">
      <c r="AD284" s="93"/>
    </row>
    <row r="285" spans="30:30" ht="30" customHeight="1" x14ac:dyDescent="0.35">
      <c r="AD285" s="93"/>
    </row>
    <row r="286" spans="30:30" ht="30" customHeight="1" x14ac:dyDescent="0.35">
      <c r="AD286" s="93"/>
    </row>
    <row r="287" spans="30:30" ht="30" customHeight="1" x14ac:dyDescent="0.35">
      <c r="AD287" s="93"/>
    </row>
    <row r="288" spans="30:30" ht="30" customHeight="1" x14ac:dyDescent="0.35">
      <c r="AD288" s="93"/>
    </row>
    <row r="289" spans="30:30" ht="30" customHeight="1" x14ac:dyDescent="0.35">
      <c r="AD289" s="93"/>
    </row>
    <row r="290" spans="30:30" ht="30" customHeight="1" x14ac:dyDescent="0.35">
      <c r="AD290" s="93"/>
    </row>
    <row r="291" spans="30:30" ht="30" customHeight="1" x14ac:dyDescent="0.35">
      <c r="AD291" s="93"/>
    </row>
    <row r="292" spans="30:30" ht="30" customHeight="1" x14ac:dyDescent="0.35">
      <c r="AD292" s="93"/>
    </row>
    <row r="293" spans="30:30" ht="30" customHeight="1" x14ac:dyDescent="0.35">
      <c r="AD293" s="93"/>
    </row>
    <row r="294" spans="30:30" ht="30" customHeight="1" x14ac:dyDescent="0.35">
      <c r="AD294" s="93"/>
    </row>
    <row r="295" spans="30:30" ht="30" customHeight="1" x14ac:dyDescent="0.35">
      <c r="AD295" s="93"/>
    </row>
    <row r="296" spans="30:30" ht="30" customHeight="1" x14ac:dyDescent="0.35">
      <c r="AD296" s="93"/>
    </row>
    <row r="297" spans="30:30" ht="30" customHeight="1" x14ac:dyDescent="0.35">
      <c r="AD297" s="93"/>
    </row>
    <row r="298" spans="30:30" ht="30" customHeight="1" x14ac:dyDescent="0.35">
      <c r="AD298" s="93"/>
    </row>
    <row r="299" spans="30:30" ht="30" customHeight="1" x14ac:dyDescent="0.35">
      <c r="AD299" s="93"/>
    </row>
    <row r="300" spans="30:30" ht="30" customHeight="1" x14ac:dyDescent="0.35">
      <c r="AD300" s="93"/>
    </row>
    <row r="301" spans="30:30" ht="30" customHeight="1" x14ac:dyDescent="0.35">
      <c r="AD301" s="93"/>
    </row>
    <row r="302" spans="30:30" ht="30" customHeight="1" x14ac:dyDescent="0.35">
      <c r="AD302" s="93"/>
    </row>
    <row r="303" spans="30:30" ht="30" customHeight="1" x14ac:dyDescent="0.35">
      <c r="AD303" s="93"/>
    </row>
    <row r="304" spans="30:30" ht="30" customHeight="1" x14ac:dyDescent="0.35">
      <c r="AD304" s="93"/>
    </row>
    <row r="305" spans="30:30" ht="30" customHeight="1" x14ac:dyDescent="0.35">
      <c r="AD305" s="93"/>
    </row>
    <row r="306" spans="30:30" ht="30" customHeight="1" x14ac:dyDescent="0.35">
      <c r="AD306" s="93"/>
    </row>
    <row r="307" spans="30:30" ht="30" customHeight="1" x14ac:dyDescent="0.35">
      <c r="AD307" s="93"/>
    </row>
    <row r="308" spans="30:30" ht="30" customHeight="1" x14ac:dyDescent="0.35">
      <c r="AD308" s="93"/>
    </row>
    <row r="309" spans="30:30" ht="30" customHeight="1" x14ac:dyDescent="0.35">
      <c r="AD309" s="93"/>
    </row>
    <row r="310" spans="30:30" ht="30" customHeight="1" x14ac:dyDescent="0.35">
      <c r="AD310" s="93"/>
    </row>
    <row r="311" spans="30:30" ht="30" customHeight="1" x14ac:dyDescent="0.35">
      <c r="AD311" s="93"/>
    </row>
    <row r="312" spans="30:30" ht="30" customHeight="1" x14ac:dyDescent="0.35">
      <c r="AD312" s="93"/>
    </row>
    <row r="313" spans="30:30" ht="30" customHeight="1" x14ac:dyDescent="0.35">
      <c r="AD313" s="93"/>
    </row>
    <row r="314" spans="30:30" ht="30" customHeight="1" x14ac:dyDescent="0.35">
      <c r="AD314" s="93"/>
    </row>
    <row r="315" spans="30:30" ht="30" customHeight="1" x14ac:dyDescent="0.35">
      <c r="AD315" s="93"/>
    </row>
    <row r="316" spans="30:30" ht="30" customHeight="1" x14ac:dyDescent="0.35">
      <c r="AD316" s="93"/>
    </row>
    <row r="317" spans="30:30" ht="30" customHeight="1" x14ac:dyDescent="0.35">
      <c r="AD317" s="93"/>
    </row>
    <row r="318" spans="30:30" ht="30" customHeight="1" x14ac:dyDescent="0.35">
      <c r="AD318" s="93"/>
    </row>
    <row r="319" spans="30:30" ht="30" customHeight="1" x14ac:dyDescent="0.35">
      <c r="AD319" s="93"/>
    </row>
    <row r="320" spans="30:30" ht="30" customHeight="1" x14ac:dyDescent="0.35">
      <c r="AD320" s="93"/>
    </row>
    <row r="321" spans="30:30" ht="30" customHeight="1" x14ac:dyDescent="0.35">
      <c r="AD321" s="93"/>
    </row>
    <row r="322" spans="30:30" ht="30" customHeight="1" x14ac:dyDescent="0.35">
      <c r="AD322" s="93"/>
    </row>
    <row r="323" spans="30:30" ht="30" customHeight="1" x14ac:dyDescent="0.35">
      <c r="AD323" s="93"/>
    </row>
    <row r="324" spans="30:30" ht="30" customHeight="1" x14ac:dyDescent="0.35">
      <c r="AD324" s="93"/>
    </row>
    <row r="325" spans="30:30" ht="30" customHeight="1" x14ac:dyDescent="0.35">
      <c r="AD325" s="93"/>
    </row>
    <row r="326" spans="30:30" ht="30" customHeight="1" x14ac:dyDescent="0.35">
      <c r="AD326" s="93"/>
    </row>
    <row r="327" spans="30:30" ht="30" customHeight="1" x14ac:dyDescent="0.35">
      <c r="AD327" s="93"/>
    </row>
    <row r="328" spans="30:30" ht="30" customHeight="1" x14ac:dyDescent="0.35">
      <c r="AD328" s="93"/>
    </row>
    <row r="329" spans="30:30" ht="30" customHeight="1" x14ac:dyDescent="0.35">
      <c r="AD329" s="93"/>
    </row>
    <row r="330" spans="30:30" ht="30" customHeight="1" x14ac:dyDescent="0.35">
      <c r="AD330" s="93"/>
    </row>
    <row r="331" spans="30:30" ht="30" customHeight="1" x14ac:dyDescent="0.35">
      <c r="AD331" s="93"/>
    </row>
    <row r="332" spans="30:30" ht="30" customHeight="1" x14ac:dyDescent="0.35">
      <c r="AD332" s="93"/>
    </row>
    <row r="333" spans="30:30" ht="30" customHeight="1" x14ac:dyDescent="0.35">
      <c r="AD333" s="93"/>
    </row>
    <row r="334" spans="30:30" ht="30" customHeight="1" x14ac:dyDescent="0.35">
      <c r="AD334" s="93"/>
    </row>
    <row r="335" spans="30:30" ht="30" customHeight="1" x14ac:dyDescent="0.35">
      <c r="AD335" s="93"/>
    </row>
    <row r="336" spans="30:30" ht="30" customHeight="1" x14ac:dyDescent="0.35">
      <c r="AD336" s="93"/>
    </row>
    <row r="337" spans="30:30" ht="30" customHeight="1" x14ac:dyDescent="0.35">
      <c r="AD337" s="93"/>
    </row>
    <row r="338" spans="30:30" ht="30" customHeight="1" x14ac:dyDescent="0.35">
      <c r="AD338" s="93"/>
    </row>
    <row r="339" spans="30:30" ht="30" customHeight="1" x14ac:dyDescent="0.35">
      <c r="AD339" s="93"/>
    </row>
    <row r="340" spans="30:30" ht="30" customHeight="1" x14ac:dyDescent="0.35">
      <c r="AD340" s="93"/>
    </row>
    <row r="341" spans="30:30" ht="30" customHeight="1" x14ac:dyDescent="0.35">
      <c r="AD341" s="93"/>
    </row>
    <row r="342" spans="30:30" ht="30" customHeight="1" x14ac:dyDescent="0.35">
      <c r="AD342" s="93"/>
    </row>
    <row r="343" spans="30:30" ht="30" customHeight="1" x14ac:dyDescent="0.35">
      <c r="AD343" s="93"/>
    </row>
    <row r="344" spans="30:30" ht="30" customHeight="1" x14ac:dyDescent="0.35">
      <c r="AD344" s="93"/>
    </row>
    <row r="345" spans="30:30" ht="30" customHeight="1" x14ac:dyDescent="0.35">
      <c r="AD345" s="93"/>
    </row>
    <row r="346" spans="30:30" ht="30" customHeight="1" x14ac:dyDescent="0.35">
      <c r="AD346" s="93"/>
    </row>
    <row r="347" spans="30:30" ht="30" customHeight="1" x14ac:dyDescent="0.35">
      <c r="AD347" s="93"/>
    </row>
    <row r="348" spans="30:30" ht="30" customHeight="1" x14ac:dyDescent="0.35">
      <c r="AD348" s="93"/>
    </row>
    <row r="349" spans="30:30" ht="30" customHeight="1" x14ac:dyDescent="0.35">
      <c r="AD349" s="93"/>
    </row>
    <row r="350" spans="30:30" ht="30" customHeight="1" x14ac:dyDescent="0.35">
      <c r="AD350" s="93"/>
    </row>
    <row r="351" spans="30:30" ht="30" customHeight="1" x14ac:dyDescent="0.35">
      <c r="AD351" s="93"/>
    </row>
    <row r="352" spans="30:30" ht="30" customHeight="1" x14ac:dyDescent="0.35">
      <c r="AD352" s="93"/>
    </row>
    <row r="353" spans="30:30" ht="30" customHeight="1" x14ac:dyDescent="0.35">
      <c r="AD353" s="93"/>
    </row>
    <row r="354" spans="30:30" ht="30" customHeight="1" x14ac:dyDescent="0.35">
      <c r="AD354" s="93"/>
    </row>
    <row r="355" spans="30:30" ht="30" customHeight="1" x14ac:dyDescent="0.35">
      <c r="AD355" s="93"/>
    </row>
    <row r="356" spans="30:30" ht="30" customHeight="1" x14ac:dyDescent="0.35">
      <c r="AD356" s="93"/>
    </row>
    <row r="357" spans="30:30" ht="30" customHeight="1" x14ac:dyDescent="0.35">
      <c r="AD357" s="93"/>
    </row>
    <row r="358" spans="30:30" ht="30" customHeight="1" x14ac:dyDescent="0.35">
      <c r="AD358" s="93"/>
    </row>
    <row r="359" spans="30:30" ht="30" customHeight="1" x14ac:dyDescent="0.35">
      <c r="AD359" s="93"/>
    </row>
    <row r="360" spans="30:30" ht="30" customHeight="1" x14ac:dyDescent="0.35">
      <c r="AD360" s="93"/>
    </row>
    <row r="361" spans="30:30" ht="30" customHeight="1" x14ac:dyDescent="0.35">
      <c r="AD361" s="93"/>
    </row>
    <row r="362" spans="30:30" ht="30" customHeight="1" x14ac:dyDescent="0.35">
      <c r="AD362" s="93"/>
    </row>
    <row r="363" spans="30:30" ht="30" customHeight="1" x14ac:dyDescent="0.35">
      <c r="AD363" s="93"/>
    </row>
    <row r="364" spans="30:30" ht="30" customHeight="1" x14ac:dyDescent="0.35">
      <c r="AD364" s="93"/>
    </row>
    <row r="365" spans="30:30" ht="30" customHeight="1" x14ac:dyDescent="0.35">
      <c r="AD365" s="93"/>
    </row>
    <row r="366" spans="30:30" ht="30" customHeight="1" x14ac:dyDescent="0.35">
      <c r="AD366" s="93"/>
    </row>
    <row r="367" spans="30:30" ht="30" customHeight="1" x14ac:dyDescent="0.35">
      <c r="AD367" s="93"/>
    </row>
    <row r="368" spans="30:30" ht="30" customHeight="1" x14ac:dyDescent="0.35">
      <c r="AD368" s="93"/>
    </row>
    <row r="369" spans="30:30" ht="30" customHeight="1" x14ac:dyDescent="0.35">
      <c r="AD369" s="93"/>
    </row>
    <row r="370" spans="30:30" ht="30" customHeight="1" x14ac:dyDescent="0.35">
      <c r="AD370" s="93"/>
    </row>
    <row r="371" spans="30:30" ht="30" customHeight="1" x14ac:dyDescent="0.35">
      <c r="AD371" s="93"/>
    </row>
    <row r="372" spans="30:30" ht="30" customHeight="1" x14ac:dyDescent="0.35">
      <c r="AD372" s="93"/>
    </row>
    <row r="373" spans="30:30" ht="30" customHeight="1" x14ac:dyDescent="0.35">
      <c r="AD373" s="93"/>
    </row>
    <row r="374" spans="30:30" ht="30" customHeight="1" x14ac:dyDescent="0.35">
      <c r="AD374" s="93"/>
    </row>
    <row r="375" spans="30:30" ht="30" customHeight="1" x14ac:dyDescent="0.35">
      <c r="AD375" s="93"/>
    </row>
    <row r="376" spans="30:30" ht="30" customHeight="1" x14ac:dyDescent="0.35">
      <c r="AD376" s="93"/>
    </row>
    <row r="377" spans="30:30" ht="30" customHeight="1" x14ac:dyDescent="0.35">
      <c r="AD377" s="93"/>
    </row>
    <row r="378" spans="30:30" ht="30" customHeight="1" x14ac:dyDescent="0.35">
      <c r="AD378" s="93"/>
    </row>
    <row r="379" spans="30:30" ht="30" customHeight="1" x14ac:dyDescent="0.35">
      <c r="AD379" s="93"/>
    </row>
    <row r="380" spans="30:30" ht="30" customHeight="1" x14ac:dyDescent="0.35">
      <c r="AD380" s="93"/>
    </row>
    <row r="381" spans="30:30" ht="30" customHeight="1" x14ac:dyDescent="0.35">
      <c r="AD381" s="93"/>
    </row>
    <row r="382" spans="30:30" ht="30" customHeight="1" x14ac:dyDescent="0.35">
      <c r="AD382" s="93"/>
    </row>
    <row r="383" spans="30:30" ht="30" customHeight="1" x14ac:dyDescent="0.35">
      <c r="AD383" s="93"/>
    </row>
    <row r="384" spans="30:30" ht="30" customHeight="1" x14ac:dyDescent="0.35">
      <c r="AD384" s="93"/>
    </row>
    <row r="385" spans="30:30" ht="30" customHeight="1" x14ac:dyDescent="0.35">
      <c r="AD385" s="93"/>
    </row>
    <row r="386" spans="30:30" ht="30" customHeight="1" x14ac:dyDescent="0.35">
      <c r="AD386" s="93"/>
    </row>
    <row r="387" spans="30:30" ht="30" customHeight="1" x14ac:dyDescent="0.35">
      <c r="AD387" s="93"/>
    </row>
    <row r="388" spans="30:30" ht="30" customHeight="1" x14ac:dyDescent="0.35">
      <c r="AD388" s="93"/>
    </row>
    <row r="389" spans="30:30" ht="30" customHeight="1" x14ac:dyDescent="0.35">
      <c r="AD389" s="93"/>
    </row>
    <row r="390" spans="30:30" ht="30" customHeight="1" x14ac:dyDescent="0.35">
      <c r="AD390" s="93"/>
    </row>
    <row r="391" spans="30:30" ht="30" customHeight="1" x14ac:dyDescent="0.35">
      <c r="AD391" s="93"/>
    </row>
    <row r="392" spans="30:30" ht="30" customHeight="1" x14ac:dyDescent="0.35">
      <c r="AD392" s="93"/>
    </row>
    <row r="393" spans="30:30" ht="30" customHeight="1" x14ac:dyDescent="0.35">
      <c r="AD393" s="93"/>
    </row>
    <row r="394" spans="30:30" ht="30" customHeight="1" x14ac:dyDescent="0.35">
      <c r="AD394" s="93"/>
    </row>
    <row r="395" spans="30:30" ht="30" customHeight="1" x14ac:dyDescent="0.35">
      <c r="AD395" s="93"/>
    </row>
    <row r="396" spans="30:30" ht="30" customHeight="1" x14ac:dyDescent="0.35">
      <c r="AD396" s="93"/>
    </row>
    <row r="397" spans="30:30" ht="30" customHeight="1" x14ac:dyDescent="0.35">
      <c r="AD397" s="93"/>
    </row>
    <row r="398" spans="30:30" ht="30" customHeight="1" x14ac:dyDescent="0.35">
      <c r="AD398" s="93"/>
    </row>
    <row r="399" spans="30:30" ht="30" customHeight="1" x14ac:dyDescent="0.35">
      <c r="AD399" s="93"/>
    </row>
    <row r="400" spans="30:30" ht="30" customHeight="1" x14ac:dyDescent="0.35">
      <c r="AD400" s="93"/>
    </row>
    <row r="401" spans="30:30" ht="30" customHeight="1" x14ac:dyDescent="0.35">
      <c r="AD401" s="93"/>
    </row>
    <row r="402" spans="30:30" ht="30" customHeight="1" x14ac:dyDescent="0.35">
      <c r="AD402" s="93"/>
    </row>
    <row r="403" spans="30:30" ht="30" customHeight="1" x14ac:dyDescent="0.35">
      <c r="AD403" s="93"/>
    </row>
    <row r="404" spans="30:30" ht="30" customHeight="1" x14ac:dyDescent="0.35">
      <c r="AD404" s="93"/>
    </row>
    <row r="405" spans="30:30" ht="30" customHeight="1" x14ac:dyDescent="0.35">
      <c r="AD405" s="93"/>
    </row>
    <row r="406" spans="30:30" ht="30" customHeight="1" x14ac:dyDescent="0.35">
      <c r="AD406" s="93"/>
    </row>
    <row r="407" spans="30:30" ht="30" customHeight="1" x14ac:dyDescent="0.35">
      <c r="AD407" s="93"/>
    </row>
    <row r="408" spans="30:30" ht="30" customHeight="1" x14ac:dyDescent="0.35">
      <c r="AD408" s="93"/>
    </row>
    <row r="409" spans="30:30" ht="30" customHeight="1" x14ac:dyDescent="0.35">
      <c r="AD409" s="93"/>
    </row>
    <row r="410" spans="30:30" ht="30" customHeight="1" x14ac:dyDescent="0.35">
      <c r="AD410" s="93"/>
    </row>
    <row r="411" spans="30:30" ht="30" customHeight="1" x14ac:dyDescent="0.35">
      <c r="AD411" s="93"/>
    </row>
    <row r="412" spans="30:30" ht="30" customHeight="1" x14ac:dyDescent="0.35">
      <c r="AD412" s="93"/>
    </row>
    <row r="413" spans="30:30" ht="30" customHeight="1" x14ac:dyDescent="0.35">
      <c r="AD413" s="93"/>
    </row>
    <row r="414" spans="30:30" ht="30" customHeight="1" x14ac:dyDescent="0.35">
      <c r="AD414" s="93"/>
    </row>
    <row r="415" spans="30:30" ht="30" customHeight="1" x14ac:dyDescent="0.35">
      <c r="AD415" s="93"/>
    </row>
    <row r="416" spans="30:30" ht="30" customHeight="1" x14ac:dyDescent="0.35">
      <c r="AD416" s="93"/>
    </row>
    <row r="417" spans="30:30" ht="30" customHeight="1" x14ac:dyDescent="0.35">
      <c r="AD417" s="93"/>
    </row>
    <row r="418" spans="30:30" ht="30" customHeight="1" x14ac:dyDescent="0.35">
      <c r="AD418" s="93"/>
    </row>
    <row r="419" spans="30:30" ht="30" customHeight="1" x14ac:dyDescent="0.35">
      <c r="AD419" s="93"/>
    </row>
    <row r="420" spans="30:30" ht="30" customHeight="1" x14ac:dyDescent="0.35">
      <c r="AD420" s="93"/>
    </row>
    <row r="421" spans="30:30" ht="30" customHeight="1" x14ac:dyDescent="0.35">
      <c r="AD421" s="93"/>
    </row>
    <row r="422" spans="30:30" ht="30" customHeight="1" x14ac:dyDescent="0.35">
      <c r="AD422" s="93"/>
    </row>
    <row r="423" spans="30:30" ht="30" customHeight="1" x14ac:dyDescent="0.35">
      <c r="AD423" s="93"/>
    </row>
    <row r="424" spans="30:30" ht="30" customHeight="1" x14ac:dyDescent="0.35">
      <c r="AD424" s="93"/>
    </row>
    <row r="425" spans="30:30" ht="30" customHeight="1" x14ac:dyDescent="0.35">
      <c r="AD425" s="93"/>
    </row>
    <row r="426" spans="30:30" ht="30" customHeight="1" x14ac:dyDescent="0.35">
      <c r="AD426" s="93"/>
    </row>
    <row r="427" spans="30:30" ht="30" customHeight="1" x14ac:dyDescent="0.35">
      <c r="AD427" s="93"/>
    </row>
    <row r="428" spans="30:30" ht="30" customHeight="1" x14ac:dyDescent="0.35">
      <c r="AD428" s="93"/>
    </row>
    <row r="429" spans="30:30" ht="30" customHeight="1" x14ac:dyDescent="0.35">
      <c r="AD429" s="93"/>
    </row>
    <row r="430" spans="30:30" ht="30" customHeight="1" x14ac:dyDescent="0.35">
      <c r="AD430" s="93"/>
    </row>
    <row r="431" spans="30:30" ht="30" customHeight="1" x14ac:dyDescent="0.35">
      <c r="AD431" s="93"/>
    </row>
    <row r="432" spans="30:30" ht="30" customHeight="1" x14ac:dyDescent="0.35">
      <c r="AD432" s="93"/>
    </row>
    <row r="433" spans="30:30" ht="30" customHeight="1" x14ac:dyDescent="0.35">
      <c r="AD433" s="93"/>
    </row>
    <row r="434" spans="30:30" ht="30" customHeight="1" x14ac:dyDescent="0.35">
      <c r="AD434" s="93"/>
    </row>
    <row r="435" spans="30:30" ht="30" customHeight="1" x14ac:dyDescent="0.35">
      <c r="AD435" s="93"/>
    </row>
    <row r="436" spans="30:30" ht="30" customHeight="1" x14ac:dyDescent="0.35">
      <c r="AD436" s="93"/>
    </row>
    <row r="437" spans="30:30" ht="30" customHeight="1" x14ac:dyDescent="0.35">
      <c r="AD437" s="93"/>
    </row>
    <row r="438" spans="30:30" ht="30" customHeight="1" x14ac:dyDescent="0.35">
      <c r="AD438" s="93"/>
    </row>
    <row r="439" spans="30:30" ht="30" customHeight="1" x14ac:dyDescent="0.35">
      <c r="AD439" s="93"/>
    </row>
    <row r="440" spans="30:30" ht="30" customHeight="1" x14ac:dyDescent="0.35">
      <c r="AD440" s="93"/>
    </row>
    <row r="441" spans="30:30" ht="30" customHeight="1" x14ac:dyDescent="0.35">
      <c r="AD441" s="93"/>
    </row>
    <row r="442" spans="30:30" ht="30" customHeight="1" x14ac:dyDescent="0.35">
      <c r="AD442" s="93"/>
    </row>
    <row r="443" spans="30:30" ht="30" customHeight="1" x14ac:dyDescent="0.35">
      <c r="AD443" s="93"/>
    </row>
    <row r="444" spans="30:30" ht="30" customHeight="1" x14ac:dyDescent="0.35">
      <c r="AD444" s="93"/>
    </row>
    <row r="445" spans="30:30" ht="30" customHeight="1" x14ac:dyDescent="0.35">
      <c r="AD445" s="93"/>
    </row>
    <row r="446" spans="30:30" ht="30" customHeight="1" x14ac:dyDescent="0.35">
      <c r="AD446" s="93"/>
    </row>
    <row r="447" spans="30:30" ht="30" customHeight="1" x14ac:dyDescent="0.35">
      <c r="AD447" s="93"/>
    </row>
    <row r="448" spans="30:30" ht="30" customHeight="1" x14ac:dyDescent="0.35">
      <c r="AD448" s="93"/>
    </row>
    <row r="449" spans="30:30" ht="30" customHeight="1" x14ac:dyDescent="0.35">
      <c r="AD449" s="93"/>
    </row>
    <row r="450" spans="30:30" ht="30" customHeight="1" x14ac:dyDescent="0.35">
      <c r="AD450" s="93"/>
    </row>
    <row r="451" spans="30:30" ht="30" customHeight="1" x14ac:dyDescent="0.35">
      <c r="AD451" s="93"/>
    </row>
    <row r="452" spans="30:30" ht="30" customHeight="1" x14ac:dyDescent="0.35">
      <c r="AD452" s="93"/>
    </row>
    <row r="453" spans="30:30" ht="30" customHeight="1" x14ac:dyDescent="0.35">
      <c r="AD453" s="93"/>
    </row>
    <row r="454" spans="30:30" ht="30" customHeight="1" x14ac:dyDescent="0.35">
      <c r="AD454" s="93"/>
    </row>
    <row r="455" spans="30:30" ht="30" customHeight="1" x14ac:dyDescent="0.35">
      <c r="AD455" s="93"/>
    </row>
    <row r="456" spans="30:30" ht="30" customHeight="1" x14ac:dyDescent="0.35">
      <c r="AD456" s="93"/>
    </row>
    <row r="457" spans="30:30" ht="30" customHeight="1" x14ac:dyDescent="0.35">
      <c r="AD457" s="93"/>
    </row>
    <row r="458" spans="30:30" ht="30" customHeight="1" x14ac:dyDescent="0.35">
      <c r="AD458" s="93"/>
    </row>
    <row r="459" spans="30:30" ht="30" customHeight="1" x14ac:dyDescent="0.35">
      <c r="AD459" s="93"/>
    </row>
    <row r="460" spans="30:30" ht="30" customHeight="1" x14ac:dyDescent="0.35">
      <c r="AD460" s="93"/>
    </row>
    <row r="461" spans="30:30" ht="30" customHeight="1" x14ac:dyDescent="0.35">
      <c r="AD461" s="93"/>
    </row>
    <row r="462" spans="30:30" ht="30" customHeight="1" x14ac:dyDescent="0.35">
      <c r="AD462" s="93"/>
    </row>
    <row r="463" spans="30:30" ht="30" customHeight="1" x14ac:dyDescent="0.35">
      <c r="AD463" s="93"/>
    </row>
    <row r="464" spans="30:30" ht="30" customHeight="1" x14ac:dyDescent="0.35">
      <c r="AD464" s="93"/>
    </row>
    <row r="465" spans="30:30" ht="30" customHeight="1" x14ac:dyDescent="0.35">
      <c r="AD465" s="93"/>
    </row>
    <row r="466" spans="30:30" ht="30" customHeight="1" x14ac:dyDescent="0.35">
      <c r="AD466" s="93"/>
    </row>
    <row r="467" spans="30:30" ht="30" customHeight="1" x14ac:dyDescent="0.35">
      <c r="AD467" s="93"/>
    </row>
    <row r="468" spans="30:30" ht="30" customHeight="1" x14ac:dyDescent="0.35">
      <c r="AD468" s="93"/>
    </row>
    <row r="469" spans="30:30" ht="30" customHeight="1" x14ac:dyDescent="0.35">
      <c r="AD469" s="93"/>
    </row>
    <row r="470" spans="30:30" ht="30" customHeight="1" x14ac:dyDescent="0.35">
      <c r="AD470" s="93"/>
    </row>
    <row r="471" spans="30:30" ht="30" customHeight="1" x14ac:dyDescent="0.35">
      <c r="AD471" s="93"/>
    </row>
    <row r="472" spans="30:30" ht="30" customHeight="1" x14ac:dyDescent="0.35">
      <c r="AD472" s="93"/>
    </row>
    <row r="473" spans="30:30" ht="30" customHeight="1" x14ac:dyDescent="0.35">
      <c r="AD473" s="93"/>
    </row>
    <row r="474" spans="30:30" ht="30" customHeight="1" x14ac:dyDescent="0.35">
      <c r="AD474" s="93"/>
    </row>
    <row r="475" spans="30:30" ht="30" customHeight="1" x14ac:dyDescent="0.35">
      <c r="AD475" s="93"/>
    </row>
    <row r="476" spans="30:30" ht="30" customHeight="1" x14ac:dyDescent="0.35">
      <c r="AD476" s="93"/>
    </row>
    <row r="477" spans="30:30" ht="30" customHeight="1" x14ac:dyDescent="0.35">
      <c r="AD477" s="93"/>
    </row>
    <row r="478" spans="30:30" ht="30" customHeight="1" x14ac:dyDescent="0.35">
      <c r="AD478" s="93"/>
    </row>
    <row r="479" spans="30:30" ht="30" customHeight="1" x14ac:dyDescent="0.35">
      <c r="AD479" s="93"/>
    </row>
    <row r="480" spans="30:30" ht="30" customHeight="1" x14ac:dyDescent="0.35">
      <c r="AD480" s="93"/>
    </row>
    <row r="481" spans="30:30" ht="30" customHeight="1" x14ac:dyDescent="0.35">
      <c r="AD481" s="93"/>
    </row>
    <row r="482" spans="30:30" ht="30" customHeight="1" x14ac:dyDescent="0.35">
      <c r="AD482" s="93"/>
    </row>
    <row r="483" spans="30:30" ht="30" customHeight="1" x14ac:dyDescent="0.35">
      <c r="AD483" s="93"/>
    </row>
    <row r="484" spans="30:30" ht="30" customHeight="1" x14ac:dyDescent="0.35">
      <c r="AD484" s="93"/>
    </row>
    <row r="485" spans="30:30" ht="30" customHeight="1" x14ac:dyDescent="0.35">
      <c r="AD485" s="93"/>
    </row>
    <row r="486" spans="30:30" ht="30" customHeight="1" x14ac:dyDescent="0.35">
      <c r="AD486" s="93"/>
    </row>
    <row r="487" spans="30:30" ht="30" customHeight="1" x14ac:dyDescent="0.35">
      <c r="AD487" s="93"/>
    </row>
    <row r="488" spans="30:30" ht="30" customHeight="1" x14ac:dyDescent="0.35">
      <c r="AD488" s="93"/>
    </row>
    <row r="489" spans="30:30" ht="30" customHeight="1" x14ac:dyDescent="0.35">
      <c r="AD489" s="93"/>
    </row>
    <row r="490" spans="30:30" ht="30" customHeight="1" x14ac:dyDescent="0.35">
      <c r="AD490" s="93"/>
    </row>
    <row r="491" spans="30:30" ht="30" customHeight="1" x14ac:dyDescent="0.35">
      <c r="AD491" s="93"/>
    </row>
    <row r="492" spans="30:30" ht="30" customHeight="1" x14ac:dyDescent="0.35">
      <c r="AD492" s="93"/>
    </row>
    <row r="493" spans="30:30" ht="30" customHeight="1" x14ac:dyDescent="0.35">
      <c r="AD493" s="93"/>
    </row>
    <row r="494" spans="30:30" ht="30" customHeight="1" x14ac:dyDescent="0.35">
      <c r="AD494" s="93"/>
    </row>
    <row r="495" spans="30:30" ht="30" customHeight="1" x14ac:dyDescent="0.35">
      <c r="AD495" s="93"/>
    </row>
    <row r="496" spans="30:30" ht="30" customHeight="1" x14ac:dyDescent="0.35">
      <c r="AD496" s="93"/>
    </row>
    <row r="497" spans="30:30" ht="30" customHeight="1" x14ac:dyDescent="0.35">
      <c r="AD497" s="93"/>
    </row>
    <row r="498" spans="30:30" ht="30" customHeight="1" x14ac:dyDescent="0.35">
      <c r="AD498" s="93"/>
    </row>
    <row r="499" spans="30:30" ht="30" customHeight="1" x14ac:dyDescent="0.35">
      <c r="AD499" s="93"/>
    </row>
    <row r="500" spans="30:30" ht="30" customHeight="1" x14ac:dyDescent="0.35">
      <c r="AD500" s="93"/>
    </row>
    <row r="501" spans="30:30" ht="30" customHeight="1" x14ac:dyDescent="0.35">
      <c r="AD501" s="93"/>
    </row>
    <row r="502" spans="30:30" ht="30" customHeight="1" x14ac:dyDescent="0.35">
      <c r="AD502" s="93"/>
    </row>
    <row r="503" spans="30:30" ht="30" customHeight="1" x14ac:dyDescent="0.35">
      <c r="AD503" s="93"/>
    </row>
    <row r="504" spans="30:30" ht="30" customHeight="1" x14ac:dyDescent="0.35">
      <c r="AD504" s="93"/>
    </row>
    <row r="505" spans="30:30" ht="30" customHeight="1" x14ac:dyDescent="0.35">
      <c r="AD505" s="93"/>
    </row>
    <row r="506" spans="30:30" ht="30" customHeight="1" x14ac:dyDescent="0.35">
      <c r="AD506" s="93"/>
    </row>
    <row r="507" spans="30:30" ht="30" customHeight="1" x14ac:dyDescent="0.35">
      <c r="AD507" s="93"/>
    </row>
    <row r="508" spans="30:30" ht="30" customHeight="1" x14ac:dyDescent="0.35">
      <c r="AD508" s="93"/>
    </row>
    <row r="509" spans="30:30" ht="30" customHeight="1" x14ac:dyDescent="0.35">
      <c r="AD509" s="93"/>
    </row>
    <row r="510" spans="30:30" ht="30" customHeight="1" x14ac:dyDescent="0.35">
      <c r="AD510" s="93"/>
    </row>
    <row r="511" spans="30:30" ht="30" customHeight="1" x14ac:dyDescent="0.35">
      <c r="AD511" s="93"/>
    </row>
    <row r="512" spans="30:30" ht="30" customHeight="1" x14ac:dyDescent="0.35">
      <c r="AD512" s="93"/>
    </row>
    <row r="513" spans="30:30" ht="30" customHeight="1" x14ac:dyDescent="0.35">
      <c r="AD513" s="93"/>
    </row>
    <row r="514" spans="30:30" ht="30" customHeight="1" x14ac:dyDescent="0.35">
      <c r="AD514" s="93"/>
    </row>
    <row r="515" spans="30:30" ht="30" customHeight="1" x14ac:dyDescent="0.35">
      <c r="AD515" s="93"/>
    </row>
    <row r="516" spans="30:30" ht="30" customHeight="1" x14ac:dyDescent="0.35">
      <c r="AD516" s="93"/>
    </row>
    <row r="517" spans="30:30" ht="30" customHeight="1" x14ac:dyDescent="0.35">
      <c r="AD517" s="93"/>
    </row>
    <row r="518" spans="30:30" ht="30" customHeight="1" x14ac:dyDescent="0.35">
      <c r="AD518" s="93"/>
    </row>
    <row r="519" spans="30:30" ht="30" customHeight="1" x14ac:dyDescent="0.35">
      <c r="AD519" s="93"/>
    </row>
    <row r="520" spans="30:30" ht="30" customHeight="1" x14ac:dyDescent="0.35">
      <c r="AD520" s="93"/>
    </row>
    <row r="521" spans="30:30" ht="30" customHeight="1" x14ac:dyDescent="0.35">
      <c r="AD521" s="93"/>
    </row>
    <row r="522" spans="30:30" ht="30" customHeight="1" x14ac:dyDescent="0.35">
      <c r="AD522" s="93"/>
    </row>
    <row r="523" spans="30:30" ht="30" customHeight="1" x14ac:dyDescent="0.35">
      <c r="AD523" s="93"/>
    </row>
    <row r="524" spans="30:30" ht="30" customHeight="1" x14ac:dyDescent="0.35">
      <c r="AD524" s="93"/>
    </row>
    <row r="525" spans="30:30" ht="30" customHeight="1" x14ac:dyDescent="0.35">
      <c r="AD525" s="93"/>
    </row>
    <row r="526" spans="30:30" ht="30" customHeight="1" x14ac:dyDescent="0.35">
      <c r="AD526" s="93"/>
    </row>
    <row r="527" spans="30:30" ht="30" customHeight="1" x14ac:dyDescent="0.35">
      <c r="AD527" s="93"/>
    </row>
    <row r="528" spans="30:30" ht="30" customHeight="1" x14ac:dyDescent="0.35">
      <c r="AD528" s="93"/>
    </row>
    <row r="529" spans="30:30" ht="30" customHeight="1" x14ac:dyDescent="0.35">
      <c r="AD529" s="93"/>
    </row>
    <row r="530" spans="30:30" ht="30" customHeight="1" x14ac:dyDescent="0.35">
      <c r="AD530" s="93"/>
    </row>
    <row r="531" spans="30:30" ht="30" customHeight="1" x14ac:dyDescent="0.35">
      <c r="AD531" s="93"/>
    </row>
    <row r="532" spans="30:30" ht="30" customHeight="1" x14ac:dyDescent="0.35">
      <c r="AD532" s="93"/>
    </row>
    <row r="533" spans="30:30" ht="30" customHeight="1" x14ac:dyDescent="0.35">
      <c r="AD533" s="93"/>
    </row>
    <row r="534" spans="30:30" ht="30" customHeight="1" x14ac:dyDescent="0.35">
      <c r="AD534" s="93"/>
    </row>
    <row r="535" spans="30:30" ht="30" customHeight="1" x14ac:dyDescent="0.35">
      <c r="AD535" s="93"/>
    </row>
    <row r="536" spans="30:30" ht="30" customHeight="1" x14ac:dyDescent="0.35">
      <c r="AD536" s="93"/>
    </row>
    <row r="537" spans="30:30" ht="30" customHeight="1" x14ac:dyDescent="0.35">
      <c r="AD537" s="93"/>
    </row>
    <row r="538" spans="30:30" ht="30" customHeight="1" x14ac:dyDescent="0.35">
      <c r="AD538" s="93"/>
    </row>
    <row r="539" spans="30:30" ht="30" customHeight="1" x14ac:dyDescent="0.35">
      <c r="AD539" s="93"/>
    </row>
    <row r="540" spans="30:30" ht="30" customHeight="1" x14ac:dyDescent="0.35">
      <c r="AD540" s="93"/>
    </row>
    <row r="541" spans="30:30" ht="30" customHeight="1" x14ac:dyDescent="0.35">
      <c r="AD541" s="93"/>
    </row>
    <row r="542" spans="30:30" ht="30" customHeight="1" x14ac:dyDescent="0.35">
      <c r="AD542" s="93"/>
    </row>
    <row r="543" spans="30:30" ht="30" customHeight="1" x14ac:dyDescent="0.35">
      <c r="AD543" s="93"/>
    </row>
    <row r="544" spans="30:30" ht="30" customHeight="1" x14ac:dyDescent="0.35">
      <c r="AD544" s="93"/>
    </row>
    <row r="545" spans="30:30" ht="30" customHeight="1" x14ac:dyDescent="0.35">
      <c r="AD545" s="93"/>
    </row>
    <row r="546" spans="30:30" ht="30" customHeight="1" x14ac:dyDescent="0.35">
      <c r="AD546" s="93"/>
    </row>
    <row r="547" spans="30:30" ht="30" customHeight="1" x14ac:dyDescent="0.35">
      <c r="AD547" s="93"/>
    </row>
    <row r="548" spans="30:30" ht="30" customHeight="1" x14ac:dyDescent="0.35">
      <c r="AD548" s="93"/>
    </row>
    <row r="549" spans="30:30" ht="30" customHeight="1" x14ac:dyDescent="0.35">
      <c r="AD549" s="93"/>
    </row>
    <row r="550" spans="30:30" ht="30" customHeight="1" x14ac:dyDescent="0.35">
      <c r="AD550" s="93"/>
    </row>
    <row r="551" spans="30:30" ht="30" customHeight="1" x14ac:dyDescent="0.35">
      <c r="AD551" s="93"/>
    </row>
    <row r="552" spans="30:30" ht="30" customHeight="1" x14ac:dyDescent="0.35">
      <c r="AD552" s="93"/>
    </row>
    <row r="553" spans="30:30" ht="30" customHeight="1" x14ac:dyDescent="0.35">
      <c r="AD553" s="93"/>
    </row>
    <row r="554" spans="30:30" ht="30" customHeight="1" x14ac:dyDescent="0.35">
      <c r="AD554" s="93"/>
    </row>
    <row r="555" spans="30:30" ht="30" customHeight="1" x14ac:dyDescent="0.35">
      <c r="AD555" s="93"/>
    </row>
    <row r="556" spans="30:30" ht="30" customHeight="1" x14ac:dyDescent="0.35">
      <c r="AD556" s="93"/>
    </row>
    <row r="557" spans="30:30" ht="30" customHeight="1" x14ac:dyDescent="0.35">
      <c r="AD557" s="93"/>
    </row>
    <row r="558" spans="30:30" ht="30" customHeight="1" x14ac:dyDescent="0.35">
      <c r="AD558" s="93"/>
    </row>
    <row r="559" spans="30:30" ht="30" customHeight="1" x14ac:dyDescent="0.35">
      <c r="AD559" s="93"/>
    </row>
    <row r="560" spans="30:30" ht="30" customHeight="1" x14ac:dyDescent="0.35">
      <c r="AD560" s="93"/>
    </row>
    <row r="561" spans="30:30" ht="30" customHeight="1" x14ac:dyDescent="0.35">
      <c r="AD561" s="93"/>
    </row>
    <row r="562" spans="30:30" ht="30" customHeight="1" x14ac:dyDescent="0.35">
      <c r="AD562" s="93"/>
    </row>
    <row r="563" spans="30:30" ht="30" customHeight="1" x14ac:dyDescent="0.35">
      <c r="AD563" s="93"/>
    </row>
    <row r="564" spans="30:30" ht="30" customHeight="1" x14ac:dyDescent="0.35">
      <c r="AD564" s="93"/>
    </row>
    <row r="565" spans="30:30" ht="30" customHeight="1" x14ac:dyDescent="0.35">
      <c r="AD565" s="93"/>
    </row>
    <row r="566" spans="30:30" ht="30" customHeight="1" x14ac:dyDescent="0.35">
      <c r="AD566" s="93"/>
    </row>
    <row r="567" spans="30:30" ht="30" customHeight="1" x14ac:dyDescent="0.35">
      <c r="AD567" s="93"/>
    </row>
    <row r="568" spans="30:30" ht="30" customHeight="1" x14ac:dyDescent="0.35">
      <c r="AD568" s="93"/>
    </row>
    <row r="569" spans="30:30" ht="30" customHeight="1" x14ac:dyDescent="0.35">
      <c r="AD569" s="93"/>
    </row>
    <row r="570" spans="30:30" ht="30" customHeight="1" x14ac:dyDescent="0.35">
      <c r="AD570" s="93"/>
    </row>
    <row r="571" spans="30:30" ht="30" customHeight="1" x14ac:dyDescent="0.35">
      <c r="AD571" s="93"/>
    </row>
    <row r="572" spans="30:30" ht="30" customHeight="1" x14ac:dyDescent="0.35">
      <c r="AD572" s="93"/>
    </row>
    <row r="573" spans="30:30" ht="30" customHeight="1" x14ac:dyDescent="0.35">
      <c r="AD573" s="93"/>
    </row>
    <row r="574" spans="30:30" ht="30" customHeight="1" x14ac:dyDescent="0.35">
      <c r="AD574" s="93"/>
    </row>
    <row r="575" spans="30:30" ht="30" customHeight="1" x14ac:dyDescent="0.35">
      <c r="AD575" s="93"/>
    </row>
    <row r="576" spans="30:30" ht="30" customHeight="1" x14ac:dyDescent="0.35">
      <c r="AD576" s="93"/>
    </row>
    <row r="577" spans="30:30" ht="30" customHeight="1" x14ac:dyDescent="0.35">
      <c r="AD577" s="93"/>
    </row>
    <row r="578" spans="30:30" ht="30" customHeight="1" x14ac:dyDescent="0.35">
      <c r="AD578" s="93"/>
    </row>
    <row r="579" spans="30:30" ht="30" customHeight="1" x14ac:dyDescent="0.35">
      <c r="AD579" s="93"/>
    </row>
    <row r="580" spans="30:30" ht="30" customHeight="1" x14ac:dyDescent="0.35">
      <c r="AD580" s="93"/>
    </row>
    <row r="581" spans="30:30" ht="30" customHeight="1" x14ac:dyDescent="0.35">
      <c r="AD581" s="93"/>
    </row>
    <row r="582" spans="30:30" ht="30" customHeight="1" x14ac:dyDescent="0.35">
      <c r="AD582" s="93"/>
    </row>
    <row r="583" spans="30:30" ht="30" customHeight="1" x14ac:dyDescent="0.35">
      <c r="AD583" s="93"/>
    </row>
    <row r="584" spans="30:30" ht="30" customHeight="1" x14ac:dyDescent="0.35">
      <c r="AD584" s="93"/>
    </row>
    <row r="585" spans="30:30" ht="30" customHeight="1" x14ac:dyDescent="0.35">
      <c r="AD585" s="93"/>
    </row>
    <row r="586" spans="30:30" ht="30" customHeight="1" x14ac:dyDescent="0.35">
      <c r="AD586" s="93"/>
    </row>
    <row r="587" spans="30:30" ht="30" customHeight="1" x14ac:dyDescent="0.35">
      <c r="AD587" s="93"/>
    </row>
    <row r="588" spans="30:30" ht="30" customHeight="1" x14ac:dyDescent="0.35">
      <c r="AD588" s="93"/>
    </row>
    <row r="589" spans="30:30" ht="30" customHeight="1" x14ac:dyDescent="0.35">
      <c r="AD589" s="93"/>
    </row>
    <row r="590" spans="30:30" ht="30" customHeight="1" x14ac:dyDescent="0.35">
      <c r="AD590" s="93"/>
    </row>
    <row r="591" spans="30:30" ht="30" customHeight="1" x14ac:dyDescent="0.35">
      <c r="AD591" s="93"/>
    </row>
    <row r="592" spans="30:30" ht="30" customHeight="1" x14ac:dyDescent="0.35">
      <c r="AD592" s="93"/>
    </row>
    <row r="593" spans="30:30" ht="30" customHeight="1" x14ac:dyDescent="0.35">
      <c r="AD593" s="93"/>
    </row>
    <row r="594" spans="30:30" ht="30" customHeight="1" x14ac:dyDescent="0.35">
      <c r="AD594" s="93"/>
    </row>
    <row r="595" spans="30:30" ht="30" customHeight="1" x14ac:dyDescent="0.35">
      <c r="AD595" s="93"/>
    </row>
    <row r="596" spans="30:30" ht="30" customHeight="1" x14ac:dyDescent="0.35">
      <c r="AD596" s="93"/>
    </row>
    <row r="597" spans="30:30" ht="30" customHeight="1" x14ac:dyDescent="0.35">
      <c r="AD597" s="93"/>
    </row>
    <row r="598" spans="30:30" ht="30" customHeight="1" x14ac:dyDescent="0.35">
      <c r="AD598" s="93"/>
    </row>
    <row r="599" spans="30:30" ht="30" customHeight="1" x14ac:dyDescent="0.35">
      <c r="AD599" s="93"/>
    </row>
    <row r="600" spans="30:30" ht="30" customHeight="1" x14ac:dyDescent="0.35">
      <c r="AD600" s="93"/>
    </row>
    <row r="601" spans="30:30" ht="30" customHeight="1" x14ac:dyDescent="0.35">
      <c r="AD601" s="93"/>
    </row>
    <row r="602" spans="30:30" ht="30" customHeight="1" x14ac:dyDescent="0.35">
      <c r="AD602" s="93"/>
    </row>
    <row r="603" spans="30:30" ht="30" customHeight="1" x14ac:dyDescent="0.35">
      <c r="AD603" s="93"/>
    </row>
    <row r="604" spans="30:30" ht="30" customHeight="1" x14ac:dyDescent="0.35">
      <c r="AD604" s="93"/>
    </row>
    <row r="605" spans="30:30" ht="30" customHeight="1" x14ac:dyDescent="0.35">
      <c r="AD605" s="93"/>
    </row>
    <row r="606" spans="30:30" ht="30" customHeight="1" x14ac:dyDescent="0.35">
      <c r="AD606" s="93"/>
    </row>
    <row r="607" spans="30:30" ht="30" customHeight="1" x14ac:dyDescent="0.35">
      <c r="AD607" s="93"/>
    </row>
    <row r="608" spans="30:30" ht="30" customHeight="1" x14ac:dyDescent="0.35">
      <c r="AD608" s="93"/>
    </row>
    <row r="609" spans="30:30" ht="30" customHeight="1" x14ac:dyDescent="0.35">
      <c r="AD609" s="93"/>
    </row>
    <row r="610" spans="30:30" ht="30" customHeight="1" x14ac:dyDescent="0.35">
      <c r="AD610" s="93"/>
    </row>
    <row r="611" spans="30:30" ht="30" customHeight="1" x14ac:dyDescent="0.35">
      <c r="AD611" s="93"/>
    </row>
    <row r="612" spans="30:30" ht="30" customHeight="1" x14ac:dyDescent="0.35">
      <c r="AD612" s="93"/>
    </row>
    <row r="613" spans="30:30" ht="30" customHeight="1" x14ac:dyDescent="0.35">
      <c r="AD613" s="93"/>
    </row>
    <row r="614" spans="30:30" ht="30" customHeight="1" x14ac:dyDescent="0.35">
      <c r="AD614" s="93"/>
    </row>
    <row r="615" spans="30:30" ht="30" customHeight="1" x14ac:dyDescent="0.35">
      <c r="AD615" s="93"/>
    </row>
    <row r="616" spans="30:30" ht="30" customHeight="1" x14ac:dyDescent="0.35">
      <c r="AD616" s="93"/>
    </row>
    <row r="617" spans="30:30" ht="30" customHeight="1" x14ac:dyDescent="0.35">
      <c r="AD617" s="93"/>
    </row>
    <row r="618" spans="30:30" ht="30" customHeight="1" x14ac:dyDescent="0.35">
      <c r="AD618" s="93"/>
    </row>
    <row r="619" spans="30:30" ht="30" customHeight="1" x14ac:dyDescent="0.35">
      <c r="AD619" s="93"/>
    </row>
    <row r="620" spans="30:30" ht="30" customHeight="1" x14ac:dyDescent="0.35">
      <c r="AD620" s="93"/>
    </row>
    <row r="621" spans="30:30" ht="30" customHeight="1" x14ac:dyDescent="0.35">
      <c r="AD621" s="93"/>
    </row>
    <row r="622" spans="30:30" ht="30" customHeight="1" x14ac:dyDescent="0.35">
      <c r="AD622" s="93"/>
    </row>
    <row r="623" spans="30:30" ht="30" customHeight="1" x14ac:dyDescent="0.35">
      <c r="AD623" s="93"/>
    </row>
    <row r="624" spans="30:30" ht="30" customHeight="1" x14ac:dyDescent="0.35">
      <c r="AD624" s="93"/>
    </row>
    <row r="625" spans="30:30" ht="30" customHeight="1" x14ac:dyDescent="0.35">
      <c r="AD625" s="93"/>
    </row>
    <row r="626" spans="30:30" ht="30" customHeight="1" x14ac:dyDescent="0.35">
      <c r="AD626" s="93"/>
    </row>
    <row r="627" spans="30:30" ht="30" customHeight="1" x14ac:dyDescent="0.35">
      <c r="AD627" s="93"/>
    </row>
    <row r="628" spans="30:30" ht="30" customHeight="1" x14ac:dyDescent="0.35">
      <c r="AD628" s="93"/>
    </row>
    <row r="629" spans="30:30" ht="30" customHeight="1" x14ac:dyDescent="0.35">
      <c r="AD629" s="93"/>
    </row>
    <row r="630" spans="30:30" ht="30" customHeight="1" x14ac:dyDescent="0.35">
      <c r="AD630" s="93"/>
    </row>
    <row r="631" spans="30:30" ht="30" customHeight="1" x14ac:dyDescent="0.35">
      <c r="AD631" s="93"/>
    </row>
    <row r="632" spans="30:30" ht="30" customHeight="1" x14ac:dyDescent="0.35">
      <c r="AD632" s="93"/>
    </row>
    <row r="633" spans="30:30" ht="30" customHeight="1" x14ac:dyDescent="0.35">
      <c r="AD633" s="93"/>
    </row>
    <row r="634" spans="30:30" ht="30" customHeight="1" x14ac:dyDescent="0.35">
      <c r="AD634" s="93"/>
    </row>
    <row r="635" spans="30:30" ht="30" customHeight="1" x14ac:dyDescent="0.35">
      <c r="AD635" s="93"/>
    </row>
    <row r="636" spans="30:30" ht="30" customHeight="1" x14ac:dyDescent="0.35">
      <c r="AD636" s="93"/>
    </row>
    <row r="637" spans="30:30" ht="30" customHeight="1" x14ac:dyDescent="0.35">
      <c r="AD637" s="93"/>
    </row>
    <row r="638" spans="30:30" ht="30" customHeight="1" x14ac:dyDescent="0.35">
      <c r="AD638" s="93"/>
    </row>
    <row r="639" spans="30:30" ht="30" customHeight="1" x14ac:dyDescent="0.35">
      <c r="AD639" s="93"/>
    </row>
    <row r="640" spans="30:30" ht="30" customHeight="1" x14ac:dyDescent="0.35">
      <c r="AD640" s="93"/>
    </row>
    <row r="641" spans="30:30" ht="30" customHeight="1" x14ac:dyDescent="0.35">
      <c r="AD641" s="93"/>
    </row>
    <row r="642" spans="30:30" ht="30" customHeight="1" x14ac:dyDescent="0.35">
      <c r="AD642" s="93"/>
    </row>
    <row r="643" spans="30:30" ht="30" customHeight="1" x14ac:dyDescent="0.35">
      <c r="AD643" s="93"/>
    </row>
    <row r="644" spans="30:30" ht="30" customHeight="1" x14ac:dyDescent="0.35">
      <c r="AD644" s="93"/>
    </row>
    <row r="645" spans="30:30" ht="30" customHeight="1" x14ac:dyDescent="0.35">
      <c r="AD645" s="93"/>
    </row>
    <row r="646" spans="30:30" ht="30" customHeight="1" x14ac:dyDescent="0.35">
      <c r="AD646" s="93"/>
    </row>
    <row r="647" spans="30:30" ht="30" customHeight="1" x14ac:dyDescent="0.35">
      <c r="AD647" s="93"/>
    </row>
    <row r="648" spans="30:30" ht="30" customHeight="1" x14ac:dyDescent="0.35">
      <c r="AD648" s="93"/>
    </row>
    <row r="649" spans="30:30" ht="30" customHeight="1" x14ac:dyDescent="0.35">
      <c r="AD649" s="93"/>
    </row>
    <row r="650" spans="30:30" ht="30" customHeight="1" x14ac:dyDescent="0.35">
      <c r="AD650" s="93"/>
    </row>
    <row r="651" spans="30:30" ht="30" customHeight="1" x14ac:dyDescent="0.35">
      <c r="AD651" s="93"/>
    </row>
    <row r="652" spans="30:30" ht="30" customHeight="1" x14ac:dyDescent="0.35">
      <c r="AD652" s="93"/>
    </row>
    <row r="653" spans="30:30" ht="30" customHeight="1" x14ac:dyDescent="0.35">
      <c r="AD653" s="93"/>
    </row>
    <row r="654" spans="30:30" ht="30" customHeight="1" x14ac:dyDescent="0.35">
      <c r="AD654" s="93"/>
    </row>
    <row r="655" spans="30:30" ht="30" customHeight="1" x14ac:dyDescent="0.35">
      <c r="AD655" s="93"/>
    </row>
    <row r="656" spans="30:30" ht="30" customHeight="1" x14ac:dyDescent="0.35">
      <c r="AD656" s="93"/>
    </row>
    <row r="657" spans="30:30" ht="30" customHeight="1" x14ac:dyDescent="0.35">
      <c r="AD657" s="93"/>
    </row>
    <row r="658" spans="30:30" ht="30" customHeight="1" x14ac:dyDescent="0.35">
      <c r="AD658" s="93"/>
    </row>
    <row r="659" spans="30:30" ht="30" customHeight="1" x14ac:dyDescent="0.35">
      <c r="AD659" s="93"/>
    </row>
    <row r="660" spans="30:30" ht="30" customHeight="1" x14ac:dyDescent="0.35">
      <c r="AD660" s="93"/>
    </row>
    <row r="661" spans="30:30" ht="30" customHeight="1" x14ac:dyDescent="0.35">
      <c r="AD661" s="93"/>
    </row>
    <row r="662" spans="30:30" ht="30" customHeight="1" x14ac:dyDescent="0.35">
      <c r="AD662" s="93"/>
    </row>
    <row r="663" spans="30:30" ht="30" customHeight="1" x14ac:dyDescent="0.35">
      <c r="AD663" s="93"/>
    </row>
    <row r="664" spans="30:30" ht="30" customHeight="1" x14ac:dyDescent="0.35">
      <c r="AD664" s="93"/>
    </row>
    <row r="665" spans="30:30" ht="30" customHeight="1" x14ac:dyDescent="0.35">
      <c r="AD665" s="93"/>
    </row>
    <row r="666" spans="30:30" ht="30" customHeight="1" x14ac:dyDescent="0.35">
      <c r="AD666" s="93"/>
    </row>
    <row r="667" spans="30:30" ht="30" customHeight="1" x14ac:dyDescent="0.35">
      <c r="AD667" s="93"/>
    </row>
    <row r="668" spans="30:30" ht="30" customHeight="1" x14ac:dyDescent="0.35">
      <c r="AD668" s="93"/>
    </row>
    <row r="669" spans="30:30" ht="30" customHeight="1" x14ac:dyDescent="0.35">
      <c r="AD669" s="93"/>
    </row>
    <row r="670" spans="30:30" ht="30" customHeight="1" x14ac:dyDescent="0.35">
      <c r="AD670" s="93"/>
    </row>
    <row r="671" spans="30:30" ht="30" customHeight="1" x14ac:dyDescent="0.35">
      <c r="AD671" s="93"/>
    </row>
    <row r="672" spans="30:30" ht="30" customHeight="1" x14ac:dyDescent="0.35">
      <c r="AD672" s="93"/>
    </row>
    <row r="673" spans="30:30" ht="30" customHeight="1" x14ac:dyDescent="0.35">
      <c r="AD673" s="93"/>
    </row>
    <row r="674" spans="30:30" ht="30" customHeight="1" x14ac:dyDescent="0.35">
      <c r="AD674" s="93"/>
    </row>
    <row r="675" spans="30:30" ht="30" customHeight="1" x14ac:dyDescent="0.35">
      <c r="AD675" s="93"/>
    </row>
    <row r="676" spans="30:30" ht="30" customHeight="1" x14ac:dyDescent="0.35">
      <c r="AD676" s="93"/>
    </row>
    <row r="677" spans="30:30" ht="30" customHeight="1" x14ac:dyDescent="0.35">
      <c r="AD677" s="93"/>
    </row>
    <row r="678" spans="30:30" ht="30" customHeight="1" x14ac:dyDescent="0.35">
      <c r="AD678" s="93"/>
    </row>
    <row r="679" spans="30:30" ht="30" customHeight="1" x14ac:dyDescent="0.35">
      <c r="AD679" s="93"/>
    </row>
    <row r="680" spans="30:30" ht="30" customHeight="1" x14ac:dyDescent="0.35">
      <c r="AD680" s="93"/>
    </row>
    <row r="681" spans="30:30" ht="30" customHeight="1" x14ac:dyDescent="0.35">
      <c r="AD681" s="93"/>
    </row>
    <row r="682" spans="30:30" ht="30" customHeight="1" x14ac:dyDescent="0.35">
      <c r="AD682" s="93"/>
    </row>
    <row r="683" spans="30:30" ht="30" customHeight="1" x14ac:dyDescent="0.35">
      <c r="AD683" s="93"/>
    </row>
    <row r="684" spans="30:30" ht="30" customHeight="1" x14ac:dyDescent="0.35">
      <c r="AD684" s="93"/>
    </row>
    <row r="685" spans="30:30" ht="30" customHeight="1" x14ac:dyDescent="0.35">
      <c r="AD685" s="93"/>
    </row>
    <row r="686" spans="30:30" ht="30" customHeight="1" x14ac:dyDescent="0.35">
      <c r="AD686" s="93"/>
    </row>
    <row r="687" spans="30:30" ht="30" customHeight="1" x14ac:dyDescent="0.35">
      <c r="AD687" s="93"/>
    </row>
    <row r="688" spans="30:30" ht="30" customHeight="1" x14ac:dyDescent="0.35">
      <c r="AD688" s="93"/>
    </row>
    <row r="689" spans="30:30" ht="30" customHeight="1" x14ac:dyDescent="0.35">
      <c r="AD689" s="93"/>
    </row>
    <row r="690" spans="30:30" ht="30" customHeight="1" x14ac:dyDescent="0.35">
      <c r="AD690" s="93"/>
    </row>
    <row r="691" spans="30:30" ht="30" customHeight="1" x14ac:dyDescent="0.35">
      <c r="AD691" s="93"/>
    </row>
    <row r="692" spans="30:30" ht="30" customHeight="1" x14ac:dyDescent="0.35">
      <c r="AD692" s="93"/>
    </row>
    <row r="693" spans="30:30" ht="30" customHeight="1" x14ac:dyDescent="0.35">
      <c r="AD693" s="93"/>
    </row>
    <row r="694" spans="30:30" ht="30" customHeight="1" x14ac:dyDescent="0.35">
      <c r="AD694" s="93"/>
    </row>
    <row r="695" spans="30:30" ht="30" customHeight="1" x14ac:dyDescent="0.35">
      <c r="AD695" s="93"/>
    </row>
    <row r="696" spans="30:30" ht="30" customHeight="1" x14ac:dyDescent="0.35">
      <c r="AD696" s="93"/>
    </row>
    <row r="697" spans="30:30" ht="30" customHeight="1" x14ac:dyDescent="0.35">
      <c r="AD697" s="93"/>
    </row>
    <row r="698" spans="30:30" ht="30" customHeight="1" x14ac:dyDescent="0.35">
      <c r="AD698" s="93"/>
    </row>
    <row r="699" spans="30:30" ht="30" customHeight="1" x14ac:dyDescent="0.35">
      <c r="AD699" s="93"/>
    </row>
    <row r="700" spans="30:30" ht="30" customHeight="1" x14ac:dyDescent="0.35">
      <c r="AD700" s="93"/>
    </row>
    <row r="701" spans="30:30" ht="30" customHeight="1" x14ac:dyDescent="0.35">
      <c r="AD701" s="93"/>
    </row>
    <row r="702" spans="30:30" ht="30" customHeight="1" x14ac:dyDescent="0.35">
      <c r="AD702" s="93"/>
    </row>
    <row r="703" spans="30:30" ht="30" customHeight="1" x14ac:dyDescent="0.35">
      <c r="AD703" s="93"/>
    </row>
    <row r="704" spans="30:30" ht="30" customHeight="1" x14ac:dyDescent="0.35">
      <c r="AD704" s="93"/>
    </row>
    <row r="705" spans="30:30" ht="30" customHeight="1" x14ac:dyDescent="0.35">
      <c r="AD705" s="93"/>
    </row>
    <row r="706" spans="30:30" ht="30" customHeight="1" x14ac:dyDescent="0.35">
      <c r="AD706" s="93"/>
    </row>
    <row r="707" spans="30:30" ht="30" customHeight="1" x14ac:dyDescent="0.35">
      <c r="AD707" s="93"/>
    </row>
    <row r="708" spans="30:30" ht="30" customHeight="1" x14ac:dyDescent="0.35">
      <c r="AD708" s="93"/>
    </row>
    <row r="709" spans="30:30" ht="30" customHeight="1" x14ac:dyDescent="0.35">
      <c r="AD709" s="93"/>
    </row>
    <row r="710" spans="30:30" ht="30" customHeight="1" x14ac:dyDescent="0.35">
      <c r="AD710" s="93"/>
    </row>
    <row r="711" spans="30:30" ht="30" customHeight="1" x14ac:dyDescent="0.35">
      <c r="AD711" s="93"/>
    </row>
    <row r="712" spans="30:30" ht="30" customHeight="1" x14ac:dyDescent="0.35">
      <c r="AD712" s="93"/>
    </row>
    <row r="713" spans="30:30" ht="30" customHeight="1" x14ac:dyDescent="0.35">
      <c r="AD713" s="93"/>
    </row>
    <row r="714" spans="30:30" ht="30" customHeight="1" x14ac:dyDescent="0.35">
      <c r="AD714" s="93"/>
    </row>
    <row r="715" spans="30:30" ht="30" customHeight="1" x14ac:dyDescent="0.35">
      <c r="AD715" s="93"/>
    </row>
    <row r="716" spans="30:30" ht="30" customHeight="1" x14ac:dyDescent="0.35">
      <c r="AD716" s="93"/>
    </row>
    <row r="717" spans="30:30" ht="30" customHeight="1" x14ac:dyDescent="0.35">
      <c r="AD717" s="93"/>
    </row>
    <row r="718" spans="30:30" ht="30" customHeight="1" x14ac:dyDescent="0.35">
      <c r="AD718" s="93"/>
    </row>
    <row r="719" spans="30:30" ht="30" customHeight="1" x14ac:dyDescent="0.35">
      <c r="AD719" s="93"/>
    </row>
    <row r="720" spans="30:30" ht="30" customHeight="1" x14ac:dyDescent="0.35">
      <c r="AD720" s="93"/>
    </row>
    <row r="721" spans="30:30" ht="30" customHeight="1" x14ac:dyDescent="0.35">
      <c r="AD721" s="93"/>
    </row>
    <row r="722" spans="30:30" ht="30" customHeight="1" x14ac:dyDescent="0.35">
      <c r="AD722" s="93"/>
    </row>
    <row r="723" spans="30:30" ht="30" customHeight="1" x14ac:dyDescent="0.35">
      <c r="AD723" s="93"/>
    </row>
    <row r="724" spans="30:30" ht="30" customHeight="1" x14ac:dyDescent="0.35">
      <c r="AD724" s="93"/>
    </row>
    <row r="725" spans="30:30" ht="30" customHeight="1" x14ac:dyDescent="0.35">
      <c r="AD725" s="93"/>
    </row>
    <row r="726" spans="30:30" ht="30" customHeight="1" x14ac:dyDescent="0.35">
      <c r="AD726" s="93"/>
    </row>
    <row r="727" spans="30:30" ht="30" customHeight="1" x14ac:dyDescent="0.35">
      <c r="AD727" s="93"/>
    </row>
    <row r="728" spans="30:30" ht="30" customHeight="1" x14ac:dyDescent="0.35">
      <c r="AD728" s="93"/>
    </row>
    <row r="729" spans="30:30" ht="30" customHeight="1" x14ac:dyDescent="0.35">
      <c r="AD729" s="93"/>
    </row>
    <row r="730" spans="30:30" ht="30" customHeight="1" x14ac:dyDescent="0.35">
      <c r="AD730" s="93"/>
    </row>
    <row r="731" spans="30:30" ht="30" customHeight="1" x14ac:dyDescent="0.35">
      <c r="AD731" s="93"/>
    </row>
    <row r="732" spans="30:30" ht="30" customHeight="1" x14ac:dyDescent="0.35">
      <c r="AD732" s="93"/>
    </row>
    <row r="733" spans="30:30" ht="30" customHeight="1" x14ac:dyDescent="0.35">
      <c r="AD733" s="93"/>
    </row>
    <row r="734" spans="30:30" ht="30" customHeight="1" x14ac:dyDescent="0.35">
      <c r="AD734" s="93"/>
    </row>
    <row r="735" spans="30:30" ht="30" customHeight="1" x14ac:dyDescent="0.35">
      <c r="AD735" s="93"/>
    </row>
    <row r="736" spans="30:30" ht="30" customHeight="1" x14ac:dyDescent="0.35">
      <c r="AD736" s="93"/>
    </row>
    <row r="737" spans="30:30" ht="30" customHeight="1" x14ac:dyDescent="0.35">
      <c r="AD737" s="93"/>
    </row>
    <row r="738" spans="30:30" ht="30" customHeight="1" x14ac:dyDescent="0.35">
      <c r="AD738" s="93"/>
    </row>
    <row r="739" spans="30:30" ht="30" customHeight="1" x14ac:dyDescent="0.35">
      <c r="AD739" s="93"/>
    </row>
    <row r="740" spans="30:30" ht="30" customHeight="1" x14ac:dyDescent="0.35">
      <c r="AD740" s="93"/>
    </row>
    <row r="741" spans="30:30" ht="30" customHeight="1" x14ac:dyDescent="0.35">
      <c r="AD741" s="93"/>
    </row>
    <row r="742" spans="30:30" ht="30" customHeight="1" x14ac:dyDescent="0.35">
      <c r="AD742" s="93"/>
    </row>
    <row r="743" spans="30:30" ht="30" customHeight="1" x14ac:dyDescent="0.35">
      <c r="AD743" s="93"/>
    </row>
    <row r="744" spans="30:30" ht="30" customHeight="1" x14ac:dyDescent="0.35">
      <c r="AD744" s="93"/>
    </row>
    <row r="745" spans="30:30" ht="30" customHeight="1" x14ac:dyDescent="0.35">
      <c r="AD745" s="93"/>
    </row>
    <row r="746" spans="30:30" ht="30" customHeight="1" x14ac:dyDescent="0.35">
      <c r="AD746" s="93"/>
    </row>
    <row r="747" spans="30:30" ht="30" customHeight="1" x14ac:dyDescent="0.35">
      <c r="AD747" s="93"/>
    </row>
    <row r="748" spans="30:30" ht="30" customHeight="1" x14ac:dyDescent="0.35">
      <c r="AD748" s="93"/>
    </row>
    <row r="749" spans="30:30" ht="30" customHeight="1" x14ac:dyDescent="0.35">
      <c r="AD749" s="93"/>
    </row>
    <row r="750" spans="30:30" ht="30" customHeight="1" x14ac:dyDescent="0.35">
      <c r="AD750" s="93"/>
    </row>
    <row r="751" spans="30:30" ht="30" customHeight="1" x14ac:dyDescent="0.35">
      <c r="AD751" s="93"/>
    </row>
    <row r="752" spans="30:30" ht="30" customHeight="1" x14ac:dyDescent="0.35">
      <c r="AD752" s="93"/>
    </row>
    <row r="753" spans="30:30" ht="30" customHeight="1" x14ac:dyDescent="0.35">
      <c r="AD753" s="93"/>
    </row>
    <row r="754" spans="30:30" ht="30" customHeight="1" x14ac:dyDescent="0.35">
      <c r="AD754" s="93"/>
    </row>
    <row r="755" spans="30:30" ht="30" customHeight="1" x14ac:dyDescent="0.35">
      <c r="AD755" s="93"/>
    </row>
    <row r="756" spans="30:30" ht="30" customHeight="1" x14ac:dyDescent="0.35">
      <c r="AD756" s="93"/>
    </row>
    <row r="757" spans="30:30" ht="30" customHeight="1" x14ac:dyDescent="0.35">
      <c r="AD757" s="93"/>
    </row>
    <row r="758" spans="30:30" ht="30" customHeight="1" x14ac:dyDescent="0.35">
      <c r="AD758" s="93"/>
    </row>
    <row r="759" spans="30:30" ht="30" customHeight="1" x14ac:dyDescent="0.35">
      <c r="AD759" s="93"/>
    </row>
    <row r="760" spans="30:30" ht="30" customHeight="1" x14ac:dyDescent="0.35">
      <c r="AD760" s="93"/>
    </row>
    <row r="761" spans="30:30" ht="30" customHeight="1" x14ac:dyDescent="0.35">
      <c r="AD761" s="93"/>
    </row>
    <row r="762" spans="30:30" ht="30" customHeight="1" x14ac:dyDescent="0.35">
      <c r="AD762" s="93"/>
    </row>
    <row r="763" spans="30:30" ht="30" customHeight="1" x14ac:dyDescent="0.35">
      <c r="AD763" s="93"/>
    </row>
    <row r="764" spans="30:30" ht="30" customHeight="1" x14ac:dyDescent="0.35">
      <c r="AD764" s="93"/>
    </row>
    <row r="765" spans="30:30" ht="30" customHeight="1" x14ac:dyDescent="0.35">
      <c r="AD765" s="93"/>
    </row>
    <row r="766" spans="30:30" ht="30" customHeight="1" x14ac:dyDescent="0.35">
      <c r="AD766" s="93"/>
    </row>
    <row r="767" spans="30:30" ht="30" customHeight="1" x14ac:dyDescent="0.35">
      <c r="AD767" s="93"/>
    </row>
    <row r="768" spans="30:30" ht="30" customHeight="1" x14ac:dyDescent="0.35">
      <c r="AD768" s="93"/>
    </row>
    <row r="769" spans="30:30" ht="30" customHeight="1" x14ac:dyDescent="0.35">
      <c r="AD769" s="93"/>
    </row>
    <row r="770" spans="30:30" ht="30" customHeight="1" x14ac:dyDescent="0.35">
      <c r="AD770" s="93"/>
    </row>
    <row r="771" spans="30:30" ht="30" customHeight="1" x14ac:dyDescent="0.35">
      <c r="AD771" s="93"/>
    </row>
    <row r="772" spans="30:30" ht="30" customHeight="1" x14ac:dyDescent="0.35">
      <c r="AD772" s="93"/>
    </row>
    <row r="773" spans="30:30" ht="30" customHeight="1" x14ac:dyDescent="0.35">
      <c r="AD773" s="93"/>
    </row>
    <row r="774" spans="30:30" ht="30" customHeight="1" x14ac:dyDescent="0.35">
      <c r="AD774" s="93"/>
    </row>
    <row r="775" spans="30:30" ht="30" customHeight="1" x14ac:dyDescent="0.35">
      <c r="AD775" s="93"/>
    </row>
    <row r="776" spans="30:30" ht="30" customHeight="1" x14ac:dyDescent="0.35">
      <c r="AD776" s="93"/>
    </row>
    <row r="777" spans="30:30" ht="30" customHeight="1" x14ac:dyDescent="0.35">
      <c r="AD777" s="93"/>
    </row>
    <row r="778" spans="30:30" ht="30" customHeight="1" x14ac:dyDescent="0.35">
      <c r="AD778" s="93"/>
    </row>
    <row r="779" spans="30:30" ht="30" customHeight="1" x14ac:dyDescent="0.35">
      <c r="AD779" s="93"/>
    </row>
    <row r="780" spans="30:30" ht="30" customHeight="1" x14ac:dyDescent="0.35">
      <c r="AD780" s="93"/>
    </row>
    <row r="781" spans="30:30" ht="30" customHeight="1" x14ac:dyDescent="0.35">
      <c r="AD781" s="93"/>
    </row>
    <row r="782" spans="30:30" ht="30" customHeight="1" x14ac:dyDescent="0.35">
      <c r="AD782" s="93"/>
    </row>
    <row r="783" spans="30:30" ht="30" customHeight="1" x14ac:dyDescent="0.35">
      <c r="AD783" s="93"/>
    </row>
    <row r="784" spans="30:30" ht="30" customHeight="1" x14ac:dyDescent="0.35">
      <c r="AD784" s="93"/>
    </row>
    <row r="785" spans="30:30" ht="30" customHeight="1" x14ac:dyDescent="0.35">
      <c r="AD785" s="93"/>
    </row>
    <row r="786" spans="30:30" ht="30" customHeight="1" x14ac:dyDescent="0.35">
      <c r="AD786" s="93"/>
    </row>
    <row r="787" spans="30:30" ht="30" customHeight="1" x14ac:dyDescent="0.35">
      <c r="AD787" s="93"/>
    </row>
    <row r="788" spans="30:30" ht="30" customHeight="1" x14ac:dyDescent="0.35">
      <c r="AD788" s="93"/>
    </row>
    <row r="789" spans="30:30" ht="30" customHeight="1" x14ac:dyDescent="0.35">
      <c r="AD789" s="93"/>
    </row>
    <row r="790" spans="30:30" ht="30" customHeight="1" x14ac:dyDescent="0.35">
      <c r="AD790" s="93"/>
    </row>
    <row r="791" spans="30:30" ht="30" customHeight="1" x14ac:dyDescent="0.35">
      <c r="AD791" s="93"/>
    </row>
    <row r="792" spans="30:30" ht="30" customHeight="1" x14ac:dyDescent="0.35">
      <c r="AD792" s="93"/>
    </row>
    <row r="793" spans="30:30" ht="30" customHeight="1" x14ac:dyDescent="0.35">
      <c r="AD793" s="93"/>
    </row>
    <row r="794" spans="30:30" ht="30" customHeight="1" x14ac:dyDescent="0.35">
      <c r="AD794" s="93"/>
    </row>
    <row r="795" spans="30:30" ht="30" customHeight="1" x14ac:dyDescent="0.35">
      <c r="AD795" s="93"/>
    </row>
    <row r="796" spans="30:30" ht="30" customHeight="1" x14ac:dyDescent="0.35">
      <c r="AD796" s="93"/>
    </row>
    <row r="797" spans="30:30" ht="30" customHeight="1" x14ac:dyDescent="0.35">
      <c r="AD797" s="93"/>
    </row>
    <row r="798" spans="30:30" ht="30" customHeight="1" x14ac:dyDescent="0.35">
      <c r="AD798" s="93"/>
    </row>
    <row r="799" spans="30:30" ht="30" customHeight="1" x14ac:dyDescent="0.35">
      <c r="AD799" s="93"/>
    </row>
    <row r="800" spans="30:30" ht="30" customHeight="1" x14ac:dyDescent="0.35">
      <c r="AD800" s="93"/>
    </row>
    <row r="801" spans="30:30" ht="30" customHeight="1" x14ac:dyDescent="0.35">
      <c r="AD801" s="93"/>
    </row>
    <row r="802" spans="30:30" ht="30" customHeight="1" x14ac:dyDescent="0.35">
      <c r="AD802" s="93"/>
    </row>
    <row r="803" spans="30:30" ht="30" customHeight="1" x14ac:dyDescent="0.35">
      <c r="AD803" s="93"/>
    </row>
    <row r="804" spans="30:30" ht="30" customHeight="1" x14ac:dyDescent="0.35">
      <c r="AD804" s="93"/>
    </row>
    <row r="805" spans="30:30" ht="30" customHeight="1" x14ac:dyDescent="0.35">
      <c r="AD805" s="93"/>
    </row>
    <row r="806" spans="30:30" ht="30" customHeight="1" x14ac:dyDescent="0.35">
      <c r="AD806" s="93"/>
    </row>
    <row r="807" spans="30:30" ht="30" customHeight="1" x14ac:dyDescent="0.35">
      <c r="AD807" s="93"/>
    </row>
    <row r="808" spans="30:30" ht="30" customHeight="1" x14ac:dyDescent="0.35">
      <c r="AD808" s="93"/>
    </row>
    <row r="809" spans="30:30" ht="30" customHeight="1" x14ac:dyDescent="0.35">
      <c r="AD809" s="93"/>
    </row>
    <row r="810" spans="30:30" ht="30" customHeight="1" x14ac:dyDescent="0.35">
      <c r="AD810" s="93"/>
    </row>
    <row r="811" spans="30:30" ht="30" customHeight="1" x14ac:dyDescent="0.35">
      <c r="AD811" s="93"/>
    </row>
    <row r="812" spans="30:30" ht="30" customHeight="1" x14ac:dyDescent="0.35">
      <c r="AD812" s="93"/>
    </row>
    <row r="813" spans="30:30" ht="30" customHeight="1" x14ac:dyDescent="0.35">
      <c r="AD813" s="93"/>
    </row>
    <row r="814" spans="30:30" ht="30" customHeight="1" x14ac:dyDescent="0.35">
      <c r="AD814" s="93"/>
    </row>
    <row r="815" spans="30:30" ht="30" customHeight="1" x14ac:dyDescent="0.35">
      <c r="AD815" s="93"/>
    </row>
    <row r="816" spans="30:30" ht="30" customHeight="1" x14ac:dyDescent="0.35">
      <c r="AD816" s="93"/>
    </row>
    <row r="817" spans="30:30" ht="30" customHeight="1" x14ac:dyDescent="0.35">
      <c r="AD817" s="93"/>
    </row>
  </sheetData>
  <autoFilter ref="A3:AT3" xr:uid="{00000000-0001-0000-0000-000000000000}"/>
  <mergeCells count="37">
    <mergeCell ref="V1:V2"/>
    <mergeCell ref="AL1:AL2"/>
    <mergeCell ref="AM1:AM2"/>
    <mergeCell ref="AN1:AN2"/>
    <mergeCell ref="AC1:AC2"/>
    <mergeCell ref="AD1:AD2"/>
    <mergeCell ref="AE1:AE2"/>
    <mergeCell ref="AF1:AF2"/>
    <mergeCell ref="AG1:AG2"/>
    <mergeCell ref="AH1:AH2"/>
    <mergeCell ref="A2:C2"/>
    <mergeCell ref="E2:S2"/>
    <mergeCell ref="AI1:AI2"/>
    <mergeCell ref="AJ1:AJ2"/>
    <mergeCell ref="AK1:AK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T1:T2"/>
    <mergeCell ref="U1:U2"/>
    <mergeCell ref="AO1:AO2"/>
    <mergeCell ref="AP1:AP2"/>
    <mergeCell ref="AQ1:AQ2"/>
    <mergeCell ref="AR1:AR2"/>
    <mergeCell ref="AS1:AS2"/>
    <mergeCell ref="A4:A12"/>
    <mergeCell ref="C4:C12"/>
    <mergeCell ref="A13:A20"/>
    <mergeCell ref="C13:C20"/>
    <mergeCell ref="A21:A29"/>
    <mergeCell ref="C21:C29"/>
  </mergeCells>
  <conditionalFormatting sqref="R4:R29">
    <cfRule type="cellIs" dxfId="6" priority="1" operator="lessThan">
      <formula>0</formula>
    </cfRule>
  </conditionalFormatting>
  <conditionalFormatting sqref="Y4:AC29 AE4:AS29">
    <cfRule type="cellIs" dxfId="5" priority="2" operator="greater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96205-D748-4888-94BA-61425AC02EEF}">
  <sheetPr codeName="Planilha7"/>
  <dimension ref="A1:AT817"/>
  <sheetViews>
    <sheetView topLeftCell="I10" zoomScale="50" zoomScaleNormal="50" workbookViewId="0">
      <selection activeCell="U33" sqref="U33"/>
    </sheetView>
  </sheetViews>
  <sheetFormatPr defaultColWidth="9.81640625" defaultRowHeight="30" customHeight="1" x14ac:dyDescent="0.35"/>
  <cols>
    <col min="1" max="1" width="7.54296875" style="56" customWidth="1"/>
    <col min="2" max="2" width="7.81640625" style="56" customWidth="1"/>
    <col min="3" max="3" width="13.7265625" style="85" customWidth="1"/>
    <col min="4" max="4" width="46.54296875" style="86" customWidth="1"/>
    <col min="5" max="6" width="14.453125" style="86" customWidth="1"/>
    <col min="7" max="7" width="17.7265625" style="86" customWidth="1"/>
    <col min="8" max="8" width="17.1796875" style="86" customWidth="1"/>
    <col min="9" max="9" width="15.7265625" style="86" customWidth="1"/>
    <col min="10" max="10" width="19.7265625" style="88" customWidth="1"/>
    <col min="11" max="13" width="16" style="88" customWidth="1"/>
    <col min="14" max="14" width="17.54296875" style="88" customWidth="1"/>
    <col min="15" max="17" width="16" style="88" customWidth="1"/>
    <col min="18" max="18" width="16" style="95" customWidth="1"/>
    <col min="19" max="19" width="11.1796875" style="90" customWidth="1"/>
    <col min="20" max="20" width="16.1796875" style="93" customWidth="1"/>
    <col min="21" max="21" width="15.1796875" style="93" customWidth="1"/>
    <col min="22" max="22" width="16" style="93" customWidth="1"/>
    <col min="23" max="24" width="16.1796875" style="93" customWidth="1"/>
    <col min="25" max="25" width="15.54296875" style="93" customWidth="1"/>
    <col min="26" max="26" width="16.453125" style="93" customWidth="1"/>
    <col min="27" max="27" width="14.54296875" style="93" customWidth="1"/>
    <col min="28" max="28" width="18.81640625" style="93" bestFit="1" customWidth="1"/>
    <col min="29" max="29" width="17.54296875" style="93" customWidth="1"/>
    <col min="30" max="30" width="17.81640625" style="97" customWidth="1"/>
    <col min="31" max="31" width="16.81640625" style="93" customWidth="1"/>
    <col min="32" max="43" width="16.453125" style="93" customWidth="1"/>
    <col min="44" max="44" width="20.54296875" style="93" bestFit="1" customWidth="1"/>
    <col min="45" max="45" width="16.81640625" style="93" customWidth="1"/>
    <col min="46" max="46" width="14.81640625" style="56" customWidth="1"/>
    <col min="47" max="16384" width="9.81640625" style="56"/>
  </cols>
  <sheetData>
    <row r="1" spans="1:46" ht="38.25" customHeight="1" x14ac:dyDescent="0.35">
      <c r="A1" s="186" t="s">
        <v>83</v>
      </c>
      <c r="B1" s="187"/>
      <c r="C1" s="187"/>
      <c r="D1" s="188" t="s">
        <v>84</v>
      </c>
      <c r="E1" s="189"/>
      <c r="F1" s="189"/>
      <c r="G1" s="189"/>
      <c r="H1" s="189"/>
      <c r="I1" s="189"/>
      <c r="J1" s="190" t="s">
        <v>81</v>
      </c>
      <c r="K1" s="190"/>
      <c r="L1" s="190"/>
      <c r="M1" s="190"/>
      <c r="N1" s="190"/>
      <c r="O1" s="190"/>
      <c r="P1" s="190"/>
      <c r="Q1" s="190"/>
      <c r="R1" s="190"/>
      <c r="S1" s="190"/>
      <c r="T1" s="192" t="s">
        <v>110</v>
      </c>
      <c r="U1" s="185" t="s">
        <v>91</v>
      </c>
      <c r="V1" s="185" t="s">
        <v>91</v>
      </c>
      <c r="W1" s="185" t="s">
        <v>91</v>
      </c>
      <c r="X1" s="185" t="s">
        <v>91</v>
      </c>
      <c r="Y1" s="185" t="s">
        <v>91</v>
      </c>
      <c r="Z1" s="185" t="s">
        <v>91</v>
      </c>
      <c r="AA1" s="185" t="s">
        <v>91</v>
      </c>
      <c r="AB1" s="185" t="s">
        <v>91</v>
      </c>
      <c r="AC1" s="185" t="s">
        <v>91</v>
      </c>
      <c r="AD1" s="185" t="s">
        <v>91</v>
      </c>
      <c r="AE1" s="185" t="s">
        <v>91</v>
      </c>
      <c r="AF1" s="185" t="s">
        <v>91</v>
      </c>
      <c r="AG1" s="185" t="s">
        <v>91</v>
      </c>
      <c r="AH1" s="185" t="s">
        <v>91</v>
      </c>
      <c r="AI1" s="185" t="s">
        <v>91</v>
      </c>
      <c r="AJ1" s="185" t="s">
        <v>91</v>
      </c>
      <c r="AK1" s="185" t="s">
        <v>91</v>
      </c>
      <c r="AL1" s="185" t="s">
        <v>91</v>
      </c>
      <c r="AM1" s="185" t="s">
        <v>91</v>
      </c>
      <c r="AN1" s="185" t="s">
        <v>91</v>
      </c>
      <c r="AO1" s="185" t="s">
        <v>91</v>
      </c>
      <c r="AP1" s="185" t="s">
        <v>91</v>
      </c>
      <c r="AQ1" s="185" t="s">
        <v>91</v>
      </c>
      <c r="AR1" s="185" t="s">
        <v>91</v>
      </c>
      <c r="AS1" s="185" t="s">
        <v>91</v>
      </c>
    </row>
    <row r="2" spans="1:46" ht="30" customHeight="1" x14ac:dyDescent="0.35">
      <c r="A2" s="181" t="s">
        <v>17</v>
      </c>
      <c r="B2" s="182"/>
      <c r="C2" s="182"/>
      <c r="D2" s="103" t="str" cm="1">
        <f t="array" aca="1" ref="D2" ca="1">MID(CELL("nome.arquivo",A1),SEARCH("]",CELL("nome.arquivo"))+1,100)</f>
        <v>CESFI</v>
      </c>
      <c r="E2" s="183" t="s">
        <v>92</v>
      </c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4"/>
      <c r="T2" s="193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</row>
    <row r="3" spans="1:46" ht="30" customHeight="1" x14ac:dyDescent="0.35">
      <c r="A3" s="99" t="s">
        <v>0</v>
      </c>
      <c r="B3" s="100" t="s">
        <v>1</v>
      </c>
      <c r="C3" s="98" t="s">
        <v>2</v>
      </c>
      <c r="D3" s="57" t="s">
        <v>3</v>
      </c>
      <c r="E3" s="58" t="s">
        <v>63</v>
      </c>
      <c r="F3" s="58" t="s">
        <v>64</v>
      </c>
      <c r="G3" s="58" t="s">
        <v>4</v>
      </c>
      <c r="H3" s="58" t="s">
        <v>65</v>
      </c>
      <c r="I3" s="59" t="s">
        <v>5</v>
      </c>
      <c r="J3" s="60" t="s">
        <v>6</v>
      </c>
      <c r="K3" s="61" t="s">
        <v>7</v>
      </c>
      <c r="L3" s="61" t="s">
        <v>8</v>
      </c>
      <c r="M3" s="61" t="s">
        <v>9</v>
      </c>
      <c r="N3" s="61" t="s">
        <v>10</v>
      </c>
      <c r="O3" s="61" t="s">
        <v>11</v>
      </c>
      <c r="P3" s="61" t="s">
        <v>12</v>
      </c>
      <c r="Q3" s="61" t="s">
        <v>13</v>
      </c>
      <c r="R3" s="62" t="s">
        <v>14</v>
      </c>
      <c r="S3" s="101" t="s">
        <v>15</v>
      </c>
      <c r="T3" s="165">
        <v>46042</v>
      </c>
      <c r="U3" s="64" t="s">
        <v>16</v>
      </c>
      <c r="V3" s="64" t="s">
        <v>16</v>
      </c>
      <c r="W3" s="64" t="s">
        <v>16</v>
      </c>
      <c r="X3" s="64" t="s">
        <v>16</v>
      </c>
      <c r="Y3" s="64" t="s">
        <v>16</v>
      </c>
      <c r="Z3" s="64" t="s">
        <v>16</v>
      </c>
      <c r="AA3" s="64" t="s">
        <v>16</v>
      </c>
      <c r="AB3" s="64" t="s">
        <v>16</v>
      </c>
      <c r="AC3" s="64" t="s">
        <v>16</v>
      </c>
      <c r="AD3" s="64" t="s">
        <v>16</v>
      </c>
      <c r="AE3" s="64" t="s">
        <v>16</v>
      </c>
      <c r="AF3" s="64" t="s">
        <v>16</v>
      </c>
      <c r="AG3" s="64" t="s">
        <v>16</v>
      </c>
      <c r="AH3" s="64" t="s">
        <v>16</v>
      </c>
      <c r="AI3" s="64" t="s">
        <v>16</v>
      </c>
      <c r="AJ3" s="64" t="s">
        <v>16</v>
      </c>
      <c r="AK3" s="64" t="s">
        <v>16</v>
      </c>
      <c r="AL3" s="64" t="s">
        <v>16</v>
      </c>
      <c r="AM3" s="64" t="s">
        <v>16</v>
      </c>
      <c r="AN3" s="64" t="s">
        <v>16</v>
      </c>
      <c r="AO3" s="64" t="s">
        <v>16</v>
      </c>
      <c r="AP3" s="64" t="s">
        <v>16</v>
      </c>
      <c r="AQ3" s="64" t="s">
        <v>16</v>
      </c>
      <c r="AR3" s="64" t="s">
        <v>16</v>
      </c>
      <c r="AS3" s="64" t="s">
        <v>16</v>
      </c>
    </row>
    <row r="4" spans="1:46" ht="30" customHeight="1" x14ac:dyDescent="0.35">
      <c r="A4" s="172" t="s">
        <v>85</v>
      </c>
      <c r="B4" s="137">
        <v>1</v>
      </c>
      <c r="C4" s="173" t="s">
        <v>86</v>
      </c>
      <c r="D4" s="138" t="s">
        <v>66</v>
      </c>
      <c r="E4" s="141">
        <v>436</v>
      </c>
      <c r="F4" s="142" t="s">
        <v>67</v>
      </c>
      <c r="G4" s="142" t="s">
        <v>68</v>
      </c>
      <c r="H4" s="142" t="s">
        <v>69</v>
      </c>
      <c r="I4" s="145">
        <v>14.21</v>
      </c>
      <c r="J4" s="65">
        <v>0</v>
      </c>
      <c r="K4" s="66">
        <f>IF(SUM(T4:AS4)&gt;J4+M4,J4+M4,SUM(T4:AS4))</f>
        <v>0</v>
      </c>
      <c r="L4" s="67">
        <f>(SUM(T4:AS4))</f>
        <v>0</v>
      </c>
      <c r="M4" s="68"/>
      <c r="N4" s="69">
        <f>ROUND(IF(J4*0.25-0.5&lt;0,0,J4*0.25-0.5),0)-Q4-O4</f>
        <v>0</v>
      </c>
      <c r="O4" s="68"/>
      <c r="P4" s="68"/>
      <c r="Q4" s="68"/>
      <c r="R4" s="70">
        <f>J4-(SUM(T4:AS4))+M4+O4+P4-Q4</f>
        <v>0</v>
      </c>
      <c r="S4" s="102" t="str">
        <f>IF(R4&lt;0,"ATENÇÃO","OK")</f>
        <v>OK</v>
      </c>
      <c r="T4" s="167"/>
      <c r="U4" s="72"/>
      <c r="V4" s="72"/>
      <c r="W4" s="72"/>
      <c r="X4" s="72"/>
      <c r="Y4" s="72"/>
      <c r="Z4" s="72"/>
      <c r="AA4" s="73"/>
      <c r="AB4" s="74"/>
      <c r="AC4" s="73"/>
      <c r="AD4" s="73"/>
      <c r="AE4" s="72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5"/>
    </row>
    <row r="5" spans="1:46" ht="30" customHeight="1" x14ac:dyDescent="0.35">
      <c r="A5" s="172"/>
      <c r="B5" s="137">
        <v>2</v>
      </c>
      <c r="C5" s="174"/>
      <c r="D5" s="138" t="s">
        <v>70</v>
      </c>
      <c r="E5" s="141">
        <v>436</v>
      </c>
      <c r="F5" s="142" t="s">
        <v>67</v>
      </c>
      <c r="G5" s="142" t="s">
        <v>68</v>
      </c>
      <c r="H5" s="142" t="s">
        <v>69</v>
      </c>
      <c r="I5" s="145">
        <v>30.68</v>
      </c>
      <c r="J5" s="65">
        <v>0</v>
      </c>
      <c r="K5" s="66">
        <f t="shared" ref="K5:K29" si="0">IF(SUM(T5:AS5)&gt;J5+M5,J5+M5,SUM(T5:AS5))</f>
        <v>0</v>
      </c>
      <c r="L5" s="67">
        <f t="shared" ref="L5:L29" si="1">(SUM(T5:AS5))</f>
        <v>0</v>
      </c>
      <c r="M5" s="68"/>
      <c r="N5" s="69">
        <f t="shared" ref="N5:N29" si="2">ROUND(IF(J5*0.25-0.5&lt;0,0,J5*0.25-0.5),0)-Q5-O5</f>
        <v>0</v>
      </c>
      <c r="O5" s="68"/>
      <c r="P5" s="68"/>
      <c r="Q5" s="68"/>
      <c r="R5" s="70">
        <f t="shared" ref="R5:R29" si="3">J5-(SUM(T5:AS5))+M5+O5+P5-Q5</f>
        <v>0</v>
      </c>
      <c r="S5" s="102" t="str">
        <f t="shared" ref="S5:S29" si="4">IF(R5&lt;0,"ATENÇÃO","OK")</f>
        <v>OK</v>
      </c>
      <c r="T5" s="167"/>
      <c r="U5" s="72"/>
      <c r="V5" s="72"/>
      <c r="W5" s="72"/>
      <c r="X5" s="72"/>
      <c r="Y5" s="72"/>
      <c r="Z5" s="72"/>
      <c r="AA5" s="73"/>
      <c r="AB5" s="74"/>
      <c r="AC5" s="76"/>
      <c r="AD5" s="76"/>
      <c r="AE5" s="72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7"/>
    </row>
    <row r="6" spans="1:46" ht="30" customHeight="1" x14ac:dyDescent="0.35">
      <c r="A6" s="172"/>
      <c r="B6" s="137">
        <v>3</v>
      </c>
      <c r="C6" s="174"/>
      <c r="D6" s="138" t="s">
        <v>87</v>
      </c>
      <c r="E6" s="141">
        <v>436</v>
      </c>
      <c r="F6" s="142" t="s">
        <v>67</v>
      </c>
      <c r="G6" s="142" t="s">
        <v>68</v>
      </c>
      <c r="H6" s="142" t="s">
        <v>69</v>
      </c>
      <c r="I6" s="145">
        <v>25</v>
      </c>
      <c r="J6" s="65">
        <v>0</v>
      </c>
      <c r="K6" s="66">
        <f t="shared" si="0"/>
        <v>0</v>
      </c>
      <c r="L6" s="67">
        <f t="shared" si="1"/>
        <v>0</v>
      </c>
      <c r="M6" s="68"/>
      <c r="N6" s="69">
        <f t="shared" si="2"/>
        <v>0</v>
      </c>
      <c r="O6" s="68"/>
      <c r="P6" s="68"/>
      <c r="Q6" s="68"/>
      <c r="R6" s="70">
        <f t="shared" si="3"/>
        <v>0</v>
      </c>
      <c r="S6" s="102" t="str">
        <f t="shared" si="4"/>
        <v>OK</v>
      </c>
      <c r="T6" s="167"/>
      <c r="U6" s="72"/>
      <c r="V6" s="72"/>
      <c r="W6" s="72"/>
      <c r="X6" s="72"/>
      <c r="Y6" s="72"/>
      <c r="Z6" s="72"/>
      <c r="AA6" s="76"/>
      <c r="AB6" s="74"/>
      <c r="AC6" s="76"/>
      <c r="AD6" s="76"/>
      <c r="AE6" s="72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5"/>
    </row>
    <row r="7" spans="1:46" ht="30" customHeight="1" x14ac:dyDescent="0.35">
      <c r="A7" s="172"/>
      <c r="B7" s="137">
        <v>4</v>
      </c>
      <c r="C7" s="174"/>
      <c r="D7" s="138" t="s">
        <v>71</v>
      </c>
      <c r="E7" s="141">
        <v>436</v>
      </c>
      <c r="F7" s="142" t="s">
        <v>67</v>
      </c>
      <c r="G7" s="142" t="s">
        <v>68</v>
      </c>
      <c r="H7" s="142" t="s">
        <v>69</v>
      </c>
      <c r="I7" s="145">
        <v>75.099999999999994</v>
      </c>
      <c r="J7" s="65">
        <v>0</v>
      </c>
      <c r="K7" s="66">
        <f t="shared" si="0"/>
        <v>0</v>
      </c>
      <c r="L7" s="67">
        <f t="shared" si="1"/>
        <v>0</v>
      </c>
      <c r="M7" s="68"/>
      <c r="N7" s="69">
        <f t="shared" si="2"/>
        <v>0</v>
      </c>
      <c r="O7" s="68"/>
      <c r="P7" s="68"/>
      <c r="Q7" s="68"/>
      <c r="R7" s="70">
        <f t="shared" si="3"/>
        <v>0</v>
      </c>
      <c r="S7" s="102" t="str">
        <f t="shared" si="4"/>
        <v>OK</v>
      </c>
      <c r="T7" s="167"/>
      <c r="U7" s="72"/>
      <c r="V7" s="72"/>
      <c r="W7" s="72"/>
      <c r="X7" s="72"/>
      <c r="Y7" s="72"/>
      <c r="Z7" s="72"/>
      <c r="AA7" s="73"/>
      <c r="AB7" s="74"/>
      <c r="AC7" s="73"/>
      <c r="AD7" s="73"/>
      <c r="AE7" s="72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</row>
    <row r="8" spans="1:46" ht="30" customHeight="1" x14ac:dyDescent="0.35">
      <c r="A8" s="172"/>
      <c r="B8" s="137">
        <v>5</v>
      </c>
      <c r="C8" s="174"/>
      <c r="D8" s="138" t="s">
        <v>72</v>
      </c>
      <c r="E8" s="141">
        <v>436</v>
      </c>
      <c r="F8" s="142" t="s">
        <v>67</v>
      </c>
      <c r="G8" s="142" t="s">
        <v>68</v>
      </c>
      <c r="H8" s="142" t="s">
        <v>69</v>
      </c>
      <c r="I8" s="145">
        <v>103.68</v>
      </c>
      <c r="J8" s="65">
        <v>0</v>
      </c>
      <c r="K8" s="66">
        <f t="shared" si="0"/>
        <v>0</v>
      </c>
      <c r="L8" s="67">
        <f t="shared" si="1"/>
        <v>0</v>
      </c>
      <c r="M8" s="68"/>
      <c r="N8" s="69">
        <f t="shared" si="2"/>
        <v>0</v>
      </c>
      <c r="O8" s="68"/>
      <c r="P8" s="68"/>
      <c r="Q8" s="68"/>
      <c r="R8" s="70">
        <f t="shared" si="3"/>
        <v>0</v>
      </c>
      <c r="S8" s="102" t="str">
        <f t="shared" si="4"/>
        <v>OK</v>
      </c>
      <c r="T8" s="167"/>
      <c r="U8" s="72"/>
      <c r="V8" s="72"/>
      <c r="W8" s="72"/>
      <c r="X8" s="72"/>
      <c r="Y8" s="72"/>
      <c r="Z8" s="72"/>
      <c r="AA8" s="73"/>
      <c r="AB8" s="74"/>
      <c r="AC8" s="76"/>
      <c r="AD8" s="78"/>
      <c r="AE8" s="72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7"/>
    </row>
    <row r="9" spans="1:46" ht="30" customHeight="1" x14ac:dyDescent="0.35">
      <c r="A9" s="172"/>
      <c r="B9" s="137">
        <v>6</v>
      </c>
      <c r="C9" s="174"/>
      <c r="D9" s="138" t="s">
        <v>73</v>
      </c>
      <c r="E9" s="141">
        <v>436</v>
      </c>
      <c r="F9" s="142" t="s">
        <v>67</v>
      </c>
      <c r="G9" s="142" t="s">
        <v>68</v>
      </c>
      <c r="H9" s="142" t="s">
        <v>69</v>
      </c>
      <c r="I9" s="145">
        <v>205.21</v>
      </c>
      <c r="J9" s="65">
        <v>0</v>
      </c>
      <c r="K9" s="66">
        <f t="shared" si="0"/>
        <v>0</v>
      </c>
      <c r="L9" s="67">
        <f t="shared" si="1"/>
        <v>0</v>
      </c>
      <c r="M9" s="68"/>
      <c r="N9" s="69">
        <f t="shared" si="2"/>
        <v>0</v>
      </c>
      <c r="O9" s="68"/>
      <c r="P9" s="68"/>
      <c r="Q9" s="68"/>
      <c r="R9" s="70">
        <f t="shared" si="3"/>
        <v>0</v>
      </c>
      <c r="S9" s="102" t="str">
        <f t="shared" si="4"/>
        <v>OK</v>
      </c>
      <c r="T9" s="167"/>
      <c r="U9" s="72"/>
      <c r="V9" s="72"/>
      <c r="W9" s="72"/>
      <c r="X9" s="72"/>
      <c r="Y9" s="72"/>
      <c r="Z9" s="72"/>
      <c r="AA9" s="76"/>
      <c r="AB9" s="74"/>
      <c r="AC9" s="73"/>
      <c r="AD9" s="76"/>
      <c r="AE9" s="72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</row>
    <row r="10" spans="1:46" ht="30" customHeight="1" x14ac:dyDescent="0.35">
      <c r="A10" s="172"/>
      <c r="B10" s="137">
        <v>7</v>
      </c>
      <c r="C10" s="174"/>
      <c r="D10" s="138" t="s">
        <v>74</v>
      </c>
      <c r="E10" s="141">
        <v>436</v>
      </c>
      <c r="F10" s="142" t="s">
        <v>67</v>
      </c>
      <c r="G10" s="142" t="s">
        <v>68</v>
      </c>
      <c r="H10" s="142" t="s">
        <v>69</v>
      </c>
      <c r="I10" s="145">
        <v>220</v>
      </c>
      <c r="J10" s="65">
        <v>0</v>
      </c>
      <c r="K10" s="66">
        <f t="shared" si="0"/>
        <v>0</v>
      </c>
      <c r="L10" s="67">
        <f t="shared" si="1"/>
        <v>0</v>
      </c>
      <c r="M10" s="68"/>
      <c r="N10" s="69">
        <f t="shared" si="2"/>
        <v>0</v>
      </c>
      <c r="O10" s="68"/>
      <c r="P10" s="68"/>
      <c r="Q10" s="68"/>
      <c r="R10" s="70">
        <f t="shared" si="3"/>
        <v>0</v>
      </c>
      <c r="S10" s="102" t="str">
        <f t="shared" si="4"/>
        <v>OK</v>
      </c>
      <c r="T10" s="167"/>
      <c r="U10" s="72"/>
      <c r="V10" s="72"/>
      <c r="W10" s="72"/>
      <c r="X10" s="72"/>
      <c r="Y10" s="72"/>
      <c r="Z10" s="72"/>
      <c r="AA10" s="73"/>
      <c r="AB10" s="74"/>
      <c r="AC10" s="73"/>
      <c r="AD10" s="76"/>
      <c r="AE10" s="72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6" ht="30" customHeight="1" x14ac:dyDescent="0.35">
      <c r="A11" s="172"/>
      <c r="B11" s="137">
        <v>8</v>
      </c>
      <c r="C11" s="174"/>
      <c r="D11" s="138" t="s">
        <v>88</v>
      </c>
      <c r="E11" s="141">
        <v>436</v>
      </c>
      <c r="F11" s="142" t="s">
        <v>67</v>
      </c>
      <c r="G11" s="142" t="s">
        <v>68</v>
      </c>
      <c r="H11" s="142" t="s">
        <v>69</v>
      </c>
      <c r="I11" s="145">
        <v>217.24</v>
      </c>
      <c r="J11" s="65">
        <v>0</v>
      </c>
      <c r="K11" s="66">
        <f t="shared" si="0"/>
        <v>0</v>
      </c>
      <c r="L11" s="67">
        <f t="shared" si="1"/>
        <v>0</v>
      </c>
      <c r="M11" s="68"/>
      <c r="N11" s="69">
        <f t="shared" si="2"/>
        <v>0</v>
      </c>
      <c r="O11" s="68"/>
      <c r="P11" s="68"/>
      <c r="Q11" s="68"/>
      <c r="R11" s="70">
        <f t="shared" si="3"/>
        <v>0</v>
      </c>
      <c r="S11" s="102" t="str">
        <f t="shared" si="4"/>
        <v>OK</v>
      </c>
      <c r="T11" s="167"/>
      <c r="U11" s="72"/>
      <c r="V11" s="72"/>
      <c r="W11" s="72"/>
      <c r="X11" s="72"/>
      <c r="Y11" s="72"/>
      <c r="Z11" s="72"/>
      <c r="AA11" s="73"/>
      <c r="AB11" s="74"/>
      <c r="AC11" s="73"/>
      <c r="AD11" s="73"/>
      <c r="AE11" s="72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5"/>
    </row>
    <row r="12" spans="1:46" ht="30" customHeight="1" x14ac:dyDescent="0.35">
      <c r="A12" s="172"/>
      <c r="B12" s="137">
        <v>9</v>
      </c>
      <c r="C12" s="175"/>
      <c r="D12" s="138" t="s">
        <v>75</v>
      </c>
      <c r="E12" s="141">
        <v>436</v>
      </c>
      <c r="F12" s="142" t="s">
        <v>67</v>
      </c>
      <c r="G12" s="142" t="s">
        <v>68</v>
      </c>
      <c r="H12" s="142" t="s">
        <v>69</v>
      </c>
      <c r="I12" s="145">
        <v>223.7</v>
      </c>
      <c r="J12" s="65">
        <v>0</v>
      </c>
      <c r="K12" s="66">
        <f t="shared" si="0"/>
        <v>0</v>
      </c>
      <c r="L12" s="67">
        <f t="shared" si="1"/>
        <v>0</v>
      </c>
      <c r="M12" s="68"/>
      <c r="N12" s="69">
        <f t="shared" si="2"/>
        <v>0</v>
      </c>
      <c r="O12" s="68"/>
      <c r="P12" s="68"/>
      <c r="Q12" s="68"/>
      <c r="R12" s="70">
        <f t="shared" si="3"/>
        <v>0</v>
      </c>
      <c r="S12" s="102" t="str">
        <f t="shared" si="4"/>
        <v>OK</v>
      </c>
      <c r="T12" s="167"/>
      <c r="U12" s="72"/>
      <c r="V12" s="72"/>
      <c r="W12" s="72"/>
      <c r="X12" s="72"/>
      <c r="Y12" s="72"/>
      <c r="Z12" s="72"/>
      <c r="AA12" s="73"/>
      <c r="AB12" s="74"/>
      <c r="AC12" s="73"/>
      <c r="AD12" s="73"/>
      <c r="AE12" s="72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7"/>
    </row>
    <row r="13" spans="1:46" s="81" customFormat="1" ht="30" customHeight="1" x14ac:dyDescent="0.35">
      <c r="A13" s="176" t="s">
        <v>89</v>
      </c>
      <c r="B13" s="135">
        <v>10</v>
      </c>
      <c r="C13" s="177" t="s">
        <v>86</v>
      </c>
      <c r="D13" s="139" t="s">
        <v>66</v>
      </c>
      <c r="E13" s="143">
        <v>436</v>
      </c>
      <c r="F13" s="144" t="s">
        <v>67</v>
      </c>
      <c r="G13" s="144" t="s">
        <v>68</v>
      </c>
      <c r="H13" s="144" t="s">
        <v>69</v>
      </c>
      <c r="I13" s="146">
        <v>14.21</v>
      </c>
      <c r="J13" s="65">
        <v>0</v>
      </c>
      <c r="K13" s="66">
        <f t="shared" si="0"/>
        <v>0</v>
      </c>
      <c r="L13" s="67">
        <f t="shared" si="1"/>
        <v>0</v>
      </c>
      <c r="M13" s="68"/>
      <c r="N13" s="69">
        <f t="shared" si="2"/>
        <v>0</v>
      </c>
      <c r="O13" s="68"/>
      <c r="P13" s="68"/>
      <c r="Q13" s="68"/>
      <c r="R13" s="70">
        <f t="shared" si="3"/>
        <v>0</v>
      </c>
      <c r="S13" s="102" t="str">
        <f t="shared" si="4"/>
        <v>OK</v>
      </c>
      <c r="T13" s="167"/>
      <c r="U13" s="79"/>
      <c r="V13" s="79"/>
      <c r="W13" s="72"/>
      <c r="X13" s="79"/>
      <c r="Y13" s="72"/>
      <c r="Z13" s="79"/>
      <c r="AA13" s="80"/>
      <c r="AB13" s="74"/>
      <c r="AC13" s="73"/>
      <c r="AD13" s="73"/>
      <c r="AE13" s="72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</row>
    <row r="14" spans="1:46" ht="30" customHeight="1" x14ac:dyDescent="0.35">
      <c r="A14" s="176"/>
      <c r="B14" s="135">
        <v>11</v>
      </c>
      <c r="C14" s="178"/>
      <c r="D14" s="139" t="s">
        <v>70</v>
      </c>
      <c r="E14" s="143">
        <v>436</v>
      </c>
      <c r="F14" s="144" t="s">
        <v>67</v>
      </c>
      <c r="G14" s="144" t="s">
        <v>68</v>
      </c>
      <c r="H14" s="144" t="s">
        <v>69</v>
      </c>
      <c r="I14" s="146">
        <v>30.68</v>
      </c>
      <c r="J14" s="65">
        <v>0</v>
      </c>
      <c r="K14" s="66">
        <f t="shared" si="0"/>
        <v>0</v>
      </c>
      <c r="L14" s="67">
        <f t="shared" si="1"/>
        <v>0</v>
      </c>
      <c r="M14" s="68"/>
      <c r="N14" s="69">
        <f t="shared" si="2"/>
        <v>0</v>
      </c>
      <c r="O14" s="68"/>
      <c r="P14" s="68"/>
      <c r="Q14" s="68"/>
      <c r="R14" s="70">
        <f t="shared" si="3"/>
        <v>0</v>
      </c>
      <c r="S14" s="102" t="str">
        <f t="shared" si="4"/>
        <v>OK</v>
      </c>
      <c r="T14" s="167"/>
      <c r="U14" s="72"/>
      <c r="V14" s="72"/>
      <c r="W14" s="72"/>
      <c r="X14" s="72"/>
      <c r="Y14" s="72"/>
      <c r="Z14" s="72"/>
      <c r="AA14" s="73"/>
      <c r="AB14" s="74"/>
      <c r="AC14" s="73"/>
      <c r="AD14" s="73"/>
      <c r="AE14" s="72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</row>
    <row r="15" spans="1:46" s="81" customFormat="1" ht="30" customHeight="1" x14ac:dyDescent="0.35">
      <c r="A15" s="176"/>
      <c r="B15" s="135">
        <v>12</v>
      </c>
      <c r="C15" s="178"/>
      <c r="D15" s="139" t="s">
        <v>87</v>
      </c>
      <c r="E15" s="143">
        <v>436</v>
      </c>
      <c r="F15" s="144" t="s">
        <v>67</v>
      </c>
      <c r="G15" s="144" t="s">
        <v>68</v>
      </c>
      <c r="H15" s="144" t="s">
        <v>69</v>
      </c>
      <c r="I15" s="146">
        <v>25</v>
      </c>
      <c r="J15" s="65">
        <v>0</v>
      </c>
      <c r="K15" s="66">
        <f t="shared" si="0"/>
        <v>0</v>
      </c>
      <c r="L15" s="67">
        <f t="shared" si="1"/>
        <v>0</v>
      </c>
      <c r="M15" s="68"/>
      <c r="N15" s="69">
        <f t="shared" si="2"/>
        <v>0</v>
      </c>
      <c r="O15" s="68"/>
      <c r="P15" s="68"/>
      <c r="Q15" s="68"/>
      <c r="R15" s="70">
        <f t="shared" si="3"/>
        <v>0</v>
      </c>
      <c r="S15" s="102" t="str">
        <f t="shared" si="4"/>
        <v>OK</v>
      </c>
      <c r="T15" s="167"/>
      <c r="U15" s="79"/>
      <c r="V15" s="72"/>
      <c r="W15" s="72"/>
      <c r="X15" s="79"/>
      <c r="Y15" s="72"/>
      <c r="Z15" s="79"/>
      <c r="AA15" s="80"/>
      <c r="AB15" s="74"/>
      <c r="AC15" s="73"/>
      <c r="AD15" s="73"/>
      <c r="AE15" s="72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5"/>
    </row>
    <row r="16" spans="1:46" s="81" customFormat="1" ht="30" customHeight="1" x14ac:dyDescent="0.35">
      <c r="A16" s="176"/>
      <c r="B16" s="135">
        <v>13</v>
      </c>
      <c r="C16" s="178"/>
      <c r="D16" s="139" t="s">
        <v>71</v>
      </c>
      <c r="E16" s="143">
        <v>436</v>
      </c>
      <c r="F16" s="144" t="s">
        <v>67</v>
      </c>
      <c r="G16" s="144" t="s">
        <v>68</v>
      </c>
      <c r="H16" s="144" t="s">
        <v>69</v>
      </c>
      <c r="I16" s="146">
        <v>75.099999999999994</v>
      </c>
      <c r="J16" s="65">
        <v>0</v>
      </c>
      <c r="K16" s="66">
        <f t="shared" si="0"/>
        <v>0</v>
      </c>
      <c r="L16" s="67">
        <f t="shared" si="1"/>
        <v>0</v>
      </c>
      <c r="M16" s="68"/>
      <c r="N16" s="69">
        <f t="shared" si="2"/>
        <v>0</v>
      </c>
      <c r="O16" s="68"/>
      <c r="P16" s="68"/>
      <c r="Q16" s="68"/>
      <c r="R16" s="70">
        <f t="shared" si="3"/>
        <v>0</v>
      </c>
      <c r="S16" s="102" t="str">
        <f t="shared" si="4"/>
        <v>OK</v>
      </c>
      <c r="T16" s="167"/>
      <c r="U16" s="79"/>
      <c r="V16" s="72"/>
      <c r="W16" s="72"/>
      <c r="X16" s="79"/>
      <c r="Y16" s="72"/>
      <c r="Z16" s="79"/>
      <c r="AA16" s="80"/>
      <c r="AB16" s="74"/>
      <c r="AC16" s="73"/>
      <c r="AD16" s="73"/>
      <c r="AE16" s="72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5"/>
    </row>
    <row r="17" spans="1:46" s="81" customFormat="1" ht="30" customHeight="1" x14ac:dyDescent="0.35">
      <c r="A17" s="176"/>
      <c r="B17" s="135">
        <v>14</v>
      </c>
      <c r="C17" s="178"/>
      <c r="D17" s="139" t="s">
        <v>72</v>
      </c>
      <c r="E17" s="143">
        <v>436</v>
      </c>
      <c r="F17" s="144" t="s">
        <v>67</v>
      </c>
      <c r="G17" s="144" t="s">
        <v>68</v>
      </c>
      <c r="H17" s="144" t="s">
        <v>69</v>
      </c>
      <c r="I17" s="146">
        <v>103.68</v>
      </c>
      <c r="J17" s="65">
        <v>0</v>
      </c>
      <c r="K17" s="66">
        <f t="shared" si="0"/>
        <v>0</v>
      </c>
      <c r="L17" s="67">
        <f t="shared" si="1"/>
        <v>0</v>
      </c>
      <c r="M17" s="68"/>
      <c r="N17" s="69">
        <f t="shared" si="2"/>
        <v>0</v>
      </c>
      <c r="O17" s="68"/>
      <c r="P17" s="68"/>
      <c r="Q17" s="68"/>
      <c r="R17" s="70">
        <f t="shared" si="3"/>
        <v>0</v>
      </c>
      <c r="S17" s="102" t="str">
        <f t="shared" si="4"/>
        <v>OK</v>
      </c>
      <c r="T17" s="167"/>
      <c r="U17" s="79"/>
      <c r="V17" s="72"/>
      <c r="W17" s="72"/>
      <c r="X17" s="79"/>
      <c r="Y17" s="72"/>
      <c r="Z17" s="79"/>
      <c r="AA17" s="80"/>
      <c r="AB17" s="74"/>
      <c r="AC17" s="73"/>
      <c r="AD17" s="73"/>
      <c r="AE17" s="72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5"/>
    </row>
    <row r="18" spans="1:46" s="81" customFormat="1" ht="30" customHeight="1" x14ac:dyDescent="0.35">
      <c r="A18" s="176"/>
      <c r="B18" s="135">
        <v>15</v>
      </c>
      <c r="C18" s="178"/>
      <c r="D18" s="139" t="s">
        <v>73</v>
      </c>
      <c r="E18" s="143">
        <v>436</v>
      </c>
      <c r="F18" s="144" t="s">
        <v>67</v>
      </c>
      <c r="G18" s="144" t="s">
        <v>68</v>
      </c>
      <c r="H18" s="144" t="s">
        <v>69</v>
      </c>
      <c r="I18" s="146">
        <v>205.21</v>
      </c>
      <c r="J18" s="65">
        <v>0</v>
      </c>
      <c r="K18" s="66">
        <f t="shared" si="0"/>
        <v>0</v>
      </c>
      <c r="L18" s="67">
        <f t="shared" si="1"/>
        <v>0</v>
      </c>
      <c r="M18" s="68"/>
      <c r="N18" s="69">
        <f t="shared" si="2"/>
        <v>0</v>
      </c>
      <c r="O18" s="68"/>
      <c r="P18" s="68"/>
      <c r="Q18" s="68"/>
      <c r="R18" s="70">
        <f t="shared" si="3"/>
        <v>0</v>
      </c>
      <c r="S18" s="102" t="str">
        <f t="shared" si="4"/>
        <v>OK</v>
      </c>
      <c r="T18" s="167"/>
      <c r="U18" s="79"/>
      <c r="V18" s="72"/>
      <c r="W18" s="72"/>
      <c r="X18" s="79"/>
      <c r="Y18" s="72"/>
      <c r="Z18" s="79"/>
      <c r="AA18" s="80"/>
      <c r="AB18" s="74"/>
      <c r="AC18" s="73"/>
      <c r="AD18" s="73"/>
      <c r="AE18" s="72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5"/>
    </row>
    <row r="19" spans="1:46" s="81" customFormat="1" ht="30" customHeight="1" x14ac:dyDescent="0.35">
      <c r="A19" s="176"/>
      <c r="B19" s="135">
        <v>16</v>
      </c>
      <c r="C19" s="178"/>
      <c r="D19" s="139" t="s">
        <v>74</v>
      </c>
      <c r="E19" s="143">
        <v>436</v>
      </c>
      <c r="F19" s="144" t="s">
        <v>67</v>
      </c>
      <c r="G19" s="144" t="s">
        <v>68</v>
      </c>
      <c r="H19" s="144" t="s">
        <v>69</v>
      </c>
      <c r="I19" s="146">
        <v>220</v>
      </c>
      <c r="J19" s="65">
        <v>0</v>
      </c>
      <c r="K19" s="66">
        <f t="shared" si="0"/>
        <v>0</v>
      </c>
      <c r="L19" s="67">
        <f t="shared" si="1"/>
        <v>0</v>
      </c>
      <c r="M19" s="68"/>
      <c r="N19" s="69">
        <f t="shared" si="2"/>
        <v>0</v>
      </c>
      <c r="O19" s="68"/>
      <c r="P19" s="68"/>
      <c r="Q19" s="68"/>
      <c r="R19" s="70">
        <f t="shared" si="3"/>
        <v>0</v>
      </c>
      <c r="S19" s="102" t="str">
        <f t="shared" si="4"/>
        <v>OK</v>
      </c>
      <c r="T19" s="167"/>
      <c r="U19" s="79"/>
      <c r="V19" s="72"/>
      <c r="W19" s="72"/>
      <c r="X19" s="79"/>
      <c r="Y19" s="72"/>
      <c r="Z19" s="79"/>
      <c r="AA19" s="80"/>
      <c r="AB19" s="74"/>
      <c r="AC19" s="73"/>
      <c r="AD19" s="73"/>
      <c r="AE19" s="72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5"/>
    </row>
    <row r="20" spans="1:46" s="81" customFormat="1" ht="30" customHeight="1" x14ac:dyDescent="0.35">
      <c r="A20" s="176"/>
      <c r="B20" s="135">
        <v>17</v>
      </c>
      <c r="C20" s="179"/>
      <c r="D20" s="139" t="s">
        <v>75</v>
      </c>
      <c r="E20" s="143">
        <v>436</v>
      </c>
      <c r="F20" s="144" t="s">
        <v>67</v>
      </c>
      <c r="G20" s="144" t="s">
        <v>68</v>
      </c>
      <c r="H20" s="144" t="s">
        <v>69</v>
      </c>
      <c r="I20" s="146">
        <v>223.7</v>
      </c>
      <c r="J20" s="65">
        <v>0</v>
      </c>
      <c r="K20" s="66">
        <f t="shared" si="0"/>
        <v>0</v>
      </c>
      <c r="L20" s="67">
        <f t="shared" si="1"/>
        <v>0</v>
      </c>
      <c r="M20" s="68"/>
      <c r="N20" s="69">
        <f t="shared" si="2"/>
        <v>0</v>
      </c>
      <c r="O20" s="68"/>
      <c r="P20" s="68"/>
      <c r="Q20" s="68"/>
      <c r="R20" s="70">
        <f t="shared" si="3"/>
        <v>0</v>
      </c>
      <c r="S20" s="102" t="str">
        <f t="shared" si="4"/>
        <v>OK</v>
      </c>
      <c r="T20" s="167"/>
      <c r="U20" s="79"/>
      <c r="V20" s="72"/>
      <c r="W20" s="72"/>
      <c r="X20" s="79"/>
      <c r="Y20" s="72"/>
      <c r="Z20" s="79"/>
      <c r="AA20" s="80"/>
      <c r="AB20" s="74"/>
      <c r="AC20" s="73"/>
      <c r="AD20" s="73"/>
      <c r="AE20" s="72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5"/>
    </row>
    <row r="21" spans="1:46" s="81" customFormat="1" ht="30" customHeight="1" x14ac:dyDescent="0.35">
      <c r="A21" s="180" t="s">
        <v>90</v>
      </c>
      <c r="B21" s="137">
        <v>18</v>
      </c>
      <c r="C21" s="173" t="s">
        <v>86</v>
      </c>
      <c r="D21" s="138" t="s">
        <v>66</v>
      </c>
      <c r="E21" s="141">
        <v>436</v>
      </c>
      <c r="F21" s="142" t="s">
        <v>67</v>
      </c>
      <c r="G21" s="142" t="s">
        <v>68</v>
      </c>
      <c r="H21" s="142" t="s">
        <v>69</v>
      </c>
      <c r="I21" s="145">
        <v>14.21</v>
      </c>
      <c r="J21" s="65">
        <v>100</v>
      </c>
      <c r="K21" s="66">
        <f t="shared" si="0"/>
        <v>100</v>
      </c>
      <c r="L21" s="67">
        <f t="shared" si="1"/>
        <v>100</v>
      </c>
      <c r="M21" s="68"/>
      <c r="N21" s="69">
        <f t="shared" si="2"/>
        <v>25</v>
      </c>
      <c r="O21" s="68"/>
      <c r="P21" s="68"/>
      <c r="Q21" s="68"/>
      <c r="R21" s="70">
        <f t="shared" si="3"/>
        <v>0</v>
      </c>
      <c r="S21" s="102" t="str">
        <f t="shared" si="4"/>
        <v>OK</v>
      </c>
      <c r="T21" s="166">
        <v>100</v>
      </c>
      <c r="U21" s="79"/>
      <c r="V21" s="72"/>
      <c r="W21" s="72"/>
      <c r="X21" s="79"/>
      <c r="Y21" s="72"/>
      <c r="Z21" s="79"/>
      <c r="AA21" s="80"/>
      <c r="AB21" s="74"/>
      <c r="AC21" s="73"/>
      <c r="AD21" s="73"/>
      <c r="AE21" s="72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5"/>
    </row>
    <row r="22" spans="1:46" s="81" customFormat="1" ht="30" customHeight="1" x14ac:dyDescent="0.35">
      <c r="A22" s="180"/>
      <c r="B22" s="137">
        <v>19</v>
      </c>
      <c r="C22" s="174"/>
      <c r="D22" s="138" t="s">
        <v>70</v>
      </c>
      <c r="E22" s="141">
        <v>436</v>
      </c>
      <c r="F22" s="142" t="s">
        <v>67</v>
      </c>
      <c r="G22" s="142" t="s">
        <v>68</v>
      </c>
      <c r="H22" s="142" t="s">
        <v>69</v>
      </c>
      <c r="I22" s="145">
        <v>30.68</v>
      </c>
      <c r="J22" s="65">
        <v>8</v>
      </c>
      <c r="K22" s="66">
        <f t="shared" si="0"/>
        <v>0</v>
      </c>
      <c r="L22" s="67">
        <f t="shared" si="1"/>
        <v>0</v>
      </c>
      <c r="M22" s="68"/>
      <c r="N22" s="69">
        <f t="shared" si="2"/>
        <v>2</v>
      </c>
      <c r="O22" s="68"/>
      <c r="P22" s="68"/>
      <c r="Q22" s="68"/>
      <c r="R22" s="70">
        <f t="shared" si="3"/>
        <v>8</v>
      </c>
      <c r="S22" s="102" t="str">
        <f t="shared" si="4"/>
        <v>OK</v>
      </c>
      <c r="T22" s="167"/>
      <c r="U22" s="79"/>
      <c r="V22" s="72"/>
      <c r="W22" s="72"/>
      <c r="X22" s="79"/>
      <c r="Y22" s="72"/>
      <c r="Z22" s="79"/>
      <c r="AA22" s="80"/>
      <c r="AB22" s="74"/>
      <c r="AC22" s="73"/>
      <c r="AD22" s="73"/>
      <c r="AE22" s="72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5"/>
    </row>
    <row r="23" spans="1:46" s="81" customFormat="1" ht="30" customHeight="1" x14ac:dyDescent="0.35">
      <c r="A23" s="180"/>
      <c r="B23" s="137">
        <v>20</v>
      </c>
      <c r="C23" s="174"/>
      <c r="D23" s="138" t="s">
        <v>87</v>
      </c>
      <c r="E23" s="141">
        <v>436</v>
      </c>
      <c r="F23" s="142" t="s">
        <v>67</v>
      </c>
      <c r="G23" s="142" t="s">
        <v>68</v>
      </c>
      <c r="H23" s="142" t="s">
        <v>69</v>
      </c>
      <c r="I23" s="145">
        <v>25</v>
      </c>
      <c r="J23" s="65">
        <v>4</v>
      </c>
      <c r="K23" s="66">
        <f t="shared" si="0"/>
        <v>0</v>
      </c>
      <c r="L23" s="67">
        <f t="shared" si="1"/>
        <v>0</v>
      </c>
      <c r="M23" s="68"/>
      <c r="N23" s="69">
        <f t="shared" si="2"/>
        <v>1</v>
      </c>
      <c r="O23" s="68"/>
      <c r="P23" s="68"/>
      <c r="Q23" s="68"/>
      <c r="R23" s="70">
        <f t="shared" si="3"/>
        <v>4</v>
      </c>
      <c r="S23" s="102" t="str">
        <f t="shared" si="4"/>
        <v>OK</v>
      </c>
      <c r="T23" s="167"/>
      <c r="U23" s="79"/>
      <c r="V23" s="72"/>
      <c r="W23" s="72"/>
      <c r="X23" s="79"/>
      <c r="Y23" s="72"/>
      <c r="Z23" s="79"/>
      <c r="AA23" s="80"/>
      <c r="AB23" s="74"/>
      <c r="AC23" s="73"/>
      <c r="AD23" s="73"/>
      <c r="AE23" s="72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5"/>
    </row>
    <row r="24" spans="1:46" s="81" customFormat="1" ht="30" customHeight="1" x14ac:dyDescent="0.35">
      <c r="A24" s="180"/>
      <c r="B24" s="137">
        <v>21</v>
      </c>
      <c r="C24" s="174"/>
      <c r="D24" s="138" t="s">
        <v>71</v>
      </c>
      <c r="E24" s="141">
        <v>436</v>
      </c>
      <c r="F24" s="142" t="s">
        <v>67</v>
      </c>
      <c r="G24" s="142" t="s">
        <v>68</v>
      </c>
      <c r="H24" s="142" t="s">
        <v>69</v>
      </c>
      <c r="I24" s="145">
        <v>75.099999999999994</v>
      </c>
      <c r="J24" s="65">
        <v>12</v>
      </c>
      <c r="K24" s="66">
        <f t="shared" si="0"/>
        <v>0</v>
      </c>
      <c r="L24" s="67">
        <f t="shared" si="1"/>
        <v>0</v>
      </c>
      <c r="M24" s="68"/>
      <c r="N24" s="69">
        <f t="shared" si="2"/>
        <v>3</v>
      </c>
      <c r="O24" s="68"/>
      <c r="P24" s="68"/>
      <c r="Q24" s="68"/>
      <c r="R24" s="70">
        <f t="shared" si="3"/>
        <v>12</v>
      </c>
      <c r="S24" s="102" t="str">
        <f t="shared" si="4"/>
        <v>OK</v>
      </c>
      <c r="T24" s="167"/>
      <c r="U24" s="79"/>
      <c r="V24" s="72"/>
      <c r="W24" s="72"/>
      <c r="X24" s="79"/>
      <c r="Y24" s="72"/>
      <c r="Z24" s="79"/>
      <c r="AA24" s="80"/>
      <c r="AB24" s="74"/>
      <c r="AC24" s="73"/>
      <c r="AD24" s="73"/>
      <c r="AE24" s="72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5"/>
    </row>
    <row r="25" spans="1:46" s="81" customFormat="1" ht="30" customHeight="1" x14ac:dyDescent="0.35">
      <c r="A25" s="180"/>
      <c r="B25" s="137">
        <v>22</v>
      </c>
      <c r="C25" s="174"/>
      <c r="D25" s="138" t="s">
        <v>72</v>
      </c>
      <c r="E25" s="141">
        <v>436</v>
      </c>
      <c r="F25" s="142" t="s">
        <v>67</v>
      </c>
      <c r="G25" s="142" t="s">
        <v>68</v>
      </c>
      <c r="H25" s="142" t="s">
        <v>69</v>
      </c>
      <c r="I25" s="145">
        <v>103.68</v>
      </c>
      <c r="J25" s="65">
        <v>4</v>
      </c>
      <c r="K25" s="66">
        <f t="shared" si="0"/>
        <v>0</v>
      </c>
      <c r="L25" s="67">
        <f t="shared" si="1"/>
        <v>0</v>
      </c>
      <c r="M25" s="68"/>
      <c r="N25" s="69">
        <f t="shared" si="2"/>
        <v>1</v>
      </c>
      <c r="O25" s="68"/>
      <c r="P25" s="68"/>
      <c r="Q25" s="68"/>
      <c r="R25" s="70">
        <f t="shared" si="3"/>
        <v>4</v>
      </c>
      <c r="S25" s="102" t="str">
        <f t="shared" si="4"/>
        <v>OK</v>
      </c>
      <c r="T25" s="167"/>
      <c r="U25" s="79"/>
      <c r="V25" s="72"/>
      <c r="W25" s="72"/>
      <c r="X25" s="79"/>
      <c r="Y25" s="72"/>
      <c r="Z25" s="79"/>
      <c r="AA25" s="80"/>
      <c r="AB25" s="74"/>
      <c r="AC25" s="73"/>
      <c r="AD25" s="73"/>
      <c r="AE25" s="72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5"/>
    </row>
    <row r="26" spans="1:46" s="81" customFormat="1" ht="30" customHeight="1" x14ac:dyDescent="0.35">
      <c r="A26" s="180"/>
      <c r="B26" s="137">
        <v>23</v>
      </c>
      <c r="C26" s="174"/>
      <c r="D26" s="138" t="s">
        <v>73</v>
      </c>
      <c r="E26" s="141">
        <v>436</v>
      </c>
      <c r="F26" s="142" t="s">
        <v>67</v>
      </c>
      <c r="G26" s="142" t="s">
        <v>68</v>
      </c>
      <c r="H26" s="142" t="s">
        <v>69</v>
      </c>
      <c r="I26" s="145">
        <v>205.21</v>
      </c>
      <c r="J26" s="65">
        <v>8</v>
      </c>
      <c r="K26" s="66">
        <f t="shared" si="0"/>
        <v>0</v>
      </c>
      <c r="L26" s="67">
        <f t="shared" si="1"/>
        <v>0</v>
      </c>
      <c r="M26" s="68"/>
      <c r="N26" s="69">
        <f t="shared" si="2"/>
        <v>2</v>
      </c>
      <c r="O26" s="68"/>
      <c r="P26" s="68"/>
      <c r="Q26" s="68"/>
      <c r="R26" s="70">
        <f t="shared" si="3"/>
        <v>8</v>
      </c>
      <c r="S26" s="102" t="str">
        <f t="shared" si="4"/>
        <v>OK</v>
      </c>
      <c r="T26" s="167"/>
      <c r="U26" s="79"/>
      <c r="V26" s="72"/>
      <c r="W26" s="72"/>
      <c r="X26" s="79"/>
      <c r="Y26" s="72"/>
      <c r="Z26" s="79"/>
      <c r="AA26" s="80"/>
      <c r="AB26" s="74"/>
      <c r="AC26" s="73"/>
      <c r="AD26" s="73"/>
      <c r="AE26" s="72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5"/>
    </row>
    <row r="27" spans="1:46" s="81" customFormat="1" ht="30" customHeight="1" x14ac:dyDescent="0.35">
      <c r="A27" s="180"/>
      <c r="B27" s="137">
        <v>24</v>
      </c>
      <c r="C27" s="174"/>
      <c r="D27" s="138" t="s">
        <v>74</v>
      </c>
      <c r="E27" s="141">
        <v>436</v>
      </c>
      <c r="F27" s="142" t="s">
        <v>67</v>
      </c>
      <c r="G27" s="142" t="s">
        <v>68</v>
      </c>
      <c r="H27" s="142" t="s">
        <v>69</v>
      </c>
      <c r="I27" s="145">
        <v>220</v>
      </c>
      <c r="J27" s="65">
        <v>8</v>
      </c>
      <c r="K27" s="66">
        <f t="shared" si="0"/>
        <v>0</v>
      </c>
      <c r="L27" s="67">
        <f t="shared" si="1"/>
        <v>0</v>
      </c>
      <c r="M27" s="68"/>
      <c r="N27" s="69">
        <f t="shared" si="2"/>
        <v>2</v>
      </c>
      <c r="O27" s="68"/>
      <c r="P27" s="68"/>
      <c r="Q27" s="68"/>
      <c r="R27" s="70">
        <f t="shared" si="3"/>
        <v>8</v>
      </c>
      <c r="S27" s="102" t="str">
        <f t="shared" si="4"/>
        <v>OK</v>
      </c>
      <c r="T27" s="167"/>
      <c r="U27" s="79"/>
      <c r="V27" s="72"/>
      <c r="W27" s="72"/>
      <c r="X27" s="79"/>
      <c r="Y27" s="72"/>
      <c r="Z27" s="79"/>
      <c r="AA27" s="80"/>
      <c r="AB27" s="74"/>
      <c r="AC27" s="73"/>
      <c r="AD27" s="73"/>
      <c r="AE27" s="72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5"/>
    </row>
    <row r="28" spans="1:46" s="81" customFormat="1" ht="30" customHeight="1" x14ac:dyDescent="0.35">
      <c r="A28" s="180"/>
      <c r="B28" s="137">
        <v>25</v>
      </c>
      <c r="C28" s="174"/>
      <c r="D28" s="138" t="s">
        <v>88</v>
      </c>
      <c r="E28" s="141">
        <v>436</v>
      </c>
      <c r="F28" s="142" t="s">
        <v>67</v>
      </c>
      <c r="G28" s="142" t="s">
        <v>68</v>
      </c>
      <c r="H28" s="142" t="s">
        <v>69</v>
      </c>
      <c r="I28" s="145">
        <v>217.24</v>
      </c>
      <c r="J28" s="65">
        <v>2</v>
      </c>
      <c r="K28" s="66">
        <f t="shared" si="0"/>
        <v>0</v>
      </c>
      <c r="L28" s="67">
        <f t="shared" si="1"/>
        <v>0</v>
      </c>
      <c r="M28" s="68"/>
      <c r="N28" s="69">
        <f t="shared" si="2"/>
        <v>0</v>
      </c>
      <c r="O28" s="68"/>
      <c r="P28" s="68"/>
      <c r="Q28" s="68"/>
      <c r="R28" s="70">
        <f t="shared" si="3"/>
        <v>2</v>
      </c>
      <c r="S28" s="102" t="str">
        <f t="shared" si="4"/>
        <v>OK</v>
      </c>
      <c r="T28" s="167"/>
      <c r="U28" s="79"/>
      <c r="V28" s="72"/>
      <c r="W28" s="72"/>
      <c r="X28" s="79"/>
      <c r="Y28" s="72"/>
      <c r="Z28" s="79"/>
      <c r="AA28" s="80"/>
      <c r="AB28" s="74"/>
      <c r="AC28" s="73"/>
      <c r="AD28" s="73"/>
      <c r="AE28" s="72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5"/>
    </row>
    <row r="29" spans="1:46" ht="30" customHeight="1" x14ac:dyDescent="0.35">
      <c r="A29" s="180"/>
      <c r="B29" s="140">
        <v>26</v>
      </c>
      <c r="C29" s="175"/>
      <c r="D29" s="138" t="s">
        <v>75</v>
      </c>
      <c r="E29" s="141">
        <v>436</v>
      </c>
      <c r="F29" s="142" t="s">
        <v>67</v>
      </c>
      <c r="G29" s="142" t="s">
        <v>68</v>
      </c>
      <c r="H29" s="142" t="s">
        <v>69</v>
      </c>
      <c r="I29" s="145">
        <v>223.7</v>
      </c>
      <c r="J29" s="65">
        <v>4</v>
      </c>
      <c r="K29" s="66">
        <f t="shared" si="0"/>
        <v>0</v>
      </c>
      <c r="L29" s="67">
        <f t="shared" si="1"/>
        <v>0</v>
      </c>
      <c r="M29" s="68"/>
      <c r="N29" s="69">
        <f t="shared" si="2"/>
        <v>1</v>
      </c>
      <c r="O29" s="68"/>
      <c r="P29" s="68"/>
      <c r="Q29" s="68"/>
      <c r="R29" s="70">
        <f t="shared" si="3"/>
        <v>4</v>
      </c>
      <c r="S29" s="102" t="str">
        <f t="shared" si="4"/>
        <v>OK</v>
      </c>
      <c r="T29" s="167"/>
      <c r="U29" s="83"/>
      <c r="V29" s="83"/>
      <c r="W29" s="72"/>
      <c r="X29" s="83"/>
      <c r="Y29" s="72"/>
      <c r="Z29" s="72"/>
      <c r="AA29" s="76"/>
      <c r="AB29" s="74"/>
      <c r="AC29" s="76"/>
      <c r="AD29" s="73"/>
      <c r="AE29" s="72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84"/>
    </row>
    <row r="30" spans="1:46" ht="30" customHeight="1" x14ac:dyDescent="0.35">
      <c r="I30" s="87"/>
      <c r="J30" s="134">
        <f>SUM(J4:J29)</f>
        <v>150</v>
      </c>
      <c r="M30" s="89"/>
      <c r="N30" s="89"/>
      <c r="O30" s="89"/>
      <c r="P30" s="89"/>
      <c r="Q30" s="89"/>
      <c r="R30" s="89">
        <f>SUM(R4:R29)</f>
        <v>50</v>
      </c>
      <c r="T30" s="91">
        <f t="shared" ref="T30:AS30" si="5">SUMPRODUCT($I$4:$I$29,T4:T29)</f>
        <v>1421</v>
      </c>
      <c r="U30" s="91">
        <f t="shared" si="5"/>
        <v>0</v>
      </c>
      <c r="V30" s="91">
        <f t="shared" si="5"/>
        <v>0</v>
      </c>
      <c r="W30" s="91">
        <f t="shared" si="5"/>
        <v>0</v>
      </c>
      <c r="X30" s="91">
        <f t="shared" si="5"/>
        <v>0</v>
      </c>
      <c r="Y30" s="91">
        <f t="shared" si="5"/>
        <v>0</v>
      </c>
      <c r="Z30" s="91">
        <f t="shared" si="5"/>
        <v>0</v>
      </c>
      <c r="AA30" s="91">
        <f t="shared" si="5"/>
        <v>0</v>
      </c>
      <c r="AB30" s="91">
        <f t="shared" si="5"/>
        <v>0</v>
      </c>
      <c r="AC30" s="91">
        <f t="shared" si="5"/>
        <v>0</v>
      </c>
      <c r="AD30" s="91">
        <f t="shared" si="5"/>
        <v>0</v>
      </c>
      <c r="AE30" s="91">
        <f t="shared" si="5"/>
        <v>0</v>
      </c>
      <c r="AF30" s="91">
        <f t="shared" si="5"/>
        <v>0</v>
      </c>
      <c r="AG30" s="91">
        <f t="shared" si="5"/>
        <v>0</v>
      </c>
      <c r="AH30" s="91">
        <f t="shared" si="5"/>
        <v>0</v>
      </c>
      <c r="AI30" s="91">
        <f t="shared" si="5"/>
        <v>0</v>
      </c>
      <c r="AJ30" s="91">
        <f t="shared" si="5"/>
        <v>0</v>
      </c>
      <c r="AK30" s="91">
        <f t="shared" si="5"/>
        <v>0</v>
      </c>
      <c r="AL30" s="91">
        <f t="shared" si="5"/>
        <v>0</v>
      </c>
      <c r="AM30" s="91">
        <f t="shared" si="5"/>
        <v>0</v>
      </c>
      <c r="AN30" s="91">
        <f t="shared" si="5"/>
        <v>0</v>
      </c>
      <c r="AO30" s="91">
        <f t="shared" si="5"/>
        <v>0</v>
      </c>
      <c r="AP30" s="91">
        <f t="shared" si="5"/>
        <v>0</v>
      </c>
      <c r="AQ30" s="91">
        <f t="shared" si="5"/>
        <v>0</v>
      </c>
      <c r="AR30" s="91">
        <f t="shared" si="5"/>
        <v>0</v>
      </c>
      <c r="AS30" s="91">
        <f t="shared" si="5"/>
        <v>0</v>
      </c>
      <c r="AT30" s="75"/>
    </row>
    <row r="31" spans="1:46" ht="30" customHeight="1" x14ac:dyDescent="0.35">
      <c r="D31" s="82" t="s">
        <v>82</v>
      </c>
      <c r="J31" s="132">
        <f t="shared" ref="J31:R31" si="6">SUMPRODUCT($I$4:$I$29,J4:J29)</f>
        <v>7813.3200000000006</v>
      </c>
      <c r="K31" s="92">
        <f t="shared" si="6"/>
        <v>1421</v>
      </c>
      <c r="L31" s="92">
        <f t="shared" si="6"/>
        <v>1421</v>
      </c>
      <c r="M31" s="92">
        <f t="shared" si="6"/>
        <v>0</v>
      </c>
      <c r="N31" s="92">
        <f t="shared" si="6"/>
        <v>1844.71</v>
      </c>
      <c r="O31" s="92">
        <f t="shared" si="6"/>
        <v>0</v>
      </c>
      <c r="P31" s="92">
        <f t="shared" si="6"/>
        <v>0</v>
      </c>
      <c r="Q31" s="92">
        <f t="shared" si="6"/>
        <v>0</v>
      </c>
      <c r="R31" s="92">
        <f t="shared" si="6"/>
        <v>6392.3200000000006</v>
      </c>
      <c r="AA31" s="94"/>
      <c r="AC31" s="94"/>
      <c r="AD31" s="78"/>
    </row>
    <row r="32" spans="1:46" ht="30" customHeight="1" x14ac:dyDescent="0.35">
      <c r="D32" s="133" t="s">
        <v>61</v>
      </c>
      <c r="AD32" s="93"/>
    </row>
    <row r="33" spans="4:39" ht="30" customHeight="1" x14ac:dyDescent="0.35">
      <c r="D33" s="133" t="s">
        <v>62</v>
      </c>
      <c r="AD33" s="93"/>
      <c r="AK33" s="96"/>
      <c r="AM33" s="96"/>
    </row>
    <row r="34" spans="4:39" ht="30" customHeight="1" x14ac:dyDescent="0.35">
      <c r="AD34" s="93"/>
      <c r="AK34" s="96"/>
      <c r="AM34" s="96"/>
    </row>
    <row r="35" spans="4:39" ht="30" customHeight="1" x14ac:dyDescent="0.35">
      <c r="AD35" s="93"/>
      <c r="AK35" s="96"/>
      <c r="AM35" s="96"/>
    </row>
    <row r="36" spans="4:39" ht="30" customHeight="1" x14ac:dyDescent="0.35">
      <c r="AD36" s="93"/>
      <c r="AK36" s="96"/>
      <c r="AM36" s="96"/>
    </row>
    <row r="37" spans="4:39" ht="30" customHeight="1" x14ac:dyDescent="0.35">
      <c r="AD37" s="93"/>
      <c r="AK37" s="96"/>
      <c r="AM37" s="96"/>
    </row>
    <row r="38" spans="4:39" ht="30" customHeight="1" x14ac:dyDescent="0.35">
      <c r="AD38" s="93"/>
      <c r="AK38" s="96"/>
      <c r="AM38" s="96"/>
    </row>
    <row r="39" spans="4:39" ht="30" customHeight="1" x14ac:dyDescent="0.35">
      <c r="AD39" s="93"/>
      <c r="AM39" s="96"/>
    </row>
    <row r="40" spans="4:39" ht="30" customHeight="1" x14ac:dyDescent="0.35">
      <c r="AD40" s="93"/>
      <c r="AM40" s="96"/>
    </row>
    <row r="41" spans="4:39" ht="30" customHeight="1" x14ac:dyDescent="0.35">
      <c r="AD41" s="93"/>
      <c r="AM41" s="96"/>
    </row>
    <row r="42" spans="4:39" ht="30" customHeight="1" x14ac:dyDescent="0.35">
      <c r="AD42" s="93"/>
    </row>
    <row r="43" spans="4:39" ht="30" customHeight="1" x14ac:dyDescent="0.35">
      <c r="AD43" s="93"/>
    </row>
    <row r="44" spans="4:39" ht="30" customHeight="1" x14ac:dyDescent="0.35">
      <c r="AD44" s="93"/>
    </row>
    <row r="45" spans="4:39" ht="30" customHeight="1" x14ac:dyDescent="0.35">
      <c r="AD45" s="93"/>
    </row>
    <row r="46" spans="4:39" ht="30" customHeight="1" x14ac:dyDescent="0.35">
      <c r="AD46" s="93"/>
    </row>
    <row r="47" spans="4:39" ht="30" customHeight="1" x14ac:dyDescent="0.35">
      <c r="AD47" s="93"/>
    </row>
    <row r="48" spans="4:39" ht="30" customHeight="1" x14ac:dyDescent="0.35">
      <c r="AD48" s="93"/>
    </row>
    <row r="49" spans="30:30" ht="30" customHeight="1" x14ac:dyDescent="0.35">
      <c r="AD49" s="93"/>
    </row>
    <row r="50" spans="30:30" ht="30" customHeight="1" x14ac:dyDescent="0.35">
      <c r="AD50" s="93"/>
    </row>
    <row r="51" spans="30:30" ht="30" customHeight="1" x14ac:dyDescent="0.35">
      <c r="AD51" s="93"/>
    </row>
    <row r="52" spans="30:30" ht="30" customHeight="1" x14ac:dyDescent="0.35">
      <c r="AD52" s="93"/>
    </row>
    <row r="53" spans="30:30" ht="30" customHeight="1" x14ac:dyDescent="0.35">
      <c r="AD53" s="93"/>
    </row>
    <row r="54" spans="30:30" ht="30" customHeight="1" x14ac:dyDescent="0.35">
      <c r="AD54" s="93"/>
    </row>
    <row r="55" spans="30:30" ht="30" customHeight="1" x14ac:dyDescent="0.35">
      <c r="AD55" s="93"/>
    </row>
    <row r="56" spans="30:30" ht="30" customHeight="1" x14ac:dyDescent="0.35">
      <c r="AD56" s="93"/>
    </row>
    <row r="57" spans="30:30" ht="30" customHeight="1" x14ac:dyDescent="0.35">
      <c r="AD57" s="93"/>
    </row>
    <row r="58" spans="30:30" ht="30" customHeight="1" x14ac:dyDescent="0.35">
      <c r="AD58" s="93"/>
    </row>
    <row r="59" spans="30:30" ht="30" customHeight="1" x14ac:dyDescent="0.35">
      <c r="AD59" s="93"/>
    </row>
    <row r="60" spans="30:30" ht="30" customHeight="1" x14ac:dyDescent="0.35">
      <c r="AD60" s="93"/>
    </row>
    <row r="61" spans="30:30" ht="30" customHeight="1" x14ac:dyDescent="0.35">
      <c r="AD61" s="93"/>
    </row>
    <row r="62" spans="30:30" ht="30" customHeight="1" x14ac:dyDescent="0.35">
      <c r="AD62" s="93"/>
    </row>
    <row r="63" spans="30:30" ht="30" customHeight="1" x14ac:dyDescent="0.35">
      <c r="AD63" s="93"/>
    </row>
    <row r="64" spans="30:30" ht="30" customHeight="1" x14ac:dyDescent="0.35">
      <c r="AD64" s="93"/>
    </row>
    <row r="65" spans="30:30" ht="30" customHeight="1" x14ac:dyDescent="0.35">
      <c r="AD65" s="93"/>
    </row>
    <row r="66" spans="30:30" ht="30" customHeight="1" x14ac:dyDescent="0.35">
      <c r="AD66" s="93"/>
    </row>
    <row r="67" spans="30:30" ht="30" customHeight="1" x14ac:dyDescent="0.35">
      <c r="AD67" s="93"/>
    </row>
    <row r="68" spans="30:30" ht="30" customHeight="1" x14ac:dyDescent="0.35">
      <c r="AD68" s="93"/>
    </row>
    <row r="69" spans="30:30" ht="30" customHeight="1" x14ac:dyDescent="0.35">
      <c r="AD69" s="93"/>
    </row>
    <row r="70" spans="30:30" ht="30" customHeight="1" x14ac:dyDescent="0.35">
      <c r="AD70" s="93"/>
    </row>
    <row r="71" spans="30:30" ht="30" customHeight="1" x14ac:dyDescent="0.35">
      <c r="AD71" s="93"/>
    </row>
    <row r="72" spans="30:30" ht="30" customHeight="1" x14ac:dyDescent="0.35">
      <c r="AD72" s="93"/>
    </row>
    <row r="73" spans="30:30" ht="30" customHeight="1" x14ac:dyDescent="0.35">
      <c r="AD73" s="93"/>
    </row>
    <row r="74" spans="30:30" ht="30" customHeight="1" x14ac:dyDescent="0.35">
      <c r="AD74" s="93"/>
    </row>
    <row r="75" spans="30:30" ht="30" customHeight="1" x14ac:dyDescent="0.35">
      <c r="AD75" s="93"/>
    </row>
    <row r="76" spans="30:30" ht="30" customHeight="1" x14ac:dyDescent="0.35">
      <c r="AD76" s="93"/>
    </row>
    <row r="77" spans="30:30" ht="30" customHeight="1" x14ac:dyDescent="0.35">
      <c r="AD77" s="93"/>
    </row>
    <row r="78" spans="30:30" ht="30" customHeight="1" x14ac:dyDescent="0.35">
      <c r="AD78" s="93"/>
    </row>
    <row r="79" spans="30:30" ht="30" customHeight="1" x14ac:dyDescent="0.35">
      <c r="AD79" s="93"/>
    </row>
    <row r="80" spans="30:30" ht="30" customHeight="1" x14ac:dyDescent="0.35">
      <c r="AD80" s="93"/>
    </row>
    <row r="81" spans="30:30" ht="30" customHeight="1" x14ac:dyDescent="0.35">
      <c r="AD81" s="93"/>
    </row>
    <row r="82" spans="30:30" ht="30" customHeight="1" x14ac:dyDescent="0.35">
      <c r="AD82" s="93"/>
    </row>
    <row r="83" spans="30:30" ht="30" customHeight="1" x14ac:dyDescent="0.35">
      <c r="AD83" s="93"/>
    </row>
    <row r="84" spans="30:30" ht="30" customHeight="1" x14ac:dyDescent="0.35">
      <c r="AD84" s="93"/>
    </row>
    <row r="85" spans="30:30" ht="30" customHeight="1" x14ac:dyDescent="0.35">
      <c r="AD85" s="93"/>
    </row>
    <row r="86" spans="30:30" ht="30" customHeight="1" x14ac:dyDescent="0.35">
      <c r="AD86" s="93"/>
    </row>
    <row r="87" spans="30:30" ht="30" customHeight="1" x14ac:dyDescent="0.35">
      <c r="AD87" s="93"/>
    </row>
    <row r="88" spans="30:30" ht="30" customHeight="1" x14ac:dyDescent="0.35">
      <c r="AD88" s="93"/>
    </row>
    <row r="89" spans="30:30" ht="30" customHeight="1" x14ac:dyDescent="0.35">
      <c r="AD89" s="93"/>
    </row>
    <row r="90" spans="30:30" ht="30" customHeight="1" x14ac:dyDescent="0.35">
      <c r="AD90" s="93"/>
    </row>
    <row r="91" spans="30:30" ht="30" customHeight="1" x14ac:dyDescent="0.35">
      <c r="AD91" s="93"/>
    </row>
    <row r="92" spans="30:30" ht="30" customHeight="1" x14ac:dyDescent="0.35">
      <c r="AD92" s="93"/>
    </row>
    <row r="93" spans="30:30" ht="30" customHeight="1" x14ac:dyDescent="0.35">
      <c r="AD93" s="93"/>
    </row>
    <row r="94" spans="30:30" ht="30" customHeight="1" x14ac:dyDescent="0.35">
      <c r="AD94" s="93"/>
    </row>
    <row r="95" spans="30:30" ht="30" customHeight="1" x14ac:dyDescent="0.35">
      <c r="AD95" s="93"/>
    </row>
    <row r="96" spans="30:30" ht="30" customHeight="1" x14ac:dyDescent="0.35">
      <c r="AD96" s="93"/>
    </row>
    <row r="97" spans="30:30" ht="30" customHeight="1" x14ac:dyDescent="0.35">
      <c r="AD97" s="93"/>
    </row>
    <row r="98" spans="30:30" ht="30" customHeight="1" x14ac:dyDescent="0.35">
      <c r="AD98" s="93"/>
    </row>
    <row r="99" spans="30:30" ht="30" customHeight="1" x14ac:dyDescent="0.35">
      <c r="AD99" s="93"/>
    </row>
    <row r="100" spans="30:30" ht="30" customHeight="1" x14ac:dyDescent="0.35">
      <c r="AD100" s="93"/>
    </row>
    <row r="101" spans="30:30" ht="30" customHeight="1" x14ac:dyDescent="0.35">
      <c r="AD101" s="93"/>
    </row>
    <row r="102" spans="30:30" ht="30" customHeight="1" x14ac:dyDescent="0.35">
      <c r="AD102" s="93"/>
    </row>
    <row r="103" spans="30:30" ht="30" customHeight="1" x14ac:dyDescent="0.35">
      <c r="AD103" s="93"/>
    </row>
    <row r="104" spans="30:30" ht="30" customHeight="1" x14ac:dyDescent="0.35">
      <c r="AD104" s="93"/>
    </row>
    <row r="105" spans="30:30" ht="30" customHeight="1" x14ac:dyDescent="0.35">
      <c r="AD105" s="93"/>
    </row>
    <row r="106" spans="30:30" ht="30" customHeight="1" x14ac:dyDescent="0.35">
      <c r="AD106" s="93"/>
    </row>
    <row r="107" spans="30:30" ht="30" customHeight="1" x14ac:dyDescent="0.35">
      <c r="AD107" s="93"/>
    </row>
    <row r="108" spans="30:30" ht="30" customHeight="1" x14ac:dyDescent="0.35">
      <c r="AD108" s="93"/>
    </row>
    <row r="109" spans="30:30" ht="30" customHeight="1" x14ac:dyDescent="0.35">
      <c r="AD109" s="93"/>
    </row>
    <row r="110" spans="30:30" ht="30" customHeight="1" x14ac:dyDescent="0.35">
      <c r="AD110" s="93"/>
    </row>
    <row r="111" spans="30:30" ht="30" customHeight="1" x14ac:dyDescent="0.35">
      <c r="AD111" s="93"/>
    </row>
    <row r="112" spans="30:30" ht="30" customHeight="1" x14ac:dyDescent="0.35">
      <c r="AD112" s="93"/>
    </row>
    <row r="113" spans="30:30" ht="30" customHeight="1" x14ac:dyDescent="0.35">
      <c r="AD113" s="93"/>
    </row>
    <row r="114" spans="30:30" ht="30" customHeight="1" x14ac:dyDescent="0.35">
      <c r="AD114" s="93"/>
    </row>
    <row r="115" spans="30:30" ht="30" customHeight="1" x14ac:dyDescent="0.35">
      <c r="AD115" s="93"/>
    </row>
    <row r="116" spans="30:30" ht="30" customHeight="1" x14ac:dyDescent="0.35">
      <c r="AD116" s="93"/>
    </row>
    <row r="117" spans="30:30" ht="30" customHeight="1" x14ac:dyDescent="0.35">
      <c r="AD117" s="93"/>
    </row>
    <row r="118" spans="30:30" ht="30" customHeight="1" x14ac:dyDescent="0.35">
      <c r="AD118" s="93"/>
    </row>
    <row r="119" spans="30:30" ht="30" customHeight="1" x14ac:dyDescent="0.35">
      <c r="AD119" s="93"/>
    </row>
    <row r="120" spans="30:30" ht="30" customHeight="1" x14ac:dyDescent="0.35">
      <c r="AD120" s="93"/>
    </row>
    <row r="121" spans="30:30" ht="30" customHeight="1" x14ac:dyDescent="0.35">
      <c r="AD121" s="93"/>
    </row>
    <row r="122" spans="30:30" ht="30" customHeight="1" x14ac:dyDescent="0.35">
      <c r="AD122" s="93"/>
    </row>
    <row r="123" spans="30:30" ht="30" customHeight="1" x14ac:dyDescent="0.35">
      <c r="AD123" s="93"/>
    </row>
    <row r="124" spans="30:30" ht="30" customHeight="1" x14ac:dyDescent="0.35">
      <c r="AD124" s="93"/>
    </row>
    <row r="125" spans="30:30" ht="30" customHeight="1" x14ac:dyDescent="0.35">
      <c r="AD125" s="93"/>
    </row>
    <row r="126" spans="30:30" ht="30" customHeight="1" x14ac:dyDescent="0.35">
      <c r="AD126" s="93"/>
    </row>
    <row r="127" spans="30:30" ht="30" customHeight="1" x14ac:dyDescent="0.35">
      <c r="AD127" s="93"/>
    </row>
    <row r="128" spans="30:30" ht="30" customHeight="1" x14ac:dyDescent="0.35">
      <c r="AD128" s="93"/>
    </row>
    <row r="129" spans="30:30" ht="30" customHeight="1" x14ac:dyDescent="0.35">
      <c r="AD129" s="93"/>
    </row>
    <row r="130" spans="30:30" ht="30" customHeight="1" x14ac:dyDescent="0.35">
      <c r="AD130" s="93"/>
    </row>
    <row r="131" spans="30:30" ht="30" customHeight="1" x14ac:dyDescent="0.35">
      <c r="AD131" s="93"/>
    </row>
    <row r="132" spans="30:30" ht="30" customHeight="1" x14ac:dyDescent="0.35">
      <c r="AD132" s="93"/>
    </row>
    <row r="133" spans="30:30" ht="30" customHeight="1" x14ac:dyDescent="0.35">
      <c r="AD133" s="93"/>
    </row>
    <row r="134" spans="30:30" ht="30" customHeight="1" x14ac:dyDescent="0.35">
      <c r="AD134" s="93"/>
    </row>
    <row r="135" spans="30:30" ht="30" customHeight="1" x14ac:dyDescent="0.35">
      <c r="AD135" s="93"/>
    </row>
    <row r="136" spans="30:30" ht="30" customHeight="1" x14ac:dyDescent="0.35">
      <c r="AD136" s="93"/>
    </row>
    <row r="137" spans="30:30" ht="30" customHeight="1" x14ac:dyDescent="0.35">
      <c r="AD137" s="93"/>
    </row>
    <row r="138" spans="30:30" ht="30" customHeight="1" x14ac:dyDescent="0.35">
      <c r="AD138" s="93"/>
    </row>
    <row r="139" spans="30:30" ht="30" customHeight="1" x14ac:dyDescent="0.35">
      <c r="AD139" s="93"/>
    </row>
    <row r="140" spans="30:30" ht="30" customHeight="1" x14ac:dyDescent="0.35">
      <c r="AD140" s="93"/>
    </row>
    <row r="141" spans="30:30" ht="30" customHeight="1" x14ac:dyDescent="0.35">
      <c r="AD141" s="93"/>
    </row>
    <row r="142" spans="30:30" ht="30" customHeight="1" x14ac:dyDescent="0.35">
      <c r="AD142" s="93"/>
    </row>
    <row r="143" spans="30:30" ht="30" customHeight="1" x14ac:dyDescent="0.35">
      <c r="AD143" s="93"/>
    </row>
    <row r="144" spans="30:30" ht="30" customHeight="1" x14ac:dyDescent="0.35">
      <c r="AD144" s="93"/>
    </row>
    <row r="145" spans="30:30" ht="30" customHeight="1" x14ac:dyDescent="0.35">
      <c r="AD145" s="93"/>
    </row>
    <row r="146" spans="30:30" ht="30" customHeight="1" x14ac:dyDescent="0.35">
      <c r="AD146" s="93"/>
    </row>
    <row r="147" spans="30:30" ht="30" customHeight="1" x14ac:dyDescent="0.35">
      <c r="AD147" s="93"/>
    </row>
    <row r="148" spans="30:30" ht="30" customHeight="1" x14ac:dyDescent="0.35">
      <c r="AD148" s="93"/>
    </row>
    <row r="149" spans="30:30" ht="30" customHeight="1" x14ac:dyDescent="0.35">
      <c r="AD149" s="93"/>
    </row>
    <row r="150" spans="30:30" ht="30" customHeight="1" x14ac:dyDescent="0.35">
      <c r="AD150" s="93"/>
    </row>
    <row r="151" spans="30:30" ht="30" customHeight="1" x14ac:dyDescent="0.35">
      <c r="AD151" s="93"/>
    </row>
    <row r="152" spans="30:30" ht="30" customHeight="1" x14ac:dyDescent="0.35">
      <c r="AD152" s="93"/>
    </row>
    <row r="153" spans="30:30" ht="30" customHeight="1" x14ac:dyDescent="0.35">
      <c r="AD153" s="93"/>
    </row>
    <row r="154" spans="30:30" ht="30" customHeight="1" x14ac:dyDescent="0.35">
      <c r="AD154" s="93"/>
    </row>
    <row r="155" spans="30:30" ht="30" customHeight="1" x14ac:dyDescent="0.35">
      <c r="AD155" s="93"/>
    </row>
    <row r="156" spans="30:30" ht="30" customHeight="1" x14ac:dyDescent="0.35">
      <c r="AD156" s="93"/>
    </row>
    <row r="157" spans="30:30" ht="30" customHeight="1" x14ac:dyDescent="0.35">
      <c r="AD157" s="93"/>
    </row>
    <row r="158" spans="30:30" ht="30" customHeight="1" x14ac:dyDescent="0.35">
      <c r="AD158" s="93"/>
    </row>
    <row r="159" spans="30:30" ht="30" customHeight="1" x14ac:dyDescent="0.35">
      <c r="AD159" s="93"/>
    </row>
    <row r="160" spans="30:30" ht="30" customHeight="1" x14ac:dyDescent="0.35">
      <c r="AD160" s="93"/>
    </row>
    <row r="161" spans="30:30" ht="30" customHeight="1" x14ac:dyDescent="0.35">
      <c r="AD161" s="93"/>
    </row>
    <row r="162" spans="30:30" ht="30" customHeight="1" x14ac:dyDescent="0.35">
      <c r="AD162" s="93"/>
    </row>
    <row r="163" spans="30:30" ht="30" customHeight="1" x14ac:dyDescent="0.35">
      <c r="AD163" s="93"/>
    </row>
    <row r="164" spans="30:30" ht="30" customHeight="1" x14ac:dyDescent="0.35">
      <c r="AD164" s="93"/>
    </row>
    <row r="165" spans="30:30" ht="30" customHeight="1" x14ac:dyDescent="0.35">
      <c r="AD165" s="93"/>
    </row>
    <row r="166" spans="30:30" ht="30" customHeight="1" x14ac:dyDescent="0.35">
      <c r="AD166" s="93"/>
    </row>
    <row r="167" spans="30:30" ht="30" customHeight="1" x14ac:dyDescent="0.35">
      <c r="AD167" s="93"/>
    </row>
    <row r="168" spans="30:30" ht="30" customHeight="1" x14ac:dyDescent="0.35">
      <c r="AD168" s="93"/>
    </row>
    <row r="169" spans="30:30" ht="30" customHeight="1" x14ac:dyDescent="0.35">
      <c r="AD169" s="93"/>
    </row>
    <row r="170" spans="30:30" ht="30" customHeight="1" x14ac:dyDescent="0.35">
      <c r="AD170" s="93"/>
    </row>
    <row r="171" spans="30:30" ht="30" customHeight="1" x14ac:dyDescent="0.35">
      <c r="AD171" s="93"/>
    </row>
    <row r="172" spans="30:30" ht="30" customHeight="1" x14ac:dyDescent="0.35">
      <c r="AD172" s="93"/>
    </row>
    <row r="173" spans="30:30" ht="30" customHeight="1" x14ac:dyDescent="0.35">
      <c r="AD173" s="93"/>
    </row>
    <row r="174" spans="30:30" ht="30" customHeight="1" x14ac:dyDescent="0.35">
      <c r="AD174" s="93"/>
    </row>
    <row r="175" spans="30:30" ht="30" customHeight="1" x14ac:dyDescent="0.35">
      <c r="AD175" s="93"/>
    </row>
    <row r="176" spans="30:30" ht="30" customHeight="1" x14ac:dyDescent="0.35">
      <c r="AD176" s="93"/>
    </row>
    <row r="177" spans="30:30" ht="30" customHeight="1" x14ac:dyDescent="0.35">
      <c r="AD177" s="93"/>
    </row>
    <row r="178" spans="30:30" ht="30" customHeight="1" x14ac:dyDescent="0.35">
      <c r="AD178" s="93"/>
    </row>
    <row r="179" spans="30:30" ht="30" customHeight="1" x14ac:dyDescent="0.35">
      <c r="AD179" s="93"/>
    </row>
    <row r="180" spans="30:30" ht="30" customHeight="1" x14ac:dyDescent="0.35">
      <c r="AD180" s="93"/>
    </row>
    <row r="181" spans="30:30" ht="30" customHeight="1" x14ac:dyDescent="0.35">
      <c r="AD181" s="93"/>
    </row>
    <row r="182" spans="30:30" ht="30" customHeight="1" x14ac:dyDescent="0.35">
      <c r="AD182" s="93"/>
    </row>
    <row r="183" spans="30:30" ht="30" customHeight="1" x14ac:dyDescent="0.35">
      <c r="AD183" s="93"/>
    </row>
    <row r="184" spans="30:30" ht="30" customHeight="1" x14ac:dyDescent="0.35">
      <c r="AD184" s="93"/>
    </row>
    <row r="185" spans="30:30" ht="30" customHeight="1" x14ac:dyDescent="0.35">
      <c r="AD185" s="93"/>
    </row>
    <row r="186" spans="30:30" ht="30" customHeight="1" x14ac:dyDescent="0.35">
      <c r="AD186" s="93"/>
    </row>
    <row r="187" spans="30:30" ht="30" customHeight="1" x14ac:dyDescent="0.35">
      <c r="AD187" s="93"/>
    </row>
    <row r="188" spans="30:30" ht="30" customHeight="1" x14ac:dyDescent="0.35">
      <c r="AD188" s="93"/>
    </row>
    <row r="189" spans="30:30" ht="30" customHeight="1" x14ac:dyDescent="0.35">
      <c r="AD189" s="93"/>
    </row>
    <row r="190" spans="30:30" ht="30" customHeight="1" x14ac:dyDescent="0.35">
      <c r="AD190" s="93"/>
    </row>
    <row r="191" spans="30:30" ht="30" customHeight="1" x14ac:dyDescent="0.35">
      <c r="AD191" s="93"/>
    </row>
    <row r="192" spans="30:30" ht="30" customHeight="1" x14ac:dyDescent="0.35">
      <c r="AD192" s="93"/>
    </row>
    <row r="193" spans="30:30" ht="30" customHeight="1" x14ac:dyDescent="0.35">
      <c r="AD193" s="93"/>
    </row>
    <row r="194" spans="30:30" ht="30" customHeight="1" x14ac:dyDescent="0.35">
      <c r="AD194" s="93"/>
    </row>
    <row r="195" spans="30:30" ht="30" customHeight="1" x14ac:dyDescent="0.35">
      <c r="AD195" s="93"/>
    </row>
    <row r="196" spans="30:30" ht="30" customHeight="1" x14ac:dyDescent="0.35">
      <c r="AD196" s="93"/>
    </row>
    <row r="197" spans="30:30" ht="30" customHeight="1" x14ac:dyDescent="0.35">
      <c r="AD197" s="93"/>
    </row>
    <row r="198" spans="30:30" ht="30" customHeight="1" x14ac:dyDescent="0.35">
      <c r="AD198" s="93"/>
    </row>
    <row r="199" spans="30:30" ht="30" customHeight="1" x14ac:dyDescent="0.35">
      <c r="AD199" s="93"/>
    </row>
    <row r="200" spans="30:30" ht="30" customHeight="1" x14ac:dyDescent="0.35">
      <c r="AD200" s="93"/>
    </row>
    <row r="201" spans="30:30" ht="30" customHeight="1" x14ac:dyDescent="0.35">
      <c r="AD201" s="93"/>
    </row>
    <row r="202" spans="30:30" ht="30" customHeight="1" x14ac:dyDescent="0.35">
      <c r="AD202" s="93"/>
    </row>
    <row r="203" spans="30:30" ht="30" customHeight="1" x14ac:dyDescent="0.35">
      <c r="AD203" s="93"/>
    </row>
    <row r="204" spans="30:30" ht="30" customHeight="1" x14ac:dyDescent="0.35">
      <c r="AD204" s="93"/>
    </row>
    <row r="205" spans="30:30" ht="30" customHeight="1" x14ac:dyDescent="0.35">
      <c r="AD205" s="93"/>
    </row>
    <row r="206" spans="30:30" ht="30" customHeight="1" x14ac:dyDescent="0.35">
      <c r="AD206" s="93"/>
    </row>
    <row r="207" spans="30:30" ht="30" customHeight="1" x14ac:dyDescent="0.35">
      <c r="AD207" s="93"/>
    </row>
    <row r="208" spans="30:30" ht="30" customHeight="1" x14ac:dyDescent="0.35">
      <c r="AD208" s="93"/>
    </row>
    <row r="209" spans="30:30" ht="30" customHeight="1" x14ac:dyDescent="0.35">
      <c r="AD209" s="93"/>
    </row>
    <row r="210" spans="30:30" ht="30" customHeight="1" x14ac:dyDescent="0.35">
      <c r="AD210" s="93"/>
    </row>
    <row r="211" spans="30:30" ht="30" customHeight="1" x14ac:dyDescent="0.35">
      <c r="AD211" s="93"/>
    </row>
    <row r="212" spans="30:30" ht="30" customHeight="1" x14ac:dyDescent="0.35">
      <c r="AD212" s="93"/>
    </row>
    <row r="213" spans="30:30" ht="30" customHeight="1" x14ac:dyDescent="0.35">
      <c r="AD213" s="93"/>
    </row>
    <row r="214" spans="30:30" ht="30" customHeight="1" x14ac:dyDescent="0.35">
      <c r="AD214" s="93"/>
    </row>
    <row r="215" spans="30:30" ht="30" customHeight="1" x14ac:dyDescent="0.35">
      <c r="AD215" s="93"/>
    </row>
    <row r="216" spans="30:30" ht="30" customHeight="1" x14ac:dyDescent="0.35">
      <c r="AD216" s="93"/>
    </row>
    <row r="217" spans="30:30" ht="30" customHeight="1" x14ac:dyDescent="0.35">
      <c r="AD217" s="93"/>
    </row>
    <row r="218" spans="30:30" ht="30" customHeight="1" x14ac:dyDescent="0.35">
      <c r="AD218" s="93"/>
    </row>
    <row r="219" spans="30:30" ht="30" customHeight="1" x14ac:dyDescent="0.35">
      <c r="AD219" s="93"/>
    </row>
    <row r="220" spans="30:30" ht="30" customHeight="1" x14ac:dyDescent="0.35">
      <c r="AD220" s="93"/>
    </row>
    <row r="221" spans="30:30" ht="30" customHeight="1" x14ac:dyDescent="0.35">
      <c r="AD221" s="93"/>
    </row>
    <row r="222" spans="30:30" ht="30" customHeight="1" x14ac:dyDescent="0.35">
      <c r="AD222" s="93"/>
    </row>
    <row r="223" spans="30:30" ht="30" customHeight="1" x14ac:dyDescent="0.35">
      <c r="AD223" s="93"/>
    </row>
    <row r="224" spans="30:30" ht="30" customHeight="1" x14ac:dyDescent="0.35">
      <c r="AD224" s="93"/>
    </row>
    <row r="225" spans="30:30" ht="30" customHeight="1" x14ac:dyDescent="0.35">
      <c r="AD225" s="93"/>
    </row>
    <row r="226" spans="30:30" ht="30" customHeight="1" x14ac:dyDescent="0.35">
      <c r="AD226" s="93"/>
    </row>
    <row r="227" spans="30:30" ht="30" customHeight="1" x14ac:dyDescent="0.35">
      <c r="AD227" s="93"/>
    </row>
    <row r="228" spans="30:30" ht="30" customHeight="1" x14ac:dyDescent="0.35">
      <c r="AD228" s="93"/>
    </row>
    <row r="229" spans="30:30" ht="30" customHeight="1" x14ac:dyDescent="0.35">
      <c r="AD229" s="93"/>
    </row>
    <row r="230" spans="30:30" ht="30" customHeight="1" x14ac:dyDescent="0.35">
      <c r="AD230" s="93"/>
    </row>
    <row r="231" spans="30:30" ht="30" customHeight="1" x14ac:dyDescent="0.35">
      <c r="AD231" s="93"/>
    </row>
    <row r="232" spans="30:30" ht="30" customHeight="1" x14ac:dyDescent="0.35">
      <c r="AD232" s="93"/>
    </row>
    <row r="233" spans="30:30" ht="30" customHeight="1" x14ac:dyDescent="0.35">
      <c r="AD233" s="93"/>
    </row>
    <row r="234" spans="30:30" ht="30" customHeight="1" x14ac:dyDescent="0.35">
      <c r="AD234" s="93"/>
    </row>
    <row r="235" spans="30:30" ht="30" customHeight="1" x14ac:dyDescent="0.35">
      <c r="AD235" s="93"/>
    </row>
    <row r="236" spans="30:30" ht="30" customHeight="1" x14ac:dyDescent="0.35">
      <c r="AD236" s="93"/>
    </row>
    <row r="237" spans="30:30" ht="30" customHeight="1" x14ac:dyDescent="0.35">
      <c r="AD237" s="93"/>
    </row>
    <row r="238" spans="30:30" ht="30" customHeight="1" x14ac:dyDescent="0.35">
      <c r="AD238" s="93"/>
    </row>
    <row r="239" spans="30:30" ht="30" customHeight="1" x14ac:dyDescent="0.35">
      <c r="AD239" s="93"/>
    </row>
    <row r="240" spans="30:30" ht="30" customHeight="1" x14ac:dyDescent="0.35">
      <c r="AD240" s="93"/>
    </row>
    <row r="241" spans="30:30" ht="30" customHeight="1" x14ac:dyDescent="0.35">
      <c r="AD241" s="93"/>
    </row>
    <row r="242" spans="30:30" ht="30" customHeight="1" x14ac:dyDescent="0.35">
      <c r="AD242" s="93"/>
    </row>
    <row r="243" spans="30:30" ht="30" customHeight="1" x14ac:dyDescent="0.35">
      <c r="AD243" s="93"/>
    </row>
    <row r="244" spans="30:30" ht="30" customHeight="1" x14ac:dyDescent="0.35">
      <c r="AD244" s="93"/>
    </row>
    <row r="245" spans="30:30" ht="30" customHeight="1" x14ac:dyDescent="0.35">
      <c r="AD245" s="93"/>
    </row>
    <row r="246" spans="30:30" ht="30" customHeight="1" x14ac:dyDescent="0.35">
      <c r="AD246" s="93"/>
    </row>
    <row r="247" spans="30:30" ht="30" customHeight="1" x14ac:dyDescent="0.35">
      <c r="AD247" s="93"/>
    </row>
    <row r="248" spans="30:30" ht="30" customHeight="1" x14ac:dyDescent="0.35">
      <c r="AD248" s="93"/>
    </row>
    <row r="249" spans="30:30" ht="30" customHeight="1" x14ac:dyDescent="0.35">
      <c r="AD249" s="93"/>
    </row>
    <row r="250" spans="30:30" ht="30" customHeight="1" x14ac:dyDescent="0.35">
      <c r="AD250" s="93"/>
    </row>
    <row r="251" spans="30:30" ht="30" customHeight="1" x14ac:dyDescent="0.35">
      <c r="AD251" s="93"/>
    </row>
    <row r="252" spans="30:30" ht="30" customHeight="1" x14ac:dyDescent="0.35">
      <c r="AD252" s="93"/>
    </row>
    <row r="253" spans="30:30" ht="30" customHeight="1" x14ac:dyDescent="0.35">
      <c r="AD253" s="93"/>
    </row>
    <row r="254" spans="30:30" ht="30" customHeight="1" x14ac:dyDescent="0.35">
      <c r="AD254" s="93"/>
    </row>
    <row r="255" spans="30:30" ht="30" customHeight="1" x14ac:dyDescent="0.35">
      <c r="AD255" s="93"/>
    </row>
    <row r="256" spans="30:30" ht="30" customHeight="1" x14ac:dyDescent="0.35">
      <c r="AD256" s="93"/>
    </row>
    <row r="257" spans="30:30" ht="30" customHeight="1" x14ac:dyDescent="0.35">
      <c r="AD257" s="93"/>
    </row>
    <row r="258" spans="30:30" ht="30" customHeight="1" x14ac:dyDescent="0.35">
      <c r="AD258" s="93"/>
    </row>
    <row r="259" spans="30:30" ht="30" customHeight="1" x14ac:dyDescent="0.35">
      <c r="AD259" s="93"/>
    </row>
    <row r="260" spans="30:30" ht="30" customHeight="1" x14ac:dyDescent="0.35">
      <c r="AD260" s="93"/>
    </row>
    <row r="261" spans="30:30" ht="30" customHeight="1" x14ac:dyDescent="0.35">
      <c r="AD261" s="93"/>
    </row>
    <row r="262" spans="30:30" ht="30" customHeight="1" x14ac:dyDescent="0.35">
      <c r="AD262" s="93"/>
    </row>
    <row r="263" spans="30:30" ht="30" customHeight="1" x14ac:dyDescent="0.35">
      <c r="AD263" s="93"/>
    </row>
    <row r="264" spans="30:30" ht="30" customHeight="1" x14ac:dyDescent="0.35">
      <c r="AD264" s="93"/>
    </row>
    <row r="265" spans="30:30" ht="30" customHeight="1" x14ac:dyDescent="0.35">
      <c r="AD265" s="93"/>
    </row>
    <row r="266" spans="30:30" ht="30" customHeight="1" x14ac:dyDescent="0.35">
      <c r="AD266" s="93"/>
    </row>
    <row r="267" spans="30:30" ht="30" customHeight="1" x14ac:dyDescent="0.35">
      <c r="AD267" s="93"/>
    </row>
    <row r="268" spans="30:30" ht="30" customHeight="1" x14ac:dyDescent="0.35">
      <c r="AD268" s="93"/>
    </row>
    <row r="269" spans="30:30" ht="30" customHeight="1" x14ac:dyDescent="0.35">
      <c r="AD269" s="93"/>
    </row>
    <row r="270" spans="30:30" ht="30" customHeight="1" x14ac:dyDescent="0.35">
      <c r="AD270" s="93"/>
    </row>
    <row r="271" spans="30:30" ht="30" customHeight="1" x14ac:dyDescent="0.35">
      <c r="AD271" s="93"/>
    </row>
    <row r="272" spans="30:30" ht="30" customHeight="1" x14ac:dyDescent="0.35">
      <c r="AD272" s="93"/>
    </row>
    <row r="273" spans="30:30" ht="30" customHeight="1" x14ac:dyDescent="0.35">
      <c r="AD273" s="93"/>
    </row>
    <row r="274" spans="30:30" ht="30" customHeight="1" x14ac:dyDescent="0.35">
      <c r="AD274" s="93"/>
    </row>
    <row r="275" spans="30:30" ht="30" customHeight="1" x14ac:dyDescent="0.35">
      <c r="AD275" s="93"/>
    </row>
    <row r="276" spans="30:30" ht="30" customHeight="1" x14ac:dyDescent="0.35">
      <c r="AD276" s="93"/>
    </row>
    <row r="277" spans="30:30" ht="30" customHeight="1" x14ac:dyDescent="0.35">
      <c r="AD277" s="93"/>
    </row>
    <row r="278" spans="30:30" ht="30" customHeight="1" x14ac:dyDescent="0.35">
      <c r="AD278" s="93"/>
    </row>
    <row r="279" spans="30:30" ht="30" customHeight="1" x14ac:dyDescent="0.35">
      <c r="AD279" s="93"/>
    </row>
    <row r="280" spans="30:30" ht="30" customHeight="1" x14ac:dyDescent="0.35">
      <c r="AD280" s="93"/>
    </row>
    <row r="281" spans="30:30" ht="30" customHeight="1" x14ac:dyDescent="0.35">
      <c r="AD281" s="93"/>
    </row>
    <row r="282" spans="30:30" ht="30" customHeight="1" x14ac:dyDescent="0.35">
      <c r="AD282" s="93"/>
    </row>
    <row r="283" spans="30:30" ht="30" customHeight="1" x14ac:dyDescent="0.35">
      <c r="AD283" s="93"/>
    </row>
    <row r="284" spans="30:30" ht="30" customHeight="1" x14ac:dyDescent="0.35">
      <c r="AD284" s="93"/>
    </row>
    <row r="285" spans="30:30" ht="30" customHeight="1" x14ac:dyDescent="0.35">
      <c r="AD285" s="93"/>
    </row>
    <row r="286" spans="30:30" ht="30" customHeight="1" x14ac:dyDescent="0.35">
      <c r="AD286" s="93"/>
    </row>
    <row r="287" spans="30:30" ht="30" customHeight="1" x14ac:dyDescent="0.35">
      <c r="AD287" s="93"/>
    </row>
    <row r="288" spans="30:30" ht="30" customHeight="1" x14ac:dyDescent="0.35">
      <c r="AD288" s="93"/>
    </row>
    <row r="289" spans="30:30" ht="30" customHeight="1" x14ac:dyDescent="0.35">
      <c r="AD289" s="93"/>
    </row>
    <row r="290" spans="30:30" ht="30" customHeight="1" x14ac:dyDescent="0.35">
      <c r="AD290" s="93"/>
    </row>
    <row r="291" spans="30:30" ht="30" customHeight="1" x14ac:dyDescent="0.35">
      <c r="AD291" s="93"/>
    </row>
    <row r="292" spans="30:30" ht="30" customHeight="1" x14ac:dyDescent="0.35">
      <c r="AD292" s="93"/>
    </row>
    <row r="293" spans="30:30" ht="30" customHeight="1" x14ac:dyDescent="0.35">
      <c r="AD293" s="93"/>
    </row>
    <row r="294" spans="30:30" ht="30" customHeight="1" x14ac:dyDescent="0.35">
      <c r="AD294" s="93"/>
    </row>
    <row r="295" spans="30:30" ht="30" customHeight="1" x14ac:dyDescent="0.35">
      <c r="AD295" s="93"/>
    </row>
    <row r="296" spans="30:30" ht="30" customHeight="1" x14ac:dyDescent="0.35">
      <c r="AD296" s="93"/>
    </row>
    <row r="297" spans="30:30" ht="30" customHeight="1" x14ac:dyDescent="0.35">
      <c r="AD297" s="93"/>
    </row>
    <row r="298" spans="30:30" ht="30" customHeight="1" x14ac:dyDescent="0.35">
      <c r="AD298" s="93"/>
    </row>
    <row r="299" spans="30:30" ht="30" customHeight="1" x14ac:dyDescent="0.35">
      <c r="AD299" s="93"/>
    </row>
    <row r="300" spans="30:30" ht="30" customHeight="1" x14ac:dyDescent="0.35">
      <c r="AD300" s="93"/>
    </row>
    <row r="301" spans="30:30" ht="30" customHeight="1" x14ac:dyDescent="0.35">
      <c r="AD301" s="93"/>
    </row>
    <row r="302" spans="30:30" ht="30" customHeight="1" x14ac:dyDescent="0.35">
      <c r="AD302" s="93"/>
    </row>
    <row r="303" spans="30:30" ht="30" customHeight="1" x14ac:dyDescent="0.35">
      <c r="AD303" s="93"/>
    </row>
    <row r="304" spans="30:30" ht="30" customHeight="1" x14ac:dyDescent="0.35">
      <c r="AD304" s="93"/>
    </row>
    <row r="305" spans="30:30" ht="30" customHeight="1" x14ac:dyDescent="0.35">
      <c r="AD305" s="93"/>
    </row>
    <row r="306" spans="30:30" ht="30" customHeight="1" x14ac:dyDescent="0.35">
      <c r="AD306" s="93"/>
    </row>
    <row r="307" spans="30:30" ht="30" customHeight="1" x14ac:dyDescent="0.35">
      <c r="AD307" s="93"/>
    </row>
    <row r="308" spans="30:30" ht="30" customHeight="1" x14ac:dyDescent="0.35">
      <c r="AD308" s="93"/>
    </row>
    <row r="309" spans="30:30" ht="30" customHeight="1" x14ac:dyDescent="0.35">
      <c r="AD309" s="93"/>
    </row>
    <row r="310" spans="30:30" ht="30" customHeight="1" x14ac:dyDescent="0.35">
      <c r="AD310" s="93"/>
    </row>
    <row r="311" spans="30:30" ht="30" customHeight="1" x14ac:dyDescent="0.35">
      <c r="AD311" s="93"/>
    </row>
    <row r="312" spans="30:30" ht="30" customHeight="1" x14ac:dyDescent="0.35">
      <c r="AD312" s="93"/>
    </row>
    <row r="313" spans="30:30" ht="30" customHeight="1" x14ac:dyDescent="0.35">
      <c r="AD313" s="93"/>
    </row>
    <row r="314" spans="30:30" ht="30" customHeight="1" x14ac:dyDescent="0.35">
      <c r="AD314" s="93"/>
    </row>
    <row r="315" spans="30:30" ht="30" customHeight="1" x14ac:dyDescent="0.35">
      <c r="AD315" s="93"/>
    </row>
    <row r="316" spans="30:30" ht="30" customHeight="1" x14ac:dyDescent="0.35">
      <c r="AD316" s="93"/>
    </row>
    <row r="317" spans="30:30" ht="30" customHeight="1" x14ac:dyDescent="0.35">
      <c r="AD317" s="93"/>
    </row>
    <row r="318" spans="30:30" ht="30" customHeight="1" x14ac:dyDescent="0.35">
      <c r="AD318" s="93"/>
    </row>
    <row r="319" spans="30:30" ht="30" customHeight="1" x14ac:dyDescent="0.35">
      <c r="AD319" s="93"/>
    </row>
    <row r="320" spans="30:30" ht="30" customHeight="1" x14ac:dyDescent="0.35">
      <c r="AD320" s="93"/>
    </row>
    <row r="321" spans="30:30" ht="30" customHeight="1" x14ac:dyDescent="0.35">
      <c r="AD321" s="93"/>
    </row>
    <row r="322" spans="30:30" ht="30" customHeight="1" x14ac:dyDescent="0.35">
      <c r="AD322" s="93"/>
    </row>
    <row r="323" spans="30:30" ht="30" customHeight="1" x14ac:dyDescent="0.35">
      <c r="AD323" s="93"/>
    </row>
    <row r="324" spans="30:30" ht="30" customHeight="1" x14ac:dyDescent="0.35">
      <c r="AD324" s="93"/>
    </row>
    <row r="325" spans="30:30" ht="30" customHeight="1" x14ac:dyDescent="0.35">
      <c r="AD325" s="93"/>
    </row>
    <row r="326" spans="30:30" ht="30" customHeight="1" x14ac:dyDescent="0.35">
      <c r="AD326" s="93"/>
    </row>
    <row r="327" spans="30:30" ht="30" customHeight="1" x14ac:dyDescent="0.35">
      <c r="AD327" s="93"/>
    </row>
    <row r="328" spans="30:30" ht="30" customHeight="1" x14ac:dyDescent="0.35">
      <c r="AD328" s="93"/>
    </row>
    <row r="329" spans="30:30" ht="30" customHeight="1" x14ac:dyDescent="0.35">
      <c r="AD329" s="93"/>
    </row>
    <row r="330" spans="30:30" ht="30" customHeight="1" x14ac:dyDescent="0.35">
      <c r="AD330" s="93"/>
    </row>
    <row r="331" spans="30:30" ht="30" customHeight="1" x14ac:dyDescent="0.35">
      <c r="AD331" s="93"/>
    </row>
    <row r="332" spans="30:30" ht="30" customHeight="1" x14ac:dyDescent="0.35">
      <c r="AD332" s="93"/>
    </row>
    <row r="333" spans="30:30" ht="30" customHeight="1" x14ac:dyDescent="0.35">
      <c r="AD333" s="93"/>
    </row>
    <row r="334" spans="30:30" ht="30" customHeight="1" x14ac:dyDescent="0.35">
      <c r="AD334" s="93"/>
    </row>
    <row r="335" spans="30:30" ht="30" customHeight="1" x14ac:dyDescent="0.35">
      <c r="AD335" s="93"/>
    </row>
    <row r="336" spans="30:30" ht="30" customHeight="1" x14ac:dyDescent="0.35">
      <c r="AD336" s="93"/>
    </row>
    <row r="337" spans="30:30" ht="30" customHeight="1" x14ac:dyDescent="0.35">
      <c r="AD337" s="93"/>
    </row>
    <row r="338" spans="30:30" ht="30" customHeight="1" x14ac:dyDescent="0.35">
      <c r="AD338" s="93"/>
    </row>
    <row r="339" spans="30:30" ht="30" customHeight="1" x14ac:dyDescent="0.35">
      <c r="AD339" s="93"/>
    </row>
    <row r="340" spans="30:30" ht="30" customHeight="1" x14ac:dyDescent="0.35">
      <c r="AD340" s="93"/>
    </row>
    <row r="341" spans="30:30" ht="30" customHeight="1" x14ac:dyDescent="0.35">
      <c r="AD341" s="93"/>
    </row>
    <row r="342" spans="30:30" ht="30" customHeight="1" x14ac:dyDescent="0.35">
      <c r="AD342" s="93"/>
    </row>
    <row r="343" spans="30:30" ht="30" customHeight="1" x14ac:dyDescent="0.35">
      <c r="AD343" s="93"/>
    </row>
    <row r="344" spans="30:30" ht="30" customHeight="1" x14ac:dyDescent="0.35">
      <c r="AD344" s="93"/>
    </row>
    <row r="345" spans="30:30" ht="30" customHeight="1" x14ac:dyDescent="0.35">
      <c r="AD345" s="93"/>
    </row>
    <row r="346" spans="30:30" ht="30" customHeight="1" x14ac:dyDescent="0.35">
      <c r="AD346" s="93"/>
    </row>
    <row r="347" spans="30:30" ht="30" customHeight="1" x14ac:dyDescent="0.35">
      <c r="AD347" s="93"/>
    </row>
    <row r="348" spans="30:30" ht="30" customHeight="1" x14ac:dyDescent="0.35">
      <c r="AD348" s="93"/>
    </row>
    <row r="349" spans="30:30" ht="30" customHeight="1" x14ac:dyDescent="0.35">
      <c r="AD349" s="93"/>
    </row>
    <row r="350" spans="30:30" ht="30" customHeight="1" x14ac:dyDescent="0.35">
      <c r="AD350" s="93"/>
    </row>
    <row r="351" spans="30:30" ht="30" customHeight="1" x14ac:dyDescent="0.35">
      <c r="AD351" s="93"/>
    </row>
    <row r="352" spans="30:30" ht="30" customHeight="1" x14ac:dyDescent="0.35">
      <c r="AD352" s="93"/>
    </row>
    <row r="353" spans="30:30" ht="30" customHeight="1" x14ac:dyDescent="0.35">
      <c r="AD353" s="93"/>
    </row>
    <row r="354" spans="30:30" ht="30" customHeight="1" x14ac:dyDescent="0.35">
      <c r="AD354" s="93"/>
    </row>
    <row r="355" spans="30:30" ht="30" customHeight="1" x14ac:dyDescent="0.35">
      <c r="AD355" s="93"/>
    </row>
    <row r="356" spans="30:30" ht="30" customHeight="1" x14ac:dyDescent="0.35">
      <c r="AD356" s="93"/>
    </row>
    <row r="357" spans="30:30" ht="30" customHeight="1" x14ac:dyDescent="0.35">
      <c r="AD357" s="93"/>
    </row>
    <row r="358" spans="30:30" ht="30" customHeight="1" x14ac:dyDescent="0.35">
      <c r="AD358" s="93"/>
    </row>
    <row r="359" spans="30:30" ht="30" customHeight="1" x14ac:dyDescent="0.35">
      <c r="AD359" s="93"/>
    </row>
    <row r="360" spans="30:30" ht="30" customHeight="1" x14ac:dyDescent="0.35">
      <c r="AD360" s="93"/>
    </row>
    <row r="361" spans="30:30" ht="30" customHeight="1" x14ac:dyDescent="0.35">
      <c r="AD361" s="93"/>
    </row>
    <row r="362" spans="30:30" ht="30" customHeight="1" x14ac:dyDescent="0.35">
      <c r="AD362" s="93"/>
    </row>
    <row r="363" spans="30:30" ht="30" customHeight="1" x14ac:dyDescent="0.35">
      <c r="AD363" s="93"/>
    </row>
    <row r="364" spans="30:30" ht="30" customHeight="1" x14ac:dyDescent="0.35">
      <c r="AD364" s="93"/>
    </row>
    <row r="365" spans="30:30" ht="30" customHeight="1" x14ac:dyDescent="0.35">
      <c r="AD365" s="93"/>
    </row>
    <row r="366" spans="30:30" ht="30" customHeight="1" x14ac:dyDescent="0.35">
      <c r="AD366" s="93"/>
    </row>
    <row r="367" spans="30:30" ht="30" customHeight="1" x14ac:dyDescent="0.35">
      <c r="AD367" s="93"/>
    </row>
    <row r="368" spans="30:30" ht="30" customHeight="1" x14ac:dyDescent="0.35">
      <c r="AD368" s="93"/>
    </row>
    <row r="369" spans="30:30" ht="30" customHeight="1" x14ac:dyDescent="0.35">
      <c r="AD369" s="93"/>
    </row>
    <row r="370" spans="30:30" ht="30" customHeight="1" x14ac:dyDescent="0.35">
      <c r="AD370" s="93"/>
    </row>
    <row r="371" spans="30:30" ht="30" customHeight="1" x14ac:dyDescent="0.35">
      <c r="AD371" s="93"/>
    </row>
    <row r="372" spans="30:30" ht="30" customHeight="1" x14ac:dyDescent="0.35">
      <c r="AD372" s="93"/>
    </row>
    <row r="373" spans="30:30" ht="30" customHeight="1" x14ac:dyDescent="0.35">
      <c r="AD373" s="93"/>
    </row>
    <row r="374" spans="30:30" ht="30" customHeight="1" x14ac:dyDescent="0.35">
      <c r="AD374" s="93"/>
    </row>
    <row r="375" spans="30:30" ht="30" customHeight="1" x14ac:dyDescent="0.35">
      <c r="AD375" s="93"/>
    </row>
    <row r="376" spans="30:30" ht="30" customHeight="1" x14ac:dyDescent="0.35">
      <c r="AD376" s="93"/>
    </row>
    <row r="377" spans="30:30" ht="30" customHeight="1" x14ac:dyDescent="0.35">
      <c r="AD377" s="93"/>
    </row>
    <row r="378" spans="30:30" ht="30" customHeight="1" x14ac:dyDescent="0.35">
      <c r="AD378" s="93"/>
    </row>
    <row r="379" spans="30:30" ht="30" customHeight="1" x14ac:dyDescent="0.35">
      <c r="AD379" s="93"/>
    </row>
    <row r="380" spans="30:30" ht="30" customHeight="1" x14ac:dyDescent="0.35">
      <c r="AD380" s="93"/>
    </row>
    <row r="381" spans="30:30" ht="30" customHeight="1" x14ac:dyDescent="0.35">
      <c r="AD381" s="93"/>
    </row>
    <row r="382" spans="30:30" ht="30" customHeight="1" x14ac:dyDescent="0.35">
      <c r="AD382" s="93"/>
    </row>
    <row r="383" spans="30:30" ht="30" customHeight="1" x14ac:dyDescent="0.35">
      <c r="AD383" s="93"/>
    </row>
    <row r="384" spans="30:30" ht="30" customHeight="1" x14ac:dyDescent="0.35">
      <c r="AD384" s="93"/>
    </row>
    <row r="385" spans="30:30" ht="30" customHeight="1" x14ac:dyDescent="0.35">
      <c r="AD385" s="93"/>
    </row>
    <row r="386" spans="30:30" ht="30" customHeight="1" x14ac:dyDescent="0.35">
      <c r="AD386" s="93"/>
    </row>
    <row r="387" spans="30:30" ht="30" customHeight="1" x14ac:dyDescent="0.35">
      <c r="AD387" s="93"/>
    </row>
    <row r="388" spans="30:30" ht="30" customHeight="1" x14ac:dyDescent="0.35">
      <c r="AD388" s="93"/>
    </row>
    <row r="389" spans="30:30" ht="30" customHeight="1" x14ac:dyDescent="0.35">
      <c r="AD389" s="93"/>
    </row>
    <row r="390" spans="30:30" ht="30" customHeight="1" x14ac:dyDescent="0.35">
      <c r="AD390" s="93"/>
    </row>
    <row r="391" spans="30:30" ht="30" customHeight="1" x14ac:dyDescent="0.35">
      <c r="AD391" s="93"/>
    </row>
    <row r="392" spans="30:30" ht="30" customHeight="1" x14ac:dyDescent="0.35">
      <c r="AD392" s="93"/>
    </row>
    <row r="393" spans="30:30" ht="30" customHeight="1" x14ac:dyDescent="0.35">
      <c r="AD393" s="93"/>
    </row>
    <row r="394" spans="30:30" ht="30" customHeight="1" x14ac:dyDescent="0.35">
      <c r="AD394" s="93"/>
    </row>
    <row r="395" spans="30:30" ht="30" customHeight="1" x14ac:dyDescent="0.35">
      <c r="AD395" s="93"/>
    </row>
    <row r="396" spans="30:30" ht="30" customHeight="1" x14ac:dyDescent="0.35">
      <c r="AD396" s="93"/>
    </row>
    <row r="397" spans="30:30" ht="30" customHeight="1" x14ac:dyDescent="0.35">
      <c r="AD397" s="93"/>
    </row>
    <row r="398" spans="30:30" ht="30" customHeight="1" x14ac:dyDescent="0.35">
      <c r="AD398" s="93"/>
    </row>
    <row r="399" spans="30:30" ht="30" customHeight="1" x14ac:dyDescent="0.35">
      <c r="AD399" s="93"/>
    </row>
    <row r="400" spans="30:30" ht="30" customHeight="1" x14ac:dyDescent="0.35">
      <c r="AD400" s="93"/>
    </row>
    <row r="401" spans="30:30" ht="30" customHeight="1" x14ac:dyDescent="0.35">
      <c r="AD401" s="93"/>
    </row>
    <row r="402" spans="30:30" ht="30" customHeight="1" x14ac:dyDescent="0.35">
      <c r="AD402" s="93"/>
    </row>
    <row r="403" spans="30:30" ht="30" customHeight="1" x14ac:dyDescent="0.35">
      <c r="AD403" s="93"/>
    </row>
    <row r="404" spans="30:30" ht="30" customHeight="1" x14ac:dyDescent="0.35">
      <c r="AD404" s="93"/>
    </row>
    <row r="405" spans="30:30" ht="30" customHeight="1" x14ac:dyDescent="0.35">
      <c r="AD405" s="93"/>
    </row>
    <row r="406" spans="30:30" ht="30" customHeight="1" x14ac:dyDescent="0.35">
      <c r="AD406" s="93"/>
    </row>
    <row r="407" spans="30:30" ht="30" customHeight="1" x14ac:dyDescent="0.35">
      <c r="AD407" s="93"/>
    </row>
    <row r="408" spans="30:30" ht="30" customHeight="1" x14ac:dyDescent="0.35">
      <c r="AD408" s="93"/>
    </row>
    <row r="409" spans="30:30" ht="30" customHeight="1" x14ac:dyDescent="0.35">
      <c r="AD409" s="93"/>
    </row>
    <row r="410" spans="30:30" ht="30" customHeight="1" x14ac:dyDescent="0.35">
      <c r="AD410" s="93"/>
    </row>
    <row r="411" spans="30:30" ht="30" customHeight="1" x14ac:dyDescent="0.35">
      <c r="AD411" s="93"/>
    </row>
    <row r="412" spans="30:30" ht="30" customHeight="1" x14ac:dyDescent="0.35">
      <c r="AD412" s="93"/>
    </row>
    <row r="413" spans="30:30" ht="30" customHeight="1" x14ac:dyDescent="0.35">
      <c r="AD413" s="93"/>
    </row>
    <row r="414" spans="30:30" ht="30" customHeight="1" x14ac:dyDescent="0.35">
      <c r="AD414" s="93"/>
    </row>
    <row r="415" spans="30:30" ht="30" customHeight="1" x14ac:dyDescent="0.35">
      <c r="AD415" s="93"/>
    </row>
    <row r="416" spans="30:30" ht="30" customHeight="1" x14ac:dyDescent="0.35">
      <c r="AD416" s="93"/>
    </row>
    <row r="417" spans="30:30" ht="30" customHeight="1" x14ac:dyDescent="0.35">
      <c r="AD417" s="93"/>
    </row>
    <row r="418" spans="30:30" ht="30" customHeight="1" x14ac:dyDescent="0.35">
      <c r="AD418" s="93"/>
    </row>
    <row r="419" spans="30:30" ht="30" customHeight="1" x14ac:dyDescent="0.35">
      <c r="AD419" s="93"/>
    </row>
    <row r="420" spans="30:30" ht="30" customHeight="1" x14ac:dyDescent="0.35">
      <c r="AD420" s="93"/>
    </row>
    <row r="421" spans="30:30" ht="30" customHeight="1" x14ac:dyDescent="0.35">
      <c r="AD421" s="93"/>
    </row>
    <row r="422" spans="30:30" ht="30" customHeight="1" x14ac:dyDescent="0.35">
      <c r="AD422" s="93"/>
    </row>
    <row r="423" spans="30:30" ht="30" customHeight="1" x14ac:dyDescent="0.35">
      <c r="AD423" s="93"/>
    </row>
    <row r="424" spans="30:30" ht="30" customHeight="1" x14ac:dyDescent="0.35">
      <c r="AD424" s="93"/>
    </row>
    <row r="425" spans="30:30" ht="30" customHeight="1" x14ac:dyDescent="0.35">
      <c r="AD425" s="93"/>
    </row>
    <row r="426" spans="30:30" ht="30" customHeight="1" x14ac:dyDescent="0.35">
      <c r="AD426" s="93"/>
    </row>
    <row r="427" spans="30:30" ht="30" customHeight="1" x14ac:dyDescent="0.35">
      <c r="AD427" s="93"/>
    </row>
    <row r="428" spans="30:30" ht="30" customHeight="1" x14ac:dyDescent="0.35">
      <c r="AD428" s="93"/>
    </row>
    <row r="429" spans="30:30" ht="30" customHeight="1" x14ac:dyDescent="0.35">
      <c r="AD429" s="93"/>
    </row>
    <row r="430" spans="30:30" ht="30" customHeight="1" x14ac:dyDescent="0.35">
      <c r="AD430" s="93"/>
    </row>
    <row r="431" spans="30:30" ht="30" customHeight="1" x14ac:dyDescent="0.35">
      <c r="AD431" s="93"/>
    </row>
    <row r="432" spans="30:30" ht="30" customHeight="1" x14ac:dyDescent="0.35">
      <c r="AD432" s="93"/>
    </row>
    <row r="433" spans="30:30" ht="30" customHeight="1" x14ac:dyDescent="0.35">
      <c r="AD433" s="93"/>
    </row>
    <row r="434" spans="30:30" ht="30" customHeight="1" x14ac:dyDescent="0.35">
      <c r="AD434" s="93"/>
    </row>
    <row r="435" spans="30:30" ht="30" customHeight="1" x14ac:dyDescent="0.35">
      <c r="AD435" s="93"/>
    </row>
    <row r="436" spans="30:30" ht="30" customHeight="1" x14ac:dyDescent="0.35">
      <c r="AD436" s="93"/>
    </row>
    <row r="437" spans="30:30" ht="30" customHeight="1" x14ac:dyDescent="0.35">
      <c r="AD437" s="93"/>
    </row>
    <row r="438" spans="30:30" ht="30" customHeight="1" x14ac:dyDescent="0.35">
      <c r="AD438" s="93"/>
    </row>
    <row r="439" spans="30:30" ht="30" customHeight="1" x14ac:dyDescent="0.35">
      <c r="AD439" s="93"/>
    </row>
    <row r="440" spans="30:30" ht="30" customHeight="1" x14ac:dyDescent="0.35">
      <c r="AD440" s="93"/>
    </row>
    <row r="441" spans="30:30" ht="30" customHeight="1" x14ac:dyDescent="0.35">
      <c r="AD441" s="93"/>
    </row>
    <row r="442" spans="30:30" ht="30" customHeight="1" x14ac:dyDescent="0.35">
      <c r="AD442" s="93"/>
    </row>
    <row r="443" spans="30:30" ht="30" customHeight="1" x14ac:dyDescent="0.35">
      <c r="AD443" s="93"/>
    </row>
    <row r="444" spans="30:30" ht="30" customHeight="1" x14ac:dyDescent="0.35">
      <c r="AD444" s="93"/>
    </row>
    <row r="445" spans="30:30" ht="30" customHeight="1" x14ac:dyDescent="0.35">
      <c r="AD445" s="93"/>
    </row>
    <row r="446" spans="30:30" ht="30" customHeight="1" x14ac:dyDescent="0.35">
      <c r="AD446" s="93"/>
    </row>
    <row r="447" spans="30:30" ht="30" customHeight="1" x14ac:dyDescent="0.35">
      <c r="AD447" s="93"/>
    </row>
    <row r="448" spans="30:30" ht="30" customHeight="1" x14ac:dyDescent="0.35">
      <c r="AD448" s="93"/>
    </row>
    <row r="449" spans="30:30" ht="30" customHeight="1" x14ac:dyDescent="0.35">
      <c r="AD449" s="93"/>
    </row>
    <row r="450" spans="30:30" ht="30" customHeight="1" x14ac:dyDescent="0.35">
      <c r="AD450" s="93"/>
    </row>
    <row r="451" spans="30:30" ht="30" customHeight="1" x14ac:dyDescent="0.35">
      <c r="AD451" s="93"/>
    </row>
    <row r="452" spans="30:30" ht="30" customHeight="1" x14ac:dyDescent="0.35">
      <c r="AD452" s="93"/>
    </row>
    <row r="453" spans="30:30" ht="30" customHeight="1" x14ac:dyDescent="0.35">
      <c r="AD453" s="93"/>
    </row>
    <row r="454" spans="30:30" ht="30" customHeight="1" x14ac:dyDescent="0.35">
      <c r="AD454" s="93"/>
    </row>
    <row r="455" spans="30:30" ht="30" customHeight="1" x14ac:dyDescent="0.35">
      <c r="AD455" s="93"/>
    </row>
    <row r="456" spans="30:30" ht="30" customHeight="1" x14ac:dyDescent="0.35">
      <c r="AD456" s="93"/>
    </row>
    <row r="457" spans="30:30" ht="30" customHeight="1" x14ac:dyDescent="0.35">
      <c r="AD457" s="93"/>
    </row>
    <row r="458" spans="30:30" ht="30" customHeight="1" x14ac:dyDescent="0.35">
      <c r="AD458" s="93"/>
    </row>
    <row r="459" spans="30:30" ht="30" customHeight="1" x14ac:dyDescent="0.35">
      <c r="AD459" s="93"/>
    </row>
    <row r="460" spans="30:30" ht="30" customHeight="1" x14ac:dyDescent="0.35">
      <c r="AD460" s="93"/>
    </row>
    <row r="461" spans="30:30" ht="30" customHeight="1" x14ac:dyDescent="0.35">
      <c r="AD461" s="93"/>
    </row>
    <row r="462" spans="30:30" ht="30" customHeight="1" x14ac:dyDescent="0.35">
      <c r="AD462" s="93"/>
    </row>
    <row r="463" spans="30:30" ht="30" customHeight="1" x14ac:dyDescent="0.35">
      <c r="AD463" s="93"/>
    </row>
    <row r="464" spans="30:30" ht="30" customHeight="1" x14ac:dyDescent="0.35">
      <c r="AD464" s="93"/>
    </row>
    <row r="465" spans="30:30" ht="30" customHeight="1" x14ac:dyDescent="0.35">
      <c r="AD465" s="93"/>
    </row>
    <row r="466" spans="30:30" ht="30" customHeight="1" x14ac:dyDescent="0.35">
      <c r="AD466" s="93"/>
    </row>
    <row r="467" spans="30:30" ht="30" customHeight="1" x14ac:dyDescent="0.35">
      <c r="AD467" s="93"/>
    </row>
    <row r="468" spans="30:30" ht="30" customHeight="1" x14ac:dyDescent="0.35">
      <c r="AD468" s="93"/>
    </row>
    <row r="469" spans="30:30" ht="30" customHeight="1" x14ac:dyDescent="0.35">
      <c r="AD469" s="93"/>
    </row>
    <row r="470" spans="30:30" ht="30" customHeight="1" x14ac:dyDescent="0.35">
      <c r="AD470" s="93"/>
    </row>
    <row r="471" spans="30:30" ht="30" customHeight="1" x14ac:dyDescent="0.35">
      <c r="AD471" s="93"/>
    </row>
    <row r="472" spans="30:30" ht="30" customHeight="1" x14ac:dyDescent="0.35">
      <c r="AD472" s="93"/>
    </row>
    <row r="473" spans="30:30" ht="30" customHeight="1" x14ac:dyDescent="0.35">
      <c r="AD473" s="93"/>
    </row>
    <row r="474" spans="30:30" ht="30" customHeight="1" x14ac:dyDescent="0.35">
      <c r="AD474" s="93"/>
    </row>
    <row r="475" spans="30:30" ht="30" customHeight="1" x14ac:dyDescent="0.35">
      <c r="AD475" s="93"/>
    </row>
    <row r="476" spans="30:30" ht="30" customHeight="1" x14ac:dyDescent="0.35">
      <c r="AD476" s="93"/>
    </row>
    <row r="477" spans="30:30" ht="30" customHeight="1" x14ac:dyDescent="0.35">
      <c r="AD477" s="93"/>
    </row>
    <row r="478" spans="30:30" ht="30" customHeight="1" x14ac:dyDescent="0.35">
      <c r="AD478" s="93"/>
    </row>
    <row r="479" spans="30:30" ht="30" customHeight="1" x14ac:dyDescent="0.35">
      <c r="AD479" s="93"/>
    </row>
    <row r="480" spans="30:30" ht="30" customHeight="1" x14ac:dyDescent="0.35">
      <c r="AD480" s="93"/>
    </row>
    <row r="481" spans="30:30" ht="30" customHeight="1" x14ac:dyDescent="0.35">
      <c r="AD481" s="93"/>
    </row>
    <row r="482" spans="30:30" ht="30" customHeight="1" x14ac:dyDescent="0.35">
      <c r="AD482" s="93"/>
    </row>
    <row r="483" spans="30:30" ht="30" customHeight="1" x14ac:dyDescent="0.35">
      <c r="AD483" s="93"/>
    </row>
    <row r="484" spans="30:30" ht="30" customHeight="1" x14ac:dyDescent="0.35">
      <c r="AD484" s="93"/>
    </row>
    <row r="485" spans="30:30" ht="30" customHeight="1" x14ac:dyDescent="0.35">
      <c r="AD485" s="93"/>
    </row>
    <row r="486" spans="30:30" ht="30" customHeight="1" x14ac:dyDescent="0.35">
      <c r="AD486" s="93"/>
    </row>
    <row r="487" spans="30:30" ht="30" customHeight="1" x14ac:dyDescent="0.35">
      <c r="AD487" s="93"/>
    </row>
    <row r="488" spans="30:30" ht="30" customHeight="1" x14ac:dyDescent="0.35">
      <c r="AD488" s="93"/>
    </row>
    <row r="489" spans="30:30" ht="30" customHeight="1" x14ac:dyDescent="0.35">
      <c r="AD489" s="93"/>
    </row>
    <row r="490" spans="30:30" ht="30" customHeight="1" x14ac:dyDescent="0.35">
      <c r="AD490" s="93"/>
    </row>
    <row r="491" spans="30:30" ht="30" customHeight="1" x14ac:dyDescent="0.35">
      <c r="AD491" s="93"/>
    </row>
    <row r="492" spans="30:30" ht="30" customHeight="1" x14ac:dyDescent="0.35">
      <c r="AD492" s="93"/>
    </row>
    <row r="493" spans="30:30" ht="30" customHeight="1" x14ac:dyDescent="0.35">
      <c r="AD493" s="93"/>
    </row>
    <row r="494" spans="30:30" ht="30" customHeight="1" x14ac:dyDescent="0.35">
      <c r="AD494" s="93"/>
    </row>
    <row r="495" spans="30:30" ht="30" customHeight="1" x14ac:dyDescent="0.35">
      <c r="AD495" s="93"/>
    </row>
    <row r="496" spans="30:30" ht="30" customHeight="1" x14ac:dyDescent="0.35">
      <c r="AD496" s="93"/>
    </row>
    <row r="497" spans="30:30" ht="30" customHeight="1" x14ac:dyDescent="0.35">
      <c r="AD497" s="93"/>
    </row>
    <row r="498" spans="30:30" ht="30" customHeight="1" x14ac:dyDescent="0.35">
      <c r="AD498" s="93"/>
    </row>
    <row r="499" spans="30:30" ht="30" customHeight="1" x14ac:dyDescent="0.35">
      <c r="AD499" s="93"/>
    </row>
    <row r="500" spans="30:30" ht="30" customHeight="1" x14ac:dyDescent="0.35">
      <c r="AD500" s="93"/>
    </row>
    <row r="501" spans="30:30" ht="30" customHeight="1" x14ac:dyDescent="0.35">
      <c r="AD501" s="93"/>
    </row>
    <row r="502" spans="30:30" ht="30" customHeight="1" x14ac:dyDescent="0.35">
      <c r="AD502" s="93"/>
    </row>
    <row r="503" spans="30:30" ht="30" customHeight="1" x14ac:dyDescent="0.35">
      <c r="AD503" s="93"/>
    </row>
    <row r="504" spans="30:30" ht="30" customHeight="1" x14ac:dyDescent="0.35">
      <c r="AD504" s="93"/>
    </row>
    <row r="505" spans="30:30" ht="30" customHeight="1" x14ac:dyDescent="0.35">
      <c r="AD505" s="93"/>
    </row>
    <row r="506" spans="30:30" ht="30" customHeight="1" x14ac:dyDescent="0.35">
      <c r="AD506" s="93"/>
    </row>
    <row r="507" spans="30:30" ht="30" customHeight="1" x14ac:dyDescent="0.35">
      <c r="AD507" s="93"/>
    </row>
    <row r="508" spans="30:30" ht="30" customHeight="1" x14ac:dyDescent="0.35">
      <c r="AD508" s="93"/>
    </row>
    <row r="509" spans="30:30" ht="30" customHeight="1" x14ac:dyDescent="0.35">
      <c r="AD509" s="93"/>
    </row>
    <row r="510" spans="30:30" ht="30" customHeight="1" x14ac:dyDescent="0.35">
      <c r="AD510" s="93"/>
    </row>
    <row r="511" spans="30:30" ht="30" customHeight="1" x14ac:dyDescent="0.35">
      <c r="AD511" s="93"/>
    </row>
    <row r="512" spans="30:30" ht="30" customHeight="1" x14ac:dyDescent="0.35">
      <c r="AD512" s="93"/>
    </row>
    <row r="513" spans="30:30" ht="30" customHeight="1" x14ac:dyDescent="0.35">
      <c r="AD513" s="93"/>
    </row>
    <row r="514" spans="30:30" ht="30" customHeight="1" x14ac:dyDescent="0.35">
      <c r="AD514" s="93"/>
    </row>
    <row r="515" spans="30:30" ht="30" customHeight="1" x14ac:dyDescent="0.35">
      <c r="AD515" s="93"/>
    </row>
    <row r="516" spans="30:30" ht="30" customHeight="1" x14ac:dyDescent="0.35">
      <c r="AD516" s="93"/>
    </row>
    <row r="517" spans="30:30" ht="30" customHeight="1" x14ac:dyDescent="0.35">
      <c r="AD517" s="93"/>
    </row>
    <row r="518" spans="30:30" ht="30" customHeight="1" x14ac:dyDescent="0.35">
      <c r="AD518" s="93"/>
    </row>
    <row r="519" spans="30:30" ht="30" customHeight="1" x14ac:dyDescent="0.35">
      <c r="AD519" s="93"/>
    </row>
    <row r="520" spans="30:30" ht="30" customHeight="1" x14ac:dyDescent="0.35">
      <c r="AD520" s="93"/>
    </row>
    <row r="521" spans="30:30" ht="30" customHeight="1" x14ac:dyDescent="0.35">
      <c r="AD521" s="93"/>
    </row>
    <row r="522" spans="30:30" ht="30" customHeight="1" x14ac:dyDescent="0.35">
      <c r="AD522" s="93"/>
    </row>
    <row r="523" spans="30:30" ht="30" customHeight="1" x14ac:dyDescent="0.35">
      <c r="AD523" s="93"/>
    </row>
    <row r="524" spans="30:30" ht="30" customHeight="1" x14ac:dyDescent="0.35">
      <c r="AD524" s="93"/>
    </row>
    <row r="525" spans="30:30" ht="30" customHeight="1" x14ac:dyDescent="0.35">
      <c r="AD525" s="93"/>
    </row>
    <row r="526" spans="30:30" ht="30" customHeight="1" x14ac:dyDescent="0.35">
      <c r="AD526" s="93"/>
    </row>
    <row r="527" spans="30:30" ht="30" customHeight="1" x14ac:dyDescent="0.35">
      <c r="AD527" s="93"/>
    </row>
    <row r="528" spans="30:30" ht="30" customHeight="1" x14ac:dyDescent="0.35">
      <c r="AD528" s="93"/>
    </row>
    <row r="529" spans="30:30" ht="30" customHeight="1" x14ac:dyDescent="0.35">
      <c r="AD529" s="93"/>
    </row>
    <row r="530" spans="30:30" ht="30" customHeight="1" x14ac:dyDescent="0.35">
      <c r="AD530" s="93"/>
    </row>
    <row r="531" spans="30:30" ht="30" customHeight="1" x14ac:dyDescent="0.35">
      <c r="AD531" s="93"/>
    </row>
    <row r="532" spans="30:30" ht="30" customHeight="1" x14ac:dyDescent="0.35">
      <c r="AD532" s="93"/>
    </row>
    <row r="533" spans="30:30" ht="30" customHeight="1" x14ac:dyDescent="0.35">
      <c r="AD533" s="93"/>
    </row>
    <row r="534" spans="30:30" ht="30" customHeight="1" x14ac:dyDescent="0.35">
      <c r="AD534" s="93"/>
    </row>
    <row r="535" spans="30:30" ht="30" customHeight="1" x14ac:dyDescent="0.35">
      <c r="AD535" s="93"/>
    </row>
    <row r="536" spans="30:30" ht="30" customHeight="1" x14ac:dyDescent="0.35">
      <c r="AD536" s="93"/>
    </row>
    <row r="537" spans="30:30" ht="30" customHeight="1" x14ac:dyDescent="0.35">
      <c r="AD537" s="93"/>
    </row>
    <row r="538" spans="30:30" ht="30" customHeight="1" x14ac:dyDescent="0.35">
      <c r="AD538" s="93"/>
    </row>
    <row r="539" spans="30:30" ht="30" customHeight="1" x14ac:dyDescent="0.35">
      <c r="AD539" s="93"/>
    </row>
    <row r="540" spans="30:30" ht="30" customHeight="1" x14ac:dyDescent="0.35">
      <c r="AD540" s="93"/>
    </row>
    <row r="541" spans="30:30" ht="30" customHeight="1" x14ac:dyDescent="0.35">
      <c r="AD541" s="93"/>
    </row>
    <row r="542" spans="30:30" ht="30" customHeight="1" x14ac:dyDescent="0.35">
      <c r="AD542" s="93"/>
    </row>
    <row r="543" spans="30:30" ht="30" customHeight="1" x14ac:dyDescent="0.35">
      <c r="AD543" s="93"/>
    </row>
    <row r="544" spans="30:30" ht="30" customHeight="1" x14ac:dyDescent="0.35">
      <c r="AD544" s="93"/>
    </row>
    <row r="545" spans="30:30" ht="30" customHeight="1" x14ac:dyDescent="0.35">
      <c r="AD545" s="93"/>
    </row>
    <row r="546" spans="30:30" ht="30" customHeight="1" x14ac:dyDescent="0.35">
      <c r="AD546" s="93"/>
    </row>
    <row r="547" spans="30:30" ht="30" customHeight="1" x14ac:dyDescent="0.35">
      <c r="AD547" s="93"/>
    </row>
    <row r="548" spans="30:30" ht="30" customHeight="1" x14ac:dyDescent="0.35">
      <c r="AD548" s="93"/>
    </row>
    <row r="549" spans="30:30" ht="30" customHeight="1" x14ac:dyDescent="0.35">
      <c r="AD549" s="93"/>
    </row>
    <row r="550" spans="30:30" ht="30" customHeight="1" x14ac:dyDescent="0.35">
      <c r="AD550" s="93"/>
    </row>
    <row r="551" spans="30:30" ht="30" customHeight="1" x14ac:dyDescent="0.35">
      <c r="AD551" s="93"/>
    </row>
    <row r="552" spans="30:30" ht="30" customHeight="1" x14ac:dyDescent="0.35">
      <c r="AD552" s="93"/>
    </row>
    <row r="553" spans="30:30" ht="30" customHeight="1" x14ac:dyDescent="0.35">
      <c r="AD553" s="93"/>
    </row>
    <row r="554" spans="30:30" ht="30" customHeight="1" x14ac:dyDescent="0.35">
      <c r="AD554" s="93"/>
    </row>
    <row r="555" spans="30:30" ht="30" customHeight="1" x14ac:dyDescent="0.35">
      <c r="AD555" s="93"/>
    </row>
    <row r="556" spans="30:30" ht="30" customHeight="1" x14ac:dyDescent="0.35">
      <c r="AD556" s="93"/>
    </row>
    <row r="557" spans="30:30" ht="30" customHeight="1" x14ac:dyDescent="0.35">
      <c r="AD557" s="93"/>
    </row>
    <row r="558" spans="30:30" ht="30" customHeight="1" x14ac:dyDescent="0.35">
      <c r="AD558" s="93"/>
    </row>
    <row r="559" spans="30:30" ht="30" customHeight="1" x14ac:dyDescent="0.35">
      <c r="AD559" s="93"/>
    </row>
    <row r="560" spans="30:30" ht="30" customHeight="1" x14ac:dyDescent="0.35">
      <c r="AD560" s="93"/>
    </row>
    <row r="561" spans="30:30" ht="30" customHeight="1" x14ac:dyDescent="0.35">
      <c r="AD561" s="93"/>
    </row>
    <row r="562" spans="30:30" ht="30" customHeight="1" x14ac:dyDescent="0.35">
      <c r="AD562" s="93"/>
    </row>
    <row r="563" spans="30:30" ht="30" customHeight="1" x14ac:dyDescent="0.35">
      <c r="AD563" s="93"/>
    </row>
    <row r="564" spans="30:30" ht="30" customHeight="1" x14ac:dyDescent="0.35">
      <c r="AD564" s="93"/>
    </row>
    <row r="565" spans="30:30" ht="30" customHeight="1" x14ac:dyDescent="0.35">
      <c r="AD565" s="93"/>
    </row>
    <row r="566" spans="30:30" ht="30" customHeight="1" x14ac:dyDescent="0.35">
      <c r="AD566" s="93"/>
    </row>
    <row r="567" spans="30:30" ht="30" customHeight="1" x14ac:dyDescent="0.35">
      <c r="AD567" s="93"/>
    </row>
    <row r="568" spans="30:30" ht="30" customHeight="1" x14ac:dyDescent="0.35">
      <c r="AD568" s="93"/>
    </row>
    <row r="569" spans="30:30" ht="30" customHeight="1" x14ac:dyDescent="0.35">
      <c r="AD569" s="93"/>
    </row>
    <row r="570" spans="30:30" ht="30" customHeight="1" x14ac:dyDescent="0.35">
      <c r="AD570" s="93"/>
    </row>
    <row r="571" spans="30:30" ht="30" customHeight="1" x14ac:dyDescent="0.35">
      <c r="AD571" s="93"/>
    </row>
    <row r="572" spans="30:30" ht="30" customHeight="1" x14ac:dyDescent="0.35">
      <c r="AD572" s="93"/>
    </row>
    <row r="573" spans="30:30" ht="30" customHeight="1" x14ac:dyDescent="0.35">
      <c r="AD573" s="93"/>
    </row>
    <row r="574" spans="30:30" ht="30" customHeight="1" x14ac:dyDescent="0.35">
      <c r="AD574" s="93"/>
    </row>
    <row r="575" spans="30:30" ht="30" customHeight="1" x14ac:dyDescent="0.35">
      <c r="AD575" s="93"/>
    </row>
    <row r="576" spans="30:30" ht="30" customHeight="1" x14ac:dyDescent="0.35">
      <c r="AD576" s="93"/>
    </row>
    <row r="577" spans="30:30" ht="30" customHeight="1" x14ac:dyDescent="0.35">
      <c r="AD577" s="93"/>
    </row>
    <row r="578" spans="30:30" ht="30" customHeight="1" x14ac:dyDescent="0.35">
      <c r="AD578" s="93"/>
    </row>
    <row r="579" spans="30:30" ht="30" customHeight="1" x14ac:dyDescent="0.35">
      <c r="AD579" s="93"/>
    </row>
    <row r="580" spans="30:30" ht="30" customHeight="1" x14ac:dyDescent="0.35">
      <c r="AD580" s="93"/>
    </row>
    <row r="581" spans="30:30" ht="30" customHeight="1" x14ac:dyDescent="0.35">
      <c r="AD581" s="93"/>
    </row>
    <row r="582" spans="30:30" ht="30" customHeight="1" x14ac:dyDescent="0.35">
      <c r="AD582" s="93"/>
    </row>
    <row r="583" spans="30:30" ht="30" customHeight="1" x14ac:dyDescent="0.35">
      <c r="AD583" s="93"/>
    </row>
    <row r="584" spans="30:30" ht="30" customHeight="1" x14ac:dyDescent="0.35">
      <c r="AD584" s="93"/>
    </row>
    <row r="585" spans="30:30" ht="30" customHeight="1" x14ac:dyDescent="0.35">
      <c r="AD585" s="93"/>
    </row>
    <row r="586" spans="30:30" ht="30" customHeight="1" x14ac:dyDescent="0.35">
      <c r="AD586" s="93"/>
    </row>
    <row r="587" spans="30:30" ht="30" customHeight="1" x14ac:dyDescent="0.35">
      <c r="AD587" s="93"/>
    </row>
    <row r="588" spans="30:30" ht="30" customHeight="1" x14ac:dyDescent="0.35">
      <c r="AD588" s="93"/>
    </row>
    <row r="589" spans="30:30" ht="30" customHeight="1" x14ac:dyDescent="0.35">
      <c r="AD589" s="93"/>
    </row>
    <row r="590" spans="30:30" ht="30" customHeight="1" x14ac:dyDescent="0.35">
      <c r="AD590" s="93"/>
    </row>
    <row r="591" spans="30:30" ht="30" customHeight="1" x14ac:dyDescent="0.35">
      <c r="AD591" s="93"/>
    </row>
    <row r="592" spans="30:30" ht="30" customHeight="1" x14ac:dyDescent="0.35">
      <c r="AD592" s="93"/>
    </row>
    <row r="593" spans="30:30" ht="30" customHeight="1" x14ac:dyDescent="0.35">
      <c r="AD593" s="93"/>
    </row>
    <row r="594" spans="30:30" ht="30" customHeight="1" x14ac:dyDescent="0.35">
      <c r="AD594" s="93"/>
    </row>
    <row r="595" spans="30:30" ht="30" customHeight="1" x14ac:dyDescent="0.35">
      <c r="AD595" s="93"/>
    </row>
    <row r="596" spans="30:30" ht="30" customHeight="1" x14ac:dyDescent="0.35">
      <c r="AD596" s="93"/>
    </row>
    <row r="597" spans="30:30" ht="30" customHeight="1" x14ac:dyDescent="0.35">
      <c r="AD597" s="93"/>
    </row>
    <row r="598" spans="30:30" ht="30" customHeight="1" x14ac:dyDescent="0.35">
      <c r="AD598" s="93"/>
    </row>
    <row r="599" spans="30:30" ht="30" customHeight="1" x14ac:dyDescent="0.35">
      <c r="AD599" s="93"/>
    </row>
    <row r="600" spans="30:30" ht="30" customHeight="1" x14ac:dyDescent="0.35">
      <c r="AD600" s="93"/>
    </row>
    <row r="601" spans="30:30" ht="30" customHeight="1" x14ac:dyDescent="0.35">
      <c r="AD601" s="93"/>
    </row>
    <row r="602" spans="30:30" ht="30" customHeight="1" x14ac:dyDescent="0.35">
      <c r="AD602" s="93"/>
    </row>
    <row r="603" spans="30:30" ht="30" customHeight="1" x14ac:dyDescent="0.35">
      <c r="AD603" s="93"/>
    </row>
    <row r="604" spans="30:30" ht="30" customHeight="1" x14ac:dyDescent="0.35">
      <c r="AD604" s="93"/>
    </row>
    <row r="605" spans="30:30" ht="30" customHeight="1" x14ac:dyDescent="0.35">
      <c r="AD605" s="93"/>
    </row>
    <row r="606" spans="30:30" ht="30" customHeight="1" x14ac:dyDescent="0.35">
      <c r="AD606" s="93"/>
    </row>
    <row r="607" spans="30:30" ht="30" customHeight="1" x14ac:dyDescent="0.35">
      <c r="AD607" s="93"/>
    </row>
    <row r="608" spans="30:30" ht="30" customHeight="1" x14ac:dyDescent="0.35">
      <c r="AD608" s="93"/>
    </row>
    <row r="609" spans="30:30" ht="30" customHeight="1" x14ac:dyDescent="0.35">
      <c r="AD609" s="93"/>
    </row>
    <row r="610" spans="30:30" ht="30" customHeight="1" x14ac:dyDescent="0.35">
      <c r="AD610" s="93"/>
    </row>
    <row r="611" spans="30:30" ht="30" customHeight="1" x14ac:dyDescent="0.35">
      <c r="AD611" s="93"/>
    </row>
    <row r="612" spans="30:30" ht="30" customHeight="1" x14ac:dyDescent="0.35">
      <c r="AD612" s="93"/>
    </row>
    <row r="613" spans="30:30" ht="30" customHeight="1" x14ac:dyDescent="0.35">
      <c r="AD613" s="93"/>
    </row>
    <row r="614" spans="30:30" ht="30" customHeight="1" x14ac:dyDescent="0.35">
      <c r="AD614" s="93"/>
    </row>
    <row r="615" spans="30:30" ht="30" customHeight="1" x14ac:dyDescent="0.35">
      <c r="AD615" s="93"/>
    </row>
    <row r="616" spans="30:30" ht="30" customHeight="1" x14ac:dyDescent="0.35">
      <c r="AD616" s="93"/>
    </row>
    <row r="617" spans="30:30" ht="30" customHeight="1" x14ac:dyDescent="0.35">
      <c r="AD617" s="93"/>
    </row>
    <row r="618" spans="30:30" ht="30" customHeight="1" x14ac:dyDescent="0.35">
      <c r="AD618" s="93"/>
    </row>
    <row r="619" spans="30:30" ht="30" customHeight="1" x14ac:dyDescent="0.35">
      <c r="AD619" s="93"/>
    </row>
    <row r="620" spans="30:30" ht="30" customHeight="1" x14ac:dyDescent="0.35">
      <c r="AD620" s="93"/>
    </row>
    <row r="621" spans="30:30" ht="30" customHeight="1" x14ac:dyDescent="0.35">
      <c r="AD621" s="93"/>
    </row>
    <row r="622" spans="30:30" ht="30" customHeight="1" x14ac:dyDescent="0.35">
      <c r="AD622" s="93"/>
    </row>
    <row r="623" spans="30:30" ht="30" customHeight="1" x14ac:dyDescent="0.35">
      <c r="AD623" s="93"/>
    </row>
    <row r="624" spans="30:30" ht="30" customHeight="1" x14ac:dyDescent="0.35">
      <c r="AD624" s="93"/>
    </row>
    <row r="625" spans="30:30" ht="30" customHeight="1" x14ac:dyDescent="0.35">
      <c r="AD625" s="93"/>
    </row>
    <row r="626" spans="30:30" ht="30" customHeight="1" x14ac:dyDescent="0.35">
      <c r="AD626" s="93"/>
    </row>
    <row r="627" spans="30:30" ht="30" customHeight="1" x14ac:dyDescent="0.35">
      <c r="AD627" s="93"/>
    </row>
    <row r="628" spans="30:30" ht="30" customHeight="1" x14ac:dyDescent="0.35">
      <c r="AD628" s="93"/>
    </row>
    <row r="629" spans="30:30" ht="30" customHeight="1" x14ac:dyDescent="0.35">
      <c r="AD629" s="93"/>
    </row>
    <row r="630" spans="30:30" ht="30" customHeight="1" x14ac:dyDescent="0.35">
      <c r="AD630" s="93"/>
    </row>
    <row r="631" spans="30:30" ht="30" customHeight="1" x14ac:dyDescent="0.35">
      <c r="AD631" s="93"/>
    </row>
    <row r="632" spans="30:30" ht="30" customHeight="1" x14ac:dyDescent="0.35">
      <c r="AD632" s="93"/>
    </row>
    <row r="633" spans="30:30" ht="30" customHeight="1" x14ac:dyDescent="0.35">
      <c r="AD633" s="93"/>
    </row>
    <row r="634" spans="30:30" ht="30" customHeight="1" x14ac:dyDescent="0.35">
      <c r="AD634" s="93"/>
    </row>
    <row r="635" spans="30:30" ht="30" customHeight="1" x14ac:dyDescent="0.35">
      <c r="AD635" s="93"/>
    </row>
    <row r="636" spans="30:30" ht="30" customHeight="1" x14ac:dyDescent="0.35">
      <c r="AD636" s="93"/>
    </row>
    <row r="637" spans="30:30" ht="30" customHeight="1" x14ac:dyDescent="0.35">
      <c r="AD637" s="93"/>
    </row>
    <row r="638" spans="30:30" ht="30" customHeight="1" x14ac:dyDescent="0.35">
      <c r="AD638" s="93"/>
    </row>
    <row r="639" spans="30:30" ht="30" customHeight="1" x14ac:dyDescent="0.35">
      <c r="AD639" s="93"/>
    </row>
    <row r="640" spans="30:30" ht="30" customHeight="1" x14ac:dyDescent="0.35">
      <c r="AD640" s="93"/>
    </row>
    <row r="641" spans="30:30" ht="30" customHeight="1" x14ac:dyDescent="0.35">
      <c r="AD641" s="93"/>
    </row>
    <row r="642" spans="30:30" ht="30" customHeight="1" x14ac:dyDescent="0.35">
      <c r="AD642" s="93"/>
    </row>
    <row r="643" spans="30:30" ht="30" customHeight="1" x14ac:dyDescent="0.35">
      <c r="AD643" s="93"/>
    </row>
    <row r="644" spans="30:30" ht="30" customHeight="1" x14ac:dyDescent="0.35">
      <c r="AD644" s="93"/>
    </row>
    <row r="645" spans="30:30" ht="30" customHeight="1" x14ac:dyDescent="0.35">
      <c r="AD645" s="93"/>
    </row>
    <row r="646" spans="30:30" ht="30" customHeight="1" x14ac:dyDescent="0.35">
      <c r="AD646" s="93"/>
    </row>
    <row r="647" spans="30:30" ht="30" customHeight="1" x14ac:dyDescent="0.35">
      <c r="AD647" s="93"/>
    </row>
    <row r="648" spans="30:30" ht="30" customHeight="1" x14ac:dyDescent="0.35">
      <c r="AD648" s="93"/>
    </row>
    <row r="649" spans="30:30" ht="30" customHeight="1" x14ac:dyDescent="0.35">
      <c r="AD649" s="93"/>
    </row>
    <row r="650" spans="30:30" ht="30" customHeight="1" x14ac:dyDescent="0.35">
      <c r="AD650" s="93"/>
    </row>
    <row r="651" spans="30:30" ht="30" customHeight="1" x14ac:dyDescent="0.35">
      <c r="AD651" s="93"/>
    </row>
    <row r="652" spans="30:30" ht="30" customHeight="1" x14ac:dyDescent="0.35">
      <c r="AD652" s="93"/>
    </row>
    <row r="653" spans="30:30" ht="30" customHeight="1" x14ac:dyDescent="0.35">
      <c r="AD653" s="93"/>
    </row>
    <row r="654" spans="30:30" ht="30" customHeight="1" x14ac:dyDescent="0.35">
      <c r="AD654" s="93"/>
    </row>
    <row r="655" spans="30:30" ht="30" customHeight="1" x14ac:dyDescent="0.35">
      <c r="AD655" s="93"/>
    </row>
    <row r="656" spans="30:30" ht="30" customHeight="1" x14ac:dyDescent="0.35">
      <c r="AD656" s="93"/>
    </row>
    <row r="657" spans="30:30" ht="30" customHeight="1" x14ac:dyDescent="0.35">
      <c r="AD657" s="93"/>
    </row>
    <row r="658" spans="30:30" ht="30" customHeight="1" x14ac:dyDescent="0.35">
      <c r="AD658" s="93"/>
    </row>
    <row r="659" spans="30:30" ht="30" customHeight="1" x14ac:dyDescent="0.35">
      <c r="AD659" s="93"/>
    </row>
    <row r="660" spans="30:30" ht="30" customHeight="1" x14ac:dyDescent="0.35">
      <c r="AD660" s="93"/>
    </row>
    <row r="661" spans="30:30" ht="30" customHeight="1" x14ac:dyDescent="0.35">
      <c r="AD661" s="93"/>
    </row>
    <row r="662" spans="30:30" ht="30" customHeight="1" x14ac:dyDescent="0.35">
      <c r="AD662" s="93"/>
    </row>
    <row r="663" spans="30:30" ht="30" customHeight="1" x14ac:dyDescent="0.35">
      <c r="AD663" s="93"/>
    </row>
    <row r="664" spans="30:30" ht="30" customHeight="1" x14ac:dyDescent="0.35">
      <c r="AD664" s="93"/>
    </row>
    <row r="665" spans="30:30" ht="30" customHeight="1" x14ac:dyDescent="0.35">
      <c r="AD665" s="93"/>
    </row>
    <row r="666" spans="30:30" ht="30" customHeight="1" x14ac:dyDescent="0.35">
      <c r="AD666" s="93"/>
    </row>
    <row r="667" spans="30:30" ht="30" customHeight="1" x14ac:dyDescent="0.35">
      <c r="AD667" s="93"/>
    </row>
    <row r="668" spans="30:30" ht="30" customHeight="1" x14ac:dyDescent="0.35">
      <c r="AD668" s="93"/>
    </row>
    <row r="669" spans="30:30" ht="30" customHeight="1" x14ac:dyDescent="0.35">
      <c r="AD669" s="93"/>
    </row>
    <row r="670" spans="30:30" ht="30" customHeight="1" x14ac:dyDescent="0.35">
      <c r="AD670" s="93"/>
    </row>
    <row r="671" spans="30:30" ht="30" customHeight="1" x14ac:dyDescent="0.35">
      <c r="AD671" s="93"/>
    </row>
    <row r="672" spans="30:30" ht="30" customHeight="1" x14ac:dyDescent="0.35">
      <c r="AD672" s="93"/>
    </row>
    <row r="673" spans="30:30" ht="30" customHeight="1" x14ac:dyDescent="0.35">
      <c r="AD673" s="93"/>
    </row>
    <row r="674" spans="30:30" ht="30" customHeight="1" x14ac:dyDescent="0.35">
      <c r="AD674" s="93"/>
    </row>
    <row r="675" spans="30:30" ht="30" customHeight="1" x14ac:dyDescent="0.35">
      <c r="AD675" s="93"/>
    </row>
    <row r="676" spans="30:30" ht="30" customHeight="1" x14ac:dyDescent="0.35">
      <c r="AD676" s="93"/>
    </row>
    <row r="677" spans="30:30" ht="30" customHeight="1" x14ac:dyDescent="0.35">
      <c r="AD677" s="93"/>
    </row>
    <row r="678" spans="30:30" ht="30" customHeight="1" x14ac:dyDescent="0.35">
      <c r="AD678" s="93"/>
    </row>
    <row r="679" spans="30:30" ht="30" customHeight="1" x14ac:dyDescent="0.35">
      <c r="AD679" s="93"/>
    </row>
    <row r="680" spans="30:30" ht="30" customHeight="1" x14ac:dyDescent="0.35">
      <c r="AD680" s="93"/>
    </row>
    <row r="681" spans="30:30" ht="30" customHeight="1" x14ac:dyDescent="0.35">
      <c r="AD681" s="93"/>
    </row>
    <row r="682" spans="30:30" ht="30" customHeight="1" x14ac:dyDescent="0.35">
      <c r="AD682" s="93"/>
    </row>
    <row r="683" spans="30:30" ht="30" customHeight="1" x14ac:dyDescent="0.35">
      <c r="AD683" s="93"/>
    </row>
    <row r="684" spans="30:30" ht="30" customHeight="1" x14ac:dyDescent="0.35">
      <c r="AD684" s="93"/>
    </row>
    <row r="685" spans="30:30" ht="30" customHeight="1" x14ac:dyDescent="0.35">
      <c r="AD685" s="93"/>
    </row>
    <row r="686" spans="30:30" ht="30" customHeight="1" x14ac:dyDescent="0.35">
      <c r="AD686" s="93"/>
    </row>
    <row r="687" spans="30:30" ht="30" customHeight="1" x14ac:dyDescent="0.35">
      <c r="AD687" s="93"/>
    </row>
    <row r="688" spans="30:30" ht="30" customHeight="1" x14ac:dyDescent="0.35">
      <c r="AD688" s="93"/>
    </row>
    <row r="689" spans="30:30" ht="30" customHeight="1" x14ac:dyDescent="0.35">
      <c r="AD689" s="93"/>
    </row>
    <row r="690" spans="30:30" ht="30" customHeight="1" x14ac:dyDescent="0.35">
      <c r="AD690" s="93"/>
    </row>
    <row r="691" spans="30:30" ht="30" customHeight="1" x14ac:dyDescent="0.35">
      <c r="AD691" s="93"/>
    </row>
    <row r="692" spans="30:30" ht="30" customHeight="1" x14ac:dyDescent="0.35">
      <c r="AD692" s="93"/>
    </row>
    <row r="693" spans="30:30" ht="30" customHeight="1" x14ac:dyDescent="0.35">
      <c r="AD693" s="93"/>
    </row>
    <row r="694" spans="30:30" ht="30" customHeight="1" x14ac:dyDescent="0.35">
      <c r="AD694" s="93"/>
    </row>
    <row r="695" spans="30:30" ht="30" customHeight="1" x14ac:dyDescent="0.35">
      <c r="AD695" s="93"/>
    </row>
    <row r="696" spans="30:30" ht="30" customHeight="1" x14ac:dyDescent="0.35">
      <c r="AD696" s="93"/>
    </row>
    <row r="697" spans="30:30" ht="30" customHeight="1" x14ac:dyDescent="0.35">
      <c r="AD697" s="93"/>
    </row>
    <row r="698" spans="30:30" ht="30" customHeight="1" x14ac:dyDescent="0.35">
      <c r="AD698" s="93"/>
    </row>
    <row r="699" spans="30:30" ht="30" customHeight="1" x14ac:dyDescent="0.35">
      <c r="AD699" s="93"/>
    </row>
    <row r="700" spans="30:30" ht="30" customHeight="1" x14ac:dyDescent="0.35">
      <c r="AD700" s="93"/>
    </row>
    <row r="701" spans="30:30" ht="30" customHeight="1" x14ac:dyDescent="0.35">
      <c r="AD701" s="93"/>
    </row>
    <row r="702" spans="30:30" ht="30" customHeight="1" x14ac:dyDescent="0.35">
      <c r="AD702" s="93"/>
    </row>
    <row r="703" spans="30:30" ht="30" customHeight="1" x14ac:dyDescent="0.35">
      <c r="AD703" s="93"/>
    </row>
    <row r="704" spans="30:30" ht="30" customHeight="1" x14ac:dyDescent="0.35">
      <c r="AD704" s="93"/>
    </row>
    <row r="705" spans="30:30" ht="30" customHeight="1" x14ac:dyDescent="0.35">
      <c r="AD705" s="93"/>
    </row>
    <row r="706" spans="30:30" ht="30" customHeight="1" x14ac:dyDescent="0.35">
      <c r="AD706" s="93"/>
    </row>
    <row r="707" spans="30:30" ht="30" customHeight="1" x14ac:dyDescent="0.35">
      <c r="AD707" s="93"/>
    </row>
    <row r="708" spans="30:30" ht="30" customHeight="1" x14ac:dyDescent="0.35">
      <c r="AD708" s="93"/>
    </row>
    <row r="709" spans="30:30" ht="30" customHeight="1" x14ac:dyDescent="0.35">
      <c r="AD709" s="93"/>
    </row>
    <row r="710" spans="30:30" ht="30" customHeight="1" x14ac:dyDescent="0.35">
      <c r="AD710" s="93"/>
    </row>
    <row r="711" spans="30:30" ht="30" customHeight="1" x14ac:dyDescent="0.35">
      <c r="AD711" s="93"/>
    </row>
    <row r="712" spans="30:30" ht="30" customHeight="1" x14ac:dyDescent="0.35">
      <c r="AD712" s="93"/>
    </row>
    <row r="713" spans="30:30" ht="30" customHeight="1" x14ac:dyDescent="0.35">
      <c r="AD713" s="93"/>
    </row>
    <row r="714" spans="30:30" ht="30" customHeight="1" x14ac:dyDescent="0.35">
      <c r="AD714" s="93"/>
    </row>
    <row r="715" spans="30:30" ht="30" customHeight="1" x14ac:dyDescent="0.35">
      <c r="AD715" s="93"/>
    </row>
    <row r="716" spans="30:30" ht="30" customHeight="1" x14ac:dyDescent="0.35">
      <c r="AD716" s="93"/>
    </row>
    <row r="717" spans="30:30" ht="30" customHeight="1" x14ac:dyDescent="0.35">
      <c r="AD717" s="93"/>
    </row>
    <row r="718" spans="30:30" ht="30" customHeight="1" x14ac:dyDescent="0.35">
      <c r="AD718" s="93"/>
    </row>
    <row r="719" spans="30:30" ht="30" customHeight="1" x14ac:dyDescent="0.35">
      <c r="AD719" s="93"/>
    </row>
    <row r="720" spans="30:30" ht="30" customHeight="1" x14ac:dyDescent="0.35">
      <c r="AD720" s="93"/>
    </row>
    <row r="721" spans="30:30" ht="30" customHeight="1" x14ac:dyDescent="0.35">
      <c r="AD721" s="93"/>
    </row>
    <row r="722" spans="30:30" ht="30" customHeight="1" x14ac:dyDescent="0.35">
      <c r="AD722" s="93"/>
    </row>
    <row r="723" spans="30:30" ht="30" customHeight="1" x14ac:dyDescent="0.35">
      <c r="AD723" s="93"/>
    </row>
    <row r="724" spans="30:30" ht="30" customHeight="1" x14ac:dyDescent="0.35">
      <c r="AD724" s="93"/>
    </row>
    <row r="725" spans="30:30" ht="30" customHeight="1" x14ac:dyDescent="0.35">
      <c r="AD725" s="93"/>
    </row>
    <row r="726" spans="30:30" ht="30" customHeight="1" x14ac:dyDescent="0.35">
      <c r="AD726" s="93"/>
    </row>
    <row r="727" spans="30:30" ht="30" customHeight="1" x14ac:dyDescent="0.35">
      <c r="AD727" s="93"/>
    </row>
    <row r="728" spans="30:30" ht="30" customHeight="1" x14ac:dyDescent="0.35">
      <c r="AD728" s="93"/>
    </row>
    <row r="729" spans="30:30" ht="30" customHeight="1" x14ac:dyDescent="0.35">
      <c r="AD729" s="93"/>
    </row>
    <row r="730" spans="30:30" ht="30" customHeight="1" x14ac:dyDescent="0.35">
      <c r="AD730" s="93"/>
    </row>
    <row r="731" spans="30:30" ht="30" customHeight="1" x14ac:dyDescent="0.35">
      <c r="AD731" s="93"/>
    </row>
    <row r="732" spans="30:30" ht="30" customHeight="1" x14ac:dyDescent="0.35">
      <c r="AD732" s="93"/>
    </row>
    <row r="733" spans="30:30" ht="30" customHeight="1" x14ac:dyDescent="0.35">
      <c r="AD733" s="93"/>
    </row>
    <row r="734" spans="30:30" ht="30" customHeight="1" x14ac:dyDescent="0.35">
      <c r="AD734" s="93"/>
    </row>
    <row r="735" spans="30:30" ht="30" customHeight="1" x14ac:dyDescent="0.35">
      <c r="AD735" s="93"/>
    </row>
    <row r="736" spans="30:30" ht="30" customHeight="1" x14ac:dyDescent="0.35">
      <c r="AD736" s="93"/>
    </row>
    <row r="737" spans="30:30" ht="30" customHeight="1" x14ac:dyDescent="0.35">
      <c r="AD737" s="93"/>
    </row>
    <row r="738" spans="30:30" ht="30" customHeight="1" x14ac:dyDescent="0.35">
      <c r="AD738" s="93"/>
    </row>
    <row r="739" spans="30:30" ht="30" customHeight="1" x14ac:dyDescent="0.35">
      <c r="AD739" s="93"/>
    </row>
    <row r="740" spans="30:30" ht="30" customHeight="1" x14ac:dyDescent="0.35">
      <c r="AD740" s="93"/>
    </row>
    <row r="741" spans="30:30" ht="30" customHeight="1" x14ac:dyDescent="0.35">
      <c r="AD741" s="93"/>
    </row>
    <row r="742" spans="30:30" ht="30" customHeight="1" x14ac:dyDescent="0.35">
      <c r="AD742" s="93"/>
    </row>
    <row r="743" spans="30:30" ht="30" customHeight="1" x14ac:dyDescent="0.35">
      <c r="AD743" s="93"/>
    </row>
    <row r="744" spans="30:30" ht="30" customHeight="1" x14ac:dyDescent="0.35">
      <c r="AD744" s="93"/>
    </row>
    <row r="745" spans="30:30" ht="30" customHeight="1" x14ac:dyDescent="0.35">
      <c r="AD745" s="93"/>
    </row>
    <row r="746" spans="30:30" ht="30" customHeight="1" x14ac:dyDescent="0.35">
      <c r="AD746" s="93"/>
    </row>
    <row r="747" spans="30:30" ht="30" customHeight="1" x14ac:dyDescent="0.35">
      <c r="AD747" s="93"/>
    </row>
    <row r="748" spans="30:30" ht="30" customHeight="1" x14ac:dyDescent="0.35">
      <c r="AD748" s="93"/>
    </row>
    <row r="749" spans="30:30" ht="30" customHeight="1" x14ac:dyDescent="0.35">
      <c r="AD749" s="93"/>
    </row>
    <row r="750" spans="30:30" ht="30" customHeight="1" x14ac:dyDescent="0.35">
      <c r="AD750" s="93"/>
    </row>
    <row r="751" spans="30:30" ht="30" customHeight="1" x14ac:dyDescent="0.35">
      <c r="AD751" s="93"/>
    </row>
    <row r="752" spans="30:30" ht="30" customHeight="1" x14ac:dyDescent="0.35">
      <c r="AD752" s="93"/>
    </row>
    <row r="753" spans="30:30" ht="30" customHeight="1" x14ac:dyDescent="0.35">
      <c r="AD753" s="93"/>
    </row>
    <row r="754" spans="30:30" ht="30" customHeight="1" x14ac:dyDescent="0.35">
      <c r="AD754" s="93"/>
    </row>
    <row r="755" spans="30:30" ht="30" customHeight="1" x14ac:dyDescent="0.35">
      <c r="AD755" s="93"/>
    </row>
    <row r="756" spans="30:30" ht="30" customHeight="1" x14ac:dyDescent="0.35">
      <c r="AD756" s="93"/>
    </row>
    <row r="757" spans="30:30" ht="30" customHeight="1" x14ac:dyDescent="0.35">
      <c r="AD757" s="93"/>
    </row>
    <row r="758" spans="30:30" ht="30" customHeight="1" x14ac:dyDescent="0.35">
      <c r="AD758" s="93"/>
    </row>
    <row r="759" spans="30:30" ht="30" customHeight="1" x14ac:dyDescent="0.35">
      <c r="AD759" s="93"/>
    </row>
    <row r="760" spans="30:30" ht="30" customHeight="1" x14ac:dyDescent="0.35">
      <c r="AD760" s="93"/>
    </row>
    <row r="761" spans="30:30" ht="30" customHeight="1" x14ac:dyDescent="0.35">
      <c r="AD761" s="93"/>
    </row>
    <row r="762" spans="30:30" ht="30" customHeight="1" x14ac:dyDescent="0.35">
      <c r="AD762" s="93"/>
    </row>
    <row r="763" spans="30:30" ht="30" customHeight="1" x14ac:dyDescent="0.35">
      <c r="AD763" s="93"/>
    </row>
    <row r="764" spans="30:30" ht="30" customHeight="1" x14ac:dyDescent="0.35">
      <c r="AD764" s="93"/>
    </row>
    <row r="765" spans="30:30" ht="30" customHeight="1" x14ac:dyDescent="0.35">
      <c r="AD765" s="93"/>
    </row>
    <row r="766" spans="30:30" ht="30" customHeight="1" x14ac:dyDescent="0.35">
      <c r="AD766" s="93"/>
    </row>
    <row r="767" spans="30:30" ht="30" customHeight="1" x14ac:dyDescent="0.35">
      <c r="AD767" s="93"/>
    </row>
    <row r="768" spans="30:30" ht="30" customHeight="1" x14ac:dyDescent="0.35">
      <c r="AD768" s="93"/>
    </row>
    <row r="769" spans="30:30" ht="30" customHeight="1" x14ac:dyDescent="0.35">
      <c r="AD769" s="93"/>
    </row>
    <row r="770" spans="30:30" ht="30" customHeight="1" x14ac:dyDescent="0.35">
      <c r="AD770" s="93"/>
    </row>
    <row r="771" spans="30:30" ht="30" customHeight="1" x14ac:dyDescent="0.35">
      <c r="AD771" s="93"/>
    </row>
    <row r="772" spans="30:30" ht="30" customHeight="1" x14ac:dyDescent="0.35">
      <c r="AD772" s="93"/>
    </row>
    <row r="773" spans="30:30" ht="30" customHeight="1" x14ac:dyDescent="0.35">
      <c r="AD773" s="93"/>
    </row>
    <row r="774" spans="30:30" ht="30" customHeight="1" x14ac:dyDescent="0.35">
      <c r="AD774" s="93"/>
    </row>
    <row r="775" spans="30:30" ht="30" customHeight="1" x14ac:dyDescent="0.35">
      <c r="AD775" s="93"/>
    </row>
    <row r="776" spans="30:30" ht="30" customHeight="1" x14ac:dyDescent="0.35">
      <c r="AD776" s="93"/>
    </row>
    <row r="777" spans="30:30" ht="30" customHeight="1" x14ac:dyDescent="0.35">
      <c r="AD777" s="93"/>
    </row>
    <row r="778" spans="30:30" ht="30" customHeight="1" x14ac:dyDescent="0.35">
      <c r="AD778" s="93"/>
    </row>
    <row r="779" spans="30:30" ht="30" customHeight="1" x14ac:dyDescent="0.35">
      <c r="AD779" s="93"/>
    </row>
    <row r="780" spans="30:30" ht="30" customHeight="1" x14ac:dyDescent="0.35">
      <c r="AD780" s="93"/>
    </row>
    <row r="781" spans="30:30" ht="30" customHeight="1" x14ac:dyDescent="0.35">
      <c r="AD781" s="93"/>
    </row>
    <row r="782" spans="30:30" ht="30" customHeight="1" x14ac:dyDescent="0.35">
      <c r="AD782" s="93"/>
    </row>
    <row r="783" spans="30:30" ht="30" customHeight="1" x14ac:dyDescent="0.35">
      <c r="AD783" s="93"/>
    </row>
    <row r="784" spans="30:30" ht="30" customHeight="1" x14ac:dyDescent="0.35">
      <c r="AD784" s="93"/>
    </row>
    <row r="785" spans="30:30" ht="30" customHeight="1" x14ac:dyDescent="0.35">
      <c r="AD785" s="93"/>
    </row>
    <row r="786" spans="30:30" ht="30" customHeight="1" x14ac:dyDescent="0.35">
      <c r="AD786" s="93"/>
    </row>
    <row r="787" spans="30:30" ht="30" customHeight="1" x14ac:dyDescent="0.35">
      <c r="AD787" s="93"/>
    </row>
    <row r="788" spans="30:30" ht="30" customHeight="1" x14ac:dyDescent="0.35">
      <c r="AD788" s="93"/>
    </row>
    <row r="789" spans="30:30" ht="30" customHeight="1" x14ac:dyDescent="0.35">
      <c r="AD789" s="93"/>
    </row>
    <row r="790" spans="30:30" ht="30" customHeight="1" x14ac:dyDescent="0.35">
      <c r="AD790" s="93"/>
    </row>
    <row r="791" spans="30:30" ht="30" customHeight="1" x14ac:dyDescent="0.35">
      <c r="AD791" s="93"/>
    </row>
    <row r="792" spans="30:30" ht="30" customHeight="1" x14ac:dyDescent="0.35">
      <c r="AD792" s="93"/>
    </row>
    <row r="793" spans="30:30" ht="30" customHeight="1" x14ac:dyDescent="0.35">
      <c r="AD793" s="93"/>
    </row>
    <row r="794" spans="30:30" ht="30" customHeight="1" x14ac:dyDescent="0.35">
      <c r="AD794" s="93"/>
    </row>
    <row r="795" spans="30:30" ht="30" customHeight="1" x14ac:dyDescent="0.35">
      <c r="AD795" s="93"/>
    </row>
    <row r="796" spans="30:30" ht="30" customHeight="1" x14ac:dyDescent="0.35">
      <c r="AD796" s="93"/>
    </row>
    <row r="797" spans="30:30" ht="30" customHeight="1" x14ac:dyDescent="0.35">
      <c r="AD797" s="93"/>
    </row>
    <row r="798" spans="30:30" ht="30" customHeight="1" x14ac:dyDescent="0.35">
      <c r="AD798" s="93"/>
    </row>
    <row r="799" spans="30:30" ht="30" customHeight="1" x14ac:dyDescent="0.35">
      <c r="AD799" s="93"/>
    </row>
    <row r="800" spans="30:30" ht="30" customHeight="1" x14ac:dyDescent="0.35">
      <c r="AD800" s="93"/>
    </row>
    <row r="801" spans="30:30" ht="30" customHeight="1" x14ac:dyDescent="0.35">
      <c r="AD801" s="93"/>
    </row>
    <row r="802" spans="30:30" ht="30" customHeight="1" x14ac:dyDescent="0.35">
      <c r="AD802" s="93"/>
    </row>
    <row r="803" spans="30:30" ht="30" customHeight="1" x14ac:dyDescent="0.35">
      <c r="AD803" s="93"/>
    </row>
    <row r="804" spans="30:30" ht="30" customHeight="1" x14ac:dyDescent="0.35">
      <c r="AD804" s="93"/>
    </row>
    <row r="805" spans="30:30" ht="30" customHeight="1" x14ac:dyDescent="0.35">
      <c r="AD805" s="93"/>
    </row>
    <row r="806" spans="30:30" ht="30" customHeight="1" x14ac:dyDescent="0.35">
      <c r="AD806" s="93"/>
    </row>
    <row r="807" spans="30:30" ht="30" customHeight="1" x14ac:dyDescent="0.35">
      <c r="AD807" s="93"/>
    </row>
    <row r="808" spans="30:30" ht="30" customHeight="1" x14ac:dyDescent="0.35">
      <c r="AD808" s="93"/>
    </row>
    <row r="809" spans="30:30" ht="30" customHeight="1" x14ac:dyDescent="0.35">
      <c r="AD809" s="93"/>
    </row>
    <row r="810" spans="30:30" ht="30" customHeight="1" x14ac:dyDescent="0.35">
      <c r="AD810" s="93"/>
    </row>
    <row r="811" spans="30:30" ht="30" customHeight="1" x14ac:dyDescent="0.35">
      <c r="AD811" s="93"/>
    </row>
    <row r="812" spans="30:30" ht="30" customHeight="1" x14ac:dyDescent="0.35">
      <c r="AD812" s="93"/>
    </row>
    <row r="813" spans="30:30" ht="30" customHeight="1" x14ac:dyDescent="0.35">
      <c r="AD813" s="93"/>
    </row>
    <row r="814" spans="30:30" ht="30" customHeight="1" x14ac:dyDescent="0.35">
      <c r="AD814" s="93"/>
    </row>
    <row r="815" spans="30:30" ht="30" customHeight="1" x14ac:dyDescent="0.35">
      <c r="AD815" s="93"/>
    </row>
    <row r="816" spans="30:30" ht="30" customHeight="1" x14ac:dyDescent="0.35">
      <c r="AD816" s="93"/>
    </row>
    <row r="817" spans="30:30" ht="30" customHeight="1" x14ac:dyDescent="0.35">
      <c r="AD817" s="93"/>
    </row>
  </sheetData>
  <autoFilter ref="A3:AT3" xr:uid="{00000000-0001-0000-0000-000000000000}"/>
  <mergeCells count="37">
    <mergeCell ref="V1:V2"/>
    <mergeCell ref="AL1:AL2"/>
    <mergeCell ref="AM1:AM2"/>
    <mergeCell ref="AN1:AN2"/>
    <mergeCell ref="AC1:AC2"/>
    <mergeCell ref="AD1:AD2"/>
    <mergeCell ref="AE1:AE2"/>
    <mergeCell ref="AF1:AF2"/>
    <mergeCell ref="AG1:AG2"/>
    <mergeCell ref="AH1:AH2"/>
    <mergeCell ref="A2:C2"/>
    <mergeCell ref="E2:S2"/>
    <mergeCell ref="AI1:AI2"/>
    <mergeCell ref="AJ1:AJ2"/>
    <mergeCell ref="AK1:AK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T1:T2"/>
    <mergeCell ref="U1:U2"/>
    <mergeCell ref="AO1:AO2"/>
    <mergeCell ref="AP1:AP2"/>
    <mergeCell ref="AQ1:AQ2"/>
    <mergeCell ref="AR1:AR2"/>
    <mergeCell ref="AS1:AS2"/>
    <mergeCell ref="A4:A12"/>
    <mergeCell ref="C4:C12"/>
    <mergeCell ref="A13:A20"/>
    <mergeCell ref="C13:C20"/>
    <mergeCell ref="A21:A29"/>
    <mergeCell ref="C21:C29"/>
  </mergeCells>
  <conditionalFormatting sqref="R4:R29">
    <cfRule type="cellIs" dxfId="4" priority="1" operator="lessThan">
      <formula>0</formula>
    </cfRule>
  </conditionalFormatting>
  <conditionalFormatting sqref="U4:AC29 AE4:AS29">
    <cfRule type="cellIs" dxfId="3" priority="2" operator="greater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2BB4E-6C31-4135-8902-B784562B4557}">
  <sheetPr codeName="Planilha8"/>
  <dimension ref="A1:AT817"/>
  <sheetViews>
    <sheetView zoomScale="50" zoomScaleNormal="50" workbookViewId="0">
      <selection activeCell="D16" sqref="D16"/>
    </sheetView>
  </sheetViews>
  <sheetFormatPr defaultColWidth="9.81640625" defaultRowHeight="30" customHeight="1" x14ac:dyDescent="0.35"/>
  <cols>
    <col min="1" max="1" width="7.54296875" style="56" customWidth="1"/>
    <col min="2" max="2" width="7.81640625" style="56" customWidth="1"/>
    <col min="3" max="3" width="13.7265625" style="85" customWidth="1"/>
    <col min="4" max="4" width="46.54296875" style="86" customWidth="1"/>
    <col min="5" max="6" width="14.453125" style="86" customWidth="1"/>
    <col min="7" max="7" width="17.7265625" style="86" customWidth="1"/>
    <col min="8" max="8" width="17.1796875" style="86" customWidth="1"/>
    <col min="9" max="9" width="15.7265625" style="86" customWidth="1"/>
    <col min="10" max="10" width="19.7265625" style="88" customWidth="1"/>
    <col min="11" max="13" width="16" style="88" customWidth="1"/>
    <col min="14" max="14" width="17.54296875" style="88" customWidth="1"/>
    <col min="15" max="17" width="16" style="88" customWidth="1"/>
    <col min="18" max="18" width="16" style="95" customWidth="1"/>
    <col min="19" max="19" width="11.1796875" style="90" customWidth="1"/>
    <col min="20" max="20" width="16.1796875" style="93" customWidth="1"/>
    <col min="21" max="21" width="15.1796875" style="93" customWidth="1"/>
    <col min="22" max="22" width="16" style="93" customWidth="1"/>
    <col min="23" max="24" width="16.1796875" style="93" customWidth="1"/>
    <col min="25" max="25" width="15.54296875" style="93" customWidth="1"/>
    <col min="26" max="26" width="16.453125" style="93" customWidth="1"/>
    <col min="27" max="27" width="14.54296875" style="93" customWidth="1"/>
    <col min="28" max="28" width="18.81640625" style="93" bestFit="1" customWidth="1"/>
    <col min="29" max="29" width="17.54296875" style="93" customWidth="1"/>
    <col min="30" max="30" width="17.81640625" style="97" customWidth="1"/>
    <col min="31" max="31" width="16.81640625" style="93" customWidth="1"/>
    <col min="32" max="43" width="16.453125" style="93" customWidth="1"/>
    <col min="44" max="44" width="20.54296875" style="93" bestFit="1" customWidth="1"/>
    <col min="45" max="45" width="16.81640625" style="93" customWidth="1"/>
    <col min="46" max="46" width="14.81640625" style="56" customWidth="1"/>
    <col min="47" max="16384" width="9.81640625" style="56"/>
  </cols>
  <sheetData>
    <row r="1" spans="1:46" ht="38.25" customHeight="1" x14ac:dyDescent="0.35">
      <c r="A1" s="186" t="s">
        <v>83</v>
      </c>
      <c r="B1" s="187"/>
      <c r="C1" s="187"/>
      <c r="D1" s="188" t="s">
        <v>84</v>
      </c>
      <c r="E1" s="189"/>
      <c r="F1" s="189"/>
      <c r="G1" s="189"/>
      <c r="H1" s="189"/>
      <c r="I1" s="189"/>
      <c r="J1" s="190" t="s">
        <v>81</v>
      </c>
      <c r="K1" s="190"/>
      <c r="L1" s="190"/>
      <c r="M1" s="190"/>
      <c r="N1" s="190"/>
      <c r="O1" s="190"/>
      <c r="P1" s="190"/>
      <c r="Q1" s="190"/>
      <c r="R1" s="190"/>
      <c r="S1" s="190"/>
      <c r="T1" s="185" t="s">
        <v>91</v>
      </c>
      <c r="U1" s="185" t="s">
        <v>91</v>
      </c>
      <c r="V1" s="185" t="s">
        <v>91</v>
      </c>
      <c r="W1" s="185" t="s">
        <v>91</v>
      </c>
      <c r="X1" s="185" t="s">
        <v>91</v>
      </c>
      <c r="Y1" s="185" t="s">
        <v>91</v>
      </c>
      <c r="Z1" s="185" t="s">
        <v>91</v>
      </c>
      <c r="AA1" s="185" t="s">
        <v>91</v>
      </c>
      <c r="AB1" s="185" t="s">
        <v>91</v>
      </c>
      <c r="AC1" s="185" t="s">
        <v>91</v>
      </c>
      <c r="AD1" s="185" t="s">
        <v>91</v>
      </c>
      <c r="AE1" s="185" t="s">
        <v>91</v>
      </c>
      <c r="AF1" s="185" t="s">
        <v>91</v>
      </c>
      <c r="AG1" s="185" t="s">
        <v>91</v>
      </c>
      <c r="AH1" s="185" t="s">
        <v>91</v>
      </c>
      <c r="AI1" s="185" t="s">
        <v>91</v>
      </c>
      <c r="AJ1" s="185" t="s">
        <v>91</v>
      </c>
      <c r="AK1" s="185" t="s">
        <v>91</v>
      </c>
      <c r="AL1" s="185" t="s">
        <v>91</v>
      </c>
      <c r="AM1" s="185" t="s">
        <v>91</v>
      </c>
      <c r="AN1" s="185" t="s">
        <v>91</v>
      </c>
      <c r="AO1" s="185" t="s">
        <v>91</v>
      </c>
      <c r="AP1" s="185" t="s">
        <v>91</v>
      </c>
      <c r="AQ1" s="185" t="s">
        <v>91</v>
      </c>
      <c r="AR1" s="185" t="s">
        <v>91</v>
      </c>
      <c r="AS1" s="185" t="s">
        <v>91</v>
      </c>
    </row>
    <row r="2" spans="1:46" ht="30" customHeight="1" x14ac:dyDescent="0.35">
      <c r="A2" s="181" t="s">
        <v>17</v>
      </c>
      <c r="B2" s="182"/>
      <c r="C2" s="182"/>
      <c r="D2" s="103" t="str" cm="1">
        <f t="array" aca="1" ref="D2" ca="1">MID(CELL("nome.arquivo",A1),SEARCH("]",CELL("nome.arquivo"))+1,100)</f>
        <v>CERES</v>
      </c>
      <c r="E2" s="183" t="s">
        <v>92</v>
      </c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4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</row>
    <row r="3" spans="1:46" ht="30" customHeight="1" x14ac:dyDescent="0.35">
      <c r="A3" s="99" t="s">
        <v>0</v>
      </c>
      <c r="B3" s="100" t="s">
        <v>1</v>
      </c>
      <c r="C3" s="98" t="s">
        <v>2</v>
      </c>
      <c r="D3" s="57" t="s">
        <v>3</v>
      </c>
      <c r="E3" s="58" t="s">
        <v>63</v>
      </c>
      <c r="F3" s="58" t="s">
        <v>64</v>
      </c>
      <c r="G3" s="58" t="s">
        <v>4</v>
      </c>
      <c r="H3" s="58" t="s">
        <v>65</v>
      </c>
      <c r="I3" s="59" t="s">
        <v>5</v>
      </c>
      <c r="J3" s="60" t="s">
        <v>6</v>
      </c>
      <c r="K3" s="61" t="s">
        <v>7</v>
      </c>
      <c r="L3" s="61" t="s">
        <v>8</v>
      </c>
      <c r="M3" s="61" t="s">
        <v>9</v>
      </c>
      <c r="N3" s="61" t="s">
        <v>10</v>
      </c>
      <c r="O3" s="61" t="s">
        <v>11</v>
      </c>
      <c r="P3" s="61" t="s">
        <v>12</v>
      </c>
      <c r="Q3" s="61" t="s">
        <v>13</v>
      </c>
      <c r="R3" s="62" t="s">
        <v>14</v>
      </c>
      <c r="S3" s="101" t="s">
        <v>15</v>
      </c>
      <c r="T3" s="63" t="s">
        <v>16</v>
      </c>
      <c r="U3" s="64" t="s">
        <v>16</v>
      </c>
      <c r="V3" s="64" t="s">
        <v>16</v>
      </c>
      <c r="W3" s="64" t="s">
        <v>16</v>
      </c>
      <c r="X3" s="64" t="s">
        <v>16</v>
      </c>
      <c r="Y3" s="64" t="s">
        <v>16</v>
      </c>
      <c r="Z3" s="64" t="s">
        <v>16</v>
      </c>
      <c r="AA3" s="64" t="s">
        <v>16</v>
      </c>
      <c r="AB3" s="64" t="s">
        <v>16</v>
      </c>
      <c r="AC3" s="64" t="s">
        <v>16</v>
      </c>
      <c r="AD3" s="64" t="s">
        <v>16</v>
      </c>
      <c r="AE3" s="64" t="s">
        <v>16</v>
      </c>
      <c r="AF3" s="64" t="s">
        <v>16</v>
      </c>
      <c r="AG3" s="64" t="s">
        <v>16</v>
      </c>
      <c r="AH3" s="64" t="s">
        <v>16</v>
      </c>
      <c r="AI3" s="64" t="s">
        <v>16</v>
      </c>
      <c r="AJ3" s="64" t="s">
        <v>16</v>
      </c>
      <c r="AK3" s="64" t="s">
        <v>16</v>
      </c>
      <c r="AL3" s="64" t="s">
        <v>16</v>
      </c>
      <c r="AM3" s="64" t="s">
        <v>16</v>
      </c>
      <c r="AN3" s="64" t="s">
        <v>16</v>
      </c>
      <c r="AO3" s="64" t="s">
        <v>16</v>
      </c>
      <c r="AP3" s="64" t="s">
        <v>16</v>
      </c>
      <c r="AQ3" s="64" t="s">
        <v>16</v>
      </c>
      <c r="AR3" s="64" t="s">
        <v>16</v>
      </c>
      <c r="AS3" s="64" t="s">
        <v>16</v>
      </c>
    </row>
    <row r="4" spans="1:46" ht="30" customHeight="1" x14ac:dyDescent="0.35">
      <c r="A4" s="172" t="s">
        <v>85</v>
      </c>
      <c r="B4" s="137">
        <v>1</v>
      </c>
      <c r="C4" s="173" t="s">
        <v>86</v>
      </c>
      <c r="D4" s="138" t="s">
        <v>66</v>
      </c>
      <c r="E4" s="141">
        <v>436</v>
      </c>
      <c r="F4" s="142" t="s">
        <v>67</v>
      </c>
      <c r="G4" s="142" t="s">
        <v>68</v>
      </c>
      <c r="H4" s="142" t="s">
        <v>69</v>
      </c>
      <c r="I4" s="145">
        <v>14.21</v>
      </c>
      <c r="J4" s="65">
        <v>0</v>
      </c>
      <c r="K4" s="66">
        <f>IF(SUM(T4:AS4)&gt;J4+M4,J4+M4,SUM(T4:AS4))</f>
        <v>0</v>
      </c>
      <c r="L4" s="67">
        <f>(SUM(T4:AS4))</f>
        <v>0</v>
      </c>
      <c r="M4" s="68"/>
      <c r="N4" s="69">
        <f>ROUND(IF(J4*0.25-0.5&lt;0,0,J4*0.25-0.5),0)-Q4-O4</f>
        <v>0</v>
      </c>
      <c r="O4" s="68"/>
      <c r="P4" s="68"/>
      <c r="Q4" s="68"/>
      <c r="R4" s="70">
        <f>J4-(SUM(T4:AS4))+M4+O4+P4-Q4</f>
        <v>0</v>
      </c>
      <c r="S4" s="102" t="str">
        <f>IF(R4&lt;0,"ATENÇÃO","OK")</f>
        <v>OK</v>
      </c>
      <c r="T4" s="71"/>
      <c r="U4" s="72"/>
      <c r="V4" s="72"/>
      <c r="W4" s="72"/>
      <c r="X4" s="72"/>
      <c r="Y4" s="72"/>
      <c r="Z4" s="72"/>
      <c r="AA4" s="73"/>
      <c r="AB4" s="74"/>
      <c r="AC4" s="73"/>
      <c r="AD4" s="73"/>
      <c r="AE4" s="72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5"/>
    </row>
    <row r="5" spans="1:46" ht="30" customHeight="1" x14ac:dyDescent="0.35">
      <c r="A5" s="172"/>
      <c r="B5" s="137">
        <v>2</v>
      </c>
      <c r="C5" s="174"/>
      <c r="D5" s="138" t="s">
        <v>70</v>
      </c>
      <c r="E5" s="141">
        <v>436</v>
      </c>
      <c r="F5" s="142" t="s">
        <v>67</v>
      </c>
      <c r="G5" s="142" t="s">
        <v>68</v>
      </c>
      <c r="H5" s="142" t="s">
        <v>69</v>
      </c>
      <c r="I5" s="145">
        <v>30.68</v>
      </c>
      <c r="J5" s="65">
        <v>0</v>
      </c>
      <c r="K5" s="66">
        <f t="shared" ref="K5:K29" si="0">IF(SUM(T5:AS5)&gt;J5+M5,J5+M5,SUM(T5:AS5))</f>
        <v>0</v>
      </c>
      <c r="L5" s="67">
        <f t="shared" ref="L5:L29" si="1">(SUM(T5:AS5))</f>
        <v>0</v>
      </c>
      <c r="M5" s="68"/>
      <c r="N5" s="69">
        <f t="shared" ref="N5:N29" si="2">ROUND(IF(J5*0.25-0.5&lt;0,0,J5*0.25-0.5),0)-Q5-O5</f>
        <v>0</v>
      </c>
      <c r="O5" s="68"/>
      <c r="P5" s="68"/>
      <c r="Q5" s="68"/>
      <c r="R5" s="70">
        <f t="shared" ref="R5:R29" si="3">J5-(SUM(T5:AS5))+M5+O5+P5-Q5</f>
        <v>0</v>
      </c>
      <c r="S5" s="102" t="str">
        <f t="shared" ref="S5:S29" si="4">IF(R5&lt;0,"ATENÇÃO","OK")</f>
        <v>OK</v>
      </c>
      <c r="T5" s="71"/>
      <c r="U5" s="72"/>
      <c r="V5" s="72"/>
      <c r="W5" s="72"/>
      <c r="X5" s="72"/>
      <c r="Y5" s="72"/>
      <c r="Z5" s="72"/>
      <c r="AA5" s="73"/>
      <c r="AB5" s="74"/>
      <c r="AC5" s="76"/>
      <c r="AD5" s="76"/>
      <c r="AE5" s="72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7"/>
    </row>
    <row r="6" spans="1:46" ht="30" customHeight="1" x14ac:dyDescent="0.35">
      <c r="A6" s="172"/>
      <c r="B6" s="137">
        <v>3</v>
      </c>
      <c r="C6" s="174"/>
      <c r="D6" s="138" t="s">
        <v>87</v>
      </c>
      <c r="E6" s="141">
        <v>436</v>
      </c>
      <c r="F6" s="142" t="s">
        <v>67</v>
      </c>
      <c r="G6" s="142" t="s">
        <v>68</v>
      </c>
      <c r="H6" s="142" t="s">
        <v>69</v>
      </c>
      <c r="I6" s="145">
        <v>25</v>
      </c>
      <c r="J6" s="65">
        <v>0</v>
      </c>
      <c r="K6" s="66">
        <f t="shared" si="0"/>
        <v>0</v>
      </c>
      <c r="L6" s="67">
        <f t="shared" si="1"/>
        <v>0</v>
      </c>
      <c r="M6" s="68"/>
      <c r="N6" s="69">
        <f t="shared" si="2"/>
        <v>0</v>
      </c>
      <c r="O6" s="68"/>
      <c r="P6" s="68"/>
      <c r="Q6" s="68"/>
      <c r="R6" s="70">
        <f t="shared" si="3"/>
        <v>0</v>
      </c>
      <c r="S6" s="102" t="str">
        <f t="shared" si="4"/>
        <v>OK</v>
      </c>
      <c r="T6" s="71"/>
      <c r="U6" s="72"/>
      <c r="V6" s="72"/>
      <c r="W6" s="72"/>
      <c r="X6" s="72"/>
      <c r="Y6" s="72"/>
      <c r="Z6" s="72"/>
      <c r="AA6" s="76"/>
      <c r="AB6" s="74"/>
      <c r="AC6" s="76"/>
      <c r="AD6" s="76"/>
      <c r="AE6" s="72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5"/>
    </row>
    <row r="7" spans="1:46" ht="30" customHeight="1" x14ac:dyDescent="0.35">
      <c r="A7" s="172"/>
      <c r="B7" s="137">
        <v>4</v>
      </c>
      <c r="C7" s="174"/>
      <c r="D7" s="138" t="s">
        <v>71</v>
      </c>
      <c r="E7" s="141">
        <v>436</v>
      </c>
      <c r="F7" s="142" t="s">
        <v>67</v>
      </c>
      <c r="G7" s="142" t="s">
        <v>68</v>
      </c>
      <c r="H7" s="142" t="s">
        <v>69</v>
      </c>
      <c r="I7" s="145">
        <v>75.099999999999994</v>
      </c>
      <c r="J7" s="65">
        <v>0</v>
      </c>
      <c r="K7" s="66">
        <f t="shared" si="0"/>
        <v>0</v>
      </c>
      <c r="L7" s="67">
        <f t="shared" si="1"/>
        <v>0</v>
      </c>
      <c r="M7" s="68"/>
      <c r="N7" s="69">
        <f t="shared" si="2"/>
        <v>0</v>
      </c>
      <c r="O7" s="68"/>
      <c r="P7" s="68"/>
      <c r="Q7" s="68"/>
      <c r="R7" s="70">
        <f t="shared" si="3"/>
        <v>0</v>
      </c>
      <c r="S7" s="102" t="str">
        <f t="shared" si="4"/>
        <v>OK</v>
      </c>
      <c r="T7" s="71"/>
      <c r="U7" s="72"/>
      <c r="V7" s="72"/>
      <c r="W7" s="72"/>
      <c r="X7" s="72"/>
      <c r="Y7" s="72"/>
      <c r="Z7" s="72"/>
      <c r="AA7" s="73"/>
      <c r="AB7" s="74"/>
      <c r="AC7" s="73"/>
      <c r="AD7" s="73"/>
      <c r="AE7" s="72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</row>
    <row r="8" spans="1:46" ht="30" customHeight="1" x14ac:dyDescent="0.35">
      <c r="A8" s="172"/>
      <c r="B8" s="137">
        <v>5</v>
      </c>
      <c r="C8" s="174"/>
      <c r="D8" s="138" t="s">
        <v>72</v>
      </c>
      <c r="E8" s="141">
        <v>436</v>
      </c>
      <c r="F8" s="142" t="s">
        <v>67</v>
      </c>
      <c r="G8" s="142" t="s">
        <v>68</v>
      </c>
      <c r="H8" s="142" t="s">
        <v>69</v>
      </c>
      <c r="I8" s="145">
        <v>103.68</v>
      </c>
      <c r="J8" s="65">
        <v>0</v>
      </c>
      <c r="K8" s="66">
        <f t="shared" si="0"/>
        <v>0</v>
      </c>
      <c r="L8" s="67">
        <f t="shared" si="1"/>
        <v>0</v>
      </c>
      <c r="M8" s="68"/>
      <c r="N8" s="69">
        <f t="shared" si="2"/>
        <v>0</v>
      </c>
      <c r="O8" s="68"/>
      <c r="P8" s="68"/>
      <c r="Q8" s="68"/>
      <c r="R8" s="70">
        <f t="shared" si="3"/>
        <v>0</v>
      </c>
      <c r="S8" s="102" t="str">
        <f t="shared" si="4"/>
        <v>OK</v>
      </c>
      <c r="T8" s="71"/>
      <c r="U8" s="72"/>
      <c r="V8" s="72"/>
      <c r="W8" s="72"/>
      <c r="X8" s="72"/>
      <c r="Y8" s="72"/>
      <c r="Z8" s="72"/>
      <c r="AA8" s="73"/>
      <c r="AB8" s="74"/>
      <c r="AC8" s="76"/>
      <c r="AD8" s="78"/>
      <c r="AE8" s="72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7"/>
    </row>
    <row r="9" spans="1:46" ht="30" customHeight="1" x14ac:dyDescent="0.35">
      <c r="A9" s="172"/>
      <c r="B9" s="137">
        <v>6</v>
      </c>
      <c r="C9" s="174"/>
      <c r="D9" s="138" t="s">
        <v>73</v>
      </c>
      <c r="E9" s="141">
        <v>436</v>
      </c>
      <c r="F9" s="142" t="s">
        <v>67</v>
      </c>
      <c r="G9" s="142" t="s">
        <v>68</v>
      </c>
      <c r="H9" s="142" t="s">
        <v>69</v>
      </c>
      <c r="I9" s="145">
        <v>205.21</v>
      </c>
      <c r="J9" s="65">
        <v>0</v>
      </c>
      <c r="K9" s="66">
        <f t="shared" si="0"/>
        <v>0</v>
      </c>
      <c r="L9" s="67">
        <f t="shared" si="1"/>
        <v>0</v>
      </c>
      <c r="M9" s="68"/>
      <c r="N9" s="69">
        <f t="shared" si="2"/>
        <v>0</v>
      </c>
      <c r="O9" s="68"/>
      <c r="P9" s="68"/>
      <c r="Q9" s="68"/>
      <c r="R9" s="70">
        <f t="shared" si="3"/>
        <v>0</v>
      </c>
      <c r="S9" s="102" t="str">
        <f t="shared" si="4"/>
        <v>OK</v>
      </c>
      <c r="T9" s="71"/>
      <c r="U9" s="72"/>
      <c r="V9" s="72"/>
      <c r="W9" s="72"/>
      <c r="X9" s="72"/>
      <c r="Y9" s="72"/>
      <c r="Z9" s="72"/>
      <c r="AA9" s="76"/>
      <c r="AB9" s="74"/>
      <c r="AC9" s="73"/>
      <c r="AD9" s="76"/>
      <c r="AE9" s="72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</row>
    <row r="10" spans="1:46" ht="30" customHeight="1" x14ac:dyDescent="0.35">
      <c r="A10" s="172"/>
      <c r="B10" s="137">
        <v>7</v>
      </c>
      <c r="C10" s="174"/>
      <c r="D10" s="138" t="s">
        <v>74</v>
      </c>
      <c r="E10" s="141">
        <v>436</v>
      </c>
      <c r="F10" s="142" t="s">
        <v>67</v>
      </c>
      <c r="G10" s="142" t="s">
        <v>68</v>
      </c>
      <c r="H10" s="142" t="s">
        <v>69</v>
      </c>
      <c r="I10" s="145">
        <v>220</v>
      </c>
      <c r="J10" s="65">
        <v>0</v>
      </c>
      <c r="K10" s="66">
        <f t="shared" si="0"/>
        <v>0</v>
      </c>
      <c r="L10" s="67">
        <f t="shared" si="1"/>
        <v>0</v>
      </c>
      <c r="M10" s="68"/>
      <c r="N10" s="69">
        <f t="shared" si="2"/>
        <v>0</v>
      </c>
      <c r="O10" s="68"/>
      <c r="P10" s="68"/>
      <c r="Q10" s="68"/>
      <c r="R10" s="70">
        <f t="shared" si="3"/>
        <v>0</v>
      </c>
      <c r="S10" s="102" t="str">
        <f t="shared" si="4"/>
        <v>OK</v>
      </c>
      <c r="T10" s="71"/>
      <c r="U10" s="72"/>
      <c r="V10" s="72"/>
      <c r="W10" s="72"/>
      <c r="X10" s="72"/>
      <c r="Y10" s="72"/>
      <c r="Z10" s="72"/>
      <c r="AA10" s="73"/>
      <c r="AB10" s="74"/>
      <c r="AC10" s="73"/>
      <c r="AD10" s="76"/>
      <c r="AE10" s="72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</row>
    <row r="11" spans="1:46" ht="30" customHeight="1" x14ac:dyDescent="0.35">
      <c r="A11" s="172"/>
      <c r="B11" s="137">
        <v>8</v>
      </c>
      <c r="C11" s="174"/>
      <c r="D11" s="138" t="s">
        <v>88</v>
      </c>
      <c r="E11" s="141">
        <v>436</v>
      </c>
      <c r="F11" s="142" t="s">
        <v>67</v>
      </c>
      <c r="G11" s="142" t="s">
        <v>68</v>
      </c>
      <c r="H11" s="142" t="s">
        <v>69</v>
      </c>
      <c r="I11" s="145">
        <v>217.24</v>
      </c>
      <c r="J11" s="65">
        <v>0</v>
      </c>
      <c r="K11" s="66">
        <f t="shared" si="0"/>
        <v>0</v>
      </c>
      <c r="L11" s="67">
        <f t="shared" si="1"/>
        <v>0</v>
      </c>
      <c r="M11" s="68"/>
      <c r="N11" s="69">
        <f t="shared" si="2"/>
        <v>0</v>
      </c>
      <c r="O11" s="68"/>
      <c r="P11" s="68"/>
      <c r="Q11" s="68"/>
      <c r="R11" s="70">
        <f t="shared" si="3"/>
        <v>0</v>
      </c>
      <c r="S11" s="102" t="str">
        <f t="shared" si="4"/>
        <v>OK</v>
      </c>
      <c r="T11" s="71"/>
      <c r="U11" s="72"/>
      <c r="V11" s="72"/>
      <c r="W11" s="72"/>
      <c r="X11" s="72"/>
      <c r="Y11" s="72"/>
      <c r="Z11" s="72"/>
      <c r="AA11" s="73"/>
      <c r="AB11" s="74"/>
      <c r="AC11" s="73"/>
      <c r="AD11" s="73"/>
      <c r="AE11" s="72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5"/>
    </row>
    <row r="12" spans="1:46" ht="30" customHeight="1" x14ac:dyDescent="0.35">
      <c r="A12" s="172"/>
      <c r="B12" s="137">
        <v>9</v>
      </c>
      <c r="C12" s="175"/>
      <c r="D12" s="138" t="s">
        <v>75</v>
      </c>
      <c r="E12" s="141">
        <v>436</v>
      </c>
      <c r="F12" s="142" t="s">
        <v>67</v>
      </c>
      <c r="G12" s="142" t="s">
        <v>68</v>
      </c>
      <c r="H12" s="142" t="s">
        <v>69</v>
      </c>
      <c r="I12" s="145">
        <v>223.7</v>
      </c>
      <c r="J12" s="65">
        <v>0</v>
      </c>
      <c r="K12" s="66">
        <f t="shared" si="0"/>
        <v>0</v>
      </c>
      <c r="L12" s="67">
        <f t="shared" si="1"/>
        <v>0</v>
      </c>
      <c r="M12" s="68"/>
      <c r="N12" s="69">
        <f t="shared" si="2"/>
        <v>0</v>
      </c>
      <c r="O12" s="68"/>
      <c r="P12" s="68"/>
      <c r="Q12" s="68"/>
      <c r="R12" s="70">
        <f t="shared" si="3"/>
        <v>0</v>
      </c>
      <c r="S12" s="102" t="str">
        <f t="shared" si="4"/>
        <v>OK</v>
      </c>
      <c r="T12" s="71"/>
      <c r="U12" s="72"/>
      <c r="V12" s="72"/>
      <c r="W12" s="72"/>
      <c r="X12" s="72"/>
      <c r="Y12" s="72"/>
      <c r="Z12" s="72"/>
      <c r="AA12" s="73"/>
      <c r="AB12" s="74"/>
      <c r="AC12" s="73"/>
      <c r="AD12" s="73"/>
      <c r="AE12" s="72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7"/>
    </row>
    <row r="13" spans="1:46" s="81" customFormat="1" ht="30" customHeight="1" x14ac:dyDescent="0.35">
      <c r="A13" s="176" t="s">
        <v>89</v>
      </c>
      <c r="B13" s="135">
        <v>10</v>
      </c>
      <c r="C13" s="177" t="s">
        <v>86</v>
      </c>
      <c r="D13" s="139" t="s">
        <v>66</v>
      </c>
      <c r="E13" s="143">
        <v>436</v>
      </c>
      <c r="F13" s="144" t="s">
        <v>67</v>
      </c>
      <c r="G13" s="144" t="s">
        <v>68</v>
      </c>
      <c r="H13" s="144" t="s">
        <v>69</v>
      </c>
      <c r="I13" s="146">
        <v>14.21</v>
      </c>
      <c r="J13" s="65">
        <v>200</v>
      </c>
      <c r="K13" s="66">
        <f t="shared" si="0"/>
        <v>0</v>
      </c>
      <c r="L13" s="67">
        <f t="shared" si="1"/>
        <v>0</v>
      </c>
      <c r="M13" s="68"/>
      <c r="N13" s="69">
        <f t="shared" si="2"/>
        <v>50</v>
      </c>
      <c r="O13" s="68"/>
      <c r="P13" s="68"/>
      <c r="Q13" s="68"/>
      <c r="R13" s="70">
        <f t="shared" si="3"/>
        <v>200</v>
      </c>
      <c r="S13" s="102" t="str">
        <f t="shared" si="4"/>
        <v>OK</v>
      </c>
      <c r="T13" s="71"/>
      <c r="U13" s="79"/>
      <c r="V13" s="79"/>
      <c r="W13" s="72"/>
      <c r="X13" s="79"/>
      <c r="Y13" s="72"/>
      <c r="Z13" s="79"/>
      <c r="AA13" s="80"/>
      <c r="AB13" s="74"/>
      <c r="AC13" s="73"/>
      <c r="AD13" s="73"/>
      <c r="AE13" s="72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</row>
    <row r="14" spans="1:46" ht="30" customHeight="1" x14ac:dyDescent="0.35">
      <c r="A14" s="176"/>
      <c r="B14" s="135">
        <v>11</v>
      </c>
      <c r="C14" s="178"/>
      <c r="D14" s="139" t="s">
        <v>70</v>
      </c>
      <c r="E14" s="143">
        <v>436</v>
      </c>
      <c r="F14" s="144" t="s">
        <v>67</v>
      </c>
      <c r="G14" s="144" t="s">
        <v>68</v>
      </c>
      <c r="H14" s="144" t="s">
        <v>69</v>
      </c>
      <c r="I14" s="146">
        <v>30.68</v>
      </c>
      <c r="J14" s="65">
        <v>4</v>
      </c>
      <c r="K14" s="66">
        <f t="shared" si="0"/>
        <v>0</v>
      </c>
      <c r="L14" s="67">
        <f t="shared" si="1"/>
        <v>0</v>
      </c>
      <c r="M14" s="68"/>
      <c r="N14" s="69">
        <f t="shared" si="2"/>
        <v>1</v>
      </c>
      <c r="O14" s="68"/>
      <c r="P14" s="68"/>
      <c r="Q14" s="68"/>
      <c r="R14" s="70">
        <f t="shared" si="3"/>
        <v>4</v>
      </c>
      <c r="S14" s="102" t="str">
        <f t="shared" si="4"/>
        <v>OK</v>
      </c>
      <c r="T14" s="71"/>
      <c r="U14" s="72"/>
      <c r="V14" s="72"/>
      <c r="W14" s="72"/>
      <c r="X14" s="72"/>
      <c r="Y14" s="72"/>
      <c r="Z14" s="72"/>
      <c r="AA14" s="73"/>
      <c r="AB14" s="74"/>
      <c r="AC14" s="73"/>
      <c r="AD14" s="73"/>
      <c r="AE14" s="72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</row>
    <row r="15" spans="1:46" s="81" customFormat="1" ht="30" customHeight="1" x14ac:dyDescent="0.35">
      <c r="A15" s="176"/>
      <c r="B15" s="135">
        <v>12</v>
      </c>
      <c r="C15" s="178"/>
      <c r="D15" s="139" t="s">
        <v>87</v>
      </c>
      <c r="E15" s="143">
        <v>436</v>
      </c>
      <c r="F15" s="144" t="s">
        <v>67</v>
      </c>
      <c r="G15" s="144" t="s">
        <v>68</v>
      </c>
      <c r="H15" s="144" t="s">
        <v>69</v>
      </c>
      <c r="I15" s="146">
        <v>25</v>
      </c>
      <c r="J15" s="65">
        <v>4</v>
      </c>
      <c r="K15" s="66">
        <f t="shared" si="0"/>
        <v>0</v>
      </c>
      <c r="L15" s="67">
        <f t="shared" si="1"/>
        <v>0</v>
      </c>
      <c r="M15" s="68"/>
      <c r="N15" s="69">
        <f t="shared" si="2"/>
        <v>1</v>
      </c>
      <c r="O15" s="68"/>
      <c r="P15" s="68"/>
      <c r="Q15" s="68"/>
      <c r="R15" s="70">
        <f t="shared" si="3"/>
        <v>4</v>
      </c>
      <c r="S15" s="102" t="str">
        <f t="shared" si="4"/>
        <v>OK</v>
      </c>
      <c r="T15" s="71"/>
      <c r="U15" s="79"/>
      <c r="V15" s="72"/>
      <c r="W15" s="72"/>
      <c r="X15" s="79"/>
      <c r="Y15" s="72"/>
      <c r="Z15" s="79"/>
      <c r="AA15" s="80"/>
      <c r="AB15" s="74"/>
      <c r="AC15" s="73"/>
      <c r="AD15" s="73"/>
      <c r="AE15" s="72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5"/>
    </row>
    <row r="16" spans="1:46" s="81" customFormat="1" ht="30" customHeight="1" x14ac:dyDescent="0.35">
      <c r="A16" s="176"/>
      <c r="B16" s="135">
        <v>13</v>
      </c>
      <c r="C16" s="178"/>
      <c r="D16" s="139" t="s">
        <v>71</v>
      </c>
      <c r="E16" s="143">
        <v>436</v>
      </c>
      <c r="F16" s="144" t="s">
        <v>67</v>
      </c>
      <c r="G16" s="144" t="s">
        <v>68</v>
      </c>
      <c r="H16" s="144" t="s">
        <v>69</v>
      </c>
      <c r="I16" s="146">
        <v>75.099999999999994</v>
      </c>
      <c r="J16" s="65">
        <v>30</v>
      </c>
      <c r="K16" s="66">
        <f t="shared" si="0"/>
        <v>0</v>
      </c>
      <c r="L16" s="67">
        <f t="shared" si="1"/>
        <v>0</v>
      </c>
      <c r="M16" s="68"/>
      <c r="N16" s="69">
        <f t="shared" si="2"/>
        <v>7</v>
      </c>
      <c r="O16" s="68"/>
      <c r="P16" s="68"/>
      <c r="Q16" s="68"/>
      <c r="R16" s="70">
        <f t="shared" si="3"/>
        <v>30</v>
      </c>
      <c r="S16" s="102" t="str">
        <f t="shared" si="4"/>
        <v>OK</v>
      </c>
      <c r="T16" s="71"/>
      <c r="U16" s="79"/>
      <c r="V16" s="72"/>
      <c r="W16" s="72"/>
      <c r="X16" s="79"/>
      <c r="Y16" s="72"/>
      <c r="Z16" s="79"/>
      <c r="AA16" s="80"/>
      <c r="AB16" s="74"/>
      <c r="AC16" s="73"/>
      <c r="AD16" s="73"/>
      <c r="AE16" s="72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5"/>
    </row>
    <row r="17" spans="1:46" s="81" customFormat="1" ht="30" customHeight="1" x14ac:dyDescent="0.35">
      <c r="A17" s="176"/>
      <c r="B17" s="135">
        <v>14</v>
      </c>
      <c r="C17" s="178"/>
      <c r="D17" s="139" t="s">
        <v>72</v>
      </c>
      <c r="E17" s="143">
        <v>436</v>
      </c>
      <c r="F17" s="144" t="s">
        <v>67</v>
      </c>
      <c r="G17" s="144" t="s">
        <v>68</v>
      </c>
      <c r="H17" s="144" t="s">
        <v>69</v>
      </c>
      <c r="I17" s="146">
        <v>103.68</v>
      </c>
      <c r="J17" s="65">
        <v>4</v>
      </c>
      <c r="K17" s="66">
        <f t="shared" si="0"/>
        <v>0</v>
      </c>
      <c r="L17" s="67">
        <f t="shared" si="1"/>
        <v>0</v>
      </c>
      <c r="M17" s="68"/>
      <c r="N17" s="69">
        <f t="shared" si="2"/>
        <v>1</v>
      </c>
      <c r="O17" s="68"/>
      <c r="P17" s="68"/>
      <c r="Q17" s="68"/>
      <c r="R17" s="70">
        <f t="shared" si="3"/>
        <v>4</v>
      </c>
      <c r="S17" s="102" t="str">
        <f t="shared" si="4"/>
        <v>OK</v>
      </c>
      <c r="T17" s="71"/>
      <c r="U17" s="79"/>
      <c r="V17" s="72"/>
      <c r="W17" s="72"/>
      <c r="X17" s="79"/>
      <c r="Y17" s="72"/>
      <c r="Z17" s="79"/>
      <c r="AA17" s="80"/>
      <c r="AB17" s="74"/>
      <c r="AC17" s="73"/>
      <c r="AD17" s="73"/>
      <c r="AE17" s="72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5"/>
    </row>
    <row r="18" spans="1:46" s="81" customFormat="1" ht="30" customHeight="1" x14ac:dyDescent="0.35">
      <c r="A18" s="176"/>
      <c r="B18" s="135">
        <v>15</v>
      </c>
      <c r="C18" s="178"/>
      <c r="D18" s="139" t="s">
        <v>73</v>
      </c>
      <c r="E18" s="143">
        <v>436</v>
      </c>
      <c r="F18" s="144" t="s">
        <v>67</v>
      </c>
      <c r="G18" s="144" t="s">
        <v>68</v>
      </c>
      <c r="H18" s="144" t="s">
        <v>69</v>
      </c>
      <c r="I18" s="146">
        <v>205.21</v>
      </c>
      <c r="J18" s="65">
        <v>20</v>
      </c>
      <c r="K18" s="66">
        <f t="shared" si="0"/>
        <v>0</v>
      </c>
      <c r="L18" s="67">
        <f t="shared" si="1"/>
        <v>0</v>
      </c>
      <c r="M18" s="68"/>
      <c r="N18" s="69">
        <f t="shared" si="2"/>
        <v>5</v>
      </c>
      <c r="O18" s="68"/>
      <c r="P18" s="68"/>
      <c r="Q18" s="68"/>
      <c r="R18" s="70">
        <f t="shared" si="3"/>
        <v>20</v>
      </c>
      <c r="S18" s="102" t="str">
        <f t="shared" si="4"/>
        <v>OK</v>
      </c>
      <c r="T18" s="71"/>
      <c r="U18" s="79"/>
      <c r="V18" s="72"/>
      <c r="W18" s="72"/>
      <c r="X18" s="79"/>
      <c r="Y18" s="72"/>
      <c r="Z18" s="79"/>
      <c r="AA18" s="80"/>
      <c r="AB18" s="74"/>
      <c r="AC18" s="73"/>
      <c r="AD18" s="73"/>
      <c r="AE18" s="72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5"/>
    </row>
    <row r="19" spans="1:46" s="81" customFormat="1" ht="30" customHeight="1" x14ac:dyDescent="0.35">
      <c r="A19" s="176"/>
      <c r="B19" s="135">
        <v>16</v>
      </c>
      <c r="C19" s="178"/>
      <c r="D19" s="139" t="s">
        <v>74</v>
      </c>
      <c r="E19" s="143">
        <v>436</v>
      </c>
      <c r="F19" s="144" t="s">
        <v>67</v>
      </c>
      <c r="G19" s="144" t="s">
        <v>68</v>
      </c>
      <c r="H19" s="144" t="s">
        <v>69</v>
      </c>
      <c r="I19" s="146">
        <v>220</v>
      </c>
      <c r="J19" s="65">
        <v>20</v>
      </c>
      <c r="K19" s="66">
        <f t="shared" si="0"/>
        <v>0</v>
      </c>
      <c r="L19" s="67">
        <f t="shared" si="1"/>
        <v>0</v>
      </c>
      <c r="M19" s="68"/>
      <c r="N19" s="69">
        <f t="shared" si="2"/>
        <v>5</v>
      </c>
      <c r="O19" s="68"/>
      <c r="P19" s="68"/>
      <c r="Q19" s="68"/>
      <c r="R19" s="70">
        <f t="shared" si="3"/>
        <v>20</v>
      </c>
      <c r="S19" s="102" t="str">
        <f t="shared" si="4"/>
        <v>OK</v>
      </c>
      <c r="T19" s="71"/>
      <c r="U19" s="79"/>
      <c r="V19" s="72"/>
      <c r="W19" s="72"/>
      <c r="X19" s="79"/>
      <c r="Y19" s="72"/>
      <c r="Z19" s="79"/>
      <c r="AA19" s="80"/>
      <c r="AB19" s="74"/>
      <c r="AC19" s="73"/>
      <c r="AD19" s="73"/>
      <c r="AE19" s="72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5"/>
    </row>
    <row r="20" spans="1:46" s="81" customFormat="1" ht="30" customHeight="1" x14ac:dyDescent="0.35">
      <c r="A20" s="176"/>
      <c r="B20" s="135">
        <v>17</v>
      </c>
      <c r="C20" s="179"/>
      <c r="D20" s="139" t="s">
        <v>75</v>
      </c>
      <c r="E20" s="143">
        <v>436</v>
      </c>
      <c r="F20" s="144" t="s">
        <v>67</v>
      </c>
      <c r="G20" s="144" t="s">
        <v>68</v>
      </c>
      <c r="H20" s="144" t="s">
        <v>69</v>
      </c>
      <c r="I20" s="146">
        <v>223.7</v>
      </c>
      <c r="J20" s="65">
        <v>20</v>
      </c>
      <c r="K20" s="66">
        <f t="shared" si="0"/>
        <v>0</v>
      </c>
      <c r="L20" s="67">
        <f t="shared" si="1"/>
        <v>0</v>
      </c>
      <c r="M20" s="68"/>
      <c r="N20" s="69">
        <f t="shared" si="2"/>
        <v>5</v>
      </c>
      <c r="O20" s="68"/>
      <c r="P20" s="68"/>
      <c r="Q20" s="68"/>
      <c r="R20" s="70">
        <f t="shared" si="3"/>
        <v>20</v>
      </c>
      <c r="S20" s="102" t="str">
        <f t="shared" si="4"/>
        <v>OK</v>
      </c>
      <c r="T20" s="71"/>
      <c r="U20" s="79"/>
      <c r="V20" s="72"/>
      <c r="W20" s="72"/>
      <c r="X20" s="79"/>
      <c r="Y20" s="72"/>
      <c r="Z20" s="79"/>
      <c r="AA20" s="80"/>
      <c r="AB20" s="74"/>
      <c r="AC20" s="73"/>
      <c r="AD20" s="73"/>
      <c r="AE20" s="72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5"/>
    </row>
    <row r="21" spans="1:46" s="81" customFormat="1" ht="30" customHeight="1" x14ac:dyDescent="0.35">
      <c r="A21" s="180" t="s">
        <v>90</v>
      </c>
      <c r="B21" s="137">
        <v>18</v>
      </c>
      <c r="C21" s="173" t="s">
        <v>86</v>
      </c>
      <c r="D21" s="138" t="s">
        <v>66</v>
      </c>
      <c r="E21" s="141">
        <v>436</v>
      </c>
      <c r="F21" s="142" t="s">
        <v>67</v>
      </c>
      <c r="G21" s="142" t="s">
        <v>68</v>
      </c>
      <c r="H21" s="142" t="s">
        <v>69</v>
      </c>
      <c r="I21" s="145">
        <v>14.21</v>
      </c>
      <c r="J21" s="65">
        <v>0</v>
      </c>
      <c r="K21" s="66">
        <f t="shared" si="0"/>
        <v>0</v>
      </c>
      <c r="L21" s="67">
        <f t="shared" si="1"/>
        <v>0</v>
      </c>
      <c r="M21" s="68"/>
      <c r="N21" s="69">
        <f t="shared" si="2"/>
        <v>0</v>
      </c>
      <c r="O21" s="68"/>
      <c r="P21" s="68"/>
      <c r="Q21" s="68"/>
      <c r="R21" s="70">
        <f t="shared" si="3"/>
        <v>0</v>
      </c>
      <c r="S21" s="102" t="str">
        <f t="shared" si="4"/>
        <v>OK</v>
      </c>
      <c r="T21" s="71"/>
      <c r="U21" s="79"/>
      <c r="V21" s="72"/>
      <c r="W21" s="72"/>
      <c r="X21" s="79"/>
      <c r="Y21" s="72"/>
      <c r="Z21" s="79"/>
      <c r="AA21" s="80"/>
      <c r="AB21" s="74"/>
      <c r="AC21" s="73"/>
      <c r="AD21" s="73"/>
      <c r="AE21" s="72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5"/>
    </row>
    <row r="22" spans="1:46" s="81" customFormat="1" ht="30" customHeight="1" x14ac:dyDescent="0.35">
      <c r="A22" s="180"/>
      <c r="B22" s="137">
        <v>19</v>
      </c>
      <c r="C22" s="174"/>
      <c r="D22" s="138" t="s">
        <v>70</v>
      </c>
      <c r="E22" s="141">
        <v>436</v>
      </c>
      <c r="F22" s="142" t="s">
        <v>67</v>
      </c>
      <c r="G22" s="142" t="s">
        <v>68</v>
      </c>
      <c r="H22" s="142" t="s">
        <v>69</v>
      </c>
      <c r="I22" s="145">
        <v>30.68</v>
      </c>
      <c r="J22" s="65">
        <v>0</v>
      </c>
      <c r="K22" s="66">
        <f t="shared" si="0"/>
        <v>0</v>
      </c>
      <c r="L22" s="67">
        <f t="shared" si="1"/>
        <v>0</v>
      </c>
      <c r="M22" s="68"/>
      <c r="N22" s="69">
        <f t="shared" si="2"/>
        <v>0</v>
      </c>
      <c r="O22" s="68"/>
      <c r="P22" s="68"/>
      <c r="Q22" s="68"/>
      <c r="R22" s="70">
        <f t="shared" si="3"/>
        <v>0</v>
      </c>
      <c r="S22" s="102" t="str">
        <f t="shared" si="4"/>
        <v>OK</v>
      </c>
      <c r="T22" s="71"/>
      <c r="U22" s="79"/>
      <c r="V22" s="72"/>
      <c r="W22" s="72"/>
      <c r="X22" s="79"/>
      <c r="Y22" s="72"/>
      <c r="Z22" s="79"/>
      <c r="AA22" s="80"/>
      <c r="AB22" s="74"/>
      <c r="AC22" s="73"/>
      <c r="AD22" s="73"/>
      <c r="AE22" s="72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5"/>
    </row>
    <row r="23" spans="1:46" s="81" customFormat="1" ht="30" customHeight="1" x14ac:dyDescent="0.35">
      <c r="A23" s="180"/>
      <c r="B23" s="137">
        <v>20</v>
      </c>
      <c r="C23" s="174"/>
      <c r="D23" s="138" t="s">
        <v>87</v>
      </c>
      <c r="E23" s="141">
        <v>436</v>
      </c>
      <c r="F23" s="142" t="s">
        <v>67</v>
      </c>
      <c r="G23" s="142" t="s">
        <v>68</v>
      </c>
      <c r="H23" s="142" t="s">
        <v>69</v>
      </c>
      <c r="I23" s="145">
        <v>25</v>
      </c>
      <c r="J23" s="65">
        <v>0</v>
      </c>
      <c r="K23" s="66">
        <f t="shared" si="0"/>
        <v>0</v>
      </c>
      <c r="L23" s="67">
        <f t="shared" si="1"/>
        <v>0</v>
      </c>
      <c r="M23" s="68"/>
      <c r="N23" s="69">
        <f t="shared" si="2"/>
        <v>0</v>
      </c>
      <c r="O23" s="68"/>
      <c r="P23" s="68"/>
      <c r="Q23" s="68"/>
      <c r="R23" s="70">
        <f t="shared" si="3"/>
        <v>0</v>
      </c>
      <c r="S23" s="102" t="str">
        <f t="shared" si="4"/>
        <v>OK</v>
      </c>
      <c r="T23" s="71"/>
      <c r="U23" s="79"/>
      <c r="V23" s="72"/>
      <c r="W23" s="72"/>
      <c r="X23" s="79"/>
      <c r="Y23" s="72"/>
      <c r="Z23" s="79"/>
      <c r="AA23" s="80"/>
      <c r="AB23" s="74"/>
      <c r="AC23" s="73"/>
      <c r="AD23" s="73"/>
      <c r="AE23" s="72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5"/>
    </row>
    <row r="24" spans="1:46" s="81" customFormat="1" ht="30" customHeight="1" x14ac:dyDescent="0.35">
      <c r="A24" s="180"/>
      <c r="B24" s="137">
        <v>21</v>
      </c>
      <c r="C24" s="174"/>
      <c r="D24" s="138" t="s">
        <v>71</v>
      </c>
      <c r="E24" s="141">
        <v>436</v>
      </c>
      <c r="F24" s="142" t="s">
        <v>67</v>
      </c>
      <c r="G24" s="142" t="s">
        <v>68</v>
      </c>
      <c r="H24" s="142" t="s">
        <v>69</v>
      </c>
      <c r="I24" s="145">
        <v>75.099999999999994</v>
      </c>
      <c r="J24" s="65">
        <v>0</v>
      </c>
      <c r="K24" s="66">
        <f t="shared" si="0"/>
        <v>0</v>
      </c>
      <c r="L24" s="67">
        <f t="shared" si="1"/>
        <v>0</v>
      </c>
      <c r="M24" s="68"/>
      <c r="N24" s="69">
        <f t="shared" si="2"/>
        <v>0</v>
      </c>
      <c r="O24" s="68"/>
      <c r="P24" s="68"/>
      <c r="Q24" s="68"/>
      <c r="R24" s="70">
        <f t="shared" si="3"/>
        <v>0</v>
      </c>
      <c r="S24" s="102" t="str">
        <f t="shared" si="4"/>
        <v>OK</v>
      </c>
      <c r="T24" s="71"/>
      <c r="U24" s="79"/>
      <c r="V24" s="72"/>
      <c r="W24" s="72"/>
      <c r="X24" s="79"/>
      <c r="Y24" s="72"/>
      <c r="Z24" s="79"/>
      <c r="AA24" s="80"/>
      <c r="AB24" s="74"/>
      <c r="AC24" s="73"/>
      <c r="AD24" s="73"/>
      <c r="AE24" s="72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5"/>
    </row>
    <row r="25" spans="1:46" s="81" customFormat="1" ht="30" customHeight="1" x14ac:dyDescent="0.35">
      <c r="A25" s="180"/>
      <c r="B25" s="137">
        <v>22</v>
      </c>
      <c r="C25" s="174"/>
      <c r="D25" s="138" t="s">
        <v>72</v>
      </c>
      <c r="E25" s="141">
        <v>436</v>
      </c>
      <c r="F25" s="142" t="s">
        <v>67</v>
      </c>
      <c r="G25" s="142" t="s">
        <v>68</v>
      </c>
      <c r="H25" s="142" t="s">
        <v>69</v>
      </c>
      <c r="I25" s="145">
        <v>103.68</v>
      </c>
      <c r="J25" s="65">
        <v>0</v>
      </c>
      <c r="K25" s="66">
        <f t="shared" si="0"/>
        <v>0</v>
      </c>
      <c r="L25" s="67">
        <f t="shared" si="1"/>
        <v>0</v>
      </c>
      <c r="M25" s="68"/>
      <c r="N25" s="69">
        <f t="shared" si="2"/>
        <v>0</v>
      </c>
      <c r="O25" s="68"/>
      <c r="P25" s="68"/>
      <c r="Q25" s="68"/>
      <c r="R25" s="70">
        <f t="shared" si="3"/>
        <v>0</v>
      </c>
      <c r="S25" s="102" t="str">
        <f t="shared" si="4"/>
        <v>OK</v>
      </c>
      <c r="T25" s="71"/>
      <c r="U25" s="79"/>
      <c r="V25" s="72"/>
      <c r="W25" s="72"/>
      <c r="X25" s="79"/>
      <c r="Y25" s="72"/>
      <c r="Z25" s="79"/>
      <c r="AA25" s="80"/>
      <c r="AB25" s="74"/>
      <c r="AC25" s="73"/>
      <c r="AD25" s="73"/>
      <c r="AE25" s="72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4"/>
      <c r="AT25" s="75"/>
    </row>
    <row r="26" spans="1:46" s="81" customFormat="1" ht="30" customHeight="1" x14ac:dyDescent="0.35">
      <c r="A26" s="180"/>
      <c r="B26" s="137">
        <v>23</v>
      </c>
      <c r="C26" s="174"/>
      <c r="D26" s="138" t="s">
        <v>73</v>
      </c>
      <c r="E26" s="141">
        <v>436</v>
      </c>
      <c r="F26" s="142" t="s">
        <v>67</v>
      </c>
      <c r="G26" s="142" t="s">
        <v>68</v>
      </c>
      <c r="H26" s="142" t="s">
        <v>69</v>
      </c>
      <c r="I26" s="145">
        <v>205.21</v>
      </c>
      <c r="J26" s="65">
        <v>0</v>
      </c>
      <c r="K26" s="66">
        <f t="shared" si="0"/>
        <v>0</v>
      </c>
      <c r="L26" s="67">
        <f t="shared" si="1"/>
        <v>0</v>
      </c>
      <c r="M26" s="68"/>
      <c r="N26" s="69">
        <f t="shared" si="2"/>
        <v>0</v>
      </c>
      <c r="O26" s="68"/>
      <c r="P26" s="68"/>
      <c r="Q26" s="68"/>
      <c r="R26" s="70">
        <f t="shared" si="3"/>
        <v>0</v>
      </c>
      <c r="S26" s="102" t="str">
        <f t="shared" si="4"/>
        <v>OK</v>
      </c>
      <c r="T26" s="71"/>
      <c r="U26" s="79"/>
      <c r="V26" s="72"/>
      <c r="W26" s="72"/>
      <c r="X26" s="79"/>
      <c r="Y26" s="72"/>
      <c r="Z26" s="79"/>
      <c r="AA26" s="80"/>
      <c r="AB26" s="74"/>
      <c r="AC26" s="73"/>
      <c r="AD26" s="73"/>
      <c r="AE26" s="72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5"/>
    </row>
    <row r="27" spans="1:46" s="81" customFormat="1" ht="30" customHeight="1" x14ac:dyDescent="0.35">
      <c r="A27" s="180"/>
      <c r="B27" s="137">
        <v>24</v>
      </c>
      <c r="C27" s="174"/>
      <c r="D27" s="138" t="s">
        <v>74</v>
      </c>
      <c r="E27" s="141">
        <v>436</v>
      </c>
      <c r="F27" s="142" t="s">
        <v>67</v>
      </c>
      <c r="G27" s="142" t="s">
        <v>68</v>
      </c>
      <c r="H27" s="142" t="s">
        <v>69</v>
      </c>
      <c r="I27" s="145">
        <v>220</v>
      </c>
      <c r="J27" s="65">
        <v>0</v>
      </c>
      <c r="K27" s="66">
        <f t="shared" si="0"/>
        <v>0</v>
      </c>
      <c r="L27" s="67">
        <f t="shared" si="1"/>
        <v>0</v>
      </c>
      <c r="M27" s="68"/>
      <c r="N27" s="69">
        <f t="shared" si="2"/>
        <v>0</v>
      </c>
      <c r="O27" s="68"/>
      <c r="P27" s="68"/>
      <c r="Q27" s="68"/>
      <c r="R27" s="70">
        <f t="shared" si="3"/>
        <v>0</v>
      </c>
      <c r="S27" s="102" t="str">
        <f t="shared" si="4"/>
        <v>OK</v>
      </c>
      <c r="T27" s="71"/>
      <c r="U27" s="79"/>
      <c r="V27" s="72"/>
      <c r="W27" s="72"/>
      <c r="X27" s="79"/>
      <c r="Y27" s="72"/>
      <c r="Z27" s="79"/>
      <c r="AA27" s="80"/>
      <c r="AB27" s="74"/>
      <c r="AC27" s="73"/>
      <c r="AD27" s="73"/>
      <c r="AE27" s="72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5"/>
    </row>
    <row r="28" spans="1:46" s="81" customFormat="1" ht="30" customHeight="1" x14ac:dyDescent="0.35">
      <c r="A28" s="180"/>
      <c r="B28" s="137">
        <v>25</v>
      </c>
      <c r="C28" s="174"/>
      <c r="D28" s="138" t="s">
        <v>88</v>
      </c>
      <c r="E28" s="141">
        <v>436</v>
      </c>
      <c r="F28" s="142" t="s">
        <v>67</v>
      </c>
      <c r="G28" s="142" t="s">
        <v>68</v>
      </c>
      <c r="H28" s="142" t="s">
        <v>69</v>
      </c>
      <c r="I28" s="145">
        <v>217.24</v>
      </c>
      <c r="J28" s="65">
        <v>0</v>
      </c>
      <c r="K28" s="66">
        <f t="shared" si="0"/>
        <v>0</v>
      </c>
      <c r="L28" s="67">
        <f t="shared" si="1"/>
        <v>0</v>
      </c>
      <c r="M28" s="68"/>
      <c r="N28" s="69">
        <f t="shared" si="2"/>
        <v>0</v>
      </c>
      <c r="O28" s="68"/>
      <c r="P28" s="68"/>
      <c r="Q28" s="68"/>
      <c r="R28" s="70">
        <f t="shared" si="3"/>
        <v>0</v>
      </c>
      <c r="S28" s="102" t="str">
        <f t="shared" si="4"/>
        <v>OK</v>
      </c>
      <c r="T28" s="71"/>
      <c r="U28" s="79"/>
      <c r="V28" s="72"/>
      <c r="W28" s="72"/>
      <c r="X28" s="79"/>
      <c r="Y28" s="72"/>
      <c r="Z28" s="79"/>
      <c r="AA28" s="80"/>
      <c r="AB28" s="74"/>
      <c r="AC28" s="73"/>
      <c r="AD28" s="73"/>
      <c r="AE28" s="72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5"/>
    </row>
    <row r="29" spans="1:46" ht="30" customHeight="1" x14ac:dyDescent="0.35">
      <c r="A29" s="180"/>
      <c r="B29" s="140">
        <v>26</v>
      </c>
      <c r="C29" s="175"/>
      <c r="D29" s="138" t="s">
        <v>75</v>
      </c>
      <c r="E29" s="141">
        <v>436</v>
      </c>
      <c r="F29" s="142" t="s">
        <v>67</v>
      </c>
      <c r="G29" s="142" t="s">
        <v>68</v>
      </c>
      <c r="H29" s="142" t="s">
        <v>69</v>
      </c>
      <c r="I29" s="145">
        <v>223.7</v>
      </c>
      <c r="J29" s="65">
        <v>0</v>
      </c>
      <c r="K29" s="66">
        <f t="shared" si="0"/>
        <v>0</v>
      </c>
      <c r="L29" s="67">
        <f t="shared" si="1"/>
        <v>0</v>
      </c>
      <c r="M29" s="68"/>
      <c r="N29" s="69">
        <f t="shared" si="2"/>
        <v>0</v>
      </c>
      <c r="O29" s="68"/>
      <c r="P29" s="68"/>
      <c r="Q29" s="68"/>
      <c r="R29" s="70">
        <f t="shared" si="3"/>
        <v>0</v>
      </c>
      <c r="S29" s="102" t="str">
        <f t="shared" si="4"/>
        <v>OK</v>
      </c>
      <c r="T29" s="71"/>
      <c r="U29" s="83"/>
      <c r="V29" s="83"/>
      <c r="W29" s="72"/>
      <c r="X29" s="83"/>
      <c r="Y29" s="72"/>
      <c r="Z29" s="72"/>
      <c r="AA29" s="76"/>
      <c r="AB29" s="74"/>
      <c r="AC29" s="76"/>
      <c r="AD29" s="73"/>
      <c r="AE29" s="72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84"/>
    </row>
    <row r="30" spans="1:46" ht="30" customHeight="1" x14ac:dyDescent="0.35">
      <c r="I30" s="87"/>
      <c r="J30" s="134">
        <f>SUM(J4:J29)</f>
        <v>302</v>
      </c>
      <c r="M30" s="89"/>
      <c r="N30" s="89"/>
      <c r="O30" s="89"/>
      <c r="P30" s="89"/>
      <c r="Q30" s="89"/>
      <c r="R30" s="89">
        <f>SUM(R4:R29)</f>
        <v>302</v>
      </c>
      <c r="T30" s="91">
        <f t="shared" ref="T30:AS30" si="5">SUMPRODUCT($I$4:$I$29,T4:T29)</f>
        <v>0</v>
      </c>
      <c r="U30" s="91">
        <f t="shared" si="5"/>
        <v>0</v>
      </c>
      <c r="V30" s="91">
        <f t="shared" si="5"/>
        <v>0</v>
      </c>
      <c r="W30" s="91">
        <f t="shared" si="5"/>
        <v>0</v>
      </c>
      <c r="X30" s="91">
        <f t="shared" si="5"/>
        <v>0</v>
      </c>
      <c r="Y30" s="91">
        <f t="shared" si="5"/>
        <v>0</v>
      </c>
      <c r="Z30" s="91">
        <f t="shared" si="5"/>
        <v>0</v>
      </c>
      <c r="AA30" s="91">
        <f t="shared" si="5"/>
        <v>0</v>
      </c>
      <c r="AB30" s="91">
        <f t="shared" si="5"/>
        <v>0</v>
      </c>
      <c r="AC30" s="91">
        <f t="shared" si="5"/>
        <v>0</v>
      </c>
      <c r="AD30" s="91">
        <f t="shared" si="5"/>
        <v>0</v>
      </c>
      <c r="AE30" s="91">
        <f t="shared" si="5"/>
        <v>0</v>
      </c>
      <c r="AF30" s="91">
        <f t="shared" si="5"/>
        <v>0</v>
      </c>
      <c r="AG30" s="91">
        <f t="shared" si="5"/>
        <v>0</v>
      </c>
      <c r="AH30" s="91">
        <f t="shared" si="5"/>
        <v>0</v>
      </c>
      <c r="AI30" s="91">
        <f t="shared" si="5"/>
        <v>0</v>
      </c>
      <c r="AJ30" s="91">
        <f t="shared" si="5"/>
        <v>0</v>
      </c>
      <c r="AK30" s="91">
        <f t="shared" si="5"/>
        <v>0</v>
      </c>
      <c r="AL30" s="91">
        <f t="shared" si="5"/>
        <v>0</v>
      </c>
      <c r="AM30" s="91">
        <f t="shared" si="5"/>
        <v>0</v>
      </c>
      <c r="AN30" s="91">
        <f t="shared" si="5"/>
        <v>0</v>
      </c>
      <c r="AO30" s="91">
        <f t="shared" si="5"/>
        <v>0</v>
      </c>
      <c r="AP30" s="91">
        <f t="shared" si="5"/>
        <v>0</v>
      </c>
      <c r="AQ30" s="91">
        <f t="shared" si="5"/>
        <v>0</v>
      </c>
      <c r="AR30" s="91">
        <f t="shared" si="5"/>
        <v>0</v>
      </c>
      <c r="AS30" s="91">
        <f t="shared" si="5"/>
        <v>0</v>
      </c>
      <c r="AT30" s="75"/>
    </row>
    <row r="31" spans="1:46" ht="30" customHeight="1" x14ac:dyDescent="0.35">
      <c r="D31" s="82" t="s">
        <v>82</v>
      </c>
      <c r="J31" s="132">
        <f t="shared" ref="J31:R31" si="6">SUMPRODUCT($I$4:$I$29,J4:J29)</f>
        <v>18710.64</v>
      </c>
      <c r="K31" s="92">
        <f t="shared" si="6"/>
        <v>0</v>
      </c>
      <c r="L31" s="92">
        <f t="shared" si="6"/>
        <v>0</v>
      </c>
      <c r="M31" s="92">
        <f t="shared" si="6"/>
        <v>0</v>
      </c>
      <c r="N31" s="92">
        <f t="shared" si="6"/>
        <v>4640.1099999999997</v>
      </c>
      <c r="O31" s="92">
        <f t="shared" si="6"/>
        <v>0</v>
      </c>
      <c r="P31" s="92">
        <f t="shared" si="6"/>
        <v>0</v>
      </c>
      <c r="Q31" s="92">
        <f t="shared" si="6"/>
        <v>0</v>
      </c>
      <c r="R31" s="92">
        <f t="shared" si="6"/>
        <v>18710.64</v>
      </c>
      <c r="AA31" s="94"/>
      <c r="AC31" s="94"/>
      <c r="AD31" s="78"/>
    </row>
    <row r="32" spans="1:46" ht="30" customHeight="1" x14ac:dyDescent="0.35">
      <c r="D32" s="133" t="s">
        <v>61</v>
      </c>
      <c r="AD32" s="93"/>
    </row>
    <row r="33" spans="4:39" ht="30" customHeight="1" x14ac:dyDescent="0.35">
      <c r="D33" s="133" t="s">
        <v>62</v>
      </c>
      <c r="AD33" s="93"/>
      <c r="AK33" s="96"/>
      <c r="AM33" s="96"/>
    </row>
    <row r="34" spans="4:39" ht="30" customHeight="1" x14ac:dyDescent="0.35">
      <c r="AD34" s="93"/>
      <c r="AK34" s="96"/>
      <c r="AM34" s="96"/>
    </row>
    <row r="35" spans="4:39" ht="30" customHeight="1" x14ac:dyDescent="0.35">
      <c r="AD35" s="93"/>
      <c r="AK35" s="96"/>
      <c r="AM35" s="96"/>
    </row>
    <row r="36" spans="4:39" ht="30" customHeight="1" x14ac:dyDescent="0.35">
      <c r="AD36" s="93"/>
      <c r="AK36" s="96"/>
      <c r="AM36" s="96"/>
    </row>
    <row r="37" spans="4:39" ht="30" customHeight="1" x14ac:dyDescent="0.35">
      <c r="AD37" s="93"/>
      <c r="AK37" s="96"/>
      <c r="AM37" s="96"/>
    </row>
    <row r="38" spans="4:39" ht="30" customHeight="1" x14ac:dyDescent="0.35">
      <c r="AD38" s="93"/>
      <c r="AK38" s="96"/>
      <c r="AM38" s="96"/>
    </row>
    <row r="39" spans="4:39" ht="30" customHeight="1" x14ac:dyDescent="0.35">
      <c r="AD39" s="93"/>
      <c r="AM39" s="96"/>
    </row>
    <row r="40" spans="4:39" ht="30" customHeight="1" x14ac:dyDescent="0.35">
      <c r="AD40" s="93"/>
      <c r="AM40" s="96"/>
    </row>
    <row r="41" spans="4:39" ht="30" customHeight="1" x14ac:dyDescent="0.35">
      <c r="AD41" s="93"/>
      <c r="AM41" s="96"/>
    </row>
    <row r="42" spans="4:39" ht="30" customHeight="1" x14ac:dyDescent="0.35">
      <c r="AD42" s="93"/>
    </row>
    <row r="43" spans="4:39" ht="30" customHeight="1" x14ac:dyDescent="0.35">
      <c r="AD43" s="93"/>
    </row>
    <row r="44" spans="4:39" ht="30" customHeight="1" x14ac:dyDescent="0.35">
      <c r="AD44" s="93"/>
    </row>
    <row r="45" spans="4:39" ht="30" customHeight="1" x14ac:dyDescent="0.35">
      <c r="AD45" s="93"/>
    </row>
    <row r="46" spans="4:39" ht="30" customHeight="1" x14ac:dyDescent="0.35">
      <c r="AD46" s="93"/>
    </row>
    <row r="47" spans="4:39" ht="30" customHeight="1" x14ac:dyDescent="0.35">
      <c r="AD47" s="93"/>
    </row>
    <row r="48" spans="4:39" ht="30" customHeight="1" x14ac:dyDescent="0.35">
      <c r="AD48" s="93"/>
    </row>
    <row r="49" spans="30:30" ht="30" customHeight="1" x14ac:dyDescent="0.35">
      <c r="AD49" s="93"/>
    </row>
    <row r="50" spans="30:30" ht="30" customHeight="1" x14ac:dyDescent="0.35">
      <c r="AD50" s="93"/>
    </row>
    <row r="51" spans="30:30" ht="30" customHeight="1" x14ac:dyDescent="0.35">
      <c r="AD51" s="93"/>
    </row>
    <row r="52" spans="30:30" ht="30" customHeight="1" x14ac:dyDescent="0.35">
      <c r="AD52" s="93"/>
    </row>
    <row r="53" spans="30:30" ht="30" customHeight="1" x14ac:dyDescent="0.35">
      <c r="AD53" s="93"/>
    </row>
    <row r="54" spans="30:30" ht="30" customHeight="1" x14ac:dyDescent="0.35">
      <c r="AD54" s="93"/>
    </row>
    <row r="55" spans="30:30" ht="30" customHeight="1" x14ac:dyDescent="0.35">
      <c r="AD55" s="93"/>
    </row>
    <row r="56" spans="30:30" ht="30" customHeight="1" x14ac:dyDescent="0.35">
      <c r="AD56" s="93"/>
    </row>
    <row r="57" spans="30:30" ht="30" customHeight="1" x14ac:dyDescent="0.35">
      <c r="AD57" s="93"/>
    </row>
    <row r="58" spans="30:30" ht="30" customHeight="1" x14ac:dyDescent="0.35">
      <c r="AD58" s="93"/>
    </row>
    <row r="59" spans="30:30" ht="30" customHeight="1" x14ac:dyDescent="0.35">
      <c r="AD59" s="93"/>
    </row>
    <row r="60" spans="30:30" ht="30" customHeight="1" x14ac:dyDescent="0.35">
      <c r="AD60" s="93"/>
    </row>
    <row r="61" spans="30:30" ht="30" customHeight="1" x14ac:dyDescent="0.35">
      <c r="AD61" s="93"/>
    </row>
    <row r="62" spans="30:30" ht="30" customHeight="1" x14ac:dyDescent="0.35">
      <c r="AD62" s="93"/>
    </row>
    <row r="63" spans="30:30" ht="30" customHeight="1" x14ac:dyDescent="0.35">
      <c r="AD63" s="93"/>
    </row>
    <row r="64" spans="30:30" ht="30" customHeight="1" x14ac:dyDescent="0.35">
      <c r="AD64" s="93"/>
    </row>
    <row r="65" spans="30:30" ht="30" customHeight="1" x14ac:dyDescent="0.35">
      <c r="AD65" s="93"/>
    </row>
    <row r="66" spans="30:30" ht="30" customHeight="1" x14ac:dyDescent="0.35">
      <c r="AD66" s="93"/>
    </row>
    <row r="67" spans="30:30" ht="30" customHeight="1" x14ac:dyDescent="0.35">
      <c r="AD67" s="93"/>
    </row>
    <row r="68" spans="30:30" ht="30" customHeight="1" x14ac:dyDescent="0.35">
      <c r="AD68" s="93"/>
    </row>
    <row r="69" spans="30:30" ht="30" customHeight="1" x14ac:dyDescent="0.35">
      <c r="AD69" s="93"/>
    </row>
    <row r="70" spans="30:30" ht="30" customHeight="1" x14ac:dyDescent="0.35">
      <c r="AD70" s="93"/>
    </row>
    <row r="71" spans="30:30" ht="30" customHeight="1" x14ac:dyDescent="0.35">
      <c r="AD71" s="93"/>
    </row>
    <row r="72" spans="30:30" ht="30" customHeight="1" x14ac:dyDescent="0.35">
      <c r="AD72" s="93"/>
    </row>
    <row r="73" spans="30:30" ht="30" customHeight="1" x14ac:dyDescent="0.35">
      <c r="AD73" s="93"/>
    </row>
    <row r="74" spans="30:30" ht="30" customHeight="1" x14ac:dyDescent="0.35">
      <c r="AD74" s="93"/>
    </row>
    <row r="75" spans="30:30" ht="30" customHeight="1" x14ac:dyDescent="0.35">
      <c r="AD75" s="93"/>
    </row>
    <row r="76" spans="30:30" ht="30" customHeight="1" x14ac:dyDescent="0.35">
      <c r="AD76" s="93"/>
    </row>
    <row r="77" spans="30:30" ht="30" customHeight="1" x14ac:dyDescent="0.35">
      <c r="AD77" s="93"/>
    </row>
    <row r="78" spans="30:30" ht="30" customHeight="1" x14ac:dyDescent="0.35">
      <c r="AD78" s="93"/>
    </row>
    <row r="79" spans="30:30" ht="30" customHeight="1" x14ac:dyDescent="0.35">
      <c r="AD79" s="93"/>
    </row>
    <row r="80" spans="30:30" ht="30" customHeight="1" x14ac:dyDescent="0.35">
      <c r="AD80" s="93"/>
    </row>
    <row r="81" spans="30:30" ht="30" customHeight="1" x14ac:dyDescent="0.35">
      <c r="AD81" s="93"/>
    </row>
    <row r="82" spans="30:30" ht="30" customHeight="1" x14ac:dyDescent="0.35">
      <c r="AD82" s="93"/>
    </row>
    <row r="83" spans="30:30" ht="30" customHeight="1" x14ac:dyDescent="0.35">
      <c r="AD83" s="93"/>
    </row>
    <row r="84" spans="30:30" ht="30" customHeight="1" x14ac:dyDescent="0.35">
      <c r="AD84" s="93"/>
    </row>
    <row r="85" spans="30:30" ht="30" customHeight="1" x14ac:dyDescent="0.35">
      <c r="AD85" s="93"/>
    </row>
    <row r="86" spans="30:30" ht="30" customHeight="1" x14ac:dyDescent="0.35">
      <c r="AD86" s="93"/>
    </row>
    <row r="87" spans="30:30" ht="30" customHeight="1" x14ac:dyDescent="0.35">
      <c r="AD87" s="93"/>
    </row>
    <row r="88" spans="30:30" ht="30" customHeight="1" x14ac:dyDescent="0.35">
      <c r="AD88" s="93"/>
    </row>
    <row r="89" spans="30:30" ht="30" customHeight="1" x14ac:dyDescent="0.35">
      <c r="AD89" s="93"/>
    </row>
    <row r="90" spans="30:30" ht="30" customHeight="1" x14ac:dyDescent="0.35">
      <c r="AD90" s="93"/>
    </row>
    <row r="91" spans="30:30" ht="30" customHeight="1" x14ac:dyDescent="0.35">
      <c r="AD91" s="93"/>
    </row>
    <row r="92" spans="30:30" ht="30" customHeight="1" x14ac:dyDescent="0.35">
      <c r="AD92" s="93"/>
    </row>
    <row r="93" spans="30:30" ht="30" customHeight="1" x14ac:dyDescent="0.35">
      <c r="AD93" s="93"/>
    </row>
    <row r="94" spans="30:30" ht="30" customHeight="1" x14ac:dyDescent="0.35">
      <c r="AD94" s="93"/>
    </row>
    <row r="95" spans="30:30" ht="30" customHeight="1" x14ac:dyDescent="0.35">
      <c r="AD95" s="93"/>
    </row>
    <row r="96" spans="30:30" ht="30" customHeight="1" x14ac:dyDescent="0.35">
      <c r="AD96" s="93"/>
    </row>
    <row r="97" spans="30:30" ht="30" customHeight="1" x14ac:dyDescent="0.35">
      <c r="AD97" s="93"/>
    </row>
    <row r="98" spans="30:30" ht="30" customHeight="1" x14ac:dyDescent="0.35">
      <c r="AD98" s="93"/>
    </row>
    <row r="99" spans="30:30" ht="30" customHeight="1" x14ac:dyDescent="0.35">
      <c r="AD99" s="93"/>
    </row>
    <row r="100" spans="30:30" ht="30" customHeight="1" x14ac:dyDescent="0.35">
      <c r="AD100" s="93"/>
    </row>
    <row r="101" spans="30:30" ht="30" customHeight="1" x14ac:dyDescent="0.35">
      <c r="AD101" s="93"/>
    </row>
    <row r="102" spans="30:30" ht="30" customHeight="1" x14ac:dyDescent="0.35">
      <c r="AD102" s="93"/>
    </row>
    <row r="103" spans="30:30" ht="30" customHeight="1" x14ac:dyDescent="0.35">
      <c r="AD103" s="93"/>
    </row>
    <row r="104" spans="30:30" ht="30" customHeight="1" x14ac:dyDescent="0.35">
      <c r="AD104" s="93"/>
    </row>
    <row r="105" spans="30:30" ht="30" customHeight="1" x14ac:dyDescent="0.35">
      <c r="AD105" s="93"/>
    </row>
    <row r="106" spans="30:30" ht="30" customHeight="1" x14ac:dyDescent="0.35">
      <c r="AD106" s="93"/>
    </row>
    <row r="107" spans="30:30" ht="30" customHeight="1" x14ac:dyDescent="0.35">
      <c r="AD107" s="93"/>
    </row>
    <row r="108" spans="30:30" ht="30" customHeight="1" x14ac:dyDescent="0.35">
      <c r="AD108" s="93"/>
    </row>
    <row r="109" spans="30:30" ht="30" customHeight="1" x14ac:dyDescent="0.35">
      <c r="AD109" s="93"/>
    </row>
    <row r="110" spans="30:30" ht="30" customHeight="1" x14ac:dyDescent="0.35">
      <c r="AD110" s="93"/>
    </row>
    <row r="111" spans="30:30" ht="30" customHeight="1" x14ac:dyDescent="0.35">
      <c r="AD111" s="93"/>
    </row>
    <row r="112" spans="30:30" ht="30" customHeight="1" x14ac:dyDescent="0.35">
      <c r="AD112" s="93"/>
    </row>
    <row r="113" spans="30:30" ht="30" customHeight="1" x14ac:dyDescent="0.35">
      <c r="AD113" s="93"/>
    </row>
    <row r="114" spans="30:30" ht="30" customHeight="1" x14ac:dyDescent="0.35">
      <c r="AD114" s="93"/>
    </row>
    <row r="115" spans="30:30" ht="30" customHeight="1" x14ac:dyDescent="0.35">
      <c r="AD115" s="93"/>
    </row>
    <row r="116" spans="30:30" ht="30" customHeight="1" x14ac:dyDescent="0.35">
      <c r="AD116" s="93"/>
    </row>
    <row r="117" spans="30:30" ht="30" customHeight="1" x14ac:dyDescent="0.35">
      <c r="AD117" s="93"/>
    </row>
    <row r="118" spans="30:30" ht="30" customHeight="1" x14ac:dyDescent="0.35">
      <c r="AD118" s="93"/>
    </row>
    <row r="119" spans="30:30" ht="30" customHeight="1" x14ac:dyDescent="0.35">
      <c r="AD119" s="93"/>
    </row>
    <row r="120" spans="30:30" ht="30" customHeight="1" x14ac:dyDescent="0.35">
      <c r="AD120" s="93"/>
    </row>
    <row r="121" spans="30:30" ht="30" customHeight="1" x14ac:dyDescent="0.35">
      <c r="AD121" s="93"/>
    </row>
    <row r="122" spans="30:30" ht="30" customHeight="1" x14ac:dyDescent="0.35">
      <c r="AD122" s="93"/>
    </row>
    <row r="123" spans="30:30" ht="30" customHeight="1" x14ac:dyDescent="0.35">
      <c r="AD123" s="93"/>
    </row>
    <row r="124" spans="30:30" ht="30" customHeight="1" x14ac:dyDescent="0.35">
      <c r="AD124" s="93"/>
    </row>
    <row r="125" spans="30:30" ht="30" customHeight="1" x14ac:dyDescent="0.35">
      <c r="AD125" s="93"/>
    </row>
    <row r="126" spans="30:30" ht="30" customHeight="1" x14ac:dyDescent="0.35">
      <c r="AD126" s="93"/>
    </row>
    <row r="127" spans="30:30" ht="30" customHeight="1" x14ac:dyDescent="0.35">
      <c r="AD127" s="93"/>
    </row>
    <row r="128" spans="30:30" ht="30" customHeight="1" x14ac:dyDescent="0.35">
      <c r="AD128" s="93"/>
    </row>
    <row r="129" spans="30:30" ht="30" customHeight="1" x14ac:dyDescent="0.35">
      <c r="AD129" s="93"/>
    </row>
    <row r="130" spans="30:30" ht="30" customHeight="1" x14ac:dyDescent="0.35">
      <c r="AD130" s="93"/>
    </row>
    <row r="131" spans="30:30" ht="30" customHeight="1" x14ac:dyDescent="0.35">
      <c r="AD131" s="93"/>
    </row>
    <row r="132" spans="30:30" ht="30" customHeight="1" x14ac:dyDescent="0.35">
      <c r="AD132" s="93"/>
    </row>
    <row r="133" spans="30:30" ht="30" customHeight="1" x14ac:dyDescent="0.35">
      <c r="AD133" s="93"/>
    </row>
    <row r="134" spans="30:30" ht="30" customHeight="1" x14ac:dyDescent="0.35">
      <c r="AD134" s="93"/>
    </row>
    <row r="135" spans="30:30" ht="30" customHeight="1" x14ac:dyDescent="0.35">
      <c r="AD135" s="93"/>
    </row>
    <row r="136" spans="30:30" ht="30" customHeight="1" x14ac:dyDescent="0.35">
      <c r="AD136" s="93"/>
    </row>
    <row r="137" spans="30:30" ht="30" customHeight="1" x14ac:dyDescent="0.35">
      <c r="AD137" s="93"/>
    </row>
    <row r="138" spans="30:30" ht="30" customHeight="1" x14ac:dyDescent="0.35">
      <c r="AD138" s="93"/>
    </row>
    <row r="139" spans="30:30" ht="30" customHeight="1" x14ac:dyDescent="0.35">
      <c r="AD139" s="93"/>
    </row>
    <row r="140" spans="30:30" ht="30" customHeight="1" x14ac:dyDescent="0.35">
      <c r="AD140" s="93"/>
    </row>
    <row r="141" spans="30:30" ht="30" customHeight="1" x14ac:dyDescent="0.35">
      <c r="AD141" s="93"/>
    </row>
    <row r="142" spans="30:30" ht="30" customHeight="1" x14ac:dyDescent="0.35">
      <c r="AD142" s="93"/>
    </row>
    <row r="143" spans="30:30" ht="30" customHeight="1" x14ac:dyDescent="0.35">
      <c r="AD143" s="93"/>
    </row>
    <row r="144" spans="30:30" ht="30" customHeight="1" x14ac:dyDescent="0.35">
      <c r="AD144" s="93"/>
    </row>
    <row r="145" spans="30:30" ht="30" customHeight="1" x14ac:dyDescent="0.35">
      <c r="AD145" s="93"/>
    </row>
    <row r="146" spans="30:30" ht="30" customHeight="1" x14ac:dyDescent="0.35">
      <c r="AD146" s="93"/>
    </row>
    <row r="147" spans="30:30" ht="30" customHeight="1" x14ac:dyDescent="0.35">
      <c r="AD147" s="93"/>
    </row>
    <row r="148" spans="30:30" ht="30" customHeight="1" x14ac:dyDescent="0.35">
      <c r="AD148" s="93"/>
    </row>
    <row r="149" spans="30:30" ht="30" customHeight="1" x14ac:dyDescent="0.35">
      <c r="AD149" s="93"/>
    </row>
    <row r="150" spans="30:30" ht="30" customHeight="1" x14ac:dyDescent="0.35">
      <c r="AD150" s="93"/>
    </row>
    <row r="151" spans="30:30" ht="30" customHeight="1" x14ac:dyDescent="0.35">
      <c r="AD151" s="93"/>
    </row>
    <row r="152" spans="30:30" ht="30" customHeight="1" x14ac:dyDescent="0.35">
      <c r="AD152" s="93"/>
    </row>
    <row r="153" spans="30:30" ht="30" customHeight="1" x14ac:dyDescent="0.35">
      <c r="AD153" s="93"/>
    </row>
    <row r="154" spans="30:30" ht="30" customHeight="1" x14ac:dyDescent="0.35">
      <c r="AD154" s="93"/>
    </row>
    <row r="155" spans="30:30" ht="30" customHeight="1" x14ac:dyDescent="0.35">
      <c r="AD155" s="93"/>
    </row>
    <row r="156" spans="30:30" ht="30" customHeight="1" x14ac:dyDescent="0.35">
      <c r="AD156" s="93"/>
    </row>
    <row r="157" spans="30:30" ht="30" customHeight="1" x14ac:dyDescent="0.35">
      <c r="AD157" s="93"/>
    </row>
    <row r="158" spans="30:30" ht="30" customHeight="1" x14ac:dyDescent="0.35">
      <c r="AD158" s="93"/>
    </row>
    <row r="159" spans="30:30" ht="30" customHeight="1" x14ac:dyDescent="0.35">
      <c r="AD159" s="93"/>
    </row>
    <row r="160" spans="30:30" ht="30" customHeight="1" x14ac:dyDescent="0.35">
      <c r="AD160" s="93"/>
    </row>
    <row r="161" spans="30:30" ht="30" customHeight="1" x14ac:dyDescent="0.35">
      <c r="AD161" s="93"/>
    </row>
    <row r="162" spans="30:30" ht="30" customHeight="1" x14ac:dyDescent="0.35">
      <c r="AD162" s="93"/>
    </row>
    <row r="163" spans="30:30" ht="30" customHeight="1" x14ac:dyDescent="0.35">
      <c r="AD163" s="93"/>
    </row>
    <row r="164" spans="30:30" ht="30" customHeight="1" x14ac:dyDescent="0.35">
      <c r="AD164" s="93"/>
    </row>
    <row r="165" spans="30:30" ht="30" customHeight="1" x14ac:dyDescent="0.35">
      <c r="AD165" s="93"/>
    </row>
    <row r="166" spans="30:30" ht="30" customHeight="1" x14ac:dyDescent="0.35">
      <c r="AD166" s="93"/>
    </row>
    <row r="167" spans="30:30" ht="30" customHeight="1" x14ac:dyDescent="0.35">
      <c r="AD167" s="93"/>
    </row>
    <row r="168" spans="30:30" ht="30" customHeight="1" x14ac:dyDescent="0.35">
      <c r="AD168" s="93"/>
    </row>
    <row r="169" spans="30:30" ht="30" customHeight="1" x14ac:dyDescent="0.35">
      <c r="AD169" s="93"/>
    </row>
    <row r="170" spans="30:30" ht="30" customHeight="1" x14ac:dyDescent="0.35">
      <c r="AD170" s="93"/>
    </row>
    <row r="171" spans="30:30" ht="30" customHeight="1" x14ac:dyDescent="0.35">
      <c r="AD171" s="93"/>
    </row>
    <row r="172" spans="30:30" ht="30" customHeight="1" x14ac:dyDescent="0.35">
      <c r="AD172" s="93"/>
    </row>
    <row r="173" spans="30:30" ht="30" customHeight="1" x14ac:dyDescent="0.35">
      <c r="AD173" s="93"/>
    </row>
    <row r="174" spans="30:30" ht="30" customHeight="1" x14ac:dyDescent="0.35">
      <c r="AD174" s="93"/>
    </row>
    <row r="175" spans="30:30" ht="30" customHeight="1" x14ac:dyDescent="0.35">
      <c r="AD175" s="93"/>
    </row>
    <row r="176" spans="30:30" ht="30" customHeight="1" x14ac:dyDescent="0.35">
      <c r="AD176" s="93"/>
    </row>
    <row r="177" spans="30:30" ht="30" customHeight="1" x14ac:dyDescent="0.35">
      <c r="AD177" s="93"/>
    </row>
    <row r="178" spans="30:30" ht="30" customHeight="1" x14ac:dyDescent="0.35">
      <c r="AD178" s="93"/>
    </row>
    <row r="179" spans="30:30" ht="30" customHeight="1" x14ac:dyDescent="0.35">
      <c r="AD179" s="93"/>
    </row>
    <row r="180" spans="30:30" ht="30" customHeight="1" x14ac:dyDescent="0.35">
      <c r="AD180" s="93"/>
    </row>
    <row r="181" spans="30:30" ht="30" customHeight="1" x14ac:dyDescent="0.35">
      <c r="AD181" s="93"/>
    </row>
    <row r="182" spans="30:30" ht="30" customHeight="1" x14ac:dyDescent="0.35">
      <c r="AD182" s="93"/>
    </row>
    <row r="183" spans="30:30" ht="30" customHeight="1" x14ac:dyDescent="0.35">
      <c r="AD183" s="93"/>
    </row>
    <row r="184" spans="30:30" ht="30" customHeight="1" x14ac:dyDescent="0.35">
      <c r="AD184" s="93"/>
    </row>
    <row r="185" spans="30:30" ht="30" customHeight="1" x14ac:dyDescent="0.35">
      <c r="AD185" s="93"/>
    </row>
    <row r="186" spans="30:30" ht="30" customHeight="1" x14ac:dyDescent="0.35">
      <c r="AD186" s="93"/>
    </row>
    <row r="187" spans="30:30" ht="30" customHeight="1" x14ac:dyDescent="0.35">
      <c r="AD187" s="93"/>
    </row>
    <row r="188" spans="30:30" ht="30" customHeight="1" x14ac:dyDescent="0.35">
      <c r="AD188" s="93"/>
    </row>
    <row r="189" spans="30:30" ht="30" customHeight="1" x14ac:dyDescent="0.35">
      <c r="AD189" s="93"/>
    </row>
    <row r="190" spans="30:30" ht="30" customHeight="1" x14ac:dyDescent="0.35">
      <c r="AD190" s="93"/>
    </row>
    <row r="191" spans="30:30" ht="30" customHeight="1" x14ac:dyDescent="0.35">
      <c r="AD191" s="93"/>
    </row>
    <row r="192" spans="30:30" ht="30" customHeight="1" x14ac:dyDescent="0.35">
      <c r="AD192" s="93"/>
    </row>
    <row r="193" spans="30:30" ht="30" customHeight="1" x14ac:dyDescent="0.35">
      <c r="AD193" s="93"/>
    </row>
    <row r="194" spans="30:30" ht="30" customHeight="1" x14ac:dyDescent="0.35">
      <c r="AD194" s="93"/>
    </row>
    <row r="195" spans="30:30" ht="30" customHeight="1" x14ac:dyDescent="0.35">
      <c r="AD195" s="93"/>
    </row>
    <row r="196" spans="30:30" ht="30" customHeight="1" x14ac:dyDescent="0.35">
      <c r="AD196" s="93"/>
    </row>
    <row r="197" spans="30:30" ht="30" customHeight="1" x14ac:dyDescent="0.35">
      <c r="AD197" s="93"/>
    </row>
    <row r="198" spans="30:30" ht="30" customHeight="1" x14ac:dyDescent="0.35">
      <c r="AD198" s="93"/>
    </row>
    <row r="199" spans="30:30" ht="30" customHeight="1" x14ac:dyDescent="0.35">
      <c r="AD199" s="93"/>
    </row>
    <row r="200" spans="30:30" ht="30" customHeight="1" x14ac:dyDescent="0.35">
      <c r="AD200" s="93"/>
    </row>
    <row r="201" spans="30:30" ht="30" customHeight="1" x14ac:dyDescent="0.35">
      <c r="AD201" s="93"/>
    </row>
    <row r="202" spans="30:30" ht="30" customHeight="1" x14ac:dyDescent="0.35">
      <c r="AD202" s="93"/>
    </row>
    <row r="203" spans="30:30" ht="30" customHeight="1" x14ac:dyDescent="0.35">
      <c r="AD203" s="93"/>
    </row>
    <row r="204" spans="30:30" ht="30" customHeight="1" x14ac:dyDescent="0.35">
      <c r="AD204" s="93"/>
    </row>
    <row r="205" spans="30:30" ht="30" customHeight="1" x14ac:dyDescent="0.35">
      <c r="AD205" s="93"/>
    </row>
    <row r="206" spans="30:30" ht="30" customHeight="1" x14ac:dyDescent="0.35">
      <c r="AD206" s="93"/>
    </row>
    <row r="207" spans="30:30" ht="30" customHeight="1" x14ac:dyDescent="0.35">
      <c r="AD207" s="93"/>
    </row>
    <row r="208" spans="30:30" ht="30" customHeight="1" x14ac:dyDescent="0.35">
      <c r="AD208" s="93"/>
    </row>
    <row r="209" spans="30:30" ht="30" customHeight="1" x14ac:dyDescent="0.35">
      <c r="AD209" s="93"/>
    </row>
    <row r="210" spans="30:30" ht="30" customHeight="1" x14ac:dyDescent="0.35">
      <c r="AD210" s="93"/>
    </row>
    <row r="211" spans="30:30" ht="30" customHeight="1" x14ac:dyDescent="0.35">
      <c r="AD211" s="93"/>
    </row>
    <row r="212" spans="30:30" ht="30" customHeight="1" x14ac:dyDescent="0.35">
      <c r="AD212" s="93"/>
    </row>
    <row r="213" spans="30:30" ht="30" customHeight="1" x14ac:dyDescent="0.35">
      <c r="AD213" s="93"/>
    </row>
    <row r="214" spans="30:30" ht="30" customHeight="1" x14ac:dyDescent="0.35">
      <c r="AD214" s="93"/>
    </row>
    <row r="215" spans="30:30" ht="30" customHeight="1" x14ac:dyDescent="0.35">
      <c r="AD215" s="93"/>
    </row>
    <row r="216" spans="30:30" ht="30" customHeight="1" x14ac:dyDescent="0.35">
      <c r="AD216" s="93"/>
    </row>
    <row r="217" spans="30:30" ht="30" customHeight="1" x14ac:dyDescent="0.35">
      <c r="AD217" s="93"/>
    </row>
    <row r="218" spans="30:30" ht="30" customHeight="1" x14ac:dyDescent="0.35">
      <c r="AD218" s="93"/>
    </row>
    <row r="219" spans="30:30" ht="30" customHeight="1" x14ac:dyDescent="0.35">
      <c r="AD219" s="93"/>
    </row>
    <row r="220" spans="30:30" ht="30" customHeight="1" x14ac:dyDescent="0.35">
      <c r="AD220" s="93"/>
    </row>
    <row r="221" spans="30:30" ht="30" customHeight="1" x14ac:dyDescent="0.35">
      <c r="AD221" s="93"/>
    </row>
    <row r="222" spans="30:30" ht="30" customHeight="1" x14ac:dyDescent="0.35">
      <c r="AD222" s="93"/>
    </row>
    <row r="223" spans="30:30" ht="30" customHeight="1" x14ac:dyDescent="0.35">
      <c r="AD223" s="93"/>
    </row>
    <row r="224" spans="30:30" ht="30" customHeight="1" x14ac:dyDescent="0.35">
      <c r="AD224" s="93"/>
    </row>
    <row r="225" spans="30:30" ht="30" customHeight="1" x14ac:dyDescent="0.35">
      <c r="AD225" s="93"/>
    </row>
    <row r="226" spans="30:30" ht="30" customHeight="1" x14ac:dyDescent="0.35">
      <c r="AD226" s="93"/>
    </row>
    <row r="227" spans="30:30" ht="30" customHeight="1" x14ac:dyDescent="0.35">
      <c r="AD227" s="93"/>
    </row>
    <row r="228" spans="30:30" ht="30" customHeight="1" x14ac:dyDescent="0.35">
      <c r="AD228" s="93"/>
    </row>
    <row r="229" spans="30:30" ht="30" customHeight="1" x14ac:dyDescent="0.35">
      <c r="AD229" s="93"/>
    </row>
    <row r="230" spans="30:30" ht="30" customHeight="1" x14ac:dyDescent="0.35">
      <c r="AD230" s="93"/>
    </row>
    <row r="231" spans="30:30" ht="30" customHeight="1" x14ac:dyDescent="0.35">
      <c r="AD231" s="93"/>
    </row>
    <row r="232" spans="30:30" ht="30" customHeight="1" x14ac:dyDescent="0.35">
      <c r="AD232" s="93"/>
    </row>
    <row r="233" spans="30:30" ht="30" customHeight="1" x14ac:dyDescent="0.35">
      <c r="AD233" s="93"/>
    </row>
    <row r="234" spans="30:30" ht="30" customHeight="1" x14ac:dyDescent="0.35">
      <c r="AD234" s="93"/>
    </row>
    <row r="235" spans="30:30" ht="30" customHeight="1" x14ac:dyDescent="0.35">
      <c r="AD235" s="93"/>
    </row>
    <row r="236" spans="30:30" ht="30" customHeight="1" x14ac:dyDescent="0.35">
      <c r="AD236" s="93"/>
    </row>
    <row r="237" spans="30:30" ht="30" customHeight="1" x14ac:dyDescent="0.35">
      <c r="AD237" s="93"/>
    </row>
    <row r="238" spans="30:30" ht="30" customHeight="1" x14ac:dyDescent="0.35">
      <c r="AD238" s="93"/>
    </row>
    <row r="239" spans="30:30" ht="30" customHeight="1" x14ac:dyDescent="0.35">
      <c r="AD239" s="93"/>
    </row>
    <row r="240" spans="30:30" ht="30" customHeight="1" x14ac:dyDescent="0.35">
      <c r="AD240" s="93"/>
    </row>
    <row r="241" spans="30:30" ht="30" customHeight="1" x14ac:dyDescent="0.35">
      <c r="AD241" s="93"/>
    </row>
    <row r="242" spans="30:30" ht="30" customHeight="1" x14ac:dyDescent="0.35">
      <c r="AD242" s="93"/>
    </row>
    <row r="243" spans="30:30" ht="30" customHeight="1" x14ac:dyDescent="0.35">
      <c r="AD243" s="93"/>
    </row>
    <row r="244" spans="30:30" ht="30" customHeight="1" x14ac:dyDescent="0.35">
      <c r="AD244" s="93"/>
    </row>
    <row r="245" spans="30:30" ht="30" customHeight="1" x14ac:dyDescent="0.35">
      <c r="AD245" s="93"/>
    </row>
    <row r="246" spans="30:30" ht="30" customHeight="1" x14ac:dyDescent="0.35">
      <c r="AD246" s="93"/>
    </row>
    <row r="247" spans="30:30" ht="30" customHeight="1" x14ac:dyDescent="0.35">
      <c r="AD247" s="93"/>
    </row>
    <row r="248" spans="30:30" ht="30" customHeight="1" x14ac:dyDescent="0.35">
      <c r="AD248" s="93"/>
    </row>
    <row r="249" spans="30:30" ht="30" customHeight="1" x14ac:dyDescent="0.35">
      <c r="AD249" s="93"/>
    </row>
    <row r="250" spans="30:30" ht="30" customHeight="1" x14ac:dyDescent="0.35">
      <c r="AD250" s="93"/>
    </row>
    <row r="251" spans="30:30" ht="30" customHeight="1" x14ac:dyDescent="0.35">
      <c r="AD251" s="93"/>
    </row>
    <row r="252" spans="30:30" ht="30" customHeight="1" x14ac:dyDescent="0.35">
      <c r="AD252" s="93"/>
    </row>
    <row r="253" spans="30:30" ht="30" customHeight="1" x14ac:dyDescent="0.35">
      <c r="AD253" s="93"/>
    </row>
    <row r="254" spans="30:30" ht="30" customHeight="1" x14ac:dyDescent="0.35">
      <c r="AD254" s="93"/>
    </row>
    <row r="255" spans="30:30" ht="30" customHeight="1" x14ac:dyDescent="0.35">
      <c r="AD255" s="93"/>
    </row>
    <row r="256" spans="30:30" ht="30" customHeight="1" x14ac:dyDescent="0.35">
      <c r="AD256" s="93"/>
    </row>
    <row r="257" spans="30:30" ht="30" customHeight="1" x14ac:dyDescent="0.35">
      <c r="AD257" s="93"/>
    </row>
    <row r="258" spans="30:30" ht="30" customHeight="1" x14ac:dyDescent="0.35">
      <c r="AD258" s="93"/>
    </row>
    <row r="259" spans="30:30" ht="30" customHeight="1" x14ac:dyDescent="0.35">
      <c r="AD259" s="93"/>
    </row>
    <row r="260" spans="30:30" ht="30" customHeight="1" x14ac:dyDescent="0.35">
      <c r="AD260" s="93"/>
    </row>
    <row r="261" spans="30:30" ht="30" customHeight="1" x14ac:dyDescent="0.35">
      <c r="AD261" s="93"/>
    </row>
    <row r="262" spans="30:30" ht="30" customHeight="1" x14ac:dyDescent="0.35">
      <c r="AD262" s="93"/>
    </row>
    <row r="263" spans="30:30" ht="30" customHeight="1" x14ac:dyDescent="0.35">
      <c r="AD263" s="93"/>
    </row>
    <row r="264" spans="30:30" ht="30" customHeight="1" x14ac:dyDescent="0.35">
      <c r="AD264" s="93"/>
    </row>
    <row r="265" spans="30:30" ht="30" customHeight="1" x14ac:dyDescent="0.35">
      <c r="AD265" s="93"/>
    </row>
    <row r="266" spans="30:30" ht="30" customHeight="1" x14ac:dyDescent="0.35">
      <c r="AD266" s="93"/>
    </row>
    <row r="267" spans="30:30" ht="30" customHeight="1" x14ac:dyDescent="0.35">
      <c r="AD267" s="93"/>
    </row>
    <row r="268" spans="30:30" ht="30" customHeight="1" x14ac:dyDescent="0.35">
      <c r="AD268" s="93"/>
    </row>
    <row r="269" spans="30:30" ht="30" customHeight="1" x14ac:dyDescent="0.35">
      <c r="AD269" s="93"/>
    </row>
    <row r="270" spans="30:30" ht="30" customHeight="1" x14ac:dyDescent="0.35">
      <c r="AD270" s="93"/>
    </row>
    <row r="271" spans="30:30" ht="30" customHeight="1" x14ac:dyDescent="0.35">
      <c r="AD271" s="93"/>
    </row>
    <row r="272" spans="30:30" ht="30" customHeight="1" x14ac:dyDescent="0.35">
      <c r="AD272" s="93"/>
    </row>
    <row r="273" spans="30:30" ht="30" customHeight="1" x14ac:dyDescent="0.35">
      <c r="AD273" s="93"/>
    </row>
    <row r="274" spans="30:30" ht="30" customHeight="1" x14ac:dyDescent="0.35">
      <c r="AD274" s="93"/>
    </row>
    <row r="275" spans="30:30" ht="30" customHeight="1" x14ac:dyDescent="0.35">
      <c r="AD275" s="93"/>
    </row>
    <row r="276" spans="30:30" ht="30" customHeight="1" x14ac:dyDescent="0.35">
      <c r="AD276" s="93"/>
    </row>
    <row r="277" spans="30:30" ht="30" customHeight="1" x14ac:dyDescent="0.35">
      <c r="AD277" s="93"/>
    </row>
    <row r="278" spans="30:30" ht="30" customHeight="1" x14ac:dyDescent="0.35">
      <c r="AD278" s="93"/>
    </row>
    <row r="279" spans="30:30" ht="30" customHeight="1" x14ac:dyDescent="0.35">
      <c r="AD279" s="93"/>
    </row>
    <row r="280" spans="30:30" ht="30" customHeight="1" x14ac:dyDescent="0.35">
      <c r="AD280" s="93"/>
    </row>
    <row r="281" spans="30:30" ht="30" customHeight="1" x14ac:dyDescent="0.35">
      <c r="AD281" s="93"/>
    </row>
    <row r="282" spans="30:30" ht="30" customHeight="1" x14ac:dyDescent="0.35">
      <c r="AD282" s="93"/>
    </row>
    <row r="283" spans="30:30" ht="30" customHeight="1" x14ac:dyDescent="0.35">
      <c r="AD283" s="93"/>
    </row>
    <row r="284" spans="30:30" ht="30" customHeight="1" x14ac:dyDescent="0.35">
      <c r="AD284" s="93"/>
    </row>
    <row r="285" spans="30:30" ht="30" customHeight="1" x14ac:dyDescent="0.35">
      <c r="AD285" s="93"/>
    </row>
    <row r="286" spans="30:30" ht="30" customHeight="1" x14ac:dyDescent="0.35">
      <c r="AD286" s="93"/>
    </row>
    <row r="287" spans="30:30" ht="30" customHeight="1" x14ac:dyDescent="0.35">
      <c r="AD287" s="93"/>
    </row>
    <row r="288" spans="30:30" ht="30" customHeight="1" x14ac:dyDescent="0.35">
      <c r="AD288" s="93"/>
    </row>
    <row r="289" spans="30:30" ht="30" customHeight="1" x14ac:dyDescent="0.35">
      <c r="AD289" s="93"/>
    </row>
    <row r="290" spans="30:30" ht="30" customHeight="1" x14ac:dyDescent="0.35">
      <c r="AD290" s="93"/>
    </row>
    <row r="291" spans="30:30" ht="30" customHeight="1" x14ac:dyDescent="0.35">
      <c r="AD291" s="93"/>
    </row>
    <row r="292" spans="30:30" ht="30" customHeight="1" x14ac:dyDescent="0.35">
      <c r="AD292" s="93"/>
    </row>
    <row r="293" spans="30:30" ht="30" customHeight="1" x14ac:dyDescent="0.35">
      <c r="AD293" s="93"/>
    </row>
    <row r="294" spans="30:30" ht="30" customHeight="1" x14ac:dyDescent="0.35">
      <c r="AD294" s="93"/>
    </row>
    <row r="295" spans="30:30" ht="30" customHeight="1" x14ac:dyDescent="0.35">
      <c r="AD295" s="93"/>
    </row>
    <row r="296" spans="30:30" ht="30" customHeight="1" x14ac:dyDescent="0.35">
      <c r="AD296" s="93"/>
    </row>
    <row r="297" spans="30:30" ht="30" customHeight="1" x14ac:dyDescent="0.35">
      <c r="AD297" s="93"/>
    </row>
    <row r="298" spans="30:30" ht="30" customHeight="1" x14ac:dyDescent="0.35">
      <c r="AD298" s="93"/>
    </row>
    <row r="299" spans="30:30" ht="30" customHeight="1" x14ac:dyDescent="0.35">
      <c r="AD299" s="93"/>
    </row>
    <row r="300" spans="30:30" ht="30" customHeight="1" x14ac:dyDescent="0.35">
      <c r="AD300" s="93"/>
    </row>
    <row r="301" spans="30:30" ht="30" customHeight="1" x14ac:dyDescent="0.35">
      <c r="AD301" s="93"/>
    </row>
    <row r="302" spans="30:30" ht="30" customHeight="1" x14ac:dyDescent="0.35">
      <c r="AD302" s="93"/>
    </row>
    <row r="303" spans="30:30" ht="30" customHeight="1" x14ac:dyDescent="0.35">
      <c r="AD303" s="93"/>
    </row>
    <row r="304" spans="30:30" ht="30" customHeight="1" x14ac:dyDescent="0.35">
      <c r="AD304" s="93"/>
    </row>
    <row r="305" spans="30:30" ht="30" customHeight="1" x14ac:dyDescent="0.35">
      <c r="AD305" s="93"/>
    </row>
    <row r="306" spans="30:30" ht="30" customHeight="1" x14ac:dyDescent="0.35">
      <c r="AD306" s="93"/>
    </row>
    <row r="307" spans="30:30" ht="30" customHeight="1" x14ac:dyDescent="0.35">
      <c r="AD307" s="93"/>
    </row>
    <row r="308" spans="30:30" ht="30" customHeight="1" x14ac:dyDescent="0.35">
      <c r="AD308" s="93"/>
    </row>
    <row r="309" spans="30:30" ht="30" customHeight="1" x14ac:dyDescent="0.35">
      <c r="AD309" s="93"/>
    </row>
    <row r="310" spans="30:30" ht="30" customHeight="1" x14ac:dyDescent="0.35">
      <c r="AD310" s="93"/>
    </row>
    <row r="311" spans="30:30" ht="30" customHeight="1" x14ac:dyDescent="0.35">
      <c r="AD311" s="93"/>
    </row>
    <row r="312" spans="30:30" ht="30" customHeight="1" x14ac:dyDescent="0.35">
      <c r="AD312" s="93"/>
    </row>
    <row r="313" spans="30:30" ht="30" customHeight="1" x14ac:dyDescent="0.35">
      <c r="AD313" s="93"/>
    </row>
    <row r="314" spans="30:30" ht="30" customHeight="1" x14ac:dyDescent="0.35">
      <c r="AD314" s="93"/>
    </row>
    <row r="315" spans="30:30" ht="30" customHeight="1" x14ac:dyDescent="0.35">
      <c r="AD315" s="93"/>
    </row>
    <row r="316" spans="30:30" ht="30" customHeight="1" x14ac:dyDescent="0.35">
      <c r="AD316" s="93"/>
    </row>
    <row r="317" spans="30:30" ht="30" customHeight="1" x14ac:dyDescent="0.35">
      <c r="AD317" s="93"/>
    </row>
    <row r="318" spans="30:30" ht="30" customHeight="1" x14ac:dyDescent="0.35">
      <c r="AD318" s="93"/>
    </row>
    <row r="319" spans="30:30" ht="30" customHeight="1" x14ac:dyDescent="0.35">
      <c r="AD319" s="93"/>
    </row>
    <row r="320" spans="30:30" ht="30" customHeight="1" x14ac:dyDescent="0.35">
      <c r="AD320" s="93"/>
    </row>
    <row r="321" spans="30:30" ht="30" customHeight="1" x14ac:dyDescent="0.35">
      <c r="AD321" s="93"/>
    </row>
    <row r="322" spans="30:30" ht="30" customHeight="1" x14ac:dyDescent="0.35">
      <c r="AD322" s="93"/>
    </row>
    <row r="323" spans="30:30" ht="30" customHeight="1" x14ac:dyDescent="0.35">
      <c r="AD323" s="93"/>
    </row>
    <row r="324" spans="30:30" ht="30" customHeight="1" x14ac:dyDescent="0.35">
      <c r="AD324" s="93"/>
    </row>
    <row r="325" spans="30:30" ht="30" customHeight="1" x14ac:dyDescent="0.35">
      <c r="AD325" s="93"/>
    </row>
    <row r="326" spans="30:30" ht="30" customHeight="1" x14ac:dyDescent="0.35">
      <c r="AD326" s="93"/>
    </row>
    <row r="327" spans="30:30" ht="30" customHeight="1" x14ac:dyDescent="0.35">
      <c r="AD327" s="93"/>
    </row>
    <row r="328" spans="30:30" ht="30" customHeight="1" x14ac:dyDescent="0.35">
      <c r="AD328" s="93"/>
    </row>
    <row r="329" spans="30:30" ht="30" customHeight="1" x14ac:dyDescent="0.35">
      <c r="AD329" s="93"/>
    </row>
    <row r="330" spans="30:30" ht="30" customHeight="1" x14ac:dyDescent="0.35">
      <c r="AD330" s="93"/>
    </row>
    <row r="331" spans="30:30" ht="30" customHeight="1" x14ac:dyDescent="0.35">
      <c r="AD331" s="93"/>
    </row>
    <row r="332" spans="30:30" ht="30" customHeight="1" x14ac:dyDescent="0.35">
      <c r="AD332" s="93"/>
    </row>
    <row r="333" spans="30:30" ht="30" customHeight="1" x14ac:dyDescent="0.35">
      <c r="AD333" s="93"/>
    </row>
    <row r="334" spans="30:30" ht="30" customHeight="1" x14ac:dyDescent="0.35">
      <c r="AD334" s="93"/>
    </row>
    <row r="335" spans="30:30" ht="30" customHeight="1" x14ac:dyDescent="0.35">
      <c r="AD335" s="93"/>
    </row>
    <row r="336" spans="30:30" ht="30" customHeight="1" x14ac:dyDescent="0.35">
      <c r="AD336" s="93"/>
    </row>
    <row r="337" spans="30:30" ht="30" customHeight="1" x14ac:dyDescent="0.35">
      <c r="AD337" s="93"/>
    </row>
    <row r="338" spans="30:30" ht="30" customHeight="1" x14ac:dyDescent="0.35">
      <c r="AD338" s="93"/>
    </row>
    <row r="339" spans="30:30" ht="30" customHeight="1" x14ac:dyDescent="0.35">
      <c r="AD339" s="93"/>
    </row>
    <row r="340" spans="30:30" ht="30" customHeight="1" x14ac:dyDescent="0.35">
      <c r="AD340" s="93"/>
    </row>
    <row r="341" spans="30:30" ht="30" customHeight="1" x14ac:dyDescent="0.35">
      <c r="AD341" s="93"/>
    </row>
    <row r="342" spans="30:30" ht="30" customHeight="1" x14ac:dyDescent="0.35">
      <c r="AD342" s="93"/>
    </row>
    <row r="343" spans="30:30" ht="30" customHeight="1" x14ac:dyDescent="0.35">
      <c r="AD343" s="93"/>
    </row>
    <row r="344" spans="30:30" ht="30" customHeight="1" x14ac:dyDescent="0.35">
      <c r="AD344" s="93"/>
    </row>
    <row r="345" spans="30:30" ht="30" customHeight="1" x14ac:dyDescent="0.35">
      <c r="AD345" s="93"/>
    </row>
    <row r="346" spans="30:30" ht="30" customHeight="1" x14ac:dyDescent="0.35">
      <c r="AD346" s="93"/>
    </row>
    <row r="347" spans="30:30" ht="30" customHeight="1" x14ac:dyDescent="0.35">
      <c r="AD347" s="93"/>
    </row>
    <row r="348" spans="30:30" ht="30" customHeight="1" x14ac:dyDescent="0.35">
      <c r="AD348" s="93"/>
    </row>
    <row r="349" spans="30:30" ht="30" customHeight="1" x14ac:dyDescent="0.35">
      <c r="AD349" s="93"/>
    </row>
    <row r="350" spans="30:30" ht="30" customHeight="1" x14ac:dyDescent="0.35">
      <c r="AD350" s="93"/>
    </row>
    <row r="351" spans="30:30" ht="30" customHeight="1" x14ac:dyDescent="0.35">
      <c r="AD351" s="93"/>
    </row>
    <row r="352" spans="30:30" ht="30" customHeight="1" x14ac:dyDescent="0.35">
      <c r="AD352" s="93"/>
    </row>
    <row r="353" spans="30:30" ht="30" customHeight="1" x14ac:dyDescent="0.35">
      <c r="AD353" s="93"/>
    </row>
    <row r="354" spans="30:30" ht="30" customHeight="1" x14ac:dyDescent="0.35">
      <c r="AD354" s="93"/>
    </row>
    <row r="355" spans="30:30" ht="30" customHeight="1" x14ac:dyDescent="0.35">
      <c r="AD355" s="93"/>
    </row>
    <row r="356" spans="30:30" ht="30" customHeight="1" x14ac:dyDescent="0.35">
      <c r="AD356" s="93"/>
    </row>
    <row r="357" spans="30:30" ht="30" customHeight="1" x14ac:dyDescent="0.35">
      <c r="AD357" s="93"/>
    </row>
    <row r="358" spans="30:30" ht="30" customHeight="1" x14ac:dyDescent="0.35">
      <c r="AD358" s="93"/>
    </row>
    <row r="359" spans="30:30" ht="30" customHeight="1" x14ac:dyDescent="0.35">
      <c r="AD359" s="93"/>
    </row>
    <row r="360" spans="30:30" ht="30" customHeight="1" x14ac:dyDescent="0.35">
      <c r="AD360" s="93"/>
    </row>
    <row r="361" spans="30:30" ht="30" customHeight="1" x14ac:dyDescent="0.35">
      <c r="AD361" s="93"/>
    </row>
    <row r="362" spans="30:30" ht="30" customHeight="1" x14ac:dyDescent="0.35">
      <c r="AD362" s="93"/>
    </row>
    <row r="363" spans="30:30" ht="30" customHeight="1" x14ac:dyDescent="0.35">
      <c r="AD363" s="93"/>
    </row>
    <row r="364" spans="30:30" ht="30" customHeight="1" x14ac:dyDescent="0.35">
      <c r="AD364" s="93"/>
    </row>
    <row r="365" spans="30:30" ht="30" customHeight="1" x14ac:dyDescent="0.35">
      <c r="AD365" s="93"/>
    </row>
    <row r="366" spans="30:30" ht="30" customHeight="1" x14ac:dyDescent="0.35">
      <c r="AD366" s="93"/>
    </row>
    <row r="367" spans="30:30" ht="30" customHeight="1" x14ac:dyDescent="0.35">
      <c r="AD367" s="93"/>
    </row>
    <row r="368" spans="30:30" ht="30" customHeight="1" x14ac:dyDescent="0.35">
      <c r="AD368" s="93"/>
    </row>
    <row r="369" spans="30:30" ht="30" customHeight="1" x14ac:dyDescent="0.35">
      <c r="AD369" s="93"/>
    </row>
    <row r="370" spans="30:30" ht="30" customHeight="1" x14ac:dyDescent="0.35">
      <c r="AD370" s="93"/>
    </row>
    <row r="371" spans="30:30" ht="30" customHeight="1" x14ac:dyDescent="0.35">
      <c r="AD371" s="93"/>
    </row>
    <row r="372" spans="30:30" ht="30" customHeight="1" x14ac:dyDescent="0.35">
      <c r="AD372" s="93"/>
    </row>
    <row r="373" spans="30:30" ht="30" customHeight="1" x14ac:dyDescent="0.35">
      <c r="AD373" s="93"/>
    </row>
    <row r="374" spans="30:30" ht="30" customHeight="1" x14ac:dyDescent="0.35">
      <c r="AD374" s="93"/>
    </row>
    <row r="375" spans="30:30" ht="30" customHeight="1" x14ac:dyDescent="0.35">
      <c r="AD375" s="93"/>
    </row>
    <row r="376" spans="30:30" ht="30" customHeight="1" x14ac:dyDescent="0.35">
      <c r="AD376" s="93"/>
    </row>
    <row r="377" spans="30:30" ht="30" customHeight="1" x14ac:dyDescent="0.35">
      <c r="AD377" s="93"/>
    </row>
    <row r="378" spans="30:30" ht="30" customHeight="1" x14ac:dyDescent="0.35">
      <c r="AD378" s="93"/>
    </row>
    <row r="379" spans="30:30" ht="30" customHeight="1" x14ac:dyDescent="0.35">
      <c r="AD379" s="93"/>
    </row>
    <row r="380" spans="30:30" ht="30" customHeight="1" x14ac:dyDescent="0.35">
      <c r="AD380" s="93"/>
    </row>
    <row r="381" spans="30:30" ht="30" customHeight="1" x14ac:dyDescent="0.35">
      <c r="AD381" s="93"/>
    </row>
    <row r="382" spans="30:30" ht="30" customHeight="1" x14ac:dyDescent="0.35">
      <c r="AD382" s="93"/>
    </row>
    <row r="383" spans="30:30" ht="30" customHeight="1" x14ac:dyDescent="0.35">
      <c r="AD383" s="93"/>
    </row>
    <row r="384" spans="30:30" ht="30" customHeight="1" x14ac:dyDescent="0.35">
      <c r="AD384" s="93"/>
    </row>
    <row r="385" spans="30:30" ht="30" customHeight="1" x14ac:dyDescent="0.35">
      <c r="AD385" s="93"/>
    </row>
    <row r="386" spans="30:30" ht="30" customHeight="1" x14ac:dyDescent="0.35">
      <c r="AD386" s="93"/>
    </row>
    <row r="387" spans="30:30" ht="30" customHeight="1" x14ac:dyDescent="0.35">
      <c r="AD387" s="93"/>
    </row>
    <row r="388" spans="30:30" ht="30" customHeight="1" x14ac:dyDescent="0.35">
      <c r="AD388" s="93"/>
    </row>
    <row r="389" spans="30:30" ht="30" customHeight="1" x14ac:dyDescent="0.35">
      <c r="AD389" s="93"/>
    </row>
    <row r="390" spans="30:30" ht="30" customHeight="1" x14ac:dyDescent="0.35">
      <c r="AD390" s="93"/>
    </row>
    <row r="391" spans="30:30" ht="30" customHeight="1" x14ac:dyDescent="0.35">
      <c r="AD391" s="93"/>
    </row>
    <row r="392" spans="30:30" ht="30" customHeight="1" x14ac:dyDescent="0.35">
      <c r="AD392" s="93"/>
    </row>
    <row r="393" spans="30:30" ht="30" customHeight="1" x14ac:dyDescent="0.35">
      <c r="AD393" s="93"/>
    </row>
    <row r="394" spans="30:30" ht="30" customHeight="1" x14ac:dyDescent="0.35">
      <c r="AD394" s="93"/>
    </row>
    <row r="395" spans="30:30" ht="30" customHeight="1" x14ac:dyDescent="0.35">
      <c r="AD395" s="93"/>
    </row>
    <row r="396" spans="30:30" ht="30" customHeight="1" x14ac:dyDescent="0.35">
      <c r="AD396" s="93"/>
    </row>
    <row r="397" spans="30:30" ht="30" customHeight="1" x14ac:dyDescent="0.35">
      <c r="AD397" s="93"/>
    </row>
    <row r="398" spans="30:30" ht="30" customHeight="1" x14ac:dyDescent="0.35">
      <c r="AD398" s="93"/>
    </row>
    <row r="399" spans="30:30" ht="30" customHeight="1" x14ac:dyDescent="0.35">
      <c r="AD399" s="93"/>
    </row>
    <row r="400" spans="30:30" ht="30" customHeight="1" x14ac:dyDescent="0.35">
      <c r="AD400" s="93"/>
    </row>
    <row r="401" spans="30:30" ht="30" customHeight="1" x14ac:dyDescent="0.35">
      <c r="AD401" s="93"/>
    </row>
    <row r="402" spans="30:30" ht="30" customHeight="1" x14ac:dyDescent="0.35">
      <c r="AD402" s="93"/>
    </row>
    <row r="403" spans="30:30" ht="30" customHeight="1" x14ac:dyDescent="0.35">
      <c r="AD403" s="93"/>
    </row>
    <row r="404" spans="30:30" ht="30" customHeight="1" x14ac:dyDescent="0.35">
      <c r="AD404" s="93"/>
    </row>
    <row r="405" spans="30:30" ht="30" customHeight="1" x14ac:dyDescent="0.35">
      <c r="AD405" s="93"/>
    </row>
    <row r="406" spans="30:30" ht="30" customHeight="1" x14ac:dyDescent="0.35">
      <c r="AD406" s="93"/>
    </row>
    <row r="407" spans="30:30" ht="30" customHeight="1" x14ac:dyDescent="0.35">
      <c r="AD407" s="93"/>
    </row>
    <row r="408" spans="30:30" ht="30" customHeight="1" x14ac:dyDescent="0.35">
      <c r="AD408" s="93"/>
    </row>
    <row r="409" spans="30:30" ht="30" customHeight="1" x14ac:dyDescent="0.35">
      <c r="AD409" s="93"/>
    </row>
    <row r="410" spans="30:30" ht="30" customHeight="1" x14ac:dyDescent="0.35">
      <c r="AD410" s="93"/>
    </row>
    <row r="411" spans="30:30" ht="30" customHeight="1" x14ac:dyDescent="0.35">
      <c r="AD411" s="93"/>
    </row>
    <row r="412" spans="30:30" ht="30" customHeight="1" x14ac:dyDescent="0.35">
      <c r="AD412" s="93"/>
    </row>
    <row r="413" spans="30:30" ht="30" customHeight="1" x14ac:dyDescent="0.35">
      <c r="AD413" s="93"/>
    </row>
    <row r="414" spans="30:30" ht="30" customHeight="1" x14ac:dyDescent="0.35">
      <c r="AD414" s="93"/>
    </row>
    <row r="415" spans="30:30" ht="30" customHeight="1" x14ac:dyDescent="0.35">
      <c r="AD415" s="93"/>
    </row>
    <row r="416" spans="30:30" ht="30" customHeight="1" x14ac:dyDescent="0.35">
      <c r="AD416" s="93"/>
    </row>
    <row r="417" spans="30:30" ht="30" customHeight="1" x14ac:dyDescent="0.35">
      <c r="AD417" s="93"/>
    </row>
    <row r="418" spans="30:30" ht="30" customHeight="1" x14ac:dyDescent="0.35">
      <c r="AD418" s="93"/>
    </row>
    <row r="419" spans="30:30" ht="30" customHeight="1" x14ac:dyDescent="0.35">
      <c r="AD419" s="93"/>
    </row>
    <row r="420" spans="30:30" ht="30" customHeight="1" x14ac:dyDescent="0.35">
      <c r="AD420" s="93"/>
    </row>
    <row r="421" spans="30:30" ht="30" customHeight="1" x14ac:dyDescent="0.35">
      <c r="AD421" s="93"/>
    </row>
    <row r="422" spans="30:30" ht="30" customHeight="1" x14ac:dyDescent="0.35">
      <c r="AD422" s="93"/>
    </row>
    <row r="423" spans="30:30" ht="30" customHeight="1" x14ac:dyDescent="0.35">
      <c r="AD423" s="93"/>
    </row>
    <row r="424" spans="30:30" ht="30" customHeight="1" x14ac:dyDescent="0.35">
      <c r="AD424" s="93"/>
    </row>
    <row r="425" spans="30:30" ht="30" customHeight="1" x14ac:dyDescent="0.35">
      <c r="AD425" s="93"/>
    </row>
    <row r="426" spans="30:30" ht="30" customHeight="1" x14ac:dyDescent="0.35">
      <c r="AD426" s="93"/>
    </row>
    <row r="427" spans="30:30" ht="30" customHeight="1" x14ac:dyDescent="0.35">
      <c r="AD427" s="93"/>
    </row>
    <row r="428" spans="30:30" ht="30" customHeight="1" x14ac:dyDescent="0.35">
      <c r="AD428" s="93"/>
    </row>
    <row r="429" spans="30:30" ht="30" customHeight="1" x14ac:dyDescent="0.35">
      <c r="AD429" s="93"/>
    </row>
    <row r="430" spans="30:30" ht="30" customHeight="1" x14ac:dyDescent="0.35">
      <c r="AD430" s="93"/>
    </row>
    <row r="431" spans="30:30" ht="30" customHeight="1" x14ac:dyDescent="0.35">
      <c r="AD431" s="93"/>
    </row>
    <row r="432" spans="30:30" ht="30" customHeight="1" x14ac:dyDescent="0.35">
      <c r="AD432" s="93"/>
    </row>
    <row r="433" spans="30:30" ht="30" customHeight="1" x14ac:dyDescent="0.35">
      <c r="AD433" s="93"/>
    </row>
    <row r="434" spans="30:30" ht="30" customHeight="1" x14ac:dyDescent="0.35">
      <c r="AD434" s="93"/>
    </row>
    <row r="435" spans="30:30" ht="30" customHeight="1" x14ac:dyDescent="0.35">
      <c r="AD435" s="93"/>
    </row>
    <row r="436" spans="30:30" ht="30" customHeight="1" x14ac:dyDescent="0.35">
      <c r="AD436" s="93"/>
    </row>
    <row r="437" spans="30:30" ht="30" customHeight="1" x14ac:dyDescent="0.35">
      <c r="AD437" s="93"/>
    </row>
    <row r="438" spans="30:30" ht="30" customHeight="1" x14ac:dyDescent="0.35">
      <c r="AD438" s="93"/>
    </row>
    <row r="439" spans="30:30" ht="30" customHeight="1" x14ac:dyDescent="0.35">
      <c r="AD439" s="93"/>
    </row>
    <row r="440" spans="30:30" ht="30" customHeight="1" x14ac:dyDescent="0.35">
      <c r="AD440" s="93"/>
    </row>
    <row r="441" spans="30:30" ht="30" customHeight="1" x14ac:dyDescent="0.35">
      <c r="AD441" s="93"/>
    </row>
    <row r="442" spans="30:30" ht="30" customHeight="1" x14ac:dyDescent="0.35">
      <c r="AD442" s="93"/>
    </row>
    <row r="443" spans="30:30" ht="30" customHeight="1" x14ac:dyDescent="0.35">
      <c r="AD443" s="93"/>
    </row>
    <row r="444" spans="30:30" ht="30" customHeight="1" x14ac:dyDescent="0.35">
      <c r="AD444" s="93"/>
    </row>
    <row r="445" spans="30:30" ht="30" customHeight="1" x14ac:dyDescent="0.35">
      <c r="AD445" s="93"/>
    </row>
    <row r="446" spans="30:30" ht="30" customHeight="1" x14ac:dyDescent="0.35">
      <c r="AD446" s="93"/>
    </row>
    <row r="447" spans="30:30" ht="30" customHeight="1" x14ac:dyDescent="0.35">
      <c r="AD447" s="93"/>
    </row>
    <row r="448" spans="30:30" ht="30" customHeight="1" x14ac:dyDescent="0.35">
      <c r="AD448" s="93"/>
    </row>
    <row r="449" spans="30:30" ht="30" customHeight="1" x14ac:dyDescent="0.35">
      <c r="AD449" s="93"/>
    </row>
    <row r="450" spans="30:30" ht="30" customHeight="1" x14ac:dyDescent="0.35">
      <c r="AD450" s="93"/>
    </row>
    <row r="451" spans="30:30" ht="30" customHeight="1" x14ac:dyDescent="0.35">
      <c r="AD451" s="93"/>
    </row>
    <row r="452" spans="30:30" ht="30" customHeight="1" x14ac:dyDescent="0.35">
      <c r="AD452" s="93"/>
    </row>
    <row r="453" spans="30:30" ht="30" customHeight="1" x14ac:dyDescent="0.35">
      <c r="AD453" s="93"/>
    </row>
    <row r="454" spans="30:30" ht="30" customHeight="1" x14ac:dyDescent="0.35">
      <c r="AD454" s="93"/>
    </row>
    <row r="455" spans="30:30" ht="30" customHeight="1" x14ac:dyDescent="0.35">
      <c r="AD455" s="93"/>
    </row>
    <row r="456" spans="30:30" ht="30" customHeight="1" x14ac:dyDescent="0.35">
      <c r="AD456" s="93"/>
    </row>
    <row r="457" spans="30:30" ht="30" customHeight="1" x14ac:dyDescent="0.35">
      <c r="AD457" s="93"/>
    </row>
    <row r="458" spans="30:30" ht="30" customHeight="1" x14ac:dyDescent="0.35">
      <c r="AD458" s="93"/>
    </row>
    <row r="459" spans="30:30" ht="30" customHeight="1" x14ac:dyDescent="0.35">
      <c r="AD459" s="93"/>
    </row>
    <row r="460" spans="30:30" ht="30" customHeight="1" x14ac:dyDescent="0.35">
      <c r="AD460" s="93"/>
    </row>
    <row r="461" spans="30:30" ht="30" customHeight="1" x14ac:dyDescent="0.35">
      <c r="AD461" s="93"/>
    </row>
    <row r="462" spans="30:30" ht="30" customHeight="1" x14ac:dyDescent="0.35">
      <c r="AD462" s="93"/>
    </row>
    <row r="463" spans="30:30" ht="30" customHeight="1" x14ac:dyDescent="0.35">
      <c r="AD463" s="93"/>
    </row>
    <row r="464" spans="30:30" ht="30" customHeight="1" x14ac:dyDescent="0.35">
      <c r="AD464" s="93"/>
    </row>
    <row r="465" spans="30:30" ht="30" customHeight="1" x14ac:dyDescent="0.35">
      <c r="AD465" s="93"/>
    </row>
    <row r="466" spans="30:30" ht="30" customHeight="1" x14ac:dyDescent="0.35">
      <c r="AD466" s="93"/>
    </row>
    <row r="467" spans="30:30" ht="30" customHeight="1" x14ac:dyDescent="0.35">
      <c r="AD467" s="93"/>
    </row>
    <row r="468" spans="30:30" ht="30" customHeight="1" x14ac:dyDescent="0.35">
      <c r="AD468" s="93"/>
    </row>
    <row r="469" spans="30:30" ht="30" customHeight="1" x14ac:dyDescent="0.35">
      <c r="AD469" s="93"/>
    </row>
    <row r="470" spans="30:30" ht="30" customHeight="1" x14ac:dyDescent="0.35">
      <c r="AD470" s="93"/>
    </row>
    <row r="471" spans="30:30" ht="30" customHeight="1" x14ac:dyDescent="0.35">
      <c r="AD471" s="93"/>
    </row>
    <row r="472" spans="30:30" ht="30" customHeight="1" x14ac:dyDescent="0.35">
      <c r="AD472" s="93"/>
    </row>
    <row r="473" spans="30:30" ht="30" customHeight="1" x14ac:dyDescent="0.35">
      <c r="AD473" s="93"/>
    </row>
    <row r="474" spans="30:30" ht="30" customHeight="1" x14ac:dyDescent="0.35">
      <c r="AD474" s="93"/>
    </row>
    <row r="475" spans="30:30" ht="30" customHeight="1" x14ac:dyDescent="0.35">
      <c r="AD475" s="93"/>
    </row>
    <row r="476" spans="30:30" ht="30" customHeight="1" x14ac:dyDescent="0.35">
      <c r="AD476" s="93"/>
    </row>
    <row r="477" spans="30:30" ht="30" customHeight="1" x14ac:dyDescent="0.35">
      <c r="AD477" s="93"/>
    </row>
    <row r="478" spans="30:30" ht="30" customHeight="1" x14ac:dyDescent="0.35">
      <c r="AD478" s="93"/>
    </row>
    <row r="479" spans="30:30" ht="30" customHeight="1" x14ac:dyDescent="0.35">
      <c r="AD479" s="93"/>
    </row>
    <row r="480" spans="30:30" ht="30" customHeight="1" x14ac:dyDescent="0.35">
      <c r="AD480" s="93"/>
    </row>
    <row r="481" spans="30:30" ht="30" customHeight="1" x14ac:dyDescent="0.35">
      <c r="AD481" s="93"/>
    </row>
    <row r="482" spans="30:30" ht="30" customHeight="1" x14ac:dyDescent="0.35">
      <c r="AD482" s="93"/>
    </row>
    <row r="483" spans="30:30" ht="30" customHeight="1" x14ac:dyDescent="0.35">
      <c r="AD483" s="93"/>
    </row>
    <row r="484" spans="30:30" ht="30" customHeight="1" x14ac:dyDescent="0.35">
      <c r="AD484" s="93"/>
    </row>
    <row r="485" spans="30:30" ht="30" customHeight="1" x14ac:dyDescent="0.35">
      <c r="AD485" s="93"/>
    </row>
    <row r="486" spans="30:30" ht="30" customHeight="1" x14ac:dyDescent="0.35">
      <c r="AD486" s="93"/>
    </row>
    <row r="487" spans="30:30" ht="30" customHeight="1" x14ac:dyDescent="0.35">
      <c r="AD487" s="93"/>
    </row>
    <row r="488" spans="30:30" ht="30" customHeight="1" x14ac:dyDescent="0.35">
      <c r="AD488" s="93"/>
    </row>
    <row r="489" spans="30:30" ht="30" customHeight="1" x14ac:dyDescent="0.35">
      <c r="AD489" s="93"/>
    </row>
    <row r="490" spans="30:30" ht="30" customHeight="1" x14ac:dyDescent="0.35">
      <c r="AD490" s="93"/>
    </row>
    <row r="491" spans="30:30" ht="30" customHeight="1" x14ac:dyDescent="0.35">
      <c r="AD491" s="93"/>
    </row>
    <row r="492" spans="30:30" ht="30" customHeight="1" x14ac:dyDescent="0.35">
      <c r="AD492" s="93"/>
    </row>
    <row r="493" spans="30:30" ht="30" customHeight="1" x14ac:dyDescent="0.35">
      <c r="AD493" s="93"/>
    </row>
    <row r="494" spans="30:30" ht="30" customHeight="1" x14ac:dyDescent="0.35">
      <c r="AD494" s="93"/>
    </row>
    <row r="495" spans="30:30" ht="30" customHeight="1" x14ac:dyDescent="0.35">
      <c r="AD495" s="93"/>
    </row>
    <row r="496" spans="30:30" ht="30" customHeight="1" x14ac:dyDescent="0.35">
      <c r="AD496" s="93"/>
    </row>
    <row r="497" spans="30:30" ht="30" customHeight="1" x14ac:dyDescent="0.35">
      <c r="AD497" s="93"/>
    </row>
    <row r="498" spans="30:30" ht="30" customHeight="1" x14ac:dyDescent="0.35">
      <c r="AD498" s="93"/>
    </row>
    <row r="499" spans="30:30" ht="30" customHeight="1" x14ac:dyDescent="0.35">
      <c r="AD499" s="93"/>
    </row>
    <row r="500" spans="30:30" ht="30" customHeight="1" x14ac:dyDescent="0.35">
      <c r="AD500" s="93"/>
    </row>
    <row r="501" spans="30:30" ht="30" customHeight="1" x14ac:dyDescent="0.35">
      <c r="AD501" s="93"/>
    </row>
    <row r="502" spans="30:30" ht="30" customHeight="1" x14ac:dyDescent="0.35">
      <c r="AD502" s="93"/>
    </row>
    <row r="503" spans="30:30" ht="30" customHeight="1" x14ac:dyDescent="0.35">
      <c r="AD503" s="93"/>
    </row>
    <row r="504" spans="30:30" ht="30" customHeight="1" x14ac:dyDescent="0.35">
      <c r="AD504" s="93"/>
    </row>
    <row r="505" spans="30:30" ht="30" customHeight="1" x14ac:dyDescent="0.35">
      <c r="AD505" s="93"/>
    </row>
    <row r="506" spans="30:30" ht="30" customHeight="1" x14ac:dyDescent="0.35">
      <c r="AD506" s="93"/>
    </row>
    <row r="507" spans="30:30" ht="30" customHeight="1" x14ac:dyDescent="0.35">
      <c r="AD507" s="93"/>
    </row>
    <row r="508" spans="30:30" ht="30" customHeight="1" x14ac:dyDescent="0.35">
      <c r="AD508" s="93"/>
    </row>
    <row r="509" spans="30:30" ht="30" customHeight="1" x14ac:dyDescent="0.35">
      <c r="AD509" s="93"/>
    </row>
    <row r="510" spans="30:30" ht="30" customHeight="1" x14ac:dyDescent="0.35">
      <c r="AD510" s="93"/>
    </row>
    <row r="511" spans="30:30" ht="30" customHeight="1" x14ac:dyDescent="0.35">
      <c r="AD511" s="93"/>
    </row>
    <row r="512" spans="30:30" ht="30" customHeight="1" x14ac:dyDescent="0.35">
      <c r="AD512" s="93"/>
    </row>
    <row r="513" spans="30:30" ht="30" customHeight="1" x14ac:dyDescent="0.35">
      <c r="AD513" s="93"/>
    </row>
    <row r="514" spans="30:30" ht="30" customHeight="1" x14ac:dyDescent="0.35">
      <c r="AD514" s="93"/>
    </row>
    <row r="515" spans="30:30" ht="30" customHeight="1" x14ac:dyDescent="0.35">
      <c r="AD515" s="93"/>
    </row>
    <row r="516" spans="30:30" ht="30" customHeight="1" x14ac:dyDescent="0.35">
      <c r="AD516" s="93"/>
    </row>
    <row r="517" spans="30:30" ht="30" customHeight="1" x14ac:dyDescent="0.35">
      <c r="AD517" s="93"/>
    </row>
    <row r="518" spans="30:30" ht="30" customHeight="1" x14ac:dyDescent="0.35">
      <c r="AD518" s="93"/>
    </row>
    <row r="519" spans="30:30" ht="30" customHeight="1" x14ac:dyDescent="0.35">
      <c r="AD519" s="93"/>
    </row>
    <row r="520" spans="30:30" ht="30" customHeight="1" x14ac:dyDescent="0.35">
      <c r="AD520" s="93"/>
    </row>
    <row r="521" spans="30:30" ht="30" customHeight="1" x14ac:dyDescent="0.35">
      <c r="AD521" s="93"/>
    </row>
    <row r="522" spans="30:30" ht="30" customHeight="1" x14ac:dyDescent="0.35">
      <c r="AD522" s="93"/>
    </row>
    <row r="523" spans="30:30" ht="30" customHeight="1" x14ac:dyDescent="0.35">
      <c r="AD523" s="93"/>
    </row>
    <row r="524" spans="30:30" ht="30" customHeight="1" x14ac:dyDescent="0.35">
      <c r="AD524" s="93"/>
    </row>
    <row r="525" spans="30:30" ht="30" customHeight="1" x14ac:dyDescent="0.35">
      <c r="AD525" s="93"/>
    </row>
    <row r="526" spans="30:30" ht="30" customHeight="1" x14ac:dyDescent="0.35">
      <c r="AD526" s="93"/>
    </row>
    <row r="527" spans="30:30" ht="30" customHeight="1" x14ac:dyDescent="0.35">
      <c r="AD527" s="93"/>
    </row>
    <row r="528" spans="30:30" ht="30" customHeight="1" x14ac:dyDescent="0.35">
      <c r="AD528" s="93"/>
    </row>
    <row r="529" spans="30:30" ht="30" customHeight="1" x14ac:dyDescent="0.35">
      <c r="AD529" s="93"/>
    </row>
    <row r="530" spans="30:30" ht="30" customHeight="1" x14ac:dyDescent="0.35">
      <c r="AD530" s="93"/>
    </row>
    <row r="531" spans="30:30" ht="30" customHeight="1" x14ac:dyDescent="0.35">
      <c r="AD531" s="93"/>
    </row>
    <row r="532" spans="30:30" ht="30" customHeight="1" x14ac:dyDescent="0.35">
      <c r="AD532" s="93"/>
    </row>
    <row r="533" spans="30:30" ht="30" customHeight="1" x14ac:dyDescent="0.35">
      <c r="AD533" s="93"/>
    </row>
    <row r="534" spans="30:30" ht="30" customHeight="1" x14ac:dyDescent="0.35">
      <c r="AD534" s="93"/>
    </row>
    <row r="535" spans="30:30" ht="30" customHeight="1" x14ac:dyDescent="0.35">
      <c r="AD535" s="93"/>
    </row>
    <row r="536" spans="30:30" ht="30" customHeight="1" x14ac:dyDescent="0.35">
      <c r="AD536" s="93"/>
    </row>
    <row r="537" spans="30:30" ht="30" customHeight="1" x14ac:dyDescent="0.35">
      <c r="AD537" s="93"/>
    </row>
    <row r="538" spans="30:30" ht="30" customHeight="1" x14ac:dyDescent="0.35">
      <c r="AD538" s="93"/>
    </row>
    <row r="539" spans="30:30" ht="30" customHeight="1" x14ac:dyDescent="0.35">
      <c r="AD539" s="93"/>
    </row>
    <row r="540" spans="30:30" ht="30" customHeight="1" x14ac:dyDescent="0.35">
      <c r="AD540" s="93"/>
    </row>
    <row r="541" spans="30:30" ht="30" customHeight="1" x14ac:dyDescent="0.35">
      <c r="AD541" s="93"/>
    </row>
    <row r="542" spans="30:30" ht="30" customHeight="1" x14ac:dyDescent="0.35">
      <c r="AD542" s="93"/>
    </row>
    <row r="543" spans="30:30" ht="30" customHeight="1" x14ac:dyDescent="0.35">
      <c r="AD543" s="93"/>
    </row>
    <row r="544" spans="30:30" ht="30" customHeight="1" x14ac:dyDescent="0.35">
      <c r="AD544" s="93"/>
    </row>
    <row r="545" spans="30:30" ht="30" customHeight="1" x14ac:dyDescent="0.35">
      <c r="AD545" s="93"/>
    </row>
    <row r="546" spans="30:30" ht="30" customHeight="1" x14ac:dyDescent="0.35">
      <c r="AD546" s="93"/>
    </row>
    <row r="547" spans="30:30" ht="30" customHeight="1" x14ac:dyDescent="0.35">
      <c r="AD547" s="93"/>
    </row>
    <row r="548" spans="30:30" ht="30" customHeight="1" x14ac:dyDescent="0.35">
      <c r="AD548" s="93"/>
    </row>
    <row r="549" spans="30:30" ht="30" customHeight="1" x14ac:dyDescent="0.35">
      <c r="AD549" s="93"/>
    </row>
    <row r="550" spans="30:30" ht="30" customHeight="1" x14ac:dyDescent="0.35">
      <c r="AD550" s="93"/>
    </row>
    <row r="551" spans="30:30" ht="30" customHeight="1" x14ac:dyDescent="0.35">
      <c r="AD551" s="93"/>
    </row>
    <row r="552" spans="30:30" ht="30" customHeight="1" x14ac:dyDescent="0.35">
      <c r="AD552" s="93"/>
    </row>
    <row r="553" spans="30:30" ht="30" customHeight="1" x14ac:dyDescent="0.35">
      <c r="AD553" s="93"/>
    </row>
    <row r="554" spans="30:30" ht="30" customHeight="1" x14ac:dyDescent="0.35">
      <c r="AD554" s="93"/>
    </row>
    <row r="555" spans="30:30" ht="30" customHeight="1" x14ac:dyDescent="0.35">
      <c r="AD555" s="93"/>
    </row>
    <row r="556" spans="30:30" ht="30" customHeight="1" x14ac:dyDescent="0.35">
      <c r="AD556" s="93"/>
    </row>
    <row r="557" spans="30:30" ht="30" customHeight="1" x14ac:dyDescent="0.35">
      <c r="AD557" s="93"/>
    </row>
    <row r="558" spans="30:30" ht="30" customHeight="1" x14ac:dyDescent="0.35">
      <c r="AD558" s="93"/>
    </row>
    <row r="559" spans="30:30" ht="30" customHeight="1" x14ac:dyDescent="0.35">
      <c r="AD559" s="93"/>
    </row>
    <row r="560" spans="30:30" ht="30" customHeight="1" x14ac:dyDescent="0.35">
      <c r="AD560" s="93"/>
    </row>
    <row r="561" spans="30:30" ht="30" customHeight="1" x14ac:dyDescent="0.35">
      <c r="AD561" s="93"/>
    </row>
    <row r="562" spans="30:30" ht="30" customHeight="1" x14ac:dyDescent="0.35">
      <c r="AD562" s="93"/>
    </row>
    <row r="563" spans="30:30" ht="30" customHeight="1" x14ac:dyDescent="0.35">
      <c r="AD563" s="93"/>
    </row>
    <row r="564" spans="30:30" ht="30" customHeight="1" x14ac:dyDescent="0.35">
      <c r="AD564" s="93"/>
    </row>
    <row r="565" spans="30:30" ht="30" customHeight="1" x14ac:dyDescent="0.35">
      <c r="AD565" s="93"/>
    </row>
    <row r="566" spans="30:30" ht="30" customHeight="1" x14ac:dyDescent="0.35">
      <c r="AD566" s="93"/>
    </row>
    <row r="567" spans="30:30" ht="30" customHeight="1" x14ac:dyDescent="0.35">
      <c r="AD567" s="93"/>
    </row>
    <row r="568" spans="30:30" ht="30" customHeight="1" x14ac:dyDescent="0.35">
      <c r="AD568" s="93"/>
    </row>
    <row r="569" spans="30:30" ht="30" customHeight="1" x14ac:dyDescent="0.35">
      <c r="AD569" s="93"/>
    </row>
    <row r="570" spans="30:30" ht="30" customHeight="1" x14ac:dyDescent="0.35">
      <c r="AD570" s="93"/>
    </row>
    <row r="571" spans="30:30" ht="30" customHeight="1" x14ac:dyDescent="0.35">
      <c r="AD571" s="93"/>
    </row>
    <row r="572" spans="30:30" ht="30" customHeight="1" x14ac:dyDescent="0.35">
      <c r="AD572" s="93"/>
    </row>
    <row r="573" spans="30:30" ht="30" customHeight="1" x14ac:dyDescent="0.35">
      <c r="AD573" s="93"/>
    </row>
    <row r="574" spans="30:30" ht="30" customHeight="1" x14ac:dyDescent="0.35">
      <c r="AD574" s="93"/>
    </row>
    <row r="575" spans="30:30" ht="30" customHeight="1" x14ac:dyDescent="0.35">
      <c r="AD575" s="93"/>
    </row>
    <row r="576" spans="30:30" ht="30" customHeight="1" x14ac:dyDescent="0.35">
      <c r="AD576" s="93"/>
    </row>
    <row r="577" spans="30:30" ht="30" customHeight="1" x14ac:dyDescent="0.35">
      <c r="AD577" s="93"/>
    </row>
    <row r="578" spans="30:30" ht="30" customHeight="1" x14ac:dyDescent="0.35">
      <c r="AD578" s="93"/>
    </row>
    <row r="579" spans="30:30" ht="30" customHeight="1" x14ac:dyDescent="0.35">
      <c r="AD579" s="93"/>
    </row>
    <row r="580" spans="30:30" ht="30" customHeight="1" x14ac:dyDescent="0.35">
      <c r="AD580" s="93"/>
    </row>
    <row r="581" spans="30:30" ht="30" customHeight="1" x14ac:dyDescent="0.35">
      <c r="AD581" s="93"/>
    </row>
    <row r="582" spans="30:30" ht="30" customHeight="1" x14ac:dyDescent="0.35">
      <c r="AD582" s="93"/>
    </row>
    <row r="583" spans="30:30" ht="30" customHeight="1" x14ac:dyDescent="0.35">
      <c r="AD583" s="93"/>
    </row>
    <row r="584" spans="30:30" ht="30" customHeight="1" x14ac:dyDescent="0.35">
      <c r="AD584" s="93"/>
    </row>
    <row r="585" spans="30:30" ht="30" customHeight="1" x14ac:dyDescent="0.35">
      <c r="AD585" s="93"/>
    </row>
    <row r="586" spans="30:30" ht="30" customHeight="1" x14ac:dyDescent="0.35">
      <c r="AD586" s="93"/>
    </row>
    <row r="587" spans="30:30" ht="30" customHeight="1" x14ac:dyDescent="0.35">
      <c r="AD587" s="93"/>
    </row>
    <row r="588" spans="30:30" ht="30" customHeight="1" x14ac:dyDescent="0.35">
      <c r="AD588" s="93"/>
    </row>
    <row r="589" spans="30:30" ht="30" customHeight="1" x14ac:dyDescent="0.35">
      <c r="AD589" s="93"/>
    </row>
    <row r="590" spans="30:30" ht="30" customHeight="1" x14ac:dyDescent="0.35">
      <c r="AD590" s="93"/>
    </row>
    <row r="591" spans="30:30" ht="30" customHeight="1" x14ac:dyDescent="0.35">
      <c r="AD591" s="93"/>
    </row>
    <row r="592" spans="30:30" ht="30" customHeight="1" x14ac:dyDescent="0.35">
      <c r="AD592" s="93"/>
    </row>
    <row r="593" spans="30:30" ht="30" customHeight="1" x14ac:dyDescent="0.35">
      <c r="AD593" s="93"/>
    </row>
    <row r="594" spans="30:30" ht="30" customHeight="1" x14ac:dyDescent="0.35">
      <c r="AD594" s="93"/>
    </row>
    <row r="595" spans="30:30" ht="30" customHeight="1" x14ac:dyDescent="0.35">
      <c r="AD595" s="93"/>
    </row>
    <row r="596" spans="30:30" ht="30" customHeight="1" x14ac:dyDescent="0.35">
      <c r="AD596" s="93"/>
    </row>
    <row r="597" spans="30:30" ht="30" customHeight="1" x14ac:dyDescent="0.35">
      <c r="AD597" s="93"/>
    </row>
    <row r="598" spans="30:30" ht="30" customHeight="1" x14ac:dyDescent="0.35">
      <c r="AD598" s="93"/>
    </row>
    <row r="599" spans="30:30" ht="30" customHeight="1" x14ac:dyDescent="0.35">
      <c r="AD599" s="93"/>
    </row>
    <row r="600" spans="30:30" ht="30" customHeight="1" x14ac:dyDescent="0.35">
      <c r="AD600" s="93"/>
    </row>
    <row r="601" spans="30:30" ht="30" customHeight="1" x14ac:dyDescent="0.35">
      <c r="AD601" s="93"/>
    </row>
    <row r="602" spans="30:30" ht="30" customHeight="1" x14ac:dyDescent="0.35">
      <c r="AD602" s="93"/>
    </row>
    <row r="603" spans="30:30" ht="30" customHeight="1" x14ac:dyDescent="0.35">
      <c r="AD603" s="93"/>
    </row>
    <row r="604" spans="30:30" ht="30" customHeight="1" x14ac:dyDescent="0.35">
      <c r="AD604" s="93"/>
    </row>
    <row r="605" spans="30:30" ht="30" customHeight="1" x14ac:dyDescent="0.35">
      <c r="AD605" s="93"/>
    </row>
    <row r="606" spans="30:30" ht="30" customHeight="1" x14ac:dyDescent="0.35">
      <c r="AD606" s="93"/>
    </row>
    <row r="607" spans="30:30" ht="30" customHeight="1" x14ac:dyDescent="0.35">
      <c r="AD607" s="93"/>
    </row>
    <row r="608" spans="30:30" ht="30" customHeight="1" x14ac:dyDescent="0.35">
      <c r="AD608" s="93"/>
    </row>
    <row r="609" spans="30:30" ht="30" customHeight="1" x14ac:dyDescent="0.35">
      <c r="AD609" s="93"/>
    </row>
    <row r="610" spans="30:30" ht="30" customHeight="1" x14ac:dyDescent="0.35">
      <c r="AD610" s="93"/>
    </row>
    <row r="611" spans="30:30" ht="30" customHeight="1" x14ac:dyDescent="0.35">
      <c r="AD611" s="93"/>
    </row>
    <row r="612" spans="30:30" ht="30" customHeight="1" x14ac:dyDescent="0.35">
      <c r="AD612" s="93"/>
    </row>
    <row r="613" spans="30:30" ht="30" customHeight="1" x14ac:dyDescent="0.35">
      <c r="AD613" s="93"/>
    </row>
    <row r="614" spans="30:30" ht="30" customHeight="1" x14ac:dyDescent="0.35">
      <c r="AD614" s="93"/>
    </row>
    <row r="615" spans="30:30" ht="30" customHeight="1" x14ac:dyDescent="0.35">
      <c r="AD615" s="93"/>
    </row>
    <row r="616" spans="30:30" ht="30" customHeight="1" x14ac:dyDescent="0.35">
      <c r="AD616" s="93"/>
    </row>
    <row r="617" spans="30:30" ht="30" customHeight="1" x14ac:dyDescent="0.35">
      <c r="AD617" s="93"/>
    </row>
    <row r="618" spans="30:30" ht="30" customHeight="1" x14ac:dyDescent="0.35">
      <c r="AD618" s="93"/>
    </row>
    <row r="619" spans="30:30" ht="30" customHeight="1" x14ac:dyDescent="0.35">
      <c r="AD619" s="93"/>
    </row>
    <row r="620" spans="30:30" ht="30" customHeight="1" x14ac:dyDescent="0.35">
      <c r="AD620" s="93"/>
    </row>
    <row r="621" spans="30:30" ht="30" customHeight="1" x14ac:dyDescent="0.35">
      <c r="AD621" s="93"/>
    </row>
    <row r="622" spans="30:30" ht="30" customHeight="1" x14ac:dyDescent="0.35">
      <c r="AD622" s="93"/>
    </row>
    <row r="623" spans="30:30" ht="30" customHeight="1" x14ac:dyDescent="0.35">
      <c r="AD623" s="93"/>
    </row>
    <row r="624" spans="30:30" ht="30" customHeight="1" x14ac:dyDescent="0.35">
      <c r="AD624" s="93"/>
    </row>
    <row r="625" spans="30:30" ht="30" customHeight="1" x14ac:dyDescent="0.35">
      <c r="AD625" s="93"/>
    </row>
    <row r="626" spans="30:30" ht="30" customHeight="1" x14ac:dyDescent="0.35">
      <c r="AD626" s="93"/>
    </row>
    <row r="627" spans="30:30" ht="30" customHeight="1" x14ac:dyDescent="0.35">
      <c r="AD627" s="93"/>
    </row>
    <row r="628" spans="30:30" ht="30" customHeight="1" x14ac:dyDescent="0.35">
      <c r="AD628" s="93"/>
    </row>
    <row r="629" spans="30:30" ht="30" customHeight="1" x14ac:dyDescent="0.35">
      <c r="AD629" s="93"/>
    </row>
    <row r="630" spans="30:30" ht="30" customHeight="1" x14ac:dyDescent="0.35">
      <c r="AD630" s="93"/>
    </row>
    <row r="631" spans="30:30" ht="30" customHeight="1" x14ac:dyDescent="0.35">
      <c r="AD631" s="93"/>
    </row>
    <row r="632" spans="30:30" ht="30" customHeight="1" x14ac:dyDescent="0.35">
      <c r="AD632" s="93"/>
    </row>
    <row r="633" spans="30:30" ht="30" customHeight="1" x14ac:dyDescent="0.35">
      <c r="AD633" s="93"/>
    </row>
    <row r="634" spans="30:30" ht="30" customHeight="1" x14ac:dyDescent="0.35">
      <c r="AD634" s="93"/>
    </row>
    <row r="635" spans="30:30" ht="30" customHeight="1" x14ac:dyDescent="0.35">
      <c r="AD635" s="93"/>
    </row>
    <row r="636" spans="30:30" ht="30" customHeight="1" x14ac:dyDescent="0.35">
      <c r="AD636" s="93"/>
    </row>
    <row r="637" spans="30:30" ht="30" customHeight="1" x14ac:dyDescent="0.35">
      <c r="AD637" s="93"/>
    </row>
    <row r="638" spans="30:30" ht="30" customHeight="1" x14ac:dyDescent="0.35">
      <c r="AD638" s="93"/>
    </row>
    <row r="639" spans="30:30" ht="30" customHeight="1" x14ac:dyDescent="0.35">
      <c r="AD639" s="93"/>
    </row>
    <row r="640" spans="30:30" ht="30" customHeight="1" x14ac:dyDescent="0.35">
      <c r="AD640" s="93"/>
    </row>
    <row r="641" spans="30:30" ht="30" customHeight="1" x14ac:dyDescent="0.35">
      <c r="AD641" s="93"/>
    </row>
    <row r="642" spans="30:30" ht="30" customHeight="1" x14ac:dyDescent="0.35">
      <c r="AD642" s="93"/>
    </row>
    <row r="643" spans="30:30" ht="30" customHeight="1" x14ac:dyDescent="0.35">
      <c r="AD643" s="93"/>
    </row>
    <row r="644" spans="30:30" ht="30" customHeight="1" x14ac:dyDescent="0.35">
      <c r="AD644" s="93"/>
    </row>
    <row r="645" spans="30:30" ht="30" customHeight="1" x14ac:dyDescent="0.35">
      <c r="AD645" s="93"/>
    </row>
    <row r="646" spans="30:30" ht="30" customHeight="1" x14ac:dyDescent="0.35">
      <c r="AD646" s="93"/>
    </row>
    <row r="647" spans="30:30" ht="30" customHeight="1" x14ac:dyDescent="0.35">
      <c r="AD647" s="93"/>
    </row>
    <row r="648" spans="30:30" ht="30" customHeight="1" x14ac:dyDescent="0.35">
      <c r="AD648" s="93"/>
    </row>
    <row r="649" spans="30:30" ht="30" customHeight="1" x14ac:dyDescent="0.35">
      <c r="AD649" s="93"/>
    </row>
    <row r="650" spans="30:30" ht="30" customHeight="1" x14ac:dyDescent="0.35">
      <c r="AD650" s="93"/>
    </row>
    <row r="651" spans="30:30" ht="30" customHeight="1" x14ac:dyDescent="0.35">
      <c r="AD651" s="93"/>
    </row>
    <row r="652" spans="30:30" ht="30" customHeight="1" x14ac:dyDescent="0.35">
      <c r="AD652" s="93"/>
    </row>
    <row r="653" spans="30:30" ht="30" customHeight="1" x14ac:dyDescent="0.35">
      <c r="AD653" s="93"/>
    </row>
    <row r="654" spans="30:30" ht="30" customHeight="1" x14ac:dyDescent="0.35">
      <c r="AD654" s="93"/>
    </row>
    <row r="655" spans="30:30" ht="30" customHeight="1" x14ac:dyDescent="0.35">
      <c r="AD655" s="93"/>
    </row>
    <row r="656" spans="30:30" ht="30" customHeight="1" x14ac:dyDescent="0.35">
      <c r="AD656" s="93"/>
    </row>
    <row r="657" spans="30:30" ht="30" customHeight="1" x14ac:dyDescent="0.35">
      <c r="AD657" s="93"/>
    </row>
    <row r="658" spans="30:30" ht="30" customHeight="1" x14ac:dyDescent="0.35">
      <c r="AD658" s="93"/>
    </row>
    <row r="659" spans="30:30" ht="30" customHeight="1" x14ac:dyDescent="0.35">
      <c r="AD659" s="93"/>
    </row>
    <row r="660" spans="30:30" ht="30" customHeight="1" x14ac:dyDescent="0.35">
      <c r="AD660" s="93"/>
    </row>
    <row r="661" spans="30:30" ht="30" customHeight="1" x14ac:dyDescent="0.35">
      <c r="AD661" s="93"/>
    </row>
    <row r="662" spans="30:30" ht="30" customHeight="1" x14ac:dyDescent="0.35">
      <c r="AD662" s="93"/>
    </row>
    <row r="663" spans="30:30" ht="30" customHeight="1" x14ac:dyDescent="0.35">
      <c r="AD663" s="93"/>
    </row>
    <row r="664" spans="30:30" ht="30" customHeight="1" x14ac:dyDescent="0.35">
      <c r="AD664" s="93"/>
    </row>
    <row r="665" spans="30:30" ht="30" customHeight="1" x14ac:dyDescent="0.35">
      <c r="AD665" s="93"/>
    </row>
    <row r="666" spans="30:30" ht="30" customHeight="1" x14ac:dyDescent="0.35">
      <c r="AD666" s="93"/>
    </row>
    <row r="667" spans="30:30" ht="30" customHeight="1" x14ac:dyDescent="0.35">
      <c r="AD667" s="93"/>
    </row>
    <row r="668" spans="30:30" ht="30" customHeight="1" x14ac:dyDescent="0.35">
      <c r="AD668" s="93"/>
    </row>
    <row r="669" spans="30:30" ht="30" customHeight="1" x14ac:dyDescent="0.35">
      <c r="AD669" s="93"/>
    </row>
    <row r="670" spans="30:30" ht="30" customHeight="1" x14ac:dyDescent="0.35">
      <c r="AD670" s="93"/>
    </row>
    <row r="671" spans="30:30" ht="30" customHeight="1" x14ac:dyDescent="0.35">
      <c r="AD671" s="93"/>
    </row>
    <row r="672" spans="30:30" ht="30" customHeight="1" x14ac:dyDescent="0.35">
      <c r="AD672" s="93"/>
    </row>
    <row r="673" spans="30:30" ht="30" customHeight="1" x14ac:dyDescent="0.35">
      <c r="AD673" s="93"/>
    </row>
    <row r="674" spans="30:30" ht="30" customHeight="1" x14ac:dyDescent="0.35">
      <c r="AD674" s="93"/>
    </row>
    <row r="675" spans="30:30" ht="30" customHeight="1" x14ac:dyDescent="0.35">
      <c r="AD675" s="93"/>
    </row>
    <row r="676" spans="30:30" ht="30" customHeight="1" x14ac:dyDescent="0.35">
      <c r="AD676" s="93"/>
    </row>
    <row r="677" spans="30:30" ht="30" customHeight="1" x14ac:dyDescent="0.35">
      <c r="AD677" s="93"/>
    </row>
    <row r="678" spans="30:30" ht="30" customHeight="1" x14ac:dyDescent="0.35">
      <c r="AD678" s="93"/>
    </row>
    <row r="679" spans="30:30" ht="30" customHeight="1" x14ac:dyDescent="0.35">
      <c r="AD679" s="93"/>
    </row>
    <row r="680" spans="30:30" ht="30" customHeight="1" x14ac:dyDescent="0.35">
      <c r="AD680" s="93"/>
    </row>
    <row r="681" spans="30:30" ht="30" customHeight="1" x14ac:dyDescent="0.35">
      <c r="AD681" s="93"/>
    </row>
    <row r="682" spans="30:30" ht="30" customHeight="1" x14ac:dyDescent="0.35">
      <c r="AD682" s="93"/>
    </row>
    <row r="683" spans="30:30" ht="30" customHeight="1" x14ac:dyDescent="0.35">
      <c r="AD683" s="93"/>
    </row>
    <row r="684" spans="30:30" ht="30" customHeight="1" x14ac:dyDescent="0.35">
      <c r="AD684" s="93"/>
    </row>
    <row r="685" spans="30:30" ht="30" customHeight="1" x14ac:dyDescent="0.35">
      <c r="AD685" s="93"/>
    </row>
    <row r="686" spans="30:30" ht="30" customHeight="1" x14ac:dyDescent="0.35">
      <c r="AD686" s="93"/>
    </row>
    <row r="687" spans="30:30" ht="30" customHeight="1" x14ac:dyDescent="0.35">
      <c r="AD687" s="93"/>
    </row>
    <row r="688" spans="30:30" ht="30" customHeight="1" x14ac:dyDescent="0.35">
      <c r="AD688" s="93"/>
    </row>
    <row r="689" spans="30:30" ht="30" customHeight="1" x14ac:dyDescent="0.35">
      <c r="AD689" s="93"/>
    </row>
    <row r="690" spans="30:30" ht="30" customHeight="1" x14ac:dyDescent="0.35">
      <c r="AD690" s="93"/>
    </row>
    <row r="691" spans="30:30" ht="30" customHeight="1" x14ac:dyDescent="0.35">
      <c r="AD691" s="93"/>
    </row>
    <row r="692" spans="30:30" ht="30" customHeight="1" x14ac:dyDescent="0.35">
      <c r="AD692" s="93"/>
    </row>
    <row r="693" spans="30:30" ht="30" customHeight="1" x14ac:dyDescent="0.35">
      <c r="AD693" s="93"/>
    </row>
    <row r="694" spans="30:30" ht="30" customHeight="1" x14ac:dyDescent="0.35">
      <c r="AD694" s="93"/>
    </row>
    <row r="695" spans="30:30" ht="30" customHeight="1" x14ac:dyDescent="0.35">
      <c r="AD695" s="93"/>
    </row>
    <row r="696" spans="30:30" ht="30" customHeight="1" x14ac:dyDescent="0.35">
      <c r="AD696" s="93"/>
    </row>
    <row r="697" spans="30:30" ht="30" customHeight="1" x14ac:dyDescent="0.35">
      <c r="AD697" s="93"/>
    </row>
    <row r="698" spans="30:30" ht="30" customHeight="1" x14ac:dyDescent="0.35">
      <c r="AD698" s="93"/>
    </row>
    <row r="699" spans="30:30" ht="30" customHeight="1" x14ac:dyDescent="0.35">
      <c r="AD699" s="93"/>
    </row>
    <row r="700" spans="30:30" ht="30" customHeight="1" x14ac:dyDescent="0.35">
      <c r="AD700" s="93"/>
    </row>
    <row r="701" spans="30:30" ht="30" customHeight="1" x14ac:dyDescent="0.35">
      <c r="AD701" s="93"/>
    </row>
    <row r="702" spans="30:30" ht="30" customHeight="1" x14ac:dyDescent="0.35">
      <c r="AD702" s="93"/>
    </row>
    <row r="703" spans="30:30" ht="30" customHeight="1" x14ac:dyDescent="0.35">
      <c r="AD703" s="93"/>
    </row>
    <row r="704" spans="30:30" ht="30" customHeight="1" x14ac:dyDescent="0.35">
      <c r="AD704" s="93"/>
    </row>
    <row r="705" spans="30:30" ht="30" customHeight="1" x14ac:dyDescent="0.35">
      <c r="AD705" s="93"/>
    </row>
    <row r="706" spans="30:30" ht="30" customHeight="1" x14ac:dyDescent="0.35">
      <c r="AD706" s="93"/>
    </row>
    <row r="707" spans="30:30" ht="30" customHeight="1" x14ac:dyDescent="0.35">
      <c r="AD707" s="93"/>
    </row>
    <row r="708" spans="30:30" ht="30" customHeight="1" x14ac:dyDescent="0.35">
      <c r="AD708" s="93"/>
    </row>
    <row r="709" spans="30:30" ht="30" customHeight="1" x14ac:dyDescent="0.35">
      <c r="AD709" s="93"/>
    </row>
    <row r="710" spans="30:30" ht="30" customHeight="1" x14ac:dyDescent="0.35">
      <c r="AD710" s="93"/>
    </row>
    <row r="711" spans="30:30" ht="30" customHeight="1" x14ac:dyDescent="0.35">
      <c r="AD711" s="93"/>
    </row>
    <row r="712" spans="30:30" ht="30" customHeight="1" x14ac:dyDescent="0.35">
      <c r="AD712" s="93"/>
    </row>
    <row r="713" spans="30:30" ht="30" customHeight="1" x14ac:dyDescent="0.35">
      <c r="AD713" s="93"/>
    </row>
    <row r="714" spans="30:30" ht="30" customHeight="1" x14ac:dyDescent="0.35">
      <c r="AD714" s="93"/>
    </row>
    <row r="715" spans="30:30" ht="30" customHeight="1" x14ac:dyDescent="0.35">
      <c r="AD715" s="93"/>
    </row>
    <row r="716" spans="30:30" ht="30" customHeight="1" x14ac:dyDescent="0.35">
      <c r="AD716" s="93"/>
    </row>
    <row r="717" spans="30:30" ht="30" customHeight="1" x14ac:dyDescent="0.35">
      <c r="AD717" s="93"/>
    </row>
    <row r="718" spans="30:30" ht="30" customHeight="1" x14ac:dyDescent="0.35">
      <c r="AD718" s="93"/>
    </row>
    <row r="719" spans="30:30" ht="30" customHeight="1" x14ac:dyDescent="0.35">
      <c r="AD719" s="93"/>
    </row>
    <row r="720" spans="30:30" ht="30" customHeight="1" x14ac:dyDescent="0.35">
      <c r="AD720" s="93"/>
    </row>
    <row r="721" spans="30:30" ht="30" customHeight="1" x14ac:dyDescent="0.35">
      <c r="AD721" s="93"/>
    </row>
    <row r="722" spans="30:30" ht="30" customHeight="1" x14ac:dyDescent="0.35">
      <c r="AD722" s="93"/>
    </row>
    <row r="723" spans="30:30" ht="30" customHeight="1" x14ac:dyDescent="0.35">
      <c r="AD723" s="93"/>
    </row>
    <row r="724" spans="30:30" ht="30" customHeight="1" x14ac:dyDescent="0.35">
      <c r="AD724" s="93"/>
    </row>
    <row r="725" spans="30:30" ht="30" customHeight="1" x14ac:dyDescent="0.35">
      <c r="AD725" s="93"/>
    </row>
    <row r="726" spans="30:30" ht="30" customHeight="1" x14ac:dyDescent="0.35">
      <c r="AD726" s="93"/>
    </row>
    <row r="727" spans="30:30" ht="30" customHeight="1" x14ac:dyDescent="0.35">
      <c r="AD727" s="93"/>
    </row>
    <row r="728" spans="30:30" ht="30" customHeight="1" x14ac:dyDescent="0.35">
      <c r="AD728" s="93"/>
    </row>
    <row r="729" spans="30:30" ht="30" customHeight="1" x14ac:dyDescent="0.35">
      <c r="AD729" s="93"/>
    </row>
    <row r="730" spans="30:30" ht="30" customHeight="1" x14ac:dyDescent="0.35">
      <c r="AD730" s="93"/>
    </row>
    <row r="731" spans="30:30" ht="30" customHeight="1" x14ac:dyDescent="0.35">
      <c r="AD731" s="93"/>
    </row>
    <row r="732" spans="30:30" ht="30" customHeight="1" x14ac:dyDescent="0.35">
      <c r="AD732" s="93"/>
    </row>
    <row r="733" spans="30:30" ht="30" customHeight="1" x14ac:dyDescent="0.35">
      <c r="AD733" s="93"/>
    </row>
    <row r="734" spans="30:30" ht="30" customHeight="1" x14ac:dyDescent="0.35">
      <c r="AD734" s="93"/>
    </row>
    <row r="735" spans="30:30" ht="30" customHeight="1" x14ac:dyDescent="0.35">
      <c r="AD735" s="93"/>
    </row>
    <row r="736" spans="30:30" ht="30" customHeight="1" x14ac:dyDescent="0.35">
      <c r="AD736" s="93"/>
    </row>
    <row r="737" spans="30:30" ht="30" customHeight="1" x14ac:dyDescent="0.35">
      <c r="AD737" s="93"/>
    </row>
    <row r="738" spans="30:30" ht="30" customHeight="1" x14ac:dyDescent="0.35">
      <c r="AD738" s="93"/>
    </row>
    <row r="739" spans="30:30" ht="30" customHeight="1" x14ac:dyDescent="0.35">
      <c r="AD739" s="93"/>
    </row>
    <row r="740" spans="30:30" ht="30" customHeight="1" x14ac:dyDescent="0.35">
      <c r="AD740" s="93"/>
    </row>
    <row r="741" spans="30:30" ht="30" customHeight="1" x14ac:dyDescent="0.35">
      <c r="AD741" s="93"/>
    </row>
    <row r="742" spans="30:30" ht="30" customHeight="1" x14ac:dyDescent="0.35">
      <c r="AD742" s="93"/>
    </row>
    <row r="743" spans="30:30" ht="30" customHeight="1" x14ac:dyDescent="0.35">
      <c r="AD743" s="93"/>
    </row>
    <row r="744" spans="30:30" ht="30" customHeight="1" x14ac:dyDescent="0.35">
      <c r="AD744" s="93"/>
    </row>
    <row r="745" spans="30:30" ht="30" customHeight="1" x14ac:dyDescent="0.35">
      <c r="AD745" s="93"/>
    </row>
    <row r="746" spans="30:30" ht="30" customHeight="1" x14ac:dyDescent="0.35">
      <c r="AD746" s="93"/>
    </row>
    <row r="747" spans="30:30" ht="30" customHeight="1" x14ac:dyDescent="0.35">
      <c r="AD747" s="93"/>
    </row>
    <row r="748" spans="30:30" ht="30" customHeight="1" x14ac:dyDescent="0.35">
      <c r="AD748" s="93"/>
    </row>
    <row r="749" spans="30:30" ht="30" customHeight="1" x14ac:dyDescent="0.35">
      <c r="AD749" s="93"/>
    </row>
    <row r="750" spans="30:30" ht="30" customHeight="1" x14ac:dyDescent="0.35">
      <c r="AD750" s="93"/>
    </row>
    <row r="751" spans="30:30" ht="30" customHeight="1" x14ac:dyDescent="0.35">
      <c r="AD751" s="93"/>
    </row>
    <row r="752" spans="30:30" ht="30" customHeight="1" x14ac:dyDescent="0.35">
      <c r="AD752" s="93"/>
    </row>
    <row r="753" spans="30:30" ht="30" customHeight="1" x14ac:dyDescent="0.35">
      <c r="AD753" s="93"/>
    </row>
    <row r="754" spans="30:30" ht="30" customHeight="1" x14ac:dyDescent="0.35">
      <c r="AD754" s="93"/>
    </row>
    <row r="755" spans="30:30" ht="30" customHeight="1" x14ac:dyDescent="0.35">
      <c r="AD755" s="93"/>
    </row>
    <row r="756" spans="30:30" ht="30" customHeight="1" x14ac:dyDescent="0.35">
      <c r="AD756" s="93"/>
    </row>
    <row r="757" spans="30:30" ht="30" customHeight="1" x14ac:dyDescent="0.35">
      <c r="AD757" s="93"/>
    </row>
    <row r="758" spans="30:30" ht="30" customHeight="1" x14ac:dyDescent="0.35">
      <c r="AD758" s="93"/>
    </row>
    <row r="759" spans="30:30" ht="30" customHeight="1" x14ac:dyDescent="0.35">
      <c r="AD759" s="93"/>
    </row>
    <row r="760" spans="30:30" ht="30" customHeight="1" x14ac:dyDescent="0.35">
      <c r="AD760" s="93"/>
    </row>
    <row r="761" spans="30:30" ht="30" customHeight="1" x14ac:dyDescent="0.35">
      <c r="AD761" s="93"/>
    </row>
    <row r="762" spans="30:30" ht="30" customHeight="1" x14ac:dyDescent="0.35">
      <c r="AD762" s="93"/>
    </row>
    <row r="763" spans="30:30" ht="30" customHeight="1" x14ac:dyDescent="0.35">
      <c r="AD763" s="93"/>
    </row>
    <row r="764" spans="30:30" ht="30" customHeight="1" x14ac:dyDescent="0.35">
      <c r="AD764" s="93"/>
    </row>
    <row r="765" spans="30:30" ht="30" customHeight="1" x14ac:dyDescent="0.35">
      <c r="AD765" s="93"/>
    </row>
    <row r="766" spans="30:30" ht="30" customHeight="1" x14ac:dyDescent="0.35">
      <c r="AD766" s="93"/>
    </row>
    <row r="767" spans="30:30" ht="30" customHeight="1" x14ac:dyDescent="0.35">
      <c r="AD767" s="93"/>
    </row>
    <row r="768" spans="30:30" ht="30" customHeight="1" x14ac:dyDescent="0.35">
      <c r="AD768" s="93"/>
    </row>
    <row r="769" spans="30:30" ht="30" customHeight="1" x14ac:dyDescent="0.35">
      <c r="AD769" s="93"/>
    </row>
    <row r="770" spans="30:30" ht="30" customHeight="1" x14ac:dyDescent="0.35">
      <c r="AD770" s="93"/>
    </row>
    <row r="771" spans="30:30" ht="30" customHeight="1" x14ac:dyDescent="0.35">
      <c r="AD771" s="93"/>
    </row>
    <row r="772" spans="30:30" ht="30" customHeight="1" x14ac:dyDescent="0.35">
      <c r="AD772" s="93"/>
    </row>
    <row r="773" spans="30:30" ht="30" customHeight="1" x14ac:dyDescent="0.35">
      <c r="AD773" s="93"/>
    </row>
    <row r="774" spans="30:30" ht="30" customHeight="1" x14ac:dyDescent="0.35">
      <c r="AD774" s="93"/>
    </row>
    <row r="775" spans="30:30" ht="30" customHeight="1" x14ac:dyDescent="0.35">
      <c r="AD775" s="93"/>
    </row>
    <row r="776" spans="30:30" ht="30" customHeight="1" x14ac:dyDescent="0.35">
      <c r="AD776" s="93"/>
    </row>
    <row r="777" spans="30:30" ht="30" customHeight="1" x14ac:dyDescent="0.35">
      <c r="AD777" s="93"/>
    </row>
    <row r="778" spans="30:30" ht="30" customHeight="1" x14ac:dyDescent="0.35">
      <c r="AD778" s="93"/>
    </row>
    <row r="779" spans="30:30" ht="30" customHeight="1" x14ac:dyDescent="0.35">
      <c r="AD779" s="93"/>
    </row>
    <row r="780" spans="30:30" ht="30" customHeight="1" x14ac:dyDescent="0.35">
      <c r="AD780" s="93"/>
    </row>
    <row r="781" spans="30:30" ht="30" customHeight="1" x14ac:dyDescent="0.35">
      <c r="AD781" s="93"/>
    </row>
    <row r="782" spans="30:30" ht="30" customHeight="1" x14ac:dyDescent="0.35">
      <c r="AD782" s="93"/>
    </row>
    <row r="783" spans="30:30" ht="30" customHeight="1" x14ac:dyDescent="0.35">
      <c r="AD783" s="93"/>
    </row>
    <row r="784" spans="30:30" ht="30" customHeight="1" x14ac:dyDescent="0.35">
      <c r="AD784" s="93"/>
    </row>
    <row r="785" spans="30:30" ht="30" customHeight="1" x14ac:dyDescent="0.35">
      <c r="AD785" s="93"/>
    </row>
    <row r="786" spans="30:30" ht="30" customHeight="1" x14ac:dyDescent="0.35">
      <c r="AD786" s="93"/>
    </row>
    <row r="787" spans="30:30" ht="30" customHeight="1" x14ac:dyDescent="0.35">
      <c r="AD787" s="93"/>
    </row>
    <row r="788" spans="30:30" ht="30" customHeight="1" x14ac:dyDescent="0.35">
      <c r="AD788" s="93"/>
    </row>
    <row r="789" spans="30:30" ht="30" customHeight="1" x14ac:dyDescent="0.35">
      <c r="AD789" s="93"/>
    </row>
    <row r="790" spans="30:30" ht="30" customHeight="1" x14ac:dyDescent="0.35">
      <c r="AD790" s="93"/>
    </row>
    <row r="791" spans="30:30" ht="30" customHeight="1" x14ac:dyDescent="0.35">
      <c r="AD791" s="93"/>
    </row>
    <row r="792" spans="30:30" ht="30" customHeight="1" x14ac:dyDescent="0.35">
      <c r="AD792" s="93"/>
    </row>
    <row r="793" spans="30:30" ht="30" customHeight="1" x14ac:dyDescent="0.35">
      <c r="AD793" s="93"/>
    </row>
    <row r="794" spans="30:30" ht="30" customHeight="1" x14ac:dyDescent="0.35">
      <c r="AD794" s="93"/>
    </row>
    <row r="795" spans="30:30" ht="30" customHeight="1" x14ac:dyDescent="0.35">
      <c r="AD795" s="93"/>
    </row>
    <row r="796" spans="30:30" ht="30" customHeight="1" x14ac:dyDescent="0.35">
      <c r="AD796" s="93"/>
    </row>
    <row r="797" spans="30:30" ht="30" customHeight="1" x14ac:dyDescent="0.35">
      <c r="AD797" s="93"/>
    </row>
    <row r="798" spans="30:30" ht="30" customHeight="1" x14ac:dyDescent="0.35">
      <c r="AD798" s="93"/>
    </row>
    <row r="799" spans="30:30" ht="30" customHeight="1" x14ac:dyDescent="0.35">
      <c r="AD799" s="93"/>
    </row>
    <row r="800" spans="30:30" ht="30" customHeight="1" x14ac:dyDescent="0.35">
      <c r="AD800" s="93"/>
    </row>
    <row r="801" spans="30:30" ht="30" customHeight="1" x14ac:dyDescent="0.35">
      <c r="AD801" s="93"/>
    </row>
    <row r="802" spans="30:30" ht="30" customHeight="1" x14ac:dyDescent="0.35">
      <c r="AD802" s="93"/>
    </row>
    <row r="803" spans="30:30" ht="30" customHeight="1" x14ac:dyDescent="0.35">
      <c r="AD803" s="93"/>
    </row>
    <row r="804" spans="30:30" ht="30" customHeight="1" x14ac:dyDescent="0.35">
      <c r="AD804" s="93"/>
    </row>
    <row r="805" spans="30:30" ht="30" customHeight="1" x14ac:dyDescent="0.35">
      <c r="AD805" s="93"/>
    </row>
    <row r="806" spans="30:30" ht="30" customHeight="1" x14ac:dyDescent="0.35">
      <c r="AD806" s="93"/>
    </row>
    <row r="807" spans="30:30" ht="30" customHeight="1" x14ac:dyDescent="0.35">
      <c r="AD807" s="93"/>
    </row>
    <row r="808" spans="30:30" ht="30" customHeight="1" x14ac:dyDescent="0.35">
      <c r="AD808" s="93"/>
    </row>
    <row r="809" spans="30:30" ht="30" customHeight="1" x14ac:dyDescent="0.35">
      <c r="AD809" s="93"/>
    </row>
    <row r="810" spans="30:30" ht="30" customHeight="1" x14ac:dyDescent="0.35">
      <c r="AD810" s="93"/>
    </row>
    <row r="811" spans="30:30" ht="30" customHeight="1" x14ac:dyDescent="0.35">
      <c r="AD811" s="93"/>
    </row>
    <row r="812" spans="30:30" ht="30" customHeight="1" x14ac:dyDescent="0.35">
      <c r="AD812" s="93"/>
    </row>
    <row r="813" spans="30:30" ht="30" customHeight="1" x14ac:dyDescent="0.35">
      <c r="AD813" s="93"/>
    </row>
    <row r="814" spans="30:30" ht="30" customHeight="1" x14ac:dyDescent="0.35">
      <c r="AD814" s="93"/>
    </row>
    <row r="815" spans="30:30" ht="30" customHeight="1" x14ac:dyDescent="0.35">
      <c r="AD815" s="93"/>
    </row>
    <row r="816" spans="30:30" ht="30" customHeight="1" x14ac:dyDescent="0.35">
      <c r="AD816" s="93"/>
    </row>
    <row r="817" spans="30:30" ht="30" customHeight="1" x14ac:dyDescent="0.35">
      <c r="AD817" s="93"/>
    </row>
  </sheetData>
  <autoFilter ref="A3:AT3" xr:uid="{00000000-0001-0000-0000-000000000000}"/>
  <mergeCells count="37">
    <mergeCell ref="V1:V2"/>
    <mergeCell ref="AL1:AL2"/>
    <mergeCell ref="AM1:AM2"/>
    <mergeCell ref="AN1:AN2"/>
    <mergeCell ref="AC1:AC2"/>
    <mergeCell ref="AD1:AD2"/>
    <mergeCell ref="AE1:AE2"/>
    <mergeCell ref="AF1:AF2"/>
    <mergeCell ref="AG1:AG2"/>
    <mergeCell ref="AH1:AH2"/>
    <mergeCell ref="A2:C2"/>
    <mergeCell ref="E2:S2"/>
    <mergeCell ref="AI1:AI2"/>
    <mergeCell ref="AJ1:AJ2"/>
    <mergeCell ref="AK1:AK2"/>
    <mergeCell ref="W1:W2"/>
    <mergeCell ref="X1:X2"/>
    <mergeCell ref="Y1:Y2"/>
    <mergeCell ref="Z1:Z2"/>
    <mergeCell ref="AA1:AA2"/>
    <mergeCell ref="AB1:AB2"/>
    <mergeCell ref="A1:C1"/>
    <mergeCell ref="D1:I1"/>
    <mergeCell ref="J1:S1"/>
    <mergeCell ref="T1:T2"/>
    <mergeCell ref="U1:U2"/>
    <mergeCell ref="AO1:AO2"/>
    <mergeCell ref="AP1:AP2"/>
    <mergeCell ref="AQ1:AQ2"/>
    <mergeCell ref="AR1:AR2"/>
    <mergeCell ref="AS1:AS2"/>
    <mergeCell ref="A4:A12"/>
    <mergeCell ref="C4:C12"/>
    <mergeCell ref="A13:A20"/>
    <mergeCell ref="C13:C20"/>
    <mergeCell ref="A21:A29"/>
    <mergeCell ref="C21:C29"/>
  </mergeCells>
  <conditionalFormatting sqref="R4:R29">
    <cfRule type="cellIs" dxfId="2" priority="1" operator="lessThan">
      <formula>0</formula>
    </cfRule>
  </conditionalFormatting>
  <conditionalFormatting sqref="T4:AC29 AE4:AS29">
    <cfRule type="cellIs" dxfId="1" priority="2" operator="greater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09EF5-7B4D-4F4D-92F5-7E0DD194EF47}">
  <sheetPr codeName="Planilha10">
    <tabColor rgb="FFFFC000"/>
  </sheetPr>
  <dimension ref="A1:O45"/>
  <sheetViews>
    <sheetView tabSelected="1" topLeftCell="D1" zoomScale="70" zoomScaleNormal="70" workbookViewId="0">
      <pane ySplit="3" topLeftCell="A32" activePane="bottomLeft" state="frozen"/>
      <selection activeCell="E1" sqref="E1"/>
      <selection pane="bottomLeft" activeCell="E46" sqref="E46"/>
    </sheetView>
  </sheetViews>
  <sheetFormatPr defaultColWidth="9.1796875" defaultRowHeight="15.5" x14ac:dyDescent="0.35"/>
  <cols>
    <col min="1" max="2" width="9.1796875" style="105"/>
    <col min="3" max="3" width="17.26953125" style="105" customWidth="1"/>
    <col min="4" max="4" width="45.7265625" style="105" customWidth="1"/>
    <col min="5" max="6" width="13.7265625" style="105" customWidth="1"/>
    <col min="7" max="7" width="17.1796875" style="105" customWidth="1"/>
    <col min="8" max="8" width="15.26953125" style="105" customWidth="1"/>
    <col min="9" max="9" width="12" style="105" customWidth="1"/>
    <col min="10" max="10" width="12.1796875" style="105" customWidth="1"/>
    <col min="11" max="11" width="13.81640625" style="105" customWidth="1"/>
    <col min="12" max="12" width="13.453125" style="105" customWidth="1"/>
    <col min="13" max="13" width="27.7265625" style="105" customWidth="1"/>
    <col min="14" max="14" width="25.81640625" style="105" customWidth="1"/>
    <col min="15" max="15" width="30.453125" style="105" customWidth="1"/>
    <col min="16" max="16384" width="9.1796875" style="105"/>
  </cols>
  <sheetData>
    <row r="1" spans="1:15" ht="42" customHeight="1" x14ac:dyDescent="0.35">
      <c r="A1" s="208" t="s">
        <v>80</v>
      </c>
      <c r="B1" s="209"/>
      <c r="C1" s="209"/>
      <c r="D1" s="197" t="s">
        <v>76</v>
      </c>
      <c r="E1" s="198"/>
      <c r="F1" s="198"/>
      <c r="G1" s="198"/>
      <c r="H1" s="198"/>
      <c r="I1" s="198"/>
      <c r="J1" s="199"/>
      <c r="K1" s="197" t="s">
        <v>81</v>
      </c>
      <c r="L1" s="200"/>
      <c r="M1" s="200"/>
      <c r="N1" s="200"/>
      <c r="O1" s="201"/>
    </row>
    <row r="2" spans="1:15" ht="30" customHeight="1" x14ac:dyDescent="0.35">
      <c r="A2" s="202" t="s">
        <v>25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4"/>
    </row>
    <row r="3" spans="1:15" ht="51.75" customHeight="1" x14ac:dyDescent="0.35">
      <c r="A3" s="106" t="s">
        <v>0</v>
      </c>
      <c r="B3" s="107" t="s">
        <v>1</v>
      </c>
      <c r="C3" s="107" t="s">
        <v>2</v>
      </c>
      <c r="D3" s="107" t="s">
        <v>3</v>
      </c>
      <c r="E3" s="108" t="s">
        <v>5</v>
      </c>
      <c r="F3" s="58" t="s">
        <v>65</v>
      </c>
      <c r="G3" s="109" t="s">
        <v>6</v>
      </c>
      <c r="H3" s="110" t="s">
        <v>18</v>
      </c>
      <c r="I3" s="111" t="s">
        <v>19</v>
      </c>
      <c r="J3" s="111" t="s">
        <v>20</v>
      </c>
      <c r="K3" s="111" t="s">
        <v>21</v>
      </c>
      <c r="L3" s="112" t="s">
        <v>22</v>
      </c>
      <c r="M3" s="158" t="s">
        <v>23</v>
      </c>
      <c r="N3" s="111" t="s">
        <v>24</v>
      </c>
      <c r="O3" s="159" t="s">
        <v>96</v>
      </c>
    </row>
    <row r="4" spans="1:15" ht="45.75" customHeight="1" x14ac:dyDescent="0.35">
      <c r="A4" s="172" t="s">
        <v>85</v>
      </c>
      <c r="B4" s="137">
        <v>1</v>
      </c>
      <c r="C4" s="173" t="s">
        <v>86</v>
      </c>
      <c r="D4" s="138" t="s">
        <v>66</v>
      </c>
      <c r="E4" s="145">
        <v>14.21</v>
      </c>
      <c r="F4" s="142" t="s">
        <v>69</v>
      </c>
      <c r="G4" s="113">
        <f>REITORIA!J4+ESAG!J4+FAED!J4+CEART!J4+CEAD!J4+CEFID!J4+CESFI!J4+CERES!J4</f>
        <v>830</v>
      </c>
      <c r="H4" s="114">
        <f>REITORIA!K4+ESAG!K4+FAED!K4+CEART!K4+CEAD!K4+CEFID!K4+CESFI!K4+CERES!K4</f>
        <v>341</v>
      </c>
      <c r="I4" s="114">
        <f>REITORIA!L4+ESAG!L4+FAED!L4+CEART!L4+CEAD!L4+CEFID!L4+CESFI!L4+CERES!L4</f>
        <v>341</v>
      </c>
      <c r="J4" s="115">
        <f>G4*0.25-0.5-K4</f>
        <v>207</v>
      </c>
      <c r="K4" s="116">
        <f>REITORIA!O4+REITORIA!P4+ESAG!O4+ESAG!P4+FAED!O4+FAED!P4+CEART!O4+CEART!P4+CEAD!O4+CEAD!P4+CEFID!O4+CEFID!P4+CESFI!O4+CESFI!P4+CERES!O4+CERES!P4</f>
        <v>0</v>
      </c>
      <c r="L4" s="117">
        <f t="shared" ref="L4:L15" si="0">G4-I4+K4</f>
        <v>489</v>
      </c>
      <c r="M4" s="118">
        <f t="shared" ref="M4:M15" si="1">G4*E4</f>
        <v>11794.300000000001</v>
      </c>
      <c r="N4" s="118">
        <f t="shared" ref="N4:N15" si="2">K4*E4</f>
        <v>0</v>
      </c>
      <c r="O4" s="119">
        <f>I4*E4+N4</f>
        <v>4845.6100000000006</v>
      </c>
    </row>
    <row r="5" spans="1:15" ht="39" customHeight="1" x14ac:dyDescent="0.35">
      <c r="A5" s="172"/>
      <c r="B5" s="137">
        <v>2</v>
      </c>
      <c r="C5" s="174"/>
      <c r="D5" s="138" t="s">
        <v>70</v>
      </c>
      <c r="E5" s="145">
        <v>30.68</v>
      </c>
      <c r="F5" s="142" t="s">
        <v>69</v>
      </c>
      <c r="G5" s="113">
        <f>REITORIA!J5+ESAG!J5+FAED!J5+CEART!J5+CEAD!J5+CEFID!J5+CESFI!J5+CERES!J5</f>
        <v>182</v>
      </c>
      <c r="H5" s="114">
        <f>REITORIA!K5+ESAG!K5+FAED!K5+CEART!K5+CEAD!K5+CEFID!K5+CESFI!K5+CERES!K5</f>
        <v>80</v>
      </c>
      <c r="I5" s="114">
        <f>REITORIA!L5+ESAG!L5+FAED!L5+CEART!L5+CEAD!L5+CEFID!L5+CESFI!L5+CERES!L5</f>
        <v>80</v>
      </c>
      <c r="J5" s="115">
        <f t="shared" ref="J5:J15" si="3">G5*0.25-0.5-K5</f>
        <v>45</v>
      </c>
      <c r="K5" s="116">
        <f>REITORIA!O5+REITORIA!P5+ESAG!O5+ESAG!P5+FAED!O5+FAED!P5+CEART!O5+CEART!P5+CEAD!O5+CEAD!P5+CEFID!O5+CEFID!P5+CESFI!O5+CESFI!P5+CERES!O5+CERES!P5</f>
        <v>0</v>
      </c>
      <c r="L5" s="117">
        <f t="shared" si="0"/>
        <v>102</v>
      </c>
      <c r="M5" s="118">
        <f t="shared" si="1"/>
        <v>5583.76</v>
      </c>
      <c r="N5" s="118">
        <f t="shared" si="2"/>
        <v>0</v>
      </c>
      <c r="O5" s="119">
        <f t="shared" ref="O5:O29" si="4">I5*E5+N5</f>
        <v>2454.4</v>
      </c>
    </row>
    <row r="6" spans="1:15" ht="39" customHeight="1" x14ac:dyDescent="0.35">
      <c r="A6" s="172"/>
      <c r="B6" s="137">
        <v>3</v>
      </c>
      <c r="C6" s="174"/>
      <c r="D6" s="138" t="s">
        <v>87</v>
      </c>
      <c r="E6" s="145">
        <v>25</v>
      </c>
      <c r="F6" s="142" t="s">
        <v>69</v>
      </c>
      <c r="G6" s="113">
        <f>REITORIA!J6+ESAG!J6+FAED!J6+CEART!J6+CEAD!J6+CEFID!J6+CESFI!J6+CERES!J6</f>
        <v>65</v>
      </c>
      <c r="H6" s="114">
        <f>REITORIA!K6+ESAG!K6+FAED!K6+CEART!K6+CEAD!K6+CEFID!K6+CESFI!K6+CERES!K6</f>
        <v>29</v>
      </c>
      <c r="I6" s="114">
        <f>REITORIA!L6+ESAG!L6+FAED!L6+CEART!L6+CEAD!L6+CEFID!L6+CESFI!L6+CERES!L6</f>
        <v>29</v>
      </c>
      <c r="J6" s="115">
        <f t="shared" si="3"/>
        <v>15.75</v>
      </c>
      <c r="K6" s="116">
        <f>REITORIA!O6+REITORIA!P6+ESAG!O6+ESAG!P6+FAED!O6+FAED!P6+CEART!O6+CEART!P6+CEAD!O6+CEAD!P6+CEFID!O6+CEFID!P6+CESFI!O6+CESFI!P6+CERES!O6+CERES!P6</f>
        <v>0</v>
      </c>
      <c r="L6" s="117">
        <f t="shared" si="0"/>
        <v>36</v>
      </c>
      <c r="M6" s="118">
        <f t="shared" si="1"/>
        <v>1625</v>
      </c>
      <c r="N6" s="118">
        <f t="shared" si="2"/>
        <v>0</v>
      </c>
      <c r="O6" s="119">
        <f t="shared" si="4"/>
        <v>725</v>
      </c>
    </row>
    <row r="7" spans="1:15" ht="39" customHeight="1" x14ac:dyDescent="0.35">
      <c r="A7" s="172"/>
      <c r="B7" s="137">
        <v>4</v>
      </c>
      <c r="C7" s="174"/>
      <c r="D7" s="138" t="s">
        <v>71</v>
      </c>
      <c r="E7" s="145">
        <v>75.099999999999994</v>
      </c>
      <c r="F7" s="142" t="s">
        <v>69</v>
      </c>
      <c r="G7" s="113">
        <f>REITORIA!J7+ESAG!J7+FAED!J7+CEART!J7+CEAD!J7+CEFID!J7+CESFI!J7+CERES!J7</f>
        <v>124</v>
      </c>
      <c r="H7" s="114">
        <f>REITORIA!K7+ESAG!K7+FAED!K7+CEART!K7+CEAD!K7+CEFID!K7+CESFI!K7+CERES!K7</f>
        <v>34</v>
      </c>
      <c r="I7" s="114">
        <f>REITORIA!L7+ESAG!L7+FAED!L7+CEART!L7+CEAD!L7+CEFID!L7+CESFI!L7+CERES!L7</f>
        <v>34</v>
      </c>
      <c r="J7" s="115">
        <f t="shared" si="3"/>
        <v>30.5</v>
      </c>
      <c r="K7" s="116">
        <f>REITORIA!O7+REITORIA!P7+ESAG!O7+ESAG!P7+FAED!O7+FAED!P7+CEART!O7+CEART!P7+CEAD!O7+CEAD!P7+CEFID!O7+CEFID!P7+CESFI!O7+CESFI!P7+CERES!O7+CERES!P7</f>
        <v>0</v>
      </c>
      <c r="L7" s="117">
        <f t="shared" si="0"/>
        <v>90</v>
      </c>
      <c r="M7" s="118">
        <f t="shared" si="1"/>
        <v>9312.4</v>
      </c>
      <c r="N7" s="118">
        <f t="shared" si="2"/>
        <v>0</v>
      </c>
      <c r="O7" s="119">
        <f t="shared" si="4"/>
        <v>2553.3999999999996</v>
      </c>
    </row>
    <row r="8" spans="1:15" ht="39" customHeight="1" x14ac:dyDescent="0.35">
      <c r="A8" s="172"/>
      <c r="B8" s="137">
        <v>5</v>
      </c>
      <c r="C8" s="174"/>
      <c r="D8" s="138" t="s">
        <v>72</v>
      </c>
      <c r="E8" s="145">
        <v>103.68</v>
      </c>
      <c r="F8" s="142" t="s">
        <v>69</v>
      </c>
      <c r="G8" s="113">
        <f>REITORIA!J8+ESAG!J8+FAED!J8+CEART!J8+CEAD!J8+CEFID!J8+CESFI!J8+CERES!J8</f>
        <v>52</v>
      </c>
      <c r="H8" s="114">
        <f>REITORIA!K8+ESAG!K8+FAED!K8+CEART!K8+CEAD!K8+CEFID!K8+CESFI!K8+CERES!K8</f>
        <v>11</v>
      </c>
      <c r="I8" s="114">
        <f>REITORIA!L8+ESAG!L8+FAED!L8+CEART!L8+CEAD!L8+CEFID!L8+CESFI!L8+CERES!L8</f>
        <v>11</v>
      </c>
      <c r="J8" s="115">
        <f t="shared" si="3"/>
        <v>12.5</v>
      </c>
      <c r="K8" s="116">
        <f>REITORIA!O8+REITORIA!P8+ESAG!O8+ESAG!P8+FAED!O8+FAED!P8+CEART!O8+CEART!P8+CEAD!O8+CEAD!P8+CEFID!O8+CEFID!P8+CESFI!O8+CESFI!P8+CERES!O8+CERES!P8</f>
        <v>0</v>
      </c>
      <c r="L8" s="117">
        <f t="shared" si="0"/>
        <v>41</v>
      </c>
      <c r="M8" s="118">
        <f t="shared" si="1"/>
        <v>5391.3600000000006</v>
      </c>
      <c r="N8" s="118">
        <f t="shared" si="2"/>
        <v>0</v>
      </c>
      <c r="O8" s="119">
        <f t="shared" si="4"/>
        <v>1140.48</v>
      </c>
    </row>
    <row r="9" spans="1:15" ht="39" customHeight="1" x14ac:dyDescent="0.35">
      <c r="A9" s="172"/>
      <c r="B9" s="137">
        <v>6</v>
      </c>
      <c r="C9" s="174"/>
      <c r="D9" s="138" t="s">
        <v>73</v>
      </c>
      <c r="E9" s="145">
        <v>205.21</v>
      </c>
      <c r="F9" s="142" t="s">
        <v>69</v>
      </c>
      <c r="G9" s="113">
        <f>REITORIA!J9+ESAG!J9+FAED!J9+CEART!J9+CEAD!J9+CEFID!J9+CESFI!J9+CERES!J9</f>
        <v>133</v>
      </c>
      <c r="H9" s="114">
        <f>REITORIA!K9+ESAG!K9+FAED!K9+CEART!K9+CEAD!K9+CEFID!K9+CESFI!K9+CERES!K9</f>
        <v>41</v>
      </c>
      <c r="I9" s="114">
        <f>REITORIA!L9+ESAG!L9+FAED!L9+CEART!L9+CEAD!L9+CEFID!L9+CESFI!L9+CERES!L9</f>
        <v>41</v>
      </c>
      <c r="J9" s="115">
        <f t="shared" si="3"/>
        <v>32.75</v>
      </c>
      <c r="K9" s="116">
        <f>REITORIA!O9+REITORIA!P9+ESAG!O9+ESAG!P9+FAED!O9+FAED!P9+CEART!O9+CEART!P9+CEAD!O9+CEAD!P9+CEFID!O9+CEFID!P9+CESFI!O9+CESFI!P9+CERES!O9+CERES!P9</f>
        <v>0</v>
      </c>
      <c r="L9" s="117">
        <f t="shared" si="0"/>
        <v>92</v>
      </c>
      <c r="M9" s="118">
        <f t="shared" si="1"/>
        <v>27292.93</v>
      </c>
      <c r="N9" s="118">
        <f t="shared" si="2"/>
        <v>0</v>
      </c>
      <c r="O9" s="119">
        <f t="shared" si="4"/>
        <v>8413.61</v>
      </c>
    </row>
    <row r="10" spans="1:15" ht="39" customHeight="1" x14ac:dyDescent="0.35">
      <c r="A10" s="172"/>
      <c r="B10" s="137">
        <v>7</v>
      </c>
      <c r="C10" s="174"/>
      <c r="D10" s="138" t="s">
        <v>74</v>
      </c>
      <c r="E10" s="145">
        <v>220</v>
      </c>
      <c r="F10" s="142" t="s">
        <v>69</v>
      </c>
      <c r="G10" s="113">
        <f>REITORIA!J10+ESAG!J10+FAED!J10+CEART!J10+CEAD!J10+CEFID!J10+CESFI!J10+CERES!J10</f>
        <v>69</v>
      </c>
      <c r="H10" s="114">
        <f>REITORIA!K10+ESAG!K10+FAED!K10+CEART!K10+CEAD!K10+CEFID!K10+CESFI!K10+CERES!K10</f>
        <v>11</v>
      </c>
      <c r="I10" s="114">
        <f>REITORIA!L10+ESAG!L10+FAED!L10+CEART!L10+CEAD!L10+CEFID!L10+CESFI!L10+CERES!L10</f>
        <v>11</v>
      </c>
      <c r="J10" s="115">
        <f t="shared" si="3"/>
        <v>16.75</v>
      </c>
      <c r="K10" s="116">
        <f>REITORIA!O10+REITORIA!P10+ESAG!O10+ESAG!P10+FAED!O10+FAED!P10+CEART!O10+CEART!P10+CEAD!O10+CEAD!P10+CEFID!O10+CEFID!P10+CESFI!O10+CESFI!P10+CERES!O10+CERES!P10</f>
        <v>0</v>
      </c>
      <c r="L10" s="117">
        <f t="shared" si="0"/>
        <v>58</v>
      </c>
      <c r="M10" s="118">
        <f t="shared" si="1"/>
        <v>15180</v>
      </c>
      <c r="N10" s="118">
        <f t="shared" si="2"/>
        <v>0</v>
      </c>
      <c r="O10" s="119">
        <f t="shared" si="4"/>
        <v>2420</v>
      </c>
    </row>
    <row r="11" spans="1:15" ht="39" customHeight="1" x14ac:dyDescent="0.35">
      <c r="A11" s="172"/>
      <c r="B11" s="137">
        <v>8</v>
      </c>
      <c r="C11" s="174"/>
      <c r="D11" s="138" t="s">
        <v>88</v>
      </c>
      <c r="E11" s="145">
        <v>217.24</v>
      </c>
      <c r="F11" s="142" t="s">
        <v>69</v>
      </c>
      <c r="G11" s="113">
        <f>REITORIA!J11+ESAG!J11+FAED!J11+CEART!J11+CEAD!J11+CEFID!J11+CESFI!J11+CERES!J11</f>
        <v>53</v>
      </c>
      <c r="H11" s="114">
        <f>REITORIA!K11+ESAG!K11+FAED!K11+CEART!K11+CEAD!K11+CEFID!K11+CESFI!K11+CERES!K11</f>
        <v>12</v>
      </c>
      <c r="I11" s="114">
        <f>REITORIA!L11+ESAG!L11+FAED!L11+CEART!L11+CEAD!L11+CEFID!L11+CESFI!L11+CERES!L11</f>
        <v>12</v>
      </c>
      <c r="J11" s="115">
        <f t="shared" si="3"/>
        <v>12.75</v>
      </c>
      <c r="K11" s="116">
        <f>REITORIA!O11+REITORIA!P11+ESAG!O11+ESAG!P11+FAED!O11+FAED!P11+CEART!O11+CEART!P11+CEAD!O11+CEAD!P11+CEFID!O11+CEFID!P11+CESFI!O11+CESFI!P11+CERES!O11+CERES!P11</f>
        <v>0</v>
      </c>
      <c r="L11" s="117">
        <f t="shared" si="0"/>
        <v>41</v>
      </c>
      <c r="M11" s="118">
        <f t="shared" si="1"/>
        <v>11513.720000000001</v>
      </c>
      <c r="N11" s="118">
        <f t="shared" si="2"/>
        <v>0</v>
      </c>
      <c r="O11" s="119">
        <f t="shared" si="4"/>
        <v>2606.88</v>
      </c>
    </row>
    <row r="12" spans="1:15" ht="39" customHeight="1" x14ac:dyDescent="0.35">
      <c r="A12" s="172"/>
      <c r="B12" s="137">
        <v>9</v>
      </c>
      <c r="C12" s="175"/>
      <c r="D12" s="138" t="s">
        <v>75</v>
      </c>
      <c r="E12" s="145">
        <v>223.7</v>
      </c>
      <c r="F12" s="142" t="s">
        <v>69</v>
      </c>
      <c r="G12" s="113">
        <f>REITORIA!J12+ESAG!J12+FAED!J12+CEART!J12+CEAD!J12+CEFID!J12+CESFI!J12+CERES!J12</f>
        <v>39</v>
      </c>
      <c r="H12" s="114">
        <f>REITORIA!K12+ESAG!K12+FAED!K12+CEART!K12+CEAD!K12+CEFID!K12+CESFI!K12+CERES!K12</f>
        <v>13</v>
      </c>
      <c r="I12" s="114">
        <f>REITORIA!L12+ESAG!L12+FAED!L12+CEART!L12+CEAD!L12+CEFID!L12+CESFI!L12+CERES!L12</f>
        <v>13</v>
      </c>
      <c r="J12" s="115">
        <f t="shared" si="3"/>
        <v>9.25</v>
      </c>
      <c r="K12" s="116">
        <f>REITORIA!O12+REITORIA!P12+ESAG!O12+ESAG!P12+FAED!O12+FAED!P12+CEART!O12+CEART!P12+CEAD!O12+CEAD!P12+CEFID!O12+CEFID!P12+CESFI!O12+CESFI!P12+CERES!O12+CERES!P12</f>
        <v>0</v>
      </c>
      <c r="L12" s="117">
        <f t="shared" si="0"/>
        <v>26</v>
      </c>
      <c r="M12" s="118">
        <f t="shared" si="1"/>
        <v>8724.2999999999993</v>
      </c>
      <c r="N12" s="118">
        <f t="shared" si="2"/>
        <v>0</v>
      </c>
      <c r="O12" s="119">
        <f t="shared" si="4"/>
        <v>2908.1</v>
      </c>
    </row>
    <row r="13" spans="1:15" ht="39" customHeight="1" x14ac:dyDescent="0.35">
      <c r="A13" s="176" t="s">
        <v>89</v>
      </c>
      <c r="B13" s="135">
        <v>10</v>
      </c>
      <c r="C13" s="177" t="s">
        <v>86</v>
      </c>
      <c r="D13" s="139" t="s">
        <v>66</v>
      </c>
      <c r="E13" s="146">
        <v>14.21</v>
      </c>
      <c r="F13" s="144" t="s">
        <v>69</v>
      </c>
      <c r="G13" s="113">
        <f>REITORIA!J13+ESAG!J13+FAED!J13+CEART!J13+CEAD!J13+CEFID!J13+CESFI!J13+CERES!J13</f>
        <v>200</v>
      </c>
      <c r="H13" s="114">
        <f>REITORIA!K13+ESAG!K13+FAED!K13+CEART!K13+CEAD!K13+CEFID!K13+CESFI!K13+CERES!K13</f>
        <v>0</v>
      </c>
      <c r="I13" s="114">
        <f>REITORIA!L13+ESAG!L13+FAED!L13+CEART!L13+CEAD!L13+CEFID!L13+CESFI!L13+CERES!L13</f>
        <v>0</v>
      </c>
      <c r="J13" s="115">
        <f t="shared" si="3"/>
        <v>49.5</v>
      </c>
      <c r="K13" s="116">
        <f>REITORIA!O13+REITORIA!P13+ESAG!O13+ESAG!P13+FAED!O13+FAED!P13+CEART!O13+CEART!P13+CEAD!O13+CEAD!P13+CEFID!O13+CEFID!P13+CESFI!O13+CESFI!P13+CERES!O13+CERES!P13</f>
        <v>0</v>
      </c>
      <c r="L13" s="117">
        <f t="shared" si="0"/>
        <v>200</v>
      </c>
      <c r="M13" s="118">
        <f t="shared" si="1"/>
        <v>2842</v>
      </c>
      <c r="N13" s="118">
        <f t="shared" si="2"/>
        <v>0</v>
      </c>
      <c r="O13" s="119">
        <f t="shared" si="4"/>
        <v>0</v>
      </c>
    </row>
    <row r="14" spans="1:15" ht="39" customHeight="1" x14ac:dyDescent="0.35">
      <c r="A14" s="176"/>
      <c r="B14" s="135">
        <v>11</v>
      </c>
      <c r="C14" s="178"/>
      <c r="D14" s="139" t="s">
        <v>70</v>
      </c>
      <c r="E14" s="146">
        <v>30.68</v>
      </c>
      <c r="F14" s="144" t="s">
        <v>69</v>
      </c>
      <c r="G14" s="113">
        <f>REITORIA!J14+ESAG!J14+FAED!J14+CEART!J14+CEAD!J14+CEFID!J14+CESFI!J14+CERES!J14</f>
        <v>4</v>
      </c>
      <c r="H14" s="114">
        <f>REITORIA!K14+ESAG!K14+FAED!K14+CEART!K14+CEAD!K14+CEFID!K14+CESFI!K14+CERES!K14</f>
        <v>0</v>
      </c>
      <c r="I14" s="114">
        <f>REITORIA!L14+ESAG!L14+FAED!L14+CEART!L14+CEAD!L14+CEFID!L14+CESFI!L14+CERES!L14</f>
        <v>0</v>
      </c>
      <c r="J14" s="115">
        <f t="shared" si="3"/>
        <v>0.5</v>
      </c>
      <c r="K14" s="116">
        <f>REITORIA!O14+REITORIA!P14+ESAG!O14+ESAG!P14+FAED!O14+FAED!P14+CEART!O14+CEART!P14+CEAD!O14+CEAD!P14+CEFID!O14+CEFID!P14+CESFI!O14+CESFI!P14+CERES!O14+CERES!P14</f>
        <v>0</v>
      </c>
      <c r="L14" s="117">
        <f t="shared" si="0"/>
        <v>4</v>
      </c>
      <c r="M14" s="118">
        <f t="shared" si="1"/>
        <v>122.72</v>
      </c>
      <c r="N14" s="118">
        <f t="shared" si="2"/>
        <v>0</v>
      </c>
      <c r="O14" s="119">
        <f t="shared" si="4"/>
        <v>0</v>
      </c>
    </row>
    <row r="15" spans="1:15" ht="39" customHeight="1" x14ac:dyDescent="0.35">
      <c r="A15" s="176"/>
      <c r="B15" s="135">
        <v>12</v>
      </c>
      <c r="C15" s="178"/>
      <c r="D15" s="139" t="s">
        <v>87</v>
      </c>
      <c r="E15" s="146">
        <v>25</v>
      </c>
      <c r="F15" s="144" t="s">
        <v>69</v>
      </c>
      <c r="G15" s="113">
        <f>REITORIA!J15+ESAG!J15+FAED!J15+CEART!J15+CEAD!J15+CEFID!J15+CESFI!J15+CERES!J15</f>
        <v>4</v>
      </c>
      <c r="H15" s="114">
        <f>REITORIA!K15+ESAG!K15+FAED!K15+CEART!K15+CEAD!K15+CEFID!K15+CESFI!K15+CERES!K15</f>
        <v>0</v>
      </c>
      <c r="I15" s="114">
        <f>REITORIA!L15+ESAG!L15+FAED!L15+CEART!L15+CEAD!L15+CEFID!L15+CESFI!L15+CERES!L15</f>
        <v>0</v>
      </c>
      <c r="J15" s="115">
        <f t="shared" si="3"/>
        <v>0.5</v>
      </c>
      <c r="K15" s="116">
        <f>REITORIA!O15+REITORIA!P15+ESAG!O15+ESAG!P15+FAED!O15+FAED!P15+CEART!O15+CEART!P15+CEAD!O15+CEAD!P15+CEFID!O15+CEFID!P15+CESFI!O15+CESFI!P15+CERES!O15+CERES!P15</f>
        <v>0</v>
      </c>
      <c r="L15" s="117">
        <f t="shared" si="0"/>
        <v>4</v>
      </c>
      <c r="M15" s="118">
        <f t="shared" si="1"/>
        <v>100</v>
      </c>
      <c r="N15" s="118">
        <f t="shared" si="2"/>
        <v>0</v>
      </c>
      <c r="O15" s="119">
        <f t="shared" si="4"/>
        <v>0</v>
      </c>
    </row>
    <row r="16" spans="1:15" ht="39" customHeight="1" x14ac:dyDescent="0.35">
      <c r="A16" s="176"/>
      <c r="B16" s="135">
        <v>13</v>
      </c>
      <c r="C16" s="178"/>
      <c r="D16" s="139" t="s">
        <v>71</v>
      </c>
      <c r="E16" s="146">
        <v>75.099999999999994</v>
      </c>
      <c r="F16" s="144" t="s">
        <v>69</v>
      </c>
      <c r="G16" s="113">
        <f>REITORIA!J16+ESAG!J16+FAED!J16+CEART!J16+CEAD!J16+CEFID!J16+CESFI!J16+CERES!J16</f>
        <v>30</v>
      </c>
      <c r="H16" s="114">
        <f>REITORIA!K16+ESAG!K16+FAED!K16+CEART!K16+CEAD!K16+CEFID!K16+CESFI!K16+CERES!K16</f>
        <v>0</v>
      </c>
      <c r="I16" s="114">
        <f>REITORIA!L16+ESAG!L16+FAED!L16+CEART!L16+CEAD!L16+CEFID!L16+CESFI!L16+CERES!L16</f>
        <v>0</v>
      </c>
      <c r="J16" s="115">
        <f t="shared" ref="J16:J29" si="5">G16*0.25-0.5-K16</f>
        <v>7</v>
      </c>
      <c r="K16" s="116">
        <f>REITORIA!O16+REITORIA!P16+ESAG!O16+ESAG!P16+FAED!O16+FAED!P16+CEART!O16+CEART!P16+CEAD!O16+CEAD!P16+CEFID!O16+CEFID!P16+CESFI!O16+CESFI!P16+CERES!O16+CERES!P16</f>
        <v>0</v>
      </c>
      <c r="L16" s="117">
        <f t="shared" ref="L16:L29" si="6">G16-I16+K16</f>
        <v>30</v>
      </c>
      <c r="M16" s="118">
        <f t="shared" ref="M16:M29" si="7">G16*E16</f>
        <v>2253</v>
      </c>
      <c r="N16" s="118">
        <f t="shared" ref="N16:N29" si="8">K16*E16</f>
        <v>0</v>
      </c>
      <c r="O16" s="119">
        <f t="shared" si="4"/>
        <v>0</v>
      </c>
    </row>
    <row r="17" spans="1:15" ht="39" customHeight="1" x14ac:dyDescent="0.35">
      <c r="A17" s="176"/>
      <c r="B17" s="135">
        <v>14</v>
      </c>
      <c r="C17" s="178"/>
      <c r="D17" s="139" t="s">
        <v>72</v>
      </c>
      <c r="E17" s="146">
        <v>103.68</v>
      </c>
      <c r="F17" s="144" t="s">
        <v>69</v>
      </c>
      <c r="G17" s="113">
        <f>REITORIA!J17+ESAG!J17+FAED!J17+CEART!J17+CEAD!J17+CEFID!J17+CESFI!J17+CERES!J17</f>
        <v>4</v>
      </c>
      <c r="H17" s="114">
        <f>REITORIA!K17+ESAG!K17+FAED!K17+CEART!K17+CEAD!K17+CEFID!K17+CESFI!K17+CERES!K17</f>
        <v>0</v>
      </c>
      <c r="I17" s="114">
        <f>REITORIA!L17+ESAG!L17+FAED!L17+CEART!L17+CEAD!L17+CEFID!L17+CESFI!L17+CERES!L17</f>
        <v>0</v>
      </c>
      <c r="J17" s="115">
        <f t="shared" si="5"/>
        <v>0.5</v>
      </c>
      <c r="K17" s="116">
        <f>REITORIA!O17+REITORIA!P17+ESAG!O17+ESAG!P17+FAED!O17+FAED!P17+CEART!O17+CEART!P17+CEAD!O17+CEAD!P17+CEFID!O17+CEFID!P17+CESFI!O17+CESFI!P17+CERES!O17+CERES!P17</f>
        <v>0</v>
      </c>
      <c r="L17" s="117">
        <f t="shared" si="6"/>
        <v>4</v>
      </c>
      <c r="M17" s="118">
        <f t="shared" si="7"/>
        <v>414.72</v>
      </c>
      <c r="N17" s="118">
        <f t="shared" si="8"/>
        <v>0</v>
      </c>
      <c r="O17" s="119">
        <f t="shared" si="4"/>
        <v>0</v>
      </c>
    </row>
    <row r="18" spans="1:15" ht="39" customHeight="1" x14ac:dyDescent="0.35">
      <c r="A18" s="176"/>
      <c r="B18" s="135">
        <v>15</v>
      </c>
      <c r="C18" s="178"/>
      <c r="D18" s="139" t="s">
        <v>73</v>
      </c>
      <c r="E18" s="146">
        <v>205.21</v>
      </c>
      <c r="F18" s="144" t="s">
        <v>69</v>
      </c>
      <c r="G18" s="113">
        <f>REITORIA!J18+ESAG!J18+FAED!J18+CEART!J18+CEAD!J18+CEFID!J18+CESFI!J18+CERES!J18</f>
        <v>20</v>
      </c>
      <c r="H18" s="114">
        <f>REITORIA!K18+ESAG!K18+FAED!K18+CEART!K18+CEAD!K18+CEFID!K18+CESFI!K18+CERES!K18</f>
        <v>0</v>
      </c>
      <c r="I18" s="114">
        <f>REITORIA!L18+ESAG!L18+FAED!L18+CEART!L18+CEAD!L18+CEFID!L18+CESFI!L18+CERES!L18</f>
        <v>0</v>
      </c>
      <c r="J18" s="115">
        <f t="shared" si="5"/>
        <v>4.5</v>
      </c>
      <c r="K18" s="116">
        <f>REITORIA!O18+REITORIA!P18+ESAG!O18+ESAG!P18+FAED!O18+FAED!P18+CEART!O18+CEART!P18+CEAD!O18+CEAD!P18+CEFID!O18+CEFID!P18+CESFI!O18+CESFI!P18+CERES!O18+CERES!P18</f>
        <v>0</v>
      </c>
      <c r="L18" s="117">
        <f t="shared" si="6"/>
        <v>20</v>
      </c>
      <c r="M18" s="118">
        <f t="shared" si="7"/>
        <v>4104.2</v>
      </c>
      <c r="N18" s="118">
        <f t="shared" si="8"/>
        <v>0</v>
      </c>
      <c r="O18" s="119">
        <f t="shared" si="4"/>
        <v>0</v>
      </c>
    </row>
    <row r="19" spans="1:15" ht="39" customHeight="1" x14ac:dyDescent="0.35">
      <c r="A19" s="176"/>
      <c r="B19" s="135">
        <v>16</v>
      </c>
      <c r="C19" s="178"/>
      <c r="D19" s="139" t="s">
        <v>74</v>
      </c>
      <c r="E19" s="146">
        <v>220</v>
      </c>
      <c r="F19" s="144" t="s">
        <v>69</v>
      </c>
      <c r="G19" s="113">
        <f>REITORIA!J19+ESAG!J19+FAED!J19+CEART!J19+CEAD!J19+CEFID!J19+CESFI!J19+CERES!J19</f>
        <v>20</v>
      </c>
      <c r="H19" s="114">
        <f>REITORIA!K19+ESAG!K19+FAED!K19+CEART!K19+CEAD!K19+CEFID!K19+CESFI!K19+CERES!K19</f>
        <v>0</v>
      </c>
      <c r="I19" s="114">
        <f>REITORIA!L19+ESAG!L19+FAED!L19+CEART!L19+CEAD!L19+CEFID!L19+CESFI!L19+CERES!L19</f>
        <v>0</v>
      </c>
      <c r="J19" s="115">
        <f t="shared" si="5"/>
        <v>4.5</v>
      </c>
      <c r="K19" s="116">
        <f>REITORIA!O19+REITORIA!P19+ESAG!O19+ESAG!P19+FAED!O19+FAED!P19+CEART!O19+CEART!P19+CEAD!O19+CEAD!P19+CEFID!O19+CEFID!P19+CESFI!O19+CESFI!P19+CERES!O19+CERES!P19</f>
        <v>0</v>
      </c>
      <c r="L19" s="117">
        <f t="shared" si="6"/>
        <v>20</v>
      </c>
      <c r="M19" s="118">
        <f t="shared" si="7"/>
        <v>4400</v>
      </c>
      <c r="N19" s="118">
        <f t="shared" si="8"/>
        <v>0</v>
      </c>
      <c r="O19" s="119">
        <f t="shared" si="4"/>
        <v>0</v>
      </c>
    </row>
    <row r="20" spans="1:15" ht="39" customHeight="1" x14ac:dyDescent="0.35">
      <c r="A20" s="176"/>
      <c r="B20" s="135">
        <v>17</v>
      </c>
      <c r="C20" s="179"/>
      <c r="D20" s="139" t="s">
        <v>75</v>
      </c>
      <c r="E20" s="146">
        <v>223.7</v>
      </c>
      <c r="F20" s="144" t="s">
        <v>69</v>
      </c>
      <c r="G20" s="113">
        <f>REITORIA!J20+ESAG!J20+FAED!J20+CEART!J20+CEAD!J20+CEFID!J20+CESFI!J20+CERES!J20</f>
        <v>20</v>
      </c>
      <c r="H20" s="114">
        <f>REITORIA!K20+ESAG!K20+FAED!K20+CEART!K20+CEAD!K20+CEFID!K20+CESFI!K20+CERES!K20</f>
        <v>0</v>
      </c>
      <c r="I20" s="114">
        <f>REITORIA!L20+ESAG!L20+FAED!L20+CEART!L20+CEAD!L20+CEFID!L20+CESFI!L20+CERES!L20</f>
        <v>0</v>
      </c>
      <c r="J20" s="115">
        <f t="shared" si="5"/>
        <v>4.5</v>
      </c>
      <c r="K20" s="116">
        <f>REITORIA!O20+REITORIA!P20+ESAG!O20+ESAG!P20+FAED!O20+FAED!P20+CEART!O20+CEART!P20+CEAD!O20+CEAD!P20+CEFID!O20+CEFID!P20+CESFI!O20+CESFI!P20+CERES!O20+CERES!P20</f>
        <v>0</v>
      </c>
      <c r="L20" s="117">
        <f t="shared" si="6"/>
        <v>20</v>
      </c>
      <c r="M20" s="118">
        <f t="shared" si="7"/>
        <v>4474</v>
      </c>
      <c r="N20" s="118">
        <f t="shared" si="8"/>
        <v>0</v>
      </c>
      <c r="O20" s="119">
        <f t="shared" si="4"/>
        <v>0</v>
      </c>
    </row>
    <row r="21" spans="1:15" ht="39" customHeight="1" x14ac:dyDescent="0.35">
      <c r="A21" s="180" t="s">
        <v>90</v>
      </c>
      <c r="B21" s="137">
        <v>18</v>
      </c>
      <c r="C21" s="173" t="s">
        <v>86</v>
      </c>
      <c r="D21" s="138" t="s">
        <v>66</v>
      </c>
      <c r="E21" s="145">
        <v>14.21</v>
      </c>
      <c r="F21" s="142" t="s">
        <v>69</v>
      </c>
      <c r="G21" s="113">
        <f>REITORIA!J21+ESAG!J21+FAED!J21+CEART!J21+CEAD!J21+CEFID!J21+CESFI!J21+CERES!J21</f>
        <v>100</v>
      </c>
      <c r="H21" s="114">
        <f>REITORIA!K21+ESAG!K21+FAED!K21+CEART!K21+CEAD!K21+CEFID!K21+CESFI!K21+CERES!K21</f>
        <v>100</v>
      </c>
      <c r="I21" s="114">
        <f>REITORIA!L21+ESAG!L21+FAED!L21+CEART!L21+CEAD!L21+CEFID!L21+CESFI!L21+CERES!L21</f>
        <v>100</v>
      </c>
      <c r="J21" s="115">
        <f t="shared" si="5"/>
        <v>24.5</v>
      </c>
      <c r="K21" s="116">
        <f>REITORIA!O21+REITORIA!P21+ESAG!O21+ESAG!P21+FAED!O21+FAED!P21+CEART!O21+CEART!P21+CEAD!O21+CEAD!P21+CEFID!O21+CEFID!P21+CESFI!O21+CESFI!P21+CERES!O21+CERES!P21</f>
        <v>0</v>
      </c>
      <c r="L21" s="117">
        <f t="shared" si="6"/>
        <v>0</v>
      </c>
      <c r="M21" s="118">
        <f t="shared" si="7"/>
        <v>1421</v>
      </c>
      <c r="N21" s="118">
        <f t="shared" si="8"/>
        <v>0</v>
      </c>
      <c r="O21" s="119">
        <f t="shared" si="4"/>
        <v>1421</v>
      </c>
    </row>
    <row r="22" spans="1:15" ht="39" customHeight="1" x14ac:dyDescent="0.35">
      <c r="A22" s="180"/>
      <c r="B22" s="137">
        <v>19</v>
      </c>
      <c r="C22" s="174"/>
      <c r="D22" s="138" t="s">
        <v>70</v>
      </c>
      <c r="E22" s="145">
        <v>30.68</v>
      </c>
      <c r="F22" s="142" t="s">
        <v>69</v>
      </c>
      <c r="G22" s="113">
        <f>REITORIA!J22+ESAG!J22+FAED!J22+CEART!J22+CEAD!J22+CEFID!J22+CESFI!J22+CERES!J22</f>
        <v>8</v>
      </c>
      <c r="H22" s="114">
        <f>REITORIA!K22+ESAG!K22+FAED!K22+CEART!K22+CEAD!K22+CEFID!K22+CESFI!K22+CERES!K22</f>
        <v>0</v>
      </c>
      <c r="I22" s="114">
        <f>REITORIA!L22+ESAG!L22+FAED!L22+CEART!L22+CEAD!L22+CEFID!L22+CESFI!L22+CERES!L22</f>
        <v>0</v>
      </c>
      <c r="J22" s="115">
        <f t="shared" si="5"/>
        <v>1.5</v>
      </c>
      <c r="K22" s="116">
        <f>REITORIA!O22+REITORIA!P22+ESAG!O22+ESAG!P22+FAED!O22+FAED!P22+CEART!O22+CEART!P22+CEAD!O22+CEAD!P22+CEFID!O22+CEFID!P22+CESFI!O22+CESFI!P22+CERES!O22+CERES!P22</f>
        <v>0</v>
      </c>
      <c r="L22" s="117">
        <f t="shared" si="6"/>
        <v>8</v>
      </c>
      <c r="M22" s="118">
        <f t="shared" si="7"/>
        <v>245.44</v>
      </c>
      <c r="N22" s="118">
        <f t="shared" si="8"/>
        <v>0</v>
      </c>
      <c r="O22" s="119">
        <f t="shared" si="4"/>
        <v>0</v>
      </c>
    </row>
    <row r="23" spans="1:15" ht="39" customHeight="1" x14ac:dyDescent="0.35">
      <c r="A23" s="180"/>
      <c r="B23" s="137">
        <v>20</v>
      </c>
      <c r="C23" s="174"/>
      <c r="D23" s="138" t="s">
        <v>87</v>
      </c>
      <c r="E23" s="145">
        <v>25</v>
      </c>
      <c r="F23" s="142" t="s">
        <v>69</v>
      </c>
      <c r="G23" s="113">
        <f>REITORIA!J23+ESAG!J23+FAED!J23+CEART!J23+CEAD!J23+CEFID!J23+CESFI!J23+CERES!J23</f>
        <v>4</v>
      </c>
      <c r="H23" s="114">
        <f>REITORIA!K23+ESAG!K23+FAED!K23+CEART!K23+CEAD!K23+CEFID!K23+CESFI!K23+CERES!K23</f>
        <v>0</v>
      </c>
      <c r="I23" s="114">
        <f>REITORIA!L23+ESAG!L23+FAED!L23+CEART!L23+CEAD!L23+CEFID!L23+CESFI!L23+CERES!L23</f>
        <v>0</v>
      </c>
      <c r="J23" s="115">
        <f t="shared" si="5"/>
        <v>0.5</v>
      </c>
      <c r="K23" s="116">
        <f>REITORIA!O23+REITORIA!P23+ESAG!O23+ESAG!P23+FAED!O23+FAED!P23+CEART!O23+CEART!P23+CEAD!O23+CEAD!P23+CEFID!O23+CEFID!P23+CESFI!O23+CESFI!P23+CERES!O23+CERES!P23</f>
        <v>0</v>
      </c>
      <c r="L23" s="117">
        <f t="shared" si="6"/>
        <v>4</v>
      </c>
      <c r="M23" s="118">
        <f t="shared" si="7"/>
        <v>100</v>
      </c>
      <c r="N23" s="118">
        <f t="shared" si="8"/>
        <v>0</v>
      </c>
      <c r="O23" s="119">
        <f t="shared" si="4"/>
        <v>0</v>
      </c>
    </row>
    <row r="24" spans="1:15" ht="39" customHeight="1" x14ac:dyDescent="0.35">
      <c r="A24" s="180"/>
      <c r="B24" s="137">
        <v>21</v>
      </c>
      <c r="C24" s="174"/>
      <c r="D24" s="138" t="s">
        <v>71</v>
      </c>
      <c r="E24" s="145">
        <v>75.099999999999994</v>
      </c>
      <c r="F24" s="142" t="s">
        <v>69</v>
      </c>
      <c r="G24" s="113">
        <f>REITORIA!J24+ESAG!J24+FAED!J24+CEART!J24+CEAD!J24+CEFID!J24+CESFI!J24+CERES!J24</f>
        <v>12</v>
      </c>
      <c r="H24" s="114">
        <f>REITORIA!K24+ESAG!K24+FAED!K24+CEART!K24+CEAD!K24+CEFID!K24+CESFI!K24+CERES!K24</f>
        <v>0</v>
      </c>
      <c r="I24" s="114">
        <f>REITORIA!L24+ESAG!L24+FAED!L24+CEART!L24+CEAD!L24+CEFID!L24+CESFI!L24+CERES!L24</f>
        <v>0</v>
      </c>
      <c r="J24" s="115">
        <f t="shared" si="5"/>
        <v>2.5</v>
      </c>
      <c r="K24" s="116">
        <f>REITORIA!O24+REITORIA!P24+ESAG!O24+ESAG!P24+FAED!O24+FAED!P24+CEART!O24+CEART!P24+CEAD!O24+CEAD!P24+CEFID!O24+CEFID!P24+CESFI!O24+CESFI!P24+CERES!O24+CERES!P24</f>
        <v>0</v>
      </c>
      <c r="L24" s="117">
        <f t="shared" si="6"/>
        <v>12</v>
      </c>
      <c r="M24" s="118">
        <f t="shared" si="7"/>
        <v>901.19999999999993</v>
      </c>
      <c r="N24" s="118">
        <f t="shared" si="8"/>
        <v>0</v>
      </c>
      <c r="O24" s="119">
        <f t="shared" si="4"/>
        <v>0</v>
      </c>
    </row>
    <row r="25" spans="1:15" ht="39" customHeight="1" x14ac:dyDescent="0.35">
      <c r="A25" s="180"/>
      <c r="B25" s="137">
        <v>22</v>
      </c>
      <c r="C25" s="174"/>
      <c r="D25" s="138" t="s">
        <v>72</v>
      </c>
      <c r="E25" s="145">
        <v>103.68</v>
      </c>
      <c r="F25" s="142" t="s">
        <v>69</v>
      </c>
      <c r="G25" s="113">
        <f>REITORIA!J25+ESAG!J25+FAED!J25+CEART!J25+CEAD!J25+CEFID!J25+CESFI!J25+CERES!J25</f>
        <v>4</v>
      </c>
      <c r="H25" s="114">
        <f>REITORIA!K25+ESAG!K25+FAED!K25+CEART!K25+CEAD!K25+CEFID!K25+CESFI!K25+CERES!K25</f>
        <v>0</v>
      </c>
      <c r="I25" s="114">
        <f>REITORIA!L25+ESAG!L25+FAED!L25+CEART!L25+CEAD!L25+CEFID!L25+CESFI!L25+CERES!L25</f>
        <v>0</v>
      </c>
      <c r="J25" s="115">
        <f t="shared" si="5"/>
        <v>0.5</v>
      </c>
      <c r="K25" s="116">
        <f>REITORIA!O25+REITORIA!P25+ESAG!O25+ESAG!P25+FAED!O25+FAED!P25+CEART!O25+CEART!P25+CEAD!O25+CEAD!P25+CEFID!O25+CEFID!P25+CESFI!O25+CESFI!P25+CERES!O25+CERES!P25</f>
        <v>0</v>
      </c>
      <c r="L25" s="117">
        <f t="shared" si="6"/>
        <v>4</v>
      </c>
      <c r="M25" s="118">
        <f t="shared" si="7"/>
        <v>414.72</v>
      </c>
      <c r="N25" s="118">
        <f t="shared" si="8"/>
        <v>0</v>
      </c>
      <c r="O25" s="119">
        <f t="shared" si="4"/>
        <v>0</v>
      </c>
    </row>
    <row r="26" spans="1:15" ht="39" customHeight="1" x14ac:dyDescent="0.35">
      <c r="A26" s="180"/>
      <c r="B26" s="137">
        <v>23</v>
      </c>
      <c r="C26" s="174"/>
      <c r="D26" s="138" t="s">
        <v>73</v>
      </c>
      <c r="E26" s="145">
        <v>205.21</v>
      </c>
      <c r="F26" s="142" t="s">
        <v>69</v>
      </c>
      <c r="G26" s="113">
        <f>REITORIA!J26+ESAG!J26+FAED!J26+CEART!J26+CEAD!J26+CEFID!J26+CESFI!J26+CERES!J26</f>
        <v>8</v>
      </c>
      <c r="H26" s="114">
        <f>REITORIA!K26+ESAG!K26+FAED!K26+CEART!K26+CEAD!K26+CEFID!K26+CESFI!K26+CERES!K26</f>
        <v>0</v>
      </c>
      <c r="I26" s="114">
        <f>REITORIA!L26+ESAG!L26+FAED!L26+CEART!L26+CEAD!L26+CEFID!L26+CESFI!L26+CERES!L26</f>
        <v>0</v>
      </c>
      <c r="J26" s="115">
        <f t="shared" si="5"/>
        <v>1.5</v>
      </c>
      <c r="K26" s="116">
        <f>REITORIA!O26+REITORIA!P26+ESAG!O26+ESAG!P26+FAED!O26+FAED!P26+CEART!O26+CEART!P26+CEAD!O26+CEAD!P26+CEFID!O26+CEFID!P26+CESFI!O26+CESFI!P26+CERES!O26+CERES!P26</f>
        <v>0</v>
      </c>
      <c r="L26" s="117">
        <f t="shared" si="6"/>
        <v>8</v>
      </c>
      <c r="M26" s="118">
        <f t="shared" si="7"/>
        <v>1641.68</v>
      </c>
      <c r="N26" s="118">
        <f t="shared" si="8"/>
        <v>0</v>
      </c>
      <c r="O26" s="119">
        <f t="shared" si="4"/>
        <v>0</v>
      </c>
    </row>
    <row r="27" spans="1:15" ht="39" customHeight="1" x14ac:dyDescent="0.35">
      <c r="A27" s="180"/>
      <c r="B27" s="137">
        <v>24</v>
      </c>
      <c r="C27" s="174"/>
      <c r="D27" s="138" t="s">
        <v>74</v>
      </c>
      <c r="E27" s="145">
        <v>220</v>
      </c>
      <c r="F27" s="142" t="s">
        <v>69</v>
      </c>
      <c r="G27" s="113">
        <f>REITORIA!J27+ESAG!J27+FAED!J27+CEART!J27+CEAD!J27+CEFID!J27+CESFI!J27+CERES!J27</f>
        <v>8</v>
      </c>
      <c r="H27" s="114">
        <f>REITORIA!K27+ESAG!K27+FAED!K27+CEART!K27+CEAD!K27+CEFID!K27+CESFI!K27+CERES!K27</f>
        <v>0</v>
      </c>
      <c r="I27" s="114">
        <f>REITORIA!L27+ESAG!L27+FAED!L27+CEART!L27+CEAD!L27+CEFID!L27+CESFI!L27+CERES!L27</f>
        <v>0</v>
      </c>
      <c r="J27" s="115">
        <f t="shared" si="5"/>
        <v>1.5</v>
      </c>
      <c r="K27" s="116">
        <f>REITORIA!O27+REITORIA!P27+ESAG!O27+ESAG!P27+FAED!O27+FAED!P27+CEART!O27+CEART!P27+CEAD!O27+CEAD!P27+CEFID!O27+CEFID!P27+CESFI!O27+CESFI!P27+CERES!O27+CERES!P27</f>
        <v>0</v>
      </c>
      <c r="L27" s="117">
        <f t="shared" si="6"/>
        <v>8</v>
      </c>
      <c r="M27" s="118">
        <f t="shared" si="7"/>
        <v>1760</v>
      </c>
      <c r="N27" s="118">
        <f t="shared" si="8"/>
        <v>0</v>
      </c>
      <c r="O27" s="119">
        <f t="shared" si="4"/>
        <v>0</v>
      </c>
    </row>
    <row r="28" spans="1:15" ht="39" customHeight="1" x14ac:dyDescent="0.35">
      <c r="A28" s="180"/>
      <c r="B28" s="137">
        <v>25</v>
      </c>
      <c r="C28" s="174"/>
      <c r="D28" s="138" t="s">
        <v>88</v>
      </c>
      <c r="E28" s="145">
        <v>217.24</v>
      </c>
      <c r="F28" s="142" t="s">
        <v>69</v>
      </c>
      <c r="G28" s="113">
        <f>REITORIA!J28+ESAG!J28+FAED!J28+CEART!J28+CEAD!J28+CEFID!J28+CESFI!J28+CERES!J28</f>
        <v>2</v>
      </c>
      <c r="H28" s="114">
        <f>REITORIA!K28+ESAG!K28+FAED!K28+CEART!K28+CEAD!K28+CEFID!K28+CESFI!K28+CERES!K28</f>
        <v>0</v>
      </c>
      <c r="I28" s="114">
        <f>REITORIA!L28+ESAG!L28+FAED!L28+CEART!L28+CEAD!L28+CEFID!L28+CESFI!L28+CERES!L28</f>
        <v>0</v>
      </c>
      <c r="J28" s="115">
        <f t="shared" si="5"/>
        <v>0</v>
      </c>
      <c r="K28" s="116">
        <f>REITORIA!O28+REITORIA!P28+ESAG!O28+ESAG!P28+FAED!O28+FAED!P28+CEART!O28+CEART!P28+CEAD!O28+CEAD!P28+CEFID!O28+CEFID!P28+CESFI!O28+CESFI!P28+CERES!O28+CERES!P28</f>
        <v>0</v>
      </c>
      <c r="L28" s="117">
        <f t="shared" si="6"/>
        <v>2</v>
      </c>
      <c r="M28" s="118">
        <f t="shared" si="7"/>
        <v>434.48</v>
      </c>
      <c r="N28" s="118">
        <f t="shared" si="8"/>
        <v>0</v>
      </c>
      <c r="O28" s="119">
        <f t="shared" si="4"/>
        <v>0</v>
      </c>
    </row>
    <row r="29" spans="1:15" ht="39" customHeight="1" thickBot="1" x14ac:dyDescent="0.4">
      <c r="A29" s="180"/>
      <c r="B29" s="140">
        <v>26</v>
      </c>
      <c r="C29" s="175"/>
      <c r="D29" s="138" t="s">
        <v>75</v>
      </c>
      <c r="E29" s="145">
        <v>223.7</v>
      </c>
      <c r="F29" s="142" t="s">
        <v>69</v>
      </c>
      <c r="G29" s="113">
        <f>REITORIA!J29+ESAG!J29+FAED!J29+CEART!J29+CEAD!J29+CEFID!J29+CESFI!J29+CERES!J29</f>
        <v>4</v>
      </c>
      <c r="H29" s="114">
        <f>REITORIA!K29+ESAG!K29+FAED!K29+CEART!K29+CEAD!K29+CEFID!K29+CESFI!K29+CERES!K29</f>
        <v>0</v>
      </c>
      <c r="I29" s="114">
        <f>REITORIA!L29+ESAG!L29+FAED!L29+CEART!L29+CEAD!L29+CEFID!L29+CESFI!L29+CERES!L29</f>
        <v>0</v>
      </c>
      <c r="J29" s="115">
        <f t="shared" si="5"/>
        <v>0.5</v>
      </c>
      <c r="K29" s="116">
        <f>REITORIA!O29+REITORIA!P29+ESAG!O29+ESAG!P29+FAED!O29+FAED!P29+CEART!O29+CEART!P29+CEAD!O29+CEAD!P29+CEFID!O29+CEFID!P29+CESFI!O29+CESFI!P29+CERES!O29+CERES!P29</f>
        <v>0</v>
      </c>
      <c r="L29" s="117">
        <f t="shared" si="6"/>
        <v>4</v>
      </c>
      <c r="M29" s="118">
        <f t="shared" si="7"/>
        <v>894.8</v>
      </c>
      <c r="N29" s="118">
        <f t="shared" si="8"/>
        <v>0</v>
      </c>
      <c r="O29" s="119">
        <f t="shared" si="4"/>
        <v>0</v>
      </c>
    </row>
    <row r="30" spans="1:15" ht="29.15" customHeight="1" thickBot="1" x14ac:dyDescent="0.4">
      <c r="A30" s="120"/>
      <c r="B30" s="121"/>
      <c r="C30" s="121"/>
      <c r="D30" s="121"/>
      <c r="E30" s="130">
        <f>SUM(E4:E29)</f>
        <v>3127.2199999999993</v>
      </c>
      <c r="F30" s="130"/>
      <c r="G30" s="122">
        <f t="shared" ref="G30:O30" si="9">SUM(G4:G29)</f>
        <v>1999</v>
      </c>
      <c r="H30" s="122">
        <f t="shared" si="9"/>
        <v>672</v>
      </c>
      <c r="I30" s="122">
        <f t="shared" si="9"/>
        <v>672</v>
      </c>
      <c r="J30" s="122">
        <f t="shared" si="9"/>
        <v>486.75</v>
      </c>
      <c r="K30" s="122">
        <f t="shared" si="9"/>
        <v>0</v>
      </c>
      <c r="L30" s="122">
        <f t="shared" si="9"/>
        <v>1327</v>
      </c>
      <c r="M30" s="123">
        <f t="shared" si="9"/>
        <v>122941.73</v>
      </c>
      <c r="N30" s="123">
        <f t="shared" si="9"/>
        <v>0</v>
      </c>
      <c r="O30" s="124">
        <f t="shared" si="9"/>
        <v>29488.48</v>
      </c>
    </row>
    <row r="31" spans="1:15" ht="37.5" customHeight="1" x14ac:dyDescent="0.35"/>
    <row r="32" spans="1:15" x14ac:dyDescent="0.35">
      <c r="E32" s="205" t="str">
        <f>D1</f>
        <v>OBJETO: AQUISIÇÃO DE CARIMBOS E CONTRATAÇÃO DE EMPRESA PARA PRESTAÇÃO DE SERVIÇOS DE CHAVEIRO, INCLUINDO O FORNECIMENTO DE PEÇAS</v>
      </c>
      <c r="F32" s="206"/>
      <c r="G32" s="206"/>
      <c r="H32" s="206"/>
      <c r="I32" s="206"/>
      <c r="J32" s="206"/>
      <c r="K32" s="206"/>
      <c r="L32" s="206"/>
      <c r="M32" s="206"/>
      <c r="N32" s="206"/>
      <c r="O32" s="207"/>
    </row>
    <row r="33" spans="2:15" ht="27.75" customHeight="1" x14ac:dyDescent="0.35">
      <c r="B33" s="210" t="s">
        <v>82</v>
      </c>
      <c r="C33" s="211"/>
      <c r="E33" s="205" t="str">
        <f>A1</f>
        <v>PE 1892/2025 SRP (SGPE DE ORIGEM: 35324/2025)</v>
      </c>
      <c r="F33" s="206"/>
      <c r="G33" s="206"/>
      <c r="H33" s="206"/>
      <c r="I33" s="206"/>
      <c r="J33" s="206"/>
      <c r="K33" s="206"/>
      <c r="L33" s="206"/>
      <c r="M33" s="206"/>
      <c r="N33" s="206"/>
      <c r="O33" s="207"/>
    </row>
    <row r="34" spans="2:15" x14ac:dyDescent="0.35">
      <c r="B34" s="212"/>
      <c r="C34" s="213"/>
      <c r="E34" s="205" t="str">
        <f>K1</f>
        <v>VIGÊNCIA DA ATA: 09/12/2025 até 09/12/2026</v>
      </c>
      <c r="F34" s="206"/>
      <c r="G34" s="206"/>
      <c r="H34" s="206"/>
      <c r="I34" s="206"/>
      <c r="J34" s="206"/>
      <c r="K34" s="206"/>
      <c r="L34" s="206"/>
      <c r="M34" s="206"/>
      <c r="N34" s="206"/>
      <c r="O34" s="207"/>
    </row>
    <row r="35" spans="2:15" ht="46.5" x14ac:dyDescent="0.35">
      <c r="E35" s="1" t="s">
        <v>26</v>
      </c>
      <c r="F35" s="1"/>
      <c r="G35" s="3" t="s">
        <v>27</v>
      </c>
      <c r="H35" s="1" t="s">
        <v>28</v>
      </c>
      <c r="I35" s="2" t="s">
        <v>29</v>
      </c>
      <c r="J35" s="1" t="s">
        <v>30</v>
      </c>
      <c r="K35" s="1" t="s">
        <v>31</v>
      </c>
      <c r="L35" s="4" t="s">
        <v>32</v>
      </c>
      <c r="M35" s="1" t="s">
        <v>33</v>
      </c>
      <c r="N35" s="1" t="s">
        <v>34</v>
      </c>
      <c r="O35" s="3" t="s">
        <v>35</v>
      </c>
    </row>
    <row r="36" spans="2:15" x14ac:dyDescent="0.35">
      <c r="E36" s="5" t="s">
        <v>77</v>
      </c>
      <c r="F36" s="10"/>
      <c r="G36" s="104" cm="1">
        <f t="array" aca="1" ref="G36" ca="1">INDIRECT("'"&amp; $E36 &amp; "'!J31")</f>
        <v>25580.3</v>
      </c>
      <c r="H36" s="6" cm="1">
        <f t="array" aca="1" ref="H36" ca="1">INDIRECT("'"&amp; $E36 &amp; "'!K31")</f>
        <v>11794.52</v>
      </c>
      <c r="I36" s="147">
        <f ca="1">H36/G36</f>
        <v>0.46107825162331956</v>
      </c>
      <c r="J36" s="150" cm="1">
        <f t="array" aca="1" ref="J36" ca="1">INDIRECT("'"&amp; $E36 &amp; "'!M31")</f>
        <v>0</v>
      </c>
      <c r="K36" s="7" cm="1">
        <f t="array" aca="1" ref="K36" ca="1">INDIRECT("'"&amp; $E36 &amp; "'!O31") + INDIRECT("'"&amp; $E36 &amp; "'!P31")</f>
        <v>0</v>
      </c>
      <c r="L36" s="154">
        <f ca="1">K36/G36</f>
        <v>0</v>
      </c>
      <c r="M36" s="6" cm="1">
        <f t="array" aca="1" ref="M36" ca="1">INDIRECT("'"&amp; $E36 &amp; "'!L31")</f>
        <v>11794.52</v>
      </c>
      <c r="N36" s="8">
        <f ca="1">M36/G36</f>
        <v>0.46107825162331956</v>
      </c>
      <c r="O36" s="9">
        <f ca="1">K36+H36</f>
        <v>11794.52</v>
      </c>
    </row>
    <row r="37" spans="2:15" x14ac:dyDescent="0.35">
      <c r="E37" s="10" t="s">
        <v>78</v>
      </c>
      <c r="F37" s="10"/>
      <c r="G37" s="104" cm="1">
        <f t="array" aca="1" ref="G37" ca="1">INDIRECT("'"&amp; $E37 &amp; "'!J31")</f>
        <v>23623.32</v>
      </c>
      <c r="H37" s="11" cm="1">
        <f t="array" aca="1" ref="H37" ca="1">INDIRECT("'"&amp; $E37 &amp; "'!K31")</f>
        <v>2644.9700000000003</v>
      </c>
      <c r="I37" s="148">
        <f t="shared" ref="I37:I44" ca="1" si="10">H37/G37</f>
        <v>0.11196436402673292</v>
      </c>
      <c r="J37" s="151" cm="1">
        <f t="array" aca="1" ref="J37" ca="1">INDIRECT("'"&amp; $E37 &amp; "'!M31")</f>
        <v>0</v>
      </c>
      <c r="K37" s="12" cm="1">
        <f t="array" aca="1" ref="K37" ca="1">INDIRECT("'"&amp; $E37 &amp; "'!O31") + INDIRECT("'"&amp; $E37 &amp; "'!P31")</f>
        <v>0</v>
      </c>
      <c r="L37" s="155">
        <f t="shared" ref="L37:L43" ca="1" si="11">K37/G37</f>
        <v>0</v>
      </c>
      <c r="M37" s="11" cm="1">
        <f t="array" aca="1" ref="M37" ca="1">INDIRECT("'"&amp; $E37 &amp; "'!L31")</f>
        <v>2644.9700000000003</v>
      </c>
      <c r="N37" s="13">
        <f t="shared" ref="N37:N44" ca="1" si="12">M37/G37</f>
        <v>0.11196436402673292</v>
      </c>
      <c r="O37" s="14">
        <f t="shared" ref="O37:O43" ca="1" si="13">K37+H37</f>
        <v>2644.9700000000003</v>
      </c>
    </row>
    <row r="38" spans="2:15" x14ac:dyDescent="0.35">
      <c r="E38" s="10" t="s">
        <v>37</v>
      </c>
      <c r="F38" s="10"/>
      <c r="G38" s="104" cm="1">
        <f t="array" aca="1" ref="G38" ca="1">INDIRECT("'"&amp; $E38 &amp; "'!J31")</f>
        <v>9371.7999999999993</v>
      </c>
      <c r="H38" s="11" cm="1">
        <f t="array" aca="1" ref="H38" ca="1">INDIRECT("'"&amp; $E38 &amp; "'!K31")</f>
        <v>9371.7999999999993</v>
      </c>
      <c r="I38" s="148">
        <f t="shared" ca="1" si="10"/>
        <v>1</v>
      </c>
      <c r="J38" s="151" cm="1">
        <f t="array" aca="1" ref="J38" ca="1">INDIRECT("'"&amp; $E38 &amp; "'!M31")</f>
        <v>0</v>
      </c>
      <c r="K38" s="12" cm="1">
        <f t="array" aca="1" ref="K38" ca="1">INDIRECT("'"&amp; $E38 &amp; "'!O31") + INDIRECT("'"&amp; $E38 &amp; "'!P31")</f>
        <v>0</v>
      </c>
      <c r="L38" s="155">
        <f t="shared" ca="1" si="11"/>
        <v>0</v>
      </c>
      <c r="M38" s="11" cm="1">
        <f t="array" aca="1" ref="M38" ca="1">INDIRECT("'"&amp; $E38 &amp; "'!L31")</f>
        <v>9371.7999999999993</v>
      </c>
      <c r="N38" s="13">
        <f t="shared" ca="1" si="12"/>
        <v>1</v>
      </c>
      <c r="O38" s="14">
        <f t="shared" ca="1" si="13"/>
        <v>9371.7999999999993</v>
      </c>
    </row>
    <row r="39" spans="2:15" x14ac:dyDescent="0.35">
      <c r="E39" s="10" t="s">
        <v>39</v>
      </c>
      <c r="F39" s="10"/>
      <c r="G39" s="104" cm="1">
        <f t="array" aca="1" ref="G39" ca="1">INDIRECT("'"&amp; $E39 &amp; "'!J31")</f>
        <v>10139.5</v>
      </c>
      <c r="H39" s="11" cm="1">
        <f t="array" aca="1" ref="H39" ca="1">INDIRECT("'"&amp; $E39 &amp; "'!K31")</f>
        <v>0</v>
      </c>
      <c r="I39" s="148">
        <f t="shared" ca="1" si="10"/>
        <v>0</v>
      </c>
      <c r="J39" s="151" cm="1">
        <f t="array" aca="1" ref="J39" ca="1">INDIRECT("'"&amp; $E39 &amp; "'!M31")</f>
        <v>0</v>
      </c>
      <c r="K39" s="12" cm="1">
        <f t="array" aca="1" ref="K39" ca="1">INDIRECT("'"&amp; $E39 &amp; "'!O31") + INDIRECT("'"&amp; $E39 &amp; "'!P31")</f>
        <v>0</v>
      </c>
      <c r="L39" s="155">
        <f t="shared" ca="1" si="11"/>
        <v>0</v>
      </c>
      <c r="M39" s="11" cm="1">
        <f t="array" aca="1" ref="M39" ca="1">INDIRECT("'"&amp; $E39 &amp; "'!L31")</f>
        <v>0</v>
      </c>
      <c r="N39" s="13">
        <f t="shared" ca="1" si="12"/>
        <v>0</v>
      </c>
      <c r="O39" s="14">
        <f t="shared" ca="1" si="13"/>
        <v>0</v>
      </c>
    </row>
    <row r="40" spans="2:15" x14ac:dyDescent="0.35">
      <c r="E40" s="10" t="s">
        <v>38</v>
      </c>
      <c r="F40" s="10"/>
      <c r="G40" s="104" cm="1">
        <f t="array" aca="1" ref="G40" ca="1">INDIRECT("'"&amp; $E40 &amp; "'!J31")</f>
        <v>7863.7499999999991</v>
      </c>
      <c r="H40" s="11" cm="1">
        <f t="array" aca="1" ref="H40" ca="1">INDIRECT("'"&amp; $E40 &amp; "'!K31")</f>
        <v>0</v>
      </c>
      <c r="I40" s="148">
        <f t="shared" ca="1" si="10"/>
        <v>0</v>
      </c>
      <c r="J40" s="151" cm="1">
        <f t="array" aca="1" ref="J40" ca="1">INDIRECT("'"&amp; $E40 &amp; "'!M31")</f>
        <v>0</v>
      </c>
      <c r="K40" s="12" cm="1">
        <f t="array" aca="1" ref="K40" ca="1">INDIRECT("'"&amp; $E40 &amp; "'!O31") + INDIRECT("'"&amp; $E40 &amp; "'!P31")</f>
        <v>0</v>
      </c>
      <c r="L40" s="155">
        <f t="shared" ca="1" si="11"/>
        <v>0</v>
      </c>
      <c r="M40" s="11" cm="1">
        <f t="array" aca="1" ref="M40" ca="1">INDIRECT("'"&amp; $E40 &amp; "'!L31")</f>
        <v>0</v>
      </c>
      <c r="N40" s="13">
        <f t="shared" ca="1" si="12"/>
        <v>0</v>
      </c>
      <c r="O40" s="14">
        <f t="shared" ca="1" si="13"/>
        <v>0</v>
      </c>
    </row>
    <row r="41" spans="2:15" x14ac:dyDescent="0.35">
      <c r="E41" s="15" t="s">
        <v>36</v>
      </c>
      <c r="F41" s="15"/>
      <c r="G41" s="104" cm="1">
        <f t="array" aca="1" ref="G41" ca="1">INDIRECT("'"&amp; $E41 &amp; "'!J31")</f>
        <v>19839.100000000002</v>
      </c>
      <c r="H41" s="11" cm="1">
        <f t="array" aca="1" ref="H41" ca="1">INDIRECT("'"&amp; $E41 &amp; "'!K31")</f>
        <v>4256.1899999999996</v>
      </c>
      <c r="I41" s="148">
        <f t="shared" ca="1" si="10"/>
        <v>0.2145354375954554</v>
      </c>
      <c r="J41" s="151" cm="1">
        <f t="array" aca="1" ref="J41" ca="1">INDIRECT("'"&amp; $E41 &amp; "'!M31")</f>
        <v>0</v>
      </c>
      <c r="K41" s="12" cm="1">
        <f t="array" aca="1" ref="K41" ca="1">INDIRECT("'"&amp; $E41 &amp; "'!O31") + INDIRECT("'"&amp; $E41 &amp; "'!P31")</f>
        <v>0</v>
      </c>
      <c r="L41" s="155">
        <f t="shared" ca="1" si="11"/>
        <v>0</v>
      </c>
      <c r="M41" s="11" cm="1">
        <f t="array" aca="1" ref="M41" ca="1">INDIRECT("'"&amp; $E41 &amp; "'!L31")</f>
        <v>4256.1899999999996</v>
      </c>
      <c r="N41" s="13">
        <f t="shared" ca="1" si="12"/>
        <v>0.2145354375954554</v>
      </c>
      <c r="O41" s="16">
        <f t="shared" ca="1" si="13"/>
        <v>4256.1899999999996</v>
      </c>
    </row>
    <row r="42" spans="2:15" x14ac:dyDescent="0.35">
      <c r="E42" s="15" t="s">
        <v>79</v>
      </c>
      <c r="F42" s="15"/>
      <c r="G42" s="104" cm="1">
        <f t="array" aca="1" ref="G42" ca="1">INDIRECT("'"&amp; $E42 &amp; "'!J31")</f>
        <v>7813.3200000000006</v>
      </c>
      <c r="H42" s="11" cm="1">
        <f t="array" aca="1" ref="H42" ca="1">INDIRECT("'"&amp; $E42 &amp; "'!K31")</f>
        <v>1421</v>
      </c>
      <c r="I42" s="148">
        <f t="shared" ca="1" si="10"/>
        <v>0.18186891103909733</v>
      </c>
      <c r="J42" s="151" cm="1">
        <f t="array" aca="1" ref="J42" ca="1">INDIRECT("'"&amp; $E42 &amp; "'!M31")</f>
        <v>0</v>
      </c>
      <c r="K42" s="12" cm="1">
        <f t="array" aca="1" ref="K42" ca="1">INDIRECT("'"&amp; $E42 &amp; "'!O31") + INDIRECT("'"&amp; $E42 &amp; "'!P31")</f>
        <v>0</v>
      </c>
      <c r="L42" s="155">
        <f t="shared" ca="1" si="11"/>
        <v>0</v>
      </c>
      <c r="M42" s="11" cm="1">
        <f t="array" aca="1" ref="M42" ca="1">INDIRECT("'"&amp; $E42 &amp; "'!L31")</f>
        <v>1421</v>
      </c>
      <c r="N42" s="13">
        <f t="shared" ca="1" si="12"/>
        <v>0.18186891103909733</v>
      </c>
      <c r="O42" s="14">
        <f t="shared" ca="1" si="13"/>
        <v>1421</v>
      </c>
    </row>
    <row r="43" spans="2:15" x14ac:dyDescent="0.35">
      <c r="E43" s="15" t="s">
        <v>40</v>
      </c>
      <c r="F43" s="15"/>
      <c r="G43" s="104" cm="1">
        <f t="array" aca="1" ref="G43" ca="1">INDIRECT("'"&amp; $E43 &amp; "'!J31")</f>
        <v>18710.64</v>
      </c>
      <c r="H43" s="17" cm="1">
        <f t="array" aca="1" ref="H43" ca="1">INDIRECT("'"&amp; $E43 &amp; "'!K31")</f>
        <v>0</v>
      </c>
      <c r="I43" s="148">
        <f t="shared" ca="1" si="10"/>
        <v>0</v>
      </c>
      <c r="J43" s="152" cm="1">
        <f t="array" aca="1" ref="J43" ca="1">INDIRECT("'"&amp; $E43 &amp; "'!M31")</f>
        <v>0</v>
      </c>
      <c r="K43" s="149" cm="1">
        <f t="array" aca="1" ref="K43" ca="1">INDIRECT("'"&amp; $E43 &amp; "'!O31") + INDIRECT("'"&amp; $E43 &amp; "'!P31")</f>
        <v>0</v>
      </c>
      <c r="L43" s="157">
        <f t="shared" ca="1" si="11"/>
        <v>0</v>
      </c>
      <c r="M43" s="17" cm="1">
        <f t="array" aca="1" ref="M43" ca="1">INDIRECT("'"&amp; $E43 &amp; "'!L31")</f>
        <v>0</v>
      </c>
      <c r="N43" s="13">
        <f t="shared" ca="1" si="12"/>
        <v>0</v>
      </c>
      <c r="O43" s="14">
        <f t="shared" ca="1" si="13"/>
        <v>0</v>
      </c>
    </row>
    <row r="44" spans="2:15" x14ac:dyDescent="0.35">
      <c r="E44" s="125" t="s">
        <v>41</v>
      </c>
      <c r="F44" s="125"/>
      <c r="G44" s="126">
        <f ca="1">SUM(G36:G43)</f>
        <v>122941.73000000001</v>
      </c>
      <c r="H44" s="127">
        <f ca="1">SUM(H36:H43)</f>
        <v>29488.48</v>
      </c>
      <c r="I44" s="128">
        <f t="shared" ca="1" si="10"/>
        <v>0.23985736982877984</v>
      </c>
      <c r="J44" s="127">
        <f ca="1">SUM(J36:J43)</f>
        <v>0</v>
      </c>
      <c r="K44" s="153">
        <f ca="1">SUM(K36:K43)</f>
        <v>0</v>
      </c>
      <c r="L44" s="156">
        <f ca="1">K44/G44</f>
        <v>0</v>
      </c>
      <c r="M44" s="153">
        <f ca="1">SUM(M36:M43)</f>
        <v>29488.48</v>
      </c>
      <c r="N44" s="129">
        <f t="shared" ca="1" si="12"/>
        <v>0.23985736982877984</v>
      </c>
      <c r="O44" s="126">
        <f ca="1">K44+H44</f>
        <v>29488.48</v>
      </c>
    </row>
    <row r="45" spans="2:15" ht="21.75" customHeight="1" x14ac:dyDescent="0.35">
      <c r="E45" s="194" t="s">
        <v>111</v>
      </c>
      <c r="F45" s="195"/>
      <c r="G45" s="195"/>
      <c r="H45" s="195"/>
      <c r="I45" s="195"/>
      <c r="J45" s="195"/>
      <c r="K45" s="195"/>
      <c r="L45" s="195"/>
      <c r="M45" s="195"/>
      <c r="N45" s="195"/>
      <c r="O45" s="196"/>
    </row>
  </sheetData>
  <mergeCells count="15">
    <mergeCell ref="E45:O45"/>
    <mergeCell ref="D1:J1"/>
    <mergeCell ref="K1:O1"/>
    <mergeCell ref="A2:O2"/>
    <mergeCell ref="E32:O32"/>
    <mergeCell ref="E33:O33"/>
    <mergeCell ref="E34:O34"/>
    <mergeCell ref="A1:C1"/>
    <mergeCell ref="A4:A12"/>
    <mergeCell ref="C4:C12"/>
    <mergeCell ref="A13:A20"/>
    <mergeCell ref="C13:C20"/>
    <mergeCell ref="A21:A29"/>
    <mergeCell ref="C21:C29"/>
    <mergeCell ref="B33:C3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REITORIA</vt:lpstr>
      <vt:lpstr>ESAG</vt:lpstr>
      <vt:lpstr>FAED</vt:lpstr>
      <vt:lpstr>CEART</vt:lpstr>
      <vt:lpstr>CEAD</vt:lpstr>
      <vt:lpstr>CEFID</vt:lpstr>
      <vt:lpstr>CESFI</vt:lpstr>
      <vt:lpstr>CERES</vt:lpstr>
      <vt:lpstr>GESTOR</vt:lpstr>
      <vt:lpstr>CARONA-uso exclusivo do Gestor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AKAUA FLORES ARROYO</dc:creator>
  <cp:lastModifiedBy>LETÍCIA-SEGECON/FPOLIS</cp:lastModifiedBy>
  <dcterms:created xsi:type="dcterms:W3CDTF">2015-06-05T18:19:34Z</dcterms:created>
  <dcterms:modified xsi:type="dcterms:W3CDTF">2026-07-22T20:42:07Z</dcterms:modified>
</cp:coreProperties>
</file>