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Licitação 2022\PE SRP 0664.2022 - Chaveiro - SGPe 12613.2022\"/>
    </mc:Choice>
  </mc:AlternateContent>
  <xr:revisionPtr revIDLastSave="0" documentId="13_ncr:1_{EA24CF1A-915E-4775-8E19-BF4B98FB7AA1}" xr6:coauthVersionLast="47" xr6:coauthVersionMax="47" xr10:uidLastSave="{00000000-0000-0000-0000-000000000000}"/>
  <bookViews>
    <workbookView xWindow="-21720" yWindow="1605" windowWidth="21840" windowHeight="13020" tabRatio="711" xr2:uid="{00000000-000D-0000-FFFF-FFFF00000000}"/>
  </bookViews>
  <sheets>
    <sheet name="CCT" sheetId="104" r:id="rId1"/>
    <sheet name="GESTOR" sheetId="90" r:id="rId2"/>
    <sheet name="Modelo Anexo II IN 002_2014" sheetId="77" r:id="rId3"/>
  </sheets>
  <definedNames>
    <definedName name="_xlnm._FilterDatabase" localSheetId="0" hidden="1">CCT!$A$3:$N$3</definedName>
    <definedName name="_xlnm._FilterDatabase" localSheetId="1" hidden="1">GESTOR!$A$3:$N$3</definedName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0" l="1"/>
  <c r="O6" i="90"/>
  <c r="O7" i="90"/>
  <c r="O8" i="90"/>
  <c r="O9" i="90"/>
  <c r="O10" i="90"/>
  <c r="O11" i="90"/>
  <c r="O12" i="90"/>
  <c r="O13" i="90"/>
  <c r="O14" i="90"/>
  <c r="O15" i="90"/>
  <c r="O16" i="90"/>
  <c r="O17" i="90"/>
  <c r="O18" i="90"/>
  <c r="O19" i="90"/>
  <c r="O20" i="90"/>
  <c r="O21" i="90"/>
  <c r="O22" i="90"/>
  <c r="O23" i="90"/>
  <c r="O24" i="90"/>
  <c r="O25" i="90"/>
  <c r="O26" i="90"/>
  <c r="O27" i="90"/>
  <c r="O4" i="90"/>
  <c r="M5" i="104" l="1"/>
  <c r="M5" i="90" s="1"/>
  <c r="M6" i="104"/>
  <c r="M6" i="90" s="1"/>
  <c r="M7" i="104"/>
  <c r="M7" i="90" s="1"/>
  <c r="M8" i="104"/>
  <c r="M8" i="90" s="1"/>
  <c r="M9" i="104"/>
  <c r="M9" i="90" s="1"/>
  <c r="M10" i="104"/>
  <c r="M10" i="90" s="1"/>
  <c r="M11" i="104"/>
  <c r="M11" i="90" s="1"/>
  <c r="M12" i="104"/>
  <c r="M12" i="90" s="1"/>
  <c r="M13" i="104"/>
  <c r="M13" i="90" s="1"/>
  <c r="M14" i="104"/>
  <c r="M14" i="90" s="1"/>
  <c r="M15" i="104"/>
  <c r="M15" i="90" s="1"/>
  <c r="M16" i="104"/>
  <c r="M16" i="90" s="1"/>
  <c r="M17" i="104"/>
  <c r="M17" i="90" s="1"/>
  <c r="M18" i="104"/>
  <c r="M18" i="90" s="1"/>
  <c r="M19" i="104"/>
  <c r="M19" i="90" s="1"/>
  <c r="M20" i="104"/>
  <c r="M20" i="90" s="1"/>
  <c r="M21" i="104"/>
  <c r="M21" i="90" s="1"/>
  <c r="M22" i="104"/>
  <c r="M22" i="90" s="1"/>
  <c r="M23" i="104"/>
  <c r="M23" i="90" s="1"/>
  <c r="M24" i="104"/>
  <c r="M24" i="90" s="1"/>
  <c r="M25" i="104"/>
  <c r="M25" i="90" s="1"/>
  <c r="M26" i="104"/>
  <c r="M26" i="90" s="1"/>
  <c r="M27" i="104"/>
  <c r="M27" i="90" s="1"/>
  <c r="M4" i="104"/>
  <c r="M4" i="90" s="1"/>
  <c r="M28" i="90" l="1"/>
  <c r="N22" i="90"/>
  <c r="P22" i="90"/>
  <c r="N14" i="90"/>
  <c r="P14" i="90"/>
  <c r="N24" i="104"/>
  <c r="N20" i="104"/>
  <c r="N16" i="104"/>
  <c r="N12" i="104"/>
  <c r="N8" i="104"/>
  <c r="N27" i="104"/>
  <c r="N23" i="104"/>
  <c r="N19" i="104"/>
  <c r="N15" i="104"/>
  <c r="N11" i="104"/>
  <c r="N7" i="104"/>
  <c r="N22" i="104"/>
  <c r="N26" i="104"/>
  <c r="N18" i="104"/>
  <c r="N10" i="104"/>
  <c r="N6" i="104"/>
  <c r="N14" i="104"/>
  <c r="N25" i="104"/>
  <c r="N21" i="104"/>
  <c r="N17" i="104"/>
  <c r="N13" i="104"/>
  <c r="N9" i="104"/>
  <c r="N5" i="104"/>
  <c r="N4" i="104"/>
  <c r="N20" i="90" l="1"/>
  <c r="P20" i="90"/>
  <c r="N13" i="90"/>
  <c r="P13" i="90"/>
  <c r="N6" i="90"/>
  <c r="P6" i="90"/>
  <c r="N11" i="90"/>
  <c r="P11" i="90"/>
  <c r="N27" i="90"/>
  <c r="P27" i="90"/>
  <c r="N12" i="90"/>
  <c r="P12" i="90"/>
  <c r="N5" i="90"/>
  <c r="P5" i="90"/>
  <c r="N21" i="90"/>
  <c r="P21" i="90"/>
  <c r="N18" i="90"/>
  <c r="P18" i="90"/>
  <c r="N19" i="90"/>
  <c r="P19" i="90"/>
  <c r="N8" i="90"/>
  <c r="P8" i="90"/>
  <c r="N16" i="90"/>
  <c r="P16" i="90"/>
  <c r="N24" i="90"/>
  <c r="P24" i="90"/>
  <c r="N9" i="90"/>
  <c r="P9" i="90"/>
  <c r="N25" i="90"/>
  <c r="P25" i="90"/>
  <c r="N10" i="90"/>
  <c r="P10" i="90"/>
  <c r="N26" i="90"/>
  <c r="P26" i="90"/>
  <c r="N7" i="90"/>
  <c r="P7" i="90"/>
  <c r="N15" i="90"/>
  <c r="P15" i="90"/>
  <c r="N23" i="90"/>
  <c r="P23" i="90"/>
  <c r="N17" i="90"/>
  <c r="P17" i="90"/>
  <c r="P4" i="90"/>
  <c r="L31" i="90" l="1"/>
  <c r="L32" i="90"/>
  <c r="L30" i="90"/>
  <c r="P28" i="90" l="1"/>
  <c r="O34" i="90" s="1"/>
  <c r="L28" i="90"/>
  <c r="N4" i="90"/>
  <c r="N28" i="90" s="1"/>
  <c r="O28" i="90" l="1"/>
  <c r="O33" i="90" s="1"/>
  <c r="O36" i="90" s="1"/>
</calcChain>
</file>

<file path=xl/sharedStrings.xml><?xml version="1.0" encoding="utf-8"?>
<sst xmlns="http://schemas.openxmlformats.org/spreadsheetml/2006/main" count="352" uniqueCount="91">
  <si>
    <t>Saldo / Automático</t>
  </si>
  <si>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</si>
  <si>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</si>
  <si>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</si>
  <si>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</si>
  <si>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</si>
  <si>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</si>
  <si>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</si>
  <si>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</si>
  <si>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</si>
  <si>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</si>
  <si>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</si>
  <si>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Pagto. (Dias)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</si>
  <si>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</si>
  <si>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</si>
  <si>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</si>
  <si>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 xml:space="preserve">Objeto: 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</si>
  <si>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</si>
  <si>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</si>
  <si>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</si>
  <si>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</si>
  <si>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</si>
  <si>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</si>
  <si>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</si>
  <si>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</si>
  <si>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</si>
  <si>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</si>
  <si>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</si>
  <si>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</si>
  <si>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</si>
  <si>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>339030.24</t>
  </si>
  <si>
    <t>peça</t>
  </si>
  <si>
    <t xml:space="preserve">MARCA </t>
  </si>
  <si>
    <t>MODELO</t>
  </si>
  <si>
    <t>Pregão n.º  XXXX/2017</t>
  </si>
  <si>
    <t>Processo SGP-e n.º XXXX/2017</t>
  </si>
  <si>
    <t>Declaro que o Centro XXXXXXX, participante da Ata de Registro de Preços proveniente do Pregão n.º XXXX/2017, possui saldo em seu quantitativo para a emissão da Autorização de Fornecimento/Ordem de Serviço n.º XXXX/2017, no valor de R$ X.XXX,XX, a ser firmada com a empresa XXXXXXX, restando ainda em sua cota para próximas contratações com o referido fornecedor os seguintes quantitativos:</t>
  </si>
  <si>
    <t>CENTRO PARTICIPANTE: CCT</t>
  </si>
  <si>
    <t>Qtde Registrada</t>
  </si>
  <si>
    <t>Qtde Utilizada</t>
  </si>
  <si>
    <t>Saldo</t>
  </si>
  <si>
    <t>Valor Registrado</t>
  </si>
  <si>
    <t>Valor Utilizado</t>
  </si>
  <si>
    <t>Valor Total da Ata com Aditivo</t>
  </si>
  <si>
    <t>% Aditivos</t>
  </si>
  <si>
    <t>% Utilizado</t>
  </si>
  <si>
    <t xml:space="preserve">Resumo Atualizado em </t>
  </si>
  <si>
    <t>PREGÃO: 0664/2022
PROCESSO Nº: 12613/2022</t>
  </si>
  <si>
    <t>OBJETO: Contratação de empresa para prestação de serviços de Chaveiro com fornecimento de peças para o Centro da UDESC em Joinville (CCT)</t>
  </si>
  <si>
    <t>VIGÊNCIA DA ATA:  16/05/2022 à 15/05/2023</t>
  </si>
  <si>
    <t xml:space="preserve"> AF/OS nº  XXXX/2022 Qtde. DT</t>
  </si>
  <si>
    <t>XX/XX/2022</t>
  </si>
  <si>
    <t xml:space="preserve">1 - SERVIÇOS -  CCT </t>
  </si>
  <si>
    <t>FABIO ANTONIO ANDRIETI 04404320906</t>
  </si>
  <si>
    <t>Copia de chave simples ( yale ) a partir do modelo existente</t>
  </si>
  <si>
    <t>Copia de chave tetra, a partir de modelo existente</t>
  </si>
  <si>
    <t>Igualar segredo de fechadura simples ( Yale )</t>
  </si>
  <si>
    <t>Igualar segredo de fechadura tetra</t>
  </si>
  <si>
    <t>Abertura de fechadura simples ( Yale ), gorge</t>
  </si>
  <si>
    <t>Abertura de fechadura tetra</t>
  </si>
  <si>
    <t>Conserto de fechaduras em geral quando ocorrer a quebra da chave dentro do tambor simples ( Yale )</t>
  </si>
  <si>
    <t xml:space="preserve">Conserto de fechaduras em geral quando ocorrer a quebra da chave dentro do tambor tetra </t>
  </si>
  <si>
    <t>Instalação  de fechadura simples ( Yale ), gorge</t>
  </si>
  <si>
    <t>Instalação de fechadura divisória</t>
  </si>
  <si>
    <t>Instalação de fechadura tetra ( auxiliar )</t>
  </si>
  <si>
    <t>Instalação de fechadura biométrica</t>
  </si>
  <si>
    <t>Configuração de controle eletrônico</t>
  </si>
  <si>
    <t>Instalação de mola hidráulica aérea para porta de madeira</t>
  </si>
  <si>
    <t>2 - PEÇAS - CCT</t>
  </si>
  <si>
    <t>Fornecimento de fechadura simples ( yale ) - Fechadura de 40mm, com maçaneta e espelho de metal e com tambor de pino. Cor inox. Fornecimento de 2 chaves.</t>
  </si>
  <si>
    <t>Fornecimento de fechadura tipo tetra ( auxiliar ) - Fechadura de 40mm tetra. Fornecimento de 2 chaves.</t>
  </si>
  <si>
    <t>Fornecimento Mola hidráulica aérea para porta de madeira - Mola hidráulica aérea compacta para portas de 900 x 2100 mm, até 45kg. Ideal para divisórias, potência/força igual a 02, braço reforçado, duas válvulas de regulagem independentes de velocidade de fechamento e impulso final.</t>
  </si>
  <si>
    <t>Fornecimento de maçaneta para fechadura simples ( Yale ), gorge - De metal com acabamento inox.</t>
  </si>
  <si>
    <t>Fornecimento de fechadura para armário, escaninho, gaveteiro</t>
  </si>
  <si>
    <t>Fornecimento de cadeado 20mm com haste curta - Corpo fabricado em latão maciço e haste em aço cementado. Fornecimento de 2 chaves.</t>
  </si>
  <si>
    <t>Fornecimento de cadeado 25mm com haste curta - Corpo fabricado em latão maciço e haste em aço cementado. Fornecimento de 2 chaves.</t>
  </si>
  <si>
    <t>Fornecimento de cadeado 35mm com haste curta - Corpo fabricado em latão maciço e haste em aço cementado. Fornecimento de 2 chaves.</t>
  </si>
  <si>
    <t xml:space="preserve">Fornecimento de tambor simples ( Yale ) com duas copias </t>
  </si>
  <si>
    <t>Controle portão eletrônico</t>
  </si>
  <si>
    <t>339039.16</t>
  </si>
  <si>
    <t>339030.25</t>
  </si>
  <si>
    <t>serviço</t>
  </si>
  <si>
    <t>Não se Aplica</t>
  </si>
  <si>
    <t>STAM</t>
  </si>
  <si>
    <t>Importada</t>
  </si>
  <si>
    <t xml:space="preserve"> AF/OS nº  0745/2022 Qtde. DT</t>
  </si>
  <si>
    <t xml:space="preserve"> AF/OS nº  1396/2022 Qtde. DT</t>
  </si>
  <si>
    <t xml:space="preserve"> AF/OS nº  1685/2022 Qtde. DT</t>
  </si>
  <si>
    <t xml:space="preserve"> AF/OS nº  2569/2022 Qtde. DT</t>
  </si>
  <si>
    <t xml:space="preserve"> AF/OS nº  0170/2023 Qtde. DT</t>
  </si>
  <si>
    <t>339030.28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</si>
</sst>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.00_);_(* \(#,##0.00\);_(* \-??_);_(@_)"/>
    <numFmt numFmtId="167" formatCode="#,##0;[Red]#,##0"/>
    <numFmt numFmtId="168" formatCode="_-* #,##0.00\ &quot;€&quot;_-;\-* #,##0.00\ &quot;€&quot;_-;_-* &quot;-&quot;??\ &quot;€&quot;_-;_-@_-"/>
    <numFmt numFmtId="169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5" fillId="0" borderId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8" fillId="0" borderId="0"/>
    <xf numFmtId="0" fontId="5" fillId="0" borderId="0"/>
    <xf numFmtId="44" fontId="19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1" applyFont="1"/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8" fillId="0" borderId="0" xfId="1" applyFont="1" applyBorder="1"/>
    <xf numFmtId="0" fontId="8" fillId="0" borderId="0" xfId="0" applyFont="1"/>
    <xf numFmtId="0" fontId="8" fillId="0" borderId="0" xfId="1" applyFont="1" applyFill="1" applyAlignment="1" applyProtection="1">
      <protection locked="0"/>
    </xf>
    <xf numFmtId="4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8" fillId="8" borderId="1" xfId="10" applyFont="1" applyFill="1" applyBorder="1" applyAlignment="1">
      <alignment horizontal="center" vertical="center" wrapText="1"/>
    </xf>
    <xf numFmtId="0" fontId="8" fillId="9" borderId="1" xfId="1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9" borderId="1" xfId="11" applyFont="1" applyFill="1" applyBorder="1" applyAlignment="1">
      <alignment horizontal="center" vertical="center" wrapText="1"/>
    </xf>
    <xf numFmtId="44" fontId="9" fillId="2" borderId="1" xfId="6" applyFont="1" applyFill="1" applyBorder="1" applyAlignment="1" applyProtection="1">
      <alignment horizontal="center" vertical="center" wrapText="1"/>
    </xf>
    <xf numFmtId="3" fontId="9" fillId="13" borderId="1" xfId="1" applyNumberFormat="1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Fill="1" applyAlignment="1">
      <alignment vertical="center"/>
    </xf>
    <xf numFmtId="3" fontId="9" fillId="3" borderId="1" xfId="1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44" fontId="8" fillId="8" borderId="1" xfId="12" applyFont="1" applyFill="1" applyBorder="1" applyAlignment="1">
      <alignment horizontal="center" vertical="center"/>
    </xf>
    <xf numFmtId="44" fontId="8" fillId="9" borderId="1" xfId="12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4" fontId="8" fillId="12" borderId="1" xfId="1" applyNumberFormat="1" applyFont="1" applyFill="1" applyBorder="1" applyAlignment="1">
      <alignment vertical="center"/>
    </xf>
    <xf numFmtId="0" fontId="9" fillId="0" borderId="0" xfId="1" applyFont="1" applyFill="1" applyAlignment="1" applyProtection="1">
      <alignment horizontal="center" vertical="center"/>
      <protection locked="0"/>
    </xf>
    <xf numFmtId="3" fontId="9" fillId="0" borderId="0" xfId="1" applyNumberFormat="1" applyFont="1" applyAlignment="1" applyProtection="1">
      <alignment horizontal="center" vertical="center"/>
      <protection locked="0"/>
    </xf>
    <xf numFmtId="44" fontId="9" fillId="0" borderId="0" xfId="1" applyNumberFormat="1" applyFont="1" applyAlignment="1">
      <alignment horizontal="center" vertical="center"/>
    </xf>
    <xf numFmtId="169" fontId="8" fillId="10" borderId="1" xfId="1" applyNumberFormat="1" applyFont="1" applyFill="1" applyBorder="1" applyAlignment="1" applyProtection="1">
      <alignment horizontal="right" vertical="center"/>
      <protection locked="0"/>
    </xf>
    <xf numFmtId="2" fontId="8" fillId="10" borderId="1" xfId="1" applyNumberFormat="1" applyFont="1" applyFill="1" applyBorder="1" applyAlignment="1">
      <alignment horizontal="right" vertical="center"/>
    </xf>
    <xf numFmtId="9" fontId="8" fillId="10" borderId="1" xfId="22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3" fontId="8" fillId="0" borderId="0" xfId="1" applyNumberFormat="1" applyFont="1" applyAlignment="1" applyProtection="1">
      <alignment vertical="center"/>
      <protection locked="0"/>
    </xf>
    <xf numFmtId="44" fontId="9" fillId="2" borderId="1" xfId="12" applyFont="1" applyFill="1" applyBorder="1" applyAlignment="1" applyProtection="1">
      <alignment horizontal="center" vertical="center" wrapText="1"/>
    </xf>
    <xf numFmtId="44" fontId="8" fillId="0" borderId="0" xfId="12" applyFont="1" applyFill="1" applyAlignment="1">
      <alignment vertical="center"/>
    </xf>
    <xf numFmtId="167" fontId="9" fillId="5" borderId="8" xfId="0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0" fontId="22" fillId="8" borderId="1" xfId="13" applyFont="1" applyFill="1" applyBorder="1" applyAlignment="1">
      <alignment horizontal="center" vertical="center"/>
    </xf>
    <xf numFmtId="0" fontId="8" fillId="8" borderId="0" xfId="1" applyFont="1" applyFill="1" applyAlignment="1">
      <alignment horizontal="center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3" fontId="9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justify" vertical="center" wrapText="1"/>
    </xf>
    <xf numFmtId="0" fontId="0" fillId="9" borderId="1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justify" vertical="center" wrapText="1"/>
    </xf>
    <xf numFmtId="164" fontId="8" fillId="0" borderId="0" xfId="1" applyNumberFormat="1" applyFont="1" applyBorder="1"/>
    <xf numFmtId="2" fontId="9" fillId="4" borderId="1" xfId="1" applyNumberFormat="1" applyFont="1" applyFill="1" applyBorder="1" applyAlignment="1" applyProtection="1">
      <alignment horizontal="center" vertical="center"/>
      <protection locked="0"/>
    </xf>
    <xf numFmtId="1" fontId="9" fillId="4" borderId="1" xfId="1" applyNumberFormat="1" applyFont="1" applyFill="1" applyBorder="1" applyAlignment="1" applyProtection="1">
      <alignment horizontal="center" vertical="center"/>
      <protection locked="0"/>
    </xf>
    <xf numFmtId="3" fontId="8" fillId="0" borderId="0" xfId="1" applyNumberFormat="1" applyFont="1" applyAlignment="1">
      <alignment horizontal="center"/>
    </xf>
    <xf numFmtId="44" fontId="22" fillId="8" borderId="1" xfId="13" applyNumberFormat="1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 textRotation="90"/>
    </xf>
    <xf numFmtId="0" fontId="23" fillId="9" borderId="10" xfId="0" applyFont="1" applyFill="1" applyBorder="1" applyAlignment="1">
      <alignment horizontal="center" vertical="center" textRotation="90"/>
    </xf>
    <xf numFmtId="0" fontId="9" fillId="6" borderId="6" xfId="0" applyNumberFormat="1" applyFont="1" applyFill="1" applyBorder="1" applyAlignment="1">
      <alignment horizontal="left" vertical="center" wrapText="1"/>
    </xf>
    <xf numFmtId="0" fontId="9" fillId="6" borderId="7" xfId="0" applyNumberFormat="1" applyFont="1" applyFill="1" applyBorder="1" applyAlignment="1">
      <alignment horizontal="left" vertical="center" wrapText="1"/>
    </xf>
    <xf numFmtId="0" fontId="9" fillId="6" borderId="8" xfId="0" applyNumberFormat="1" applyFont="1" applyFill="1" applyBorder="1" applyAlignment="1">
      <alignment horizontal="left" vertical="center" wrapText="1"/>
    </xf>
    <xf numFmtId="0" fontId="9" fillId="6" borderId="6" xfId="0" applyNumberFormat="1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9" fillId="6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textRotation="90"/>
    </xf>
    <xf numFmtId="0" fontId="23" fillId="0" borderId="10" xfId="0" applyFont="1" applyFill="1" applyBorder="1" applyAlignment="1">
      <alignment horizontal="center" vertical="center" textRotation="90"/>
    </xf>
    <xf numFmtId="0" fontId="23" fillId="0" borderId="11" xfId="0" applyFont="1" applyFill="1" applyBorder="1" applyAlignment="1">
      <alignment horizontal="center" vertical="center" textRotation="90"/>
    </xf>
    <xf numFmtId="0" fontId="8" fillId="10" borderId="1" xfId="1" applyFont="1" applyFill="1" applyBorder="1" applyAlignment="1">
      <alignment horizontal="left" vertical="center" wrapText="1"/>
    </xf>
    <xf numFmtId="0" fontId="20" fillId="10" borderId="6" xfId="1" applyFont="1" applyFill="1" applyBorder="1" applyAlignment="1" applyProtection="1">
      <alignment horizontal="center" vertical="center"/>
      <protection locked="0"/>
    </xf>
    <xf numFmtId="0" fontId="20" fillId="10" borderId="7" xfId="1" applyFont="1" applyFill="1" applyBorder="1" applyAlignment="1" applyProtection="1">
      <alignment horizontal="center" vertical="center"/>
      <protection locked="0"/>
    </xf>
    <xf numFmtId="0" fontId="20" fillId="10" borderId="8" xfId="1" applyFont="1" applyFill="1" applyBorder="1" applyAlignment="1" applyProtection="1">
      <alignment horizontal="center" vertical="center"/>
      <protection locked="0"/>
    </xf>
    <xf numFmtId="0" fontId="9" fillId="6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7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30" xr:uid="{00000000-0005-0000-0000-000004000000}"/>
    <cellStyle name="Moeda 3 3" xfId="24" xr:uid="{00000000-0005-0000-0000-000005000000}"/>
    <cellStyle name="Moeda 4" xfId="20" xr:uid="{00000000-0005-0000-0000-000006000000}"/>
    <cellStyle name="Moeda 4 2" xfId="33" xr:uid="{00000000-0005-0000-0000-000007000000}"/>
    <cellStyle name="Moeda 5" xfId="27" xr:uid="{00000000-0005-0000-0000-000008000000}"/>
    <cellStyle name="Moeda 6" xfId="36" xr:uid="{89B1E171-218C-46AE-A9C7-2B886C367DD7}"/>
    <cellStyle name="Normal" xfId="0" builtinId="0"/>
    <cellStyle name="Normal 2" xfId="1" xr:uid="{00000000-0005-0000-0000-00000A000000}"/>
    <cellStyle name="Normal 2 2" xfId="11" xr:uid="{00000000-0005-0000-0000-00000B000000}"/>
    <cellStyle name="Normal 3" xfId="13" xr:uid="{00000000-0005-0000-0000-00000C000000}"/>
    <cellStyle name="Normal 3 2" xfId="28" xr:uid="{00000000-0005-0000-0000-00000D000000}"/>
    <cellStyle name="Normal 4" xfId="35" xr:uid="{F99ECBE3-B557-4DF6-98D6-32DFB105BD87}"/>
    <cellStyle name="Normal 5" xfId="10" xr:uid="{00000000-0005-0000-0000-00000E000000}"/>
    <cellStyle name="Normal 5 2" xfId="19" xr:uid="{00000000-0005-0000-0000-00000F000000}"/>
    <cellStyle name="Porcentagem" xfId="22" builtinId="5"/>
    <cellStyle name="Porcentagem 2" xfId="14" xr:uid="{00000000-0005-0000-0000-000011000000}"/>
    <cellStyle name="Separador de milhares 2" xfId="2" xr:uid="{00000000-0005-0000-0000-000012000000}"/>
    <cellStyle name="Separador de milhares 2 2" xfId="9" xr:uid="{00000000-0005-0000-0000-000013000000}"/>
    <cellStyle name="Separador de milhares 2 2 2" xfId="18" xr:uid="{00000000-0005-0000-0000-000014000000}"/>
    <cellStyle name="Separador de milhares 2 2 2 2" xfId="32" xr:uid="{00000000-0005-0000-0000-000015000000}"/>
    <cellStyle name="Separador de milhares 2 2 3" xfId="26" xr:uid="{00000000-0005-0000-0000-000016000000}"/>
    <cellStyle name="Separador de milhares 2 3" xfId="8" xr:uid="{00000000-0005-0000-0000-000017000000}"/>
    <cellStyle name="Separador de milhares 2 3 2" xfId="17" xr:uid="{00000000-0005-0000-0000-000018000000}"/>
    <cellStyle name="Separador de milhares 2 3 2 2" xfId="31" xr:uid="{00000000-0005-0000-0000-000019000000}"/>
    <cellStyle name="Separador de milhares 2 3 3" xfId="25" xr:uid="{00000000-0005-0000-0000-00001A000000}"/>
    <cellStyle name="Separador de milhares 2 4" xfId="5" xr:uid="{00000000-0005-0000-0000-00001B000000}"/>
    <cellStyle name="Separador de milhares 2 4 2" xfId="15" xr:uid="{00000000-0005-0000-0000-00001C000000}"/>
    <cellStyle name="Separador de milhares 2 4 2 2" xfId="29" xr:uid="{00000000-0005-0000-0000-00001D000000}"/>
    <cellStyle name="Separador de milhares 2 4 3" xfId="23" xr:uid="{00000000-0005-0000-0000-00001E000000}"/>
    <cellStyle name="Separador de milhares 3" xfId="3" xr:uid="{00000000-0005-0000-0000-00001F000000}"/>
    <cellStyle name="Título 5" xfId="4" xr:uid="{00000000-0005-0000-0000-000020000000}"/>
    <cellStyle name="Vírgula 2" xfId="21" xr:uid="{00000000-0005-0000-0000-000021000000}"/>
    <cellStyle name="Vírgula 2 2" xfId="34" xr:uid="{00000000-0005-0000-0000-000022000000}"/>
  </cellStyles>
  <dxfs count="1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00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28"/>
  <sheetViews>
    <sheetView tabSelected="1" zoomScale="60" zoomScaleNormal="60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G20" sqref="G20"/>
    </sheetView>
  </sheetViews>
  <sheetFormatPr defaultColWidth="9.7109375" defaultRowHeight="15" x14ac:dyDescent="0.25"/>
  <cols>
    <col min="1" max="1" width="20.85546875" style="3" customWidth="1"/>
    <col min="2" max="2" width="9.5703125" style="4" customWidth="1"/>
    <col min="3" max="3" width="8.85546875" style="8" customWidth="1"/>
    <col min="4" max="4" width="60.14062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60" customWidth="1"/>
    <col min="12" max="12" width="9.42578125" style="7" customWidth="1"/>
    <col min="13" max="13" width="13.28515625" style="10" customWidth="1"/>
    <col min="14" max="14" width="12.5703125" style="11" customWidth="1"/>
    <col min="15" max="15" width="17.140625" style="5" customWidth="1"/>
    <col min="16" max="17" width="17.140625" style="41" customWidth="1"/>
    <col min="18" max="18" width="17.140625" style="75" customWidth="1"/>
    <col min="19" max="19" width="17.140625" style="6" customWidth="1"/>
    <col min="20" max="20" width="17.140625" style="41" customWidth="1"/>
    <col min="21" max="21" width="17.140625" style="64" customWidth="1"/>
    <col min="22" max="26" width="17.140625" style="41" customWidth="1"/>
    <col min="27" max="27" width="16.5703125" style="41" customWidth="1"/>
    <col min="28" max="32" width="17.140625" style="41" customWidth="1"/>
    <col min="33" max="37" width="17.140625" style="1" customWidth="1"/>
    <col min="38" max="16384" width="9.7109375" style="1"/>
  </cols>
  <sheetData>
    <row r="1" spans="1:37" ht="51.75" customHeight="1" x14ac:dyDescent="0.25">
      <c r="A1" s="79" t="s">
        <v>47</v>
      </c>
      <c r="B1" s="80"/>
      <c r="C1" s="81"/>
      <c r="D1" s="79" t="s">
        <v>48</v>
      </c>
      <c r="E1" s="80"/>
      <c r="F1" s="80"/>
      <c r="G1" s="80"/>
      <c r="H1" s="80"/>
      <c r="I1" s="80"/>
      <c r="J1" s="80"/>
      <c r="K1" s="81"/>
      <c r="L1" s="82" t="s">
        <v>49</v>
      </c>
      <c r="M1" s="83"/>
      <c r="N1" s="84"/>
      <c r="O1" s="67" t="s">
        <v>85</v>
      </c>
      <c r="P1" s="67" t="s">
        <v>86</v>
      </c>
      <c r="Q1" s="67" t="s">
        <v>87</v>
      </c>
      <c r="R1" s="67" t="s">
        <v>88</v>
      </c>
      <c r="S1" s="67" t="s">
        <v>89</v>
      </c>
      <c r="T1" s="67" t="s">
        <v>50</v>
      </c>
      <c r="U1" s="67" t="s">
        <v>50</v>
      </c>
      <c r="V1" s="67" t="s">
        <v>50</v>
      </c>
      <c r="W1" s="67" t="s">
        <v>50</v>
      </c>
      <c r="X1" s="67" t="s">
        <v>50</v>
      </c>
      <c r="Y1" s="67" t="s">
        <v>50</v>
      </c>
      <c r="Z1" s="67" t="s">
        <v>50</v>
      </c>
      <c r="AA1" s="67" t="s">
        <v>50</v>
      </c>
      <c r="AB1" s="67" t="s">
        <v>50</v>
      </c>
      <c r="AC1" s="67" t="s">
        <v>50</v>
      </c>
      <c r="AD1" s="67" t="s">
        <v>50</v>
      </c>
      <c r="AE1" s="67" t="s">
        <v>50</v>
      </c>
      <c r="AF1" s="67" t="s">
        <v>50</v>
      </c>
      <c r="AG1" s="67" t="s">
        <v>50</v>
      </c>
      <c r="AH1" s="67" t="s">
        <v>50</v>
      </c>
      <c r="AI1" s="67" t="s">
        <v>50</v>
      </c>
      <c r="AJ1" s="67" t="s">
        <v>50</v>
      </c>
      <c r="AK1" s="67" t="s">
        <v>50</v>
      </c>
    </row>
    <row r="2" spans="1:37" ht="30.75" customHeight="1" x14ac:dyDescent="0.25">
      <c r="A2" s="79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37" s="2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32</v>
      </c>
      <c r="G3" s="28" t="s">
        <v>33</v>
      </c>
      <c r="H3" s="28" t="s">
        <v>7</v>
      </c>
      <c r="I3" s="29" t="s">
        <v>3</v>
      </c>
      <c r="J3" s="30" t="s">
        <v>12</v>
      </c>
      <c r="K3" s="59" t="s">
        <v>5</v>
      </c>
      <c r="L3" s="31" t="s">
        <v>13</v>
      </c>
      <c r="M3" s="32" t="s">
        <v>0</v>
      </c>
      <c r="N3" s="29" t="s">
        <v>8</v>
      </c>
      <c r="O3" s="65">
        <v>44713</v>
      </c>
      <c r="P3" s="65">
        <v>44790</v>
      </c>
      <c r="Q3" s="65">
        <v>44824</v>
      </c>
      <c r="R3" s="65">
        <v>44888</v>
      </c>
      <c r="S3" s="65">
        <v>44980</v>
      </c>
      <c r="T3" s="65" t="s">
        <v>51</v>
      </c>
      <c r="U3" s="65" t="s">
        <v>51</v>
      </c>
      <c r="V3" s="65" t="s">
        <v>51</v>
      </c>
      <c r="W3" s="65" t="s">
        <v>51</v>
      </c>
      <c r="X3" s="65" t="s">
        <v>51</v>
      </c>
      <c r="Y3" s="65" t="s">
        <v>51</v>
      </c>
      <c r="Z3" s="65" t="s">
        <v>51</v>
      </c>
      <c r="AA3" s="65" t="s">
        <v>51</v>
      </c>
      <c r="AB3" s="65" t="s">
        <v>51</v>
      </c>
      <c r="AC3" s="65" t="s">
        <v>51</v>
      </c>
      <c r="AD3" s="65" t="s">
        <v>51</v>
      </c>
      <c r="AE3" s="65" t="s">
        <v>51</v>
      </c>
      <c r="AF3" s="65" t="s">
        <v>51</v>
      </c>
      <c r="AG3" s="65" t="s">
        <v>51</v>
      </c>
      <c r="AH3" s="65" t="s">
        <v>51</v>
      </c>
      <c r="AI3" s="65" t="s">
        <v>51</v>
      </c>
      <c r="AJ3" s="65" t="s">
        <v>51</v>
      </c>
      <c r="AK3" s="65" t="s">
        <v>51</v>
      </c>
    </row>
    <row r="4" spans="1:37" ht="66" customHeight="1" x14ac:dyDescent="0.25">
      <c r="A4" s="85" t="s">
        <v>53</v>
      </c>
      <c r="B4" s="85" t="s">
        <v>52</v>
      </c>
      <c r="C4" s="68">
        <v>1</v>
      </c>
      <c r="D4" s="69" t="s">
        <v>54</v>
      </c>
      <c r="E4" s="33" t="s">
        <v>79</v>
      </c>
      <c r="F4" s="33" t="s">
        <v>82</v>
      </c>
      <c r="G4" s="33" t="s">
        <v>82</v>
      </c>
      <c r="H4" s="33" t="s">
        <v>81</v>
      </c>
      <c r="I4" s="44">
        <v>2</v>
      </c>
      <c r="J4" s="44">
        <v>30</v>
      </c>
      <c r="K4" s="47">
        <v>11</v>
      </c>
      <c r="L4" s="35">
        <v>600</v>
      </c>
      <c r="M4" s="61">
        <f t="shared" ref="M4:M27" si="0">L4-(SUM(O4:AK4))</f>
        <v>113</v>
      </c>
      <c r="N4" s="43" t="str">
        <f>IF(M4&lt;0,"ATENÇÃO","OK")</f>
        <v>OK</v>
      </c>
      <c r="O4" s="66">
        <v>200</v>
      </c>
      <c r="P4" s="74">
        <v>62</v>
      </c>
      <c r="Q4" s="66">
        <v>60</v>
      </c>
      <c r="R4" s="66">
        <v>65</v>
      </c>
      <c r="S4" s="66">
        <v>100</v>
      </c>
      <c r="T4" s="66"/>
      <c r="U4" s="7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2"/>
      <c r="AH4" s="62"/>
      <c r="AI4" s="62"/>
      <c r="AJ4" s="62"/>
      <c r="AK4" s="62"/>
    </row>
    <row r="5" spans="1:37" ht="25.5" customHeight="1" x14ac:dyDescent="0.25">
      <c r="A5" s="86"/>
      <c r="B5" s="86"/>
      <c r="C5" s="68">
        <v>2</v>
      </c>
      <c r="D5" s="69" t="s">
        <v>55</v>
      </c>
      <c r="E5" s="33" t="s">
        <v>79</v>
      </c>
      <c r="F5" s="33" t="s">
        <v>82</v>
      </c>
      <c r="G5" s="33" t="s">
        <v>82</v>
      </c>
      <c r="H5" s="33" t="s">
        <v>81</v>
      </c>
      <c r="I5" s="44">
        <v>2</v>
      </c>
      <c r="J5" s="44">
        <v>30</v>
      </c>
      <c r="K5" s="47">
        <v>31</v>
      </c>
      <c r="L5" s="35">
        <v>300</v>
      </c>
      <c r="M5" s="61">
        <f t="shared" si="0"/>
        <v>181</v>
      </c>
      <c r="N5" s="43" t="str">
        <f t="shared" ref="N5:N27" si="1">IF(M5&lt;0,"ATENÇÃO","OK")</f>
        <v>OK</v>
      </c>
      <c r="O5" s="66">
        <v>50</v>
      </c>
      <c r="P5" s="74">
        <v>20</v>
      </c>
      <c r="Q5" s="66"/>
      <c r="R5" s="66">
        <v>19</v>
      </c>
      <c r="S5" s="66">
        <v>30</v>
      </c>
      <c r="T5" s="66"/>
      <c r="U5" s="63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2"/>
      <c r="AH5" s="62"/>
      <c r="AI5" s="62"/>
      <c r="AJ5" s="62"/>
      <c r="AK5" s="62"/>
    </row>
    <row r="6" spans="1:37" ht="25.5" customHeight="1" x14ac:dyDescent="0.25">
      <c r="A6" s="86"/>
      <c r="B6" s="86"/>
      <c r="C6" s="68">
        <v>3</v>
      </c>
      <c r="D6" s="69" t="s">
        <v>56</v>
      </c>
      <c r="E6" s="33" t="s">
        <v>79</v>
      </c>
      <c r="F6" s="33" t="s">
        <v>82</v>
      </c>
      <c r="G6" s="33" t="s">
        <v>82</v>
      </c>
      <c r="H6" s="44" t="s">
        <v>81</v>
      </c>
      <c r="I6" s="44">
        <v>2</v>
      </c>
      <c r="J6" s="44">
        <v>30</v>
      </c>
      <c r="K6" s="47">
        <v>69</v>
      </c>
      <c r="L6" s="35">
        <v>20</v>
      </c>
      <c r="M6" s="61">
        <f t="shared" si="0"/>
        <v>10</v>
      </c>
      <c r="N6" s="43" t="str">
        <f t="shared" si="1"/>
        <v>OK</v>
      </c>
      <c r="O6" s="66"/>
      <c r="P6" s="73"/>
      <c r="Q6" s="66"/>
      <c r="R6" s="66"/>
      <c r="S6" s="66">
        <v>10</v>
      </c>
      <c r="T6" s="66"/>
      <c r="U6" s="63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2"/>
      <c r="AH6" s="62"/>
      <c r="AI6" s="62"/>
      <c r="AJ6" s="62"/>
      <c r="AK6" s="62"/>
    </row>
    <row r="7" spans="1:37" ht="25.5" customHeight="1" x14ac:dyDescent="0.25">
      <c r="A7" s="86"/>
      <c r="B7" s="86"/>
      <c r="C7" s="68">
        <v>4</v>
      </c>
      <c r="D7" s="69" t="s">
        <v>57</v>
      </c>
      <c r="E7" s="33" t="s">
        <v>79</v>
      </c>
      <c r="F7" s="33" t="s">
        <v>82</v>
      </c>
      <c r="G7" s="33" t="s">
        <v>82</v>
      </c>
      <c r="H7" s="33" t="s">
        <v>81</v>
      </c>
      <c r="I7" s="44">
        <v>2</v>
      </c>
      <c r="J7" s="44">
        <v>30</v>
      </c>
      <c r="K7" s="47">
        <v>79</v>
      </c>
      <c r="L7" s="35">
        <v>15</v>
      </c>
      <c r="M7" s="61">
        <f t="shared" si="0"/>
        <v>5</v>
      </c>
      <c r="N7" s="43" t="str">
        <f t="shared" si="1"/>
        <v>OK</v>
      </c>
      <c r="O7" s="66"/>
      <c r="P7" s="73"/>
      <c r="Q7" s="66"/>
      <c r="R7" s="66"/>
      <c r="S7" s="66">
        <v>10</v>
      </c>
      <c r="T7" s="66"/>
      <c r="U7" s="63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2"/>
      <c r="AH7" s="62"/>
      <c r="AI7" s="62"/>
      <c r="AJ7" s="62"/>
      <c r="AK7" s="62"/>
    </row>
    <row r="8" spans="1:37" ht="25.5" customHeight="1" x14ac:dyDescent="0.25">
      <c r="A8" s="86"/>
      <c r="B8" s="86"/>
      <c r="C8" s="68">
        <v>5</v>
      </c>
      <c r="D8" s="69" t="s">
        <v>58</v>
      </c>
      <c r="E8" s="33" t="s">
        <v>79</v>
      </c>
      <c r="F8" s="33" t="s">
        <v>82</v>
      </c>
      <c r="G8" s="33" t="s">
        <v>82</v>
      </c>
      <c r="H8" s="46" t="s">
        <v>81</v>
      </c>
      <c r="I8" s="44">
        <v>2</v>
      </c>
      <c r="J8" s="44">
        <v>30</v>
      </c>
      <c r="K8" s="47">
        <v>79</v>
      </c>
      <c r="L8" s="35">
        <v>20</v>
      </c>
      <c r="M8" s="61">
        <f t="shared" si="0"/>
        <v>10</v>
      </c>
      <c r="N8" s="43" t="str">
        <f t="shared" si="1"/>
        <v>OK</v>
      </c>
      <c r="O8" s="66"/>
      <c r="P8" s="73"/>
      <c r="Q8" s="66"/>
      <c r="R8" s="66"/>
      <c r="S8" s="66">
        <v>10</v>
      </c>
      <c r="T8" s="66"/>
      <c r="U8" s="63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2"/>
      <c r="AH8" s="62"/>
      <c r="AI8" s="62"/>
      <c r="AJ8" s="62"/>
      <c r="AK8" s="62"/>
    </row>
    <row r="9" spans="1:37" ht="25.5" customHeight="1" x14ac:dyDescent="0.25">
      <c r="A9" s="86"/>
      <c r="B9" s="86"/>
      <c r="C9" s="68">
        <v>6</v>
      </c>
      <c r="D9" s="69" t="s">
        <v>59</v>
      </c>
      <c r="E9" s="33" t="s">
        <v>79</v>
      </c>
      <c r="F9" s="33" t="s">
        <v>82</v>
      </c>
      <c r="G9" s="33" t="s">
        <v>82</v>
      </c>
      <c r="H9" s="46" t="s">
        <v>81</v>
      </c>
      <c r="I9" s="44">
        <v>2</v>
      </c>
      <c r="J9" s="44">
        <v>30</v>
      </c>
      <c r="K9" s="47">
        <v>105</v>
      </c>
      <c r="L9" s="35">
        <v>15</v>
      </c>
      <c r="M9" s="61">
        <f t="shared" si="0"/>
        <v>4</v>
      </c>
      <c r="N9" s="43" t="str">
        <f t="shared" si="1"/>
        <v>OK</v>
      </c>
      <c r="O9" s="66">
        <v>6</v>
      </c>
      <c r="P9" s="73"/>
      <c r="Q9" s="66"/>
      <c r="R9" s="66"/>
      <c r="S9" s="66">
        <v>5</v>
      </c>
      <c r="T9" s="66"/>
      <c r="U9" s="63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2"/>
      <c r="AH9" s="62"/>
      <c r="AI9" s="62"/>
      <c r="AJ9" s="62"/>
      <c r="AK9" s="62"/>
    </row>
    <row r="10" spans="1:37" ht="30" x14ac:dyDescent="0.25">
      <c r="A10" s="86"/>
      <c r="B10" s="86"/>
      <c r="C10" s="68">
        <v>7</v>
      </c>
      <c r="D10" s="69" t="s">
        <v>60</v>
      </c>
      <c r="E10" s="33" t="s">
        <v>79</v>
      </c>
      <c r="F10" s="33" t="s">
        <v>82</v>
      </c>
      <c r="G10" s="33" t="s">
        <v>82</v>
      </c>
      <c r="H10" s="46" t="s">
        <v>81</v>
      </c>
      <c r="I10" s="44">
        <v>2</v>
      </c>
      <c r="J10" s="44">
        <v>30</v>
      </c>
      <c r="K10" s="47">
        <v>85</v>
      </c>
      <c r="L10" s="35">
        <v>50</v>
      </c>
      <c r="M10" s="61">
        <f t="shared" si="0"/>
        <v>30</v>
      </c>
      <c r="N10" s="43" t="str">
        <f t="shared" si="1"/>
        <v>OK</v>
      </c>
      <c r="O10" s="66"/>
      <c r="P10" s="73"/>
      <c r="Q10" s="66">
        <v>10</v>
      </c>
      <c r="R10" s="66">
        <v>5</v>
      </c>
      <c r="S10" s="66">
        <v>5</v>
      </c>
      <c r="T10" s="66"/>
      <c r="U10" s="63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2"/>
      <c r="AH10" s="62"/>
      <c r="AI10" s="62"/>
      <c r="AJ10" s="62"/>
      <c r="AK10" s="62"/>
    </row>
    <row r="11" spans="1:37" ht="30" x14ac:dyDescent="0.25">
      <c r="A11" s="86"/>
      <c r="B11" s="86"/>
      <c r="C11" s="68">
        <v>8</v>
      </c>
      <c r="D11" s="69" t="s">
        <v>61</v>
      </c>
      <c r="E11" s="44" t="s">
        <v>79</v>
      </c>
      <c r="F11" s="44" t="s">
        <v>82</v>
      </c>
      <c r="G11" s="33" t="s">
        <v>82</v>
      </c>
      <c r="H11" s="44" t="s">
        <v>81</v>
      </c>
      <c r="I11" s="44">
        <v>2</v>
      </c>
      <c r="J11" s="44">
        <v>30</v>
      </c>
      <c r="K11" s="47">
        <v>91.5</v>
      </c>
      <c r="L11" s="35">
        <v>50</v>
      </c>
      <c r="M11" s="61">
        <f t="shared" si="0"/>
        <v>45</v>
      </c>
      <c r="N11" s="43" t="str">
        <f t="shared" si="1"/>
        <v>OK</v>
      </c>
      <c r="O11" s="66"/>
      <c r="P11" s="73"/>
      <c r="Q11" s="66"/>
      <c r="R11" s="66"/>
      <c r="S11" s="66">
        <v>5</v>
      </c>
      <c r="T11" s="66"/>
      <c r="U11" s="63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2"/>
      <c r="AH11" s="62"/>
      <c r="AI11" s="62"/>
      <c r="AJ11" s="62"/>
      <c r="AK11" s="62"/>
    </row>
    <row r="12" spans="1:37" ht="25.5" customHeight="1" x14ac:dyDescent="0.25">
      <c r="A12" s="86"/>
      <c r="B12" s="86"/>
      <c r="C12" s="68">
        <v>9</v>
      </c>
      <c r="D12" s="69" t="s">
        <v>62</v>
      </c>
      <c r="E12" s="44" t="s">
        <v>79</v>
      </c>
      <c r="F12" s="44" t="s">
        <v>82</v>
      </c>
      <c r="G12" s="33" t="s">
        <v>82</v>
      </c>
      <c r="H12" s="44" t="s">
        <v>81</v>
      </c>
      <c r="I12" s="44">
        <v>2</v>
      </c>
      <c r="J12" s="44">
        <v>30</v>
      </c>
      <c r="K12" s="47">
        <v>125</v>
      </c>
      <c r="L12" s="35">
        <v>25</v>
      </c>
      <c r="M12" s="61">
        <f t="shared" si="0"/>
        <v>15</v>
      </c>
      <c r="N12" s="43" t="str">
        <f t="shared" si="1"/>
        <v>OK</v>
      </c>
      <c r="O12" s="66"/>
      <c r="P12" s="73"/>
      <c r="Q12" s="66">
        <v>10</v>
      </c>
      <c r="R12" s="66"/>
      <c r="S12" s="66"/>
      <c r="T12" s="66"/>
      <c r="U12" s="63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2"/>
      <c r="AH12" s="62"/>
      <c r="AI12" s="62"/>
      <c r="AJ12" s="62"/>
      <c r="AK12" s="62"/>
    </row>
    <row r="13" spans="1:37" ht="25.5" customHeight="1" x14ac:dyDescent="0.25">
      <c r="A13" s="86"/>
      <c r="B13" s="86"/>
      <c r="C13" s="68">
        <v>10</v>
      </c>
      <c r="D13" s="69" t="s">
        <v>63</v>
      </c>
      <c r="E13" s="44" t="s">
        <v>79</v>
      </c>
      <c r="F13" s="44" t="s">
        <v>82</v>
      </c>
      <c r="G13" s="33" t="s">
        <v>82</v>
      </c>
      <c r="H13" s="44" t="s">
        <v>81</v>
      </c>
      <c r="I13" s="44">
        <v>2</v>
      </c>
      <c r="J13" s="44">
        <v>30</v>
      </c>
      <c r="K13" s="47">
        <v>109</v>
      </c>
      <c r="L13" s="35">
        <v>10</v>
      </c>
      <c r="M13" s="61">
        <f t="shared" si="0"/>
        <v>10</v>
      </c>
      <c r="N13" s="43" t="str">
        <f t="shared" si="1"/>
        <v>OK</v>
      </c>
      <c r="O13" s="66"/>
      <c r="P13" s="73"/>
      <c r="Q13" s="66"/>
      <c r="R13" s="66"/>
      <c r="S13" s="66"/>
      <c r="T13" s="66"/>
      <c r="U13" s="63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2"/>
      <c r="AH13" s="62"/>
      <c r="AI13" s="62"/>
      <c r="AJ13" s="62"/>
      <c r="AK13" s="62"/>
    </row>
    <row r="14" spans="1:37" ht="25.5" customHeight="1" x14ac:dyDescent="0.25">
      <c r="A14" s="86"/>
      <c r="B14" s="86"/>
      <c r="C14" s="68">
        <v>11</v>
      </c>
      <c r="D14" s="69" t="s">
        <v>64</v>
      </c>
      <c r="E14" s="44" t="s">
        <v>79</v>
      </c>
      <c r="F14" s="44" t="s">
        <v>82</v>
      </c>
      <c r="G14" s="33" t="s">
        <v>82</v>
      </c>
      <c r="H14" s="44" t="s">
        <v>81</v>
      </c>
      <c r="I14" s="44">
        <v>2</v>
      </c>
      <c r="J14" s="44">
        <v>30</v>
      </c>
      <c r="K14" s="47">
        <v>143</v>
      </c>
      <c r="L14" s="35">
        <v>60</v>
      </c>
      <c r="M14" s="61">
        <f t="shared" si="0"/>
        <v>25</v>
      </c>
      <c r="N14" s="43" t="str">
        <f t="shared" si="1"/>
        <v>OK</v>
      </c>
      <c r="O14" s="66">
        <v>20</v>
      </c>
      <c r="P14" s="73"/>
      <c r="Q14" s="66"/>
      <c r="R14" s="66">
        <v>15</v>
      </c>
      <c r="S14" s="66"/>
      <c r="T14" s="66"/>
      <c r="U14" s="63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2"/>
      <c r="AH14" s="62"/>
      <c r="AI14" s="62"/>
      <c r="AJ14" s="62"/>
      <c r="AK14" s="62"/>
    </row>
    <row r="15" spans="1:37" ht="25.5" customHeight="1" x14ac:dyDescent="0.25">
      <c r="A15" s="86"/>
      <c r="B15" s="86"/>
      <c r="C15" s="68">
        <v>12</v>
      </c>
      <c r="D15" s="69" t="s">
        <v>65</v>
      </c>
      <c r="E15" s="33" t="s">
        <v>79</v>
      </c>
      <c r="F15" s="33" t="s">
        <v>82</v>
      </c>
      <c r="G15" s="33" t="s">
        <v>82</v>
      </c>
      <c r="H15" s="33" t="s">
        <v>81</v>
      </c>
      <c r="I15" s="44">
        <v>2</v>
      </c>
      <c r="J15" s="44">
        <v>30</v>
      </c>
      <c r="K15" s="47">
        <v>480</v>
      </c>
      <c r="L15" s="35">
        <v>50</v>
      </c>
      <c r="M15" s="61">
        <f t="shared" si="0"/>
        <v>0</v>
      </c>
      <c r="N15" s="43" t="str">
        <f t="shared" si="1"/>
        <v>OK</v>
      </c>
      <c r="O15" s="66">
        <v>10</v>
      </c>
      <c r="P15" s="73"/>
      <c r="Q15" s="66">
        <v>15</v>
      </c>
      <c r="R15" s="66"/>
      <c r="S15" s="66">
        <v>25</v>
      </c>
      <c r="T15" s="66"/>
      <c r="U15" s="63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2"/>
      <c r="AH15" s="62"/>
      <c r="AI15" s="62"/>
      <c r="AJ15" s="62"/>
      <c r="AK15" s="62"/>
    </row>
    <row r="16" spans="1:37" ht="25.5" customHeight="1" x14ac:dyDescent="0.25">
      <c r="A16" s="86"/>
      <c r="B16" s="86"/>
      <c r="C16" s="68">
        <v>13</v>
      </c>
      <c r="D16" s="69" t="s">
        <v>66</v>
      </c>
      <c r="E16" s="33" t="s">
        <v>79</v>
      </c>
      <c r="F16" s="33" t="s">
        <v>82</v>
      </c>
      <c r="G16" s="33" t="s">
        <v>82</v>
      </c>
      <c r="H16" s="33" t="s">
        <v>81</v>
      </c>
      <c r="I16" s="44">
        <v>2</v>
      </c>
      <c r="J16" s="44">
        <v>30</v>
      </c>
      <c r="K16" s="47">
        <v>75</v>
      </c>
      <c r="L16" s="35">
        <v>20</v>
      </c>
      <c r="M16" s="61">
        <f t="shared" si="0"/>
        <v>20</v>
      </c>
      <c r="N16" s="43" t="str">
        <f t="shared" si="1"/>
        <v>OK</v>
      </c>
      <c r="O16" s="66"/>
      <c r="P16" s="73"/>
      <c r="Q16" s="66"/>
      <c r="R16" s="66"/>
      <c r="S16" s="66"/>
      <c r="T16" s="66"/>
      <c r="U16" s="63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2"/>
      <c r="AH16" s="62"/>
      <c r="AI16" s="62"/>
      <c r="AJ16" s="62"/>
      <c r="AK16" s="62"/>
    </row>
    <row r="17" spans="1:37" ht="34.5" customHeight="1" x14ac:dyDescent="0.25">
      <c r="A17" s="87"/>
      <c r="B17" s="87"/>
      <c r="C17" s="68">
        <v>14</v>
      </c>
      <c r="D17" s="69" t="s">
        <v>67</v>
      </c>
      <c r="E17" s="33" t="s">
        <v>79</v>
      </c>
      <c r="F17" s="33" t="s">
        <v>82</v>
      </c>
      <c r="G17" s="33" t="s">
        <v>82</v>
      </c>
      <c r="H17" s="33" t="s">
        <v>81</v>
      </c>
      <c r="I17" s="44">
        <v>2</v>
      </c>
      <c r="J17" s="44">
        <v>30</v>
      </c>
      <c r="K17" s="47">
        <v>138</v>
      </c>
      <c r="L17" s="35">
        <v>20</v>
      </c>
      <c r="M17" s="61">
        <f t="shared" si="0"/>
        <v>0</v>
      </c>
      <c r="N17" s="43" t="str">
        <f t="shared" si="1"/>
        <v>OK</v>
      </c>
      <c r="O17" s="66">
        <v>10</v>
      </c>
      <c r="P17" s="74">
        <v>2</v>
      </c>
      <c r="Q17" s="66"/>
      <c r="R17" s="66">
        <v>8</v>
      </c>
      <c r="S17" s="66"/>
      <c r="T17" s="66"/>
      <c r="U17" s="63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2"/>
      <c r="AH17" s="62"/>
      <c r="AI17" s="62"/>
      <c r="AJ17" s="62"/>
      <c r="AK17" s="62"/>
    </row>
    <row r="18" spans="1:37" ht="45" customHeight="1" x14ac:dyDescent="0.25">
      <c r="A18" s="77" t="s">
        <v>53</v>
      </c>
      <c r="B18" s="77" t="s">
        <v>68</v>
      </c>
      <c r="C18" s="70">
        <v>15</v>
      </c>
      <c r="D18" s="71" t="s">
        <v>69</v>
      </c>
      <c r="E18" s="34" t="s">
        <v>30</v>
      </c>
      <c r="F18" s="34" t="s">
        <v>83</v>
      </c>
      <c r="G18" s="34" t="s">
        <v>83</v>
      </c>
      <c r="H18" s="34" t="s">
        <v>31</v>
      </c>
      <c r="I18" s="45">
        <v>20</v>
      </c>
      <c r="J18" s="45">
        <v>30</v>
      </c>
      <c r="K18" s="48">
        <v>114</v>
      </c>
      <c r="L18" s="35">
        <v>140</v>
      </c>
      <c r="M18" s="61">
        <f t="shared" si="0"/>
        <v>140</v>
      </c>
      <c r="N18" s="43" t="str">
        <f t="shared" si="1"/>
        <v>OK</v>
      </c>
      <c r="O18" s="66"/>
      <c r="P18" s="73"/>
      <c r="Q18" s="66"/>
      <c r="R18" s="66"/>
      <c r="S18" s="66"/>
      <c r="T18" s="66"/>
      <c r="U18" s="63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2"/>
      <c r="AH18" s="62"/>
      <c r="AI18" s="62"/>
      <c r="AJ18" s="62"/>
      <c r="AK18" s="62"/>
    </row>
    <row r="19" spans="1:37" ht="36" customHeight="1" x14ac:dyDescent="0.25">
      <c r="A19" s="78"/>
      <c r="B19" s="78"/>
      <c r="C19" s="70">
        <v>16</v>
      </c>
      <c r="D19" s="71" t="s">
        <v>70</v>
      </c>
      <c r="E19" s="34" t="s">
        <v>30</v>
      </c>
      <c r="F19" s="34" t="s">
        <v>83</v>
      </c>
      <c r="G19" s="34" t="s">
        <v>83</v>
      </c>
      <c r="H19" s="34" t="s">
        <v>31</v>
      </c>
      <c r="I19" s="45">
        <v>20</v>
      </c>
      <c r="J19" s="45">
        <v>30</v>
      </c>
      <c r="K19" s="48">
        <v>146</v>
      </c>
      <c r="L19" s="35">
        <v>70</v>
      </c>
      <c r="M19" s="61">
        <f t="shared" si="0"/>
        <v>25</v>
      </c>
      <c r="N19" s="43" t="str">
        <f t="shared" si="1"/>
        <v>OK</v>
      </c>
      <c r="O19" s="66">
        <v>25</v>
      </c>
      <c r="P19" s="73"/>
      <c r="Q19" s="66"/>
      <c r="R19" s="66"/>
      <c r="S19" s="66">
        <v>20</v>
      </c>
      <c r="T19" s="66"/>
      <c r="U19" s="63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2"/>
      <c r="AH19" s="62"/>
      <c r="AI19" s="62"/>
      <c r="AJ19" s="62"/>
      <c r="AK19" s="62"/>
    </row>
    <row r="20" spans="1:37" ht="75" x14ac:dyDescent="0.25">
      <c r="A20" s="78"/>
      <c r="B20" s="78"/>
      <c r="C20" s="70">
        <v>17</v>
      </c>
      <c r="D20" s="71" t="s">
        <v>71</v>
      </c>
      <c r="E20" s="34" t="s">
        <v>30</v>
      </c>
      <c r="F20" s="34" t="s">
        <v>84</v>
      </c>
      <c r="G20" s="34" t="s">
        <v>84</v>
      </c>
      <c r="H20" s="34" t="s">
        <v>31</v>
      </c>
      <c r="I20" s="45">
        <v>20</v>
      </c>
      <c r="J20" s="45">
        <v>30</v>
      </c>
      <c r="K20" s="48">
        <v>570</v>
      </c>
      <c r="L20" s="35">
        <v>22</v>
      </c>
      <c r="M20" s="61">
        <f t="shared" si="0"/>
        <v>0</v>
      </c>
      <c r="N20" s="43" t="str">
        <f t="shared" si="1"/>
        <v>OK</v>
      </c>
      <c r="O20" s="66">
        <v>10</v>
      </c>
      <c r="P20" s="74">
        <v>6</v>
      </c>
      <c r="Q20" s="66">
        <v>6</v>
      </c>
      <c r="R20" s="66"/>
      <c r="S20" s="66"/>
      <c r="T20" s="66"/>
      <c r="U20" s="63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2"/>
      <c r="AH20" s="62"/>
      <c r="AI20" s="62"/>
      <c r="AJ20" s="62"/>
      <c r="AK20" s="62"/>
    </row>
    <row r="21" spans="1:37" ht="36" customHeight="1" x14ac:dyDescent="0.25">
      <c r="A21" s="78"/>
      <c r="B21" s="78"/>
      <c r="C21" s="70">
        <v>18</v>
      </c>
      <c r="D21" s="71" t="s">
        <v>72</v>
      </c>
      <c r="E21" s="34" t="s">
        <v>30</v>
      </c>
      <c r="F21" s="34" t="s">
        <v>83</v>
      </c>
      <c r="G21" s="36" t="s">
        <v>83</v>
      </c>
      <c r="H21" s="45" t="s">
        <v>31</v>
      </c>
      <c r="I21" s="45">
        <v>20</v>
      </c>
      <c r="J21" s="45">
        <v>30</v>
      </c>
      <c r="K21" s="48">
        <v>60.76</v>
      </c>
      <c r="L21" s="35">
        <v>40</v>
      </c>
      <c r="M21" s="61">
        <f t="shared" si="0"/>
        <v>30</v>
      </c>
      <c r="N21" s="43" t="str">
        <f t="shared" si="1"/>
        <v>OK</v>
      </c>
      <c r="O21" s="66"/>
      <c r="P21" s="73"/>
      <c r="Q21" s="66">
        <v>10</v>
      </c>
      <c r="R21" s="66"/>
      <c r="S21" s="66"/>
      <c r="T21" s="66"/>
      <c r="U21" s="63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2"/>
      <c r="AH21" s="62"/>
      <c r="AI21" s="62"/>
      <c r="AJ21" s="62"/>
      <c r="AK21" s="62"/>
    </row>
    <row r="22" spans="1:37" ht="36" customHeight="1" x14ac:dyDescent="0.25">
      <c r="A22" s="78"/>
      <c r="B22" s="78"/>
      <c r="C22" s="70">
        <v>19</v>
      </c>
      <c r="D22" s="71" t="s">
        <v>73</v>
      </c>
      <c r="E22" s="34" t="s">
        <v>30</v>
      </c>
      <c r="F22" s="34" t="s">
        <v>83</v>
      </c>
      <c r="G22" s="36" t="s">
        <v>83</v>
      </c>
      <c r="H22" s="34" t="s">
        <v>31</v>
      </c>
      <c r="I22" s="45">
        <v>20</v>
      </c>
      <c r="J22" s="45">
        <v>30</v>
      </c>
      <c r="K22" s="48">
        <v>50</v>
      </c>
      <c r="L22" s="35">
        <v>80</v>
      </c>
      <c r="M22" s="61">
        <f t="shared" si="0"/>
        <v>80</v>
      </c>
      <c r="N22" s="43" t="str">
        <f t="shared" si="1"/>
        <v>OK</v>
      </c>
      <c r="O22" s="66"/>
      <c r="P22" s="73"/>
      <c r="Q22" s="66"/>
      <c r="R22" s="66"/>
      <c r="S22" s="66"/>
      <c r="T22" s="66"/>
      <c r="U22" s="63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2"/>
      <c r="AH22" s="62"/>
      <c r="AI22" s="62"/>
      <c r="AJ22" s="62"/>
      <c r="AK22" s="62"/>
    </row>
    <row r="23" spans="1:37" ht="45" x14ac:dyDescent="0.25">
      <c r="A23" s="78"/>
      <c r="B23" s="78"/>
      <c r="C23" s="70">
        <v>20</v>
      </c>
      <c r="D23" s="71" t="s">
        <v>74</v>
      </c>
      <c r="E23" s="34" t="s">
        <v>30</v>
      </c>
      <c r="F23" s="34" t="s">
        <v>83</v>
      </c>
      <c r="G23" s="36" t="s">
        <v>83</v>
      </c>
      <c r="H23" s="34" t="s">
        <v>31</v>
      </c>
      <c r="I23" s="45">
        <v>20</v>
      </c>
      <c r="J23" s="45">
        <v>30</v>
      </c>
      <c r="K23" s="48">
        <v>22.99</v>
      </c>
      <c r="L23" s="35">
        <v>40</v>
      </c>
      <c r="M23" s="61">
        <f t="shared" si="0"/>
        <v>0</v>
      </c>
      <c r="N23" s="43" t="str">
        <f t="shared" si="1"/>
        <v>OK</v>
      </c>
      <c r="O23" s="66">
        <v>40</v>
      </c>
      <c r="P23" s="73"/>
      <c r="Q23" s="66"/>
      <c r="R23" s="66"/>
      <c r="S23" s="66"/>
      <c r="T23" s="66"/>
      <c r="U23" s="63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2"/>
      <c r="AH23" s="62"/>
      <c r="AI23" s="62"/>
      <c r="AJ23" s="62"/>
      <c r="AK23" s="62"/>
    </row>
    <row r="24" spans="1:37" ht="45" x14ac:dyDescent="0.25">
      <c r="A24" s="78"/>
      <c r="B24" s="78"/>
      <c r="C24" s="70">
        <v>21</v>
      </c>
      <c r="D24" s="71" t="s">
        <v>75</v>
      </c>
      <c r="E24" s="34" t="s">
        <v>90</v>
      </c>
      <c r="F24" s="34" t="s">
        <v>83</v>
      </c>
      <c r="G24" s="36" t="s">
        <v>83</v>
      </c>
      <c r="H24" s="34" t="s">
        <v>31</v>
      </c>
      <c r="I24" s="45">
        <v>20</v>
      </c>
      <c r="J24" s="45">
        <v>30</v>
      </c>
      <c r="K24" s="48">
        <v>25</v>
      </c>
      <c r="L24" s="35">
        <v>30</v>
      </c>
      <c r="M24" s="61">
        <f t="shared" si="0"/>
        <v>0</v>
      </c>
      <c r="N24" s="43" t="str">
        <f t="shared" si="1"/>
        <v>OK</v>
      </c>
      <c r="O24" s="66">
        <v>10</v>
      </c>
      <c r="P24" s="73"/>
      <c r="Q24" s="66"/>
      <c r="R24" s="66"/>
      <c r="S24" s="66">
        <v>20</v>
      </c>
      <c r="T24" s="66"/>
      <c r="U24" s="63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2"/>
      <c r="AH24" s="62"/>
      <c r="AI24" s="62"/>
      <c r="AJ24" s="62"/>
      <c r="AK24" s="62"/>
    </row>
    <row r="25" spans="1:37" ht="45" x14ac:dyDescent="0.25">
      <c r="A25" s="78"/>
      <c r="B25" s="78"/>
      <c r="C25" s="70">
        <v>22</v>
      </c>
      <c r="D25" s="71" t="s">
        <v>76</v>
      </c>
      <c r="E25" s="34" t="s">
        <v>90</v>
      </c>
      <c r="F25" s="34" t="s">
        <v>83</v>
      </c>
      <c r="G25" s="36" t="s">
        <v>83</v>
      </c>
      <c r="H25" s="34" t="s">
        <v>31</v>
      </c>
      <c r="I25" s="45">
        <v>20</v>
      </c>
      <c r="J25" s="45">
        <v>30</v>
      </c>
      <c r="K25" s="48">
        <v>39</v>
      </c>
      <c r="L25" s="35">
        <v>20</v>
      </c>
      <c r="M25" s="61">
        <f t="shared" si="0"/>
        <v>0</v>
      </c>
      <c r="N25" s="43" t="str">
        <f t="shared" si="1"/>
        <v>OK</v>
      </c>
      <c r="O25" s="66">
        <v>10</v>
      </c>
      <c r="P25" s="73"/>
      <c r="Q25" s="66"/>
      <c r="R25" s="66"/>
      <c r="S25" s="66">
        <v>10</v>
      </c>
      <c r="T25" s="66"/>
      <c r="U25" s="63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2"/>
      <c r="AH25" s="62"/>
      <c r="AI25" s="62"/>
      <c r="AJ25" s="62"/>
      <c r="AK25" s="62"/>
    </row>
    <row r="26" spans="1:37" ht="36" customHeight="1" x14ac:dyDescent="0.25">
      <c r="A26" s="78"/>
      <c r="B26" s="78"/>
      <c r="C26" s="70">
        <v>23</v>
      </c>
      <c r="D26" s="71" t="s">
        <v>77</v>
      </c>
      <c r="E26" s="34" t="s">
        <v>30</v>
      </c>
      <c r="F26" s="34" t="s">
        <v>83</v>
      </c>
      <c r="G26" s="36" t="s">
        <v>83</v>
      </c>
      <c r="H26" s="45" t="s">
        <v>31</v>
      </c>
      <c r="I26" s="45">
        <v>20</v>
      </c>
      <c r="J26" s="45">
        <v>30</v>
      </c>
      <c r="K26" s="48">
        <v>93</v>
      </c>
      <c r="L26" s="35">
        <v>20</v>
      </c>
      <c r="M26" s="61">
        <f t="shared" si="0"/>
        <v>20</v>
      </c>
      <c r="N26" s="43" t="str">
        <f t="shared" si="1"/>
        <v>OK</v>
      </c>
      <c r="O26" s="66"/>
      <c r="P26" s="73"/>
      <c r="Q26" s="66"/>
      <c r="R26" s="66"/>
      <c r="S26" s="66"/>
      <c r="T26" s="66"/>
      <c r="U26" s="63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2"/>
      <c r="AH26" s="62"/>
      <c r="AI26" s="62"/>
      <c r="AJ26" s="62"/>
      <c r="AK26" s="62"/>
    </row>
    <row r="27" spans="1:37" ht="36" customHeight="1" x14ac:dyDescent="0.25">
      <c r="A27" s="78"/>
      <c r="B27" s="78"/>
      <c r="C27" s="70">
        <v>24</v>
      </c>
      <c r="D27" s="71" t="s">
        <v>78</v>
      </c>
      <c r="E27" s="34" t="s">
        <v>80</v>
      </c>
      <c r="F27" s="34" t="s">
        <v>84</v>
      </c>
      <c r="G27" s="36" t="s">
        <v>84</v>
      </c>
      <c r="H27" s="34" t="s">
        <v>31</v>
      </c>
      <c r="I27" s="45">
        <v>20</v>
      </c>
      <c r="J27" s="45">
        <v>30</v>
      </c>
      <c r="K27" s="48">
        <v>64</v>
      </c>
      <c r="L27" s="35">
        <v>10</v>
      </c>
      <c r="M27" s="61">
        <f t="shared" si="0"/>
        <v>4</v>
      </c>
      <c r="N27" s="43" t="str">
        <f t="shared" si="1"/>
        <v>OK</v>
      </c>
      <c r="O27" s="66">
        <v>3</v>
      </c>
      <c r="P27" s="73"/>
      <c r="Q27" s="66"/>
      <c r="R27" s="66"/>
      <c r="S27" s="66">
        <v>3</v>
      </c>
      <c r="T27" s="66"/>
      <c r="U27" s="63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2"/>
      <c r="AH27" s="62"/>
      <c r="AI27" s="62"/>
      <c r="AJ27" s="62"/>
      <c r="AK27" s="62"/>
    </row>
    <row r="28" spans="1:37" x14ac:dyDescent="0.25">
      <c r="O28" s="72"/>
    </row>
  </sheetData>
  <mergeCells count="8">
    <mergeCell ref="A18:A27"/>
    <mergeCell ref="B18:B27"/>
    <mergeCell ref="A2:N2"/>
    <mergeCell ref="A1:C1"/>
    <mergeCell ref="D1:K1"/>
    <mergeCell ref="L1:N1"/>
    <mergeCell ref="A4:A17"/>
    <mergeCell ref="B4:B17"/>
  </mergeCells>
  <conditionalFormatting sqref="P4:Q27 V10:AK27 O4:AK4 O5:Z27">
    <cfRule type="cellIs" dxfId="9" priority="57" stopIfTrue="1" operator="greaterThan">
      <formula>0</formula>
    </cfRule>
    <cfRule type="cellIs" dxfId="8" priority="58" stopIfTrue="1" operator="greaterThan">
      <formula>0</formula>
    </cfRule>
    <cfRule type="cellIs" dxfId="7" priority="59" stopIfTrue="1" operator="greaterThan">
      <formula>0</formula>
    </cfRule>
  </conditionalFormatting>
  <conditionalFormatting sqref="V5:AK9">
    <cfRule type="cellIs" dxfId="6" priority="54" stopIfTrue="1" operator="greaterThan">
      <formula>0</formula>
    </cfRule>
    <cfRule type="cellIs" dxfId="5" priority="55" stopIfTrue="1" operator="greaterThan">
      <formula>0</formula>
    </cfRule>
    <cfRule type="cellIs" dxfId="4" priority="56" stopIfTrue="1" operator="greaterThan">
      <formula>0</formula>
    </cfRule>
  </conditionalFormatting>
  <conditionalFormatting sqref="O4:AK27">
    <cfRule type="cellIs" dxfId="3" priority="51" operator="greaterThan">
      <formula>0</formula>
    </cfRule>
  </conditionalFormatting>
  <conditionalFormatting sqref="O4:O27">
    <cfRule type="cellIs" dxfId="2" priority="43" stopIfTrue="1" operator="greaterThan">
      <formula>0</formula>
    </cfRule>
    <cfRule type="cellIs" dxfId="1" priority="44" stopIfTrue="1" operator="greaterThan">
      <formula>0</formula>
    </cfRule>
    <cfRule type="cellIs" dxfId="0" priority="4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4" sqref="O4"/>
    </sheetView>
  </sheetViews>
  <sheetFormatPr defaultColWidth="9.7109375" defaultRowHeight="15" x14ac:dyDescent="0.2"/>
  <cols>
    <col min="1" max="1" width="20.85546875" style="3" customWidth="1"/>
    <col min="2" max="2" width="9.5703125" style="4" customWidth="1"/>
    <col min="3" max="3" width="8.85546875" style="8" customWidth="1"/>
    <col min="4" max="4" width="60.14062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60" customWidth="1"/>
    <col min="12" max="12" width="16.7109375" style="57" customWidth="1"/>
    <col min="13" max="13" width="16.7109375" style="10" customWidth="1"/>
    <col min="14" max="14" width="16.7109375" style="58" customWidth="1"/>
    <col min="15" max="16" width="18.7109375" style="49" customWidth="1"/>
    <col min="17" max="16384" width="9.7109375" style="49"/>
  </cols>
  <sheetData>
    <row r="1" spans="1:16" ht="27.75" customHeight="1" x14ac:dyDescent="0.2">
      <c r="A1" s="92" t="s">
        <v>47</v>
      </c>
      <c r="B1" s="92"/>
      <c r="C1" s="92"/>
      <c r="D1" s="92" t="s">
        <v>48</v>
      </c>
      <c r="E1" s="92"/>
      <c r="F1" s="92"/>
      <c r="G1" s="92"/>
      <c r="H1" s="92"/>
      <c r="I1" s="92"/>
      <c r="J1" s="92"/>
      <c r="K1" s="92"/>
      <c r="L1" s="92" t="s">
        <v>49</v>
      </c>
      <c r="M1" s="92"/>
      <c r="N1" s="92"/>
      <c r="O1" s="92"/>
      <c r="P1" s="92"/>
    </row>
    <row r="2" spans="1:16" ht="30.75" customHeight="1" x14ac:dyDescent="0.2">
      <c r="A2" s="92" t="s">
        <v>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s="42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32</v>
      </c>
      <c r="G3" s="28" t="s">
        <v>33</v>
      </c>
      <c r="H3" s="28" t="s">
        <v>7</v>
      </c>
      <c r="I3" s="29" t="s">
        <v>3</v>
      </c>
      <c r="J3" s="30" t="s">
        <v>12</v>
      </c>
      <c r="K3" s="59" t="s">
        <v>5</v>
      </c>
      <c r="L3" s="31" t="s">
        <v>38</v>
      </c>
      <c r="M3" s="32" t="s">
        <v>39</v>
      </c>
      <c r="N3" s="29" t="s">
        <v>40</v>
      </c>
      <c r="O3" s="37" t="s">
        <v>41</v>
      </c>
      <c r="P3" s="37" t="s">
        <v>42</v>
      </c>
    </row>
    <row r="4" spans="1:16" ht="66" customHeight="1" x14ac:dyDescent="0.2">
      <c r="A4" s="85" t="s">
        <v>53</v>
      </c>
      <c r="B4" s="85" t="s">
        <v>52</v>
      </c>
      <c r="C4" s="68">
        <v>1</v>
      </c>
      <c r="D4" s="69" t="s">
        <v>54</v>
      </c>
      <c r="E4" s="33" t="s">
        <v>79</v>
      </c>
      <c r="F4" s="33" t="s">
        <v>82</v>
      </c>
      <c r="G4" s="33" t="s">
        <v>82</v>
      </c>
      <c r="H4" s="33" t="s">
        <v>81</v>
      </c>
      <c r="I4" s="44">
        <v>2</v>
      </c>
      <c r="J4" s="44">
        <v>30</v>
      </c>
      <c r="K4" s="47">
        <v>11</v>
      </c>
      <c r="L4" s="40">
        <v>600</v>
      </c>
      <c r="M4" s="39">
        <f>SUM(CCT!L4-CCT!M4)</f>
        <v>487</v>
      </c>
      <c r="N4" s="38">
        <f t="shared" ref="N4:N27" si="0">SUM(L4-M4)</f>
        <v>113</v>
      </c>
      <c r="O4" s="50">
        <f>K4*L4</f>
        <v>6600</v>
      </c>
      <c r="P4" s="50">
        <f t="shared" ref="P4:P27" si="1">M4*K4</f>
        <v>5357</v>
      </c>
    </row>
    <row r="5" spans="1:16" ht="25.5" customHeight="1" x14ac:dyDescent="0.2">
      <c r="A5" s="86"/>
      <c r="B5" s="86"/>
      <c r="C5" s="68">
        <v>2</v>
      </c>
      <c r="D5" s="69" t="s">
        <v>55</v>
      </c>
      <c r="E5" s="33" t="s">
        <v>79</v>
      </c>
      <c r="F5" s="33" t="s">
        <v>82</v>
      </c>
      <c r="G5" s="33" t="s">
        <v>82</v>
      </c>
      <c r="H5" s="33" t="s">
        <v>81</v>
      </c>
      <c r="I5" s="44">
        <v>2</v>
      </c>
      <c r="J5" s="44">
        <v>30</v>
      </c>
      <c r="K5" s="47">
        <v>31</v>
      </c>
      <c r="L5" s="40">
        <v>300</v>
      </c>
      <c r="M5" s="39">
        <f>SUM(CCT!L5-CCT!M5)</f>
        <v>119</v>
      </c>
      <c r="N5" s="38">
        <f t="shared" si="0"/>
        <v>181</v>
      </c>
      <c r="O5" s="50">
        <f t="shared" ref="O5:O27" si="2">K5*L5</f>
        <v>9300</v>
      </c>
      <c r="P5" s="50">
        <f t="shared" si="1"/>
        <v>3689</v>
      </c>
    </row>
    <row r="6" spans="1:16" ht="25.5" customHeight="1" x14ac:dyDescent="0.2">
      <c r="A6" s="86"/>
      <c r="B6" s="86"/>
      <c r="C6" s="68">
        <v>3</v>
      </c>
      <c r="D6" s="69" t="s">
        <v>56</v>
      </c>
      <c r="E6" s="33" t="s">
        <v>79</v>
      </c>
      <c r="F6" s="33" t="s">
        <v>82</v>
      </c>
      <c r="G6" s="33" t="s">
        <v>82</v>
      </c>
      <c r="H6" s="44" t="s">
        <v>81</v>
      </c>
      <c r="I6" s="44">
        <v>2</v>
      </c>
      <c r="J6" s="44">
        <v>30</v>
      </c>
      <c r="K6" s="47">
        <v>69</v>
      </c>
      <c r="L6" s="40">
        <v>20</v>
      </c>
      <c r="M6" s="39">
        <f>SUM(CCT!L6-CCT!M6)</f>
        <v>10</v>
      </c>
      <c r="N6" s="38">
        <f t="shared" si="0"/>
        <v>10</v>
      </c>
      <c r="O6" s="50">
        <f t="shared" si="2"/>
        <v>1380</v>
      </c>
      <c r="P6" s="50">
        <f t="shared" si="1"/>
        <v>690</v>
      </c>
    </row>
    <row r="7" spans="1:16" ht="25.5" customHeight="1" x14ac:dyDescent="0.2">
      <c r="A7" s="86"/>
      <c r="B7" s="86"/>
      <c r="C7" s="68">
        <v>4</v>
      </c>
      <c r="D7" s="69" t="s">
        <v>57</v>
      </c>
      <c r="E7" s="33" t="s">
        <v>79</v>
      </c>
      <c r="F7" s="33" t="s">
        <v>82</v>
      </c>
      <c r="G7" s="33" t="s">
        <v>82</v>
      </c>
      <c r="H7" s="33" t="s">
        <v>81</v>
      </c>
      <c r="I7" s="44">
        <v>2</v>
      </c>
      <c r="J7" s="44">
        <v>30</v>
      </c>
      <c r="K7" s="47">
        <v>79</v>
      </c>
      <c r="L7" s="40">
        <v>15</v>
      </c>
      <c r="M7" s="39">
        <f>SUM(CCT!L7-CCT!M7)</f>
        <v>10</v>
      </c>
      <c r="N7" s="38">
        <f t="shared" si="0"/>
        <v>5</v>
      </c>
      <c r="O7" s="50">
        <f t="shared" si="2"/>
        <v>1185</v>
      </c>
      <c r="P7" s="50">
        <f t="shared" si="1"/>
        <v>790</v>
      </c>
    </row>
    <row r="8" spans="1:16" ht="25.5" customHeight="1" x14ac:dyDescent="0.2">
      <c r="A8" s="86"/>
      <c r="B8" s="86"/>
      <c r="C8" s="68">
        <v>5</v>
      </c>
      <c r="D8" s="69" t="s">
        <v>58</v>
      </c>
      <c r="E8" s="33" t="s">
        <v>79</v>
      </c>
      <c r="F8" s="33" t="s">
        <v>82</v>
      </c>
      <c r="G8" s="33" t="s">
        <v>82</v>
      </c>
      <c r="H8" s="46" t="s">
        <v>81</v>
      </c>
      <c r="I8" s="44">
        <v>2</v>
      </c>
      <c r="J8" s="44">
        <v>30</v>
      </c>
      <c r="K8" s="47">
        <v>79</v>
      </c>
      <c r="L8" s="40">
        <v>20</v>
      </c>
      <c r="M8" s="39">
        <f>SUM(CCT!L8-CCT!M8)</f>
        <v>10</v>
      </c>
      <c r="N8" s="38">
        <f t="shared" si="0"/>
        <v>10</v>
      </c>
      <c r="O8" s="50">
        <f t="shared" si="2"/>
        <v>1580</v>
      </c>
      <c r="P8" s="50">
        <f t="shared" si="1"/>
        <v>790</v>
      </c>
    </row>
    <row r="9" spans="1:16" ht="25.5" customHeight="1" x14ac:dyDescent="0.2">
      <c r="A9" s="86"/>
      <c r="B9" s="86"/>
      <c r="C9" s="68">
        <v>6</v>
      </c>
      <c r="D9" s="69" t="s">
        <v>59</v>
      </c>
      <c r="E9" s="33" t="s">
        <v>79</v>
      </c>
      <c r="F9" s="33" t="s">
        <v>82</v>
      </c>
      <c r="G9" s="33" t="s">
        <v>82</v>
      </c>
      <c r="H9" s="46" t="s">
        <v>81</v>
      </c>
      <c r="I9" s="44">
        <v>2</v>
      </c>
      <c r="J9" s="44">
        <v>30</v>
      </c>
      <c r="K9" s="47">
        <v>105</v>
      </c>
      <c r="L9" s="40">
        <v>15</v>
      </c>
      <c r="M9" s="39">
        <f>SUM(CCT!L9-CCT!M9)</f>
        <v>11</v>
      </c>
      <c r="N9" s="38">
        <f t="shared" si="0"/>
        <v>4</v>
      </c>
      <c r="O9" s="50">
        <f t="shared" si="2"/>
        <v>1575</v>
      </c>
      <c r="P9" s="50">
        <f t="shared" si="1"/>
        <v>1155</v>
      </c>
    </row>
    <row r="10" spans="1:16" ht="25.5" customHeight="1" x14ac:dyDescent="0.2">
      <c r="A10" s="86"/>
      <c r="B10" s="86"/>
      <c r="C10" s="68">
        <v>7</v>
      </c>
      <c r="D10" s="69" t="s">
        <v>60</v>
      </c>
      <c r="E10" s="33" t="s">
        <v>79</v>
      </c>
      <c r="F10" s="33" t="s">
        <v>82</v>
      </c>
      <c r="G10" s="33" t="s">
        <v>82</v>
      </c>
      <c r="H10" s="46" t="s">
        <v>81</v>
      </c>
      <c r="I10" s="44">
        <v>2</v>
      </c>
      <c r="J10" s="44">
        <v>30</v>
      </c>
      <c r="K10" s="47">
        <v>85</v>
      </c>
      <c r="L10" s="40">
        <v>50</v>
      </c>
      <c r="M10" s="39">
        <f>SUM(CCT!L10-CCT!M10)</f>
        <v>20</v>
      </c>
      <c r="N10" s="38">
        <f t="shared" si="0"/>
        <v>30</v>
      </c>
      <c r="O10" s="50">
        <f t="shared" si="2"/>
        <v>4250</v>
      </c>
      <c r="P10" s="50">
        <f t="shared" si="1"/>
        <v>1700</v>
      </c>
    </row>
    <row r="11" spans="1:16" ht="25.5" customHeight="1" x14ac:dyDescent="0.2">
      <c r="A11" s="86"/>
      <c r="B11" s="86"/>
      <c r="C11" s="68">
        <v>8</v>
      </c>
      <c r="D11" s="69" t="s">
        <v>61</v>
      </c>
      <c r="E11" s="44" t="s">
        <v>79</v>
      </c>
      <c r="F11" s="44" t="s">
        <v>82</v>
      </c>
      <c r="G11" s="33" t="s">
        <v>82</v>
      </c>
      <c r="H11" s="44" t="s">
        <v>81</v>
      </c>
      <c r="I11" s="44">
        <v>2</v>
      </c>
      <c r="J11" s="44">
        <v>30</v>
      </c>
      <c r="K11" s="47">
        <v>91.5</v>
      </c>
      <c r="L11" s="40">
        <v>50</v>
      </c>
      <c r="M11" s="39">
        <f>SUM(CCT!L11-CCT!M11)</f>
        <v>5</v>
      </c>
      <c r="N11" s="38">
        <f t="shared" si="0"/>
        <v>45</v>
      </c>
      <c r="O11" s="50">
        <f t="shared" si="2"/>
        <v>4575</v>
      </c>
      <c r="P11" s="50">
        <f t="shared" si="1"/>
        <v>457.5</v>
      </c>
    </row>
    <row r="12" spans="1:16" ht="25.5" customHeight="1" x14ac:dyDescent="0.2">
      <c r="A12" s="86"/>
      <c r="B12" s="86"/>
      <c r="C12" s="68">
        <v>9</v>
      </c>
      <c r="D12" s="69" t="s">
        <v>62</v>
      </c>
      <c r="E12" s="44" t="s">
        <v>79</v>
      </c>
      <c r="F12" s="44" t="s">
        <v>82</v>
      </c>
      <c r="G12" s="33" t="s">
        <v>82</v>
      </c>
      <c r="H12" s="44" t="s">
        <v>81</v>
      </c>
      <c r="I12" s="44">
        <v>2</v>
      </c>
      <c r="J12" s="44">
        <v>30</v>
      </c>
      <c r="K12" s="47">
        <v>125</v>
      </c>
      <c r="L12" s="40">
        <v>25</v>
      </c>
      <c r="M12" s="39">
        <f>SUM(CCT!L12-CCT!M12)</f>
        <v>10</v>
      </c>
      <c r="N12" s="38">
        <f t="shared" si="0"/>
        <v>15</v>
      </c>
      <c r="O12" s="50">
        <f t="shared" si="2"/>
        <v>3125</v>
      </c>
      <c r="P12" s="50">
        <f t="shared" si="1"/>
        <v>1250</v>
      </c>
    </row>
    <row r="13" spans="1:16" ht="25.5" customHeight="1" x14ac:dyDescent="0.2">
      <c r="A13" s="86"/>
      <c r="B13" s="86"/>
      <c r="C13" s="68">
        <v>10</v>
      </c>
      <c r="D13" s="69" t="s">
        <v>63</v>
      </c>
      <c r="E13" s="44" t="s">
        <v>79</v>
      </c>
      <c r="F13" s="44" t="s">
        <v>82</v>
      </c>
      <c r="G13" s="33" t="s">
        <v>82</v>
      </c>
      <c r="H13" s="44" t="s">
        <v>81</v>
      </c>
      <c r="I13" s="44">
        <v>2</v>
      </c>
      <c r="J13" s="44">
        <v>30</v>
      </c>
      <c r="K13" s="47">
        <v>109</v>
      </c>
      <c r="L13" s="40">
        <v>10</v>
      </c>
      <c r="M13" s="39">
        <f>SUM(CCT!L13-CCT!M13)</f>
        <v>0</v>
      </c>
      <c r="N13" s="38">
        <f t="shared" si="0"/>
        <v>10</v>
      </c>
      <c r="O13" s="50">
        <f t="shared" si="2"/>
        <v>1090</v>
      </c>
      <c r="P13" s="50">
        <f t="shared" si="1"/>
        <v>0</v>
      </c>
    </row>
    <row r="14" spans="1:16" ht="25.5" customHeight="1" x14ac:dyDescent="0.2">
      <c r="A14" s="86"/>
      <c r="B14" s="86"/>
      <c r="C14" s="68">
        <v>11</v>
      </c>
      <c r="D14" s="69" t="s">
        <v>64</v>
      </c>
      <c r="E14" s="44" t="s">
        <v>79</v>
      </c>
      <c r="F14" s="44" t="s">
        <v>82</v>
      </c>
      <c r="G14" s="33" t="s">
        <v>82</v>
      </c>
      <c r="H14" s="44" t="s">
        <v>81</v>
      </c>
      <c r="I14" s="44">
        <v>2</v>
      </c>
      <c r="J14" s="44">
        <v>30</v>
      </c>
      <c r="K14" s="47">
        <v>143</v>
      </c>
      <c r="L14" s="40">
        <v>60</v>
      </c>
      <c r="M14" s="39">
        <f>SUM(CCT!L14-CCT!M14)</f>
        <v>35</v>
      </c>
      <c r="N14" s="38">
        <f t="shared" si="0"/>
        <v>25</v>
      </c>
      <c r="O14" s="50">
        <f t="shared" si="2"/>
        <v>8580</v>
      </c>
      <c r="P14" s="50">
        <f t="shared" si="1"/>
        <v>5005</v>
      </c>
    </row>
    <row r="15" spans="1:16" ht="25.5" customHeight="1" x14ac:dyDescent="0.2">
      <c r="A15" s="86"/>
      <c r="B15" s="86"/>
      <c r="C15" s="68">
        <v>12</v>
      </c>
      <c r="D15" s="69" t="s">
        <v>65</v>
      </c>
      <c r="E15" s="33" t="s">
        <v>79</v>
      </c>
      <c r="F15" s="33" t="s">
        <v>82</v>
      </c>
      <c r="G15" s="33" t="s">
        <v>82</v>
      </c>
      <c r="H15" s="33" t="s">
        <v>81</v>
      </c>
      <c r="I15" s="44">
        <v>2</v>
      </c>
      <c r="J15" s="44">
        <v>30</v>
      </c>
      <c r="K15" s="47">
        <v>480</v>
      </c>
      <c r="L15" s="40">
        <v>50</v>
      </c>
      <c r="M15" s="39">
        <f>SUM(CCT!L15-CCT!M15)</f>
        <v>50</v>
      </c>
      <c r="N15" s="38">
        <f t="shared" si="0"/>
        <v>0</v>
      </c>
      <c r="O15" s="50">
        <f t="shared" si="2"/>
        <v>24000</v>
      </c>
      <c r="P15" s="50">
        <f t="shared" si="1"/>
        <v>24000</v>
      </c>
    </row>
    <row r="16" spans="1:16" ht="25.5" customHeight="1" x14ac:dyDescent="0.2">
      <c r="A16" s="86"/>
      <c r="B16" s="86"/>
      <c r="C16" s="68">
        <v>13</v>
      </c>
      <c r="D16" s="69" t="s">
        <v>66</v>
      </c>
      <c r="E16" s="33" t="s">
        <v>79</v>
      </c>
      <c r="F16" s="33" t="s">
        <v>82</v>
      </c>
      <c r="G16" s="33" t="s">
        <v>82</v>
      </c>
      <c r="H16" s="33" t="s">
        <v>81</v>
      </c>
      <c r="I16" s="44">
        <v>2</v>
      </c>
      <c r="J16" s="44">
        <v>30</v>
      </c>
      <c r="K16" s="47">
        <v>75</v>
      </c>
      <c r="L16" s="40">
        <v>20</v>
      </c>
      <c r="M16" s="39">
        <f>SUM(CCT!L16-CCT!M16)</f>
        <v>0</v>
      </c>
      <c r="N16" s="38">
        <f t="shared" si="0"/>
        <v>20</v>
      </c>
      <c r="O16" s="50">
        <f t="shared" si="2"/>
        <v>1500</v>
      </c>
      <c r="P16" s="50">
        <f t="shared" si="1"/>
        <v>0</v>
      </c>
    </row>
    <row r="17" spans="1:16" ht="25.5" customHeight="1" x14ac:dyDescent="0.2">
      <c r="A17" s="87"/>
      <c r="B17" s="87"/>
      <c r="C17" s="68">
        <v>14</v>
      </c>
      <c r="D17" s="69" t="s">
        <v>67</v>
      </c>
      <c r="E17" s="33" t="s">
        <v>79</v>
      </c>
      <c r="F17" s="33" t="s">
        <v>82</v>
      </c>
      <c r="G17" s="33" t="s">
        <v>82</v>
      </c>
      <c r="H17" s="33" t="s">
        <v>81</v>
      </c>
      <c r="I17" s="44">
        <v>2</v>
      </c>
      <c r="J17" s="44">
        <v>30</v>
      </c>
      <c r="K17" s="47">
        <v>138</v>
      </c>
      <c r="L17" s="40">
        <v>20</v>
      </c>
      <c r="M17" s="39">
        <f>SUM(CCT!L17-CCT!M17)</f>
        <v>20</v>
      </c>
      <c r="N17" s="38">
        <f t="shared" si="0"/>
        <v>0</v>
      </c>
      <c r="O17" s="50">
        <f t="shared" si="2"/>
        <v>2760</v>
      </c>
      <c r="P17" s="50">
        <f t="shared" si="1"/>
        <v>2760</v>
      </c>
    </row>
    <row r="18" spans="1:16" ht="45" x14ac:dyDescent="0.2">
      <c r="A18" s="77" t="s">
        <v>53</v>
      </c>
      <c r="B18" s="77" t="s">
        <v>68</v>
      </c>
      <c r="C18" s="70">
        <v>15</v>
      </c>
      <c r="D18" s="71" t="s">
        <v>69</v>
      </c>
      <c r="E18" s="34" t="s">
        <v>30</v>
      </c>
      <c r="F18" s="34" t="s">
        <v>83</v>
      </c>
      <c r="G18" s="34" t="s">
        <v>83</v>
      </c>
      <c r="H18" s="34" t="s">
        <v>31</v>
      </c>
      <c r="I18" s="45">
        <v>20</v>
      </c>
      <c r="J18" s="45">
        <v>30</v>
      </c>
      <c r="K18" s="48">
        <v>114</v>
      </c>
      <c r="L18" s="40">
        <v>140</v>
      </c>
      <c r="M18" s="39">
        <f>SUM(CCT!L18-CCT!M18)</f>
        <v>0</v>
      </c>
      <c r="N18" s="38">
        <f t="shared" si="0"/>
        <v>140</v>
      </c>
      <c r="O18" s="50">
        <f t="shared" si="2"/>
        <v>15960</v>
      </c>
      <c r="P18" s="50">
        <f t="shared" si="1"/>
        <v>0</v>
      </c>
    </row>
    <row r="19" spans="1:16" ht="30" x14ac:dyDescent="0.2">
      <c r="A19" s="78"/>
      <c r="B19" s="78"/>
      <c r="C19" s="70">
        <v>16</v>
      </c>
      <c r="D19" s="71" t="s">
        <v>70</v>
      </c>
      <c r="E19" s="34" t="s">
        <v>30</v>
      </c>
      <c r="F19" s="34" t="s">
        <v>83</v>
      </c>
      <c r="G19" s="34" t="s">
        <v>83</v>
      </c>
      <c r="H19" s="34" t="s">
        <v>31</v>
      </c>
      <c r="I19" s="45">
        <v>20</v>
      </c>
      <c r="J19" s="45">
        <v>30</v>
      </c>
      <c r="K19" s="48">
        <v>146</v>
      </c>
      <c r="L19" s="40">
        <v>70</v>
      </c>
      <c r="M19" s="39">
        <f>SUM(CCT!L19-CCT!M19)</f>
        <v>45</v>
      </c>
      <c r="N19" s="38">
        <f t="shared" si="0"/>
        <v>25</v>
      </c>
      <c r="O19" s="50">
        <f t="shared" si="2"/>
        <v>10220</v>
      </c>
      <c r="P19" s="50">
        <f t="shared" si="1"/>
        <v>6570</v>
      </c>
    </row>
    <row r="20" spans="1:16" ht="75" x14ac:dyDescent="0.2">
      <c r="A20" s="78"/>
      <c r="B20" s="78"/>
      <c r="C20" s="70">
        <v>17</v>
      </c>
      <c r="D20" s="71" t="s">
        <v>71</v>
      </c>
      <c r="E20" s="34" t="s">
        <v>30</v>
      </c>
      <c r="F20" s="34" t="s">
        <v>84</v>
      </c>
      <c r="G20" s="34" t="s">
        <v>84</v>
      </c>
      <c r="H20" s="34" t="s">
        <v>31</v>
      </c>
      <c r="I20" s="45">
        <v>20</v>
      </c>
      <c r="J20" s="45">
        <v>30</v>
      </c>
      <c r="K20" s="48">
        <v>570</v>
      </c>
      <c r="L20" s="40">
        <v>22</v>
      </c>
      <c r="M20" s="39">
        <f>SUM(CCT!L20-CCT!M20)</f>
        <v>22</v>
      </c>
      <c r="N20" s="38">
        <f t="shared" si="0"/>
        <v>0</v>
      </c>
      <c r="O20" s="50">
        <f t="shared" si="2"/>
        <v>12540</v>
      </c>
      <c r="P20" s="50">
        <f t="shared" si="1"/>
        <v>12540</v>
      </c>
    </row>
    <row r="21" spans="1:16" ht="30" x14ac:dyDescent="0.2">
      <c r="A21" s="78"/>
      <c r="B21" s="78"/>
      <c r="C21" s="70">
        <v>18</v>
      </c>
      <c r="D21" s="71" t="s">
        <v>72</v>
      </c>
      <c r="E21" s="34" t="s">
        <v>30</v>
      </c>
      <c r="F21" s="34" t="s">
        <v>83</v>
      </c>
      <c r="G21" s="36" t="s">
        <v>83</v>
      </c>
      <c r="H21" s="45" t="s">
        <v>31</v>
      </c>
      <c r="I21" s="45">
        <v>20</v>
      </c>
      <c r="J21" s="45">
        <v>30</v>
      </c>
      <c r="K21" s="48">
        <v>60.76</v>
      </c>
      <c r="L21" s="40">
        <v>40</v>
      </c>
      <c r="M21" s="39">
        <f>SUM(CCT!L21-CCT!M21)</f>
        <v>10</v>
      </c>
      <c r="N21" s="38">
        <f t="shared" si="0"/>
        <v>30</v>
      </c>
      <c r="O21" s="50">
        <f t="shared" si="2"/>
        <v>2430.4</v>
      </c>
      <c r="P21" s="50">
        <f t="shared" si="1"/>
        <v>607.6</v>
      </c>
    </row>
    <row r="22" spans="1:16" x14ac:dyDescent="0.2">
      <c r="A22" s="78"/>
      <c r="B22" s="78"/>
      <c r="C22" s="70">
        <v>19</v>
      </c>
      <c r="D22" s="71" t="s">
        <v>73</v>
      </c>
      <c r="E22" s="34" t="s">
        <v>30</v>
      </c>
      <c r="F22" s="34" t="s">
        <v>83</v>
      </c>
      <c r="G22" s="36" t="s">
        <v>83</v>
      </c>
      <c r="H22" s="34" t="s">
        <v>31</v>
      </c>
      <c r="I22" s="45">
        <v>20</v>
      </c>
      <c r="J22" s="45">
        <v>30</v>
      </c>
      <c r="K22" s="48">
        <v>50</v>
      </c>
      <c r="L22" s="40">
        <v>80</v>
      </c>
      <c r="M22" s="39">
        <f>SUM(CCT!L22-CCT!M22)</f>
        <v>0</v>
      </c>
      <c r="N22" s="38">
        <f t="shared" si="0"/>
        <v>80</v>
      </c>
      <c r="O22" s="50">
        <f t="shared" si="2"/>
        <v>4000</v>
      </c>
      <c r="P22" s="50">
        <f t="shared" si="1"/>
        <v>0</v>
      </c>
    </row>
    <row r="23" spans="1:16" ht="45" x14ac:dyDescent="0.2">
      <c r="A23" s="78"/>
      <c r="B23" s="78"/>
      <c r="C23" s="70">
        <v>20</v>
      </c>
      <c r="D23" s="71" t="s">
        <v>74</v>
      </c>
      <c r="E23" s="34" t="s">
        <v>30</v>
      </c>
      <c r="F23" s="34" t="s">
        <v>83</v>
      </c>
      <c r="G23" s="36" t="s">
        <v>83</v>
      </c>
      <c r="H23" s="34" t="s">
        <v>31</v>
      </c>
      <c r="I23" s="45">
        <v>20</v>
      </c>
      <c r="J23" s="45">
        <v>30</v>
      </c>
      <c r="K23" s="48">
        <v>22.99</v>
      </c>
      <c r="L23" s="40">
        <v>40</v>
      </c>
      <c r="M23" s="39">
        <f>SUM(CCT!L23-CCT!M23)</f>
        <v>40</v>
      </c>
      <c r="N23" s="38">
        <f t="shared" si="0"/>
        <v>0</v>
      </c>
      <c r="O23" s="50">
        <f t="shared" si="2"/>
        <v>919.59999999999991</v>
      </c>
      <c r="P23" s="50">
        <f t="shared" si="1"/>
        <v>919.59999999999991</v>
      </c>
    </row>
    <row r="24" spans="1:16" ht="45" x14ac:dyDescent="0.2">
      <c r="A24" s="78"/>
      <c r="B24" s="78"/>
      <c r="C24" s="70">
        <v>21</v>
      </c>
      <c r="D24" s="71" t="s">
        <v>75</v>
      </c>
      <c r="E24" s="34" t="s">
        <v>30</v>
      </c>
      <c r="F24" s="34" t="s">
        <v>83</v>
      </c>
      <c r="G24" s="36" t="s">
        <v>83</v>
      </c>
      <c r="H24" s="34" t="s">
        <v>31</v>
      </c>
      <c r="I24" s="45">
        <v>20</v>
      </c>
      <c r="J24" s="45">
        <v>30</v>
      </c>
      <c r="K24" s="48">
        <v>25</v>
      </c>
      <c r="L24" s="40">
        <v>30</v>
      </c>
      <c r="M24" s="39">
        <f>SUM(CCT!L24-CCT!M24)</f>
        <v>30</v>
      </c>
      <c r="N24" s="38">
        <f t="shared" si="0"/>
        <v>0</v>
      </c>
      <c r="O24" s="50">
        <f t="shared" si="2"/>
        <v>750</v>
      </c>
      <c r="P24" s="50">
        <f t="shared" si="1"/>
        <v>750</v>
      </c>
    </row>
    <row r="25" spans="1:16" ht="45" x14ac:dyDescent="0.2">
      <c r="A25" s="78"/>
      <c r="B25" s="78"/>
      <c r="C25" s="70">
        <v>22</v>
      </c>
      <c r="D25" s="71" t="s">
        <v>76</v>
      </c>
      <c r="E25" s="34" t="s">
        <v>30</v>
      </c>
      <c r="F25" s="34" t="s">
        <v>83</v>
      </c>
      <c r="G25" s="36" t="s">
        <v>83</v>
      </c>
      <c r="H25" s="34" t="s">
        <v>31</v>
      </c>
      <c r="I25" s="45">
        <v>20</v>
      </c>
      <c r="J25" s="45">
        <v>30</v>
      </c>
      <c r="K25" s="48">
        <v>39</v>
      </c>
      <c r="L25" s="40">
        <v>20</v>
      </c>
      <c r="M25" s="39">
        <f>SUM(CCT!L25-CCT!M25)</f>
        <v>20</v>
      </c>
      <c r="N25" s="38">
        <f t="shared" si="0"/>
        <v>0</v>
      </c>
      <c r="O25" s="50">
        <f t="shared" si="2"/>
        <v>780</v>
      </c>
      <c r="P25" s="50">
        <f t="shared" si="1"/>
        <v>780</v>
      </c>
    </row>
    <row r="26" spans="1:16" ht="30.75" customHeight="1" x14ac:dyDescent="0.2">
      <c r="A26" s="78"/>
      <c r="B26" s="78"/>
      <c r="C26" s="70">
        <v>23</v>
      </c>
      <c r="D26" s="71" t="s">
        <v>77</v>
      </c>
      <c r="E26" s="34" t="s">
        <v>30</v>
      </c>
      <c r="F26" s="34" t="s">
        <v>83</v>
      </c>
      <c r="G26" s="36" t="s">
        <v>83</v>
      </c>
      <c r="H26" s="45" t="s">
        <v>31</v>
      </c>
      <c r="I26" s="45">
        <v>20</v>
      </c>
      <c r="J26" s="45">
        <v>30</v>
      </c>
      <c r="K26" s="48">
        <v>93</v>
      </c>
      <c r="L26" s="40">
        <v>20</v>
      </c>
      <c r="M26" s="39">
        <f>SUM(CCT!L26-CCT!M26)</f>
        <v>0</v>
      </c>
      <c r="N26" s="38">
        <f t="shared" si="0"/>
        <v>20</v>
      </c>
      <c r="O26" s="50">
        <f t="shared" si="2"/>
        <v>1860</v>
      </c>
      <c r="P26" s="50">
        <f t="shared" si="1"/>
        <v>0</v>
      </c>
    </row>
    <row r="27" spans="1:16" ht="30.75" customHeight="1" x14ac:dyDescent="0.2">
      <c r="A27" s="78"/>
      <c r="B27" s="78"/>
      <c r="C27" s="70">
        <v>24</v>
      </c>
      <c r="D27" s="71" t="s">
        <v>78</v>
      </c>
      <c r="E27" s="34" t="s">
        <v>80</v>
      </c>
      <c r="F27" s="34" t="s">
        <v>84</v>
      </c>
      <c r="G27" s="36" t="s">
        <v>84</v>
      </c>
      <c r="H27" s="34" t="s">
        <v>31</v>
      </c>
      <c r="I27" s="45">
        <v>20</v>
      </c>
      <c r="J27" s="45">
        <v>30</v>
      </c>
      <c r="K27" s="48">
        <v>64</v>
      </c>
      <c r="L27" s="40">
        <v>10</v>
      </c>
      <c r="M27" s="39">
        <f>SUM(CCT!L27-CCT!M27)</f>
        <v>6</v>
      </c>
      <c r="N27" s="38">
        <f t="shared" si="0"/>
        <v>4</v>
      </c>
      <c r="O27" s="50">
        <f t="shared" si="2"/>
        <v>640</v>
      </c>
      <c r="P27" s="50">
        <f t="shared" si="1"/>
        <v>384</v>
      </c>
    </row>
    <row r="28" spans="1:16" x14ac:dyDescent="0.2">
      <c r="L28" s="51">
        <f>SUM(L4:L27)</f>
        <v>1727</v>
      </c>
      <c r="M28" s="10">
        <f>SUM(M4:M27)</f>
        <v>960</v>
      </c>
      <c r="N28" s="52">
        <f>SUM(N4:N27)</f>
        <v>767</v>
      </c>
      <c r="O28" s="53">
        <f>SUM(O4:O27)</f>
        <v>121600</v>
      </c>
      <c r="P28" s="53">
        <f>SUM(P4:P27)</f>
        <v>70194.700000000012</v>
      </c>
    </row>
    <row r="30" spans="1:16" x14ac:dyDescent="0.2">
      <c r="L30" s="88" t="str">
        <f>A1</f>
        <v>PREGÃO: 0664/2022
PROCESSO Nº: 12613/2022</v>
      </c>
      <c r="M30" s="88"/>
      <c r="N30" s="88"/>
      <c r="O30" s="88"/>
    </row>
    <row r="31" spans="1:16" x14ac:dyDescent="0.2">
      <c r="L31" s="88" t="str">
        <f>D1</f>
        <v>OBJETO: Contratação de empresa para prestação de serviços de Chaveiro com fornecimento de peças para o Centro da UDESC em Joinville (CCT)</v>
      </c>
      <c r="M31" s="88"/>
      <c r="N31" s="88"/>
      <c r="O31" s="88"/>
    </row>
    <row r="32" spans="1:16" x14ac:dyDescent="0.2">
      <c r="L32" s="88" t="str">
        <f>L1</f>
        <v>VIGÊNCIA DA ATA:  16/05/2022 à 15/05/2023</v>
      </c>
      <c r="M32" s="88"/>
      <c r="N32" s="88"/>
      <c r="O32" s="88"/>
    </row>
    <row r="33" spans="12:15" ht="15.75" x14ac:dyDescent="0.2">
      <c r="L33" s="89" t="s">
        <v>43</v>
      </c>
      <c r="M33" s="90"/>
      <c r="N33" s="91"/>
      <c r="O33" s="54">
        <f>$O$28</f>
        <v>121600</v>
      </c>
    </row>
    <row r="34" spans="12:15" ht="15.75" x14ac:dyDescent="0.2">
      <c r="L34" s="89" t="s">
        <v>42</v>
      </c>
      <c r="M34" s="90"/>
      <c r="N34" s="91"/>
      <c r="O34" s="54">
        <f>$P$28</f>
        <v>70194.700000000012</v>
      </c>
    </row>
    <row r="35" spans="12:15" ht="15.75" x14ac:dyDescent="0.2">
      <c r="L35" s="89" t="s">
        <v>44</v>
      </c>
      <c r="M35" s="90"/>
      <c r="N35" s="91"/>
      <c r="O35" s="55"/>
    </row>
    <row r="36" spans="12:15" ht="15.75" x14ac:dyDescent="0.2">
      <c r="L36" s="89" t="s">
        <v>45</v>
      </c>
      <c r="M36" s="90"/>
      <c r="N36" s="91"/>
      <c r="O36" s="56">
        <f>O34/O33</f>
        <v>0.57725904605263167</v>
      </c>
    </row>
    <row r="37" spans="12:15" x14ac:dyDescent="0.2">
      <c r="L37" s="88" t="s">
        <v>46</v>
      </c>
      <c r="M37" s="88"/>
      <c r="N37" s="88"/>
      <c r="O37" s="88"/>
    </row>
  </sheetData>
  <mergeCells count="16">
    <mergeCell ref="D1:K1"/>
    <mergeCell ref="A1:C1"/>
    <mergeCell ref="A2:P2"/>
    <mergeCell ref="L1:P1"/>
    <mergeCell ref="L30:O30"/>
    <mergeCell ref="A4:A17"/>
    <mergeCell ref="B4:B17"/>
    <mergeCell ref="A18:A27"/>
    <mergeCell ref="B18:B27"/>
    <mergeCell ref="L31:O31"/>
    <mergeCell ref="L32:O32"/>
    <mergeCell ref="L37:O37"/>
    <mergeCell ref="L33:N33"/>
    <mergeCell ref="L34:N34"/>
    <mergeCell ref="L35:N35"/>
    <mergeCell ref="L36:N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10" sqref="A10:H10"/>
    </sheetView>
  </sheetViews>
  <sheetFormatPr defaultRowHeight="12.75" x14ac:dyDescent="0.2"/>
  <cols>
    <col min="1" max="1" width="4.5703125" style="12" customWidth="1"/>
    <col min="2" max="2" width="6.85546875" style="12" customWidth="1"/>
    <col min="3" max="3" width="31" style="12" customWidth="1"/>
    <col min="4" max="4" width="8.5703125" style="12" bestFit="1" customWidth="1"/>
    <col min="5" max="5" width="9.5703125" style="12" customWidth="1"/>
    <col min="6" max="6" width="14.7109375" style="12" customWidth="1"/>
    <col min="7" max="7" width="16" style="12" customWidth="1"/>
    <col min="8" max="8" width="11.140625" style="12" customWidth="1"/>
    <col min="9" max="16384" width="9.140625" style="12"/>
  </cols>
  <sheetData>
    <row r="1" spans="1:8" ht="20.25" customHeight="1" x14ac:dyDescent="0.2">
      <c r="A1" s="94" t="s">
        <v>14</v>
      </c>
      <c r="B1" s="94"/>
      <c r="C1" s="94"/>
      <c r="D1" s="94"/>
      <c r="E1" s="94"/>
      <c r="F1" s="94"/>
      <c r="G1" s="94"/>
      <c r="H1" s="94"/>
    </row>
    <row r="2" spans="1:8" ht="20.25" x14ac:dyDescent="0.2">
      <c r="B2" s="13"/>
    </row>
    <row r="3" spans="1:8" ht="47.25" customHeight="1" x14ac:dyDescent="0.2">
      <c r="A3" s="95" t="s">
        <v>15</v>
      </c>
      <c r="B3" s="95"/>
      <c r="C3" s="95"/>
      <c r="D3" s="95"/>
      <c r="E3" s="95"/>
      <c r="F3" s="95"/>
      <c r="G3" s="95"/>
      <c r="H3" s="95"/>
    </row>
    <row r="4" spans="1:8" ht="35.25" customHeight="1" x14ac:dyDescent="0.2">
      <c r="B4" s="14"/>
    </row>
    <row r="5" spans="1:8" ht="15" customHeight="1" x14ac:dyDescent="0.2">
      <c r="A5" s="96" t="s">
        <v>35</v>
      </c>
      <c r="B5" s="96"/>
      <c r="C5" s="96"/>
      <c r="D5" s="96"/>
      <c r="E5" s="96"/>
      <c r="F5" s="96"/>
      <c r="G5" s="96"/>
      <c r="H5" s="96"/>
    </row>
    <row r="6" spans="1:8" ht="15" customHeight="1" x14ac:dyDescent="0.2">
      <c r="A6" s="96" t="s">
        <v>34</v>
      </c>
      <c r="B6" s="96"/>
      <c r="C6" s="96"/>
      <c r="D6" s="96"/>
      <c r="E6" s="96"/>
      <c r="F6" s="96"/>
      <c r="G6" s="96"/>
      <c r="H6" s="96"/>
    </row>
    <row r="7" spans="1:8" ht="15" customHeight="1" x14ac:dyDescent="0.2">
      <c r="A7" s="96" t="s">
        <v>16</v>
      </c>
      <c r="B7" s="96"/>
      <c r="C7" s="96"/>
      <c r="D7" s="96"/>
      <c r="E7" s="96"/>
      <c r="F7" s="96"/>
      <c r="G7" s="96"/>
      <c r="H7" s="96"/>
    </row>
    <row r="8" spans="1:8" ht="15" customHeight="1" x14ac:dyDescent="0.2">
      <c r="A8" s="96" t="s">
        <v>17</v>
      </c>
      <c r="B8" s="96"/>
      <c r="C8" s="96"/>
      <c r="D8" s="96"/>
      <c r="E8" s="96"/>
      <c r="F8" s="96"/>
      <c r="G8" s="96"/>
      <c r="H8" s="96"/>
    </row>
    <row r="9" spans="1:8" ht="30" customHeight="1" x14ac:dyDescent="0.2">
      <c r="B9" s="15"/>
    </row>
    <row r="10" spans="1:8" ht="105" customHeight="1" x14ac:dyDescent="0.2">
      <c r="A10" s="97" t="s">
        <v>36</v>
      </c>
      <c r="B10" s="97"/>
      <c r="C10" s="97"/>
      <c r="D10" s="97"/>
      <c r="E10" s="97"/>
      <c r="F10" s="97"/>
      <c r="G10" s="97"/>
      <c r="H10" s="97"/>
    </row>
    <row r="11" spans="1:8" ht="15.75" thickBot="1" x14ac:dyDescent="0.25">
      <c r="B11" s="16"/>
    </row>
    <row r="12" spans="1:8" ht="48.75" thickBot="1" x14ac:dyDescent="0.25">
      <c r="A12" s="17" t="s">
        <v>11</v>
      </c>
      <c r="B12" s="17" t="s">
        <v>9</v>
      </c>
      <c r="C12" s="18" t="s">
        <v>18</v>
      </c>
      <c r="D12" s="18" t="s">
        <v>10</v>
      </c>
      <c r="E12" s="18" t="s">
        <v>19</v>
      </c>
      <c r="F12" s="18" t="s">
        <v>20</v>
      </c>
      <c r="G12" s="18" t="s">
        <v>21</v>
      </c>
      <c r="H12" s="18" t="s">
        <v>22</v>
      </c>
    </row>
    <row r="13" spans="1:8" ht="15.75" thickBot="1" x14ac:dyDescent="0.25">
      <c r="A13" s="19"/>
      <c r="B13" s="19"/>
      <c r="C13" s="20"/>
      <c r="D13" s="20"/>
      <c r="E13" s="20"/>
      <c r="F13" s="20"/>
      <c r="G13" s="20"/>
      <c r="H13" s="20"/>
    </row>
    <row r="14" spans="1:8" ht="15.75" thickBot="1" x14ac:dyDescent="0.25">
      <c r="A14" s="19"/>
      <c r="B14" s="19"/>
      <c r="C14" s="20"/>
      <c r="D14" s="20"/>
      <c r="E14" s="20"/>
      <c r="F14" s="20"/>
      <c r="G14" s="20"/>
      <c r="H14" s="20"/>
    </row>
    <row r="15" spans="1:8" ht="15.75" thickBot="1" x14ac:dyDescent="0.25">
      <c r="A15" s="19"/>
      <c r="B15" s="19"/>
      <c r="C15" s="20"/>
      <c r="D15" s="20"/>
      <c r="E15" s="20"/>
      <c r="F15" s="20"/>
      <c r="G15" s="20"/>
      <c r="H15" s="20"/>
    </row>
    <row r="16" spans="1:8" ht="15.75" thickBot="1" x14ac:dyDescent="0.25">
      <c r="A16" s="19"/>
      <c r="B16" s="19"/>
      <c r="C16" s="20"/>
      <c r="D16" s="20"/>
      <c r="E16" s="20"/>
      <c r="F16" s="20"/>
      <c r="G16" s="20"/>
      <c r="H16" s="20"/>
    </row>
    <row r="17" spans="1:8" ht="15.75" thickBot="1" x14ac:dyDescent="0.25">
      <c r="A17" s="21"/>
      <c r="B17" s="21"/>
      <c r="C17" s="22"/>
      <c r="D17" s="22"/>
      <c r="E17" s="22"/>
      <c r="F17" s="22"/>
      <c r="G17" s="22"/>
      <c r="H17" s="22"/>
    </row>
    <row r="18" spans="1:8" ht="42" customHeight="1" x14ac:dyDescent="0.2">
      <c r="B18" s="23"/>
      <c r="C18" s="24"/>
      <c r="D18" s="24"/>
      <c r="E18" s="24"/>
      <c r="F18" s="24"/>
      <c r="G18" s="24"/>
      <c r="H18" s="24"/>
    </row>
    <row r="19" spans="1:8" ht="15" customHeight="1" x14ac:dyDescent="0.2">
      <c r="A19" s="98" t="s">
        <v>23</v>
      </c>
      <c r="B19" s="98"/>
      <c r="C19" s="98"/>
      <c r="D19" s="98"/>
      <c r="E19" s="98"/>
      <c r="F19" s="98"/>
      <c r="G19" s="98"/>
      <c r="H19" s="98"/>
    </row>
    <row r="20" spans="1:8" ht="14.25" x14ac:dyDescent="0.2">
      <c r="A20" s="99" t="s">
        <v>24</v>
      </c>
      <c r="B20" s="99"/>
      <c r="C20" s="99"/>
      <c r="D20" s="99"/>
      <c r="E20" s="99"/>
      <c r="F20" s="99"/>
      <c r="G20" s="99"/>
      <c r="H20" s="99"/>
    </row>
    <row r="21" spans="1:8" ht="15" x14ac:dyDescent="0.2">
      <c r="B21" s="16"/>
    </row>
    <row r="22" spans="1:8" ht="15" x14ac:dyDescent="0.2">
      <c r="B22" s="16"/>
    </row>
    <row r="23" spans="1:8" ht="15" x14ac:dyDescent="0.2">
      <c r="B23" s="16"/>
    </row>
    <row r="24" spans="1:8" ht="15" customHeight="1" x14ac:dyDescent="0.2">
      <c r="A24" s="100" t="s">
        <v>25</v>
      </c>
      <c r="B24" s="100"/>
      <c r="C24" s="100"/>
      <c r="D24" s="100"/>
      <c r="E24" s="100"/>
      <c r="F24" s="100"/>
      <c r="G24" s="100"/>
      <c r="H24" s="100"/>
    </row>
    <row r="25" spans="1:8" ht="15" customHeight="1" x14ac:dyDescent="0.2">
      <c r="A25" s="100" t="s">
        <v>26</v>
      </c>
      <c r="B25" s="100"/>
      <c r="C25" s="100"/>
      <c r="D25" s="100"/>
      <c r="E25" s="100"/>
      <c r="F25" s="100"/>
      <c r="G25" s="100"/>
      <c r="H25" s="100"/>
    </row>
    <row r="26" spans="1:8" ht="15" customHeight="1" x14ac:dyDescent="0.2">
      <c r="A26" s="93" t="s">
        <v>27</v>
      </c>
      <c r="B26" s="93"/>
      <c r="C26" s="93"/>
      <c r="D26" s="93"/>
      <c r="E26" s="93"/>
      <c r="F26" s="93"/>
      <c r="G26" s="93"/>
      <c r="H26" s="93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ANA CAROLINA WAGNER</cp:lastModifiedBy>
  <cp:lastPrinted>2014-06-04T18:55:53Z</cp:lastPrinted>
  <dcterms:created xsi:type="dcterms:W3CDTF">2010-06-19T20:43:11Z</dcterms:created>
  <dcterms:modified xsi:type="dcterms:W3CDTF">2023-02-24T19:04:08Z</dcterms:modified>
</cp:coreProperties>
</file>