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2284342973\Desktop\"/>
    </mc:Choice>
  </mc:AlternateContent>
  <bookViews>
    <workbookView xWindow="0" yWindow="0" windowWidth="21600" windowHeight="9630" tabRatio="587" activeTab="1"/>
  </bookViews>
  <sheets>
    <sheet name="CCT" sheetId="5" r:id="rId1"/>
    <sheet name="CEPLAN" sheetId="7" r:id="rId2"/>
    <sheet name="GESTOR" sheetId="6" r:id="rId3"/>
  </sheets>
  <definedNames>
    <definedName name="_xlnm._FilterDatabase" localSheetId="0" hidden="1">CCT!$B$3:$AK$256</definedName>
    <definedName name="_xlnm.Print_Area" localSheetId="0">CCT!$AP$3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15" i="7" l="1"/>
  <c r="O215" i="7" s="1"/>
  <c r="N214" i="7"/>
  <c r="O214" i="7" s="1"/>
  <c r="N213" i="7"/>
  <c r="O213" i="7" s="1"/>
  <c r="N212" i="7"/>
  <c r="O212" i="7" s="1"/>
  <c r="N211" i="7"/>
  <c r="O211" i="7" s="1"/>
  <c r="N210" i="7"/>
  <c r="O210" i="7" s="1"/>
  <c r="N209" i="7"/>
  <c r="O209" i="7" s="1"/>
  <c r="N208" i="7"/>
  <c r="O208" i="7" s="1"/>
  <c r="N207" i="7"/>
  <c r="O207" i="7" s="1"/>
  <c r="N206" i="7"/>
  <c r="O206" i="7" s="1"/>
  <c r="N205" i="7"/>
  <c r="O205" i="7" s="1"/>
  <c r="N204" i="7"/>
  <c r="O204" i="7" s="1"/>
  <c r="N203" i="7"/>
  <c r="O203" i="7" s="1"/>
  <c r="N202" i="7"/>
  <c r="O202" i="7" s="1"/>
  <c r="N201" i="7"/>
  <c r="O201" i="7" s="1"/>
  <c r="N200" i="7"/>
  <c r="O200" i="7" s="1"/>
  <c r="N199" i="7"/>
  <c r="O199" i="7" s="1"/>
  <c r="N198" i="7"/>
  <c r="O198" i="7" s="1"/>
  <c r="N197" i="7"/>
  <c r="O197" i="7" s="1"/>
  <c r="N196" i="7"/>
  <c r="O196" i="7" s="1"/>
  <c r="N195" i="7"/>
  <c r="O195" i="7" s="1"/>
  <c r="N194" i="7"/>
  <c r="O194" i="7" s="1"/>
  <c r="N193" i="7"/>
  <c r="O193" i="7" s="1"/>
  <c r="N192" i="7"/>
  <c r="O192" i="7" s="1"/>
  <c r="N191" i="7"/>
  <c r="O191" i="7" s="1"/>
  <c r="N190" i="7"/>
  <c r="O190" i="7" s="1"/>
  <c r="N189" i="7"/>
  <c r="O189" i="7" s="1"/>
  <c r="N188" i="7"/>
  <c r="O188" i="7" s="1"/>
  <c r="N187" i="7"/>
  <c r="O187" i="7" s="1"/>
  <c r="N186" i="7"/>
  <c r="O186" i="7" s="1"/>
  <c r="N185" i="7"/>
  <c r="O185" i="7" s="1"/>
  <c r="N184" i="7"/>
  <c r="O184" i="7" s="1"/>
  <c r="N183" i="7"/>
  <c r="O183" i="7" s="1"/>
  <c r="N182" i="7"/>
  <c r="O182" i="7" s="1"/>
  <c r="N181" i="7"/>
  <c r="O181" i="7" s="1"/>
  <c r="N180" i="7"/>
  <c r="O180" i="7" s="1"/>
  <c r="N179" i="7"/>
  <c r="O179" i="7" s="1"/>
  <c r="N178" i="7"/>
  <c r="O178" i="7" s="1"/>
  <c r="N177" i="7"/>
  <c r="O177" i="7" s="1"/>
  <c r="N176" i="7"/>
  <c r="O176" i="7" s="1"/>
  <c r="N175" i="7"/>
  <c r="O175" i="7" s="1"/>
  <c r="N174" i="7"/>
  <c r="O174" i="7" s="1"/>
  <c r="N173" i="7"/>
  <c r="O173" i="7" s="1"/>
  <c r="N172" i="7"/>
  <c r="O172" i="7" s="1"/>
  <c r="N171" i="7"/>
  <c r="O171" i="7" s="1"/>
  <c r="N170" i="7"/>
  <c r="O170" i="7" s="1"/>
  <c r="N169" i="7"/>
  <c r="O169" i="7" s="1"/>
  <c r="N168" i="7"/>
  <c r="O168" i="7" s="1"/>
  <c r="N167" i="7"/>
  <c r="O167" i="7" s="1"/>
  <c r="N166" i="7"/>
  <c r="O166" i="7" s="1"/>
  <c r="N165" i="7"/>
  <c r="O165" i="7" s="1"/>
  <c r="N164" i="7"/>
  <c r="O164" i="7" s="1"/>
  <c r="N163" i="7"/>
  <c r="O163" i="7" s="1"/>
  <c r="N162" i="7"/>
  <c r="O162" i="7" s="1"/>
  <c r="N161" i="7"/>
  <c r="O161" i="7" s="1"/>
  <c r="N160" i="7"/>
  <c r="O160" i="7" s="1"/>
  <c r="N159" i="7"/>
  <c r="O159" i="7" s="1"/>
  <c r="N158" i="7"/>
  <c r="O158" i="7" s="1"/>
  <c r="N157" i="7"/>
  <c r="O157" i="7" s="1"/>
  <c r="N156" i="7"/>
  <c r="O156" i="7" s="1"/>
  <c r="N155" i="7"/>
  <c r="O155" i="7" s="1"/>
  <c r="N154" i="7"/>
  <c r="O154" i="7" s="1"/>
  <c r="N153" i="7"/>
  <c r="O153" i="7" s="1"/>
  <c r="N152" i="7"/>
  <c r="O152" i="7" s="1"/>
  <c r="N151" i="7"/>
  <c r="O151" i="7" s="1"/>
  <c r="Z150" i="7"/>
  <c r="N150" i="7"/>
  <c r="O150" i="7" s="1"/>
  <c r="Z149" i="7"/>
  <c r="N149" i="7"/>
  <c r="O149" i="7" s="1"/>
  <c r="N148" i="7"/>
  <c r="O148" i="7" s="1"/>
  <c r="N147" i="7"/>
  <c r="O147" i="7" s="1"/>
  <c r="Z146" i="7"/>
  <c r="N146" i="7"/>
  <c r="O146" i="7" s="1"/>
  <c r="N145" i="7"/>
  <c r="O145" i="7" s="1"/>
  <c r="N144" i="7"/>
  <c r="O144" i="7" s="1"/>
  <c r="N143" i="7"/>
  <c r="O143" i="7" s="1"/>
  <c r="N142" i="7"/>
  <c r="O142" i="7" s="1"/>
  <c r="N141" i="7"/>
  <c r="O141" i="7" s="1"/>
  <c r="N140" i="7"/>
  <c r="O140" i="7" s="1"/>
  <c r="O139" i="7"/>
  <c r="N139" i="7"/>
  <c r="N138" i="7"/>
  <c r="O138" i="7" s="1"/>
  <c r="N137" i="7"/>
  <c r="O137" i="7" s="1"/>
  <c r="N136" i="7"/>
  <c r="O136" i="7" s="1"/>
  <c r="N135" i="7"/>
  <c r="O135" i="7" s="1"/>
  <c r="N134" i="7"/>
  <c r="O134" i="7" s="1"/>
  <c r="N133" i="7"/>
  <c r="O133" i="7" s="1"/>
  <c r="N132" i="7"/>
  <c r="O132" i="7" s="1"/>
  <c r="N131" i="7"/>
  <c r="O131" i="7" s="1"/>
  <c r="N130" i="7"/>
  <c r="O130" i="7" s="1"/>
  <c r="N129" i="7"/>
  <c r="O129" i="7" s="1"/>
  <c r="X128" i="7"/>
  <c r="N128" i="7"/>
  <c r="O128" i="7" s="1"/>
  <c r="N127" i="7"/>
  <c r="O127" i="7" s="1"/>
  <c r="N126" i="7"/>
  <c r="O126" i="7" s="1"/>
  <c r="N125" i="7"/>
  <c r="O125" i="7" s="1"/>
  <c r="N124" i="7"/>
  <c r="O124" i="7" s="1"/>
  <c r="N123" i="7"/>
  <c r="O123" i="7" s="1"/>
  <c r="N122" i="7"/>
  <c r="O122" i="7" s="1"/>
  <c r="N121" i="7"/>
  <c r="O121" i="7" s="1"/>
  <c r="N120" i="7"/>
  <c r="O120" i="7" s="1"/>
  <c r="N119" i="7"/>
  <c r="O119" i="7" s="1"/>
  <c r="N118" i="7"/>
  <c r="O118" i="7" s="1"/>
  <c r="N117" i="7"/>
  <c r="O117" i="7" s="1"/>
  <c r="N116" i="7"/>
  <c r="O116" i="7" s="1"/>
  <c r="N115" i="7"/>
  <c r="O115" i="7" s="1"/>
  <c r="N114" i="7"/>
  <c r="O114" i="7" s="1"/>
  <c r="N113" i="7"/>
  <c r="O113" i="7" s="1"/>
  <c r="N112" i="7"/>
  <c r="O112" i="7" s="1"/>
  <c r="N111" i="7"/>
  <c r="O111" i="7" s="1"/>
  <c r="N110" i="7"/>
  <c r="O110" i="7" s="1"/>
  <c r="N109" i="7"/>
  <c r="O109" i="7" s="1"/>
  <c r="N108" i="7"/>
  <c r="O108" i="7" s="1"/>
  <c r="N107" i="7"/>
  <c r="O107" i="7" s="1"/>
  <c r="N106" i="7"/>
  <c r="O106" i="7" s="1"/>
  <c r="N105" i="7"/>
  <c r="O105" i="7" s="1"/>
  <c r="N104" i="7"/>
  <c r="O104" i="7" s="1"/>
  <c r="N103" i="7"/>
  <c r="O103" i="7" s="1"/>
  <c r="N102" i="7"/>
  <c r="O102" i="7" s="1"/>
  <c r="N101" i="7"/>
  <c r="O101" i="7" s="1"/>
  <c r="N100" i="7"/>
  <c r="O100" i="7" s="1"/>
  <c r="N99" i="7"/>
  <c r="O99" i="7" s="1"/>
  <c r="N98" i="7"/>
  <c r="O98" i="7" s="1"/>
  <c r="N97" i="7"/>
  <c r="O97" i="7" s="1"/>
  <c r="N96" i="7"/>
  <c r="O96" i="7" s="1"/>
  <c r="N95" i="7"/>
  <c r="O95" i="7" s="1"/>
  <c r="N94" i="7"/>
  <c r="O94" i="7" s="1"/>
  <c r="N93" i="7"/>
  <c r="O93" i="7" s="1"/>
  <c r="N92" i="7"/>
  <c r="O92" i="7" s="1"/>
  <c r="N91" i="7"/>
  <c r="O91" i="7" s="1"/>
  <c r="N90" i="7"/>
  <c r="O90" i="7" s="1"/>
  <c r="N89" i="7"/>
  <c r="O89" i="7" s="1"/>
  <c r="N88" i="7"/>
  <c r="O88" i="7" s="1"/>
  <c r="N87" i="7"/>
  <c r="O87" i="7" s="1"/>
  <c r="N86" i="7"/>
  <c r="O86" i="7" s="1"/>
  <c r="Y85" i="7"/>
  <c r="N85" i="7"/>
  <c r="O85" i="7" s="1"/>
  <c r="N84" i="7"/>
  <c r="O84" i="7" s="1"/>
  <c r="N83" i="7"/>
  <c r="O83" i="7" s="1"/>
  <c r="N82" i="7"/>
  <c r="O82" i="7" s="1"/>
  <c r="U81" i="7"/>
  <c r="N81" i="7"/>
  <c r="O81" i="7" s="1"/>
  <c r="N80" i="7"/>
  <c r="O80" i="7" s="1"/>
  <c r="N79" i="7"/>
  <c r="O79" i="7" s="1"/>
  <c r="N78" i="7"/>
  <c r="O78" i="7" s="1"/>
  <c r="N77" i="7"/>
  <c r="O77" i="7" s="1"/>
  <c r="N76" i="7"/>
  <c r="O76" i="7" s="1"/>
  <c r="N75" i="7"/>
  <c r="O75" i="7" s="1"/>
  <c r="N74" i="7"/>
  <c r="O74" i="7" s="1"/>
  <c r="N73" i="7"/>
  <c r="O73" i="7" s="1"/>
  <c r="N72" i="7"/>
  <c r="O72" i="7" s="1"/>
  <c r="N71" i="7"/>
  <c r="O71" i="7" s="1"/>
  <c r="N70" i="7"/>
  <c r="O70" i="7" s="1"/>
  <c r="N69" i="7"/>
  <c r="O69" i="7" s="1"/>
  <c r="N68" i="7"/>
  <c r="O68" i="7" s="1"/>
  <c r="N67" i="7"/>
  <c r="O67" i="7" s="1"/>
  <c r="N66" i="7"/>
  <c r="O66" i="7" s="1"/>
  <c r="N65" i="7"/>
  <c r="O65" i="7" s="1"/>
  <c r="N64" i="7"/>
  <c r="O64" i="7" s="1"/>
  <c r="N63" i="7"/>
  <c r="O63" i="7" s="1"/>
  <c r="N62" i="7"/>
  <c r="O62" i="7" s="1"/>
  <c r="N61" i="7"/>
  <c r="O61" i="7" s="1"/>
  <c r="N60" i="7"/>
  <c r="O60" i="7" s="1"/>
  <c r="N59" i="7"/>
  <c r="O59" i="7" s="1"/>
  <c r="N58" i="7"/>
  <c r="O58" i="7" s="1"/>
  <c r="N57" i="7"/>
  <c r="O57" i="7" s="1"/>
  <c r="N56" i="7"/>
  <c r="O56" i="7" s="1"/>
  <c r="N55" i="7"/>
  <c r="O55" i="7" s="1"/>
  <c r="N54" i="7"/>
  <c r="O54" i="7" s="1"/>
  <c r="N53" i="7"/>
  <c r="O53" i="7" s="1"/>
  <c r="N52" i="7"/>
  <c r="O52" i="7" s="1"/>
  <c r="N51" i="7"/>
  <c r="O51" i="7" s="1"/>
  <c r="N50" i="7"/>
  <c r="O50" i="7" s="1"/>
  <c r="N49" i="7"/>
  <c r="O49" i="7" s="1"/>
  <c r="N48" i="7"/>
  <c r="O48" i="7" s="1"/>
  <c r="N47" i="7"/>
  <c r="O47" i="7" s="1"/>
  <c r="N46" i="7"/>
  <c r="O46" i="7" s="1"/>
  <c r="N45" i="7"/>
  <c r="O45" i="7" s="1"/>
  <c r="N44" i="7"/>
  <c r="O44" i="7" s="1"/>
  <c r="N43" i="7"/>
  <c r="O43" i="7" s="1"/>
  <c r="N42" i="7"/>
  <c r="O42" i="7" s="1"/>
  <c r="N41" i="7"/>
  <c r="O41" i="7" s="1"/>
  <c r="N40" i="7"/>
  <c r="O40" i="7" s="1"/>
  <c r="N39" i="7"/>
  <c r="O39" i="7" s="1"/>
  <c r="N38" i="7"/>
  <c r="O38" i="7" s="1"/>
  <c r="N37" i="7"/>
  <c r="O37" i="7" s="1"/>
  <c r="N36" i="7"/>
  <c r="O36" i="7" s="1"/>
  <c r="N35" i="7"/>
  <c r="O35" i="7" s="1"/>
  <c r="N34" i="7"/>
  <c r="O34" i="7" s="1"/>
  <c r="N33" i="7"/>
  <c r="O33" i="7" s="1"/>
  <c r="N32" i="7"/>
  <c r="O32" i="7" s="1"/>
  <c r="N31" i="7"/>
  <c r="O31" i="7" s="1"/>
  <c r="N30" i="7"/>
  <c r="O30" i="7" s="1"/>
  <c r="N29" i="7"/>
  <c r="O29" i="7" s="1"/>
  <c r="N28" i="7"/>
  <c r="O28" i="7" s="1"/>
  <c r="N27" i="7"/>
  <c r="O27" i="7" s="1"/>
  <c r="N26" i="7"/>
  <c r="O26" i="7" s="1"/>
  <c r="N25" i="7"/>
  <c r="O25" i="7" s="1"/>
  <c r="N24" i="7"/>
  <c r="O24" i="7" s="1"/>
  <c r="N23" i="7"/>
  <c r="O23" i="7" s="1"/>
  <c r="N22" i="7"/>
  <c r="O22" i="7" s="1"/>
  <c r="N21" i="7"/>
  <c r="O21" i="7" s="1"/>
  <c r="N20" i="7"/>
  <c r="O20" i="7" s="1"/>
  <c r="N19" i="7"/>
  <c r="O19" i="7" s="1"/>
  <c r="N18" i="7"/>
  <c r="O18" i="7" s="1"/>
  <c r="N17" i="7"/>
  <c r="O17" i="7" s="1"/>
  <c r="N16" i="7"/>
  <c r="O16" i="7" s="1"/>
  <c r="N15" i="7"/>
  <c r="O15" i="7" s="1"/>
  <c r="N14" i="7"/>
  <c r="O14" i="7" s="1"/>
  <c r="N13" i="7"/>
  <c r="O13" i="7" s="1"/>
  <c r="N12" i="7"/>
  <c r="O12" i="7" s="1"/>
  <c r="N11" i="7"/>
  <c r="O11" i="7" s="1"/>
  <c r="N10" i="7"/>
  <c r="O10" i="7" s="1"/>
  <c r="N9" i="7"/>
  <c r="O9" i="7" s="1"/>
  <c r="N8" i="7"/>
  <c r="O8" i="7" s="1"/>
  <c r="N7" i="7"/>
  <c r="O7" i="7" s="1"/>
  <c r="N6" i="7"/>
  <c r="O6" i="7" s="1"/>
  <c r="N5" i="7"/>
  <c r="O5" i="7" s="1"/>
  <c r="N4" i="7"/>
  <c r="O4" i="7" s="1"/>
  <c r="Q5" i="6" l="1"/>
  <c r="Q6" i="6"/>
  <c r="Q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4" i="6"/>
  <c r="P5" i="6"/>
  <c r="P13" i="6"/>
  <c r="P21" i="6"/>
  <c r="P29" i="6"/>
  <c r="P33" i="6"/>
  <c r="P45" i="6"/>
  <c r="P49" i="6"/>
  <c r="P57" i="6"/>
  <c r="P61" i="6"/>
  <c r="P73" i="6"/>
  <c r="P85" i="6"/>
  <c r="P97" i="6"/>
  <c r="P101" i="6"/>
  <c r="P105" i="6"/>
  <c r="P109" i="6"/>
  <c r="P113" i="6"/>
  <c r="P117" i="6"/>
  <c r="P133" i="6"/>
  <c r="P137" i="6"/>
  <c r="P141" i="6"/>
  <c r="P145" i="6"/>
  <c r="P149" i="6"/>
  <c r="P157" i="6"/>
  <c r="P161" i="6"/>
  <c r="P177" i="6"/>
  <c r="P185" i="6"/>
  <c r="P193" i="6"/>
  <c r="P197" i="6"/>
  <c r="P205" i="6"/>
  <c r="P213" i="6"/>
  <c r="P217" i="6"/>
  <c r="P221" i="6"/>
  <c r="P225" i="6"/>
  <c r="P229" i="6"/>
  <c r="P233" i="6"/>
  <c r="P241" i="6"/>
  <c r="P249" i="6"/>
  <c r="P253" i="6"/>
  <c r="P4" i="6"/>
  <c r="AL4" i="6"/>
  <c r="AL5" i="6"/>
  <c r="AL10" i="6"/>
  <c r="AL13" i="6"/>
  <c r="AL14" i="6"/>
  <c r="M14" i="6" s="1"/>
  <c r="O14" i="6" s="1"/>
  <c r="AL20" i="6"/>
  <c r="M20" i="6" s="1"/>
  <c r="AL25" i="6"/>
  <c r="AL26" i="6"/>
  <c r="M26" i="6" s="1"/>
  <c r="O26" i="6" s="1"/>
  <c r="AL27" i="6"/>
  <c r="M27" i="6" s="1"/>
  <c r="AL29" i="6"/>
  <c r="AL30" i="6"/>
  <c r="M30" i="6" s="1"/>
  <c r="O30" i="6" s="1"/>
  <c r="AL31" i="6"/>
  <c r="AL32" i="6"/>
  <c r="M32" i="6" s="1"/>
  <c r="AL33" i="6"/>
  <c r="AL34" i="6"/>
  <c r="M34" i="6" s="1"/>
  <c r="O34" i="6" s="1"/>
  <c r="AL35" i="6"/>
  <c r="AL37" i="6"/>
  <c r="M37" i="6" s="1"/>
  <c r="AL38" i="6"/>
  <c r="AL39" i="6"/>
  <c r="AL40" i="6"/>
  <c r="AL41" i="6"/>
  <c r="AL44" i="6"/>
  <c r="AL46" i="6"/>
  <c r="M46" i="6" s="1"/>
  <c r="O46" i="6" s="1"/>
  <c r="AL50" i="6"/>
  <c r="AL51" i="6"/>
  <c r="AL52" i="6"/>
  <c r="AL53" i="6"/>
  <c r="AL54" i="6"/>
  <c r="M54" i="6" s="1"/>
  <c r="AL55" i="6"/>
  <c r="AL58" i="6"/>
  <c r="M58" i="6" s="1"/>
  <c r="O58" i="6" s="1"/>
  <c r="AL65" i="6"/>
  <c r="M65" i="6" s="1"/>
  <c r="P65" i="6" s="1"/>
  <c r="AL68" i="6"/>
  <c r="AL70" i="6"/>
  <c r="AL71" i="6"/>
  <c r="AL73" i="6"/>
  <c r="AL84" i="6"/>
  <c r="AL85" i="6"/>
  <c r="AL86" i="6"/>
  <c r="AL88" i="6"/>
  <c r="AL89" i="6"/>
  <c r="AL94" i="6"/>
  <c r="M94" i="6" s="1"/>
  <c r="P94" i="6" s="1"/>
  <c r="AL95" i="6"/>
  <c r="M95" i="6" s="1"/>
  <c r="P95" i="6" s="1"/>
  <c r="AL97" i="6"/>
  <c r="AL98" i="6"/>
  <c r="AL99" i="6"/>
  <c r="AL100" i="6"/>
  <c r="M100" i="6" s="1"/>
  <c r="P100" i="6" s="1"/>
  <c r="AL109" i="6"/>
  <c r="AL110" i="6"/>
  <c r="M110" i="6" s="1"/>
  <c r="P110" i="6" s="1"/>
  <c r="AL111" i="6"/>
  <c r="AL112" i="6"/>
  <c r="AL113" i="6"/>
  <c r="AL114" i="6"/>
  <c r="M114" i="6" s="1"/>
  <c r="P114" i="6" s="1"/>
  <c r="AL115" i="6"/>
  <c r="AL116" i="6"/>
  <c r="AL117" i="6"/>
  <c r="AL118" i="6"/>
  <c r="M118" i="6" s="1"/>
  <c r="P118" i="6" s="1"/>
  <c r="AL119" i="6"/>
  <c r="AL123" i="6"/>
  <c r="AL125" i="6"/>
  <c r="M125" i="6" s="1"/>
  <c r="P125" i="6" s="1"/>
  <c r="AL128" i="6"/>
  <c r="AL129" i="6"/>
  <c r="AL130" i="6"/>
  <c r="M130" i="6" s="1"/>
  <c r="P130" i="6" s="1"/>
  <c r="AL131" i="6"/>
  <c r="AL132" i="6"/>
  <c r="AL133" i="6"/>
  <c r="AL134" i="6"/>
  <c r="M134" i="6" s="1"/>
  <c r="P134" i="6" s="1"/>
  <c r="AL135" i="6"/>
  <c r="AL136" i="6"/>
  <c r="AL137" i="6"/>
  <c r="AL138" i="6"/>
  <c r="M138" i="6" s="1"/>
  <c r="P138" i="6" s="1"/>
  <c r="AL139" i="6"/>
  <c r="AL140" i="6"/>
  <c r="AL141" i="6"/>
  <c r="AL142" i="6"/>
  <c r="M142" i="6" s="1"/>
  <c r="P142" i="6" s="1"/>
  <c r="AL143" i="6"/>
  <c r="AL144" i="6"/>
  <c r="AL146" i="6"/>
  <c r="M146" i="6" s="1"/>
  <c r="P146" i="6" s="1"/>
  <c r="AL147" i="6"/>
  <c r="M147" i="6" s="1"/>
  <c r="P147" i="6" s="1"/>
  <c r="AL148" i="6"/>
  <c r="AL152" i="6"/>
  <c r="AL153" i="6"/>
  <c r="AL154" i="6"/>
  <c r="M154" i="6" s="1"/>
  <c r="P154" i="6" s="1"/>
  <c r="AL155" i="6"/>
  <c r="AL156" i="6"/>
  <c r="AL157" i="6"/>
  <c r="AL158" i="6"/>
  <c r="M158" i="6" s="1"/>
  <c r="P158" i="6" s="1"/>
  <c r="AL159" i="6"/>
  <c r="AL160" i="6"/>
  <c r="AL161" i="6"/>
  <c r="AL162" i="6"/>
  <c r="M162" i="6" s="1"/>
  <c r="P162" i="6" s="1"/>
  <c r="AL170" i="6"/>
  <c r="M170" i="6" s="1"/>
  <c r="P170" i="6" s="1"/>
  <c r="AL171" i="6"/>
  <c r="AL172" i="6"/>
  <c r="AL173" i="6"/>
  <c r="M173" i="6" s="1"/>
  <c r="P173" i="6" s="1"/>
  <c r="AL174" i="6"/>
  <c r="M174" i="6" s="1"/>
  <c r="P174" i="6" s="1"/>
  <c r="AL175" i="6"/>
  <c r="AL177" i="6"/>
  <c r="AL178" i="6"/>
  <c r="M178" i="6" s="1"/>
  <c r="P178" i="6" s="1"/>
  <c r="AL179" i="6"/>
  <c r="AL180" i="6"/>
  <c r="AL181" i="6"/>
  <c r="AL182" i="6"/>
  <c r="M182" i="6" s="1"/>
  <c r="P182" i="6" s="1"/>
  <c r="AL183" i="6"/>
  <c r="AL184" i="6"/>
  <c r="AL187" i="6"/>
  <c r="AL188" i="6"/>
  <c r="M188" i="6" s="1"/>
  <c r="P188" i="6" s="1"/>
  <c r="AL189" i="6"/>
  <c r="AL190" i="6"/>
  <c r="M190" i="6" s="1"/>
  <c r="P190" i="6" s="1"/>
  <c r="AL191" i="6"/>
  <c r="AL192" i="6"/>
  <c r="AL193" i="6"/>
  <c r="AL195" i="6"/>
  <c r="AL196" i="6"/>
  <c r="M196" i="6" s="1"/>
  <c r="P196" i="6" s="1"/>
  <c r="AL197" i="6"/>
  <c r="AL198" i="6"/>
  <c r="AL199" i="6"/>
  <c r="AL200" i="6"/>
  <c r="M200" i="6" s="1"/>
  <c r="P200" i="6" s="1"/>
  <c r="AL201" i="6"/>
  <c r="AL202" i="6"/>
  <c r="M202" i="6" s="1"/>
  <c r="P202" i="6" s="1"/>
  <c r="AL203" i="6"/>
  <c r="AL204" i="6"/>
  <c r="AL205" i="6"/>
  <c r="AL206" i="6"/>
  <c r="M206" i="6" s="1"/>
  <c r="P206" i="6" s="1"/>
  <c r="AL207" i="6"/>
  <c r="AL208" i="6"/>
  <c r="M208" i="6" s="1"/>
  <c r="P208" i="6" s="1"/>
  <c r="AL209" i="6"/>
  <c r="AL210" i="6"/>
  <c r="M210" i="6" s="1"/>
  <c r="P210" i="6" s="1"/>
  <c r="AL211" i="6"/>
  <c r="AL212" i="6"/>
  <c r="M212" i="6" s="1"/>
  <c r="P212" i="6" s="1"/>
  <c r="AL213" i="6"/>
  <c r="AL214" i="6"/>
  <c r="AL215" i="6"/>
  <c r="AL216" i="6"/>
  <c r="M216" i="6" s="1"/>
  <c r="P216" i="6" s="1"/>
  <c r="AL217" i="6"/>
  <c r="AL218" i="6"/>
  <c r="M218" i="6" s="1"/>
  <c r="P218" i="6" s="1"/>
  <c r="AL219" i="6"/>
  <c r="AL220" i="6"/>
  <c r="M220" i="6" s="1"/>
  <c r="P220" i="6" s="1"/>
  <c r="AL221" i="6"/>
  <c r="AL222" i="6"/>
  <c r="M222" i="6" s="1"/>
  <c r="P222" i="6" s="1"/>
  <c r="AL223" i="6"/>
  <c r="AL224" i="6"/>
  <c r="M224" i="6" s="1"/>
  <c r="P224" i="6" s="1"/>
  <c r="AL225" i="6"/>
  <c r="AL226" i="6"/>
  <c r="M226" i="6" s="1"/>
  <c r="P226" i="6" s="1"/>
  <c r="AL227" i="6"/>
  <c r="AL228" i="6"/>
  <c r="AL229" i="6"/>
  <c r="AL230" i="6"/>
  <c r="AL231" i="6"/>
  <c r="AL232" i="6"/>
  <c r="M232" i="6" s="1"/>
  <c r="P232" i="6" s="1"/>
  <c r="AL233" i="6"/>
  <c r="AL234" i="6"/>
  <c r="M234" i="6" s="1"/>
  <c r="P234" i="6" s="1"/>
  <c r="AL235" i="6"/>
  <c r="AL236" i="6"/>
  <c r="M236" i="6" s="1"/>
  <c r="P236" i="6" s="1"/>
  <c r="AL237" i="6"/>
  <c r="AL238" i="6"/>
  <c r="M238" i="6" s="1"/>
  <c r="P238" i="6" s="1"/>
  <c r="AL239" i="6"/>
  <c r="AL240" i="6"/>
  <c r="AL241" i="6"/>
  <c r="AL242" i="6"/>
  <c r="M242" i="6" s="1"/>
  <c r="P242" i="6" s="1"/>
  <c r="AL243" i="6"/>
  <c r="AL244" i="6"/>
  <c r="M244" i="6" s="1"/>
  <c r="P244" i="6" s="1"/>
  <c r="AL245" i="6"/>
  <c r="AL246" i="6"/>
  <c r="AL247" i="6"/>
  <c r="AL248" i="6"/>
  <c r="M248" i="6" s="1"/>
  <c r="P248" i="6" s="1"/>
  <c r="AL249" i="6"/>
  <c r="AL251" i="6"/>
  <c r="AL252" i="6"/>
  <c r="M252" i="6" s="1"/>
  <c r="P252" i="6" s="1"/>
  <c r="AL253" i="6"/>
  <c r="AL254" i="6"/>
  <c r="M254" i="6" s="1"/>
  <c r="P254" i="6" s="1"/>
  <c r="AL255" i="6"/>
  <c r="AL256" i="6"/>
  <c r="M256" i="6" s="1"/>
  <c r="P256" i="6" s="1"/>
  <c r="W6" i="6"/>
  <c r="AL6" i="6" s="1"/>
  <c r="W7" i="6"/>
  <c r="AL7" i="6" s="1"/>
  <c r="W8" i="6"/>
  <c r="W9" i="6"/>
  <c r="AL9" i="6" s="1"/>
  <c r="M9" i="6" s="1"/>
  <c r="W10" i="6"/>
  <c r="W11" i="6"/>
  <c r="AL11" i="6" s="1"/>
  <c r="M11" i="6" s="1"/>
  <c r="O11" i="6" s="1"/>
  <c r="W12" i="6"/>
  <c r="W15" i="6"/>
  <c r="AL15" i="6" s="1"/>
  <c r="W16" i="6"/>
  <c r="AL16" i="6" s="1"/>
  <c r="M16" i="6" s="1"/>
  <c r="O16" i="6" s="1"/>
  <c r="W17" i="6"/>
  <c r="W18" i="6"/>
  <c r="AL18" i="6" s="1"/>
  <c r="M18" i="6" s="1"/>
  <c r="W19" i="6"/>
  <c r="AL19" i="6" s="1"/>
  <c r="W21" i="6"/>
  <c r="AL21" i="6" s="1"/>
  <c r="M21" i="6" s="1"/>
  <c r="O21" i="6" s="1"/>
  <c r="W22" i="6"/>
  <c r="AL22" i="6" s="1"/>
  <c r="M22" i="6" s="1"/>
  <c r="W23" i="6"/>
  <c r="AL23" i="6" s="1"/>
  <c r="M23" i="6" s="1"/>
  <c r="O23" i="6" s="1"/>
  <c r="W24" i="6"/>
  <c r="AL24" i="6" s="1"/>
  <c r="M24" i="6" s="1"/>
  <c r="W28" i="6"/>
  <c r="AL28" i="6" s="1"/>
  <c r="M28" i="6" s="1"/>
  <c r="O28" i="6" s="1"/>
  <c r="M29" i="6"/>
  <c r="O29" i="6" s="1"/>
  <c r="W36" i="6"/>
  <c r="AL36" i="6" s="1"/>
  <c r="M36" i="6" s="1"/>
  <c r="O36" i="6" s="1"/>
  <c r="M40" i="6"/>
  <c r="W42" i="6"/>
  <c r="AL42" i="6" s="1"/>
  <c r="M42" i="6" s="1"/>
  <c r="W43" i="6"/>
  <c r="W45" i="6"/>
  <c r="AL45" i="6" s="1"/>
  <c r="M45" i="6" s="1"/>
  <c r="O45" i="6" s="1"/>
  <c r="W47" i="6"/>
  <c r="AL47" i="6" s="1"/>
  <c r="M47" i="6" s="1"/>
  <c r="W48" i="6"/>
  <c r="W49" i="6"/>
  <c r="AL49" i="6" s="1"/>
  <c r="M49" i="6" s="1"/>
  <c r="O49" i="6" s="1"/>
  <c r="W50" i="6"/>
  <c r="M53" i="6"/>
  <c r="W54" i="6"/>
  <c r="W56" i="6"/>
  <c r="W57" i="6"/>
  <c r="AL57" i="6" s="1"/>
  <c r="M57" i="6" s="1"/>
  <c r="O57" i="6" s="1"/>
  <c r="W59" i="6"/>
  <c r="AL59" i="6" s="1"/>
  <c r="M59" i="6" s="1"/>
  <c r="W60" i="6"/>
  <c r="AL60" i="6" s="1"/>
  <c r="M60" i="6" s="1"/>
  <c r="O60" i="6" s="1"/>
  <c r="W61" i="6"/>
  <c r="AL61" i="6" s="1"/>
  <c r="M61" i="6" s="1"/>
  <c r="O61" i="6" s="1"/>
  <c r="W62" i="6"/>
  <c r="AL62" i="6" s="1"/>
  <c r="M62" i="6" s="1"/>
  <c r="P62" i="6" s="1"/>
  <c r="W63" i="6"/>
  <c r="AL63" i="6" s="1"/>
  <c r="M63" i="6" s="1"/>
  <c r="P63" i="6" s="1"/>
  <c r="W64" i="6"/>
  <c r="AL64" i="6" s="1"/>
  <c r="M64" i="6" s="1"/>
  <c r="P64" i="6" s="1"/>
  <c r="W66" i="6"/>
  <c r="AL66" i="6" s="1"/>
  <c r="M66" i="6" s="1"/>
  <c r="P66" i="6" s="1"/>
  <c r="W67" i="6"/>
  <c r="AL67" i="6" s="1"/>
  <c r="W69" i="6"/>
  <c r="AL69" i="6" s="1"/>
  <c r="M69" i="6" s="1"/>
  <c r="P69" i="6" s="1"/>
  <c r="W72" i="6"/>
  <c r="AL72" i="6" s="1"/>
  <c r="M72" i="6" s="1"/>
  <c r="P72" i="6" s="1"/>
  <c r="W74" i="6"/>
  <c r="AL74" i="6" s="1"/>
  <c r="W75" i="6"/>
  <c r="W76" i="6"/>
  <c r="AL76" i="6" s="1"/>
  <c r="M76" i="6" s="1"/>
  <c r="P76" i="6" s="1"/>
  <c r="W77" i="6"/>
  <c r="W78" i="6"/>
  <c r="AL78" i="6" s="1"/>
  <c r="M78" i="6" s="1"/>
  <c r="P78" i="6" s="1"/>
  <c r="W79" i="6"/>
  <c r="W80" i="6"/>
  <c r="AL80" i="6" s="1"/>
  <c r="M80" i="6" s="1"/>
  <c r="P80" i="6" s="1"/>
  <c r="W81" i="6"/>
  <c r="W82" i="6"/>
  <c r="AL82" i="6" s="1"/>
  <c r="M82" i="6" s="1"/>
  <c r="P82" i="6" s="1"/>
  <c r="W83" i="6"/>
  <c r="W86" i="6"/>
  <c r="W87" i="6"/>
  <c r="AL87" i="6" s="1"/>
  <c r="M87" i="6" s="1"/>
  <c r="P87" i="6" s="1"/>
  <c r="W90" i="6"/>
  <c r="AL90" i="6" s="1"/>
  <c r="M90" i="6" s="1"/>
  <c r="P90" i="6" s="1"/>
  <c r="W91" i="6"/>
  <c r="W92" i="6"/>
  <c r="AL92" i="6" s="1"/>
  <c r="M92" i="6" s="1"/>
  <c r="P92" i="6" s="1"/>
  <c r="W93" i="6"/>
  <c r="W96" i="6"/>
  <c r="W101" i="6"/>
  <c r="AL101" i="6" s="1"/>
  <c r="M101" i="6" s="1"/>
  <c r="W102" i="6"/>
  <c r="AL102" i="6" s="1"/>
  <c r="W103" i="6"/>
  <c r="AL103" i="6" s="1"/>
  <c r="M103" i="6" s="1"/>
  <c r="P103" i="6" s="1"/>
  <c r="W104" i="6"/>
  <c r="W105" i="6"/>
  <c r="AL105" i="6" s="1"/>
  <c r="M105" i="6" s="1"/>
  <c r="W106" i="6"/>
  <c r="AL106" i="6" s="1"/>
  <c r="W107" i="6"/>
  <c r="AL107" i="6" s="1"/>
  <c r="M107" i="6" s="1"/>
  <c r="P107" i="6" s="1"/>
  <c r="W108" i="6"/>
  <c r="M111" i="6"/>
  <c r="P111" i="6" s="1"/>
  <c r="M115" i="6"/>
  <c r="P115" i="6" s="1"/>
  <c r="W118" i="6"/>
  <c r="W120" i="6"/>
  <c r="AL120" i="6" s="1"/>
  <c r="M120" i="6" s="1"/>
  <c r="P120" i="6" s="1"/>
  <c r="W121" i="6"/>
  <c r="AL121" i="6" s="1"/>
  <c r="W122" i="6"/>
  <c r="AL122" i="6" s="1"/>
  <c r="M122" i="6" s="1"/>
  <c r="P122" i="6" s="1"/>
  <c r="W124" i="6"/>
  <c r="AL124" i="6" s="1"/>
  <c r="M124" i="6" s="1"/>
  <c r="P124" i="6" s="1"/>
  <c r="W126" i="6"/>
  <c r="AL126" i="6" s="1"/>
  <c r="W127" i="6"/>
  <c r="AL127" i="6" s="1"/>
  <c r="M127" i="6" s="1"/>
  <c r="P127" i="6" s="1"/>
  <c r="M128" i="6"/>
  <c r="P128" i="6" s="1"/>
  <c r="M132" i="6"/>
  <c r="P132" i="6" s="1"/>
  <c r="M140" i="6"/>
  <c r="P140" i="6" s="1"/>
  <c r="W142" i="6"/>
  <c r="M143" i="6"/>
  <c r="P143" i="6" s="1"/>
  <c r="W145" i="6"/>
  <c r="AL145" i="6" s="1"/>
  <c r="M145" i="6" s="1"/>
  <c r="W149" i="6"/>
  <c r="AL149" i="6" s="1"/>
  <c r="M149" i="6" s="1"/>
  <c r="W150" i="6"/>
  <c r="AL150" i="6" s="1"/>
  <c r="M150" i="6" s="1"/>
  <c r="P150" i="6" s="1"/>
  <c r="W151" i="6"/>
  <c r="AL151" i="6" s="1"/>
  <c r="M151" i="6" s="1"/>
  <c r="P151" i="6" s="1"/>
  <c r="M155" i="6"/>
  <c r="P155" i="6" s="1"/>
  <c r="M159" i="6"/>
  <c r="P159" i="6" s="1"/>
  <c r="W163" i="6"/>
  <c r="W164" i="6"/>
  <c r="AL164" i="6" s="1"/>
  <c r="M164" i="6" s="1"/>
  <c r="P164" i="6" s="1"/>
  <c r="W165" i="6"/>
  <c r="W166" i="6"/>
  <c r="AL166" i="6" s="1"/>
  <c r="M166" i="6" s="1"/>
  <c r="P166" i="6" s="1"/>
  <c r="W167" i="6"/>
  <c r="W168" i="6"/>
  <c r="AL168" i="6" s="1"/>
  <c r="M168" i="6" s="1"/>
  <c r="P168" i="6" s="1"/>
  <c r="W169" i="6"/>
  <c r="W176" i="6"/>
  <c r="M179" i="6"/>
  <c r="P179" i="6" s="1"/>
  <c r="M183" i="6"/>
  <c r="P183" i="6" s="1"/>
  <c r="W185" i="6"/>
  <c r="AL185" i="6" s="1"/>
  <c r="M185" i="6" s="1"/>
  <c r="W186" i="6"/>
  <c r="M189" i="6"/>
  <c r="P189" i="6" s="1"/>
  <c r="W194" i="6"/>
  <c r="AL194" i="6" s="1"/>
  <c r="M194" i="6" s="1"/>
  <c r="P194" i="6" s="1"/>
  <c r="M204" i="6"/>
  <c r="P204" i="6" s="1"/>
  <c r="M228" i="6"/>
  <c r="P228" i="6" s="1"/>
  <c r="W250" i="6"/>
  <c r="AL250" i="6" s="1"/>
  <c r="M251" i="6"/>
  <c r="P251" i="6" s="1"/>
  <c r="O5" i="6"/>
  <c r="O4" i="6"/>
  <c r="M33" i="6"/>
  <c r="O33" i="6" s="1"/>
  <c r="M88" i="6"/>
  <c r="P88" i="6" s="1"/>
  <c r="M99" i="6"/>
  <c r="P99" i="6" s="1"/>
  <c r="M123" i="6"/>
  <c r="P123" i="6" s="1"/>
  <c r="M136" i="6"/>
  <c r="P136" i="6" s="1"/>
  <c r="M172" i="6"/>
  <c r="P172" i="6" s="1"/>
  <c r="M192" i="6"/>
  <c r="P192" i="6" s="1"/>
  <c r="M193" i="6"/>
  <c r="M240" i="6"/>
  <c r="P240" i="6" s="1"/>
  <c r="M255" i="6"/>
  <c r="P255" i="6" s="1"/>
  <c r="M253" i="6"/>
  <c r="M249" i="6"/>
  <c r="M247" i="6"/>
  <c r="P247" i="6" s="1"/>
  <c r="M246" i="6"/>
  <c r="P246" i="6" s="1"/>
  <c r="M245" i="6"/>
  <c r="P245" i="6" s="1"/>
  <c r="M243" i="6"/>
  <c r="P243" i="6" s="1"/>
  <c r="M241" i="6"/>
  <c r="M239" i="6"/>
  <c r="P239" i="6" s="1"/>
  <c r="M237" i="6"/>
  <c r="P237" i="6" s="1"/>
  <c r="M235" i="6"/>
  <c r="P235" i="6" s="1"/>
  <c r="M233" i="6"/>
  <c r="M231" i="6"/>
  <c r="P231" i="6" s="1"/>
  <c r="M230" i="6"/>
  <c r="P230" i="6" s="1"/>
  <c r="M229" i="6"/>
  <c r="M227" i="6"/>
  <c r="P227" i="6" s="1"/>
  <c r="M225" i="6"/>
  <c r="M223" i="6"/>
  <c r="P223" i="6" s="1"/>
  <c r="M221" i="6"/>
  <c r="M219" i="6"/>
  <c r="P219" i="6" s="1"/>
  <c r="M217" i="6"/>
  <c r="M215" i="6"/>
  <c r="P215" i="6" s="1"/>
  <c r="M214" i="6"/>
  <c r="P214" i="6" s="1"/>
  <c r="M213" i="6"/>
  <c r="M211" i="6"/>
  <c r="P211" i="6" s="1"/>
  <c r="M209" i="6"/>
  <c r="P209" i="6" s="1"/>
  <c r="M207" i="6"/>
  <c r="P207" i="6" s="1"/>
  <c r="M205" i="6"/>
  <c r="M203" i="6"/>
  <c r="P203" i="6" s="1"/>
  <c r="M201" i="6"/>
  <c r="P201" i="6" s="1"/>
  <c r="M199" i="6"/>
  <c r="P199" i="6" s="1"/>
  <c r="M198" i="6"/>
  <c r="P198" i="6" s="1"/>
  <c r="M197" i="6"/>
  <c r="M195" i="6"/>
  <c r="P195" i="6" s="1"/>
  <c r="M191" i="6"/>
  <c r="P191" i="6" s="1"/>
  <c r="M187" i="6"/>
  <c r="P187" i="6" s="1"/>
  <c r="M184" i="6"/>
  <c r="P184" i="6" s="1"/>
  <c r="M181" i="6"/>
  <c r="P181" i="6" s="1"/>
  <c r="M180" i="6"/>
  <c r="P180" i="6" s="1"/>
  <c r="M177" i="6"/>
  <c r="M175" i="6"/>
  <c r="P175" i="6" s="1"/>
  <c r="M171" i="6"/>
  <c r="P171" i="6" s="1"/>
  <c r="M161" i="6"/>
  <c r="M160" i="6"/>
  <c r="P160" i="6" s="1"/>
  <c r="M157" i="6"/>
  <c r="M156" i="6"/>
  <c r="P156" i="6" s="1"/>
  <c r="M153" i="6"/>
  <c r="P153" i="6" s="1"/>
  <c r="M152" i="6"/>
  <c r="P152" i="6" s="1"/>
  <c r="M148" i="6"/>
  <c r="P148" i="6" s="1"/>
  <c r="M144" i="6"/>
  <c r="P144" i="6" s="1"/>
  <c r="M141" i="6"/>
  <c r="M139" i="6"/>
  <c r="P139" i="6" s="1"/>
  <c r="M137" i="6"/>
  <c r="M135" i="6"/>
  <c r="P135" i="6" s="1"/>
  <c r="M133" i="6"/>
  <c r="M131" i="6"/>
  <c r="P131" i="6" s="1"/>
  <c r="M129" i="6"/>
  <c r="P129" i="6" s="1"/>
  <c r="M119" i="6"/>
  <c r="P119" i="6" s="1"/>
  <c r="M117" i="6"/>
  <c r="M116" i="6"/>
  <c r="P116" i="6" s="1"/>
  <c r="M113" i="6"/>
  <c r="M112" i="6"/>
  <c r="P112" i="6" s="1"/>
  <c r="M109" i="6"/>
  <c r="M98" i="6"/>
  <c r="P98" i="6" s="1"/>
  <c r="M97" i="6"/>
  <c r="M89" i="6"/>
  <c r="P89" i="6" s="1"/>
  <c r="M85" i="6"/>
  <c r="M84" i="6"/>
  <c r="P84" i="6" s="1"/>
  <c r="M73" i="6"/>
  <c r="M71" i="6"/>
  <c r="P71" i="6" s="1"/>
  <c r="M70" i="6"/>
  <c r="P70" i="6" s="1"/>
  <c r="M68" i="6"/>
  <c r="P68" i="6" s="1"/>
  <c r="M55" i="6"/>
  <c r="M52" i="6"/>
  <c r="O52" i="6" s="1"/>
  <c r="M51" i="6"/>
  <c r="O51" i="6" s="1"/>
  <c r="M44" i="6"/>
  <c r="O44" i="6" s="1"/>
  <c r="M41" i="6"/>
  <c r="M39" i="6"/>
  <c r="O39" i="6" s="1"/>
  <c r="M38" i="6"/>
  <c r="O38" i="6" s="1"/>
  <c r="M35" i="6"/>
  <c r="M31" i="6"/>
  <c r="O31" i="6" s="1"/>
  <c r="M25" i="6"/>
  <c r="M13" i="6"/>
  <c r="O13" i="6" s="1"/>
  <c r="O25" i="6" l="1"/>
  <c r="P25" i="6"/>
  <c r="O59" i="6"/>
  <c r="P59" i="6"/>
  <c r="O24" i="6"/>
  <c r="P24" i="6"/>
  <c r="O41" i="6"/>
  <c r="P41" i="6"/>
  <c r="O55" i="6"/>
  <c r="P55" i="6"/>
  <c r="O18" i="6"/>
  <c r="P18" i="6"/>
  <c r="O20" i="6"/>
  <c r="P20" i="6"/>
  <c r="O42" i="6"/>
  <c r="P42" i="6"/>
  <c r="O37" i="6"/>
  <c r="P37" i="6"/>
  <c r="O32" i="6"/>
  <c r="P32" i="6"/>
  <c r="O27" i="6"/>
  <c r="P27" i="6"/>
  <c r="O35" i="6"/>
  <c r="P35" i="6"/>
  <c r="O22" i="6"/>
  <c r="P22" i="6"/>
  <c r="O53" i="6"/>
  <c r="P53" i="6"/>
  <c r="O47" i="6"/>
  <c r="P47" i="6"/>
  <c r="O40" i="6"/>
  <c r="P40" i="6"/>
  <c r="O9" i="6"/>
  <c r="P9" i="6"/>
  <c r="O54" i="6"/>
  <c r="P54" i="6"/>
  <c r="P58" i="6"/>
  <c r="P46" i="6"/>
  <c r="P38" i="6"/>
  <c r="P34" i="6"/>
  <c r="P30" i="6"/>
  <c r="P26" i="6"/>
  <c r="P14" i="6"/>
  <c r="P60" i="6"/>
  <c r="P52" i="6"/>
  <c r="P44" i="6"/>
  <c r="P36" i="6"/>
  <c r="P28" i="6"/>
  <c r="P16" i="6"/>
  <c r="P51" i="6"/>
  <c r="P39" i="6"/>
  <c r="P31" i="6"/>
  <c r="P23" i="6"/>
  <c r="P11" i="6"/>
  <c r="M163" i="6"/>
  <c r="P163" i="6" s="1"/>
  <c r="M126" i="6"/>
  <c r="P126" i="6" s="1"/>
  <c r="M75" i="6"/>
  <c r="P75" i="6" s="1"/>
  <c r="M50" i="6"/>
  <c r="AL167" i="6"/>
  <c r="M167" i="6" s="1"/>
  <c r="P167" i="6" s="1"/>
  <c r="AL163" i="6"/>
  <c r="AL91" i="6"/>
  <c r="M91" i="6" s="1"/>
  <c r="P91" i="6" s="1"/>
  <c r="AL83" i="6"/>
  <c r="M83" i="6" s="1"/>
  <c r="P83" i="6" s="1"/>
  <c r="AL79" i="6"/>
  <c r="M79" i="6" s="1"/>
  <c r="P79" i="6" s="1"/>
  <c r="AL75" i="6"/>
  <c r="AL43" i="6"/>
  <c r="M43" i="6" s="1"/>
  <c r="M74" i="6"/>
  <c r="P74" i="6" s="1"/>
  <c r="AL186" i="6"/>
  <c r="M186" i="6" s="1"/>
  <c r="P186" i="6" s="1"/>
  <c r="M10" i="6"/>
  <c r="M6" i="6"/>
  <c r="AL169" i="6"/>
  <c r="M169" i="6" s="1"/>
  <c r="P169" i="6" s="1"/>
  <c r="AL165" i="6"/>
  <c r="M165" i="6" s="1"/>
  <c r="P165" i="6" s="1"/>
  <c r="AL93" i="6"/>
  <c r="M93" i="6" s="1"/>
  <c r="P93" i="6" s="1"/>
  <c r="AL81" i="6"/>
  <c r="M81" i="6" s="1"/>
  <c r="P81" i="6" s="1"/>
  <c r="AL77" i="6"/>
  <c r="M77" i="6" s="1"/>
  <c r="P77" i="6" s="1"/>
  <c r="AL17" i="6"/>
  <c r="M17" i="6" s="1"/>
  <c r="M67" i="6"/>
  <c r="P67" i="6" s="1"/>
  <c r="M7" i="6"/>
  <c r="M250" i="6"/>
  <c r="P250" i="6" s="1"/>
  <c r="M121" i="6"/>
  <c r="P121" i="6" s="1"/>
  <c r="M106" i="6"/>
  <c r="P106" i="6" s="1"/>
  <c r="M102" i="6"/>
  <c r="P102" i="6" s="1"/>
  <c r="M86" i="6"/>
  <c r="P86" i="6" s="1"/>
  <c r="M19" i="6"/>
  <c r="M15" i="6"/>
  <c r="AL176" i="6"/>
  <c r="M176" i="6" s="1"/>
  <c r="P176" i="6" s="1"/>
  <c r="AL108" i="6"/>
  <c r="M108" i="6" s="1"/>
  <c r="P108" i="6" s="1"/>
  <c r="AL104" i="6"/>
  <c r="M104" i="6" s="1"/>
  <c r="P104" i="6" s="1"/>
  <c r="AL96" i="6"/>
  <c r="M96" i="6" s="1"/>
  <c r="P96" i="6" s="1"/>
  <c r="AL56" i="6"/>
  <c r="M56" i="6" s="1"/>
  <c r="AL48" i="6"/>
  <c r="M48" i="6" s="1"/>
  <c r="AL12" i="6"/>
  <c r="M12" i="6" s="1"/>
  <c r="AL8" i="6"/>
  <c r="M8" i="6" s="1"/>
  <c r="O43" i="6" l="1"/>
  <c r="P43" i="6"/>
  <c r="O8" i="6"/>
  <c r="P8" i="6"/>
  <c r="O56" i="6"/>
  <c r="P56" i="6"/>
  <c r="O7" i="6"/>
  <c r="P7" i="6"/>
  <c r="O6" i="6"/>
  <c r="P6" i="6"/>
  <c r="O50" i="6"/>
  <c r="P50" i="6"/>
  <c r="O12" i="6"/>
  <c r="P12" i="6"/>
  <c r="O19" i="6"/>
  <c r="P19" i="6"/>
  <c r="O17" i="6"/>
  <c r="P17" i="6"/>
  <c r="O15" i="6"/>
  <c r="P15" i="6"/>
  <c r="O10" i="6"/>
  <c r="P10" i="6"/>
  <c r="O48" i="6"/>
  <c r="P48" i="6"/>
  <c r="N5" i="5"/>
  <c r="N4" i="5"/>
  <c r="O4" i="5" s="1"/>
  <c r="AJ13" i="5" l="1"/>
  <c r="AJ14" i="5"/>
  <c r="AJ20" i="5"/>
  <c r="AJ25" i="5"/>
  <c r="AJ26" i="5"/>
  <c r="AJ27" i="5"/>
  <c r="AJ29" i="5"/>
  <c r="AJ30" i="5"/>
  <c r="AJ31" i="5"/>
  <c r="AJ32" i="5"/>
  <c r="AJ33" i="5"/>
  <c r="AJ34" i="5"/>
  <c r="AJ35" i="5"/>
  <c r="AJ37" i="5"/>
  <c r="AJ38" i="5"/>
  <c r="AJ39" i="5"/>
  <c r="AJ40" i="5"/>
  <c r="AJ41" i="5"/>
  <c r="AJ44" i="5"/>
  <c r="AJ46" i="5"/>
  <c r="AJ51" i="5"/>
  <c r="AJ52" i="5"/>
  <c r="AJ53" i="5"/>
  <c r="AJ55" i="5"/>
  <c r="AJ58" i="5"/>
  <c r="AJ65" i="5"/>
  <c r="AJ68" i="5"/>
  <c r="AJ70" i="5"/>
  <c r="AJ71" i="5"/>
  <c r="AJ73" i="5"/>
  <c r="AJ84" i="5"/>
  <c r="AJ85" i="5"/>
  <c r="AJ88" i="5"/>
  <c r="AJ89" i="5"/>
  <c r="AJ94" i="5"/>
  <c r="AJ95" i="5"/>
  <c r="AJ97" i="5"/>
  <c r="AJ98" i="5"/>
  <c r="AJ99" i="5"/>
  <c r="AJ100" i="5"/>
  <c r="AJ109" i="5"/>
  <c r="AJ110" i="5"/>
  <c r="AJ111" i="5"/>
  <c r="AJ112" i="5"/>
  <c r="AJ113" i="5"/>
  <c r="AJ114" i="5"/>
  <c r="AJ115" i="5"/>
  <c r="AJ116" i="5"/>
  <c r="AJ117" i="5"/>
  <c r="AJ119" i="5"/>
  <c r="AJ123" i="5"/>
  <c r="AJ125" i="5"/>
  <c r="AJ128" i="5"/>
  <c r="AJ129" i="5"/>
  <c r="AJ130" i="5"/>
  <c r="AJ131" i="5"/>
  <c r="AJ132" i="5"/>
  <c r="AJ133" i="5"/>
  <c r="AJ134" i="5"/>
  <c r="AJ135" i="5"/>
  <c r="AJ136" i="5"/>
  <c r="AJ137" i="5"/>
  <c r="AJ138" i="5"/>
  <c r="AJ139" i="5"/>
  <c r="AJ140" i="5"/>
  <c r="AJ141" i="5"/>
  <c r="AJ143" i="5"/>
  <c r="AJ144" i="5"/>
  <c r="AJ146" i="5"/>
  <c r="AJ147" i="5"/>
  <c r="AJ148" i="5"/>
  <c r="AJ152" i="5"/>
  <c r="AJ153" i="5"/>
  <c r="AJ154" i="5"/>
  <c r="AJ155" i="5"/>
  <c r="AJ156" i="5"/>
  <c r="AJ157" i="5"/>
  <c r="AJ158" i="5"/>
  <c r="AJ159" i="5"/>
  <c r="AJ160" i="5"/>
  <c r="AJ161" i="5"/>
  <c r="AJ162" i="5"/>
  <c r="AJ170" i="5"/>
  <c r="AJ171" i="5"/>
  <c r="AJ172" i="5"/>
  <c r="AJ173" i="5"/>
  <c r="AJ174" i="5"/>
  <c r="AJ175" i="5"/>
  <c r="AJ177" i="5"/>
  <c r="AJ178" i="5"/>
  <c r="AJ179" i="5"/>
  <c r="AJ180" i="5"/>
  <c r="AJ181" i="5"/>
  <c r="AJ182" i="5"/>
  <c r="AJ183" i="5"/>
  <c r="AJ184" i="5"/>
  <c r="AJ187" i="5"/>
  <c r="AJ188" i="5"/>
  <c r="AJ189" i="5"/>
  <c r="AJ190" i="5"/>
  <c r="AJ191" i="5"/>
  <c r="AJ192" i="5"/>
  <c r="AJ193" i="5"/>
  <c r="AJ195" i="5"/>
  <c r="AJ196" i="5"/>
  <c r="AJ197" i="5"/>
  <c r="AJ198" i="5"/>
  <c r="AJ199" i="5"/>
  <c r="AJ200" i="5"/>
  <c r="AJ201" i="5"/>
  <c r="AJ202" i="5"/>
  <c r="AJ203" i="5"/>
  <c r="AJ204" i="5"/>
  <c r="AJ205" i="5"/>
  <c r="AJ206" i="5"/>
  <c r="AJ207" i="5"/>
  <c r="AJ208" i="5"/>
  <c r="AJ209" i="5"/>
  <c r="AJ210" i="5"/>
  <c r="AJ211" i="5"/>
  <c r="AJ212" i="5"/>
  <c r="AJ213" i="5"/>
  <c r="AJ214" i="5"/>
  <c r="AJ215" i="5"/>
  <c r="AJ216" i="5"/>
  <c r="AJ217" i="5"/>
  <c r="AJ218" i="5"/>
  <c r="AJ219" i="5"/>
  <c r="AJ220" i="5"/>
  <c r="AJ221" i="5"/>
  <c r="AJ222" i="5"/>
  <c r="AJ223" i="5"/>
  <c r="AJ224" i="5"/>
  <c r="AJ225" i="5"/>
  <c r="AJ226" i="5"/>
  <c r="AJ227" i="5"/>
  <c r="AJ228" i="5"/>
  <c r="AJ229" i="5"/>
  <c r="AJ230" i="5"/>
  <c r="AJ231" i="5"/>
  <c r="AJ232" i="5"/>
  <c r="AJ233" i="5"/>
  <c r="AJ234" i="5"/>
  <c r="AJ235" i="5"/>
  <c r="AJ236" i="5"/>
  <c r="AJ237" i="5"/>
  <c r="AJ238" i="5"/>
  <c r="AJ239" i="5"/>
  <c r="AJ240" i="5"/>
  <c r="AJ241" i="5"/>
  <c r="AJ242" i="5"/>
  <c r="AJ243" i="5"/>
  <c r="AJ244" i="5"/>
  <c r="AJ245" i="5"/>
  <c r="AJ246" i="5"/>
  <c r="AJ247" i="5"/>
  <c r="AJ248" i="5"/>
  <c r="AJ249" i="5"/>
  <c r="AJ251" i="5"/>
  <c r="AJ252" i="5"/>
  <c r="AJ253" i="5"/>
  <c r="AJ254" i="5"/>
  <c r="AJ255" i="5"/>
  <c r="AJ256" i="5"/>
  <c r="O5" i="5" l="1"/>
  <c r="M256" i="5" l="1"/>
  <c r="N256" i="5" s="1"/>
  <c r="O256" i="5" l="1"/>
  <c r="M33" i="5"/>
  <c r="N33" i="5" s="1"/>
  <c r="M32" i="5"/>
  <c r="N32" i="5" s="1"/>
  <c r="M31" i="5"/>
  <c r="N31" i="5" s="1"/>
  <c r="M30" i="5"/>
  <c r="N30" i="5" s="1"/>
  <c r="M29" i="5"/>
  <c r="N29" i="5" s="1"/>
  <c r="M35" i="5"/>
  <c r="N35" i="5" s="1"/>
  <c r="M71" i="5"/>
  <c r="N71" i="5" s="1"/>
  <c r="M70" i="5"/>
  <c r="N70" i="5" s="1"/>
  <c r="M34" i="5"/>
  <c r="N34" i="5" s="1"/>
  <c r="M73" i="5"/>
  <c r="N73" i="5" s="1"/>
  <c r="M14" i="5"/>
  <c r="N14" i="5" s="1"/>
  <c r="M13" i="5"/>
  <c r="N13" i="5" s="1"/>
  <c r="M52" i="5"/>
  <c r="N52" i="5" s="1"/>
  <c r="M51" i="5"/>
  <c r="N51" i="5" s="1"/>
  <c r="M46" i="5"/>
  <c r="N46" i="5" s="1"/>
  <c r="O46" i="5" l="1"/>
  <c r="O14" i="5"/>
  <c r="O71" i="5"/>
  <c r="O31" i="5"/>
  <c r="O51" i="5"/>
  <c r="O73" i="5"/>
  <c r="O35" i="5"/>
  <c r="O32" i="5"/>
  <c r="O52" i="5"/>
  <c r="O34" i="5"/>
  <c r="O29" i="5"/>
  <c r="O33" i="5"/>
  <c r="O13" i="5"/>
  <c r="O70" i="5"/>
  <c r="O30" i="5"/>
  <c r="U250" i="5"/>
  <c r="AJ250" i="5" s="1"/>
  <c r="U164" i="5" l="1"/>
  <c r="U163" i="5"/>
  <c r="U104" i="5"/>
  <c r="AJ104" i="5" s="1"/>
  <c r="U103" i="5"/>
  <c r="AJ4" i="5"/>
  <c r="M20" i="5"/>
  <c r="N20" i="5" s="1"/>
  <c r="M68" i="5"/>
  <c r="N68" i="5" s="1"/>
  <c r="M53" i="5"/>
  <c r="N53" i="5" s="1"/>
  <c r="M25" i="5"/>
  <c r="N25" i="5" s="1"/>
  <c r="M85" i="5"/>
  <c r="N85" i="5" s="1"/>
  <c r="M44" i="5"/>
  <c r="N44" i="5" s="1"/>
  <c r="M55" i="5"/>
  <c r="N55" i="5" s="1"/>
  <c r="M88" i="5"/>
  <c r="N88" i="5" s="1"/>
  <c r="M84" i="5"/>
  <c r="N84" i="5" s="1"/>
  <c r="M58" i="5"/>
  <c r="N58" i="5" s="1"/>
  <c r="AJ5" i="5"/>
  <c r="M41" i="5"/>
  <c r="N41" i="5" s="1"/>
  <c r="M65" i="5"/>
  <c r="N65" i="5" s="1"/>
  <c r="M27" i="5"/>
  <c r="N27" i="5" s="1"/>
  <c r="M38" i="5"/>
  <c r="N38" i="5" s="1"/>
  <c r="M37" i="5"/>
  <c r="N37" i="5" s="1"/>
  <c r="M39" i="5"/>
  <c r="N39" i="5" s="1"/>
  <c r="M40" i="5"/>
  <c r="N40" i="5" s="1"/>
  <c r="M26" i="5"/>
  <c r="N26" i="5" s="1"/>
  <c r="M97" i="5"/>
  <c r="N97" i="5" s="1"/>
  <c r="M98" i="5"/>
  <c r="N98" i="5" s="1"/>
  <c r="M99" i="5"/>
  <c r="N99" i="5" s="1"/>
  <c r="M100" i="5"/>
  <c r="N100" i="5" s="1"/>
  <c r="M94" i="5"/>
  <c r="N94" i="5" s="1"/>
  <c r="M95" i="5"/>
  <c r="N95" i="5" s="1"/>
  <c r="M89" i="5"/>
  <c r="N89" i="5" s="1"/>
  <c r="M123" i="5"/>
  <c r="N123" i="5" s="1"/>
  <c r="M143" i="5"/>
  <c r="N143" i="5" s="1"/>
  <c r="M144" i="5"/>
  <c r="N144" i="5" s="1"/>
  <c r="M139" i="5"/>
  <c r="N139" i="5" s="1"/>
  <c r="M110" i="5"/>
  <c r="N110" i="5" s="1"/>
  <c r="M111" i="5"/>
  <c r="N111" i="5" s="1"/>
  <c r="M112" i="5"/>
  <c r="N112" i="5" s="1"/>
  <c r="M113" i="5"/>
  <c r="N113" i="5" s="1"/>
  <c r="M109" i="5"/>
  <c r="N109" i="5" s="1"/>
  <c r="M131" i="5"/>
  <c r="N131" i="5" s="1"/>
  <c r="M130" i="5"/>
  <c r="N130" i="5" s="1"/>
  <c r="M128" i="5"/>
  <c r="N128" i="5" s="1"/>
  <c r="M129" i="5"/>
  <c r="N129" i="5" s="1"/>
  <c r="M132" i="5"/>
  <c r="N132" i="5" s="1"/>
  <c r="M133" i="5"/>
  <c r="N133" i="5" s="1"/>
  <c r="M134" i="5"/>
  <c r="N134" i="5" s="1"/>
  <c r="M135" i="5"/>
  <c r="N135" i="5" s="1"/>
  <c r="M148" i="5"/>
  <c r="N148" i="5" s="1"/>
  <c r="M125" i="5"/>
  <c r="N125" i="5" s="1"/>
  <c r="M140" i="5"/>
  <c r="N140" i="5" s="1"/>
  <c r="M141" i="5"/>
  <c r="N141" i="5" s="1"/>
  <c r="M119" i="5"/>
  <c r="M136" i="5"/>
  <c r="N136" i="5" s="1"/>
  <c r="M147" i="5"/>
  <c r="N147" i="5" s="1"/>
  <c r="M117" i="5"/>
  <c r="M114" i="5"/>
  <c r="N114" i="5" s="1"/>
  <c r="M115" i="5"/>
  <c r="N115" i="5" s="1"/>
  <c r="M116" i="5"/>
  <c r="N116" i="5" s="1"/>
  <c r="M146" i="5"/>
  <c r="N146" i="5" s="1"/>
  <c r="M137" i="5"/>
  <c r="N137" i="5" s="1"/>
  <c r="M138" i="5"/>
  <c r="N138" i="5" s="1"/>
  <c r="M170" i="5"/>
  <c r="N170" i="5" s="1"/>
  <c r="M171" i="5"/>
  <c r="N171" i="5" s="1"/>
  <c r="M172" i="5"/>
  <c r="N172" i="5" s="1"/>
  <c r="M173" i="5"/>
  <c r="N173" i="5" s="1"/>
  <c r="M174" i="5"/>
  <c r="N174" i="5" s="1"/>
  <c r="M175" i="5"/>
  <c r="N175" i="5" s="1"/>
  <c r="M156" i="5"/>
  <c r="N156" i="5" s="1"/>
  <c r="M160" i="5"/>
  <c r="N160" i="5" s="1"/>
  <c r="M158" i="5"/>
  <c r="N158" i="5" s="1"/>
  <c r="M159" i="5"/>
  <c r="N159" i="5" s="1"/>
  <c r="M162" i="5"/>
  <c r="N162" i="5" s="1"/>
  <c r="M157" i="5"/>
  <c r="N157" i="5" s="1"/>
  <c r="M161" i="5"/>
  <c r="N161" i="5" s="1"/>
  <c r="M177" i="5"/>
  <c r="N177" i="5" s="1"/>
  <c r="M178" i="5"/>
  <c r="N178" i="5" s="1"/>
  <c r="M179" i="5"/>
  <c r="N179" i="5" s="1"/>
  <c r="M180" i="5"/>
  <c r="N180" i="5" s="1"/>
  <c r="M181" i="5"/>
  <c r="N181" i="5" s="1"/>
  <c r="M184" i="5"/>
  <c r="N184" i="5" s="1"/>
  <c r="M154" i="5"/>
  <c r="N154" i="5" s="1"/>
  <c r="M153" i="5"/>
  <c r="N153" i="5" s="1"/>
  <c r="M152" i="5"/>
  <c r="N152" i="5" s="1"/>
  <c r="M155" i="5"/>
  <c r="N155" i="5" s="1"/>
  <c r="M182" i="5"/>
  <c r="N182" i="5" s="1"/>
  <c r="M183" i="5"/>
  <c r="N183" i="5" s="1"/>
  <c r="M196" i="5"/>
  <c r="N196" i="5" s="1"/>
  <c r="M202" i="5"/>
  <c r="N202" i="5" s="1"/>
  <c r="M188" i="5"/>
  <c r="N188" i="5" s="1"/>
  <c r="M187" i="5"/>
  <c r="N187" i="5" s="1"/>
  <c r="M190" i="5"/>
  <c r="N190" i="5" s="1"/>
  <c r="M191" i="5"/>
  <c r="N191" i="5" s="1"/>
  <c r="M206" i="5"/>
  <c r="N206" i="5" s="1"/>
  <c r="M200" i="5"/>
  <c r="N200" i="5" s="1"/>
  <c r="M199" i="5"/>
  <c r="N199" i="5" s="1"/>
  <c r="M189" i="5"/>
  <c r="N189" i="5" s="1"/>
  <c r="M195" i="5"/>
  <c r="N195" i="5" s="1"/>
  <c r="M201" i="5"/>
  <c r="N201" i="5" s="1"/>
  <c r="M193" i="5"/>
  <c r="N193" i="5" s="1"/>
  <c r="M192" i="5"/>
  <c r="N192" i="5" s="1"/>
  <c r="M204" i="5"/>
  <c r="N204" i="5" s="1"/>
  <c r="M205" i="5"/>
  <c r="N205" i="5" s="1"/>
  <c r="M203" i="5"/>
  <c r="N203" i="5" s="1"/>
  <c r="M197" i="5"/>
  <c r="N197" i="5" s="1"/>
  <c r="M198" i="5"/>
  <c r="N198" i="5" s="1"/>
  <c r="M207" i="5"/>
  <c r="N207" i="5" s="1"/>
  <c r="M208" i="5"/>
  <c r="N208" i="5" s="1"/>
  <c r="M209" i="5"/>
  <c r="N209" i="5" s="1"/>
  <c r="M224" i="5"/>
  <c r="N224" i="5" s="1"/>
  <c r="M243" i="5"/>
  <c r="N243" i="5" s="1"/>
  <c r="M249" i="5"/>
  <c r="N249" i="5" s="1"/>
  <c r="M220" i="5"/>
  <c r="N220" i="5" s="1"/>
  <c r="M222" i="5"/>
  <c r="N222" i="5" s="1"/>
  <c r="M241" i="5"/>
  <c r="N241" i="5" s="1"/>
  <c r="M240" i="5"/>
  <c r="N240" i="5" s="1"/>
  <c r="M226" i="5"/>
  <c r="N226" i="5" s="1"/>
  <c r="M216" i="5"/>
  <c r="N216" i="5" s="1"/>
  <c r="M221" i="5"/>
  <c r="N221" i="5" s="1"/>
  <c r="M245" i="5"/>
  <c r="N245" i="5" s="1"/>
  <c r="M246" i="5"/>
  <c r="N246" i="5" s="1"/>
  <c r="M244" i="5"/>
  <c r="N244" i="5" s="1"/>
  <c r="M239" i="5"/>
  <c r="N239" i="5" s="1"/>
  <c r="M233" i="5"/>
  <c r="N233" i="5" s="1"/>
  <c r="M217" i="5"/>
  <c r="N217" i="5" s="1"/>
  <c r="M218" i="5"/>
  <c r="N218" i="5" s="1"/>
  <c r="M248" i="5"/>
  <c r="N248" i="5" s="1"/>
  <c r="M227" i="5"/>
  <c r="N227" i="5" s="1"/>
  <c r="M237" i="5"/>
  <c r="N237" i="5" s="1"/>
  <c r="M229" i="5"/>
  <c r="N229" i="5" s="1"/>
  <c r="M230" i="5"/>
  <c r="N230" i="5" s="1"/>
  <c r="M238" i="5"/>
  <c r="N238" i="5" s="1"/>
  <c r="M228" i="5"/>
  <c r="N228" i="5" s="1"/>
  <c r="M234" i="5"/>
  <c r="N234" i="5" s="1"/>
  <c r="M219" i="5"/>
  <c r="N219" i="5" s="1"/>
  <c r="M232" i="5"/>
  <c r="N232" i="5" s="1"/>
  <c r="M223" i="5"/>
  <c r="N223" i="5" s="1"/>
  <c r="M231" i="5"/>
  <c r="N231" i="5" s="1"/>
  <c r="M247" i="5"/>
  <c r="N247" i="5" s="1"/>
  <c r="M236" i="5"/>
  <c r="N236" i="5" s="1"/>
  <c r="M235" i="5"/>
  <c r="N235" i="5" s="1"/>
  <c r="M210" i="5"/>
  <c r="N210" i="5" s="1"/>
  <c r="M215" i="5"/>
  <c r="N215" i="5" s="1"/>
  <c r="M212" i="5"/>
  <c r="N212" i="5" s="1"/>
  <c r="M211" i="5"/>
  <c r="N211" i="5" s="1"/>
  <c r="M214" i="5"/>
  <c r="N214" i="5" s="1"/>
  <c r="M213" i="5"/>
  <c r="N213" i="5" s="1"/>
  <c r="M225" i="5"/>
  <c r="N225" i="5" s="1"/>
  <c r="M242" i="5"/>
  <c r="N242" i="5" s="1"/>
  <c r="M251" i="5"/>
  <c r="N251" i="5" s="1"/>
  <c r="M252" i="5"/>
  <c r="N252" i="5" s="1"/>
  <c r="M253" i="5"/>
  <c r="N253" i="5" s="1"/>
  <c r="M254" i="5"/>
  <c r="N254" i="5" s="1"/>
  <c r="M255" i="5"/>
  <c r="N255" i="5" s="1"/>
  <c r="N119" i="5" l="1"/>
  <c r="O119" i="5" s="1"/>
  <c r="N117" i="5"/>
  <c r="O117" i="5" s="1"/>
  <c r="O182" i="5"/>
  <c r="O179" i="5"/>
  <c r="O183" i="5"/>
  <c r="O172" i="5"/>
  <c r="O242" i="5"/>
  <c r="O235" i="5"/>
  <c r="O237" i="5"/>
  <c r="O226" i="5"/>
  <c r="O197" i="5"/>
  <c r="O191" i="5"/>
  <c r="O155" i="5"/>
  <c r="O178" i="5"/>
  <c r="O162" i="5"/>
  <c r="O137" i="5"/>
  <c r="O114" i="5"/>
  <c r="O148" i="5"/>
  <c r="O132" i="5"/>
  <c r="O131" i="5"/>
  <c r="O111" i="5"/>
  <c r="O143" i="5"/>
  <c r="O94" i="5"/>
  <c r="O97" i="5"/>
  <c r="O37" i="5"/>
  <c r="O41" i="5"/>
  <c r="O88" i="5"/>
  <c r="O25" i="5"/>
  <c r="O253" i="5"/>
  <c r="O225" i="5"/>
  <c r="O212" i="5"/>
  <c r="O236" i="5"/>
  <c r="O232" i="5"/>
  <c r="O238" i="5"/>
  <c r="O227" i="5"/>
  <c r="O233" i="5"/>
  <c r="O245" i="5"/>
  <c r="O240" i="5"/>
  <c r="O249" i="5"/>
  <c r="O208" i="5"/>
  <c r="O203" i="5"/>
  <c r="O193" i="5"/>
  <c r="O199" i="5"/>
  <c r="O190" i="5"/>
  <c r="O196" i="5"/>
  <c r="O152" i="5"/>
  <c r="O181" i="5"/>
  <c r="O177" i="5"/>
  <c r="O175" i="5"/>
  <c r="O171" i="5"/>
  <c r="O146" i="5"/>
  <c r="O141" i="5"/>
  <c r="O135" i="5"/>
  <c r="O129" i="5"/>
  <c r="O109" i="5"/>
  <c r="O110" i="5"/>
  <c r="O123" i="5"/>
  <c r="O100" i="5"/>
  <c r="O26" i="5"/>
  <c r="O38" i="5"/>
  <c r="O55" i="5"/>
  <c r="O53" i="5"/>
  <c r="O254" i="5"/>
  <c r="O211" i="5"/>
  <c r="O223" i="5"/>
  <c r="O228" i="5"/>
  <c r="O217" i="5"/>
  <c r="O246" i="5"/>
  <c r="O220" i="5"/>
  <c r="O209" i="5"/>
  <c r="O192" i="5"/>
  <c r="O189" i="5"/>
  <c r="O202" i="5"/>
  <c r="O184" i="5"/>
  <c r="O156" i="5"/>
  <c r="O252" i="5"/>
  <c r="O213" i="5"/>
  <c r="O215" i="5"/>
  <c r="O247" i="5"/>
  <c r="O219" i="5"/>
  <c r="O230" i="5"/>
  <c r="O248" i="5"/>
  <c r="O239" i="5"/>
  <c r="O221" i="5"/>
  <c r="O241" i="5"/>
  <c r="O243" i="5"/>
  <c r="O207" i="5"/>
  <c r="O205" i="5"/>
  <c r="O201" i="5"/>
  <c r="O200" i="5"/>
  <c r="O187" i="5"/>
  <c r="O153" i="5"/>
  <c r="O180" i="5"/>
  <c r="O161" i="5"/>
  <c r="O158" i="5"/>
  <c r="O174" i="5"/>
  <c r="O170" i="5"/>
  <c r="O116" i="5"/>
  <c r="O147" i="5"/>
  <c r="O140" i="5"/>
  <c r="O134" i="5"/>
  <c r="O128" i="5"/>
  <c r="O113" i="5"/>
  <c r="O139" i="5"/>
  <c r="O89" i="5"/>
  <c r="O99" i="5"/>
  <c r="O40" i="5"/>
  <c r="O27" i="5"/>
  <c r="O58" i="5"/>
  <c r="O44" i="5"/>
  <c r="O68" i="5"/>
  <c r="O255" i="5"/>
  <c r="O251" i="5"/>
  <c r="O214" i="5"/>
  <c r="O210" i="5"/>
  <c r="O231" i="5"/>
  <c r="O234" i="5"/>
  <c r="O229" i="5"/>
  <c r="O218" i="5"/>
  <c r="O244" i="5"/>
  <c r="O216" i="5"/>
  <c r="O222" i="5"/>
  <c r="O224" i="5"/>
  <c r="O198" i="5"/>
  <c r="O204" i="5"/>
  <c r="O195" i="5"/>
  <c r="O206" i="5"/>
  <c r="O188" i="5"/>
  <c r="O154" i="5"/>
  <c r="O157" i="5"/>
  <c r="O160" i="5"/>
  <c r="O173" i="5"/>
  <c r="O138" i="5"/>
  <c r="O115" i="5"/>
  <c r="O136" i="5"/>
  <c r="O125" i="5"/>
  <c r="O133" i="5"/>
  <c r="O130" i="5"/>
  <c r="O112" i="5"/>
  <c r="O144" i="5"/>
  <c r="O95" i="5"/>
  <c r="O98" i="5"/>
  <c r="O39" i="5"/>
  <c r="O65" i="5"/>
  <c r="O84" i="5"/>
  <c r="O85" i="5"/>
  <c r="O20" i="5"/>
  <c r="AJ103" i="5"/>
  <c r="M103" i="5" s="1"/>
  <c r="N103" i="5" s="1"/>
  <c r="AJ163" i="5"/>
  <c r="M163" i="5" s="1"/>
  <c r="N163" i="5" s="1"/>
  <c r="AJ164" i="5"/>
  <c r="M164" i="5" s="1"/>
  <c r="N164" i="5" s="1"/>
  <c r="O159" i="5"/>
  <c r="U49" i="5"/>
  <c r="U56" i="5"/>
  <c r="O164" i="5" l="1"/>
  <c r="O163" i="5"/>
  <c r="O103" i="5"/>
  <c r="AJ49" i="5"/>
  <c r="M49" i="5" s="1"/>
  <c r="N49" i="5" s="1"/>
  <c r="AJ56" i="5"/>
  <c r="M56" i="5" s="1"/>
  <c r="N56" i="5" s="1"/>
  <c r="U90" i="5"/>
  <c r="U149" i="5"/>
  <c r="U67" i="5"/>
  <c r="U11" i="5"/>
  <c r="O49" i="5" l="1"/>
  <c r="O56" i="5"/>
  <c r="AJ149" i="5"/>
  <c r="M149" i="5" s="1"/>
  <c r="N149" i="5" s="1"/>
  <c r="AJ11" i="5"/>
  <c r="M11" i="5" s="1"/>
  <c r="N11" i="5" s="1"/>
  <c r="AJ67" i="5"/>
  <c r="M67" i="5" s="1"/>
  <c r="N67" i="5" s="1"/>
  <c r="AJ90" i="5"/>
  <c r="M90" i="5" s="1"/>
  <c r="N90" i="5" s="1"/>
  <c r="U118" i="5"/>
  <c r="U36" i="5"/>
  <c r="U16" i="5"/>
  <c r="U64" i="5"/>
  <c r="U47" i="5"/>
  <c r="U83" i="5"/>
  <c r="U82" i="5"/>
  <c r="U24" i="5"/>
  <c r="U57" i="5"/>
  <c r="U54" i="5"/>
  <c r="U169" i="5"/>
  <c r="AJ169" i="5" s="1"/>
  <c r="U168" i="5"/>
  <c r="U176" i="5"/>
  <c r="U63" i="5"/>
  <c r="U145" i="5"/>
  <c r="U121" i="5"/>
  <c r="U167" i="5"/>
  <c r="U166" i="5"/>
  <c r="U165" i="5"/>
  <c r="AJ165" i="5" s="1"/>
  <c r="O90" i="5" l="1"/>
  <c r="O67" i="5"/>
  <c r="O11" i="5"/>
  <c r="O149" i="5"/>
  <c r="AJ24" i="5"/>
  <c r="M24" i="5" s="1"/>
  <c r="N24" i="5" s="1"/>
  <c r="AJ64" i="5"/>
  <c r="M64" i="5" s="1"/>
  <c r="N64" i="5" s="1"/>
  <c r="AJ121" i="5"/>
  <c r="M121" i="5" s="1"/>
  <c r="N121" i="5" s="1"/>
  <c r="AJ145" i="5"/>
  <c r="M145" i="5" s="1"/>
  <c r="N145" i="5" s="1"/>
  <c r="AJ16" i="5"/>
  <c r="M16" i="5" s="1"/>
  <c r="N16" i="5" s="1"/>
  <c r="AJ166" i="5"/>
  <c r="M166" i="5" s="1"/>
  <c r="N166" i="5" s="1"/>
  <c r="AJ54" i="5"/>
  <c r="M54" i="5" s="1"/>
  <c r="N54" i="5" s="1"/>
  <c r="AJ36" i="5"/>
  <c r="M36" i="5" s="1"/>
  <c r="N36" i="5" s="1"/>
  <c r="AJ168" i="5"/>
  <c r="M168" i="5" s="1"/>
  <c r="N168" i="5" s="1"/>
  <c r="AJ82" i="5"/>
  <c r="M82" i="5" s="1"/>
  <c r="N82" i="5" s="1"/>
  <c r="AJ63" i="5"/>
  <c r="M63" i="5" s="1"/>
  <c r="N63" i="5" s="1"/>
  <c r="AJ83" i="5"/>
  <c r="M83" i="5" s="1"/>
  <c r="N83" i="5" s="1"/>
  <c r="AJ167" i="5"/>
  <c r="M167" i="5" s="1"/>
  <c r="N167" i="5" s="1"/>
  <c r="AJ176" i="5"/>
  <c r="M176" i="5" s="1"/>
  <c r="N176" i="5" s="1"/>
  <c r="AJ57" i="5"/>
  <c r="M57" i="5" s="1"/>
  <c r="N57" i="5" s="1"/>
  <c r="AJ47" i="5"/>
  <c r="M47" i="5" s="1"/>
  <c r="N47" i="5" s="1"/>
  <c r="AJ118" i="5"/>
  <c r="M118" i="5" s="1"/>
  <c r="M169" i="5"/>
  <c r="N169" i="5" s="1"/>
  <c r="M165" i="5"/>
  <c r="N165" i="5" s="1"/>
  <c r="U151" i="5"/>
  <c r="N118" i="5" l="1"/>
  <c r="O118" i="5" s="1"/>
  <c r="O83" i="5"/>
  <c r="O36" i="5"/>
  <c r="O145" i="5"/>
  <c r="O57" i="5"/>
  <c r="O63" i="5"/>
  <c r="O54" i="5"/>
  <c r="O121" i="5"/>
  <c r="O47" i="5"/>
  <c r="O165" i="5"/>
  <c r="O169" i="5"/>
  <c r="O176" i="5"/>
  <c r="O82" i="5"/>
  <c r="O166" i="5"/>
  <c r="O64" i="5"/>
  <c r="O167" i="5"/>
  <c r="O168" i="5"/>
  <c r="O16" i="5"/>
  <c r="O24" i="5"/>
  <c r="AJ151" i="5"/>
  <c r="M151" i="5" s="1"/>
  <c r="N151" i="5" s="1"/>
  <c r="U19" i="5"/>
  <c r="U21" i="5"/>
  <c r="U18" i="5"/>
  <c r="U15" i="5"/>
  <c r="U17" i="5"/>
  <c r="U22" i="5"/>
  <c r="U72" i="5"/>
  <c r="U69" i="5"/>
  <c r="U23" i="5"/>
  <c r="U77" i="5"/>
  <c r="U74" i="5"/>
  <c r="U76" i="5"/>
  <c r="U80" i="5"/>
  <c r="U78" i="5"/>
  <c r="U79" i="5"/>
  <c r="U81" i="5"/>
  <c r="U75" i="5"/>
  <c r="U86" i="5"/>
  <c r="U12" i="5"/>
  <c r="U87" i="5"/>
  <c r="U50" i="5"/>
  <c r="U10" i="5"/>
  <c r="U48" i="5"/>
  <c r="U45" i="5"/>
  <c r="U66" i="5"/>
  <c r="U43" i="5"/>
  <c r="U42" i="5"/>
  <c r="U59" i="5"/>
  <c r="U60" i="5"/>
  <c r="U61" i="5"/>
  <c r="U62" i="5"/>
  <c r="U8" i="5"/>
  <c r="U7" i="5"/>
  <c r="U9" i="5"/>
  <c r="U6" i="5"/>
  <c r="U28" i="5"/>
  <c r="U96" i="5"/>
  <c r="U101" i="5"/>
  <c r="U91" i="5"/>
  <c r="U92" i="5"/>
  <c r="U93" i="5"/>
  <c r="U102" i="5"/>
  <c r="M104" i="5"/>
  <c r="N104" i="5" s="1"/>
  <c r="U122" i="5"/>
  <c r="U126" i="5"/>
  <c r="U127" i="5"/>
  <c r="U124" i="5"/>
  <c r="U150" i="5"/>
  <c r="U120" i="5"/>
  <c r="U142" i="5"/>
  <c r="U105" i="5"/>
  <c r="U106" i="5"/>
  <c r="U107" i="5"/>
  <c r="U108" i="5"/>
  <c r="U185" i="5"/>
  <c r="U186" i="5"/>
  <c r="U194" i="5"/>
  <c r="M250" i="5"/>
  <c r="N250" i="5" s="1"/>
  <c r="O104" i="5" l="1"/>
  <c r="O250" i="5"/>
  <c r="O151" i="5"/>
  <c r="AJ142" i="5"/>
  <c r="M142" i="5" s="1"/>
  <c r="N142" i="5" s="1"/>
  <c r="AJ127" i="5"/>
  <c r="M127" i="5" s="1"/>
  <c r="N127" i="5" s="1"/>
  <c r="AJ102" i="5"/>
  <c r="M102" i="5" s="1"/>
  <c r="N102" i="5" s="1"/>
  <c r="AJ101" i="5"/>
  <c r="M101" i="5" s="1"/>
  <c r="N101" i="5" s="1"/>
  <c r="AJ9" i="5"/>
  <c r="M9" i="5" s="1"/>
  <c r="N9" i="5" s="1"/>
  <c r="AJ61" i="5"/>
  <c r="M61" i="5" s="1"/>
  <c r="N61" i="5" s="1"/>
  <c r="AJ43" i="5"/>
  <c r="M43" i="5" s="1"/>
  <c r="N43" i="5" s="1"/>
  <c r="AJ10" i="5"/>
  <c r="M10" i="5" s="1"/>
  <c r="N10" i="5" s="1"/>
  <c r="AJ86" i="5"/>
  <c r="M86" i="5" s="1"/>
  <c r="N86" i="5" s="1"/>
  <c r="AJ78" i="5"/>
  <c r="M78" i="5" s="1"/>
  <c r="N78" i="5" s="1"/>
  <c r="AJ77" i="5"/>
  <c r="M77" i="5" s="1"/>
  <c r="N77" i="5" s="1"/>
  <c r="AJ22" i="5"/>
  <c r="M22" i="5" s="1"/>
  <c r="N22" i="5" s="1"/>
  <c r="AJ21" i="5"/>
  <c r="M21" i="5" s="1"/>
  <c r="N21" i="5" s="1"/>
  <c r="AJ194" i="5"/>
  <c r="M194" i="5" s="1"/>
  <c r="N194" i="5" s="1"/>
  <c r="AJ126" i="5"/>
  <c r="M126" i="5" s="1"/>
  <c r="N126" i="5" s="1"/>
  <c r="AJ93" i="5"/>
  <c r="M93" i="5" s="1"/>
  <c r="N93" i="5" s="1"/>
  <c r="AJ96" i="5"/>
  <c r="M96" i="5" s="1"/>
  <c r="N96" i="5" s="1"/>
  <c r="AJ7" i="5"/>
  <c r="M7" i="5" s="1"/>
  <c r="N7" i="5" s="1"/>
  <c r="AJ60" i="5"/>
  <c r="M60" i="5" s="1"/>
  <c r="N60" i="5" s="1"/>
  <c r="AJ66" i="5"/>
  <c r="M66" i="5" s="1"/>
  <c r="N66" i="5" s="1"/>
  <c r="AJ50" i="5"/>
  <c r="M50" i="5" s="1"/>
  <c r="N50" i="5" s="1"/>
  <c r="AJ75" i="5"/>
  <c r="M75" i="5" s="1"/>
  <c r="N75" i="5" s="1"/>
  <c r="AJ80" i="5"/>
  <c r="M80" i="5" s="1"/>
  <c r="N80" i="5" s="1"/>
  <c r="AJ23" i="5"/>
  <c r="M23" i="5" s="1"/>
  <c r="N23" i="5" s="1"/>
  <c r="AJ17" i="5"/>
  <c r="M17" i="5" s="1"/>
  <c r="N17" i="5" s="1"/>
  <c r="AJ19" i="5"/>
  <c r="M19" i="5" s="1"/>
  <c r="N19" i="5" s="1"/>
  <c r="AJ108" i="5"/>
  <c r="M108" i="5" s="1"/>
  <c r="N108" i="5" s="1"/>
  <c r="AJ120" i="5"/>
  <c r="M120" i="5" s="1"/>
  <c r="N120" i="5" s="1"/>
  <c r="AJ150" i="5"/>
  <c r="M150" i="5" s="1"/>
  <c r="N150" i="5" s="1"/>
  <c r="AJ122" i="5"/>
  <c r="M122" i="5" s="1"/>
  <c r="N122" i="5" s="1"/>
  <c r="AJ92" i="5"/>
  <c r="M92" i="5" s="1"/>
  <c r="N92" i="5" s="1"/>
  <c r="AJ28" i="5"/>
  <c r="M28" i="5" s="1"/>
  <c r="N28" i="5" s="1"/>
  <c r="AJ8" i="5"/>
  <c r="M8" i="5" s="1"/>
  <c r="N8" i="5" s="1"/>
  <c r="AJ59" i="5"/>
  <c r="M59" i="5" s="1"/>
  <c r="N59" i="5" s="1"/>
  <c r="AJ45" i="5"/>
  <c r="M45" i="5" s="1"/>
  <c r="N45" i="5" s="1"/>
  <c r="AJ87" i="5"/>
  <c r="M87" i="5" s="1"/>
  <c r="N87" i="5" s="1"/>
  <c r="AJ81" i="5"/>
  <c r="M81" i="5" s="1"/>
  <c r="N81" i="5" s="1"/>
  <c r="AJ76" i="5"/>
  <c r="M76" i="5" s="1"/>
  <c r="N76" i="5" s="1"/>
  <c r="AJ69" i="5"/>
  <c r="M69" i="5" s="1"/>
  <c r="N69" i="5" s="1"/>
  <c r="AJ15" i="5"/>
  <c r="M15" i="5" s="1"/>
  <c r="N15" i="5" s="1"/>
  <c r="AJ107" i="5"/>
  <c r="M107" i="5" s="1"/>
  <c r="N107" i="5" s="1"/>
  <c r="AJ186" i="5"/>
  <c r="M186" i="5" s="1"/>
  <c r="N186" i="5" s="1"/>
  <c r="AJ106" i="5"/>
  <c r="M106" i="5" s="1"/>
  <c r="N106" i="5" s="1"/>
  <c r="AJ185" i="5"/>
  <c r="M185" i="5" s="1"/>
  <c r="N185" i="5" s="1"/>
  <c r="AJ105" i="5"/>
  <c r="M105" i="5" s="1"/>
  <c r="N105" i="5" s="1"/>
  <c r="AJ124" i="5"/>
  <c r="M124" i="5" s="1"/>
  <c r="N124" i="5" s="1"/>
  <c r="AJ91" i="5"/>
  <c r="M91" i="5" s="1"/>
  <c r="N91" i="5" s="1"/>
  <c r="AJ6" i="5"/>
  <c r="M6" i="5" s="1"/>
  <c r="N6" i="5" s="1"/>
  <c r="AJ62" i="5"/>
  <c r="M62" i="5" s="1"/>
  <c r="N62" i="5" s="1"/>
  <c r="AJ42" i="5"/>
  <c r="M42" i="5" s="1"/>
  <c r="N42" i="5" s="1"/>
  <c r="AJ48" i="5"/>
  <c r="M48" i="5" s="1"/>
  <c r="N48" i="5" s="1"/>
  <c r="AJ12" i="5"/>
  <c r="M12" i="5" s="1"/>
  <c r="N12" i="5" s="1"/>
  <c r="AJ79" i="5"/>
  <c r="M79" i="5" s="1"/>
  <c r="N79" i="5" s="1"/>
  <c r="AJ74" i="5"/>
  <c r="M74" i="5" s="1"/>
  <c r="N74" i="5" s="1"/>
  <c r="AJ72" i="5"/>
  <c r="M72" i="5" s="1"/>
  <c r="N72" i="5" s="1"/>
  <c r="AJ18" i="5"/>
  <c r="M18" i="5" s="1"/>
  <c r="N18" i="5" s="1"/>
  <c r="O120" i="5" l="1"/>
  <c r="O122" i="5"/>
  <c r="O124" i="5"/>
  <c r="O186" i="5"/>
  <c r="O76" i="5"/>
  <c r="O59" i="5"/>
  <c r="O19" i="5"/>
  <c r="O75" i="5"/>
  <c r="O7" i="5"/>
  <c r="O194" i="5"/>
  <c r="O78" i="5"/>
  <c r="O61" i="5"/>
  <c r="O127" i="5"/>
  <c r="O42" i="5"/>
  <c r="O105" i="5"/>
  <c r="O107" i="5"/>
  <c r="O81" i="5"/>
  <c r="O8" i="5"/>
  <c r="O150" i="5"/>
  <c r="O17" i="5"/>
  <c r="O50" i="5"/>
  <c r="O96" i="5"/>
  <c r="O21" i="5"/>
  <c r="O86" i="5"/>
  <c r="O9" i="5"/>
  <c r="O142" i="5"/>
  <c r="O79" i="5"/>
  <c r="O18" i="5"/>
  <c r="O12" i="5"/>
  <c r="O185" i="5"/>
  <c r="O15" i="5"/>
  <c r="O87" i="5"/>
  <c r="O28" i="5"/>
  <c r="O23" i="5"/>
  <c r="O66" i="5"/>
  <c r="O93" i="5"/>
  <c r="O22" i="5"/>
  <c r="O10" i="5"/>
  <c r="O101" i="5"/>
  <c r="O74" i="5"/>
  <c r="O62" i="5"/>
  <c r="O6" i="5"/>
  <c r="O72" i="5"/>
  <c r="O48" i="5"/>
  <c r="O91" i="5"/>
  <c r="O106" i="5"/>
  <c r="O69" i="5"/>
  <c r="O45" i="5"/>
  <c r="O92" i="5"/>
  <c r="O108" i="5"/>
  <c r="O80" i="5"/>
  <c r="O60" i="5"/>
  <c r="O126" i="5"/>
  <c r="O77" i="5"/>
  <c r="O43" i="5"/>
  <c r="O102" i="5"/>
  <c r="Q251" i="6"/>
  <c r="Q167" i="6"/>
  <c r="Q74" i="6"/>
  <c r="Q178" i="6"/>
  <c r="Q249" i="6"/>
  <c r="Q65" i="6"/>
  <c r="Q255" i="6"/>
  <c r="Q161" i="6"/>
  <c r="Q63" i="6"/>
  <c r="Q66" i="6"/>
  <c r="Q228" i="6"/>
  <c r="Q172" i="6"/>
  <c r="Q189" i="6"/>
  <c r="Q148" i="6"/>
  <c r="Q79" i="6"/>
  <c r="Q233" i="6"/>
  <c r="Q181" i="6"/>
  <c r="Q100" i="6"/>
  <c r="Q139" i="6"/>
  <c r="Q238" i="6"/>
  <c r="Q138" i="6"/>
  <c r="Q223" i="6"/>
  <c r="O238" i="6"/>
  <c r="N238" i="6"/>
  <c r="Q157" i="6"/>
  <c r="Q71" i="6"/>
  <c r="Q93" i="6"/>
  <c r="Q173" i="6"/>
  <c r="Q103" i="6"/>
  <c r="Q97" i="6"/>
  <c r="Q125" i="6"/>
  <c r="Q199" i="6"/>
  <c r="Q213" i="6"/>
  <c r="Q194" i="6"/>
  <c r="Q115" i="6"/>
  <c r="Q67" i="6"/>
  <c r="Q177" i="6"/>
  <c r="Q168" i="6"/>
  <c r="Q182" i="6"/>
  <c r="Q120" i="6"/>
  <c r="Q174" i="6"/>
  <c r="Q150" i="6"/>
  <c r="Q77" i="6"/>
  <c r="Q253" i="6"/>
  <c r="Q128" i="6"/>
  <c r="Q200" i="6"/>
  <c r="Q204" i="6"/>
  <c r="Q196" i="6"/>
  <c r="Q136" i="6"/>
  <c r="Q239" i="6"/>
  <c r="Q241" i="6"/>
  <c r="Q153" i="6"/>
  <c r="Q110" i="6"/>
  <c r="Q206" i="6"/>
  <c r="Q107" i="6"/>
  <c r="Q214" i="6"/>
  <c r="Q252" i="6"/>
  <c r="Q75" i="6"/>
  <c r="Q163" i="6"/>
  <c r="Q212" i="6"/>
  <c r="Q143" i="6"/>
  <c r="Q224" i="6"/>
  <c r="Q123" i="6"/>
  <c r="Q170" i="6"/>
  <c r="Q209" i="6"/>
  <c r="Q72" i="6"/>
  <c r="Q121" i="6"/>
  <c r="Q114" i="6"/>
  <c r="Q109" i="6"/>
  <c r="Q62" i="6"/>
  <c r="Q210" i="6"/>
  <c r="N210" i="6"/>
  <c r="O210" i="6"/>
  <c r="Q162" i="6"/>
  <c r="O63" i="6"/>
  <c r="N63" i="6"/>
  <c r="Q142" i="6"/>
  <c r="Q205" i="6"/>
  <c r="Q226" i="6"/>
  <c r="Q165" i="6"/>
  <c r="N165" i="6"/>
  <c r="O165" i="6"/>
  <c r="O172" i="6"/>
  <c r="N172" i="6"/>
  <c r="O189" i="6"/>
  <c r="N189" i="6"/>
  <c r="Q159" i="6"/>
  <c r="O79" i="6"/>
  <c r="N79" i="6"/>
  <c r="Q244" i="6"/>
  <c r="Q94" i="6"/>
  <c r="Q86" i="6"/>
  <c r="N86" i="6"/>
  <c r="O86" i="6"/>
  <c r="O139" i="6"/>
  <c r="N139" i="6"/>
  <c r="Q108" i="6"/>
  <c r="Q98" i="6"/>
  <c r="Q230" i="6"/>
  <c r="N230" i="6"/>
  <c r="O230" i="6"/>
  <c r="Q193" i="6"/>
  <c r="Q90" i="6"/>
  <c r="O133" i="6"/>
  <c r="N133" i="6"/>
  <c r="Q133" i="6"/>
  <c r="Q152" i="6"/>
  <c r="Q154" i="6"/>
  <c r="O71" i="6"/>
  <c r="N71" i="6"/>
  <c r="Q101" i="6"/>
  <c r="O93" i="6"/>
  <c r="N93" i="6"/>
  <c r="O141" i="6"/>
  <c r="N141" i="6"/>
  <c r="Q141" i="6"/>
  <c r="O173" i="6"/>
  <c r="N173" i="6"/>
  <c r="O103" i="6"/>
  <c r="N103" i="6"/>
  <c r="Q195" i="6"/>
  <c r="Q240" i="6"/>
  <c r="O125" i="6"/>
  <c r="N125" i="6"/>
  <c r="Q124" i="6"/>
  <c r="Q140" i="6"/>
  <c r="Q70" i="6"/>
  <c r="Q155" i="6"/>
  <c r="Q232" i="6"/>
  <c r="O115" i="6"/>
  <c r="N115" i="6"/>
  <c r="Q236" i="6"/>
  <c r="O177" i="6"/>
  <c r="N177" i="6"/>
  <c r="O168" i="6"/>
  <c r="N168" i="6"/>
  <c r="O182" i="6"/>
  <c r="N182" i="6"/>
  <c r="Q73" i="6"/>
  <c r="O120" i="6"/>
  <c r="N120" i="6"/>
  <c r="Q216" i="6"/>
  <c r="O150" i="6"/>
  <c r="N150" i="6"/>
  <c r="O77" i="6"/>
  <c r="N77" i="6"/>
  <c r="O128" i="6"/>
  <c r="N128" i="6"/>
  <c r="Q169" i="6"/>
  <c r="O200" i="6"/>
  <c r="N200" i="6"/>
  <c r="O204" i="6"/>
  <c r="N204" i="6"/>
  <c r="O192" i="6"/>
  <c r="N192" i="6"/>
  <c r="Q192" i="6"/>
  <c r="O196" i="6"/>
  <c r="N196" i="6"/>
  <c r="O136" i="6"/>
  <c r="N136" i="6"/>
  <c r="O239" i="6"/>
  <c r="N239" i="6"/>
  <c r="O241" i="6"/>
  <c r="N241" i="6"/>
  <c r="Q207" i="6"/>
  <c r="O74" i="6"/>
  <c r="N74" i="6"/>
  <c r="Q215" i="6"/>
  <c r="O110" i="6"/>
  <c r="N110" i="6"/>
  <c r="O65" i="6"/>
  <c r="N65" i="6"/>
  <c r="Q104" i="6"/>
  <c r="Q126" i="6"/>
  <c r="Q186" i="6"/>
  <c r="O252" i="6"/>
  <c r="N252" i="6"/>
  <c r="O75" i="6"/>
  <c r="N75" i="6"/>
  <c r="O163" i="6"/>
  <c r="N163" i="6"/>
  <c r="O231" i="6"/>
  <c r="N231" i="6"/>
  <c r="Q231" i="6"/>
  <c r="O212" i="6"/>
  <c r="N212" i="6"/>
  <c r="O143" i="6"/>
  <c r="N143" i="6"/>
  <c r="O224" i="6"/>
  <c r="N224" i="6"/>
  <c r="O123" i="6"/>
  <c r="N123" i="6"/>
  <c r="O170" i="6"/>
  <c r="N170" i="6"/>
  <c r="O209" i="6"/>
  <c r="N209" i="6"/>
  <c r="Q185" i="6"/>
  <c r="N185" i="6"/>
  <c r="O185" i="6"/>
  <c r="Q96" i="6"/>
  <c r="Q218" i="6"/>
  <c r="Q127" i="6"/>
  <c r="Q146" i="6"/>
  <c r="Q87" i="6"/>
  <c r="Q256" i="6"/>
  <c r="Q130" i="6"/>
  <c r="Q254" i="6"/>
  <c r="Q82" i="6"/>
  <c r="O244" i="6"/>
  <c r="N244" i="6"/>
  <c r="Q144" i="6"/>
  <c r="Q113" i="6"/>
  <c r="N113" i="6"/>
  <c r="O113" i="6"/>
  <c r="Q171" i="6"/>
  <c r="O94" i="6"/>
  <c r="N94" i="6"/>
  <c r="Q202" i="6"/>
  <c r="O240" i="6"/>
  <c r="N240" i="6"/>
  <c r="O223" i="6"/>
  <c r="N223" i="6"/>
  <c r="O140" i="6"/>
  <c r="N140" i="6"/>
  <c r="O232" i="6"/>
  <c r="N232" i="6"/>
  <c r="Q221" i="6"/>
  <c r="Q80" i="6"/>
  <c r="O73" i="6"/>
  <c r="N73" i="6"/>
  <c r="Q69" i="6"/>
  <c r="Q248" i="6"/>
  <c r="O181" i="6"/>
  <c r="N181" i="6"/>
  <c r="Q102" i="6"/>
  <c r="O207" i="6"/>
  <c r="N207" i="6"/>
  <c r="Q91" i="6"/>
  <c r="O126" i="6"/>
  <c r="N126" i="6"/>
  <c r="Q137" i="6"/>
  <c r="Q158" i="6"/>
  <c r="Q250" i="6"/>
  <c r="Q88" i="6"/>
  <c r="Q175" i="6"/>
  <c r="Q176" i="6"/>
  <c r="Q166" i="6"/>
  <c r="N166" i="6"/>
  <c r="O166" i="6"/>
  <c r="O251" i="6"/>
  <c r="N251" i="6"/>
  <c r="Q184" i="6"/>
  <c r="O87" i="6"/>
  <c r="N87" i="6"/>
  <c r="Q197" i="6"/>
  <c r="N197" i="6"/>
  <c r="O197" i="6"/>
  <c r="O130" i="6"/>
  <c r="N130" i="6"/>
  <c r="Q220" i="6"/>
  <c r="O144" i="6"/>
  <c r="N144" i="6"/>
  <c r="Q219" i="6"/>
  <c r="Q190" i="6"/>
  <c r="O188" i="6"/>
  <c r="N188" i="6"/>
  <c r="Q188" i="6"/>
  <c r="O142" i="6"/>
  <c r="N142" i="6"/>
  <c r="O179" i="6"/>
  <c r="N179" i="6"/>
  <c r="Q179" i="6"/>
  <c r="O148" i="6"/>
  <c r="N148" i="6"/>
  <c r="Q95" i="6"/>
  <c r="Q134" i="6"/>
  <c r="Q217" i="6"/>
  <c r="Q247" i="6"/>
  <c r="Q160" i="6"/>
  <c r="O80" i="6"/>
  <c r="N80" i="6"/>
  <c r="Q92" i="6"/>
  <c r="Q225" i="6"/>
  <c r="N225" i="6"/>
  <c r="O225" i="6"/>
  <c r="O167" i="6"/>
  <c r="N167" i="6"/>
  <c r="O253" i="6"/>
  <c r="N253" i="6"/>
  <c r="Q187" i="6"/>
  <c r="O69" i="6"/>
  <c r="N69" i="6"/>
  <c r="O248" i="6"/>
  <c r="N248" i="6"/>
  <c r="Q122" i="6"/>
  <c r="Q198" i="6"/>
  <c r="O102" i="6"/>
  <c r="N102" i="6"/>
  <c r="Q105" i="6"/>
  <c r="O118" i="6"/>
  <c r="N118" i="6"/>
  <c r="Q118" i="6"/>
  <c r="Q222" i="6"/>
  <c r="O206" i="6"/>
  <c r="N206" i="6"/>
  <c r="O83" i="6"/>
  <c r="N83" i="6"/>
  <c r="Q83" i="6"/>
  <c r="O205" i="6"/>
  <c r="N205" i="6"/>
  <c r="O158" i="6"/>
  <c r="N158" i="6"/>
  <c r="O76" i="6"/>
  <c r="N76" i="6"/>
  <c r="Q76" i="6"/>
  <c r="O226" i="6"/>
  <c r="N226" i="6"/>
  <c r="O178" i="6"/>
  <c r="N178" i="6"/>
  <c r="O250" i="6"/>
  <c r="N250" i="6"/>
  <c r="O88" i="6"/>
  <c r="N88" i="6"/>
  <c r="O175" i="6"/>
  <c r="N175" i="6"/>
  <c r="O215" i="6"/>
  <c r="N215" i="6"/>
  <c r="Q85" i="6"/>
  <c r="O161" i="6"/>
  <c r="N161" i="6"/>
  <c r="O157" i="6"/>
  <c r="N157" i="6"/>
  <c r="O255" i="6"/>
  <c r="N255" i="6"/>
  <c r="O134" i="6"/>
  <c r="N134" i="6"/>
  <c r="O213" i="6"/>
  <c r="N213" i="6"/>
  <c r="O72" i="6"/>
  <c r="N72" i="6"/>
  <c r="Q116" i="6"/>
  <c r="Q117" i="6"/>
  <c r="Q111" i="6"/>
  <c r="Q132" i="6"/>
  <c r="Q246" i="6"/>
  <c r="Q119" i="6"/>
  <c r="N119" i="6"/>
  <c r="O119" i="6"/>
  <c r="O219" i="6"/>
  <c r="N219" i="6"/>
  <c r="O96" i="6"/>
  <c r="N96" i="6"/>
  <c r="O202" i="6"/>
  <c r="N202" i="6"/>
  <c r="Q129" i="6"/>
  <c r="O81" i="6"/>
  <c r="N81" i="6"/>
  <c r="Q81" i="6"/>
  <c r="O132" i="6"/>
  <c r="N132" i="6"/>
  <c r="O66" i="6"/>
  <c r="N66" i="6"/>
  <c r="O190" i="6"/>
  <c r="N190" i="6"/>
  <c r="Q68" i="6"/>
  <c r="O154" i="6"/>
  <c r="N154" i="6"/>
  <c r="O101" i="6"/>
  <c r="N101" i="6"/>
  <c r="O108" i="6"/>
  <c r="N108" i="6"/>
  <c r="Q147" i="6"/>
  <c r="Q106" i="6"/>
  <c r="O236" i="6"/>
  <c r="N236" i="6"/>
  <c r="O92" i="6"/>
  <c r="N92" i="6"/>
  <c r="Q131" i="6"/>
  <c r="O70" i="6"/>
  <c r="N70" i="6"/>
  <c r="O169" i="6"/>
  <c r="N169" i="6"/>
  <c r="O222" i="6"/>
  <c r="N222" i="6"/>
  <c r="Q164" i="6"/>
  <c r="O228" i="6"/>
  <c r="N228" i="6"/>
  <c r="Q235" i="6"/>
  <c r="Q151" i="6"/>
  <c r="Q145" i="6"/>
  <c r="O138" i="6"/>
  <c r="N138" i="6"/>
  <c r="Q78" i="6"/>
  <c r="O106" i="6"/>
  <c r="N106" i="6"/>
  <c r="Q234" i="6"/>
  <c r="O198" i="6"/>
  <c r="N198" i="6"/>
  <c r="Q84" i="6"/>
  <c r="Q180" i="6"/>
  <c r="O85" i="6"/>
  <c r="N85" i="6"/>
  <c r="Q203" i="6"/>
  <c r="Q229" i="6"/>
  <c r="O111" i="6"/>
  <c r="N111" i="6"/>
  <c r="Q211" i="6"/>
  <c r="O64" i="6"/>
  <c r="N64" i="6"/>
  <c r="Q64" i="6"/>
  <c r="O171" i="6"/>
  <c r="N171" i="6"/>
  <c r="Q243" i="6"/>
  <c r="O153" i="6"/>
  <c r="N153" i="6"/>
  <c r="O127" i="6"/>
  <c r="N127" i="6"/>
  <c r="O62" i="6"/>
  <c r="N62" i="6"/>
  <c r="O164" i="6"/>
  <c r="N164" i="6"/>
  <c r="Q237" i="6"/>
  <c r="Q245" i="6"/>
  <c r="O186" i="6"/>
  <c r="N186" i="6"/>
  <c r="O162" i="6"/>
  <c r="N162" i="6"/>
  <c r="Q156" i="6"/>
  <c r="O256" i="6"/>
  <c r="N256" i="6"/>
  <c r="O242" i="6"/>
  <c r="N242" i="6"/>
  <c r="Q242" i="6"/>
  <c r="O193" i="6"/>
  <c r="N193" i="6"/>
  <c r="O247" i="6"/>
  <c r="N247" i="6"/>
  <c r="Q112" i="6"/>
  <c r="N112" i="6"/>
  <c r="O112" i="6"/>
  <c r="O98" i="6"/>
  <c r="N98" i="6"/>
  <c r="O245" i="6"/>
  <c r="N245" i="6"/>
  <c r="O116" i="6"/>
  <c r="N116" i="6"/>
  <c r="O208" i="6"/>
  <c r="N208" i="6"/>
  <c r="Q208" i="6"/>
  <c r="O199" i="6"/>
  <c r="N199" i="6"/>
  <c r="O117" i="6"/>
  <c r="N117" i="6"/>
  <c r="O89" i="6"/>
  <c r="N89" i="6"/>
  <c r="Q89" i="6"/>
  <c r="O121" i="6"/>
  <c r="N121" i="6"/>
  <c r="O249" i="6"/>
  <c r="N249" i="6"/>
  <c r="O159" i="6"/>
  <c r="N159" i="6"/>
  <c r="O194" i="6"/>
  <c r="N194" i="6"/>
  <c r="O95" i="6"/>
  <c r="N95" i="6"/>
  <c r="O131" i="6"/>
  <c r="N131" i="6"/>
  <c r="O217" i="6"/>
  <c r="N217" i="6"/>
  <c r="O146" i="6"/>
  <c r="N146" i="6"/>
  <c r="O91" i="6"/>
  <c r="N91" i="6"/>
  <c r="O107" i="6"/>
  <c r="N107" i="6"/>
  <c r="Q149" i="6"/>
  <c r="O235" i="6"/>
  <c r="N235" i="6"/>
  <c r="O97" i="6"/>
  <c r="N97" i="6"/>
  <c r="O145" i="6"/>
  <c r="N145" i="6"/>
  <c r="O100" i="6"/>
  <c r="N100" i="6"/>
  <c r="O176" i="6"/>
  <c r="N176" i="6"/>
  <c r="O78" i="6"/>
  <c r="N78" i="6"/>
  <c r="O147" i="6"/>
  <c r="N147" i="6"/>
  <c r="O234" i="6"/>
  <c r="N234" i="6"/>
  <c r="O254" i="6"/>
  <c r="N254" i="6"/>
  <c r="O82" i="6"/>
  <c r="N82" i="6"/>
  <c r="Q99" i="6"/>
  <c r="N99" i="6"/>
  <c r="O99" i="6"/>
  <c r="O124" i="6"/>
  <c r="N124" i="6"/>
  <c r="Q201" i="6"/>
  <c r="O243" i="6"/>
  <c r="N243" i="6"/>
  <c r="O149" i="6"/>
  <c r="N149" i="6"/>
  <c r="O68" i="6"/>
  <c r="N68" i="6"/>
  <c r="O90" i="6"/>
  <c r="N90" i="6"/>
  <c r="Q183" i="6"/>
  <c r="N183" i="6"/>
  <c r="O183" i="6"/>
  <c r="Q135" i="6"/>
  <c r="N135" i="6"/>
  <c r="O135" i="6"/>
  <c r="Q191" i="6"/>
  <c r="N191" i="6"/>
  <c r="O191" i="6"/>
  <c r="O246" i="6"/>
  <c r="N246" i="6"/>
  <c r="O201" i="6"/>
  <c r="N201" i="6"/>
  <c r="O160" i="6"/>
  <c r="N160" i="6"/>
  <c r="O84" i="6"/>
  <c r="N84" i="6"/>
  <c r="O214" i="6"/>
  <c r="N214" i="6"/>
  <c r="O180" i="6"/>
  <c r="N180" i="6"/>
  <c r="O220" i="6"/>
  <c r="N220" i="6"/>
  <c r="O184" i="6"/>
  <c r="N184" i="6"/>
  <c r="O203" i="6"/>
  <c r="N203" i="6"/>
  <c r="O229" i="6"/>
  <c r="N229" i="6"/>
  <c r="O152" i="6"/>
  <c r="N152" i="6"/>
  <c r="O233" i="6"/>
  <c r="N233" i="6"/>
  <c r="O195" i="6"/>
  <c r="N195" i="6"/>
  <c r="Q227" i="6"/>
  <c r="O155" i="6"/>
  <c r="N155" i="6"/>
  <c r="O216" i="6"/>
  <c r="N216" i="6"/>
  <c r="O187" i="6"/>
  <c r="N187" i="6"/>
  <c r="O105" i="6"/>
  <c r="N105" i="6"/>
  <c r="O104" i="6"/>
  <c r="N104" i="6"/>
  <c r="O122" i="6"/>
  <c r="N122" i="6"/>
  <c r="O109" i="6"/>
  <c r="N109" i="6"/>
  <c r="O174" i="6"/>
  <c r="N174" i="6"/>
  <c r="O237" i="6"/>
  <c r="N237" i="6"/>
  <c r="O156" i="6"/>
  <c r="N156" i="6"/>
  <c r="O129" i="6"/>
  <c r="N129" i="6"/>
  <c r="O218" i="6"/>
  <c r="N218" i="6"/>
  <c r="O114" i="6"/>
  <c r="N114" i="6"/>
  <c r="O211" i="6"/>
  <c r="N211" i="6"/>
  <c r="O221" i="6"/>
  <c r="N221" i="6"/>
  <c r="O151" i="6"/>
  <c r="N151" i="6"/>
  <c r="O227" i="6"/>
  <c r="N227" i="6"/>
  <c r="O137" i="6"/>
  <c r="N137" i="6"/>
  <c r="O67" i="6"/>
  <c r="N67" i="6"/>
</calcChain>
</file>

<file path=xl/sharedStrings.xml><?xml version="1.0" encoding="utf-8"?>
<sst xmlns="http://schemas.openxmlformats.org/spreadsheetml/2006/main" count="4474" uniqueCount="922">
  <si>
    <t>TOTAL</t>
  </si>
  <si>
    <t>LOTE</t>
  </si>
  <si>
    <t>ITEM</t>
  </si>
  <si>
    <t>UNIDADE</t>
  </si>
  <si>
    <t>Peça</t>
  </si>
  <si>
    <r>
      <rPr>
        <b/>
        <sz val="12"/>
        <rFont val="Arial"/>
        <family val="2"/>
      </rPr>
      <t>Disco de serra para madeira 110mm</t>
    </r>
    <r>
      <rPr>
        <sz val="12"/>
        <rFont val="Arial"/>
        <family val="2"/>
      </rPr>
      <t>, Serra Circular para madeira com ponta de metal duro 4.3/8 (110mm)x 24D. Utilizadas para cortar: - Madeiras - Chapas laminadas,  Aglomerados – Compensados - MDF, etc.</t>
    </r>
  </si>
  <si>
    <r>
      <rPr>
        <b/>
        <sz val="12"/>
        <rFont val="Arial"/>
        <family val="2"/>
      </rPr>
      <t>Broca de vídea</t>
    </r>
    <r>
      <rPr>
        <sz val="12"/>
        <rFont val="Arial"/>
        <family val="2"/>
      </rPr>
      <t xml:space="preserve"> para concreto Ø 5,0 mm</t>
    </r>
  </si>
  <si>
    <r>
      <rPr>
        <b/>
        <sz val="12"/>
        <rFont val="Arial"/>
        <family val="2"/>
      </rPr>
      <t>Broca de vídea</t>
    </r>
    <r>
      <rPr>
        <sz val="12"/>
        <rFont val="Arial"/>
        <family val="2"/>
      </rPr>
      <t xml:space="preserve"> Ø 6,0 mm</t>
    </r>
  </si>
  <si>
    <r>
      <rPr>
        <b/>
        <sz val="12"/>
        <rFont val="Arial"/>
        <family val="2"/>
      </rPr>
      <t>Broca de vídea</t>
    </r>
    <r>
      <rPr>
        <sz val="12"/>
        <rFont val="Arial"/>
        <family val="2"/>
      </rPr>
      <t xml:space="preserve"> para concreto Ø 8,0 mm</t>
    </r>
  </si>
  <si>
    <r>
      <rPr>
        <b/>
        <sz val="12"/>
        <rFont val="Arial"/>
        <family val="2"/>
      </rPr>
      <t>Broca de vídea</t>
    </r>
    <r>
      <rPr>
        <sz val="12"/>
        <rFont val="Arial"/>
        <family val="2"/>
      </rPr>
      <t xml:space="preserve"> Ø 10,0 mm</t>
    </r>
  </si>
  <si>
    <r>
      <t xml:space="preserve">Broca de aço rápido </t>
    </r>
    <r>
      <rPr>
        <sz val="12"/>
        <rFont val="Arial"/>
        <family val="2"/>
      </rPr>
      <t>Ø 5,0 mm</t>
    </r>
  </si>
  <si>
    <r>
      <t xml:space="preserve">Broca de aço rápido </t>
    </r>
    <r>
      <rPr>
        <sz val="12"/>
        <rFont val="Arial"/>
        <family val="2"/>
      </rPr>
      <t>Ø 6,0 mm</t>
    </r>
  </si>
  <si>
    <r>
      <t xml:space="preserve">Broca de aço rápido </t>
    </r>
    <r>
      <rPr>
        <sz val="12"/>
        <rFont val="Arial"/>
        <family val="2"/>
      </rPr>
      <t>Ø 8,0 mm</t>
    </r>
  </si>
  <si>
    <r>
      <t xml:space="preserve">Pneu para carrinho de mão, </t>
    </r>
    <r>
      <rPr>
        <sz val="12"/>
        <rFont val="Arial"/>
        <family val="2"/>
      </rPr>
      <t>aro 3,25, com câmara.</t>
    </r>
  </si>
  <si>
    <r>
      <t>Abraçadeira de nylon</t>
    </r>
    <r>
      <rPr>
        <sz val="12"/>
        <rFont val="Arial"/>
        <family val="2"/>
      </rPr>
      <t>, para amarração, 283x4,8 mm, contém 100 peças, cor preta</t>
    </r>
  </si>
  <si>
    <r>
      <t>Borracha de silicone</t>
    </r>
    <r>
      <rPr>
        <sz val="12"/>
        <rFont val="Arial"/>
        <family val="2"/>
      </rPr>
      <t>, incolor, acético, 280g</t>
    </r>
  </si>
  <si>
    <r>
      <rPr>
        <b/>
        <sz val="12"/>
        <rFont val="Arial"/>
        <family val="2"/>
      </rPr>
      <t xml:space="preserve">Adesivo instantâneo </t>
    </r>
    <r>
      <rPr>
        <sz val="12"/>
        <rFont val="Arial"/>
        <family val="2"/>
      </rPr>
      <t>em base de cianoacrilato de etilo, monocomponente de polimerização espontânea por ação da umidade ambiente, 20 g</t>
    </r>
  </si>
  <si>
    <t>Folha</t>
  </si>
  <si>
    <t>Cento</t>
  </si>
  <si>
    <t>Rolo</t>
  </si>
  <si>
    <t>Saco</t>
  </si>
  <si>
    <r>
      <t>Tijolo 8 furos</t>
    </r>
    <r>
      <rPr>
        <sz val="12"/>
        <rFont val="Arial"/>
        <family val="2"/>
      </rPr>
      <t>, 19x19x9</t>
    </r>
  </si>
  <si>
    <r>
      <rPr>
        <b/>
        <sz val="12"/>
        <rFont val="Arial"/>
        <family val="2"/>
      </rPr>
      <t>Fita veda rosca,</t>
    </r>
    <r>
      <rPr>
        <sz val="12"/>
        <rFont val="Arial"/>
        <family val="2"/>
      </rPr>
      <t xml:space="preserve"> 18mmx25m</t>
    </r>
  </si>
  <si>
    <r>
      <t>Tubo de PVC</t>
    </r>
    <r>
      <rPr>
        <sz val="12"/>
        <rFont val="Arial"/>
        <family val="2"/>
      </rPr>
      <t xml:space="preserve"> </t>
    </r>
    <r>
      <rPr>
        <b/>
        <sz val="12"/>
        <rFont val="Arial"/>
        <family val="2"/>
      </rPr>
      <t>para esgoto</t>
    </r>
    <r>
      <rPr>
        <sz val="12"/>
        <rFont val="Arial"/>
        <family val="2"/>
      </rPr>
      <t>, 75 mm, barra com 6 metros</t>
    </r>
  </si>
  <si>
    <r>
      <rPr>
        <b/>
        <sz val="12"/>
        <rFont val="Arial"/>
        <family val="2"/>
      </rPr>
      <t>Registro PVC</t>
    </r>
    <r>
      <rPr>
        <sz val="12"/>
        <rFont val="Arial"/>
        <family val="2"/>
      </rPr>
      <t>, esfera soldável, 20mm</t>
    </r>
  </si>
  <si>
    <r>
      <rPr>
        <b/>
        <sz val="12"/>
        <rFont val="Arial"/>
        <family val="2"/>
      </rPr>
      <t>Registro PVC</t>
    </r>
    <r>
      <rPr>
        <sz val="12"/>
        <rFont val="Arial"/>
        <family val="2"/>
      </rPr>
      <t>, esfera soldável, 25mm</t>
    </r>
  </si>
  <si>
    <r>
      <rPr>
        <b/>
        <sz val="12"/>
        <rFont val="Arial"/>
        <family val="2"/>
      </rPr>
      <t>Registro PVC</t>
    </r>
    <r>
      <rPr>
        <sz val="12"/>
        <rFont val="Arial"/>
        <family val="2"/>
      </rPr>
      <t>, esfera soldável, 32mm</t>
    </r>
  </si>
  <si>
    <r>
      <t>Tubo PVC soldável para água fria</t>
    </r>
    <r>
      <rPr>
        <sz val="12"/>
        <rFont val="Arial"/>
        <family val="2"/>
      </rPr>
      <t>, 32 mm, barra com 6 metros</t>
    </r>
  </si>
  <si>
    <r>
      <t>Adesivo PVC</t>
    </r>
    <r>
      <rPr>
        <sz val="12"/>
        <rFont val="Arial"/>
        <family val="2"/>
      </rPr>
      <t>, frasco 175gr</t>
    </r>
  </si>
  <si>
    <r>
      <t>Jogo de brocas aço rápido</t>
    </r>
    <r>
      <rPr>
        <sz val="12"/>
        <rFont val="Arial"/>
        <family val="2"/>
      </rPr>
      <t>, contendo 25 brocas de aço rápido (hss). Haste paralela. Para furar  metal. Norma din 338, de Ø 1mm até Ø 13mm (não repetidas), com estojo para guardar. Indicação de medidas na broca e no estojo</t>
    </r>
  </si>
  <si>
    <t>Jogo</t>
  </si>
  <si>
    <t>Lima chata 8 polegadas</t>
  </si>
  <si>
    <t>Lima quadrada murca 6''</t>
  </si>
  <si>
    <r>
      <t>Disco de corte para aço e inox</t>
    </r>
    <r>
      <rPr>
        <sz val="12"/>
        <rFont val="Arial"/>
        <family val="2"/>
      </rPr>
      <t>, 115x1x22,2mm. Aplicação para aço e inox, indicadors para cortes de aços carbonos e aços inoxidáveis em manutenção, com 2 telas.</t>
    </r>
  </si>
  <si>
    <r>
      <rPr>
        <b/>
        <sz val="12"/>
        <rFont val="Arial"/>
        <family val="2"/>
      </rPr>
      <t>Escova de aço para lima</t>
    </r>
    <r>
      <rPr>
        <sz val="12"/>
        <rFont val="Arial"/>
        <family val="2"/>
      </rPr>
      <t>. Medindo: 20cm x 5cm x 0,5cm. Cabo de madeira.</t>
    </r>
  </si>
  <si>
    <t>Kit</t>
  </si>
  <si>
    <r>
      <t>Te 90º PVC para esgoto</t>
    </r>
    <r>
      <rPr>
        <sz val="12"/>
        <rFont val="Arial"/>
        <family val="2"/>
      </rPr>
      <t>, 40 mm, cor branca</t>
    </r>
  </si>
  <si>
    <r>
      <t>Te 90º PVC para esgoto</t>
    </r>
    <r>
      <rPr>
        <sz val="12"/>
        <rFont val="Arial"/>
        <family val="2"/>
      </rPr>
      <t>, 75 mm, cor branca</t>
    </r>
  </si>
  <si>
    <r>
      <t>Te 90º PVC para esgoto</t>
    </r>
    <r>
      <rPr>
        <sz val="12"/>
        <rFont val="Arial"/>
        <family val="2"/>
      </rPr>
      <t>, 50 mm, cor branca</t>
    </r>
  </si>
  <si>
    <r>
      <t>Bandeja para pintura</t>
    </r>
    <r>
      <rPr>
        <sz val="12"/>
        <rFont val="Arial"/>
        <family val="2"/>
      </rPr>
      <t>, polietano, para rolos de até 23 cm</t>
    </r>
  </si>
  <si>
    <r>
      <t>Pincel para pintura 1''</t>
    </r>
    <r>
      <rPr>
        <sz val="12"/>
        <rFont val="Arial"/>
        <family val="2"/>
      </rPr>
      <t>, cabo de madeira, cerda pêlo sintético</t>
    </r>
  </si>
  <si>
    <r>
      <t>Pincel para pintura 2''</t>
    </r>
    <r>
      <rPr>
        <sz val="12"/>
        <rFont val="Arial"/>
        <family val="2"/>
      </rPr>
      <t>, cabo de madeira, cerda pêlo sintético</t>
    </r>
  </si>
  <si>
    <r>
      <t>Rolo de lã para pintura</t>
    </r>
    <r>
      <rPr>
        <sz val="12"/>
        <rFont val="Arial"/>
        <family val="2"/>
      </rPr>
      <t>, cabo de 10 cm</t>
    </r>
  </si>
  <si>
    <r>
      <t>Rolo de lã para pintura</t>
    </r>
    <r>
      <rPr>
        <sz val="12"/>
        <rFont val="Arial"/>
        <family val="2"/>
      </rPr>
      <t>, cabo de 23 cm</t>
    </r>
  </si>
  <si>
    <r>
      <rPr>
        <b/>
        <sz val="12"/>
        <rFont val="Arial"/>
        <family val="2"/>
      </rPr>
      <t>Cone de borracha ou pvc</t>
    </r>
    <r>
      <rPr>
        <sz val="12"/>
        <rFont val="Arial"/>
        <family val="2"/>
      </rPr>
      <t>, cone de trânsito (Segurança) vermelho com listas brancas com aproximadamente 80 cm de altura.</t>
    </r>
  </si>
  <si>
    <r>
      <rPr>
        <b/>
        <sz val="12"/>
        <rFont val="Arial"/>
        <family val="2"/>
      </rPr>
      <t>Fita para isolamento de área</t>
    </r>
    <r>
      <rPr>
        <sz val="12"/>
        <rFont val="Arial"/>
        <family val="2"/>
      </rPr>
      <t>, faixa de sinalização em polietileno zebrada preto/amarela 6,50 ou 7 cm de largura. Rolo com 200 metros.</t>
    </r>
  </si>
  <si>
    <r>
      <t>Rolo esponja pequeno para pintura</t>
    </r>
    <r>
      <rPr>
        <sz val="12"/>
        <rFont val="Arial"/>
        <family val="2"/>
      </rPr>
      <t>, com cabo, medindo 9 cm</t>
    </r>
  </si>
  <si>
    <r>
      <t>Assento sanitário (tampa)</t>
    </r>
    <r>
      <rPr>
        <sz val="12"/>
        <rFont val="Arial"/>
        <family val="2"/>
      </rPr>
      <t>, pvc, cor branca, oval.</t>
    </r>
  </si>
  <si>
    <r>
      <t>Curva de PVC longa para esgoto</t>
    </r>
    <r>
      <rPr>
        <sz val="12"/>
        <rFont val="Arial"/>
        <family val="2"/>
      </rPr>
      <t>, 50 mm, cor branca</t>
    </r>
  </si>
  <si>
    <r>
      <rPr>
        <b/>
        <sz val="12"/>
        <rFont val="Arial"/>
        <family val="2"/>
      </rPr>
      <t>Curva de PVC longa para esgoto</t>
    </r>
    <r>
      <rPr>
        <sz val="12"/>
        <rFont val="Arial"/>
        <family val="2"/>
      </rPr>
      <t>, 75 mm, cor branca</t>
    </r>
  </si>
  <si>
    <r>
      <rPr>
        <b/>
        <sz val="12"/>
        <rFont val="Arial"/>
        <family val="2"/>
      </rPr>
      <t xml:space="preserve">Disco para serra widea 110mm, </t>
    </r>
    <r>
      <rPr>
        <sz val="12"/>
        <rFont val="Arial"/>
        <family val="2"/>
      </rPr>
      <t>disco diamantado segmentado para serra mármore, cortes a seco e úmido. Ideal para cortes em Concreto, Ladrilhos Ceramicos, Tijolos, Lajes, Pedras Naturais.</t>
    </r>
  </si>
  <si>
    <r>
      <t xml:space="preserve">Lixa folha d'água, </t>
    </r>
    <r>
      <rPr>
        <sz val="12"/>
        <rFont val="Arial"/>
        <family val="2"/>
      </rPr>
      <t>225x275 mm, pintura de automóveis G240, com 50 folhas</t>
    </r>
  </si>
  <si>
    <r>
      <t>Abraçadeira de nylon</t>
    </r>
    <r>
      <rPr>
        <sz val="12"/>
        <rFont val="Arial"/>
        <family val="2"/>
      </rPr>
      <t>, para amarração, 206x4,8 mm, contém 100 peças, cor preta</t>
    </r>
  </si>
  <si>
    <r>
      <t>Abraçadeira de nylon</t>
    </r>
    <r>
      <rPr>
        <sz val="12"/>
        <rFont val="Arial"/>
        <family val="2"/>
      </rPr>
      <t>, para amarração, 151x3,65 mm, contém 100 peças, cor preta</t>
    </r>
  </si>
  <si>
    <r>
      <rPr>
        <b/>
        <sz val="12"/>
        <rFont val="Arial"/>
        <family val="2"/>
      </rPr>
      <t>Fita dupla face</t>
    </r>
    <r>
      <rPr>
        <sz val="12"/>
        <rFont val="Arial"/>
        <family val="2"/>
      </rPr>
      <t>, 15mmx20m, cinza espessura 0,8mm.</t>
    </r>
  </si>
  <si>
    <r>
      <t>Parafuso auto atarraxante cabeça de panela Phillips</t>
    </r>
    <r>
      <rPr>
        <sz val="12"/>
        <rFont val="Arial"/>
        <family val="2"/>
      </rPr>
      <t>, med.: 3,5 x 25mm</t>
    </r>
  </si>
  <si>
    <r>
      <t>Parafuso auto atarraxante cabeça de panela Phillips</t>
    </r>
    <r>
      <rPr>
        <sz val="12"/>
        <rFont val="Arial"/>
        <family val="2"/>
      </rPr>
      <t>, med.: 3,9 x 32 mm</t>
    </r>
  </si>
  <si>
    <r>
      <t>Parafuso auto atarraxante cabeça de panela Phillips</t>
    </r>
    <r>
      <rPr>
        <sz val="12"/>
        <rFont val="Arial"/>
        <family val="2"/>
      </rPr>
      <t>, med.: 4,8 x 38mm</t>
    </r>
  </si>
  <si>
    <r>
      <t>Parafuso auto atarraxante cabeça de panela Phillips</t>
    </r>
    <r>
      <rPr>
        <sz val="12"/>
        <rFont val="Arial"/>
        <family val="2"/>
      </rPr>
      <t>, med.: 5,5 x 50mm</t>
    </r>
  </si>
  <si>
    <r>
      <rPr>
        <b/>
        <sz val="12"/>
        <rFont val="Arial"/>
        <family val="2"/>
      </rPr>
      <t>Cimento Portland</t>
    </r>
    <r>
      <rPr>
        <sz val="12"/>
        <rFont val="Arial"/>
        <family val="2"/>
      </rPr>
      <t>, CP II, 50 kg. validade mínima de 12 meses.</t>
    </r>
  </si>
  <si>
    <r>
      <t>Fluído insolúvel</t>
    </r>
    <r>
      <rPr>
        <sz val="12"/>
        <rFont val="Arial"/>
        <family val="2"/>
      </rPr>
      <t xml:space="preserve"> para corte de todos os metais, exceto alumínio. Indicado para as operações de rosquear, fresar, furar, mandrilar, alargar, acabar, usinar, repuxar, etc. Deve ter ação lubrificante e refrigerante. Não deve ser inflamável, nem explosivo. Que não contenha 1,1,1 - nem tricloroetano, nem tetracloretano, nem tetracloretano de carbono. 500 ml.</t>
    </r>
  </si>
  <si>
    <r>
      <rPr>
        <b/>
        <sz val="12"/>
        <rFont val="Arial"/>
        <family val="2"/>
      </rPr>
      <t>Lubrificante dispersor de água</t>
    </r>
    <r>
      <rPr>
        <sz val="12"/>
        <rFont val="Arial"/>
        <family val="2"/>
      </rPr>
      <t>. Água aerosol frasco: 300ml. Tubo aerosol de metal com tampa plástica com tubo/canudo prolongador, acoplável no bico do jato aerosol. Características: Composto de Destilado alifático e óleos de petróleo, inibidor de corrosão e propelente, não condutor de eletricidade até 12.000 Volts. Secagem rápida para evitar curto-circuito em sistemas elétricos e eletrônicos. Não conter água, querosene ou silicone na fórmula.</t>
    </r>
  </si>
  <si>
    <r>
      <t xml:space="preserve">Óleo desengripante </t>
    </r>
    <r>
      <rPr>
        <sz val="12"/>
        <rFont val="Arial"/>
        <family val="2"/>
      </rPr>
      <t>em spray, para ferragens, embalagem com no mínimo 300ml.</t>
    </r>
  </si>
  <si>
    <r>
      <t>Silicone com bico dosador</t>
    </r>
    <r>
      <rPr>
        <sz val="12"/>
        <rFont val="Arial"/>
        <family val="2"/>
      </rPr>
      <t xml:space="preserve">, tubo com 300ml, incolor. </t>
    </r>
  </si>
  <si>
    <r>
      <t>Cal hidratado</t>
    </r>
    <r>
      <rPr>
        <sz val="12"/>
        <rFont val="Arial"/>
        <family val="2"/>
      </rPr>
      <t>, embalagem 20 kg.</t>
    </r>
  </si>
  <si>
    <r>
      <t xml:space="preserve">Solvente </t>
    </r>
    <r>
      <rPr>
        <sz val="12"/>
        <rFont val="Arial"/>
        <family val="2"/>
      </rPr>
      <t xml:space="preserve">para diluição de tintas e vernizes, embalagem com 5 litros. </t>
    </r>
  </si>
  <si>
    <r>
      <t xml:space="preserve">Solvente </t>
    </r>
    <r>
      <rPr>
        <sz val="12"/>
        <rFont val="Arial"/>
        <family val="2"/>
      </rPr>
      <t xml:space="preserve">para diluição de tintas e vernizes, embalagem com 900ml. </t>
    </r>
  </si>
  <si>
    <t>Embalagem</t>
  </si>
  <si>
    <t>Frasco</t>
  </si>
  <si>
    <t>Tubo</t>
  </si>
  <si>
    <t>Galão</t>
  </si>
  <si>
    <t>Barra</t>
  </si>
  <si>
    <r>
      <t>Jogo de brocas aço rápido</t>
    </r>
    <r>
      <rPr>
        <sz val="12"/>
        <rFont val="Arial"/>
        <family val="2"/>
      </rPr>
      <t>, contendo 13 brocas de aço rápido (HSS). Haste paralela. Para furar  metal. Norma din 338, de Ø 1,5mm até Ø 6,5mm (não repetidas), com estojo para guardar. Indicação de medidas na broca e no estojo.</t>
    </r>
  </si>
  <si>
    <r>
      <t xml:space="preserve">Broca de aço rápido </t>
    </r>
    <r>
      <rPr>
        <sz val="12"/>
        <rFont val="Arial"/>
        <family val="2"/>
      </rPr>
      <t>Ø 5mm, broca de centro</t>
    </r>
  </si>
  <si>
    <r>
      <t xml:space="preserve">Broca de aço rápido </t>
    </r>
    <r>
      <rPr>
        <sz val="12"/>
        <rFont val="Arial"/>
        <family val="2"/>
      </rPr>
      <t>para metal  Ø 4,0 mm</t>
    </r>
  </si>
  <si>
    <r>
      <t xml:space="preserve">Broca de aço rápido </t>
    </r>
    <r>
      <rPr>
        <sz val="12"/>
        <rFont val="Arial"/>
        <family val="2"/>
      </rPr>
      <t>Ø 2mm, broca de centro</t>
    </r>
  </si>
  <si>
    <r>
      <t xml:space="preserve">Broca de aço rápido </t>
    </r>
    <r>
      <rPr>
        <sz val="12"/>
        <rFont val="Arial"/>
        <family val="2"/>
      </rPr>
      <t>Ø 4mm, broca de centro</t>
    </r>
  </si>
  <si>
    <r>
      <t>Broca sds plus curta de vídea</t>
    </r>
    <r>
      <rPr>
        <sz val="12"/>
        <rFont val="Arial"/>
        <family val="2"/>
      </rPr>
      <t>, Ø 6,0mm</t>
    </r>
  </si>
  <si>
    <r>
      <t>Broca sds plus curta de vídea</t>
    </r>
    <r>
      <rPr>
        <sz val="12"/>
        <rFont val="Arial"/>
        <family val="2"/>
      </rPr>
      <t>, Ø 8,0mm</t>
    </r>
  </si>
  <si>
    <r>
      <rPr>
        <b/>
        <sz val="12"/>
        <rFont val="Arial"/>
        <family val="2"/>
      </rPr>
      <t>Aplicador de silicone</t>
    </r>
    <r>
      <rPr>
        <sz val="12"/>
        <rFont val="Arial"/>
        <family val="2"/>
      </rPr>
      <t>, aço 1020, espessura 0,75mm, acabamento zincado branco, para tubos de 300g, peso aproximado 465g.</t>
    </r>
  </si>
  <si>
    <r>
      <rPr>
        <b/>
        <sz val="12"/>
        <rFont val="Arial"/>
        <family val="2"/>
      </rPr>
      <t xml:space="preserve">Lubrificante e anticorrosivo multiuso </t>
    </r>
    <r>
      <rPr>
        <sz val="12"/>
        <rFont val="Arial"/>
        <family val="2"/>
      </rPr>
      <t>com derivados de petróleo e bico flex top. Embalagem com 500ml. Composição: mistura de concentrados químicos complexos diluídos sem silicones ou lanolinas. Substância mais fina do que a água. Não deixa a peça com aspecto gorduroso como os óleos comuns.</t>
    </r>
  </si>
  <si>
    <r>
      <rPr>
        <b/>
        <sz val="12"/>
        <rFont val="Arial"/>
        <family val="2"/>
      </rPr>
      <t>Máscara de Escurecimento Automático para Solda.</t>
    </r>
    <r>
      <rPr>
        <sz val="12"/>
        <rFont val="Arial"/>
        <family val="2"/>
      </rPr>
      <t xml:space="preserve"> Máscara de solda de escurecimento automático com filtro de 97x47mm e Filtro de proteção DIN9-13 com classe óptica 1/2/1/2 </t>
    </r>
  </si>
  <si>
    <r>
      <t xml:space="preserve">Chave de Grifo 12", </t>
    </r>
    <r>
      <rPr>
        <sz val="12"/>
        <rFont val="Arial"/>
        <family val="2"/>
      </rPr>
      <t>cabo e cabeça em aço vanadio, cabo pintado na cor vermelha, ajuste rápido e de fácil manuseio, própria para uso em tubulações em geral</t>
    </r>
  </si>
  <si>
    <t>Conjunto</t>
  </si>
  <si>
    <t>União soldável 32mm</t>
  </si>
  <si>
    <r>
      <t>Sifão sanfonado universál em PVC,</t>
    </r>
    <r>
      <rPr>
        <sz val="12"/>
        <rFont val="Arial"/>
        <family val="2"/>
      </rPr>
      <t xml:space="preserve"> porca em polipropileno 1 1/2",bucha de redução de 1 1/4" x 78", com anéis de borracha para vedação, comprimento 72cm, diametros de saída DN 38, DN 40, DN 50.</t>
    </r>
  </si>
  <si>
    <t>Te PVC soldável 25mm</t>
  </si>
  <si>
    <r>
      <t xml:space="preserve">Mecanismo universál para caixa de descarga </t>
    </r>
    <r>
      <rPr>
        <sz val="12"/>
        <rFont val="Arial"/>
        <family val="2"/>
      </rPr>
      <t>acoplada acionamento superior, acompanha torre de entrada e torre de saída já com boia integrada possui um filtro na parte infeior da torre de entrada, assim evitando o acumulo de sujeira. Resitente a alta pressão e com sistema de regulagem de altura de água.</t>
    </r>
  </si>
  <si>
    <t>Disco de corte 04. 1/2 115x3.0</t>
  </si>
  <si>
    <t>Disco de desbaste 4.1/2 115</t>
  </si>
  <si>
    <r>
      <rPr>
        <b/>
        <sz val="12"/>
        <rFont val="Arial"/>
        <family val="2"/>
      </rPr>
      <t>BEBEDOURO ELETRICO, TIPO GARRAFÃO, DE 20 LITROS COM 02 TORNEIRAS</t>
    </r>
    <r>
      <rPr>
        <sz val="12"/>
        <rFont val="Arial"/>
        <family val="2"/>
      </rPr>
      <t>. Bebedouro elétrico em inox, tipo coluna para garrafão (bombona de 20 litros), com aparador de respingos, fornece água gelada e natural duas torneiras, sendo uma para água gelada e outra para água na temperatura ambiente, capacidade de resfriamento de no mínimo 2,8 litros/hora, gabinete em aço inoxidável; Tampo superior frontal em poliestireno de alto impacto. Depósito de água em polietileno atóxico com serpentina em aço inoxidável. Unidade frigorífica selada. Disponível nas cores branca, cinza ou em aço inoxidável. Dimensões: (cm) alt: 960 aprox., larg: 305 aprox., prof: 330 aprox. Peso: 16,2 kg aprox. Certificação INMETRO. Assistência técnica de no mínimo de 01 (um) ano. 220V</t>
    </r>
  </si>
  <si>
    <r>
      <rPr>
        <b/>
        <sz val="12"/>
        <rFont val="Arial"/>
        <family val="2"/>
      </rPr>
      <t>Bebedouro elétrico de pressão em inox;</t>
    </r>
    <r>
      <rPr>
        <sz val="12"/>
        <rFont val="Arial"/>
        <family val="2"/>
      </rPr>
      <t xml:space="preserve"> com depósito de água em aço inox; com gabinete em chapa de aço com pintura anticorrosiva; com serpentina de cobre externa, facilitando a higienização; possuir dreno de limpeza; possuir 2 torneiras (copo e jato) em latão cromado; com regulagem de jato d'água; com ralo sifonado, para barrar o mau cheiro proveniente do esgoto; com controle automático da temperatura da água; com altura entre 94cm e 112cm. Tensão de alimentação: 220 v. Cor da tampa e gabinete: inox. Com selo de aprovação do INMETRO.</t>
    </r>
  </si>
  <si>
    <t>449052-38</t>
  </si>
  <si>
    <t>449052-34</t>
  </si>
  <si>
    <t>339030-25</t>
  </si>
  <si>
    <t>339030-42</t>
  </si>
  <si>
    <t>449052-48</t>
  </si>
  <si>
    <t>339030-24</t>
  </si>
  <si>
    <t>339030-16</t>
  </si>
  <si>
    <t>449052-12</t>
  </si>
  <si>
    <t>339030-28</t>
  </si>
  <si>
    <t>339030-03</t>
  </si>
  <si>
    <t>339030-39</t>
  </si>
  <si>
    <t>339030-11</t>
  </si>
  <si>
    <t>339030-26</t>
  </si>
  <si>
    <r>
      <rPr>
        <b/>
        <sz val="12"/>
        <rFont val="Arial"/>
        <family val="2"/>
      </rPr>
      <t xml:space="preserve">Carro funcional com bolsa de vinil </t>
    </r>
    <r>
      <rPr>
        <sz val="12"/>
        <rFont val="Arial"/>
        <family val="2"/>
      </rPr>
      <t>3 bandejas. Acompanha 1 bolsa para lixo, três bandejas e uma base para 4 baldes de 4 litros. Dimensões: 116x57x100 cm, na cor azul.</t>
    </r>
  </si>
  <si>
    <r>
      <rPr>
        <b/>
        <sz val="12"/>
        <rFont val="Arial"/>
        <family val="2"/>
      </rPr>
      <t xml:space="preserve">Carro Industrial para transporte de caixas e cargas </t>
    </r>
    <r>
      <rPr>
        <sz val="12"/>
        <rFont val="Arial"/>
        <family val="2"/>
      </rPr>
      <t xml:space="preserve">em geral com as seguintes características mínimas: Estrutura tubular com material reforçado de alta resistência, roda pneumática com rolamento de rolete, altura de 1,20m, base útil com tamanho mínimo de 370 x 300mm, estrutura metálica em aço carbono, com pintura a pó eletrostática, soldagem pelo processo MIG/MAG, diâmetro da roda 22cm e espessura da roda: 6,5cm e capacidade de carga mínima de 200kg
</t>
    </r>
  </si>
  <si>
    <r>
      <rPr>
        <b/>
        <sz val="12"/>
        <rFont val="Arial"/>
        <family val="2"/>
      </rPr>
      <t>Carro/Carrinho industrial de transporte,</t>
    </r>
    <r>
      <rPr>
        <sz val="12"/>
        <rFont val="Arial"/>
        <family val="2"/>
      </rPr>
      <t xml:space="preserve"> plataforma para no mínimo 800Kg nas dimensões mínimas de 150x80cm de largura. Com 5a. roda dotado de cabo de tração em forma de "T" com articulação. Equipado com 4 rodas, sendo 2 montadas no eixo fixo e 2 na 5a. roda, com freio.
Assoalho de chapa. Roda pneumática 350x8".</t>
    </r>
  </si>
  <si>
    <r>
      <t xml:space="preserve">Escada de alumínio com 6 degraus, </t>
    </r>
    <r>
      <rPr>
        <sz val="12"/>
        <rFont val="Arial"/>
        <family val="2"/>
      </rPr>
      <t>carga máxima 120Kg, sapata 100% borracha, degraus planos e estriados, fixação rígida dos degraus, patamar largo, 5 degraus mais plataforma.</t>
    </r>
  </si>
  <si>
    <r>
      <rPr>
        <b/>
        <sz val="12"/>
        <rFont val="Arial"/>
        <family val="2"/>
      </rPr>
      <t>Broca de metal duro</t>
    </r>
    <r>
      <rPr>
        <sz val="12"/>
        <rFont val="Arial"/>
        <family val="2"/>
      </rPr>
      <t>, diâmetro 3,0 mm, comprimento de corte aproximadamente 18,0 mm.</t>
    </r>
  </si>
  <si>
    <r>
      <rPr>
        <b/>
        <sz val="12"/>
        <rFont val="Arial"/>
        <family val="2"/>
      </rPr>
      <t>Broca de metal duro</t>
    </r>
    <r>
      <rPr>
        <sz val="12"/>
        <rFont val="Arial"/>
        <family val="2"/>
      </rPr>
      <t>, diâmetro 4,0 mm, comprimento de corte aproximadamente 24,0 mm.</t>
    </r>
  </si>
  <si>
    <r>
      <rPr>
        <b/>
        <sz val="12"/>
        <rFont val="Arial"/>
        <family val="2"/>
      </rPr>
      <t>Broca de metal duro</t>
    </r>
    <r>
      <rPr>
        <sz val="12"/>
        <rFont val="Arial"/>
        <family val="2"/>
      </rPr>
      <t>, diâmetro 5,0 mm, comprimento de corte aproximadamente 26,0 mm.</t>
    </r>
  </si>
  <si>
    <r>
      <rPr>
        <b/>
        <sz val="12"/>
        <rFont val="Arial"/>
        <family val="2"/>
      </rPr>
      <t>Broca de metal duro</t>
    </r>
    <r>
      <rPr>
        <sz val="12"/>
        <rFont val="Arial"/>
        <family val="2"/>
      </rPr>
      <t>, diâmetro 6,0 mm, comprimento de corte aproximadamente 30,0 mm.</t>
    </r>
  </si>
  <si>
    <r>
      <rPr>
        <b/>
        <sz val="12"/>
        <rFont val="Arial"/>
        <family val="2"/>
      </rPr>
      <t>Broca de metal duro</t>
    </r>
    <r>
      <rPr>
        <sz val="12"/>
        <rFont val="Arial"/>
        <family val="2"/>
      </rPr>
      <t>, diâmetro 8,0 mm, comprimento de corte aproximadamente 40,0 mm.</t>
    </r>
  </si>
  <si>
    <r>
      <rPr>
        <b/>
        <sz val="12"/>
        <rFont val="Arial"/>
        <family val="2"/>
      </rPr>
      <t>Broca de metal duro</t>
    </r>
    <r>
      <rPr>
        <sz val="12"/>
        <rFont val="Arial"/>
        <family val="2"/>
      </rPr>
      <t>, diâmetro 10,0 mm, comprimento de corte aproximadamente 47,0 mm.</t>
    </r>
  </si>
  <si>
    <r>
      <t xml:space="preserve">Escada de alumínio, multiuso, </t>
    </r>
    <r>
      <rPr>
        <sz val="12"/>
        <rFont val="Arial"/>
        <family val="2"/>
      </rPr>
      <t>4x4 articulada com plataforma e bandeja, 16 degraus, suporta até 150kg.</t>
    </r>
  </si>
  <si>
    <t>Arquivo ermanente</t>
  </si>
  <si>
    <t>Serviços Gerais</t>
  </si>
  <si>
    <r>
      <t xml:space="preserve">Torneira fechamento automático uso em banheiro, lavatorio. </t>
    </r>
    <r>
      <rPr>
        <sz val="12"/>
        <rFont val="Arial"/>
        <family val="2"/>
      </rPr>
      <t>Fechamento automático de água. Fabricada em 100% metal cromado de alta resitência. Botão da torneira em metal, corpo da torneira metal.</t>
    </r>
  </si>
  <si>
    <t>46-01</t>
  </si>
  <si>
    <t>Torneira plástica para jardim - preta 1/2</t>
  </si>
  <si>
    <t>Torneira plástica para jardim - preta 3/4</t>
  </si>
  <si>
    <r>
      <t xml:space="preserve">Joelho 90º soldável, </t>
    </r>
    <r>
      <rPr>
        <sz val="12"/>
        <rFont val="Arial"/>
        <family val="2"/>
      </rPr>
      <t>25 mm</t>
    </r>
  </si>
  <si>
    <t>49-02</t>
  </si>
  <si>
    <r>
      <t xml:space="preserve">Joelho 90º soldável </t>
    </r>
    <r>
      <rPr>
        <sz val="12"/>
        <rFont val="Arial"/>
        <family val="2"/>
      </rPr>
      <t>32mm</t>
    </r>
  </si>
  <si>
    <r>
      <rPr>
        <b/>
        <sz val="12"/>
        <rFont val="Arial"/>
        <family val="2"/>
      </rPr>
      <t>Registro PVC</t>
    </r>
    <r>
      <rPr>
        <sz val="12"/>
        <rFont val="Arial"/>
        <family val="2"/>
      </rPr>
      <t xml:space="preserve"> com união 32mm</t>
    </r>
  </si>
  <si>
    <r>
      <rPr>
        <b/>
        <sz val="12"/>
        <rFont val="Arial"/>
        <family val="2"/>
      </rPr>
      <t>Registro PVC</t>
    </r>
    <r>
      <rPr>
        <sz val="12"/>
        <rFont val="Arial"/>
        <family val="2"/>
      </rPr>
      <t xml:space="preserve"> com união 25mm</t>
    </r>
  </si>
  <si>
    <r>
      <rPr>
        <b/>
        <sz val="12"/>
        <rFont val="Arial"/>
        <family val="2"/>
      </rPr>
      <t>Registro PVC</t>
    </r>
    <r>
      <rPr>
        <sz val="12"/>
        <rFont val="Arial"/>
        <family val="2"/>
      </rPr>
      <t xml:space="preserve"> com união 20mm</t>
    </r>
  </si>
  <si>
    <r>
      <t xml:space="preserve">Tubo PVC soldável para água fria </t>
    </r>
    <r>
      <rPr>
        <sz val="12"/>
        <rFont val="Arial"/>
        <family val="2"/>
      </rPr>
      <t>25mm, barra com 6m</t>
    </r>
  </si>
  <si>
    <r>
      <t xml:space="preserve">Luva soldável para água fria </t>
    </r>
    <r>
      <rPr>
        <sz val="12"/>
        <rFont val="Arial"/>
        <family val="2"/>
      </rPr>
      <t>20mm</t>
    </r>
  </si>
  <si>
    <r>
      <t xml:space="preserve">Luva soldável para água fria </t>
    </r>
    <r>
      <rPr>
        <sz val="12"/>
        <rFont val="Arial"/>
        <family val="2"/>
      </rPr>
      <t>25mm</t>
    </r>
  </si>
  <si>
    <r>
      <t xml:space="preserve">Luva soldável para agua fria </t>
    </r>
    <r>
      <rPr>
        <sz val="12"/>
        <rFont val="Arial"/>
        <family val="2"/>
      </rPr>
      <t>32mm</t>
    </r>
  </si>
  <si>
    <r>
      <t xml:space="preserve">Tubo PVC branco para esgoto </t>
    </r>
    <r>
      <rPr>
        <sz val="12"/>
        <rFont val="Arial"/>
        <family val="2"/>
      </rPr>
      <t>40mm, barra com 6m</t>
    </r>
  </si>
  <si>
    <r>
      <t xml:space="preserve">Tubo PVC branco para esgoto </t>
    </r>
    <r>
      <rPr>
        <sz val="12"/>
        <rFont val="Arial"/>
        <family val="2"/>
      </rPr>
      <t>50mm, barra com 6m</t>
    </r>
  </si>
  <si>
    <r>
      <t xml:space="preserve">Tubo PVC branco para esgoto </t>
    </r>
    <r>
      <rPr>
        <sz val="12"/>
        <rFont val="Arial"/>
        <family val="2"/>
      </rPr>
      <t>100mm, barra com 6m</t>
    </r>
  </si>
  <si>
    <r>
      <t xml:space="preserve">Kit reparo com mola para válvula </t>
    </r>
    <r>
      <rPr>
        <sz val="12"/>
        <rFont val="Arial"/>
        <family val="2"/>
      </rPr>
      <t>de descarga compatível com Hydra 1 1/4"</t>
    </r>
  </si>
  <si>
    <r>
      <t xml:space="preserve">Kit reparo com mola para válvula </t>
    </r>
    <r>
      <rPr>
        <sz val="12"/>
        <rFont val="Arial"/>
        <family val="2"/>
      </rPr>
      <t>de descarga compatível com  Hydra 1 1/2"</t>
    </r>
  </si>
  <si>
    <r>
      <t xml:space="preserve">Kit reparo para válvula de descarga </t>
    </r>
    <r>
      <rPr>
        <sz val="12"/>
        <rFont val="Arial"/>
        <family val="2"/>
      </rPr>
      <t xml:space="preserve">FT-15 - P 41 - L 20 </t>
    </r>
  </si>
  <si>
    <r>
      <rPr>
        <b/>
        <sz val="12"/>
        <rFont val="Arial"/>
        <family val="2"/>
      </rPr>
      <t>Massa elástica para calafetar</t>
    </r>
    <r>
      <rPr>
        <sz val="12"/>
        <rFont val="Arial"/>
        <family val="2"/>
      </rPr>
      <t xml:space="preserve"> 500g cinza</t>
    </r>
  </si>
  <si>
    <r>
      <t xml:space="preserve">Válvula mictório </t>
    </r>
    <r>
      <rPr>
        <sz val="12"/>
        <rFont val="Arial"/>
        <family val="2"/>
      </rPr>
      <t>fechamento automático 1/2</t>
    </r>
  </si>
  <si>
    <r>
      <t xml:space="preserve">Bucha Nylon </t>
    </r>
    <r>
      <rPr>
        <sz val="12"/>
        <rFont val="Arial"/>
        <family val="2"/>
      </rPr>
      <t>5mm</t>
    </r>
  </si>
  <si>
    <r>
      <t xml:space="preserve">Bucha Nylon </t>
    </r>
    <r>
      <rPr>
        <sz val="12"/>
        <rFont val="Arial"/>
        <family val="2"/>
      </rPr>
      <t>6mm</t>
    </r>
  </si>
  <si>
    <r>
      <t xml:space="preserve">Bucha Nylon </t>
    </r>
    <r>
      <rPr>
        <sz val="12"/>
        <rFont val="Arial"/>
        <family val="2"/>
      </rPr>
      <t>8mm</t>
    </r>
  </si>
  <si>
    <r>
      <t xml:space="preserve">Bucha Nylon </t>
    </r>
    <r>
      <rPr>
        <sz val="12"/>
        <rFont val="Arial"/>
        <family val="2"/>
      </rPr>
      <t>10 mm</t>
    </r>
  </si>
  <si>
    <r>
      <t xml:space="preserve">Bucha Nylon </t>
    </r>
    <r>
      <rPr>
        <sz val="12"/>
        <rFont val="Arial"/>
        <family val="2"/>
      </rPr>
      <t>12 mm</t>
    </r>
  </si>
  <si>
    <t>Adaptador soldável curto com bolsa e rosca 32 x 1"</t>
  </si>
  <si>
    <t>Depto. De Química</t>
  </si>
  <si>
    <t>Depto. De Eng. Mecânica</t>
  </si>
  <si>
    <t>Oficina da Eng. Mecânica</t>
  </si>
  <si>
    <t>Depto de Engenharia Elétrica</t>
  </si>
  <si>
    <t>LCP</t>
  </si>
  <si>
    <t>PET</t>
  </si>
  <si>
    <t>Lab. Eletromag.</t>
  </si>
  <si>
    <t>LAPESC/LAPAE</t>
  </si>
  <si>
    <t>GERM</t>
  </si>
  <si>
    <t>nPEE</t>
  </si>
  <si>
    <t>GEB</t>
  </si>
  <si>
    <t>LAME</t>
  </si>
  <si>
    <r>
      <t xml:space="preserve">Broca cilíndrica de aço rápido </t>
    </r>
    <r>
      <rPr>
        <sz val="12"/>
        <rFont val="Arial"/>
        <family val="2"/>
      </rPr>
      <t>Ø 0,8mm, helicoidal</t>
    </r>
  </si>
  <si>
    <r>
      <t xml:space="preserve">Broca cilíndrica de aço rápido </t>
    </r>
    <r>
      <rPr>
        <sz val="12"/>
        <rFont val="Arial"/>
        <family val="2"/>
      </rPr>
      <t>Ø 1,0mm, helicoidal</t>
    </r>
  </si>
  <si>
    <r>
      <t xml:space="preserve">Broca cilíndrica de aço rápido </t>
    </r>
    <r>
      <rPr>
        <sz val="12"/>
        <rFont val="Arial"/>
        <family val="2"/>
      </rPr>
      <t>Ø 1,5mm, helicoidal</t>
    </r>
  </si>
  <si>
    <r>
      <rPr>
        <b/>
        <sz val="12"/>
        <rFont val="Arial"/>
        <family val="2"/>
      </rPr>
      <t>Massa epoxi bicomponente</t>
    </r>
    <r>
      <rPr>
        <sz val="12"/>
        <rFont val="Arial"/>
        <family val="2"/>
      </rPr>
      <t>, para aplicação em vidro, metais, cerâmica e plásticos. Resina na cor Branca e na cor Endurecedor Cinza. Secagem de 120min, sem amianto, embalagem de 250g.</t>
    </r>
  </si>
  <si>
    <r>
      <rPr>
        <b/>
        <sz val="12"/>
        <rFont val="Arial"/>
        <family val="2"/>
      </rPr>
      <t>Adesivo epóxi bicomponente de secagem rápida</t>
    </r>
    <r>
      <rPr>
        <sz val="12"/>
        <rFont val="Arial"/>
        <family val="2"/>
      </rPr>
      <t>, embalagem de 21g/14ml, tempo de curagem de 10min. Para aplicação em metais, pedras, cerâmicas, madeira e plásticos.</t>
    </r>
  </si>
  <si>
    <r>
      <t xml:space="preserve">Broca de aço rápido </t>
    </r>
    <r>
      <rPr>
        <sz val="12"/>
        <rFont val="Arial"/>
        <family val="2"/>
      </rPr>
      <t>Ø 3,0mm, helicoidal</t>
    </r>
  </si>
  <si>
    <r>
      <t xml:space="preserve">Broca de aço rápido </t>
    </r>
    <r>
      <rPr>
        <sz val="12"/>
        <rFont val="Arial"/>
        <family val="2"/>
      </rPr>
      <t>Ø 3,2mm, helicoidal</t>
    </r>
  </si>
  <si>
    <r>
      <t xml:space="preserve">Broca de aço rápido </t>
    </r>
    <r>
      <rPr>
        <sz val="12"/>
        <rFont val="Arial"/>
        <family val="2"/>
      </rPr>
      <t>Ø 6,5mm helicoidal</t>
    </r>
  </si>
  <si>
    <t>Chave combinada aço inox 10mm</t>
  </si>
  <si>
    <t>Alicate de Corte Rente 4,5''</t>
  </si>
  <si>
    <r>
      <t xml:space="preserve">Fita plástica isolante em PVC auto-extigüível 19mm x 10m, </t>
    </r>
    <r>
      <rPr>
        <sz val="12"/>
        <rFont val="Arial"/>
        <family val="2"/>
      </rPr>
      <t>isol. p/ 750V, classe de temperatura 90º, conforme Normas NBR-5410 e NBR-5037, UL 510 e INMETRO; Cor preta</t>
    </r>
  </si>
  <si>
    <t>Almoxarifado do DEE</t>
  </si>
  <si>
    <t>LAMAN</t>
  </si>
  <si>
    <t>Oficina do DFIS</t>
  </si>
  <si>
    <r>
      <t xml:space="preserve">Almotolia para lubrificação, 500 ml, bico flexível:
</t>
    </r>
    <r>
      <rPr>
        <sz val="12"/>
        <rFont val="Arial"/>
        <family val="2"/>
      </rPr>
      <t xml:space="preserve">Bomba de lubrificação,  indicada para lubrificação com graxa ou óleo em máquinas e equipamentos.  O corpo deve ser de fabricado de chapas de aço conformadas, possuir: pintura eletrostática; bico flexível; capacidade mínima de 500 ml. Deve ser produzida e testada conforme normas específicas.
</t>
    </r>
  </si>
  <si>
    <r>
      <t xml:space="preserve">Almotolia para lubrificação, 500 ml, bico fixo/rígido:
</t>
    </r>
    <r>
      <rPr>
        <sz val="12"/>
        <rFont val="Arial"/>
        <family val="2"/>
      </rPr>
      <t>Bomba de lubrificação,  indicada para lubrificação com graxa ou óleo em máquinas e equipamentos.  O corpo deve ser de fabricado de chapas de aço conformadas, possuir: pintura eletrostática; bico fixo/rígido; capacidade mínima de 500 ml. Deve ser produzida e testada conforme normas específicas.</t>
    </r>
  </si>
  <si>
    <r>
      <t xml:space="preserve">Pulverizador de compressão prévia 1l:
</t>
    </r>
    <r>
      <rPr>
        <sz val="12"/>
        <rFont val="Arial"/>
        <family val="2"/>
      </rPr>
      <t>Pressão de trabalho: 45psi (mínimo); Capacidade total: 1,25 Litro (mínimo); Capacidade útil: 1,0 litro(mínimo); Peso líquido aprox.: 580gb(mínimo). Durante a pulverização não deve ser  necessário acionamento constante. Deve possuir:  válvula de segurança;  ponta de pulverização regulável, manutenção simples. Deve ser bastante durável e ideal para a aplicação de inseticidas, herbicidas, adubos foliares, conservantes em madeira, detergentes para limpeza em geral, desengraxantes para automóveis, motos e máquinas em geral, assim como para sanitização de residências, hotéis, restaurantes, etc.</t>
    </r>
  </si>
  <si>
    <r>
      <t xml:space="preserve">Óleo protetivo:
</t>
    </r>
    <r>
      <rPr>
        <sz val="12"/>
        <rFont val="Arial"/>
        <family val="2"/>
      </rPr>
      <t xml:space="preserve">Fornecido em embalagens metálicas de 5 L(mínimo). Tixotrópico – torna-se ceroso logo após a aplicação evitando o escorrimento e formando um filme mais resistente a corrosão. Deve ser Protetivo Tipo B, conforme a Norma API 686 do American Petroleum Institute. Deve atender as seguintes propriedades: Aspecto Líquido marrom, Densidade a 25 ºC (g/mL) 0,82 – 0,85; Teste de lubricidade: Conforme padrão Teste de corrosão em névoa salina 500 horas mínimo. Viscosidade Copo Ford 4 a 25 °C  20 – 30 segundos . Deve ser uma combinação de petrolatos oxidados, lubrificantes minerais e sintéticos, aditivos anticorrosivos de última geração e agentes tixotrópicos. Que obtenha a finalidade de excelência como protetivo Inibidor de Corrosão e um Lubrificante para Mecanismos Expostos a Intemperismo Moderado, Alta Pressão, Impacto e Vibração. Que seja indicado para a proteção de equipamentos armazenados e/ou expostos ao ar livre ou maresia, sob condições climáticas moderadas, tais como: fuselagem de aeronaves, cabos, correntes, correias, roletes, molas, equipamentos para exportação por via marítima, guindastes, pontes rolantes, escavadeiras, máquinas de terraplanagem, implementos agrícolas, portas automotivas e de vagões (trens e metrô), moldes e peças estocadas, peças recém-usinadas etc. Deve formar um  filme ceroso flexível super protetor. Aplica-se líquido, facilitando a penetração em locais de difícil acesso, após, torna-se ceroso rapidamente, evitando o escorrimento. Não deve trincar com a variação da temperatura ou vibração. Deve ser facilmente removido com solvente após a utilização. Pode ser aplicado com: pincel, pulverizador ou imersão. </t>
    </r>
  </si>
  <si>
    <r>
      <rPr>
        <b/>
        <sz val="12"/>
        <rFont val="Arial"/>
        <family val="2"/>
      </rPr>
      <t>Óleo solúvel</t>
    </r>
    <r>
      <rPr>
        <sz val="12"/>
        <rFont val="Arial"/>
        <family val="2"/>
      </rPr>
      <t xml:space="preserve">
Indicado para usinagem de metais. Pode ser usado em qualquer máquinas operatrizes como: fresadoras, furadeiras, tornos, tornos CNCs, rosqueadeiras, serras, entre outras. Pode ser utilizado puro ou diluído (1 litro de óleo para 19 litros de água). Deve ser um fluído sintético, biodegradável, elaborado a partir de aditivos de extrema pressão, oleosidade, absorção de calor, anti-ferruginoso, anti-espumante, bactericida, untuoso, viscoso e transparente em solução aquosa. Deve proporcionar  rendimento superior nas ferramentas de corte e excelente acabamento das peças usinadas. Embalagem contendo 1 litro do fluído especificado.</t>
    </r>
  </si>
  <si>
    <r>
      <rPr>
        <b/>
        <sz val="12"/>
        <rFont val="Arial"/>
        <family val="2"/>
      </rPr>
      <t xml:space="preserve">Óleo solúvel </t>
    </r>
    <r>
      <rPr>
        <sz val="12"/>
        <rFont val="Arial"/>
        <family val="2"/>
      </rPr>
      <t xml:space="preserve">
Indicado para usinagem de metais. Pode ser usado em qualquer máquinas operatrizes como: fresadoras, furadeiras, tornos, tornos CNCs, rosqueadeiras, serras, entre outras. Pode ser utilizado puro ou diluído (1 litro de óleo para 19 litros de água). Deve ser um fluído sintético, biodegradável, elaborado a partir de aditivos de extrema pressão, oleosidade, absorção de calor, anti-ferruginoso, anti-espumante, bactericida, untuoso, viscoso e transparente em solução aquosa. Deve proporcionar  rendimento superior nas ferramentas de corte e excelente acabamento das peças usinadas. Embalagem contendo 20 litros do fluído especificado.</t>
    </r>
  </si>
  <si>
    <r>
      <t xml:space="preserve">Funil para uso geral
</t>
    </r>
    <r>
      <rPr>
        <sz val="12"/>
        <rFont val="Arial"/>
        <family val="2"/>
      </rPr>
      <t xml:space="preserve">Deve ser construído com chapas de aço e tubos de aços conificados, soldados  eletronicamente, indicado para uso geral, possuir cano reto e comprimento mínimo de 300 mm.  </t>
    </r>
    <r>
      <rPr>
        <b/>
        <sz val="12"/>
        <rFont val="Arial"/>
        <family val="2"/>
      </rPr>
      <t xml:space="preserve">
</t>
    </r>
  </si>
  <si>
    <r>
      <t xml:space="preserve">Óleo lubrificante de guias e barramentos 20 litros
</t>
    </r>
    <r>
      <rPr>
        <sz val="12"/>
        <rFont val="Arial"/>
        <family val="2"/>
      </rPr>
      <t xml:space="preserve">Atender a especificação de classe de viscosidade: ISO VG 68. Embalagem:  Balde de 20 litros. Deve ser indicado como óleo lubrificante para guias e barramentos. Devem ser lubrificantes de bases parafínicas que possuem propriedades de extrema pressão, alta adesividade, boa untuosidade, anti-emperrante, estabilidade à oxidação, antidesgaste e anti-espuma, destinados a lubrificação de mesas e  guias de todos os tipos de máquina-ferramenta. Deve ser indicado como lubrificantes funcionais para aplicação em guias e barramentos de máquinas operatrizes, lubrificação de redutores sem fim-coroa, esteiras, rolamentos e mancais de indústrias de vidros, têxteis. tipografias, tinturarias, indústria alimentícias, onde se deseja um lubrificante que evite ao máximo  o respingo durante a produção. </t>
    </r>
  </si>
  <si>
    <r>
      <t xml:space="preserve">Funil 2 curvas. </t>
    </r>
    <r>
      <rPr>
        <sz val="12"/>
        <rFont val="Arial"/>
        <family val="2"/>
      </rPr>
      <t xml:space="preserve">Deve ser construído com chapas de aço e tubos conificados, soldados eletronicamente, indicado para uso geral, deve possuir dois cotovelos e comprimento mínimo de 250mm. </t>
    </r>
  </si>
  <si>
    <t>PRAPEG Desafio Solar</t>
  </si>
  <si>
    <t>PROEX Determinação de Curvas de Descarga em rios no Município de Joinville/SC</t>
  </si>
  <si>
    <r>
      <t xml:space="preserve">Escada de alumínio multiuso 4x4 articulada </t>
    </r>
    <r>
      <rPr>
        <sz val="12"/>
        <rFont val="Arial"/>
        <family val="2"/>
      </rPr>
      <t>com plataforma e bandeja</t>
    </r>
  </si>
  <si>
    <t>26-02</t>
  </si>
  <si>
    <t>26-01</t>
  </si>
  <si>
    <t>28-02</t>
  </si>
  <si>
    <t>PRAPEG - BAJA</t>
  </si>
  <si>
    <r>
      <t xml:space="preserve">Broca de aço rápido </t>
    </r>
    <r>
      <rPr>
        <sz val="12"/>
        <rFont val="Arial"/>
        <family val="2"/>
      </rPr>
      <t>Ø 0,8mm, helicoidal</t>
    </r>
  </si>
  <si>
    <r>
      <t xml:space="preserve">Broca de aço rápido </t>
    </r>
    <r>
      <rPr>
        <sz val="12"/>
        <rFont val="Arial"/>
        <family val="2"/>
      </rPr>
      <t>Ø 1,0mm, helicoidal</t>
    </r>
  </si>
  <si>
    <t>Abraçadeira para tubo soldável 20mm PVC</t>
  </si>
  <si>
    <t>Abraçadeira para tudo soldável 25mm PVC</t>
  </si>
  <si>
    <t>Abraçadeira para tubo soldável 32mm. PVC</t>
  </si>
  <si>
    <t>26-11</t>
  </si>
  <si>
    <t>28-01</t>
  </si>
  <si>
    <t>56-05</t>
  </si>
  <si>
    <t>44-03</t>
  </si>
  <si>
    <t>28-04</t>
  </si>
  <si>
    <t>28-03</t>
  </si>
  <si>
    <t>61-10</t>
  </si>
  <si>
    <t>339030-35</t>
  </si>
  <si>
    <t>Conjunto Mini Retifica / Micro Retífica com 40 Peças - 220V  250w</t>
  </si>
  <si>
    <t>61-16</t>
  </si>
  <si>
    <t>10-01</t>
  </si>
  <si>
    <t>28-06</t>
  </si>
  <si>
    <r>
      <rPr>
        <b/>
        <sz val="12"/>
        <rFont val="Arial"/>
        <family val="2"/>
      </rPr>
      <t>TINTA ACRILICA P/SINALIZACAO(DEMARCACAO) VIARIA. AMARELA A BASE DE RESINA ACRILICA,18 LITROS,EMULSÃO EM AGUA</t>
    </r>
    <r>
      <rPr>
        <sz val="12"/>
        <rFont val="Arial"/>
        <family val="2"/>
      </rPr>
      <t>. Tinta acrílica para piso, para pintura de faixas de demarcação, cor amarela, acabamento brilho emborrachada. Lata com 18 litros. ATENDENDO A ESPECIFICAÇÃO DA ABNT NBR-11862</t>
    </r>
  </si>
  <si>
    <r>
      <rPr>
        <b/>
        <sz val="12"/>
        <color rgb="FF222222"/>
        <rFont val="Arial"/>
        <family val="2"/>
      </rPr>
      <t>TINTA ACRILICA P/SINALIZACAO(DEMARCACAO) VIARIA TINTA PARA DEMARCACAO COR AZUL.</t>
    </r>
    <r>
      <rPr>
        <sz val="12"/>
        <color rgb="FF222222"/>
        <rFont val="Arial"/>
        <family val="2"/>
      </rPr>
      <t xml:space="preserve"> Tinta para demarcação, Azul - PNE Norma 9050, tipo "emborrachada", padrão DENIT. Lata de 18 Litros. ATENDENDO A ESPECIFICAÇÃO DA ABNT NBR-11862</t>
    </r>
  </si>
  <si>
    <r>
      <rPr>
        <b/>
        <sz val="12"/>
        <rFont val="Arial"/>
        <family val="2"/>
      </rPr>
      <t xml:space="preserve">TINTA ACRILICA P/SINALIZACAO(DEMARCACAO) VIARIA. NA COR BRANCA GALAO 18 LITROS. </t>
    </r>
    <r>
      <rPr>
        <sz val="12"/>
        <rFont val="Arial"/>
        <family val="2"/>
      </rPr>
      <t>Tinta para demarcação, Branca, tipo "emborrachada". Lata de 18 Litros. ATENDENDO A ESPECIFICAÇÃO DA ABNT NBR-11862</t>
    </r>
  </si>
  <si>
    <r>
      <rPr>
        <b/>
        <sz val="12"/>
        <rFont val="Arial"/>
        <family val="2"/>
      </rPr>
      <t>Verniz mogno</t>
    </r>
    <r>
      <rPr>
        <sz val="12"/>
        <rFont val="Arial"/>
        <family val="2"/>
      </rPr>
      <t>, uso interno/externo, com filtro solar, embalagem com 3,6 litros.</t>
    </r>
    <r>
      <rPr>
        <sz val="12"/>
        <color rgb="FFFF0000"/>
        <rFont val="Arial"/>
        <family val="2"/>
      </rPr>
      <t xml:space="preserve"> </t>
    </r>
    <r>
      <rPr>
        <sz val="12"/>
        <rFont val="Arial"/>
        <family val="2"/>
      </rPr>
      <t>Brilhante</t>
    </r>
  </si>
  <si>
    <r>
      <rPr>
        <b/>
        <sz val="12"/>
        <rFont val="Arial"/>
        <family val="2"/>
      </rPr>
      <t>Verniz transparente</t>
    </r>
    <r>
      <rPr>
        <sz val="12"/>
        <rFont val="Arial"/>
        <family val="2"/>
      </rPr>
      <t>, uso interno/externo, com filtro solar, embalagem com 3,6 litros. Brilhante</t>
    </r>
  </si>
  <si>
    <t>Engate flexível de PVC para água fria 1/2" x 40cm, branco</t>
  </si>
  <si>
    <t>Engate flexível de PVC para água fria 1/2" x 60cm, branco</t>
  </si>
  <si>
    <r>
      <rPr>
        <b/>
        <sz val="12"/>
        <rFont val="Arial"/>
        <family val="2"/>
      </rPr>
      <t xml:space="preserve">Fita adesiva multiuso, </t>
    </r>
    <r>
      <rPr>
        <sz val="12"/>
        <rFont val="Arial"/>
        <family val="2"/>
      </rPr>
      <t>composto por filme de polietileno reforçado com tecido laminado de algodão, coberto com adesivo de borracha natural, resina sintética, 50mmx10m, cor prata.</t>
    </r>
  </si>
  <si>
    <t>339030-19</t>
  </si>
  <si>
    <t>25-05</t>
  </si>
  <si>
    <t>339030-02</t>
  </si>
  <si>
    <t>28-6</t>
  </si>
  <si>
    <t>54-10</t>
  </si>
  <si>
    <t>449052-42</t>
  </si>
  <si>
    <t>56-11</t>
  </si>
  <si>
    <t>339030-44</t>
  </si>
  <si>
    <t>63-10</t>
  </si>
  <si>
    <r>
      <t>Tinta acrílica à base de água</t>
    </r>
    <r>
      <rPr>
        <sz val="12"/>
        <rFont val="Arial"/>
        <family val="2"/>
      </rPr>
      <t>,</t>
    </r>
    <r>
      <rPr>
        <b/>
        <sz val="12"/>
        <rFont val="Arial"/>
        <family val="2"/>
      </rPr>
      <t xml:space="preserve"> </t>
    </r>
    <r>
      <rPr>
        <sz val="12"/>
        <rFont val="Arial"/>
        <family val="2"/>
      </rPr>
      <t>cor branca, galão 18 litros, fosca, tipo premium.</t>
    </r>
  </si>
  <si>
    <r>
      <t>Tinta acrílica à base de água</t>
    </r>
    <r>
      <rPr>
        <sz val="12"/>
        <rFont val="Arial"/>
        <family val="2"/>
      </rPr>
      <t>,</t>
    </r>
    <r>
      <rPr>
        <b/>
        <sz val="12"/>
        <rFont val="Arial"/>
        <family val="2"/>
      </rPr>
      <t xml:space="preserve"> </t>
    </r>
    <r>
      <rPr>
        <sz val="12"/>
        <rFont val="Arial"/>
        <family val="2"/>
      </rPr>
      <t>cor palha, galão 18 litros, fosca,  tipo premium.</t>
    </r>
  </si>
  <si>
    <r>
      <t xml:space="preserve">Joelho Conexão em "PVC", para água fria, tipo "Joelho 90º Soldável" 20mm, </t>
    </r>
    <r>
      <rPr>
        <sz val="12"/>
        <rFont val="Arial"/>
        <family val="2"/>
      </rPr>
      <t>Linha Soldável.Material - PVC - Cloreto de Polivinila, cor marrom.</t>
    </r>
  </si>
  <si>
    <r>
      <t xml:space="preserve">Lavatório de Louça Parede com Coluna
</t>
    </r>
    <r>
      <rPr>
        <sz val="12"/>
        <color rgb="FF222222"/>
        <rFont val="Arial"/>
        <family val="2"/>
      </rPr>
      <t>Fabricado em Cerâmica Esmaltada. Altura mínima da coluna : 70 cm; Medidas mínimas do lavatório: comprimento: 49 cm, diâmetro: 40 cm; largura: 40 cm.</t>
    </r>
    <r>
      <rPr>
        <b/>
        <sz val="12"/>
        <color rgb="FF222222"/>
        <rFont val="Arial"/>
        <family val="2"/>
      </rPr>
      <t xml:space="preserve">
</t>
    </r>
  </si>
  <si>
    <t>339030-21</t>
  </si>
  <si>
    <r>
      <rPr>
        <b/>
        <sz val="12"/>
        <rFont val="Arial"/>
        <family val="2"/>
      </rPr>
      <t xml:space="preserve">Controle Remoto Universal, e Compatível Com 98% Dos Modelos De Ar Condicionado Split E Tem Alcance De Até 8 Metros. Permite </t>
    </r>
    <r>
      <rPr>
        <sz val="12"/>
        <rFont val="Arial"/>
        <family val="2"/>
      </rPr>
      <t xml:space="preserve">Programar, Apenas Inserindo no Controle o Código Da Marca.  Algumas Marcas De Ar Condicionado Compatível : Samsung , Lg, Midea, Carrier, Springer, Consul, Electrolux, Fujitsu, York, Gree, Hitachi, Philco, Panasonic, etc.
</t>
    </r>
  </si>
  <si>
    <t>449052-28</t>
  </si>
  <si>
    <t>10-03</t>
  </si>
  <si>
    <r>
      <t>Broca de aço rápido</t>
    </r>
    <r>
      <rPr>
        <sz val="12"/>
        <rFont val="Arial"/>
        <family val="2"/>
      </rPr>
      <t xml:space="preserve"> Ø 15,5mm, helicoidal, DIN 338</t>
    </r>
  </si>
  <si>
    <r>
      <t xml:space="preserve">Broca de aço rápido </t>
    </r>
    <r>
      <rPr>
        <sz val="12"/>
        <rFont val="Arial"/>
        <family val="2"/>
      </rPr>
      <t>Ø 16mm, helicoidal, DIN 338</t>
    </r>
  </si>
  <si>
    <r>
      <t>Broca de aço rápido</t>
    </r>
    <r>
      <rPr>
        <sz val="12"/>
        <rFont val="Arial"/>
        <family val="2"/>
      </rPr>
      <t xml:space="preserve"> Ø 18mm, helicoidal, DIN 338</t>
    </r>
  </si>
  <si>
    <r>
      <t xml:space="preserve">Broca de aço rápido </t>
    </r>
    <r>
      <rPr>
        <sz val="12"/>
        <rFont val="Arial"/>
        <family val="2"/>
      </rPr>
      <t>Ø 20mm, helicoidal, DIN 338</t>
    </r>
  </si>
  <si>
    <r>
      <t xml:space="preserve">Broca de aço rápido </t>
    </r>
    <r>
      <rPr>
        <sz val="12"/>
        <rFont val="Arial"/>
        <family val="2"/>
      </rPr>
      <t>Ø 22mm, helicoidal, DIN 338</t>
    </r>
  </si>
  <si>
    <r>
      <t xml:space="preserve">Broca de aço rápido </t>
    </r>
    <r>
      <rPr>
        <sz val="12"/>
        <rFont val="Arial"/>
        <family val="2"/>
      </rPr>
      <t>Ø 25mm, helicoidal, DIN 338</t>
    </r>
  </si>
  <si>
    <t>05477-1 -012</t>
  </si>
  <si>
    <t>32-02</t>
  </si>
  <si>
    <t>25-01</t>
  </si>
  <si>
    <t>15-03</t>
  </si>
  <si>
    <t>50-03</t>
  </si>
  <si>
    <t>36-02</t>
  </si>
  <si>
    <t>46-05</t>
  </si>
  <si>
    <t>14-1</t>
  </si>
  <si>
    <t>04795-3-001</t>
  </si>
  <si>
    <t>05512-3-001</t>
  </si>
  <si>
    <t>05010-5-005</t>
  </si>
  <si>
    <t>05477-1-015</t>
  </si>
  <si>
    <t>07977-4-008</t>
  </si>
  <si>
    <t>10234-2-005</t>
  </si>
  <si>
    <t>09110-3-005</t>
  </si>
  <si>
    <t>10234-2-013</t>
  </si>
  <si>
    <t>10234-2-014</t>
  </si>
  <si>
    <t>10234-2-015</t>
  </si>
  <si>
    <t>10234-2-016</t>
  </si>
  <si>
    <t>11771-4-001</t>
  </si>
  <si>
    <t>11772-2-001</t>
  </si>
  <si>
    <t>11772-2-002</t>
  </si>
  <si>
    <t>00266-6-015</t>
  </si>
  <si>
    <t>11844-3-00101</t>
  </si>
  <si>
    <t>00278-0-005</t>
  </si>
  <si>
    <t>07190-0-015</t>
  </si>
  <si>
    <t>07977-4-003</t>
  </si>
  <si>
    <t>00266-6-017</t>
  </si>
  <si>
    <t>00266-6-018</t>
  </si>
  <si>
    <t>00266-6-019</t>
  </si>
  <si>
    <t>01408-7-014</t>
  </si>
  <si>
    <t>00291-7-015</t>
  </si>
  <si>
    <t>00291-7-018</t>
  </si>
  <si>
    <t>00272-0-037</t>
  </si>
  <si>
    <t>10234-2-007</t>
  </si>
  <si>
    <t>01663-2-009</t>
  </si>
  <si>
    <t>00291-7-047</t>
  </si>
  <si>
    <t>05008-3-001</t>
  </si>
  <si>
    <t>12274-2-003</t>
  </si>
  <si>
    <t>11736-6-052</t>
  </si>
  <si>
    <t>07703-8-006</t>
  </si>
  <si>
    <t>06483-1-008</t>
  </si>
  <si>
    <t>01557-1-001</t>
  </si>
  <si>
    <t>04934-4-002</t>
  </si>
  <si>
    <t>08763-7-001</t>
  </si>
  <si>
    <t>05181-0-002</t>
  </si>
  <si>
    <t>00278-0-008</t>
  </si>
  <si>
    <t>10088-9-003</t>
  </si>
  <si>
    <t>08360-7-003</t>
  </si>
  <si>
    <t>05126-8-015</t>
  </si>
  <si>
    <t>06456-4-034</t>
  </si>
  <si>
    <t>00272-0-078</t>
  </si>
  <si>
    <t>00291-7-049</t>
  </si>
  <si>
    <t>02629-8-031</t>
  </si>
  <si>
    <t>02629-8-032</t>
  </si>
  <si>
    <t>02629-8-033</t>
  </si>
  <si>
    <t>02629-8-034</t>
  </si>
  <si>
    <t>02629-8-035</t>
  </si>
  <si>
    <t>02629-8-036</t>
  </si>
  <si>
    <t>02629-8-037</t>
  </si>
  <si>
    <t>00266-6-001</t>
  </si>
  <si>
    <t>10234-2-004</t>
  </si>
  <si>
    <t>00291-7-017</t>
  </si>
  <si>
    <t>00291-7-008</t>
  </si>
  <si>
    <t>01541-5-012</t>
  </si>
  <si>
    <t>00291-7-013</t>
  </si>
  <si>
    <t>00291-7-031</t>
  </si>
  <si>
    <t>05477-1-047</t>
  </si>
  <si>
    <t>10234-2-001</t>
  </si>
  <si>
    <t>01376-5-004</t>
  </si>
  <si>
    <t>02796-0-003</t>
  </si>
  <si>
    <t>05010-5-001</t>
  </si>
  <si>
    <t>10236-9-001</t>
  </si>
  <si>
    <t>04136-0-008</t>
  </si>
  <si>
    <t>04136-0-005</t>
  </si>
  <si>
    <t>04136-0-011</t>
  </si>
  <si>
    <t>02178-4-078</t>
  </si>
  <si>
    <t>12311-0-001</t>
  </si>
  <si>
    <t>12311-0-002</t>
  </si>
  <si>
    <t>00281-0-003</t>
  </si>
  <si>
    <t>12311-0-006</t>
  </si>
  <si>
    <t>01310-2-028</t>
  </si>
  <si>
    <t>04147-5011</t>
  </si>
  <si>
    <t>00281-0-005</t>
  </si>
  <si>
    <t>00212-7-051</t>
  </si>
  <si>
    <t>00381-6-007</t>
  </si>
  <si>
    <t>06951-5-001</t>
  </si>
  <si>
    <t>00383-2-019</t>
  </si>
  <si>
    <t>03889-0-003</t>
  </si>
  <si>
    <t>00218-6-012</t>
  </si>
  <si>
    <t>00218-6-013</t>
  </si>
  <si>
    <t>00218-6-014</t>
  </si>
  <si>
    <t>00218-6-035</t>
  </si>
  <si>
    <t>00218-6-007</t>
  </si>
  <si>
    <t>01377-3-026</t>
  </si>
  <si>
    <t>01377-3-015</t>
  </si>
  <si>
    <t>01377-3-006</t>
  </si>
  <si>
    <t>01377-3-010</t>
  </si>
  <si>
    <t>01377-3-046</t>
  </si>
  <si>
    <t>01757-4-015</t>
  </si>
  <si>
    <t>01757-4-024</t>
  </si>
  <si>
    <t>00255-0-011</t>
  </si>
  <si>
    <t>00609-2-083</t>
  </si>
  <si>
    <t>00399-9-004</t>
  </si>
  <si>
    <t>00609-2-016</t>
  </si>
  <si>
    <t>09111-1-001</t>
  </si>
  <si>
    <t>00386-7-001</t>
  </si>
  <si>
    <t>11301-8-002</t>
  </si>
  <si>
    <t>00283-6-041</t>
  </si>
  <si>
    <t>12100-2-018</t>
  </si>
  <si>
    <t>04168-8-002</t>
  </si>
  <si>
    <t>02531-3-006</t>
  </si>
  <si>
    <t>00381-6-001</t>
  </si>
  <si>
    <t>09109-0-002</t>
  </si>
  <si>
    <t>04173-4-001</t>
  </si>
  <si>
    <t>00227-5-147</t>
  </si>
  <si>
    <t>00227-5-005</t>
  </si>
  <si>
    <t>00216-0-177</t>
  </si>
  <si>
    <t>08084-5-001</t>
  </si>
  <si>
    <t>02636-0-121</t>
  </si>
  <si>
    <t>02732-4-002</t>
  </si>
  <si>
    <t>06289-8-004</t>
  </si>
  <si>
    <t>00285-2-049</t>
  </si>
  <si>
    <t>00285-2-050</t>
  </si>
  <si>
    <t>00285-2-054</t>
  </si>
  <si>
    <t>00285-2-058</t>
  </si>
  <si>
    <t>00285-2-062</t>
  </si>
  <si>
    <t>00285-2-068</t>
  </si>
  <si>
    <t>00285-2-001</t>
  </si>
  <si>
    <t>00285-2-017</t>
  </si>
  <si>
    <t>00285-2-016</t>
  </si>
  <si>
    <t>00285-2-029</t>
  </si>
  <si>
    <t>00285-2-015</t>
  </si>
  <si>
    <t>00285-2-104</t>
  </si>
  <si>
    <t>00284-4-005</t>
  </si>
  <si>
    <t>00284-4-003</t>
  </si>
  <si>
    <t>00284-4-002</t>
  </si>
  <si>
    <t>00284-4-006</t>
  </si>
  <si>
    <t>07518-3-030</t>
  </si>
  <si>
    <t>07518-3-031</t>
  </si>
  <si>
    <t>07647-3-002</t>
  </si>
  <si>
    <t>00285-2-031</t>
  </si>
  <si>
    <t>07518-3-012</t>
  </si>
  <si>
    <t>07518-3-014</t>
  </si>
  <si>
    <t>07518-3-016</t>
  </si>
  <si>
    <t>07518-3-018</t>
  </si>
  <si>
    <t>07518-3-022</t>
  </si>
  <si>
    <t>07518-3-042</t>
  </si>
  <si>
    <t>02579-8-003</t>
  </si>
  <si>
    <t>02610-7-001</t>
  </si>
  <si>
    <t>00303-4-002</t>
  </si>
  <si>
    <t>00164-3-008</t>
  </si>
  <si>
    <t>00347-6-001</t>
  </si>
  <si>
    <t>00347-6-003</t>
  </si>
  <si>
    <t>12061-8-002</t>
  </si>
  <si>
    <t>02586-0-006</t>
  </si>
  <si>
    <t>02586-0-004</t>
  </si>
  <si>
    <t>00329-8-002</t>
  </si>
  <si>
    <t>00353-0-020</t>
  </si>
  <si>
    <t>00353-0-011</t>
  </si>
  <si>
    <t>02588-7-011</t>
  </si>
  <si>
    <t>00350-6-124</t>
  </si>
  <si>
    <t>00350-6-103</t>
  </si>
  <si>
    <t>02663-8-007</t>
  </si>
  <si>
    <t>02663-8-009</t>
  </si>
  <si>
    <t>02663-8-006</t>
  </si>
  <si>
    <t>02585-2-001</t>
  </si>
  <si>
    <t>00354-9-183</t>
  </si>
  <si>
    <t>00212-7-050</t>
  </si>
  <si>
    <t>00378-6-005</t>
  </si>
  <si>
    <t>11358-1-001</t>
  </si>
  <si>
    <t>00354-9-046</t>
  </si>
  <si>
    <t>00354-9-100</t>
  </si>
  <si>
    <t>00375-1-010</t>
  </si>
  <si>
    <t>00375-1-006</t>
  </si>
  <si>
    <t>00354-9-297</t>
  </si>
  <si>
    <t>00354-9-013</t>
  </si>
  <si>
    <t>00354-9-080</t>
  </si>
  <si>
    <t>04681-7-013</t>
  </si>
  <si>
    <t>02636-0-135</t>
  </si>
  <si>
    <t>00370-0-002</t>
  </si>
  <si>
    <t>00354-9-728</t>
  </si>
  <si>
    <t>00354-9-020</t>
  </si>
  <si>
    <t>00354-9-021</t>
  </si>
  <si>
    <t>10516-3-001</t>
  </si>
  <si>
    <t>00354-9-341</t>
  </si>
  <si>
    <t>00368-9-001</t>
  </si>
  <si>
    <t>00354-9-342</t>
  </si>
  <si>
    <t>00361-1-002</t>
  </si>
  <si>
    <t>00354-9-027</t>
  </si>
  <si>
    <t>00354-9-411</t>
  </si>
  <si>
    <t>06477-7-004</t>
  </si>
  <si>
    <t>00366-2-003</t>
  </si>
  <si>
    <t>00366-2-002</t>
  </si>
  <si>
    <t>00351-4-031</t>
  </si>
  <si>
    <t>00351-4-033</t>
  </si>
  <si>
    <t>00351-4-032</t>
  </si>
  <si>
    <t>00351-4-061</t>
  </si>
  <si>
    <t>00351-4-052</t>
  </si>
  <si>
    <t>00354-9-197</t>
  </si>
  <si>
    <t>00376-0-010</t>
  </si>
  <si>
    <t>00351-4-078</t>
  </si>
  <si>
    <t>00354-9-101</t>
  </si>
  <si>
    <t>04681-7-003</t>
  </si>
  <si>
    <t>00422-7-004</t>
  </si>
  <si>
    <t>00422-7-021</t>
  </si>
  <si>
    <t>01310-2-036</t>
  </si>
  <si>
    <t>01310-2-044</t>
  </si>
  <si>
    <t>Serra copo  diamantada com haste (prolongador) 25mm</t>
  </si>
  <si>
    <t>Serra copo diamantada com haste (prolongador) 30mm</t>
  </si>
  <si>
    <t>Serra copo diamantada com haste (prolongador) 53mm</t>
  </si>
  <si>
    <t>Serra copo diamantada com haste (prolongador) 75mm</t>
  </si>
  <si>
    <t>03333-2-006</t>
  </si>
  <si>
    <t xml:space="preserve">Esponja para limpeza de ferro de solda. </t>
  </si>
  <si>
    <t>04136-0 018</t>
  </si>
  <si>
    <t>Peças</t>
  </si>
  <si>
    <t>00319-0-004</t>
  </si>
  <si>
    <r>
      <rPr>
        <b/>
        <sz val="12"/>
        <rFont val="Arial"/>
        <family val="2"/>
      </rPr>
      <t>Porta de madeira maciça em Cedro,</t>
    </r>
    <r>
      <rPr>
        <sz val="12"/>
        <rFont val="Arial"/>
        <family val="2"/>
      </rPr>
      <t xml:space="preserve"> medindo 1,80 x 0,60m para uso externo.</t>
    </r>
  </si>
  <si>
    <t>14-07</t>
  </si>
  <si>
    <t>45-08</t>
  </si>
  <si>
    <t>47-01</t>
  </si>
  <si>
    <t>47-03</t>
  </si>
  <si>
    <t>43-02</t>
  </si>
  <si>
    <t>43-03</t>
  </si>
  <si>
    <t>57-04</t>
  </si>
  <si>
    <t>58-02</t>
  </si>
  <si>
    <t>48-04</t>
  </si>
  <si>
    <t>18-01</t>
  </si>
  <si>
    <t>36-04</t>
  </si>
  <si>
    <t>57-01</t>
  </si>
  <si>
    <t>45-01</t>
  </si>
  <si>
    <t>50-01</t>
  </si>
  <si>
    <t>50-02</t>
  </si>
  <si>
    <t>39-01</t>
  </si>
  <si>
    <t>57-05</t>
  </si>
  <si>
    <t>45-06</t>
  </si>
  <si>
    <t>00227-3-005</t>
  </si>
  <si>
    <t>68-02</t>
  </si>
  <si>
    <t>11254-2-001</t>
  </si>
  <si>
    <t>18-06</t>
  </si>
  <si>
    <t>02382-5 003</t>
  </si>
  <si>
    <t>00354-9 776</t>
  </si>
  <si>
    <t>PREGÃO 1462/2017 PROCESSO SGP-E 13661/2017</t>
  </si>
  <si>
    <t>OBJETO: AQUISIÇÃO DE FERRAMENTAS, UTENSÍLIOS, MATERIAIS DE REPARO E DE EQUIPAMENTOS DE OFICINA, ORIENTAÇÃO/MEDIÇÃO PARA OS CENTROS CCT E CEPLAN DA UDESC</t>
  </si>
  <si>
    <t>CENTRO PARTICIPANTE: CCT</t>
  </si>
  <si>
    <t>FORNECEDOR</t>
  </si>
  <si>
    <t>PRODUTO - CARACTERÍSTICAS MÍNIMAS</t>
  </si>
  <si>
    <t>ELEMENTO</t>
  </si>
  <si>
    <t>GRUPO/CLASSE</t>
  </si>
  <si>
    <t>CÓDIGO NUC</t>
  </si>
  <si>
    <t>MARCA/MODELO</t>
  </si>
  <si>
    <t>ENTREGA (DIAS)</t>
  </si>
  <si>
    <t>PAGAMENTO (DIAS)</t>
  </si>
  <si>
    <t>QTDE LICITADA</t>
  </si>
  <si>
    <t>SALDO AUTOMÁTICO</t>
  </si>
  <si>
    <t>ALERTA</t>
  </si>
  <si>
    <t>Presto</t>
  </si>
  <si>
    <t>PREÇO UNITÁRIO (R$)</t>
  </si>
  <si>
    <t>Cristiani Louri Rodrigues ME</t>
  </si>
  <si>
    <r>
      <rPr>
        <b/>
        <sz val="11"/>
        <rFont val="Calibri"/>
        <family val="2"/>
        <scheme val="minor"/>
      </rPr>
      <t>Estante Gaveteira com 108 caixas pretas.</t>
    </r>
    <r>
      <rPr>
        <sz val="11"/>
        <rFont val="Calibri"/>
        <family val="2"/>
        <scheme val="minor"/>
      </rPr>
      <t xml:space="preserve">
Estante Porta-Componentes com 108 caixas pretas. Comprimento mínimo total: 1007 mm; Largura mínima total: 175 mm;  Altura mínima total: 1500 mm.  Estante desmontável com colunas e travessas fixadas com parafusos. A Estante deve ser parcialmente montada em solda ponto, fixadas com 8 parafusos na parte superior e 8 na parte inferior. Estrutura em chapa de aço de no mínimo 1,20 mm de espessura. Deve possuir pintura epóxi. Quantidade mínima de caixas: 108 caixas pretas;  dimensão mínima da caixa preta: nº 3 (Comprimento mínimo: 105 mm; Largura mínima: 160 mm;  Altura mínima: 80 mm.). Peso mínimo da estante: 22,3Kg. O produto deve ser novo e possuir  no mínimo 6 meses de garantia.</t>
    </r>
  </si>
  <si>
    <r>
      <t xml:space="preserve">Lima mecânica meia-cana, </t>
    </r>
    <r>
      <rPr>
        <sz val="11"/>
        <rFont val="Calibri"/>
        <family val="2"/>
        <scheme val="minor"/>
      </rPr>
      <t xml:space="preserve">10'' de comprimento, 7,1mm de espessura, 24,6 mm de largura. </t>
    </r>
  </si>
  <si>
    <r>
      <t>Lima mecânica faca bastarda</t>
    </r>
    <r>
      <rPr>
        <sz val="11"/>
        <rFont val="Calibri"/>
        <family val="2"/>
        <scheme val="minor"/>
      </rPr>
      <t>, 203mm de comprimento, 4,8mm espessura, 21,40 de largura</t>
    </r>
  </si>
  <si>
    <r>
      <t>Lima quadrada bastarda</t>
    </r>
    <r>
      <rPr>
        <sz val="11"/>
        <rFont val="Calibri"/>
        <family val="2"/>
        <scheme val="minor"/>
      </rPr>
      <t>, 305mm de comprimento, 12,7 de espessura</t>
    </r>
  </si>
  <si>
    <r>
      <t>Jogo de chave torx</t>
    </r>
    <r>
      <rPr>
        <sz val="11"/>
        <rFont val="Calibri"/>
        <family val="2"/>
        <scheme val="minor"/>
      </rPr>
      <t>. Haste em aço cromado vanádio temperada. Acabamento fosfatizado. Tamanhos: T10 , T15, T20, T25, T27, T30, T40, T45, T50.</t>
    </r>
  </si>
  <si>
    <r>
      <rPr>
        <b/>
        <sz val="11"/>
        <color indexed="8"/>
        <rFont val="Calibri"/>
        <family val="2"/>
        <scheme val="minor"/>
      </rPr>
      <t>Jogo de chave relojoeiro, com hastes em aço temperado. Composto de 6 peças</t>
    </r>
    <r>
      <rPr>
        <sz val="11"/>
        <color indexed="8"/>
        <rFont val="Calibri"/>
        <family val="2"/>
        <scheme val="minor"/>
      </rPr>
      <t xml:space="preserve"> </t>
    </r>
  </si>
  <si>
    <r>
      <rPr>
        <b/>
        <sz val="11"/>
        <rFont val="Calibri"/>
        <family val="2"/>
        <scheme val="minor"/>
      </rPr>
      <t>Esquadro galvanizado</t>
    </r>
    <r>
      <rPr>
        <sz val="11"/>
        <rFont val="Calibri"/>
        <family val="2"/>
        <scheme val="minor"/>
      </rPr>
      <t>, 30 cm.</t>
    </r>
  </si>
  <si>
    <r>
      <rPr>
        <b/>
        <sz val="11"/>
        <rFont val="Calibri"/>
        <family val="2"/>
        <scheme val="minor"/>
      </rPr>
      <t>Esquadro de Precisão _ 75x50mm_ Classe 0:</t>
    </r>
    <r>
      <rPr>
        <sz val="11"/>
        <rFont val="Calibri"/>
        <family val="2"/>
        <scheme val="minor"/>
      </rPr>
      <t xml:space="preserve">  
O esquadro de Precisão Sem Base (Planos) – deve ser fabricados em aço inoxidável
de alta precisão, finamente retificado e lapidado. Deve possuir: Duas arestas (interna e externa) com fio e exatidão de acordo com norma DIN875/0 (Classe 0). Dimensões mínimas: 75x50mm.
</t>
    </r>
  </si>
  <si>
    <r>
      <rPr>
        <b/>
        <sz val="11"/>
        <rFont val="Calibri"/>
        <family val="2"/>
        <scheme val="minor"/>
      </rPr>
      <t xml:space="preserve">Esquadro de Precisão com base _ 200x130mm_ Classe 0:  </t>
    </r>
    <r>
      <rPr>
        <sz val="11"/>
        <rFont val="Calibri"/>
        <family val="2"/>
        <scheme val="minor"/>
      </rPr>
      <t xml:space="preserve">
O esquadro de Precisão deve possuir base – deve ser fabricados em  em aço carbono de alta precisão, finamente retificado. Deve possuir exatidão de acordo com norma DIN875/0 (Classe 0). Dimensões mínimas: 200x130mm.
</t>
    </r>
  </si>
  <si>
    <r>
      <rPr>
        <b/>
        <sz val="11"/>
        <rFont val="Calibri"/>
        <family val="2"/>
        <scheme val="minor"/>
      </rPr>
      <t>Alicate de pressão 10'',</t>
    </r>
    <r>
      <rPr>
        <sz val="11"/>
        <rFont val="Calibri"/>
        <family val="2"/>
        <scheme val="minor"/>
      </rPr>
      <t xml:space="preserve"> mordente triangular em aço cromo vanádio, temperado. Acabamento niquelado. Abertura variável.</t>
    </r>
  </si>
  <si>
    <r>
      <rPr>
        <b/>
        <sz val="11"/>
        <rFont val="Calibri"/>
        <family val="2"/>
        <scheme val="minor"/>
      </rPr>
      <t>Alicate para Anéis</t>
    </r>
    <r>
      <rPr>
        <sz val="11"/>
        <rFont val="Calibri"/>
        <family val="2"/>
        <scheme val="minor"/>
      </rPr>
      <t xml:space="preserve"> Interno Bico Reto 7" em aço cromo vanádio</t>
    </r>
  </si>
  <si>
    <r>
      <t>Alicate universal 8''</t>
    </r>
    <r>
      <rPr>
        <sz val="11"/>
        <rFont val="Calibri"/>
        <family val="2"/>
        <scheme val="minor"/>
      </rPr>
      <t>. Forjado em aço cromo vanádio. Cabeça e articulação polidas. Têmpera total no corpo. Têmpera por indução no gume de corte. DIN ISO 5746. Isolação elétrica de 1.000V c. a. Produto em conformidade com a NBR9699 e NR10.</t>
    </r>
  </si>
  <si>
    <r>
      <t>Alicate de corte diagonal</t>
    </r>
    <r>
      <rPr>
        <sz val="11"/>
        <rFont val="Calibri"/>
        <family val="2"/>
        <scheme val="minor"/>
      </rPr>
      <t>. Dimensões: 6 polegadas, aço cromo-vanádio, arestas de corte temperadas por indução, cabo anti-deslizante com abas protetoras, capacidade de corte: arame duro: 1,6mm diâmetro, arame mole: 2,5mm diâmetro. Isolação elétrica do cabo: 1000V de acordo com norma ABNT NBR 9699.</t>
    </r>
  </si>
  <si>
    <r>
      <rPr>
        <b/>
        <sz val="11"/>
        <rFont val="Calibri"/>
        <family val="2"/>
        <scheme val="minor"/>
      </rPr>
      <t xml:space="preserve">Alicate bico chato dupla injeção. </t>
    </r>
    <r>
      <rPr>
        <sz val="11"/>
        <rFont val="Calibri"/>
        <family val="2"/>
        <scheme val="minor"/>
      </rPr>
      <t>Forjado em aço cromo vanádio. Cabeça e articulação polidas. Têmpera total no corpo. Têmpera por indução no gume de corte. DIN ISO 5745. Isolação elétrica de 1.000 V c. a. Produto em conformidade com a NBR9699 e NR10. Tamanho: 6".</t>
    </r>
  </si>
  <si>
    <r>
      <rPr>
        <b/>
        <sz val="11"/>
        <rFont val="Calibri"/>
        <family val="2"/>
        <scheme val="minor"/>
      </rPr>
      <t xml:space="preserve">Alicate rebitador (Rebitadeira) </t>
    </r>
    <r>
      <rPr>
        <sz val="11"/>
        <rFont val="Calibri"/>
        <family val="2"/>
        <scheme val="minor"/>
      </rPr>
      <t>Profissional 10,5m Pol. Com 4 pontas</t>
    </r>
  </si>
  <si>
    <r>
      <rPr>
        <b/>
        <sz val="11"/>
        <rFont val="Calibri"/>
        <family val="2"/>
        <scheme val="minor"/>
      </rPr>
      <t xml:space="preserve">Alicate bico </t>
    </r>
    <r>
      <rPr>
        <sz val="11"/>
        <rFont val="Calibri"/>
        <family val="2"/>
        <scheme val="minor"/>
      </rPr>
      <t>meia-cana reto, 6", fabricado em cromo-vanádio, acabamento polido e isolamento.1000V</t>
    </r>
  </si>
  <si>
    <r>
      <t>Alicate Tenaz Pegador.</t>
    </r>
    <r>
      <rPr>
        <sz val="11"/>
        <rFont val="Calibri"/>
        <family val="2"/>
        <scheme val="minor"/>
      </rPr>
      <t xml:space="preserve"> Alicate Tenaz para forno mufla de 300 mm de curso</t>
    </r>
  </si>
  <si>
    <r>
      <t xml:space="preserve">Carrinho para ferramentas, </t>
    </r>
    <r>
      <rPr>
        <sz val="11"/>
        <rFont val="Calibri"/>
        <family val="2"/>
        <scheme val="minor"/>
      </rPr>
      <t>Fechado com 3 Gavetas Chaveado; Colunas Arredondadas Em Chapa De 1,2mm; Pintura De Alta Resistência Epóxi (À Pó); Prateleira Em Chapa De 0,60mm; Rodas: 04 Rodas Giratórias; Dimensões: 410 X 650 X 850mm</t>
    </r>
  </si>
  <si>
    <r>
      <rPr>
        <b/>
        <sz val="11"/>
        <rFont val="Calibri"/>
        <family val="2"/>
        <scheme val="minor"/>
      </rPr>
      <t xml:space="preserve">Paquimetro Universal </t>
    </r>
    <r>
      <rPr>
        <sz val="11"/>
        <rFont val="Calibri"/>
        <family val="2"/>
        <scheme val="minor"/>
      </rPr>
      <t>em Aço 200mm. Com medidor de profundidade. Cursor temperado e impulsor fabricados em aço inoxidável. Escala principal e nônio com acabamento cromado. Faces de medição lapidadas. Deslize do cursor sobre guias ressaltadas. Parafuso de fixação e guias revestidas de titânio. Escala inferior em milímetros e escala superior em polegadas. Capacidade: 0-150mm. Graduação: 0,05mm.</t>
    </r>
  </si>
  <si>
    <r>
      <t xml:space="preserve">Corda multifilamento trançada 12 mm rolo com 50 metros. </t>
    </r>
    <r>
      <rPr>
        <sz val="11"/>
        <rFont val="Calibri"/>
        <family val="2"/>
        <scheme val="minor"/>
      </rPr>
      <t>Fabricado em polipropileno - PP</t>
    </r>
  </si>
  <si>
    <r>
      <rPr>
        <b/>
        <sz val="11"/>
        <rFont val="Calibri"/>
        <family val="2"/>
        <scheme val="minor"/>
      </rPr>
      <t>Torno de bancada</t>
    </r>
    <r>
      <rPr>
        <sz val="11"/>
        <rFont val="Calibri"/>
        <family val="2"/>
        <scheme val="minor"/>
      </rPr>
      <t xml:space="preserve"> para fixação de peças nº 5.</t>
    </r>
  </si>
  <si>
    <r>
      <rPr>
        <b/>
        <sz val="11"/>
        <rFont val="Calibri"/>
        <family val="2"/>
        <scheme val="minor"/>
      </rPr>
      <t>Prensa Hidráulica manual standard</t>
    </r>
    <r>
      <rPr>
        <sz val="11"/>
        <rFont val="Calibri"/>
        <family val="2"/>
        <scheme val="minor"/>
      </rPr>
      <t xml:space="preserve">. Capacidade mínima de 30 toneladas.  Abertura mínima da mesa 164 milímetros; Abertura mínima entre colunas 585 milímetros; Altura mínima total 1509 milímetros; Capacidade mínima 30 toneladas; Curso do pistão: 130 milímetros no mínimo; Distância mínima entre mesa e pistão 75 milímetros; Distância máxima entre mesa e pistão 822 milímetros no mínimo; Prensa robusta com peso mínimo de 124 kg; Para as seguintes aplicações: serviços gerais de reparos e manutenção, colocação e extração de rolamentos, eixos, engrenagens, buchas, dobrar, virar, endireitar, entre outros. Deve possuir bomba hidráulica com fuso interno no cilindro, para aproximação rápida. além de molas externas para retorno rápido do cilindro. Deve possuir mesa de trabalho com no mínimo 7 alturas ajustáveis. Deve possuir: válvula de sobrecarga, pistão com retorno automático manômetro posicionado sobre a prensa. </t>
    </r>
  </si>
  <si>
    <r>
      <rPr>
        <b/>
        <sz val="11"/>
        <rFont val="Calibri"/>
        <family val="2"/>
        <scheme val="minor"/>
      </rPr>
      <t>Morsa de bancada</t>
    </r>
    <r>
      <rPr>
        <sz val="11"/>
        <rFont val="Calibri"/>
        <family val="2"/>
        <scheme val="minor"/>
      </rPr>
      <t xml:space="preserve"> para fixação de peças nº 8.</t>
    </r>
  </si>
  <si>
    <r>
      <t xml:space="preserve">Calibre De Raios Côncavos E Convexos  1_6,5mm 
</t>
    </r>
    <r>
      <rPr>
        <sz val="11"/>
        <rFont val="Calibri"/>
        <family val="2"/>
        <scheme val="minor"/>
      </rPr>
      <t xml:space="preserve">Calibre de raios côncavos e convexos (pente de raios), capacidade: 1 a 6,5mm, Composto por 32 lâminas. As extremidades das lâminas devem possuir raios côncavos e convexos para verificação de ângulos côncavos e convexos. Deve ser fabricado em aço.
</t>
    </r>
  </si>
  <si>
    <r>
      <t xml:space="preserve">Calibre De Raios Côncavos E Convexos  7_14,5mm: 
</t>
    </r>
    <r>
      <rPr>
        <sz val="11"/>
        <rFont val="Calibri"/>
        <family val="2"/>
        <scheme val="minor"/>
      </rPr>
      <t>Calibre de raios côncavos e convexos (pente de raios), capacidade: 7 a 14,5mm, Composto por 32 lâminas. As extremidades das lâminas devem possuir raios côncavos e convexos para verificação de ângulos côncavos e convexos. Deve ser fabricado em aço.</t>
    </r>
    <r>
      <rPr>
        <b/>
        <sz val="11"/>
        <rFont val="Calibri"/>
        <family val="2"/>
        <scheme val="minor"/>
      </rPr>
      <t xml:space="preserve">
</t>
    </r>
  </si>
  <si>
    <r>
      <t xml:space="preserve">Calibre De Raios Côncavos E Convexos  15_25mm:  
</t>
    </r>
    <r>
      <rPr>
        <sz val="11"/>
        <rFont val="Calibri"/>
        <family val="2"/>
        <scheme val="minor"/>
      </rPr>
      <t xml:space="preserve">Calibre de raios côncavos e convexos (pente de raios), capacidade: 15 a 25mm, Composto por 42 lâminas. As extremidades das lâminas devem possuir raios côncavos e convexos para verificação de ângulos côncavos e convexos. Deve ser fabricado em aço.
</t>
    </r>
  </si>
  <si>
    <r>
      <rPr>
        <b/>
        <sz val="11"/>
        <rFont val="Calibri"/>
        <family val="2"/>
        <scheme val="minor"/>
      </rPr>
      <t xml:space="preserve">Escantilhão rosca Whitworth_55°: </t>
    </r>
    <r>
      <rPr>
        <sz val="11"/>
        <rFont val="Calibri"/>
        <family val="2"/>
        <scheme val="minor"/>
      </rPr>
      <t xml:space="preserve">
Escantilhão para verificação e afiação de ferramentas de rosca Whitworth (55°). Deve: ser fabricado em aço; possuir graduação em polegadas  para verificação de passo;  Possuir no mínimo 4 perfis com ângulo de 55°. Deve ser possível:  verificação do ângulo da ferramenta, verificação do ângulo de rosca, ajuste da posição de ferramenta e verificação de passo.
</t>
    </r>
  </si>
  <si>
    <r>
      <rPr>
        <b/>
        <sz val="11"/>
        <rFont val="Calibri"/>
        <family val="2"/>
        <scheme val="minor"/>
      </rPr>
      <t>Escantilhão rosca métrica_60°:</t>
    </r>
    <r>
      <rPr>
        <sz val="11"/>
        <rFont val="Calibri"/>
        <family val="2"/>
        <scheme val="minor"/>
      </rPr>
      <t xml:space="preserve"> 
Escantilhão para verificação e afiação de ferramentas de rosca métrica(60°). Deve ser: fabricado em aço; possuir graduação milimétrica para verificação de passo;  Possuir no mínimo 4 perfis com ângulo de 60°. Deve ser possível:  verificação do ângulo da ferramenta, verificação do ângulo de rosca, ajuste da posição de ferramenta e verificação de passo.
</t>
    </r>
  </si>
  <si>
    <r>
      <rPr>
        <b/>
        <sz val="11"/>
        <rFont val="Calibri"/>
        <family val="2"/>
        <scheme val="minor"/>
      </rPr>
      <t xml:space="preserve">Jogo de Calibre de Rosca Universal, 52 lâminas: </t>
    </r>
    <r>
      <rPr>
        <sz val="11"/>
        <rFont val="Calibri"/>
        <family val="2"/>
        <scheme val="minor"/>
      </rPr>
      <t xml:space="preserve">
Jogo de Calibre de Rosca, tipo pente Universal  combinado para rosca Métrica e Whitworth, Ângulos:  55° (whitworth/BSP) e 60° (métrica),  52 Lâminas no mínimo. Com os seguintes passos:  0.25 - 6.0MM (24 Peças no mínimo) e 4 - 62TPI (28 Peças no mínimo). Indicado para determinação rápida do passo de roscas,  deve ser fabricado em aço. 
</t>
    </r>
  </si>
  <si>
    <r>
      <t xml:space="preserve">
</t>
    </r>
    <r>
      <rPr>
        <b/>
        <sz val="11"/>
        <rFont val="Calibri"/>
        <family val="2"/>
        <scheme val="minor"/>
      </rPr>
      <t>PORTA RECARTILHA 3/4" TRIPLO</t>
    </r>
    <r>
      <rPr>
        <sz val="11"/>
        <rFont val="Calibri"/>
        <family val="2"/>
        <scheme val="minor"/>
      </rPr>
      <t xml:space="preserve"> deve ser indicado para trabalhos que necessitam recartilhamento cruzado, oferecendo várias opções de passos. O modelo deve ser versátil, possuir a cabeça giratória, permitindo o uso de 3 tipos de recartilhas sem a troca da ferramenta. Deve acompanhar 1 jogo de recartilhas de passo 0,8mm, 1 jogo de passo 1,2mm e 1 jogo de passo 1,5mm. Medidas mínimas do suporte: Largura: 19mm, altura: 24mm e comprimento: 175mm. O corpo, base e cabeça móvel deve ser usinado em aço 1045 ou superior.
</t>
    </r>
  </si>
  <si>
    <r>
      <rPr>
        <b/>
        <sz val="11"/>
        <color indexed="8"/>
        <rFont val="Calibri"/>
        <family val="2"/>
        <scheme val="minor"/>
      </rPr>
      <t>Jogo de Chaves Combinadas 12 peças</t>
    </r>
    <r>
      <rPr>
        <sz val="11"/>
        <color indexed="8"/>
        <rFont val="Calibri"/>
        <family val="2"/>
        <scheme val="minor"/>
      </rPr>
      <t xml:space="preserve">  em aço cromo vanádio. Acabamento niquelado e cromado.</t>
    </r>
  </si>
  <si>
    <r>
      <t xml:space="preserve">Maleta de Ferramentas, com 43 peças, </t>
    </r>
    <r>
      <rPr>
        <sz val="11"/>
        <rFont val="Calibri"/>
        <family val="2"/>
        <scheme val="minor"/>
      </rPr>
      <t>Fabricado em aço cromo vanádio.</t>
    </r>
    <r>
      <rPr>
        <b/>
        <sz val="11"/>
        <rFont val="Calibri"/>
        <family val="2"/>
        <scheme val="minor"/>
      </rPr>
      <t xml:space="preserve"> </t>
    </r>
    <r>
      <rPr>
        <sz val="11"/>
        <rFont val="Calibri"/>
        <family val="2"/>
        <scheme val="minor"/>
      </rPr>
      <t>Contém 43 peças sendo:
- 12 Chaves combinas: 6, 7, 8, 9, 10, 11, 12, 13, 14, 15, 17 e 19 mm
- 10 Soquetes sextavados com encaixe 1/2”: 8, 10, 12, 13, 14, 15, 17, 19, 22 e 24 mm
- 2 Soquetes longo estriados com encaixe 1/2": 16 e 21 mm
- 3 chaves de fenda ponta chata: 3 x 75, 5 x 100 e 6 x 125 mm
- 1 Chave de fenda ponta chata 6 x 38 mm
- 1 Chave de fenda ponta cruzada: 3 x 75 mmm
- 1 Chave de fenda toco ponta cruzada 6 x 38 mm
- 1 Alicate corte diagonal 1000v 6”
- 1 Extensão de 5”
- 1 Extensão de 10“
- 1 Junta universal
- 1 Cabo T de 10”
- 1 Martelo de bola 400g
- 1 Alicate universal 1000v 8”
- 1 Alicate pressão 10”
- 1 Catraca reversível de 10"
- 4 Chaves hexagonais com ponta abaulada: 5, 6, 8 e 10 mm</t>
    </r>
  </si>
  <si>
    <r>
      <rPr>
        <b/>
        <sz val="11"/>
        <rFont val="Calibri"/>
        <family val="2"/>
        <scheme val="minor"/>
      </rPr>
      <t>Kit de ferramentas manuais</t>
    </r>
    <r>
      <rPr>
        <sz val="11"/>
        <rFont val="Calibri"/>
        <family val="2"/>
        <scheme val="minor"/>
      </rPr>
      <t>, com 60 peças, contendo: catraca reversível 10" encaixe 1/2", extensão 5" encaixe 1/2", extensão 10" encaixe 1/2", cabo t encaixe 1/2", martelo de pena 300g, alicate de pressão mordente triangular 10", alicate 8" 1000V universal pilers, chave de fenda toco ponta chata 6 x 38, chave de fenda toco ponta cruzada 6 x 38m, chave ajustável 10", 18 soquetes estriados 1/2": 12, 13, 14, 15, 16, 17, 18, 19, 20, 21, 22, 23, 24, 26, 27, 27, 28, 30 e 32mm, 5 chaves de fenda ponta chata: 3 x 75, 5 x 100, 6 x 150 e 8 x 150mm, 4 chaves de fenda ponta cruzada: 3x75, 5x100, 6x150 e 8x150mm, 14 chaves combinadas: 6, 8, 9, 10, 11, 12, 13, 14, 15, 16, 17, 19, 21 e 22mm, jogo de chaves hexagonais 9 peças: 1,5 a 10mm. Acompanha: caixa metálica sanfonada com puxador.</t>
    </r>
  </si>
  <si>
    <r>
      <rPr>
        <b/>
        <sz val="11"/>
        <rFont val="Calibri"/>
        <family val="2"/>
        <scheme val="minor"/>
      </rPr>
      <t>Kit de chaves de precisão, alicates e lupa para eletrônica</t>
    </r>
    <r>
      <rPr>
        <sz val="11"/>
        <rFont val="Calibri"/>
        <family val="2"/>
        <scheme val="minor"/>
      </rPr>
      <t>: 9 peças, possui as chaves de fenda e Phillips de precisão com cabo ergonômico, cabeça giratória, hastes das chaves em aço cromo vanádio - Acompanha estojo para transporte e organização, qualidade profissional - acompanha: 1 estojo plástico, 1 lupa, 1 mini alicate de bico reto, 1 mini alicate de corte diagonal, 3 chaves Phillips: #00, #0 e #1, 3 chaves de fenda: 1,4mm; 1,8mm e 2,4mm.</t>
    </r>
  </si>
  <si>
    <r>
      <t>Kit de chave torx</t>
    </r>
    <r>
      <rPr>
        <sz val="11"/>
        <rFont val="Calibri"/>
        <family val="2"/>
        <scheme val="minor"/>
      </rPr>
      <t>. Aço cromo vanádio  fosfatizado. Armação em polipropileno. Bitolas: T9, T10, T15, T20, T25, T27, T30, T40, T45, T50.</t>
    </r>
  </si>
  <si>
    <r>
      <rPr>
        <b/>
        <sz val="11"/>
        <rFont val="Calibri"/>
        <family val="2"/>
        <scheme val="minor"/>
      </rPr>
      <t>Jogo de ferramentas manuais</t>
    </r>
    <r>
      <rPr>
        <sz val="11"/>
        <rFont val="Calibri"/>
        <family val="2"/>
        <scheme val="minor"/>
      </rPr>
      <t>. Jogo de Chaves de Fenda e Philips com 10 peças, sendo 6 de fenda e 4 philips.</t>
    </r>
  </si>
  <si>
    <r>
      <rPr>
        <b/>
        <sz val="11"/>
        <rFont val="Calibri"/>
        <family val="2"/>
        <scheme val="minor"/>
      </rPr>
      <t>Mesa de Desempeno  de Granito Preto  630mmx400x100mm</t>
    </r>
    <r>
      <rPr>
        <sz val="11"/>
        <rFont val="Calibri"/>
        <family val="2"/>
        <scheme val="minor"/>
      </rPr>
      <t xml:space="preserve">_Classe 0: 
O desempeno deverá ser de Granito preto, possuir dimensões (LxPxA): 630mmx400mmx100mm;  Projetados para uso  em sala de metrologia, controle da qualidade, ferramentaria e serviços gerais. A superfície deve ser finamente lapidada, não sofrer distorções de planicidade. A Planicidade deve estar de acordo com norma DIN876/0 - Classe 0. Exatidão/Planicidade: 6µm
</t>
    </r>
  </si>
  <si>
    <r>
      <t xml:space="preserve">Jogo de Chave Canhão composto de 10 peças </t>
    </r>
    <r>
      <rPr>
        <sz val="11"/>
        <rFont val="Calibri"/>
        <family val="2"/>
        <scheme val="minor"/>
      </rPr>
      <t>Composição 1/8X125 A 9/16X125mm Material Cromo-vanádio</t>
    </r>
  </si>
  <si>
    <r>
      <rPr>
        <b/>
        <sz val="11"/>
        <color indexed="8"/>
        <rFont val="Calibri"/>
        <family val="2"/>
        <scheme val="minor"/>
      </rPr>
      <t>Jogo de chaves combinadas</t>
    </r>
    <r>
      <rPr>
        <sz val="11"/>
        <color indexed="8"/>
        <rFont val="Calibri"/>
        <family val="2"/>
        <scheme val="minor"/>
      </rPr>
      <t xml:space="preserve"> (estrela de um lado e boca do outro lado ). 17 peças. Composto por chaves: 6 - 7 - 8 - 9 - 10 - 11 - 12 - 13 - 14 - 15 - 16 - 17 - 18 - 19 - 20 - 21 - 22 mm. Material: Aço cromo-vanádio. Acabamento niquelado e cromado. Suporte plástico - tipo “RIB”.</t>
    </r>
  </si>
  <si>
    <r>
      <t>Jogo de chave allen</t>
    </r>
    <r>
      <rPr>
        <sz val="11"/>
        <rFont val="Calibri"/>
        <family val="2"/>
        <scheme val="minor"/>
      </rPr>
      <t>. Hexagonais longa, 9 peças de 1.5 a 10mm. Haste em aço cromo vanádio temperado. Acabamento fosfatizado. Ponta abaulada. DIN ISO 2936. Medidas unitárias (1 peça de cada medida): 1.5, 2, 2.5, 3, 4, 5, 6, 8, 10. Com estojo injetado.</t>
    </r>
  </si>
  <si>
    <r>
      <rPr>
        <b/>
        <sz val="11"/>
        <rFont val="Calibri"/>
        <family val="2"/>
        <scheme val="minor"/>
      </rPr>
      <t>Jogo de chave allen</t>
    </r>
    <r>
      <rPr>
        <sz val="11"/>
        <rFont val="Calibri"/>
        <family val="2"/>
        <scheme val="minor"/>
      </rPr>
      <t>, em aço vanádio de 2 a 10 mm. Jogo de 8 peças.</t>
    </r>
  </si>
  <si>
    <r>
      <t xml:space="preserve">Suporte para Desempeno de Granito: 
</t>
    </r>
    <r>
      <rPr>
        <sz val="11"/>
        <rFont val="Calibri"/>
        <family val="2"/>
        <scheme val="minor"/>
      </rPr>
      <t xml:space="preserve">O Suporte para Desempeno de Granito deverá ser projetado para o desempeno de granito de dimensões (LxPxA): 630x400x100mm. Deverá ser fabricado com cantoneiras em aço pintado; Possuir 3 pontos (parafusos) para nivelamento do desempeno, 2 pontos (parafusos) auxiliares para apoio e  1 parafuso na parte inferior para nivelamento do suporte.
</t>
    </r>
  </si>
  <si>
    <r>
      <rPr>
        <b/>
        <sz val="11"/>
        <rFont val="Calibri"/>
        <family val="2"/>
        <scheme val="minor"/>
      </rPr>
      <t>Transferidor de Ângulos Universal  300mm:</t>
    </r>
    <r>
      <rPr>
        <sz val="11"/>
        <rFont val="Calibri"/>
        <family val="2"/>
        <scheme val="minor"/>
      </rPr>
      <t xml:space="preserve">  
O Transferidor de Ângulos Universal deve ser fabricado em aço inoxidável. Possuir: deslocamento de 360º (4x90º);  graduação de 5' (minutos); lupa de aumento integrada;  trava de medida; ajuste fino;  Exatidão de ± 5' (minutos);  Régua de 300mm; Dispositivo auxiliar para ângulos agudos.
</t>
    </r>
  </si>
  <si>
    <r>
      <t xml:space="preserve">Chave combinada </t>
    </r>
    <r>
      <rPr>
        <sz val="11"/>
        <rFont val="Calibri"/>
        <family val="2"/>
        <scheme val="minor"/>
      </rPr>
      <t>com um lado boca e o outro Unit Drive com as mesmas medidas de 36mm. Comprimento mínimo de 460mm. Aço cromo vanadium. Acabamento niquelado e cromado. Inclinação em relação ao corpo: boca de 15º e Unit Drive 10º. Normas: DIN 3113 (forma B), ISO 3318, ISO 7738.</t>
    </r>
  </si>
  <si>
    <r>
      <rPr>
        <b/>
        <sz val="11"/>
        <color indexed="8"/>
        <rFont val="Calibri"/>
        <family val="2"/>
        <scheme val="minor"/>
      </rPr>
      <t>Jogo de chaves combinadas speedy com catraca</t>
    </r>
    <r>
      <rPr>
        <sz val="11"/>
        <color indexed="8"/>
        <rFont val="Calibri"/>
        <family val="2"/>
        <scheme val="minor"/>
      </rPr>
      <t>, 12 peças. 8 - 9 - 10 - 11 - 12 - 13 - 14 - 15 - 16 - 17 - 18 - 19mm. Surface Drive. Fabricadas em aço cromo vanádio. Acabamento niquelado e cromado. Speedy com Catraca. Suporte plástico - tipo “RIB”.</t>
    </r>
  </si>
  <si>
    <r>
      <t>Chave inglesa 8 polegadas</t>
    </r>
    <r>
      <rPr>
        <sz val="11"/>
        <rFont val="Calibri"/>
        <family val="2"/>
        <scheme val="minor"/>
      </rPr>
      <t>, abertura 26mm, material em cromo vanádio, acabamento oxidado. Ajuste nos mordentes com rápido aperto através dos roletes helicoidais fixados com pino, possuir graduação da abertura em mm.</t>
    </r>
  </si>
  <si>
    <r>
      <rPr>
        <b/>
        <sz val="11"/>
        <rFont val="Calibri"/>
        <family val="2"/>
        <scheme val="minor"/>
      </rPr>
      <t>Lâmina de serra</t>
    </r>
    <r>
      <rPr>
        <sz val="11"/>
        <rFont val="Calibri"/>
        <family val="2"/>
        <scheme val="minor"/>
      </rPr>
      <t>, aço rápido, material bimetal. Dimensões: 12''x1/2x0,024'', com 18 dentes por polegada.</t>
    </r>
  </si>
  <si>
    <r>
      <rPr>
        <b/>
        <sz val="11"/>
        <rFont val="Calibri"/>
        <family val="2"/>
        <scheme val="minor"/>
      </rPr>
      <t>Lâmina de serra</t>
    </r>
    <r>
      <rPr>
        <sz val="11"/>
        <rFont val="Calibri"/>
        <family val="2"/>
        <scheme val="minor"/>
      </rPr>
      <t>, aço rápido, material bimetal. Dimensões: 12''x1/2x0,024'', com 24 dentes por polegada.</t>
    </r>
  </si>
  <si>
    <r>
      <rPr>
        <b/>
        <sz val="11"/>
        <rFont val="Calibri"/>
        <family val="2"/>
        <scheme val="minor"/>
      </rPr>
      <t>Lâmina de serra</t>
    </r>
    <r>
      <rPr>
        <sz val="11"/>
        <rFont val="Calibri"/>
        <family val="2"/>
        <scheme val="minor"/>
      </rPr>
      <t>, aço rápido, material bimetal. Dimensões: 12''x1/2x0,024'', com 32 dentes por polegada.</t>
    </r>
  </si>
  <si>
    <r>
      <rPr>
        <b/>
        <sz val="11"/>
        <rFont val="Calibri"/>
        <family val="2"/>
        <scheme val="minor"/>
      </rPr>
      <t>Lâmina para serra tico-tico</t>
    </r>
    <r>
      <rPr>
        <sz val="11"/>
        <rFont val="Calibri"/>
        <family val="2"/>
        <scheme val="minor"/>
      </rPr>
      <t>, aço rápido, jogo com 3 peças, 50 mm para madeira/compensado</t>
    </r>
  </si>
  <si>
    <r>
      <rPr>
        <b/>
        <sz val="11"/>
        <rFont val="Calibri"/>
        <family val="2"/>
        <scheme val="minor"/>
      </rPr>
      <t>Lâmina para serra tico-tico</t>
    </r>
    <r>
      <rPr>
        <sz val="11"/>
        <rFont val="Calibri"/>
        <family val="2"/>
        <scheme val="minor"/>
      </rPr>
      <t>, aço rápido, jogo com 5 peças, 50 mm para metal</t>
    </r>
  </si>
  <si>
    <r>
      <rPr>
        <b/>
        <sz val="11"/>
        <rFont val="Calibri"/>
        <family val="2"/>
        <scheme val="minor"/>
      </rPr>
      <t>Lâmina para serra tico-tico</t>
    </r>
    <r>
      <rPr>
        <sz val="11"/>
        <rFont val="Calibri"/>
        <family val="2"/>
        <scheme val="minor"/>
      </rPr>
      <t xml:space="preserve"> </t>
    </r>
    <r>
      <rPr>
        <b/>
        <sz val="11"/>
        <rFont val="Calibri"/>
        <family val="2"/>
        <scheme val="minor"/>
      </rPr>
      <t>BU214S</t>
    </r>
    <r>
      <rPr>
        <sz val="11"/>
        <rFont val="Calibri"/>
        <family val="2"/>
        <scheme val="minor"/>
      </rPr>
      <t>,  50 mm para metal.</t>
    </r>
  </si>
  <si>
    <r>
      <t>Maleta organizadora tipo Caixa Box</t>
    </r>
    <r>
      <rPr>
        <sz val="11"/>
        <rFont val="Calibri"/>
        <family val="2"/>
        <scheme val="minor"/>
      </rPr>
      <t xml:space="preserve"> de plástico com 16 - 20 divisorias</t>
    </r>
  </si>
  <si>
    <r>
      <rPr>
        <b/>
        <sz val="11"/>
        <rFont val="Calibri"/>
        <family val="2"/>
        <scheme val="minor"/>
      </rPr>
      <t>Marreta</t>
    </r>
    <r>
      <rPr>
        <sz val="11"/>
        <rFont val="Calibri"/>
        <family val="2"/>
        <scheme val="minor"/>
      </rPr>
      <t>,</t>
    </r>
    <r>
      <rPr>
        <b/>
        <sz val="11"/>
        <rFont val="Calibri"/>
        <family val="2"/>
        <scheme val="minor"/>
      </rPr>
      <t xml:space="preserve"> </t>
    </r>
    <r>
      <rPr>
        <sz val="11"/>
        <rFont val="Calibri"/>
        <family val="2"/>
        <scheme val="minor"/>
      </rPr>
      <t>3Kg com cabo de madeira .</t>
    </r>
  </si>
  <si>
    <r>
      <rPr>
        <b/>
        <sz val="11"/>
        <rFont val="Calibri"/>
        <family val="2"/>
        <scheme val="minor"/>
      </rPr>
      <t>Jogo serra copo</t>
    </r>
    <r>
      <rPr>
        <sz val="11"/>
        <rFont val="Calibri"/>
        <family val="2"/>
        <scheme val="minor"/>
      </rPr>
      <t>, jogo com 15 peças de 19 a 76 mm, tipo bimetal. Quantidade de serras: 11 diâmetros das serras: 19mm (3/4''), 22 mm (7/8''), 25 mm (1''), 32 mm (1.1/4''), 35 mm (1.3/8''), 38 mm (1.1/2''), 44 mm (1.3/4''), 51 mm  (2''), 57mm (2.1/4''), 64mm (2.1/2''), 76mm (3''). Deve possuir 4 acessórios para utilização das serras copo e estojo resistente para guardar as serras e acessórios. As serras devem ser fabricadas em aço rápido bimetal com dentes regulares, de passo constante (SH), resistentes e capazes de absorver impactor. As serras devem possuir capacidade de cortar metais, sem apresentar desgaste precoce.</t>
    </r>
  </si>
  <si>
    <r>
      <rPr>
        <b/>
        <sz val="11"/>
        <rFont val="Calibri"/>
        <family val="2"/>
        <scheme val="minor"/>
      </rPr>
      <t>Lâmina estilete largo</t>
    </r>
    <r>
      <rPr>
        <sz val="11"/>
        <rFont val="Calibri"/>
        <family val="2"/>
        <scheme val="minor"/>
      </rPr>
      <t xml:space="preserve"> 18mmx100mm , embalagem com 10 Peças</t>
    </r>
  </si>
  <si>
    <r>
      <t>Caixa plástica de ferramentas</t>
    </r>
    <r>
      <rPr>
        <sz val="11"/>
        <rFont val="Calibri"/>
        <family val="2"/>
        <scheme val="minor"/>
      </rPr>
      <t>, com 1 bandeja porta trecos interna (para brocas, parafusos, buchas, etc), dimensões (CxLxA): 34 x 17 x 14 cm.</t>
    </r>
  </si>
  <si>
    <r>
      <t>Caixa sanfonada para ferramentas com 5 gavetas</t>
    </r>
    <r>
      <rPr>
        <sz val="11"/>
        <rFont val="Calibri"/>
        <family val="2"/>
        <scheme val="minor"/>
      </rPr>
      <t>. Confeccionada em chapa de aço pintada, medindo 50cm x 20cm x 21cm.</t>
    </r>
  </si>
  <si>
    <r>
      <rPr>
        <b/>
        <sz val="11"/>
        <rFont val="Calibri"/>
        <family val="2"/>
        <scheme val="minor"/>
      </rPr>
      <t xml:space="preserve">Transferidor de ângulo tipo meia lua:  </t>
    </r>
    <r>
      <rPr>
        <sz val="11"/>
        <rFont val="Calibri"/>
        <family val="2"/>
        <scheme val="minor"/>
      </rPr>
      <t xml:space="preserve">
O transferidor de ângulo deve possuir capacidade de 0° até 180°, Graduação de 1°, possuir parafuso de fixação para o grau desejado; Deve ser fabricado em aço inoxidável; A régua deve medir 200mm no mínimo; possuir escala graduada na régua de 100mm no mínimo. 
</t>
    </r>
  </si>
  <si>
    <r>
      <rPr>
        <b/>
        <sz val="11"/>
        <rFont val="Calibri"/>
        <family val="2"/>
        <scheme val="minor"/>
      </rPr>
      <t>Nível  Linear de Precisão 100mm:</t>
    </r>
    <r>
      <rPr>
        <sz val="11"/>
        <rFont val="Calibri"/>
        <family val="2"/>
        <scheme val="minor"/>
      </rPr>
      <t xml:space="preserve">   
Dimensão mínima:100mm; Sensibilidade:  0,02mm/m; Exatidão: ± 0,01mm/m; O nível de precisão deverá ser projetado para utilização de nivelamento de máquinas de precisão, mesas e desempenos ou para medir planicidade. Deverá ser fabricados em ferro fundido, com acabamento da superfície retificada; Deverá possuir: face inferior prismática; Bolha principal com ajuste de zeragem; › Sub-bolha auxiliar;  Chave para ajuste da zeragem.
</t>
    </r>
  </si>
  <si>
    <r>
      <rPr>
        <b/>
        <sz val="11"/>
        <rFont val="Calibri"/>
        <family val="2"/>
        <scheme val="minor"/>
      </rPr>
      <t>Arco com serra em aço</t>
    </r>
    <r>
      <rPr>
        <sz val="11"/>
        <rFont val="Calibri"/>
        <family val="2"/>
        <scheme val="minor"/>
      </rPr>
      <t>, arco de serra que seja projetado para serras de 12 polegadas. Arco deve ser em aço tubular. Cabo deve ser fechado, o material do cabo deve ser revestido com plástico e estruturado em zamac. Empunhadura anatômica. Ajuste fixo, tensão deve ser dada por uma porca borboleta localizada na parte frontal do arco.</t>
    </r>
  </si>
  <si>
    <r>
      <t xml:space="preserve">Compasso Reto 150mm para traçagem em aço: 
 </t>
    </r>
    <r>
      <rPr>
        <sz val="11"/>
        <rFont val="Calibri"/>
        <family val="2"/>
        <scheme val="minor"/>
      </rPr>
      <t xml:space="preserve">Compasso Reto, medida:  6" no mínimo;  Instrumento de desenho que faz arcos de circunferências  em chapas metálicas; O compasso deve ser de aço de ótima resistência e possuir  garantia mínima de 06 meses.
</t>
    </r>
  </si>
  <si>
    <r>
      <t>Chave de fenda 1/4 x 6</t>
    </r>
    <r>
      <rPr>
        <sz val="11"/>
        <rFont val="Calibri"/>
        <family val="2"/>
        <scheme val="minor"/>
      </rPr>
      <t>. Haste em aço cromo vanádio temperada. Ponta fosfatizada. Cabo em PVC. Isolação de 1000 V c.a. Produto deve estar em conformidade com a NBR 9699 e NR 10. DIN ISO 8764.</t>
    </r>
  </si>
  <si>
    <r>
      <t>Chave de fenda</t>
    </r>
    <r>
      <rPr>
        <sz val="11"/>
        <rFont val="Calibri"/>
        <family val="2"/>
        <scheme val="minor"/>
      </rPr>
      <t>, tipo teste.</t>
    </r>
  </si>
  <si>
    <r>
      <t>Chave de fenda 1/8 x 6</t>
    </r>
    <r>
      <rPr>
        <sz val="11"/>
        <rFont val="Calibri"/>
        <family val="2"/>
        <scheme val="minor"/>
      </rPr>
      <t>, cabo ergonômico e injetado em polipropileno, material de cromo vanádio. Ponta temperada magnética. Haste niquelada e cromada.</t>
    </r>
  </si>
  <si>
    <r>
      <t>Chave de fenda 1/4 x 4</t>
    </r>
    <r>
      <rPr>
        <sz val="11"/>
        <rFont val="Calibri"/>
        <family val="2"/>
        <scheme val="minor"/>
      </rPr>
      <t>. Haste em aço cromo vanádio temperada. Acabamento cromado. Ponta fosfatizada e magnetizada. Cabo em pvc. DIN ISO 2338. Ponta chata.</t>
    </r>
  </si>
  <si>
    <r>
      <t>Chave de fenda Phillips</t>
    </r>
    <r>
      <rPr>
        <sz val="11"/>
        <rFont val="Calibri"/>
        <family val="2"/>
        <scheme val="minor"/>
      </rPr>
      <t xml:space="preserve"> </t>
    </r>
    <r>
      <rPr>
        <b/>
        <sz val="11"/>
        <rFont val="Calibri"/>
        <family val="2"/>
        <scheme val="minor"/>
      </rPr>
      <t>1/8 x 6</t>
    </r>
    <r>
      <rPr>
        <sz val="11"/>
        <rFont val="Calibri"/>
        <family val="2"/>
        <scheme val="minor"/>
      </rPr>
      <t>, cabo ergonômico e injetado em polipropileno, material de cromo vanádio. Ponta temperada magnética. Haste niquelada e cromada.</t>
    </r>
  </si>
  <si>
    <r>
      <t>Chave de fenda Phillips</t>
    </r>
    <r>
      <rPr>
        <sz val="11"/>
        <rFont val="Calibri"/>
        <family val="2"/>
        <scheme val="minor"/>
      </rPr>
      <t xml:space="preserve"> </t>
    </r>
    <r>
      <rPr>
        <b/>
        <sz val="11"/>
        <rFont val="Calibri"/>
        <family val="2"/>
        <scheme val="minor"/>
      </rPr>
      <t>3/16 x 5</t>
    </r>
    <r>
      <rPr>
        <sz val="11"/>
        <rFont val="Calibri"/>
        <family val="2"/>
        <scheme val="minor"/>
      </rPr>
      <t>, cabo ergonômico e injetado em polipropileno, material de cromo vanádio. Ponta temperada magnética. Haste niquelada e cromada.</t>
    </r>
  </si>
  <si>
    <r>
      <t>Chave de fenda Phillips</t>
    </r>
    <r>
      <rPr>
        <sz val="11"/>
        <rFont val="Calibri"/>
        <family val="2"/>
        <scheme val="minor"/>
      </rPr>
      <t xml:space="preserve"> </t>
    </r>
    <r>
      <rPr>
        <b/>
        <sz val="11"/>
        <rFont val="Calibri"/>
        <family val="2"/>
        <scheme val="minor"/>
      </rPr>
      <t>1/4 x 6</t>
    </r>
    <r>
      <rPr>
        <sz val="11"/>
        <rFont val="Calibri"/>
        <family val="2"/>
        <scheme val="minor"/>
      </rPr>
      <t>, cabo ergonômico e injetado em polipropileno, material de cromo vanádio. Ponta temperada magnética. Haste niquelada e cromada.</t>
    </r>
  </si>
  <si>
    <r>
      <t>Chave de fenda Phillips</t>
    </r>
    <r>
      <rPr>
        <sz val="11"/>
        <rFont val="Calibri"/>
        <family val="2"/>
        <scheme val="minor"/>
      </rPr>
      <t xml:space="preserve"> </t>
    </r>
    <r>
      <rPr>
        <b/>
        <sz val="11"/>
        <rFont val="Calibri"/>
        <family val="2"/>
        <scheme val="minor"/>
      </rPr>
      <t>3/8 x 6</t>
    </r>
    <r>
      <rPr>
        <sz val="11"/>
        <rFont val="Calibri"/>
        <family val="2"/>
        <scheme val="minor"/>
      </rPr>
      <t>, cabo ergonômico e injetado em polipropileno, material de cromo vanádio. Ponta temperada magnética. Haste niquelada e cromada.</t>
    </r>
  </si>
  <si>
    <r>
      <t xml:space="preserve">Kit de acessórios para retificadeira. </t>
    </r>
    <r>
      <rPr>
        <sz val="11"/>
        <rFont val="Calibri"/>
        <family val="2"/>
        <scheme val="minor"/>
      </rPr>
      <t>Kit completo com estojo contendo 110 acessórios profissionais variados. Que realize inúmeras funções, tais como: cortar, gravar, esmerilhar, limpar/polir, lixar etc. Peso bruto aproximado: 410 gramas. Dimensões aproximadas da maleta: 19cm x 23cm x 3,5 cm. Deve conter os seguintes itens: 01 escariador (fresas de alta velocidade Ø 3,2mm), 01 ponta de carbureto de cilício (ponta montada de carbureto de silício Ø 7,1mm), 01 ponta cônica (ponta montada de carbureto de silício Ø 4,8mm) – 01 ponta cônica (ponta montada de óxido de alumínio Ø 9,5mm), 01 ponta de óxido de alumínio (ponta montada de óxido de alumínio Ø6,4mm), 12 discos de corte (Ø23,8mm x 0,6mm), 12 discos de corte (Ø23,8 x 1mm), 01 discos de corte (reforçados com fibra de vidro Ø 31,8 x 1,15mm), 01 disco de corte (Ø31,8mm x 1,58mm), 01 escova de cerda (Ø3,2mm), 01 escova de aço de carbono (Ø 19,1mm), 04 discos de feltro (Ø12,7mm), 01 pasta de polimento (para acessórios de feltro ou de tecido para polir metais e plásticos), 01 feltro ( Ø 9,5mm), 04 feltros de polimento (Ø 25,4mm), 01 tubo de lixa com suporte (Ø12,7mm), 06 tubos de lixa ( grana 60), 12 discos de lixa ( grana grossa 180), 12 discos de lixa ( grana média 220), 12 discos de lixa ( grana fina 240), 01 tubo de lixa (Ø6,4mm), 06 tubos de lixa ( Ø 6,4mm, grana grossa 60), 06 tubos de lixa (Ø 12,7mm, grana grossa 120), 06 tubos de lixa (Ø6,4mm, grana grossa 120), 01 disco abrasivo, 02 hastes adaptadoras, 01 haste adaptadora, 01 pedra lixadora.</t>
    </r>
  </si>
  <si>
    <r>
      <rPr>
        <b/>
        <sz val="11"/>
        <rFont val="Calibri"/>
        <family val="2"/>
        <scheme val="minor"/>
      </rPr>
      <t>Desandador vira macho reto</t>
    </r>
    <r>
      <rPr>
        <sz val="11"/>
        <rFont val="Calibri"/>
        <family val="2"/>
        <scheme val="minor"/>
      </rPr>
      <t>. VM2. Acabamento oxidado ou níquel cromo.</t>
    </r>
  </si>
  <si>
    <r>
      <t>Desandador padrão tipo T</t>
    </r>
    <r>
      <rPr>
        <sz val="11"/>
        <rFont val="Calibri"/>
        <family val="2"/>
        <scheme val="minor"/>
      </rPr>
      <t>. Haste curta, nº 1. Acabamento oxidado ou níquel cromo.</t>
    </r>
  </si>
  <si>
    <r>
      <rPr>
        <b/>
        <sz val="11"/>
        <rFont val="Calibri"/>
        <family val="2"/>
        <scheme val="minor"/>
      </rPr>
      <t>Grampo sargento</t>
    </r>
    <r>
      <rPr>
        <sz val="11"/>
        <rFont val="Calibri"/>
        <family val="2"/>
        <scheme val="minor"/>
      </rPr>
      <t>, tipo C, nº 06. Para marcenaria, profissional em aço.</t>
    </r>
  </si>
  <si>
    <r>
      <rPr>
        <b/>
        <sz val="11"/>
        <rFont val="Calibri"/>
        <family val="2"/>
        <scheme val="minor"/>
      </rPr>
      <t>Kit de pinças ER-25</t>
    </r>
    <r>
      <rPr>
        <sz val="11"/>
        <rFont val="Calibri"/>
        <family val="2"/>
        <scheme val="minor"/>
      </rPr>
      <t xml:space="preserve"> para os diâmetros de 1 - 2 -3 - 4 - 5 - 6 - 7 - 8 - 9 - 10 - 11 - 12 - 13 - 14 - 15 - 16 mm.
 Total de 16 pinças.</t>
    </r>
  </si>
  <si>
    <r>
      <rPr>
        <b/>
        <sz val="11"/>
        <rFont val="Calibri"/>
        <family val="2"/>
        <scheme val="minor"/>
      </rPr>
      <t>Macho manual M10 x 1,50</t>
    </r>
    <r>
      <rPr>
        <sz val="11"/>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</si>
  <si>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11"/>
        <rFont val="Calibri"/>
        <family val="2"/>
        <scheme val="minor"/>
      </rPr>
      <t xml:space="preserve">Macho Manual   M 2,5 x 0,45. </t>
    </r>
    <r>
      <rPr>
        <sz val="11"/>
        <rFont val="Calibri"/>
        <family val="2"/>
        <scheme val="minor"/>
      </rPr>
      <t>Fabricado em aço rápido (HSS)</t>
    </r>
    <r>
      <rPr>
        <b/>
        <sz val="11"/>
        <rFont val="Calibri"/>
        <family val="2"/>
        <scheme val="minor"/>
      </rPr>
      <t xml:space="preserve">. </t>
    </r>
    <r>
      <rPr>
        <sz val="11"/>
        <rFont val="Calibri"/>
        <family val="2"/>
        <scheme val="minor"/>
      </rPr>
      <t>Macho de rosca tipo métrica grossa, retificado para uso geral.</t>
    </r>
    <r>
      <rPr>
        <b/>
        <sz val="11"/>
        <rFont val="Calibri"/>
        <family val="2"/>
        <scheme val="minor"/>
      </rPr>
      <t xml:space="preserve"> </t>
    </r>
    <r>
      <rPr>
        <sz val="11"/>
        <rFont val="Calibri"/>
        <family val="2"/>
        <scheme val="minor"/>
      </rPr>
      <t>Número de peças do jogo de cada macho: 2 peças.</t>
    </r>
    <r>
      <rPr>
        <b/>
        <sz val="11"/>
        <rFont val="Calibri"/>
        <family val="2"/>
        <scheme val="minor"/>
      </rPr>
      <t xml:space="preserve"> </t>
    </r>
    <r>
      <rPr>
        <sz val="11"/>
        <rFont val="Calibri"/>
        <family val="2"/>
        <scheme val="minor"/>
      </rPr>
      <t>Norma DIN 352.</t>
    </r>
    <r>
      <rPr>
        <b/>
        <sz val="11"/>
        <rFont val="Calibri"/>
        <family val="2"/>
        <scheme val="minor"/>
      </rPr>
      <t xml:space="preserve"> </t>
    </r>
  </si>
  <si>
    <r>
      <rPr>
        <b/>
        <sz val="11"/>
        <rFont val="Calibri"/>
        <family val="2"/>
        <scheme val="minor"/>
      </rPr>
      <t>Macho manual M3 x 0,50</t>
    </r>
    <r>
      <rPr>
        <sz val="11"/>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</si>
  <si>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11"/>
        <rFont val="Calibri"/>
        <family val="2"/>
        <scheme val="minor"/>
      </rPr>
      <t>Macho manual</t>
    </r>
    <r>
      <rPr>
        <sz val="11"/>
        <rFont val="Calibri"/>
        <family val="2"/>
        <scheme val="minor"/>
      </rPr>
      <t xml:space="preserve"> </t>
    </r>
    <r>
      <rPr>
        <b/>
        <sz val="11"/>
        <rFont val="Calibri"/>
        <family val="2"/>
        <scheme val="minor"/>
      </rPr>
      <t xml:space="preserve">M4 x 0,70. </t>
    </r>
    <r>
      <rPr>
        <sz val="11"/>
        <rFont val="Calibri"/>
        <family val="2"/>
        <scheme val="minor"/>
      </rPr>
      <t xml:space="preserve">Fabricado em aço rápido (HSS). Macho de rosca tipo métrica grossa, retificado para uso geral. Número de peças do jogo de cada macho: 2 peças. Composição do jogo de macho: 2º e 3º macho. Norma DIN 352. </t>
    </r>
  </si>
  <si>
    <r>
      <rPr>
        <b/>
        <sz val="11"/>
        <rFont val="Calibri"/>
        <family val="2"/>
        <scheme val="minor"/>
      </rPr>
      <t>Macho manual M5 x 0,80</t>
    </r>
    <r>
      <rPr>
        <sz val="11"/>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</si>
  <si>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11"/>
        <rFont val="Calibri"/>
        <family val="2"/>
        <scheme val="minor"/>
      </rPr>
      <t xml:space="preserve">Macho manual M6 x 1,00. </t>
    </r>
    <r>
      <rPr>
        <sz val="11"/>
        <rFont val="Calibri"/>
        <family val="2"/>
        <scheme val="minor"/>
      </rPr>
      <t xml:space="preserve">Fabricado em aço rápido (HSS). Macho de rosca tipo métrica grossa, retificado para uso geral. Número de peças do jogo de cada macho: 2 peças. Composição do jogo de macho: 2º e 3º macho. Norma DIN 352. </t>
    </r>
  </si>
  <si>
    <r>
      <rPr>
        <b/>
        <sz val="11"/>
        <rFont val="Calibri"/>
        <family val="2"/>
        <scheme val="minor"/>
      </rPr>
      <t>Macho manual  M8 x 1,25</t>
    </r>
    <r>
      <rPr>
        <sz val="11"/>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</si>
  <si>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11"/>
        <rFont val="Calibri"/>
        <family val="2"/>
        <scheme val="minor"/>
      </rPr>
      <t>Cossinete Manual de Rápido M 6,0x1,00x20mm.</t>
    </r>
    <r>
      <rPr>
        <sz val="11"/>
        <rFont val="Calibri"/>
        <family val="2"/>
        <scheme val="minor"/>
      </rPr>
      <t xml:space="preserve"> Cossinete redondo fechado, fabricado em aço rápido (HSS), lapidado e com entrada corrigida - com Peeling  - Norma DIN 223-B.  Tipo de rosca: Métrica Grossa 6g.</t>
    </r>
  </si>
  <si>
    <r>
      <rPr>
        <b/>
        <sz val="11"/>
        <rFont val="Calibri"/>
        <family val="2"/>
        <scheme val="minor"/>
      </rPr>
      <t>Cossinete Manual de aço Rápido M 10,0x1,50x30mm</t>
    </r>
    <r>
      <rPr>
        <sz val="11"/>
        <rFont val="Calibri"/>
        <family val="2"/>
        <scheme val="minor"/>
      </rPr>
      <t>. Cossinete redondo fechado, fabricado em aço rápido (HSS), lapidado e com entrada corrigida - com Peeling  - Norma DIN 223-B.  Tipo de rosca: Métrica Grossa 6g.</t>
    </r>
  </si>
  <si>
    <r>
      <rPr>
        <b/>
        <sz val="11"/>
        <rFont val="Calibri"/>
        <family val="2"/>
        <scheme val="minor"/>
      </rPr>
      <t>Cossinete Manual de Rápido M 8,0x1,25x25mm.</t>
    </r>
    <r>
      <rPr>
        <sz val="11"/>
        <rFont val="Calibri"/>
        <family val="2"/>
        <scheme val="minor"/>
      </rPr>
      <t xml:space="preserve"> Cossinete redondo fechado, fabricado em aço rápido (HSS), lapidado e com entrada corrigida - com Peeling  - Norma DIN 223-B.  Tipo de rosca: Métrica Grossa 6g.</t>
    </r>
  </si>
  <si>
    <r>
      <rPr>
        <b/>
        <sz val="11"/>
        <rFont val="Calibri"/>
        <family val="2"/>
        <scheme val="minor"/>
      </rPr>
      <t xml:space="preserve">Cossinete Manual de Aço Rápido M 5,0x0,80x20mm. </t>
    </r>
    <r>
      <rPr>
        <sz val="11"/>
        <rFont val="Calibri"/>
        <family val="2"/>
        <scheme val="minor"/>
      </rPr>
      <t>Cossinete redondo fechado, fabricado em aço rápido (HSS), lapidado e com entrada corrigida - com Peeling  - Norma DIN 223-B.  Tipo de rosca: Métrica Grossa 6g.</t>
    </r>
  </si>
  <si>
    <r>
      <rPr>
        <b/>
        <sz val="11"/>
        <rFont val="Calibri"/>
        <family val="2"/>
        <scheme val="minor"/>
      </rPr>
      <t xml:space="preserve">Cossinete Manual de Aço Rápido M 4,0x0,7x20mm. </t>
    </r>
    <r>
      <rPr>
        <sz val="11"/>
        <rFont val="Calibri"/>
        <family val="2"/>
        <scheme val="minor"/>
      </rPr>
      <t>Cossinete redondo fechado, fabricado em aço rápido (HSS), lapidado e com entrada corrigida - com Peeling  - Norma DIN 223-B.  Tipo de rosca: Métrica Grossa 6g.</t>
    </r>
  </si>
  <si>
    <r>
      <rPr>
        <b/>
        <sz val="11"/>
        <rFont val="Calibri"/>
        <family val="2"/>
        <scheme val="minor"/>
      </rPr>
      <t>Cossinete Manual de Rápido M 3,0x0,50x20mm.</t>
    </r>
    <r>
      <rPr>
        <sz val="11"/>
        <rFont val="Calibri"/>
        <family val="2"/>
        <scheme val="minor"/>
      </rPr>
      <t xml:space="preserve"> Cossinete redondo fechado, fabricado em aço rápido (HSS), lapidado e com entrada corrigida - com Peeling  - Norma DIN 223-B.  Tipo de rosca: Métrica Grossa 6g.</t>
    </r>
  </si>
  <si>
    <t>Vonder</t>
  </si>
  <si>
    <t>Toolmix</t>
  </si>
  <si>
    <t>Rocast</t>
  </si>
  <si>
    <t>Tramontina</t>
  </si>
  <si>
    <t>Gedore</t>
  </si>
  <si>
    <t>Fercar</t>
  </si>
  <si>
    <t>Bovenau</t>
  </si>
  <si>
    <t>Kingtools</t>
  </si>
  <si>
    <t>Zaas</t>
  </si>
  <si>
    <t>Mister</t>
  </si>
  <si>
    <t>Black Jack</t>
  </si>
  <si>
    <t>Kala</t>
  </si>
  <si>
    <t>Digimess</t>
  </si>
  <si>
    <t>Belzer</t>
  </si>
  <si>
    <r>
      <t xml:space="preserve">CHAVE COMBINADA 11MM </t>
    </r>
    <r>
      <rPr>
        <sz val="11"/>
        <rFont val="Times New Roman"/>
        <family val="1"/>
      </rPr>
      <t>Chave combinada aço inox 11mm</t>
    </r>
  </si>
  <si>
    <t>Nicholson</t>
  </si>
  <si>
    <t>Replast</t>
  </si>
  <si>
    <t>Woker</t>
  </si>
  <si>
    <t>Worldtools</t>
  </si>
  <si>
    <t>Starret</t>
  </si>
  <si>
    <t>Irwin</t>
  </si>
  <si>
    <t>Songhetools</t>
  </si>
  <si>
    <t>Dremel</t>
  </si>
  <si>
    <t>Metalsul</t>
  </si>
  <si>
    <t>Frejot</t>
  </si>
  <si>
    <t>Jomarca</t>
  </si>
  <si>
    <t>Quimatic</t>
  </si>
  <si>
    <t>Unihidrax</t>
  </si>
  <si>
    <t>3M</t>
  </si>
  <si>
    <t>WD40</t>
  </si>
  <si>
    <t>Durepox</t>
  </si>
  <si>
    <t>Worker</t>
  </si>
  <si>
    <t>Firmex</t>
  </si>
  <si>
    <t>Plastcor</t>
  </si>
  <si>
    <t>Icder</t>
  </si>
  <si>
    <t>Alumasa</t>
  </si>
  <si>
    <t>Ibere</t>
  </si>
  <si>
    <t>Sika</t>
  </si>
  <si>
    <t>Eccofer</t>
  </si>
  <si>
    <t>Alba</t>
  </si>
  <si>
    <t>Nacional</t>
  </si>
  <si>
    <t>Roma</t>
  </si>
  <si>
    <t>Alessi</t>
  </si>
  <si>
    <t>Tijodense</t>
  </si>
  <si>
    <t>Cem</t>
  </si>
  <si>
    <t>Rodovias</t>
  </si>
  <si>
    <t>Inca</t>
  </si>
  <si>
    <t>Plastubos</t>
  </si>
  <si>
    <t>Unifortte</t>
  </si>
  <si>
    <t>Gotas</t>
  </si>
  <si>
    <t>Plasbohn</t>
  </si>
  <si>
    <t>Icasa</t>
  </si>
  <si>
    <t>Blukit</t>
  </si>
  <si>
    <t>Metrox</t>
  </si>
  <si>
    <t>IBBL/GFN2000</t>
  </si>
  <si>
    <t>IBBL/BAG 40</t>
  </si>
  <si>
    <t>Niehues Com. e Representações LTDA</t>
  </si>
  <si>
    <t>Bralimpia/CF2006</t>
  </si>
  <si>
    <t>Vicar/VC521</t>
  </si>
  <si>
    <t>Fratelli Comércio de Máq. E Equip. Eireli - EPP</t>
  </si>
  <si>
    <t>Vicar/VC153</t>
  </si>
  <si>
    <t>EOS/Eos1000 controle</t>
  </si>
  <si>
    <t>ACT Comércio e Serviços LTDA. ME</t>
  </si>
  <si>
    <t>Godofredo/Cedro</t>
  </si>
  <si>
    <t xml:space="preserve"> AF/OS nº  0719/2018 Qtde. DT</t>
  </si>
  <si>
    <t xml:space="preserve"> AF/OS nº  0747/2018 Qtde. DT</t>
  </si>
  <si>
    <t>449052-24</t>
  </si>
  <si>
    <t xml:space="preserve"> AF/OS nº  0840/2018 Qtde. DT</t>
  </si>
  <si>
    <t xml:space="preserve"> AF/OS nº  0874/2018 Qtde. DT</t>
  </si>
  <si>
    <t xml:space="preserve"> AF/OS nº  0901/2018 Qtde. DT</t>
  </si>
  <si>
    <t xml:space="preserve"> AF/OS nº  1309/2018 Qtde. DT</t>
  </si>
  <si>
    <t xml:space="preserve"> AF/OS nº  1810/2018 Qtde. DT</t>
  </si>
  <si>
    <t>Vigência da Ata: 17/04/2018 até 17/04/2019</t>
  </si>
  <si>
    <t xml:space="preserve"> AF/OS nº  1838/2018 Qtde. DT</t>
  </si>
  <si>
    <t xml:space="preserve"> AF/OS nº  1875/2018 Qtde. DT</t>
  </si>
  <si>
    <t xml:space="preserve"> AF/OS nº  1860/2018 Qtde. DT</t>
  </si>
  <si>
    <t xml:space="preserve"> AF/OS nº  1923/2018 Qtde. DT</t>
  </si>
  <si>
    <t xml:space="preserve"> AF/OS nº  079/2019 Qtde. DT</t>
  </si>
  <si>
    <t xml:space="preserve"> AF/OS nº  096/2019 Qtde. DT</t>
  </si>
  <si>
    <t xml:space="preserve"> AF/OS nº  0198/2019 Qtde. DT</t>
  </si>
  <si>
    <t xml:space="preserve"> AF/OS nº  0216/2019 Qtde. DT</t>
  </si>
  <si>
    <t>QUANTIDADE REGISTRADA</t>
  </si>
  <si>
    <t>QUANTIDADE UTILIZADA</t>
  </si>
  <si>
    <t xml:space="preserve">SALDO </t>
  </si>
  <si>
    <t>VALOR REGISTRADO</t>
  </si>
  <si>
    <t>VALOR UTILIZADO</t>
  </si>
  <si>
    <t xml:space="preserve"> AF/OS nº  944/2018 Qtde. DT</t>
  </si>
  <si>
    <t xml:space="preserve"> AF/OS nº  1829/2018 Qtde. DT</t>
  </si>
  <si>
    <t xml:space="preserve"> AF/OS nº  2042/2018 Qtde. DT</t>
  </si>
  <si>
    <t>01541-5-020</t>
  </si>
  <si>
    <t>Metalcava</t>
  </si>
  <si>
    <t>09110-3-006</t>
  </si>
  <si>
    <t>00227-5-007</t>
  </si>
  <si>
    <t>Schulz</t>
  </si>
  <si>
    <t>Lixa folha d'água, 225x275 mm, pintura de automóveis G400</t>
  </si>
  <si>
    <t>Lixa folha d'água, 225x275 mm, pintura de automóveis G600</t>
  </si>
  <si>
    <t>00458-8-001</t>
  </si>
  <si>
    <t>Lixa flap disco, 115x22mm, acabamento de superfícies para polimento G60.</t>
  </si>
  <si>
    <t>02618-2-002</t>
  </si>
  <si>
    <t>Escova rotativa de aço. Dimensões: 6”    x    ¾”    x   1.1/4”, RPM: 3500.</t>
  </si>
  <si>
    <t>15-05</t>
  </si>
  <si>
    <t>02619-0-009</t>
  </si>
  <si>
    <t>339030-22</t>
  </si>
  <si>
    <t>339030-01</t>
  </si>
  <si>
    <t>12264-5-021</t>
  </si>
  <si>
    <t>00285-2-046</t>
  </si>
  <si>
    <t>00285-2-047</t>
  </si>
  <si>
    <t>00285-2-048</t>
  </si>
  <si>
    <t>00285-2-051</t>
  </si>
  <si>
    <t>00285-2-052</t>
  </si>
  <si>
    <t>00285-2-053</t>
  </si>
  <si>
    <t>00285-2-055</t>
  </si>
  <si>
    <t>00285-2-056</t>
  </si>
  <si>
    <t>00285-2-057</t>
  </si>
  <si>
    <t>00285-2-059</t>
  </si>
  <si>
    <t>00285-2-060</t>
  </si>
  <si>
    <t>00285-2-061</t>
  </si>
  <si>
    <t>00285-2-063</t>
  </si>
  <si>
    <t>00285-2-064</t>
  </si>
  <si>
    <t>00285-2-065</t>
  </si>
  <si>
    <t>00285-2-066</t>
  </si>
  <si>
    <t>00285-2-067</t>
  </si>
  <si>
    <t>00285-2-072</t>
  </si>
  <si>
    <t>02486-4-005</t>
  </si>
  <si>
    <t>Pandolfo</t>
  </si>
  <si>
    <t>02670-0-002</t>
  </si>
  <si>
    <t>02715-4-001</t>
  </si>
  <si>
    <t>07771-2-003</t>
  </si>
  <si>
    <t>00291-7-022</t>
  </si>
  <si>
    <t>Adaptador soldável com flange e anél para caixa d´agua 25mm x 3/4</t>
  </si>
  <si>
    <t>00354-9-001</t>
  </si>
  <si>
    <t>00354-9-008</t>
  </si>
  <si>
    <t>00354-9-019</t>
  </si>
  <si>
    <t>00354-9-029</t>
  </si>
  <si>
    <t>Nipel rosca branco paralelo 1/2</t>
  </si>
  <si>
    <t>00354-9-063</t>
  </si>
  <si>
    <t>Luva Soldável azul com bucha de latão, 20x1/2”</t>
  </si>
  <si>
    <t>00354-9-151</t>
  </si>
  <si>
    <t>Luva Soldável azul com bucha de latão, 25x 3/4”</t>
  </si>
  <si>
    <t xml:space="preserve">Adaptador soldável com flange e anél para caixa d´agua 32mm x 1" </t>
  </si>
  <si>
    <t>00354-9-429</t>
  </si>
  <si>
    <t>Joelho 90º soldável azul com bucha de latão, 32x3/4”</t>
  </si>
  <si>
    <t>00354-9-445</t>
  </si>
  <si>
    <t>Joelho 90º soldável azul com bucha de latão, 20x1/2”</t>
  </si>
  <si>
    <t>00354-9-448</t>
  </si>
  <si>
    <t>Te PVC soldável, 32 mm</t>
  </si>
  <si>
    <t>00354-9-507</t>
  </si>
  <si>
    <t>Engate rápido com aquástop para mangueira de 1/2''</t>
  </si>
  <si>
    <t>58-01</t>
  </si>
  <si>
    <t>02970-0-003</t>
  </si>
  <si>
    <t>Vigência da Ata: xxxx até xxxxx</t>
  </si>
  <si>
    <t>CENTRO PARTICIPANTE: CEPLAN</t>
  </si>
  <si>
    <r>
      <t xml:space="preserve">Lima mecânica meia-cana, </t>
    </r>
    <r>
      <rPr>
        <sz val="8"/>
        <rFont val="Calibri"/>
        <family val="2"/>
        <scheme val="minor"/>
      </rPr>
      <t xml:space="preserve">10'' de comprimento, 7,1mm de espessura, 24,6 mm de largura. </t>
    </r>
  </si>
  <si>
    <r>
      <t>Lima mecânica faca bastarda</t>
    </r>
    <r>
      <rPr>
        <sz val="8"/>
        <rFont val="Calibri"/>
        <family val="2"/>
        <scheme val="minor"/>
      </rPr>
      <t>, 203mm de comprimento, 4,8mm espessura, 21,40 de largura</t>
    </r>
  </si>
  <si>
    <r>
      <t>Lima quadrada bastarda</t>
    </r>
    <r>
      <rPr>
        <sz val="8"/>
        <rFont val="Calibri"/>
        <family val="2"/>
        <scheme val="minor"/>
      </rPr>
      <t>, 305mm de comprimento, 12,7 de espessura</t>
    </r>
  </si>
  <si>
    <r>
      <t>Jogo de chave torx</t>
    </r>
    <r>
      <rPr>
        <sz val="8"/>
        <rFont val="Calibri"/>
        <family val="2"/>
        <scheme val="minor"/>
      </rPr>
      <t>. Haste em aço cromado vanádio temperada. Acabamento fosfatizado. Tamanhos: T10 , T15, T20, T25, T27, T30, T40, T45, T50.</t>
    </r>
  </si>
  <si>
    <r>
      <rPr>
        <b/>
        <sz val="8"/>
        <rFont val="Calibri"/>
        <family val="2"/>
        <scheme val="minor"/>
      </rPr>
      <t>Esquadro galvanizado</t>
    </r>
    <r>
      <rPr>
        <sz val="8"/>
        <rFont val="Calibri"/>
        <family val="2"/>
        <scheme val="minor"/>
      </rPr>
      <t>, 30 cm.</t>
    </r>
  </si>
  <si>
    <r>
      <rPr>
        <b/>
        <sz val="8"/>
        <rFont val="Calibri"/>
        <family val="2"/>
        <scheme val="minor"/>
      </rPr>
      <t>Alicate de pressão 10'',</t>
    </r>
    <r>
      <rPr>
        <sz val="8"/>
        <rFont val="Calibri"/>
        <family val="2"/>
        <scheme val="minor"/>
      </rPr>
      <t xml:space="preserve"> mordente triangular em aço cromo vanádio, temperado. Acabamento niquelado. Abertura variável.</t>
    </r>
  </si>
  <si>
    <r>
      <t>Alicate universal 8''</t>
    </r>
    <r>
      <rPr>
        <sz val="8"/>
        <rFont val="Calibri"/>
        <family val="2"/>
        <scheme val="minor"/>
      </rPr>
      <t>. Forjado em aço cromo vanádio. Cabeça e articulação polidas. Têmpera total no corpo. Têmpera por indução no gume de corte. DIN ISO 5746. Isolação elétrica de 1.000V c. a. Produto em conformidade com a NBR9699 e NR10.</t>
    </r>
  </si>
  <si>
    <r>
      <t>Alicate de corte diagonal</t>
    </r>
    <r>
      <rPr>
        <sz val="8"/>
        <rFont val="Calibri"/>
        <family val="2"/>
        <scheme val="minor"/>
      </rPr>
      <t>. Dimensões: 6 polegadas, aço cromo-vanádio, arestas de corte temperadas por indução, cabo anti-deslizante com abas protetoras, capacidade de corte: arame duro: 1,6mm diâmetro, arame mole: 2,5mm diâmetro. Isolação elétrica do cabo: 1000V de acordo com norma ABNT NBR 9699.</t>
    </r>
  </si>
  <si>
    <r>
      <rPr>
        <b/>
        <sz val="8"/>
        <rFont val="Calibri"/>
        <family val="2"/>
        <scheme val="minor"/>
      </rPr>
      <t xml:space="preserve">Alicate bico chato dupla injeção. </t>
    </r>
    <r>
      <rPr>
        <sz val="8"/>
        <rFont val="Calibri"/>
        <family val="2"/>
        <scheme val="minor"/>
      </rPr>
      <t>Forjado em aço cromo vanádio. Cabeça e articulação polidas. Têmpera total no corpo. Têmpera por indução no gume de corte. DIN ISO 5745. Isolação elétrica de 1.000 V c. a. Produto em conformidade com a NBR9699 e NR10. Tamanho: 6".</t>
    </r>
  </si>
  <si>
    <r>
      <rPr>
        <b/>
        <sz val="8"/>
        <rFont val="Calibri"/>
        <family val="2"/>
        <scheme val="minor"/>
      </rPr>
      <t xml:space="preserve">Alicate bico </t>
    </r>
    <r>
      <rPr>
        <sz val="8"/>
        <rFont val="Calibri"/>
        <family val="2"/>
        <scheme val="minor"/>
      </rPr>
      <t>meia-cana reto, 6", fabricado em cromo-vanádio, acabamento polido e isolamento.1000V</t>
    </r>
  </si>
  <si>
    <r>
      <t>Alicate Tenaz Pegador.</t>
    </r>
    <r>
      <rPr>
        <sz val="8"/>
        <rFont val="Calibri"/>
        <family val="2"/>
        <scheme val="minor"/>
      </rPr>
      <t xml:space="preserve"> Alicate Tenaz para forno mufla de 300 mm de curso</t>
    </r>
  </si>
  <si>
    <r>
      <t xml:space="preserve">Carrinho para ferramentas, </t>
    </r>
    <r>
      <rPr>
        <sz val="8"/>
        <rFont val="Calibri"/>
        <family val="2"/>
        <scheme val="minor"/>
      </rPr>
      <t>Fechado com 3 Gavetas Chaveado; Colunas Arredondadas Em Chapa De 1,2mm; Pintura De Alta Resistência Epóxi (À Pó); Prateleira Em Chapa De 0,60mm; Rodas: 04 Rodas Giratórias; Dimensões: 410 X 650 X 850mm</t>
    </r>
  </si>
  <si>
    <r>
      <rPr>
        <b/>
        <sz val="8"/>
        <rFont val="Calibri"/>
        <family val="2"/>
        <scheme val="minor"/>
      </rPr>
      <t>Torno de bancada</t>
    </r>
    <r>
      <rPr>
        <sz val="8"/>
        <rFont val="Calibri"/>
        <family val="2"/>
        <scheme val="minor"/>
      </rPr>
      <t xml:space="preserve"> para fixação de peças nº 5.</t>
    </r>
  </si>
  <si>
    <r>
      <rPr>
        <b/>
        <sz val="8"/>
        <rFont val="Calibri"/>
        <family val="2"/>
        <scheme val="minor"/>
      </rPr>
      <t>Torno de bancada</t>
    </r>
    <r>
      <rPr>
        <sz val="8"/>
        <rFont val="Calibri"/>
        <family val="2"/>
        <scheme val="minor"/>
      </rPr>
      <t xml:space="preserve"> para fixação de peças nº 10.</t>
    </r>
  </si>
  <si>
    <r>
      <rPr>
        <b/>
        <sz val="8"/>
        <rFont val="Calibri"/>
        <family val="2"/>
        <scheme val="minor"/>
      </rPr>
      <t>Prensa Hidráulica manual standard</t>
    </r>
    <r>
      <rPr>
        <sz val="8"/>
        <rFont val="Calibri"/>
        <family val="2"/>
        <scheme val="minor"/>
      </rPr>
      <t xml:space="preserve">. Capacidade mínima de 30 toneladas.  Abertura mínima da mesa 164 milímetros; Abertura mínima entre colunas 585 milímetros; Altura mínima total 1509 milímetros; Capacidade mínima 30 toneladas; Curso do pistão: 130 milímetros no mínimo; Distância mínima entre mesa e pistão 75 milímetros; Distância máxima entre mesa e pistão 822 milímetros no mínimo; Prensa robusta com peso mínimo de 124 kg; Para as seguintes aplicações: serviços gerais de reparos e manutenção, colocação e extração de rolamentos, eixos, engrenagens, buchas, dobrar, virar, endireitar, entre outros. Deve possuir bomba hidráulica com fuso interno no cilindro, para aproximação rápida. além de molas externas para retorno rápido do cilindro. Deve possuir mesa de trabalho com no mínimo 7 alturas ajustáveis. Deve possuir: válvula de sobrecarga, pistão com retorno automático manômetro posicionado sobre a prensa. </t>
    </r>
  </si>
  <si>
    <r>
      <rPr>
        <b/>
        <sz val="8"/>
        <rFont val="Calibri"/>
        <family val="2"/>
        <scheme val="minor"/>
      </rPr>
      <t>Morsa de bancada</t>
    </r>
    <r>
      <rPr>
        <sz val="8"/>
        <rFont val="Calibri"/>
        <family val="2"/>
        <scheme val="minor"/>
      </rPr>
      <t xml:space="preserve"> para fixação de peças nº 8.</t>
    </r>
  </si>
  <si>
    <r>
      <rPr>
        <b/>
        <sz val="8"/>
        <rFont val="Calibri"/>
        <family val="2"/>
        <scheme val="minor"/>
      </rPr>
      <t>Kit de ferramentas manuais</t>
    </r>
    <r>
      <rPr>
        <sz val="8"/>
        <rFont val="Calibri"/>
        <family val="2"/>
        <scheme val="minor"/>
      </rPr>
      <t>, com 60 peças, contendo: catraca reversível 10" encaixe 1/2", extensão 5" encaixe 1/2", extensão 10" encaixe 1/2", cabo t encaixe 1/2", martelo de pena 300g, alicate de pressão mordente triangular 10", alicate 8" 1000V universal pilers, chave de fenda toco ponta chata 6 x 38, chave de fenda toco ponta cruzada 6 x 38m, chave ajustável 10", 18 soquetes estriados 1/2": 12, 13, 14, 15, 16, 17, 18, 19, 20, 21, 22, 23, 24, 26, 27, 27, 28, 30 e 32mm, 5 chaves de fenda ponta chata: 3 x 75, 5 x 100, 6 x 150 e 8 x 150mm, 4 chaves de fenda ponta cruzada: 3x75, 5x100, 6x150 e 8x150mm, 14 chaves combinadas: 6, 8, 9, 10, 11, 12, 13, 14, 15, 16, 17, 19, 21 e 22mm, jogo de chaves hexagonais 9 peças: 1,5 a 10mm. Acompanha: caixa metálica sanfonada com puxador.</t>
    </r>
  </si>
  <si>
    <r>
      <rPr>
        <b/>
        <sz val="8"/>
        <rFont val="Calibri"/>
        <family val="2"/>
        <scheme val="minor"/>
      </rPr>
      <t>Kit de chaves de precisão, alicates e lupa para eletrônica</t>
    </r>
    <r>
      <rPr>
        <sz val="8"/>
        <rFont val="Calibri"/>
        <family val="2"/>
        <scheme val="minor"/>
      </rPr>
      <t>: 9 peças, possui as chaves de fenda e Phillips de precisão com cabo ergonômico, cabeça giratória, hastes das chaves em aço cromo vanádio - Acompanha estojo para transporte e organização, qualidade profissional - acompanha: 1 estojo plástico, 1 lupa, 1 mini alicate de bico reto, 1 mini alicate de corte diagonal, 3 chaves Phillips: #00, #0 e #1, 3 chaves de fenda: 1,4mm; 1,8mm e 2,4mm.</t>
    </r>
  </si>
  <si>
    <r>
      <t>Kit de chave torx</t>
    </r>
    <r>
      <rPr>
        <sz val="8"/>
        <rFont val="Calibri"/>
        <family val="2"/>
        <scheme val="minor"/>
      </rPr>
      <t>. Aço cromo vanádio  fosfatizado. Armação em polipropileno. Bitolas: T9, T10, T15, T20, T25, T27, T30, T40, T45, T50.</t>
    </r>
  </si>
  <si>
    <r>
      <rPr>
        <b/>
        <sz val="8"/>
        <rFont val="Calibri"/>
        <family val="2"/>
        <scheme val="minor"/>
      </rPr>
      <t>Jogo de ferramentas manuais</t>
    </r>
    <r>
      <rPr>
        <sz val="8"/>
        <rFont val="Calibri"/>
        <family val="2"/>
        <scheme val="minor"/>
      </rPr>
      <t>. Jogo de Chaves de Fenda e Philips com 10 peças, sendo 6 de fenda e 4 philips.</t>
    </r>
  </si>
  <si>
    <r>
      <rPr>
        <b/>
        <sz val="8"/>
        <color indexed="8"/>
        <rFont val="Calibri"/>
        <family val="2"/>
        <scheme val="minor"/>
      </rPr>
      <t>Jogo de chaves combinadas</t>
    </r>
    <r>
      <rPr>
        <sz val="8"/>
        <color indexed="8"/>
        <rFont val="Calibri"/>
        <family val="2"/>
        <scheme val="minor"/>
      </rPr>
      <t xml:space="preserve"> (estrela de um lado e boca do outro lado ). 17 peças. Composto por chaves: 6 - 7 - 8 - 9 - 10 - 11 - 12 - 13 - 14 - 15 - 16 - 17 - 18 - 19 - 20 - 21 - 22 mm. Material: Aço cromo-vanádio. Acabamento niquelado e cromado. Suporte plástico - tipo “RIB”.</t>
    </r>
  </si>
  <si>
    <r>
      <t>Jogo de chave allen</t>
    </r>
    <r>
      <rPr>
        <sz val="8"/>
        <rFont val="Calibri"/>
        <family val="2"/>
        <scheme val="minor"/>
      </rPr>
      <t>. Hexagonais longa, 9 peças de 1.5 a 10mm. Haste em aço cromo vanádio temperado. Acabamento fosfatizado. Ponta abaulada. DIN ISO 2936. Medidas unitárias (1 peça de cada medida): 1.5, 2, 2.5, 3, 4, 5, 6, 8, 10. Com estojo injetado.</t>
    </r>
  </si>
  <si>
    <r>
      <rPr>
        <b/>
        <sz val="8"/>
        <rFont val="Calibri"/>
        <family val="2"/>
        <scheme val="minor"/>
      </rPr>
      <t>Jogo de chave allen</t>
    </r>
    <r>
      <rPr>
        <sz val="8"/>
        <rFont val="Calibri"/>
        <family val="2"/>
        <scheme val="minor"/>
      </rPr>
      <t>, em aço vanádio de 2 a 10 mm. Jogo de 8 peças.</t>
    </r>
  </si>
  <si>
    <r>
      <t xml:space="preserve">Chave combinada </t>
    </r>
    <r>
      <rPr>
        <sz val="8"/>
        <rFont val="Calibri"/>
        <family val="2"/>
        <scheme val="minor"/>
      </rPr>
      <t>com um lado boca e o outro Unit Drive com as mesmas medidas de 36mm. Comprimento mínimo de 460mm. Aço cromo vanadium. Acabamento niquelado e cromado. Inclinação em relação ao corpo: boca de 15º e Unit Drive 10º. Normas: DIN 3113 (forma B), ISO 3318, ISO 7738.</t>
    </r>
  </si>
  <si>
    <r>
      <rPr>
        <b/>
        <sz val="8"/>
        <color indexed="8"/>
        <rFont val="Calibri"/>
        <family val="2"/>
        <scheme val="minor"/>
      </rPr>
      <t>Jogo de chaves combinadas speedy com catraca</t>
    </r>
    <r>
      <rPr>
        <sz val="8"/>
        <color indexed="8"/>
        <rFont val="Calibri"/>
        <family val="2"/>
        <scheme val="minor"/>
      </rPr>
      <t>, 12 peças. 8 - 9 - 10 - 11 - 12 - 13 - 14 - 15 - 16 - 17 - 18 - 19mm. Surface Drive. Fabricadas em aço cromo vanádio. Acabamento niquelado e cromado. Speedy com Catraca. Suporte plástico - tipo “RIB”.</t>
    </r>
  </si>
  <si>
    <r>
      <t>Chave inglesa 8 polegadas</t>
    </r>
    <r>
      <rPr>
        <sz val="8"/>
        <rFont val="Calibri"/>
        <family val="2"/>
        <scheme val="minor"/>
      </rPr>
      <t>, abertura 26mm, material em cromo vanádio, acabamento oxidado. Ajuste nos mordentes com rápido aperto através dos roletes helicoidais fixados com pino, possuir graduação da abertura em mm.</t>
    </r>
  </si>
  <si>
    <r>
      <rPr>
        <b/>
        <sz val="8"/>
        <rFont val="Calibri"/>
        <family val="2"/>
        <scheme val="minor"/>
      </rPr>
      <t>Lâmina de serra</t>
    </r>
    <r>
      <rPr>
        <sz val="8"/>
        <rFont val="Calibri"/>
        <family val="2"/>
        <scheme val="minor"/>
      </rPr>
      <t>, aço rápido, material bimetal. Dimensões: 12''x1/2x0,024'', com 18 dentes por polegada.</t>
    </r>
  </si>
  <si>
    <r>
      <rPr>
        <b/>
        <sz val="8"/>
        <rFont val="Calibri"/>
        <family val="2"/>
        <scheme val="minor"/>
      </rPr>
      <t>Lâmina de serra</t>
    </r>
    <r>
      <rPr>
        <sz val="8"/>
        <rFont val="Calibri"/>
        <family val="2"/>
        <scheme val="minor"/>
      </rPr>
      <t>, aço rápido, material bimetal. Dimensões: 12''x1/2x0,024'', com 24 dentes por polegada.</t>
    </r>
  </si>
  <si>
    <r>
      <rPr>
        <b/>
        <sz val="8"/>
        <rFont val="Calibri"/>
        <family val="2"/>
        <scheme val="minor"/>
      </rPr>
      <t>Lâmina de serra</t>
    </r>
    <r>
      <rPr>
        <sz val="8"/>
        <rFont val="Calibri"/>
        <family val="2"/>
        <scheme val="minor"/>
      </rPr>
      <t>, aço rápido, material bimetal. Dimensões: 12''x1/2x0,024'', com 32 dentes por polegada.</t>
    </r>
  </si>
  <si>
    <r>
      <rPr>
        <b/>
        <sz val="8"/>
        <rFont val="Calibri"/>
        <family val="2"/>
        <scheme val="minor"/>
      </rPr>
      <t>Lâmina para serra tico-tico</t>
    </r>
    <r>
      <rPr>
        <sz val="8"/>
        <rFont val="Calibri"/>
        <family val="2"/>
        <scheme val="minor"/>
      </rPr>
      <t>, aço rápido, jogo com 3 peças, 50 mm para madeira/compensado</t>
    </r>
  </si>
  <si>
    <r>
      <rPr>
        <b/>
        <sz val="8"/>
        <rFont val="Calibri"/>
        <family val="2"/>
        <scheme val="minor"/>
      </rPr>
      <t>Lâmina para serra tico-tico</t>
    </r>
    <r>
      <rPr>
        <sz val="8"/>
        <rFont val="Calibri"/>
        <family val="2"/>
        <scheme val="minor"/>
      </rPr>
      <t>, aço rápido, jogo com 5 peças, 50 mm para metal</t>
    </r>
  </si>
  <si>
    <r>
      <rPr>
        <b/>
        <sz val="8"/>
        <rFont val="Calibri"/>
        <family val="2"/>
        <scheme val="minor"/>
      </rPr>
      <t>Marreta</t>
    </r>
    <r>
      <rPr>
        <sz val="8"/>
        <rFont val="Calibri"/>
        <family val="2"/>
        <scheme val="minor"/>
      </rPr>
      <t>,</t>
    </r>
    <r>
      <rPr>
        <b/>
        <sz val="8"/>
        <rFont val="Calibri"/>
        <family val="2"/>
        <scheme val="minor"/>
      </rPr>
      <t xml:space="preserve"> </t>
    </r>
    <r>
      <rPr>
        <sz val="8"/>
        <rFont val="Calibri"/>
        <family val="2"/>
        <scheme val="minor"/>
      </rPr>
      <t>3Kg com cabo de madeira .</t>
    </r>
  </si>
  <si>
    <r>
      <rPr>
        <b/>
        <sz val="8"/>
        <rFont val="Calibri"/>
        <family val="2"/>
        <scheme val="minor"/>
      </rPr>
      <t>Jogo serra copo</t>
    </r>
    <r>
      <rPr>
        <sz val="8"/>
        <rFont val="Calibri"/>
        <family val="2"/>
        <scheme val="minor"/>
      </rPr>
      <t>, jogo com 15 peças de 19 a 76 mm, tipo bimetal. Quantidade de serras: 11 diâmetros das serras: 19mm (3/4''), 22 mm (7/8''), 25 mm (1''), 32 mm (1.1/4''), 35 mm (1.3/8''), 38 mm (1.1/2''), 44 mm (1.3/4''), 51 mm  (2''), 57mm (2.1/4''), 64mm (2.1/2''), 76mm (3''). Deve possuir 4 acessórios para utilização das serras copo e estojo resistente para guardar as serras e acessórios. As serras devem ser fabricadas em aço rápido bimetal com dentes regulares, de passo constante (SH), resistentes e capazes de absorver impactor. As serras devem possuir capacidade de cortar metais, sem apresentar desgaste precoce.</t>
    </r>
  </si>
  <si>
    <r>
      <t>Caixa plástica de ferramentas</t>
    </r>
    <r>
      <rPr>
        <sz val="8"/>
        <rFont val="Calibri"/>
        <family val="2"/>
        <scheme val="minor"/>
      </rPr>
      <t>, com 1 bandeja porta trecos interna (para brocas, parafusos, buchas, etc), dimensões (CxLxA): 34 x 17 x 14 cm.</t>
    </r>
  </si>
  <si>
    <r>
      <t>Caixa sanfonada para ferramentas com 5 gavetas</t>
    </r>
    <r>
      <rPr>
        <sz val="8"/>
        <rFont val="Calibri"/>
        <family val="2"/>
        <scheme val="minor"/>
      </rPr>
      <t>. Confeccionada em chapa de aço pintada, medindo 50cm x 20cm x 21cm.</t>
    </r>
  </si>
  <si>
    <r>
      <t>Arco com serra em aço, a</t>
    </r>
    <r>
      <rPr>
        <sz val="8"/>
        <rFont val="Calibri"/>
        <family val="2"/>
        <scheme val="minor"/>
      </rPr>
      <t>rco com serra extra - tensão deve ter exclusiva alavanca tensionadora, a alta tensão (2.000kg/cm²) deve ser adquirida em poucas voltas. Arco deve ser leve e resistente, injetado em alumínio. Material cabo: aço revestido e emborrachado</t>
    </r>
  </si>
  <si>
    <r>
      <rPr>
        <b/>
        <sz val="8"/>
        <rFont val="Calibri"/>
        <family val="2"/>
        <scheme val="minor"/>
      </rPr>
      <t>Arco com serra em aço</t>
    </r>
    <r>
      <rPr>
        <sz val="8"/>
        <rFont val="Calibri"/>
        <family val="2"/>
        <scheme val="minor"/>
      </rPr>
      <t>, arco de serra que seja projetado para serras de 12 polegadas. Arco deve ser em aço tubular. Cabo deve ser fechado, o material do cabo deve ser revestido com plástico e estruturado em zamac. Empunhadura anatômica. Ajuste fixo, tensão deve ser dada por uma porca borboleta localizada na parte frontal do arco.</t>
    </r>
  </si>
  <si>
    <r>
      <rPr>
        <b/>
        <sz val="8"/>
        <rFont val="Calibri"/>
        <family val="2"/>
        <scheme val="minor"/>
      </rPr>
      <t>Arco com serra de pua, sem catraca, tamanho 10''.</t>
    </r>
    <r>
      <rPr>
        <sz val="8"/>
        <rFont val="Calibri"/>
        <family val="2"/>
        <scheme val="minor"/>
      </rPr>
      <t xml:space="preserve"> Possuir um mandril de aperto rápido. Pode ser usado com acoplamento dos ferros de pua, verrumas para arco de pua, chaves de fenda para arco de pua e outros acessórios que possuam haste compatível com o encaixe das garras do mandril de</t>
    </r>
  </si>
  <si>
    <r>
      <t>Chave de fenda 1/4 x 6</t>
    </r>
    <r>
      <rPr>
        <sz val="8"/>
        <rFont val="Calibri"/>
        <family val="2"/>
        <scheme val="minor"/>
      </rPr>
      <t>. Haste em aço cromo vanádio temperada. Ponta fosfatizada. Cabo em PVC. Isolação de 1000 V c.a. Produto deve estar em conformidade com a NBR 9699 e NR 10. DIN ISO 8764.</t>
    </r>
  </si>
  <si>
    <r>
      <t>Chave de fenda</t>
    </r>
    <r>
      <rPr>
        <sz val="8"/>
        <rFont val="Calibri"/>
        <family val="2"/>
        <scheme val="minor"/>
      </rPr>
      <t>, tipo teste.</t>
    </r>
  </si>
  <si>
    <r>
      <t>Chave de fenda 1/8 x 6</t>
    </r>
    <r>
      <rPr>
        <sz val="8"/>
        <rFont val="Calibri"/>
        <family val="2"/>
        <scheme val="minor"/>
      </rPr>
      <t>, cabo ergonômico e injetado em polipropileno, material de cromo vanádio. Ponta temperada magnética. Haste niquelada e cromada.</t>
    </r>
  </si>
  <si>
    <r>
      <t>Chave de fenda 1/4 x 4</t>
    </r>
    <r>
      <rPr>
        <sz val="8"/>
        <rFont val="Calibri"/>
        <family val="2"/>
        <scheme val="minor"/>
      </rPr>
      <t>. Haste em aço cromo vanádio temperada. Acabamento cromado. Ponta fosfatizada e magnetizada. Cabo em pvc. DIN ISO 2338. Ponta chata.</t>
    </r>
  </si>
  <si>
    <r>
      <t>Chave de fenda Phillips</t>
    </r>
    <r>
      <rPr>
        <sz val="8"/>
        <rFont val="Calibri"/>
        <family val="2"/>
        <scheme val="minor"/>
      </rPr>
      <t xml:space="preserve"> </t>
    </r>
    <r>
      <rPr>
        <b/>
        <sz val="8"/>
        <rFont val="Calibri"/>
        <family val="2"/>
        <scheme val="minor"/>
      </rPr>
      <t>1/8 x 6</t>
    </r>
    <r>
      <rPr>
        <sz val="8"/>
        <rFont val="Calibri"/>
        <family val="2"/>
        <scheme val="minor"/>
      </rPr>
      <t>, cabo ergonômico e injetado em polipropileno, material de cromo vanádio. Ponta temperada magnética. Haste niquelada e cromada.</t>
    </r>
  </si>
  <si>
    <r>
      <t>Chave de fenda Phillips</t>
    </r>
    <r>
      <rPr>
        <sz val="8"/>
        <rFont val="Calibri"/>
        <family val="2"/>
        <scheme val="minor"/>
      </rPr>
      <t xml:space="preserve"> </t>
    </r>
    <r>
      <rPr>
        <b/>
        <sz val="8"/>
        <rFont val="Calibri"/>
        <family val="2"/>
        <scheme val="minor"/>
      </rPr>
      <t>3/16 x 5</t>
    </r>
    <r>
      <rPr>
        <sz val="8"/>
        <rFont val="Calibri"/>
        <family val="2"/>
        <scheme val="minor"/>
      </rPr>
      <t>, cabo ergonômico e injetado em polipropileno, material de cromo vanádio. Ponta temperada magnética. Haste niquelada e cromada.</t>
    </r>
  </si>
  <si>
    <r>
      <t>Chave de fenda Phillips</t>
    </r>
    <r>
      <rPr>
        <sz val="8"/>
        <rFont val="Calibri"/>
        <family val="2"/>
        <scheme val="minor"/>
      </rPr>
      <t xml:space="preserve"> </t>
    </r>
    <r>
      <rPr>
        <b/>
        <sz val="8"/>
        <rFont val="Calibri"/>
        <family val="2"/>
        <scheme val="minor"/>
      </rPr>
      <t>1/4 x 6</t>
    </r>
    <r>
      <rPr>
        <sz val="8"/>
        <rFont val="Calibri"/>
        <family val="2"/>
        <scheme val="minor"/>
      </rPr>
      <t>, cabo ergonômico e injetado em polipropileno, material de cromo vanádio. Ponta temperada magnética. Haste niquelada e cromada.</t>
    </r>
  </si>
  <si>
    <r>
      <t>Chave de fenda Phillips</t>
    </r>
    <r>
      <rPr>
        <sz val="8"/>
        <rFont val="Calibri"/>
        <family val="2"/>
        <scheme val="minor"/>
      </rPr>
      <t xml:space="preserve"> </t>
    </r>
    <r>
      <rPr>
        <b/>
        <sz val="8"/>
        <rFont val="Calibri"/>
        <family val="2"/>
        <scheme val="minor"/>
      </rPr>
      <t>3/8 x 6</t>
    </r>
    <r>
      <rPr>
        <sz val="8"/>
        <rFont val="Calibri"/>
        <family val="2"/>
        <scheme val="minor"/>
      </rPr>
      <t>, cabo ergonômico e injetado em polipropileno, material de cromo vanádio. Ponta temperada magnética. Haste niquelada e cromada.</t>
    </r>
  </si>
  <si>
    <r>
      <t xml:space="preserve">Kit de acessórios para retificadeira. </t>
    </r>
    <r>
      <rPr>
        <sz val="8"/>
        <rFont val="Calibri"/>
        <family val="2"/>
        <scheme val="minor"/>
      </rPr>
      <t>Kit completo com estojo contendo 110 acessórios profissionais variados. Que realize inúmeras funções, tais como: cortar, gravar, esmerilhar, limpar/polir, lixar etc. Peso bruto aproximado: 410 gramas. Dimensões aproximadas da maleta: 19cm x 23cm x 3,5 cm. Deve conter os seguintes itens: 01 escariador (fresas de alta velocidade Ø 3,2mm), 01 ponta de carbureto de cilício (ponta montada de carbureto de silício Ø 7,1mm), 01 ponta cônica (ponta montada de carbureto de silício Ø 4,8mm) – 01 ponta cônica (ponta montada de óxido de alumínio Ø 9,5mm), 01 ponta de óxido de alumínio (ponta montada de óxido de alumínio Ø6,4mm), 12 discos de corte (Ø23,8mm x 0,6mm), 12 discos de corte (Ø23,8 x 1mm), 01 discos de corte (reforçados com fibra de vidro Ø 31,8 x 1,15mm), 01 disco de corte (Ø31,8mm x 1,58mm), 01 escova de cerda (Ø3,2mm), 01 escova de aço de carbono (Ø 19,1mm), 04 discos de feltro (Ø12,7mm), 01 pasta de polimento (para acessórios de feltro ou de tecido para polir metais e plásticos), 01 feltro ( Ø 9,5mm), 04 feltros de polimento (Ø 25,4mm), 01 tubo de lixa com suporte (Ø12,7mm), 06 tubos de lixa ( grana 60), 12 discos de lixa ( grana grossa 180), 12 discos de lixa ( grana média 220), 12 discos de lixa ( grana fina 240), 01 tubo de lixa (Ø6,4mm), 06 tubos de lixa ( Ø 6,4mm, grana grossa 60), 06 tubos de lixa (Ø 12,7mm, grana grossa 120), 06 tubos de lixa (Ø6,4mm, grana grossa 120), 01 disco abrasivo, 02 hastes adaptadoras, 01 haste adaptadora, 01 pedra lixadora.</t>
    </r>
  </si>
  <si>
    <r>
      <rPr>
        <b/>
        <sz val="8"/>
        <rFont val="Calibri"/>
        <family val="2"/>
        <scheme val="minor"/>
      </rPr>
      <t>Desandador vira macho reto</t>
    </r>
    <r>
      <rPr>
        <sz val="8"/>
        <rFont val="Calibri"/>
        <family val="2"/>
        <scheme val="minor"/>
      </rPr>
      <t>. VM2. Acabamento oxidado ou níquel cromo.</t>
    </r>
  </si>
  <si>
    <r>
      <t>Desandador padrão tipo T</t>
    </r>
    <r>
      <rPr>
        <sz val="8"/>
        <rFont val="Calibri"/>
        <family val="2"/>
        <scheme val="minor"/>
      </rPr>
      <t>. Haste curta, nº 1. Acabamento oxidado ou níquel cromo.</t>
    </r>
  </si>
  <si>
    <r>
      <rPr>
        <b/>
        <sz val="8"/>
        <rFont val="Calibri"/>
        <family val="2"/>
        <scheme val="minor"/>
      </rPr>
      <t>Grampo sargento</t>
    </r>
    <r>
      <rPr>
        <sz val="8"/>
        <rFont val="Calibri"/>
        <family val="2"/>
        <scheme val="minor"/>
      </rPr>
      <t>, tipo C, nº 06. Para marcenaria, profissional em aço.</t>
    </r>
  </si>
  <si>
    <r>
      <rPr>
        <b/>
        <sz val="8"/>
        <rFont val="Calibri"/>
        <family val="2"/>
        <scheme val="minor"/>
      </rPr>
      <t>Kit de pinças ER-25</t>
    </r>
    <r>
      <rPr>
        <sz val="8"/>
        <rFont val="Calibri"/>
        <family val="2"/>
        <scheme val="minor"/>
      </rPr>
      <t xml:space="preserve"> para os diâmetros de 1 - 2 -3 - 4 - 5 - 6 - 7 - 8 - 9 - 10 - 11 - 12 - 13 - 14 - 15 - 16 mm.
 Total de 16 pinças.</t>
    </r>
  </si>
  <si>
    <r>
      <rPr>
        <b/>
        <sz val="8"/>
        <rFont val="Calibri"/>
        <family val="2"/>
        <scheme val="minor"/>
      </rPr>
      <t>Macho manual M10 x 1,50</t>
    </r>
    <r>
      <rPr>
        <sz val="8"/>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</si>
  <si>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8"/>
        <rFont val="Calibri"/>
        <family val="2"/>
        <scheme val="minor"/>
      </rPr>
      <t>Macho manual M3 x 0,50</t>
    </r>
    <r>
      <rPr>
        <sz val="8"/>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</si>
  <si>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8"/>
        <rFont val="Calibri"/>
        <family val="2"/>
        <scheme val="minor"/>
      </rPr>
      <t>Macho manual</t>
    </r>
    <r>
      <rPr>
        <sz val="8"/>
        <rFont val="Calibri"/>
        <family val="2"/>
        <scheme val="minor"/>
      </rPr>
      <t xml:space="preserve"> </t>
    </r>
    <r>
      <rPr>
        <b/>
        <sz val="8"/>
        <rFont val="Calibri"/>
        <family val="2"/>
        <scheme val="minor"/>
      </rPr>
      <t xml:space="preserve">M4 x 0,70. </t>
    </r>
    <r>
      <rPr>
        <sz val="8"/>
        <rFont val="Calibri"/>
        <family val="2"/>
        <scheme val="minor"/>
      </rPr>
      <t xml:space="preserve">Fabricado em aço rápido (HSS). Macho de rosca tipo métrica grossa, retificado para uso geral. Número de peças do jogo de cada macho: 2 peças. Composição do jogo de macho: 2º e 3º macho. Norma DIN 352. </t>
    </r>
  </si>
  <si>
    <r>
      <rPr>
        <b/>
        <sz val="8"/>
        <rFont val="Calibri"/>
        <family val="2"/>
        <scheme val="minor"/>
      </rPr>
      <t>Macho manual M5 x 0,80</t>
    </r>
    <r>
      <rPr>
        <sz val="8"/>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</si>
  <si>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8"/>
        <rFont val="Calibri"/>
        <family val="2"/>
        <scheme val="minor"/>
      </rPr>
      <t xml:space="preserve">Macho manual M6 x 1,00. </t>
    </r>
    <r>
      <rPr>
        <sz val="8"/>
        <rFont val="Calibri"/>
        <family val="2"/>
        <scheme val="minor"/>
      </rPr>
      <t xml:space="preserve">Fabricado em aço rápido (HSS). Macho de rosca tipo métrica grossa, retificado para uso geral. Número de peças do jogo de cada macho: 2 peças. Composição do jogo de macho: 2º e 3º macho. Norma DIN 352. </t>
    </r>
  </si>
  <si>
    <r>
      <rPr>
        <b/>
        <sz val="8"/>
        <rFont val="Calibri"/>
        <family val="2"/>
        <scheme val="minor"/>
      </rPr>
      <t>Macho manual  M8 x 1,25</t>
    </r>
    <r>
      <rPr>
        <sz val="8"/>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</si>
  <si>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8"/>
        <rFont val="Calibri"/>
        <family val="2"/>
        <scheme val="minor"/>
      </rPr>
      <t>Cossinete Manual de Rápido M 6,0x1,00x20mm.</t>
    </r>
    <r>
      <rPr>
        <sz val="8"/>
        <rFont val="Calibri"/>
        <family val="2"/>
        <scheme val="minor"/>
      </rPr>
      <t xml:space="preserve"> Cossinete redondo fechado, fabricado em aço rápido (HSS), lapidado e com entrada corrigida - com Peeling  - Norma DIN 223-B.  Tipo de rosca: Métrica Grossa 6g.</t>
    </r>
  </si>
  <si>
    <r>
      <rPr>
        <b/>
        <sz val="8"/>
        <rFont val="Calibri"/>
        <family val="2"/>
        <scheme val="minor"/>
      </rPr>
      <t>Cossinete Manual de aço Rápido M 10,0x1,50x30mm</t>
    </r>
    <r>
      <rPr>
        <sz val="8"/>
        <rFont val="Calibri"/>
        <family val="2"/>
        <scheme val="minor"/>
      </rPr>
      <t>. Cossinete redondo fechado, fabricado em aço rápido (HSS), lapidado e com entrada corrigida - com Peeling  - Norma DIN 223-B.  Tipo de rosca: Métrica Grossa 6g.</t>
    </r>
  </si>
  <si>
    <r>
      <rPr>
        <b/>
        <sz val="8"/>
        <rFont val="Calibri"/>
        <family val="2"/>
        <scheme val="minor"/>
      </rPr>
      <t>Cossinete Manual de Rápido M 8,0x1,25x25mm.</t>
    </r>
    <r>
      <rPr>
        <sz val="8"/>
        <rFont val="Calibri"/>
        <family val="2"/>
        <scheme val="minor"/>
      </rPr>
      <t xml:space="preserve"> Cossinete redondo fechado, fabricado em aço rápido (HSS), lapidado e com entrada corrigida - com Peeling  - Norma DIN 223-B.  Tipo de rosca: Métrica Grossa 6g.</t>
    </r>
  </si>
  <si>
    <r>
      <rPr>
        <b/>
        <sz val="8"/>
        <rFont val="Calibri"/>
        <family val="2"/>
        <scheme val="minor"/>
      </rPr>
      <t xml:space="preserve">Cossinete Manual de Aço Rápido M 5,0x0,80x20mm. </t>
    </r>
    <r>
      <rPr>
        <sz val="8"/>
        <rFont val="Calibri"/>
        <family val="2"/>
        <scheme val="minor"/>
      </rPr>
      <t>Cossinete redondo fechado, fabricado em aço rápido (HSS), lapidado e com entrada corrigida - com Peeling  - Norma DIN 223-B.  Tipo de rosca: Métrica Grossa 6g.</t>
    </r>
  </si>
  <si>
    <r>
      <rPr>
        <b/>
        <sz val="8"/>
        <rFont val="Calibri"/>
        <family val="2"/>
        <scheme val="minor"/>
      </rPr>
      <t xml:space="preserve">Cossinete Manual de Aço Rápido M 4,0x0,7x20mm. </t>
    </r>
    <r>
      <rPr>
        <sz val="8"/>
        <rFont val="Calibri"/>
        <family val="2"/>
        <scheme val="minor"/>
      </rPr>
      <t>Cossinete redondo fechado, fabricado em aço rápido (HSS), lapidado e com entrada corrigida - com Peeling  - Norma DIN 223-B.  Tipo de rosca: Métrica Grossa 6g.</t>
    </r>
  </si>
  <si>
    <r>
      <rPr>
        <b/>
        <sz val="8"/>
        <rFont val="Calibri"/>
        <family val="2"/>
        <scheme val="minor"/>
      </rPr>
      <t>Cossinete Manual de Rápido M 3,0x0,50x20mm.</t>
    </r>
    <r>
      <rPr>
        <sz val="8"/>
        <rFont val="Calibri"/>
        <family val="2"/>
        <scheme val="minor"/>
      </rPr>
      <t xml:space="preserve"> Cossinete redondo fechado, fabricado em aço rápido (HSS), lapidado e com entrada corrigida - com Peeling  - Norma DIN 223-B.  Tipo de rosca: Métrica Grossa 6g.</t>
    </r>
  </si>
  <si>
    <r>
      <t>Abraçadeira de nylon</t>
    </r>
    <r>
      <rPr>
        <sz val="8"/>
        <rFont val="Calibri"/>
        <family val="2"/>
        <scheme val="minor"/>
      </rPr>
      <t>, para amarração, 151x3,65 mm, contém 100 peças, cor preta</t>
    </r>
  </si>
  <si>
    <r>
      <t>Abraçadeira de nylon</t>
    </r>
    <r>
      <rPr>
        <sz val="8"/>
        <rFont val="Calibri"/>
        <family val="2"/>
        <scheme val="minor"/>
      </rPr>
      <t>, para amarração, 206x4,8 mm, contém 100 peças, cor preta</t>
    </r>
  </si>
  <si>
    <r>
      <t>Abraçadeira de nylon</t>
    </r>
    <r>
      <rPr>
        <sz val="8"/>
        <rFont val="Calibri"/>
        <family val="2"/>
        <scheme val="minor"/>
      </rPr>
      <t>, para amarração, 283x4,8 mm, contém 100 peças, cor preta</t>
    </r>
  </si>
  <si>
    <r>
      <t>Parafuso auto atarraxante cabeça de panela Phillips</t>
    </r>
    <r>
      <rPr>
        <sz val="8"/>
        <rFont val="Calibri"/>
        <family val="2"/>
        <scheme val="minor"/>
      </rPr>
      <t>, med.: 3,5 x 25mm</t>
    </r>
  </si>
  <si>
    <r>
      <t>Parafuso auto atarraxante cabeça de panela Phillips</t>
    </r>
    <r>
      <rPr>
        <sz val="8"/>
        <rFont val="Calibri"/>
        <family val="2"/>
        <scheme val="minor"/>
      </rPr>
      <t>, med.: 3,9 x 32 mm</t>
    </r>
  </si>
  <si>
    <r>
      <t>Parafuso auto atarraxante cabeça de panela Phillips</t>
    </r>
    <r>
      <rPr>
        <sz val="8"/>
        <rFont val="Calibri"/>
        <family val="2"/>
        <scheme val="minor"/>
      </rPr>
      <t>, med.: 4,8 x 38mm</t>
    </r>
  </si>
  <si>
    <r>
      <t>Parafuso auto atarraxante cabeça de panela Phillips</t>
    </r>
    <r>
      <rPr>
        <sz val="8"/>
        <rFont val="Calibri"/>
        <family val="2"/>
        <scheme val="minor"/>
      </rPr>
      <t>, med.: 5,5 x 50mm</t>
    </r>
  </si>
  <si>
    <r>
      <t>ÓLEO MINERAL LUBRIFICANTE PARA COMPRESSOR DE AR COMPRIMIDO A PARAFUSO</t>
    </r>
    <r>
      <rPr>
        <sz val="8"/>
        <rFont val="Calibri"/>
        <family val="2"/>
        <scheme val="minor"/>
      </rPr>
      <t>, GALÃO 4 LITROS. Padrão  ISO VG 46 para 1000 horas de trabalho.</t>
    </r>
  </si>
  <si>
    <r>
      <t xml:space="preserve">Lixa folha d'água, </t>
    </r>
    <r>
      <rPr>
        <sz val="8"/>
        <rFont val="Calibri"/>
        <family val="2"/>
        <scheme val="minor"/>
      </rPr>
      <t>225x275 mm, pintura de automóveis G240, com 50 folhas</t>
    </r>
  </si>
  <si>
    <r>
      <rPr>
        <b/>
        <sz val="8"/>
        <rFont val="Calibri"/>
        <family val="2"/>
        <scheme val="minor"/>
      </rPr>
      <t>Lubrificante dispersor de água</t>
    </r>
    <r>
      <rPr>
        <sz val="8"/>
        <rFont val="Calibri"/>
        <family val="2"/>
        <scheme val="minor"/>
      </rPr>
      <t>. Água aerosol frasco: 300ml. Tubo aerosol de metal com tampa plástica com tubo/canudo prolongador, acoplável no bico do jato aerosol. Características: Composto de Destilado alifático e óleos de petróleo, inibidor de corrosão e propelente, não condutor de eletricidade até 12.000 Volts. Secagem rápida para evitar curto-circuito em sistemas elétricos e eletrônicos. Não conter água, querosene ou silicone na fórmula.</t>
    </r>
  </si>
  <si>
    <r>
      <rPr>
        <b/>
        <sz val="8"/>
        <rFont val="Calibri"/>
        <family val="2"/>
        <scheme val="minor"/>
      </rPr>
      <t xml:space="preserve">Adesivo instantâneo </t>
    </r>
    <r>
      <rPr>
        <sz val="8"/>
        <rFont val="Calibri"/>
        <family val="2"/>
        <scheme val="minor"/>
      </rPr>
      <t>em base de cianoacrilato de etilo, monocomponente de polimerização espontânea por ação da umidade ambiente, 20 g</t>
    </r>
  </si>
  <si>
    <r>
      <t>Adesivo PVC</t>
    </r>
    <r>
      <rPr>
        <sz val="8"/>
        <rFont val="Calibri"/>
        <family val="2"/>
        <scheme val="minor"/>
      </rPr>
      <t>, frasco 175gr</t>
    </r>
  </si>
  <si>
    <r>
      <rPr>
        <b/>
        <sz val="8"/>
        <rFont val="Calibri"/>
        <family val="2"/>
        <scheme val="minor"/>
      </rPr>
      <t>Fita veda rosca,</t>
    </r>
    <r>
      <rPr>
        <sz val="8"/>
        <rFont val="Calibri"/>
        <family val="2"/>
        <scheme val="minor"/>
      </rPr>
      <t xml:space="preserve"> 18mmx25m</t>
    </r>
  </si>
  <si>
    <r>
      <rPr>
        <b/>
        <sz val="8"/>
        <rFont val="Calibri"/>
        <family val="2"/>
        <scheme val="minor"/>
      </rPr>
      <t>Fita para isolamento de área</t>
    </r>
    <r>
      <rPr>
        <sz val="8"/>
        <rFont val="Calibri"/>
        <family val="2"/>
        <scheme val="minor"/>
      </rPr>
      <t>, faixa de sinalização em polietileno zebrada preto/amarela 6,50 ou 7 cm de largura. Rolo com 200 metros.</t>
    </r>
  </si>
  <si>
    <r>
      <rPr>
        <b/>
        <sz val="8"/>
        <rFont val="Calibri"/>
        <family val="2"/>
        <scheme val="minor"/>
      </rPr>
      <t>Óculos de segurança para soldador,</t>
    </r>
    <r>
      <rPr>
        <sz val="8"/>
        <rFont val="Calibri"/>
        <family val="2"/>
        <scheme val="minor"/>
      </rPr>
      <t xml:space="preserve"> com elástico, ajustável e lentes redondas de no mínimo 50mm. Seja confeccionada em termoplástico de alta resistência, dupla concha unida por um tirante regulável e ajuste por elástico de retenção. Que seja indicado para proteção contra impacto de partículas volantes multidirecionais. Com lentes filtrantes, para proteção contra radiações Ultravioletas e Infravermelhas provenientes de operações de brasagem e oxicorte. Deve acompanhar lentes transparentes e número(tonalidade) 6 conforme DIN.</t>
    </r>
  </si>
  <si>
    <r>
      <rPr>
        <b/>
        <sz val="8"/>
        <rFont val="Calibri"/>
        <family val="2"/>
        <scheme val="minor"/>
      </rPr>
      <t xml:space="preserve">Fita adesiva multiuso, </t>
    </r>
    <r>
      <rPr>
        <sz val="8"/>
        <rFont val="Calibri"/>
        <family val="2"/>
        <scheme val="minor"/>
      </rPr>
      <t>composto por filme de polietileno reforçado com tecido laminado de algodão, coberto com adesivo de borracha natural, resina sintética, 50mmx10m, cor prata.</t>
    </r>
  </si>
  <si>
    <r>
      <rPr>
        <b/>
        <sz val="8"/>
        <rFont val="Calibri"/>
        <family val="2"/>
        <scheme val="minor"/>
      </rPr>
      <t>Fita dupla face</t>
    </r>
    <r>
      <rPr>
        <sz val="8"/>
        <rFont val="Calibri"/>
        <family val="2"/>
        <scheme val="minor"/>
      </rPr>
      <t>, 15mmx20m, cinza espessura 0,8mm.</t>
    </r>
  </si>
  <si>
    <r>
      <rPr>
        <b/>
        <sz val="8"/>
        <rFont val="Calibri"/>
        <family val="2"/>
        <scheme val="minor"/>
      </rPr>
      <t>Disco de serra para madeira 110mm</t>
    </r>
    <r>
      <rPr>
        <sz val="8"/>
        <rFont val="Calibri"/>
        <family val="2"/>
        <scheme val="minor"/>
      </rPr>
      <t>, Serra Circular para madeira com ponta de metal duro 4.3/8 (110mm)x 24D. Utilizadas para cortar: - Madeiras - Chapas laminadas,  Aglomerados – Compensados - MDF, etc.</t>
    </r>
  </si>
  <si>
    <r>
      <t>Disco de corte para aço e inox</t>
    </r>
    <r>
      <rPr>
        <sz val="8"/>
        <rFont val="Calibri"/>
        <family val="2"/>
        <scheme val="minor"/>
      </rPr>
      <t>, 115x1x22,2mm. Aplicação para aço e inox, indicadors para cortes de aços carbonos e aços inoxidáveis em manutenção, com 2 telas.</t>
    </r>
  </si>
  <si>
    <r>
      <rPr>
        <b/>
        <sz val="8"/>
        <rFont val="Calibri"/>
        <family val="2"/>
        <scheme val="minor"/>
      </rPr>
      <t xml:space="preserve">Disco para serra widea 110mm, </t>
    </r>
    <r>
      <rPr>
        <sz val="8"/>
        <rFont val="Calibri"/>
        <family val="2"/>
        <scheme val="minor"/>
      </rPr>
      <t>disco diamantado segmentado para serra mármore, cortes a seco e úmido. Ideal para cortes em Concreto, Ladrilhos Ceramicos, Tijolos, Lajes, Pedras Naturais.</t>
    </r>
  </si>
  <si>
    <r>
      <t xml:space="preserve">Escada de alumínio com 6 degraus, </t>
    </r>
    <r>
      <rPr>
        <sz val="8"/>
        <rFont val="Calibri"/>
        <family val="2"/>
        <scheme val="minor"/>
      </rPr>
      <t>carga máxima 120Kg, sapata 100% borracha, degraus planos e estriados, fixação rígida dos degraus, patamar largo, 5 degraus mais plataforma.</t>
    </r>
  </si>
  <si>
    <r>
      <rPr>
        <b/>
        <sz val="8"/>
        <rFont val="Calibri"/>
        <family val="2"/>
        <scheme val="minor"/>
      </rPr>
      <t>Aplicador de silicone</t>
    </r>
    <r>
      <rPr>
        <sz val="8"/>
        <rFont val="Calibri"/>
        <family val="2"/>
        <scheme val="minor"/>
      </rPr>
      <t>, aço 1020, espessura 0,75mm, acabamento zincado branco, para tubos de 300g, peso aproximado 465g.</t>
    </r>
  </si>
  <si>
    <r>
      <t>Silicone com bico dosador</t>
    </r>
    <r>
      <rPr>
        <sz val="8"/>
        <rFont val="Calibri"/>
        <family val="2"/>
        <scheme val="minor"/>
      </rPr>
      <t xml:space="preserve">, tubo com 300ml, incolor. </t>
    </r>
  </si>
  <si>
    <r>
      <t>Borracha de silicone</t>
    </r>
    <r>
      <rPr>
        <sz val="8"/>
        <rFont val="Calibri"/>
        <family val="2"/>
        <scheme val="minor"/>
      </rPr>
      <t>, incolor, acético, 280g</t>
    </r>
  </si>
  <si>
    <r>
      <t xml:space="preserve">Óleo desengripante </t>
    </r>
    <r>
      <rPr>
        <sz val="8"/>
        <rFont val="Calibri"/>
        <family val="2"/>
        <scheme val="minor"/>
      </rPr>
      <t>em spray, para ferragens, embalagem com no mínimo 300ml.</t>
    </r>
  </si>
  <si>
    <r>
      <rPr>
        <b/>
        <sz val="8"/>
        <rFont val="Calibri"/>
        <family val="2"/>
        <scheme val="minor"/>
      </rPr>
      <t>Máscara de Escurecimento Automático para Solda.</t>
    </r>
    <r>
      <rPr>
        <sz val="8"/>
        <rFont val="Calibri"/>
        <family val="2"/>
        <scheme val="minor"/>
      </rPr>
      <t xml:space="preserve"> Máscara de solda de escurecimento automático com filtro de 97x47mm e Filtro de proteção DIN9-13 com classe óptica 1/2/1/2 </t>
    </r>
  </si>
  <si>
    <r>
      <rPr>
        <b/>
        <sz val="8"/>
        <rFont val="Calibri"/>
        <family val="2"/>
        <scheme val="minor"/>
      </rPr>
      <t>Escova de aço para lima</t>
    </r>
    <r>
      <rPr>
        <sz val="8"/>
        <rFont val="Calibri"/>
        <family val="2"/>
        <scheme val="minor"/>
      </rPr>
      <t>. Medindo: 20cm x 5cm x 0,5cm. Cabo de madeira.</t>
    </r>
  </si>
  <si>
    <r>
      <t>Fluído insolúvel</t>
    </r>
    <r>
      <rPr>
        <sz val="8"/>
        <rFont val="Calibri"/>
        <family val="2"/>
        <scheme val="minor"/>
      </rPr>
      <t xml:space="preserve"> para corte de todos os metais, exceto alumínio. Indicado para as operações de rosquear, fresar, furar, mandrilar, alargar, acabar, usinar, repuxar, etc. Deve ter ação lubrificante e refrigerante. Não deve ser inflamável, nem explosivo. Que não contenha 1,1,1 - nem tricloroetano, nem tetracloretano, nem tetracloretano de carbono. 500 ml.</t>
    </r>
  </si>
  <si>
    <r>
      <rPr>
        <b/>
        <sz val="8"/>
        <rFont val="Calibri"/>
        <family val="2"/>
        <scheme val="minor"/>
      </rPr>
      <t xml:space="preserve">Lubrificante e anticorrosivo multiuso </t>
    </r>
    <r>
      <rPr>
        <sz val="8"/>
        <rFont val="Calibri"/>
        <family val="2"/>
        <scheme val="minor"/>
      </rPr>
      <t>com derivados de petróleo e bico flex top. Embalagem com 500ml. Composição: mistura de concentrados químicos complexos diluídos sem silicones ou lanolinas. Substância mais fina do que a água. Não deixa a peça com aspecto gorduroso como os óleos comuns.</t>
    </r>
  </si>
  <si>
    <r>
      <rPr>
        <b/>
        <sz val="8"/>
        <rFont val="Calibri"/>
        <family val="2"/>
        <scheme val="minor"/>
      </rPr>
      <t>Lápis para carpinteiro,</t>
    </r>
    <r>
      <rPr>
        <sz val="8"/>
        <rFont val="Calibri"/>
        <family val="2"/>
        <scheme val="minor"/>
      </rPr>
      <t xml:space="preserve"> modelo padrão.</t>
    </r>
  </si>
  <si>
    <r>
      <rPr>
        <b/>
        <sz val="8"/>
        <rFont val="Calibri"/>
        <family val="2"/>
        <scheme val="minor"/>
      </rPr>
      <t>Broca de vídea</t>
    </r>
    <r>
      <rPr>
        <sz val="8"/>
        <rFont val="Calibri"/>
        <family val="2"/>
        <scheme val="minor"/>
      </rPr>
      <t xml:space="preserve"> para concreto Ø 5,0 mm</t>
    </r>
  </si>
  <si>
    <r>
      <rPr>
        <b/>
        <sz val="8"/>
        <rFont val="Calibri"/>
        <family val="2"/>
        <scheme val="minor"/>
      </rPr>
      <t>Broca de vídea</t>
    </r>
    <r>
      <rPr>
        <sz val="8"/>
        <rFont val="Calibri"/>
        <family val="2"/>
        <scheme val="minor"/>
      </rPr>
      <t xml:space="preserve"> Ø 6,0 mm</t>
    </r>
  </si>
  <si>
    <r>
      <rPr>
        <b/>
        <sz val="8"/>
        <rFont val="Calibri"/>
        <family val="2"/>
        <scheme val="minor"/>
      </rPr>
      <t>Broca de vídea</t>
    </r>
    <r>
      <rPr>
        <sz val="8"/>
        <rFont val="Calibri"/>
        <family val="2"/>
        <scheme val="minor"/>
      </rPr>
      <t xml:space="preserve"> Ø 10,0 mm</t>
    </r>
  </si>
  <si>
    <r>
      <rPr>
        <b/>
        <sz val="8"/>
        <rFont val="Calibri"/>
        <family val="2"/>
        <scheme val="minor"/>
      </rPr>
      <t>Broca de vídea</t>
    </r>
    <r>
      <rPr>
        <sz val="8"/>
        <rFont val="Calibri"/>
        <family val="2"/>
        <scheme val="minor"/>
      </rPr>
      <t xml:space="preserve"> para concreto Ø 8,0 mm</t>
    </r>
  </si>
  <si>
    <r>
      <t xml:space="preserve">Broca de aço rápido </t>
    </r>
    <r>
      <rPr>
        <sz val="8"/>
        <rFont val="Calibri"/>
        <family val="2"/>
        <scheme val="minor"/>
      </rPr>
      <t>Ø 2mm, broca de centro</t>
    </r>
  </si>
  <si>
    <r>
      <t xml:space="preserve">Broca de aço rápido </t>
    </r>
    <r>
      <rPr>
        <sz val="8"/>
        <rFont val="Calibri"/>
        <family val="2"/>
        <scheme val="minor"/>
      </rPr>
      <t>Ø 8,0 mm</t>
    </r>
  </si>
  <si>
    <r>
      <t xml:space="preserve">Broca de aço rápido </t>
    </r>
    <r>
      <rPr>
        <sz val="8"/>
        <rFont val="Calibri"/>
        <family val="2"/>
        <scheme val="minor"/>
      </rPr>
      <t>Ø 5,0 mm</t>
    </r>
  </si>
  <si>
    <r>
      <t xml:space="preserve">Broca de aço rápido </t>
    </r>
    <r>
      <rPr>
        <sz val="8"/>
        <rFont val="Calibri"/>
        <family val="2"/>
        <scheme val="minor"/>
      </rPr>
      <t>Ø 5mm, broca de centro</t>
    </r>
  </si>
  <si>
    <r>
      <t xml:space="preserve">Broca de aço rápido </t>
    </r>
    <r>
      <rPr>
        <sz val="8"/>
        <rFont val="Calibri"/>
        <family val="2"/>
        <scheme val="minor"/>
      </rPr>
      <t>Ø 4mm, broca de centro</t>
    </r>
  </si>
  <si>
    <r>
      <t xml:space="preserve">Broca de aço rápido </t>
    </r>
    <r>
      <rPr>
        <sz val="8"/>
        <rFont val="Calibri"/>
        <family val="2"/>
        <scheme val="minor"/>
      </rPr>
      <t>para metal  Ø 4,0 mm</t>
    </r>
  </si>
  <si>
    <r>
      <t xml:space="preserve">Broca de aço rápido </t>
    </r>
    <r>
      <rPr>
        <sz val="8"/>
        <rFont val="Calibri"/>
        <family val="2"/>
        <scheme val="minor"/>
      </rPr>
      <t>Ø 6,0 mm</t>
    </r>
  </si>
  <si>
    <r>
      <t xml:space="preserve">Broca de aço rápido </t>
    </r>
    <r>
      <rPr>
        <sz val="8"/>
        <rFont val="Calibri"/>
        <family val="2"/>
        <scheme val="minor"/>
      </rPr>
      <t>Ø 14,0mm, helicoidal, DIN 338</t>
    </r>
  </si>
  <si>
    <r>
      <t xml:space="preserve">Broca de aço rápido </t>
    </r>
    <r>
      <rPr>
        <sz val="8"/>
        <rFont val="Calibri"/>
        <family val="2"/>
        <scheme val="minor"/>
      </rPr>
      <t>Ø 14,5mm, helicoidal, DIN 338</t>
    </r>
  </si>
  <si>
    <r>
      <t xml:space="preserve">Broca de aço rápido </t>
    </r>
    <r>
      <rPr>
        <sz val="8"/>
        <rFont val="Calibri"/>
        <family val="2"/>
        <scheme val="minor"/>
      </rPr>
      <t>Ø 15mm, helicoidal, DIN 338</t>
    </r>
  </si>
  <si>
    <r>
      <t>Broca de aço rápido</t>
    </r>
    <r>
      <rPr>
        <sz val="8"/>
        <rFont val="Calibri"/>
        <family val="2"/>
        <scheme val="minor"/>
      </rPr>
      <t xml:space="preserve"> Ø 15,5mm, helicoidal, DIN 338</t>
    </r>
  </si>
  <si>
    <r>
      <t xml:space="preserve">Broca de aço rápido </t>
    </r>
    <r>
      <rPr>
        <sz val="8"/>
        <rFont val="Calibri"/>
        <family val="2"/>
        <scheme val="minor"/>
      </rPr>
      <t>Ø 16mm, helicoidal, DIN 338</t>
    </r>
  </si>
  <si>
    <r>
      <t xml:space="preserve">Broca de aço rápido </t>
    </r>
    <r>
      <rPr>
        <sz val="8"/>
        <rFont val="Calibri"/>
        <family val="2"/>
        <scheme val="minor"/>
      </rPr>
      <t>Ø 16,5mm, helicoidal, DIN 338</t>
    </r>
  </si>
  <si>
    <r>
      <t xml:space="preserve">Broca de aço rápido </t>
    </r>
    <r>
      <rPr>
        <sz val="8"/>
        <rFont val="Calibri"/>
        <family val="2"/>
        <scheme val="minor"/>
      </rPr>
      <t>Ø 17mm, helicoidal, DIN 338</t>
    </r>
  </si>
  <si>
    <r>
      <t xml:space="preserve">Broca de aço rápido </t>
    </r>
    <r>
      <rPr>
        <sz val="8"/>
        <rFont val="Calibri"/>
        <family val="2"/>
        <scheme val="minor"/>
      </rPr>
      <t>Ø 17,5mm, helicoidal, DIN 338</t>
    </r>
  </si>
  <si>
    <r>
      <t>Broca de aço rápido</t>
    </r>
    <r>
      <rPr>
        <sz val="8"/>
        <rFont val="Calibri"/>
        <family val="2"/>
        <scheme val="minor"/>
      </rPr>
      <t xml:space="preserve"> Ø 18mm, helicoidal, DIN 338</t>
    </r>
  </si>
  <si>
    <r>
      <t xml:space="preserve">Broca de aço rápido </t>
    </r>
    <r>
      <rPr>
        <sz val="8"/>
        <rFont val="Calibri"/>
        <family val="2"/>
        <scheme val="minor"/>
      </rPr>
      <t>Ø 18,5mm, helicoidal, DIN 338</t>
    </r>
  </si>
  <si>
    <r>
      <t xml:space="preserve">Broca de aço rápido </t>
    </r>
    <r>
      <rPr>
        <sz val="8"/>
        <rFont val="Calibri"/>
        <family val="2"/>
        <scheme val="minor"/>
      </rPr>
      <t>Ø 19mm, helicoidal, DIN 338</t>
    </r>
  </si>
  <si>
    <r>
      <t xml:space="preserve">Broca de aço rápido </t>
    </r>
    <r>
      <rPr>
        <sz val="8"/>
        <rFont val="Calibri"/>
        <family val="2"/>
        <scheme val="minor"/>
      </rPr>
      <t>Ø 19,5mm, helicoidal, DIN 338</t>
    </r>
  </si>
  <si>
    <r>
      <t xml:space="preserve">Broca de aço rápido </t>
    </r>
    <r>
      <rPr>
        <sz val="8"/>
        <rFont val="Calibri"/>
        <family val="2"/>
        <scheme val="minor"/>
      </rPr>
      <t>Ø 20mm, helicoidal, DIN 338</t>
    </r>
  </si>
  <si>
    <r>
      <t xml:space="preserve">Broca de aço rápido </t>
    </r>
    <r>
      <rPr>
        <sz val="8"/>
        <rFont val="Calibri"/>
        <family val="2"/>
        <scheme val="minor"/>
      </rPr>
      <t>Ø 20,5mm, helicoidal, DIN 338</t>
    </r>
  </si>
  <si>
    <r>
      <t xml:space="preserve">Broca de aço rápido </t>
    </r>
    <r>
      <rPr>
        <sz val="8"/>
        <rFont val="Calibri"/>
        <family val="2"/>
        <scheme val="minor"/>
      </rPr>
      <t>Ø 21 mm, helicoidal, DIN 338</t>
    </r>
  </si>
  <si>
    <r>
      <t xml:space="preserve">Broca de aço rápido </t>
    </r>
    <r>
      <rPr>
        <sz val="8"/>
        <rFont val="Calibri"/>
        <family val="2"/>
        <scheme val="minor"/>
      </rPr>
      <t>Ø 21,5mm, helicoidal, DIN 338</t>
    </r>
  </si>
  <si>
    <r>
      <t xml:space="preserve">Broca de aço rápido </t>
    </r>
    <r>
      <rPr>
        <sz val="8"/>
        <rFont val="Calibri"/>
        <family val="2"/>
        <scheme val="minor"/>
      </rPr>
      <t>Ø 22mm, helicoidal, DIN 338</t>
    </r>
  </si>
  <si>
    <r>
      <t xml:space="preserve">Broca de aço rápido </t>
    </r>
    <r>
      <rPr>
        <sz val="8"/>
        <rFont val="Calibri"/>
        <family val="2"/>
        <scheme val="minor"/>
      </rPr>
      <t>Ø 22,5mm, helicoidal, DIN 338</t>
    </r>
  </si>
  <si>
    <r>
      <t xml:space="preserve">Broca de aço rápido </t>
    </r>
    <r>
      <rPr>
        <sz val="8"/>
        <rFont val="Calibri"/>
        <family val="2"/>
        <scheme val="minor"/>
      </rPr>
      <t>Ø 23mm, helicoidal, DIN 338</t>
    </r>
  </si>
  <si>
    <r>
      <t xml:space="preserve">Broca de aço rápido </t>
    </r>
    <r>
      <rPr>
        <sz val="8"/>
        <rFont val="Calibri"/>
        <family val="2"/>
        <scheme val="minor"/>
      </rPr>
      <t>Ø 23,5mm, helicoidal, DIN 338</t>
    </r>
  </si>
  <si>
    <r>
      <t xml:space="preserve">Broca de aço rápido </t>
    </r>
    <r>
      <rPr>
        <sz val="8"/>
        <rFont val="Calibri"/>
        <family val="2"/>
        <scheme val="minor"/>
      </rPr>
      <t>Ø 24mm, helicoidal, DIN 338</t>
    </r>
  </si>
  <si>
    <r>
      <t xml:space="preserve">Broca de aço rápido </t>
    </r>
    <r>
      <rPr>
        <sz val="8"/>
        <rFont val="Calibri"/>
        <family val="2"/>
        <scheme val="minor"/>
      </rPr>
      <t>Ø 24,5mm, helicoidal, DIN 338</t>
    </r>
  </si>
  <si>
    <r>
      <t xml:space="preserve">Broca de aço rápido </t>
    </r>
    <r>
      <rPr>
        <sz val="8"/>
        <rFont val="Calibri"/>
        <family val="2"/>
        <scheme val="minor"/>
      </rPr>
      <t>Ø 25mm, helicoidal, DIN 338</t>
    </r>
  </si>
  <si>
    <r>
      <t xml:space="preserve">Broca de aço rápido </t>
    </r>
    <r>
      <rPr>
        <sz val="8"/>
        <rFont val="Calibri"/>
        <family val="2"/>
        <scheme val="minor"/>
      </rPr>
      <t>Ø 13,5mm, helicoidal, DIN 338</t>
    </r>
  </si>
  <si>
    <r>
      <rPr>
        <b/>
        <sz val="8"/>
        <rFont val="Calibri"/>
        <family val="2"/>
        <scheme val="minor"/>
      </rPr>
      <t>Broca de metal duro</t>
    </r>
    <r>
      <rPr>
        <sz val="8"/>
        <rFont val="Calibri"/>
        <family val="2"/>
        <scheme val="minor"/>
      </rPr>
      <t>, diâmetro 3,0 mm, comprimento de corte aproximadamente 18,0 mm.</t>
    </r>
  </si>
  <si>
    <r>
      <rPr>
        <b/>
        <sz val="8"/>
        <rFont val="Calibri"/>
        <family val="2"/>
        <scheme val="minor"/>
      </rPr>
      <t>Broca de metal duro</t>
    </r>
    <r>
      <rPr>
        <sz val="8"/>
        <rFont val="Calibri"/>
        <family val="2"/>
        <scheme val="minor"/>
      </rPr>
      <t>, diâmetro 4,0 mm, comprimento de corte aproximadamente 24,0 mm.</t>
    </r>
  </si>
  <si>
    <r>
      <rPr>
        <b/>
        <sz val="8"/>
        <rFont val="Calibri"/>
        <family val="2"/>
        <scheme val="minor"/>
      </rPr>
      <t>Broca de metal duro</t>
    </r>
    <r>
      <rPr>
        <sz val="8"/>
        <rFont val="Calibri"/>
        <family val="2"/>
        <scheme val="minor"/>
      </rPr>
      <t>, diâmetro 5,0 mm, comprimento de corte aproximadamente 26,0 mm.</t>
    </r>
  </si>
  <si>
    <r>
      <rPr>
        <b/>
        <sz val="8"/>
        <rFont val="Calibri"/>
        <family val="2"/>
        <scheme val="minor"/>
      </rPr>
      <t>Broca de metal duro</t>
    </r>
    <r>
      <rPr>
        <sz val="8"/>
        <rFont val="Calibri"/>
        <family val="2"/>
        <scheme val="minor"/>
      </rPr>
      <t>, diâmetro 6,0 mm, comprimento de corte aproximadamente 30,0 mm.</t>
    </r>
  </si>
  <si>
    <r>
      <rPr>
        <b/>
        <sz val="8"/>
        <rFont val="Calibri"/>
        <family val="2"/>
        <scheme val="minor"/>
      </rPr>
      <t>Broca de metal duro</t>
    </r>
    <r>
      <rPr>
        <sz val="8"/>
        <rFont val="Calibri"/>
        <family val="2"/>
        <scheme val="minor"/>
      </rPr>
      <t>, diâmetro 8,0 mm, comprimento de corte aproximadamente 40,0 mm.</t>
    </r>
  </si>
  <si>
    <r>
      <t>Broca sds plus curta de vídea</t>
    </r>
    <r>
      <rPr>
        <sz val="8"/>
        <rFont val="Calibri"/>
        <family val="2"/>
        <scheme val="minor"/>
      </rPr>
      <t>, Ø 6,0mm</t>
    </r>
  </si>
  <si>
    <r>
      <t>Broca sds plus curta de vídea</t>
    </r>
    <r>
      <rPr>
        <sz val="8"/>
        <rFont val="Calibri"/>
        <family val="2"/>
        <scheme val="minor"/>
      </rPr>
      <t>, Ø 8,0mm</t>
    </r>
  </si>
  <si>
    <r>
      <rPr>
        <b/>
        <sz val="8"/>
        <rFont val="Calibri"/>
        <family val="2"/>
        <scheme val="minor"/>
      </rPr>
      <t>Broca de metal duro</t>
    </r>
    <r>
      <rPr>
        <sz val="8"/>
        <rFont val="Calibri"/>
        <family val="2"/>
        <scheme val="minor"/>
      </rPr>
      <t>, diâmetro 10,0 mm, comprimento de corte aproximadamente 47,0 mm.</t>
    </r>
  </si>
  <si>
    <r>
      <t>Jogo de brocas aço rápido</t>
    </r>
    <r>
      <rPr>
        <sz val="8"/>
        <rFont val="Calibri"/>
        <family val="2"/>
        <scheme val="minor"/>
      </rPr>
      <t>, contendo 13 brocas de aço rápido (HSS). Haste paralela. Para furar  metal. Norma din 338, de Ø 1,5mm até Ø 6,5mm (não repetidas), com estojo para guardar. Indicação de medidas na broca e no estojo.</t>
    </r>
  </si>
  <si>
    <r>
      <t>Jogo de brocas aço rápido</t>
    </r>
    <r>
      <rPr>
        <sz val="8"/>
        <rFont val="Calibri"/>
        <family val="2"/>
        <scheme val="minor"/>
      </rPr>
      <t>, contendo 25 brocas de aço rápido (hss). Haste paralela. Para furar  metal. Norma din 338, de Ø 1mm até Ø 13mm (não repetidas), com estojo para guardar. Indicação de medidas na broca e no estojo</t>
    </r>
  </si>
  <si>
    <r>
      <rPr>
        <b/>
        <sz val="8"/>
        <rFont val="Calibri"/>
        <family val="2"/>
        <scheme val="minor"/>
      </rPr>
      <t>Cone de borracha ou pvc</t>
    </r>
    <r>
      <rPr>
        <sz val="8"/>
        <rFont val="Calibri"/>
        <family val="2"/>
        <scheme val="minor"/>
      </rPr>
      <t>, cone de trânsito (Segurança) vermelho com listas brancas com aproximadamente 80 cm de altura.</t>
    </r>
  </si>
  <si>
    <r>
      <rPr>
        <b/>
        <sz val="8"/>
        <rFont val="Calibri"/>
        <family val="2"/>
        <scheme val="minor"/>
      </rPr>
      <t>Cimento Portland</t>
    </r>
    <r>
      <rPr>
        <sz val="8"/>
        <rFont val="Calibri"/>
        <family val="2"/>
        <scheme val="minor"/>
      </rPr>
      <t>, CP II, 50 kg. validade mínima de 12 meses.</t>
    </r>
  </si>
  <si>
    <r>
      <t>Rolo esponja pequeno para pintura</t>
    </r>
    <r>
      <rPr>
        <sz val="8"/>
        <rFont val="Calibri"/>
        <family val="2"/>
        <scheme val="minor"/>
      </rPr>
      <t>, com cabo, medindo 9 cm</t>
    </r>
  </si>
  <si>
    <r>
      <t>Pincel para pintura 1''</t>
    </r>
    <r>
      <rPr>
        <sz val="8"/>
        <rFont val="Calibri"/>
        <family val="2"/>
        <scheme val="minor"/>
      </rPr>
      <t>, cabo de madeira, cerda pêlo sintético</t>
    </r>
  </si>
  <si>
    <r>
      <t>Pincel para pintura 2''</t>
    </r>
    <r>
      <rPr>
        <sz val="8"/>
        <rFont val="Calibri"/>
        <family val="2"/>
        <scheme val="minor"/>
      </rPr>
      <t>, cabo de madeira, cerda pêlo sintético</t>
    </r>
  </si>
  <si>
    <r>
      <t>Tinta acrílica à base de água</t>
    </r>
    <r>
      <rPr>
        <sz val="8"/>
        <rFont val="Calibri"/>
        <family val="2"/>
        <scheme val="minor"/>
      </rPr>
      <t>,</t>
    </r>
    <r>
      <rPr>
        <b/>
        <sz val="8"/>
        <rFont val="Calibri"/>
        <family val="2"/>
        <scheme val="minor"/>
      </rPr>
      <t xml:space="preserve"> </t>
    </r>
    <r>
      <rPr>
        <sz val="8"/>
        <rFont val="Calibri"/>
        <family val="2"/>
        <scheme val="minor"/>
      </rPr>
      <t>cor palha, galão 18 litros, fosca,  tipo premium.</t>
    </r>
  </si>
  <si>
    <r>
      <t>Tinta acrílica à base de água</t>
    </r>
    <r>
      <rPr>
        <sz val="8"/>
        <rFont val="Calibri"/>
        <family val="2"/>
        <scheme val="minor"/>
      </rPr>
      <t>,</t>
    </r>
    <r>
      <rPr>
        <b/>
        <sz val="8"/>
        <rFont val="Calibri"/>
        <family val="2"/>
        <scheme val="minor"/>
      </rPr>
      <t xml:space="preserve"> </t>
    </r>
    <r>
      <rPr>
        <sz val="8"/>
        <rFont val="Calibri"/>
        <family val="2"/>
        <scheme val="minor"/>
      </rPr>
      <t>cor branca, galão 18 litros, fosca, tipo premium.</t>
    </r>
  </si>
  <si>
    <r>
      <t xml:space="preserve">Solvente </t>
    </r>
    <r>
      <rPr>
        <sz val="8"/>
        <rFont val="Calibri"/>
        <family val="2"/>
        <scheme val="minor"/>
      </rPr>
      <t xml:space="preserve">para diluição de tintas e vernizes, embalagem com 900ml. </t>
    </r>
  </si>
  <si>
    <r>
      <t xml:space="preserve">Solvente </t>
    </r>
    <r>
      <rPr>
        <sz val="8"/>
        <rFont val="Calibri"/>
        <family val="2"/>
        <scheme val="minor"/>
      </rPr>
      <t xml:space="preserve">para diluição de tintas e vernizes, embalagem com 5 litros. </t>
    </r>
  </si>
  <si>
    <r>
      <t xml:space="preserve">Enxada tamanho médio, </t>
    </r>
    <r>
      <rPr>
        <sz val="8"/>
        <rFont val="Calibri"/>
        <family val="2"/>
        <scheme val="minor"/>
      </rPr>
      <t>com cabo de madeira, pronta para uso, com cabo colocado, largura da lâmina de corte 16 cm ou mais (não será aceito cabo com sarrafo redondo).</t>
    </r>
  </si>
  <si>
    <r>
      <t>Bandeja para pintura</t>
    </r>
    <r>
      <rPr>
        <sz val="8"/>
        <rFont val="Calibri"/>
        <family val="2"/>
        <scheme val="minor"/>
      </rPr>
      <t>, polietano, para rolos de até 23 cm</t>
    </r>
  </si>
  <si>
    <r>
      <rPr>
        <b/>
        <sz val="8"/>
        <rFont val="Calibri"/>
        <family val="2"/>
        <scheme val="minor"/>
      </rPr>
      <t>Verniz mogno</t>
    </r>
    <r>
      <rPr>
        <sz val="8"/>
        <rFont val="Calibri"/>
        <family val="2"/>
        <scheme val="minor"/>
      </rPr>
      <t>, uso interno/externo, com filtro solar, embalagem com 3,6 litros.</t>
    </r>
    <r>
      <rPr>
        <sz val="8"/>
        <color rgb="FFFF0000"/>
        <rFont val="Calibri"/>
        <family val="2"/>
        <scheme val="minor"/>
      </rPr>
      <t xml:space="preserve"> </t>
    </r>
    <r>
      <rPr>
        <sz val="8"/>
        <rFont val="Calibri"/>
        <family val="2"/>
        <scheme val="minor"/>
      </rPr>
      <t>Brilhante</t>
    </r>
  </si>
  <si>
    <r>
      <rPr>
        <b/>
        <sz val="8"/>
        <rFont val="Calibri"/>
        <family val="2"/>
        <scheme val="minor"/>
      </rPr>
      <t>Verniz transparente</t>
    </r>
    <r>
      <rPr>
        <sz val="8"/>
        <rFont val="Calibri"/>
        <family val="2"/>
        <scheme val="minor"/>
      </rPr>
      <t>, uso interno/externo, com filtro solar, embalagem com 3,6 litros. Brilhante</t>
    </r>
  </si>
  <si>
    <r>
      <t>Rolo de lã para pintura</t>
    </r>
    <r>
      <rPr>
        <sz val="8"/>
        <rFont val="Calibri"/>
        <family val="2"/>
        <scheme val="minor"/>
      </rPr>
      <t>, cabo de 23 cm</t>
    </r>
  </si>
  <si>
    <r>
      <t>Rolo de lã para pintura</t>
    </r>
    <r>
      <rPr>
        <sz val="8"/>
        <rFont val="Calibri"/>
        <family val="2"/>
        <scheme val="minor"/>
      </rPr>
      <t>, cabo de 10 cm</t>
    </r>
  </si>
  <si>
    <r>
      <t>Tijolo 8 furos</t>
    </r>
    <r>
      <rPr>
        <sz val="8"/>
        <rFont val="Calibri"/>
        <family val="2"/>
        <scheme val="minor"/>
      </rPr>
      <t>, 19x19x9</t>
    </r>
  </si>
  <si>
    <r>
      <t>Cal hidratado</t>
    </r>
    <r>
      <rPr>
        <sz val="8"/>
        <rFont val="Calibri"/>
        <family val="2"/>
        <scheme val="minor"/>
      </rPr>
      <t>, embalagem 20 kg.</t>
    </r>
  </si>
  <si>
    <r>
      <rPr>
        <b/>
        <sz val="8"/>
        <rFont val="Calibri"/>
        <family val="2"/>
        <scheme val="minor"/>
      </rPr>
      <t xml:space="preserve">TINTA ACRILICA P/SINALIZACAO(DEMARCACAO) VIARIA. NA COR BRANCA GALAO 18 LITROS. </t>
    </r>
    <r>
      <rPr>
        <sz val="8"/>
        <rFont val="Calibri"/>
        <family val="2"/>
        <scheme val="minor"/>
      </rPr>
      <t>Tinta para demarcação, Branca, tipo "emborrachada". Lata de 18 Litros. ATENDENDO A ESPECIFICAÇÃO DA ABNT NBR-11862</t>
    </r>
  </si>
  <si>
    <r>
      <rPr>
        <b/>
        <sz val="8"/>
        <rFont val="Calibri"/>
        <family val="2"/>
        <scheme val="minor"/>
      </rPr>
      <t>TINTA ACRILICA P/SINALIZACAO(DEMARCACAO) VIARIA. AMARELA A BASE DE RESINA ACRILICA,18 LITROS,EMULSÃO EM AGUA</t>
    </r>
    <r>
      <rPr>
        <sz val="8"/>
        <rFont val="Calibri"/>
        <family val="2"/>
        <scheme val="minor"/>
      </rPr>
      <t>. Tinta acrílica para piso, para pintura de faixas de demarcação, cor amarela, acabamento brilho emborrachada. Lata com 18 litros. ATENDENDO A ESPECIFICAÇÃO DA ABNT NBR-11862</t>
    </r>
  </si>
  <si>
    <r>
      <rPr>
        <b/>
        <sz val="8"/>
        <color rgb="FF222222"/>
        <rFont val="Calibri"/>
        <family val="2"/>
        <scheme val="minor"/>
      </rPr>
      <t>TINTA ACRILICA P/SINALIZACAO(DEMARCACAO) VIARIA TINTA PARA DEMARCACAO COR AZUL.</t>
    </r>
    <r>
      <rPr>
        <sz val="8"/>
        <color rgb="FF222222"/>
        <rFont val="Calibri"/>
        <family val="2"/>
        <scheme val="minor"/>
      </rPr>
      <t xml:space="preserve"> Tinta para demarcação, Azul - PNE Norma 9050, tipo "emborrachada", padrão DENIT. Lata de 18 Litros. ATENDENDO A ESPECIFICAÇÃO DA ABNT NBR-11862</t>
    </r>
  </si>
  <si>
    <r>
      <rPr>
        <b/>
        <sz val="8"/>
        <color rgb="FF222222"/>
        <rFont val="Calibri"/>
        <family val="2"/>
        <scheme val="minor"/>
      </rPr>
      <t xml:space="preserve">TINTA PARA PISO E CIMENTADOS. GALÃO COM 18 LITROS. </t>
    </r>
    <r>
      <rPr>
        <sz val="8"/>
        <color rgb="FF222222"/>
        <rFont val="Calibri"/>
        <family val="2"/>
        <scheme val="minor"/>
      </rPr>
      <t>Tinta para piso lata de 18 litros. Cor Verde. ATENDENDO A ESPECIFICAÇÃO DA ABNT NBR-11862</t>
    </r>
  </si>
  <si>
    <r>
      <rPr>
        <b/>
        <sz val="8"/>
        <color rgb="FF222222"/>
        <rFont val="Calibri"/>
        <family val="2"/>
        <scheme val="minor"/>
      </rPr>
      <t>Pá de juntar com cabo</t>
    </r>
    <r>
      <rPr>
        <sz val="8"/>
        <color rgb="FF222222"/>
        <rFont val="Calibri"/>
        <family val="2"/>
        <scheme val="minor"/>
      </rPr>
      <t>, com cabo de madeira, pá de bico com cabo em madeira de alta resistência. Medidas aproximadas: comprimento total: 150,3 cm; tamanho do cabo: 120 cm; largura da pá: 27 cm.</t>
    </r>
  </si>
  <si>
    <r>
      <rPr>
        <b/>
        <sz val="8"/>
        <color rgb="FF222222"/>
        <rFont val="Calibri"/>
        <family val="2"/>
        <scheme val="minor"/>
      </rPr>
      <t>Pá reta com corte com cabo de madeira</t>
    </r>
    <r>
      <rPr>
        <sz val="8"/>
        <color rgb="FF222222"/>
        <rFont val="Calibri"/>
        <family val="2"/>
        <scheme val="minor"/>
      </rPr>
      <t>, Pá compacta de aço carbono com cabo de madeira de 42,8cm. Dimensões de 6x15x67xcm.</t>
    </r>
  </si>
  <si>
    <r>
      <t xml:space="preserve">Pneu para carrinho de mão, </t>
    </r>
    <r>
      <rPr>
        <sz val="8"/>
        <rFont val="Calibri"/>
        <family val="2"/>
        <scheme val="minor"/>
      </rPr>
      <t>aro 3,25, com câmara.</t>
    </r>
  </si>
  <si>
    <r>
      <t xml:space="preserve">Alicate bomba água 10", </t>
    </r>
    <r>
      <rPr>
        <sz val="8"/>
        <rFont val="Calibri"/>
        <family val="2"/>
        <scheme val="minor"/>
      </rPr>
      <t xml:space="preserve">fabricado em aço cromo vanádio com acabamento Polido. Cabo ergonômico, antideslizante arredondadas para maior conformo e segurança. Articulação suave, facilitando o uso e proporcionando menos esforço. Para utilização em trabalhos hidráulicos  </t>
    </r>
  </si>
  <si>
    <r>
      <t>Tubo de PVC</t>
    </r>
    <r>
      <rPr>
        <sz val="8"/>
        <rFont val="Calibri"/>
        <family val="2"/>
        <scheme val="minor"/>
      </rPr>
      <t xml:space="preserve"> </t>
    </r>
    <r>
      <rPr>
        <b/>
        <sz val="8"/>
        <rFont val="Calibri"/>
        <family val="2"/>
        <scheme val="minor"/>
      </rPr>
      <t>para esgoto</t>
    </r>
    <r>
      <rPr>
        <sz val="8"/>
        <rFont val="Calibri"/>
        <family val="2"/>
        <scheme val="minor"/>
      </rPr>
      <t>, 75 mm, barra com 6 metros</t>
    </r>
  </si>
  <si>
    <r>
      <t>Tubo PVC soldável para água fria</t>
    </r>
    <r>
      <rPr>
        <sz val="8"/>
        <rFont val="Calibri"/>
        <family val="2"/>
        <scheme val="minor"/>
      </rPr>
      <t>, 32 mm, barra com 6 metros</t>
    </r>
  </si>
  <si>
    <r>
      <t xml:space="preserve">CONEXAO DE PLASTICO PARA INSTALACOES HIDRAULICAS-SANITARIAS. </t>
    </r>
    <r>
      <rPr>
        <sz val="8"/>
        <rFont val="Calibri"/>
        <family val="2"/>
        <scheme val="minor"/>
      </rPr>
      <t>LUVA PVC SOLDA/ROSCA 25MM X 3/4</t>
    </r>
  </si>
  <si>
    <r>
      <t>CONEXAO DE PLASTICO PARA INSTALACOES HIDRAULICAS-SANITARIAS.</t>
    </r>
    <r>
      <rPr>
        <sz val="8"/>
        <rFont val="Calibri"/>
        <family val="2"/>
        <scheme val="minor"/>
      </rPr>
      <t xml:space="preserve"> LUVA PVC SOLDA/ROSCA 20MM X 1/2"</t>
    </r>
  </si>
  <si>
    <r>
      <t>Te 90º PVC para esgoto</t>
    </r>
    <r>
      <rPr>
        <sz val="8"/>
        <rFont val="Calibri"/>
        <family val="2"/>
        <scheme val="minor"/>
      </rPr>
      <t>, 40 mm, cor branca</t>
    </r>
  </si>
  <si>
    <r>
      <t xml:space="preserve">CONEXAO DE PLASTICO PARA INSTALACOES HIDRAULICAS-SANITARIAS. LUVA EM PVC, ESGOTO, 50MM. </t>
    </r>
    <r>
      <rPr>
        <sz val="8"/>
        <color rgb="FF222222"/>
        <rFont val="Calibri"/>
        <family val="2"/>
        <scheme val="minor"/>
      </rPr>
      <t>Luva simples de PVC rigido para esgoto 50mm.</t>
    </r>
  </si>
  <si>
    <r>
      <t>Curva de PVC longa para esgoto</t>
    </r>
    <r>
      <rPr>
        <sz val="8"/>
        <rFont val="Calibri"/>
        <family val="2"/>
        <scheme val="minor"/>
      </rPr>
      <t>, 50 mm, cor branca</t>
    </r>
  </si>
  <si>
    <r>
      <rPr>
        <b/>
        <sz val="8"/>
        <rFont val="Calibri"/>
        <family val="2"/>
        <scheme val="minor"/>
      </rPr>
      <t>Curva de PVC longa para esgoto</t>
    </r>
    <r>
      <rPr>
        <sz val="8"/>
        <rFont val="Calibri"/>
        <family val="2"/>
        <scheme val="minor"/>
      </rPr>
      <t>, 75 mm, cor branca</t>
    </r>
  </si>
  <si>
    <r>
      <t>Te 90º PVC para esgoto</t>
    </r>
    <r>
      <rPr>
        <sz val="8"/>
        <rFont val="Calibri"/>
        <family val="2"/>
        <scheme val="minor"/>
      </rPr>
      <t>, 75 mm, cor branca</t>
    </r>
  </si>
  <si>
    <r>
      <t>CONEXAO DE PLASTICO PARA INSTALACOES HIDRAULICAS-SANITARIAS.ADAPTADOR CURTO EM PVC.</t>
    </r>
    <r>
      <rPr>
        <sz val="8"/>
        <rFont val="Calibri"/>
        <family val="2"/>
        <scheme val="minor"/>
      </rPr>
      <t>Conexão em "PVC", para água fria, tipo "Adaptador Soldável com anel para Caixa D’Água." Ø32mm, Linha Soldável.Material - PVC - Cloreto de Polivinila, cor marrom.</t>
    </r>
  </si>
  <si>
    <r>
      <t xml:space="preserve">Joelho Conexão em "PVC", para água fria, tipo "Joelho 90º Soldável" 20mm, </t>
    </r>
    <r>
      <rPr>
        <sz val="8"/>
        <rFont val="Calibri"/>
        <family val="2"/>
        <scheme val="minor"/>
      </rPr>
      <t>Linha Soldável.Material - PVC - Cloreto de Polivinila, cor marrom.</t>
    </r>
  </si>
  <si>
    <r>
      <rPr>
        <b/>
        <sz val="8"/>
        <rFont val="Calibri"/>
        <family val="2"/>
        <scheme val="minor"/>
      </rPr>
      <t>Registro PVC</t>
    </r>
    <r>
      <rPr>
        <sz val="8"/>
        <rFont val="Calibri"/>
        <family val="2"/>
        <scheme val="minor"/>
      </rPr>
      <t>, esfera soldável, 20mm</t>
    </r>
  </si>
  <si>
    <r>
      <rPr>
        <b/>
        <sz val="8"/>
        <rFont val="Calibri"/>
        <family val="2"/>
        <scheme val="minor"/>
      </rPr>
      <t>Registro PVC</t>
    </r>
    <r>
      <rPr>
        <sz val="8"/>
        <rFont val="Calibri"/>
        <family val="2"/>
        <scheme val="minor"/>
      </rPr>
      <t>, esfera soldável, 32mm</t>
    </r>
  </si>
  <si>
    <r>
      <t>Te 90º PVC para esgoto</t>
    </r>
    <r>
      <rPr>
        <sz val="8"/>
        <rFont val="Calibri"/>
        <family val="2"/>
        <scheme val="minor"/>
      </rPr>
      <t>, 50 mm, cor branca</t>
    </r>
  </si>
  <si>
    <r>
      <t>Sifão sanfonado universál em PVC,</t>
    </r>
    <r>
      <rPr>
        <sz val="8"/>
        <rFont val="Calibri"/>
        <family val="2"/>
        <scheme val="minor"/>
      </rPr>
      <t xml:space="preserve"> porca em polipropileno 1 1/2",bucha de redução de 1 1/4" x 78", com anéis de borracha para vedação, comprimento 72cm, diametros de saída DN 38, DN 40, DN 50.</t>
    </r>
  </si>
  <si>
    <r>
      <rPr>
        <b/>
        <sz val="8"/>
        <rFont val="Calibri"/>
        <family val="2"/>
        <scheme val="minor"/>
      </rPr>
      <t>Registro PVC</t>
    </r>
    <r>
      <rPr>
        <sz val="8"/>
        <rFont val="Calibri"/>
        <family val="2"/>
        <scheme val="minor"/>
      </rPr>
      <t>, esfera soldável, 25mm</t>
    </r>
  </si>
  <si>
    <r>
      <t>Assento sanitário (tampa)</t>
    </r>
    <r>
      <rPr>
        <sz val="8"/>
        <rFont val="Calibri"/>
        <family val="2"/>
        <scheme val="minor"/>
      </rPr>
      <t>, pvc, cor branca, oval.</t>
    </r>
  </si>
  <si>
    <r>
      <t xml:space="preserve">Mecanismo universál para caixa de descarga </t>
    </r>
    <r>
      <rPr>
        <sz val="8"/>
        <rFont val="Calibri"/>
        <family val="2"/>
        <scheme val="minor"/>
      </rPr>
      <t>acoplada acionamento superior, acompanha torre de entrada e torre de saída já com boia integrada possui um filtro na parte infeior da torre de entrada, assim evitando o acumulo de sujeira. Resitente a alta pressão e com sistema de regulagem de altura de água.</t>
    </r>
  </si>
  <si>
    <r>
      <t xml:space="preserve">Chave de Grifo 12", </t>
    </r>
    <r>
      <rPr>
        <sz val="8"/>
        <rFont val="Calibri"/>
        <family val="2"/>
        <scheme val="minor"/>
      </rPr>
      <t>cabo e cabeça em aço vanadio, cabo pintado na cor vermelha, ajuste rápido e de fácil manuseio, própria para uso em tubulações em geral</t>
    </r>
  </si>
  <si>
    <r>
      <rPr>
        <b/>
        <sz val="8"/>
        <rFont val="Calibri"/>
        <family val="2"/>
        <scheme val="minor"/>
      </rPr>
      <t>BEBEDOURO ELETRICO, TIPO GARRAFÃO, DE 20 LITROS COM 02 TORNEIRAS</t>
    </r>
    <r>
      <rPr>
        <sz val="8"/>
        <rFont val="Calibri"/>
        <family val="2"/>
        <scheme val="minor"/>
      </rPr>
      <t>. Bebedouro elétrico em inox, tipo coluna para garrafão (bombona de 20 litros), com aparador de respingos, fornece água gelada e natural duas torneiras, sendo uma para água gelada e outra para água na temperatura ambiente, capacidade de resfriamento de no mínimo 2,8 litros/hora, gabinete em aço inoxidável; Tampo superior frontal em poliestireno de alto impacto. Depósito de água em polietileno atóxico com serpentina em aço inoxidável. Unidade frigorífica selada. Disponível nas cores branca, cinza ou em aço inoxidável. Dimensões: (cm) alt: 960 aprox., larg: 305 aprox., prof: 330 aprox. Peso: 16,2 kg aprox. Certificação INMETRO. Assistência técnica de no mínimo de 01 (um) ano. 220V</t>
    </r>
  </si>
  <si>
    <r>
      <rPr>
        <b/>
        <sz val="8"/>
        <rFont val="Calibri"/>
        <family val="2"/>
        <scheme val="minor"/>
      </rPr>
      <t>Bebedouro elétrico de pressão em inox;</t>
    </r>
    <r>
      <rPr>
        <sz val="8"/>
        <rFont val="Calibri"/>
        <family val="2"/>
        <scheme val="minor"/>
      </rPr>
      <t xml:space="preserve"> com depósito de água em aço inox; com gabinete em chapa de aço com pintura anticorrosiva; com serpentina de cobre externa, facilitando a higienização; possuir dreno de limpeza; possuir 2 torneiras (copo e jato) em latão cromado; com regulagem de jato d'água; com ralo sifonado, para barrar o mau cheiro proveniente do esgoto; com controle automático da temperatura da água; com altura entre 94cm e 112cm. Tensão de alimentação: 220 v. Cor da tampa e gabinete: inox. Com selo de aprovação do INMETRO.</t>
    </r>
  </si>
  <si>
    <r>
      <rPr>
        <b/>
        <sz val="8"/>
        <rFont val="Calibri"/>
        <family val="2"/>
        <scheme val="minor"/>
      </rPr>
      <t xml:space="preserve">Carro funcional com bolsa de vinil </t>
    </r>
    <r>
      <rPr>
        <sz val="8"/>
        <rFont val="Calibri"/>
        <family val="2"/>
        <scheme val="minor"/>
      </rPr>
      <t>3 bandejas. Acompanha 1 bolsa para lixo, três bandejas e uma base para 4 baldes de 4 litros. Dimensões: 116x57x100 cm, na cor azul.</t>
    </r>
  </si>
  <si>
    <r>
      <rPr>
        <b/>
        <sz val="8"/>
        <rFont val="Calibri"/>
        <family val="2"/>
        <scheme val="minor"/>
      </rPr>
      <t xml:space="preserve">Carro Industrial para transporte de caixas e cargas </t>
    </r>
    <r>
      <rPr>
        <sz val="8"/>
        <rFont val="Calibri"/>
        <family val="2"/>
        <scheme val="minor"/>
      </rPr>
      <t xml:space="preserve">em geral com as seguintes características mínimas: Estrutura tubular com material reforçado de alta resistência, roda pneumática com rolamento de rolete, altura de 1,20m, base útil com tamanho mínimo de 370 x 300mm, estrutura metálica em aço carbono, com pintura a pó eletrostática, soldagem pelo processo MIG/MAG, diâmetro da roda 22cm e espessura da roda: 6,5cm e capacidade de carga mínima de 200kg
</t>
    </r>
  </si>
  <si>
    <r>
      <rPr>
        <b/>
        <sz val="8"/>
        <rFont val="Calibri"/>
        <family val="2"/>
        <scheme val="minor"/>
      </rPr>
      <t>Carro/Carrinho industrial de transporte,</t>
    </r>
    <r>
      <rPr>
        <sz val="8"/>
        <rFont val="Calibri"/>
        <family val="2"/>
        <scheme val="minor"/>
      </rPr>
      <t xml:space="preserve"> plataforma para no mínimo 800Kg nas dimensões mínimas de 150x80cm de largura. Com 5a. roda dotado de cabo de tração em forma de "T" com articulação. Equipado com 4 rodas, sendo 2 montadas no eixo fixo e 2 na 5a. roda, com freio.
Assoalho de chapa. Roda pneumática 350x8".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</si>
</sst>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R$&quot;\ * #,##0.00_-;\-&quot;R$&quot;\ * #,##0.00_-;_-&quot;R$&quot;\ * &quot;-&quot;??_-;_-@_-"/>
    <numFmt numFmtId="164" formatCode="&quot;R$&quot;\ #,##0.00"/>
  </numFmts>
  <fonts count="35" x14ac:knownFonts="1">
    <font>
      <sz val="10"/>
      <name val="Arial"/>
      <family val="2"/>
    </font>
    <font>
      <b/>
      <sz val="12"/>
      <name val="Arial"/>
      <family val="2"/>
    </font>
    <font>
      <sz val="10"/>
      <name val="Arial"/>
      <family val="2"/>
    </font>
    <font>
      <sz val="10"/>
      <name val="Arial"/>
      <family val="2"/>
    </font>
    <font>
      <b/>
      <sz val="16"/>
      <name val="Arial"/>
      <family val="2"/>
    </font>
    <font>
      <sz val="11"/>
      <name val="Arial"/>
      <family val="2"/>
    </font>
    <font>
      <sz val="12"/>
      <name val="Arial"/>
      <family val="2"/>
    </font>
    <font>
      <b/>
      <sz val="28"/>
      <name val="Arial"/>
      <family val="2"/>
    </font>
    <font>
      <sz val="12"/>
      <color rgb="FF222222"/>
      <name val="Arial"/>
      <family val="2"/>
    </font>
    <font>
      <b/>
      <sz val="12"/>
      <color rgb="FF222222"/>
      <name val="Arial"/>
      <family val="2"/>
    </font>
    <font>
      <sz val="11"/>
      <color rgb="FFFF0000"/>
      <name val="Arial"/>
      <family val="2"/>
    </font>
    <font>
      <sz val="12"/>
      <color rgb="FFFF0000"/>
      <name val="Arial"/>
      <family val="2"/>
    </font>
    <font>
      <b/>
      <sz val="11"/>
      <color theme="1"/>
      <name val="Calibri"/>
      <family val="2"/>
      <scheme val="minor"/>
    </font>
    <font>
      <b/>
      <sz val="10"/>
      <name val="Arial"/>
      <family val="2"/>
    </font>
    <font>
      <b/>
      <sz val="11"/>
      <name val="Calibri"/>
      <family val="2"/>
      <scheme val="minor"/>
    </font>
    <font>
      <sz val="11"/>
      <name val="Calibri"/>
      <family val="2"/>
    </font>
    <font>
      <sz val="11"/>
      <name val="Calibri"/>
      <family val="2"/>
      <scheme val="minor"/>
    </font>
    <font>
      <sz val="11"/>
      <color indexed="8"/>
      <name val="Calibri"/>
      <family val="2"/>
      <scheme val="minor"/>
    </font>
    <font>
      <b/>
      <sz val="11"/>
      <color indexed="8"/>
      <name val="Calibri"/>
      <family val="2"/>
      <scheme val="minor"/>
    </font>
    <font>
      <sz val="10"/>
      <name val="Calibri"/>
      <family val="2"/>
    </font>
    <font>
      <b/>
      <sz val="11"/>
      <name val="Times New Roman"/>
      <family val="1"/>
    </font>
    <font>
      <sz val="11"/>
      <name val="Times New Roman"/>
      <family val="1"/>
    </font>
    <font>
      <sz val="12"/>
      <name val="Calibri"/>
      <family val="2"/>
    </font>
    <font>
      <b/>
      <sz val="20"/>
      <name val="Calibri"/>
      <family val="2"/>
      <scheme val="minor"/>
    </font>
    <font>
      <b/>
      <sz val="20"/>
      <name val="Arial"/>
      <family val="2"/>
    </font>
    <font>
      <sz val="20"/>
      <name val="Arial"/>
      <family val="2"/>
    </font>
    <font>
      <sz val="20"/>
      <name val="Calibri"/>
      <family val="2"/>
      <scheme val="minor"/>
    </font>
    <font>
      <b/>
      <sz val="8"/>
      <name val="Calibri"/>
      <family val="2"/>
      <scheme val="minor"/>
    </font>
    <font>
      <sz val="8"/>
      <name val="Calibri"/>
      <family val="2"/>
      <scheme val="minor"/>
    </font>
    <font>
      <b/>
      <sz val="8"/>
      <color theme="1"/>
      <name val="Calibri"/>
      <family val="2"/>
      <scheme val="minor"/>
    </font>
    <font>
      <sz val="8"/>
      <color indexed="8"/>
      <name val="Calibri"/>
      <family val="2"/>
      <scheme val="minor"/>
    </font>
    <font>
      <b/>
      <sz val="8"/>
      <color indexed="8"/>
      <name val="Calibri"/>
      <family val="2"/>
      <scheme val="minor"/>
    </font>
    <font>
      <sz val="8"/>
      <color rgb="FFFF0000"/>
      <name val="Calibri"/>
      <family val="2"/>
      <scheme val="minor"/>
    </font>
    <font>
      <sz val="8"/>
      <color rgb="FF222222"/>
      <name val="Calibri"/>
      <family val="2"/>
      <scheme val="minor"/>
    </font>
    <font>
      <b/>
      <sz val="8"/>
      <color rgb="FF222222"/>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rgb="FF00B0F0"/>
        <bgColor indexed="64"/>
      </patternFill>
    </fill>
    <fill>
      <patternFill patternType="solid">
        <fgColor theme="3" tint="0.39997558519241921"/>
        <bgColor indexed="64"/>
      </patternFill>
    </fill>
    <fill>
      <patternFill patternType="solid">
        <fgColor rgb="FFFF000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2" tint="-0.499984740745262"/>
        <bgColor indexed="64"/>
      </patternFill>
    </fill>
    <fill>
      <patternFill patternType="solid">
        <fgColor theme="6"/>
        <bgColor indexed="64"/>
      </patternFill>
    </fill>
    <fill>
      <patternFill patternType="solid">
        <fgColor theme="9" tint="-0.249977111117893"/>
        <bgColor indexed="64"/>
      </patternFill>
    </fill>
    <fill>
      <patternFill patternType="solid">
        <fgColor indexed="41"/>
        <bgColor indexed="64"/>
      </patternFill>
    </fill>
    <fill>
      <patternFill patternType="solid">
        <fgColor rgb="FFCCFFFF"/>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s>
  <cellStyleXfs count="2">
    <xf numFmtId="0" fontId="0" fillId="0" borderId="0"/>
    <xf numFmtId="0" fontId="2" fillId="0" borderId="0"/>
  </cellStyleXfs>
  <cellXfs count="594">
    <xf numFmtId="0" fontId="0" fillId="0" borderId="0" xfId="0"/>
    <xf numFmtId="0" fontId="3" fillId="0" borderId="0" xfId="0" applyFont="1" applyAlignment="1">
      <alignment vertical="center"/>
    </xf>
    <xf numFmtId="0" fontId="2" fillId="0" borderId="0" xfId="0" applyFont="1" applyAlignment="1" applyProtection="1">
      <alignment vertical="center"/>
      <protection locked="0"/>
    </xf>
    <xf numFmtId="0" fontId="2" fillId="2" borderId="0" xfId="0" applyFont="1" applyFill="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vertical="center"/>
    </xf>
    <xf numFmtId="0" fontId="6"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0" fillId="2" borderId="0" xfId="0" applyFill="1" applyAlignment="1">
      <alignment vertical="center"/>
    </xf>
    <xf numFmtId="0" fontId="6" fillId="0" borderId="1"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6" fillId="2" borderId="4" xfId="0" applyFont="1" applyFill="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6" fillId="0" borderId="5"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2" borderId="3" xfId="0" applyFont="1" applyFill="1" applyBorder="1" applyAlignment="1">
      <alignment horizontal="justify" vertical="center" wrapText="1"/>
    </xf>
    <xf numFmtId="0" fontId="6" fillId="0" borderId="6" xfId="0" applyFont="1" applyBorder="1" applyAlignment="1">
      <alignment horizontal="center" vertical="center" wrapText="1"/>
    </xf>
    <xf numFmtId="0" fontId="6" fillId="0" borderId="4" xfId="0" applyFont="1" applyBorder="1" applyAlignment="1">
      <alignment horizontal="justify" vertical="center" wrapText="1"/>
    </xf>
    <xf numFmtId="2" fontId="6" fillId="0" borderId="0" xfId="0" applyNumberFormat="1" applyFont="1" applyAlignment="1">
      <alignment horizontal="center" vertical="center"/>
    </xf>
    <xf numFmtId="0" fontId="6" fillId="2" borderId="6" xfId="0" applyFont="1" applyFill="1" applyBorder="1" applyAlignment="1">
      <alignment horizontal="center" vertical="center" wrapText="1"/>
    </xf>
    <xf numFmtId="2" fontId="6" fillId="0" borderId="0" xfId="0" applyNumberFormat="1" applyFont="1" applyAlignment="1">
      <alignment vertical="center"/>
    </xf>
    <xf numFmtId="0" fontId="6" fillId="0" borderId="2" xfId="0" applyFont="1" applyBorder="1" applyAlignment="1">
      <alignment horizontal="center" vertical="center" wrapText="1"/>
    </xf>
    <xf numFmtId="1" fontId="5" fillId="2" borderId="1"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 fontId="5" fillId="0" borderId="5" xfId="0" applyNumberFormat="1"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1" fontId="5" fillId="0" borderId="3" xfId="0" applyNumberFormat="1" applyFont="1" applyBorder="1" applyAlignment="1">
      <alignment horizontal="center" vertical="center"/>
    </xf>
    <xf numFmtId="1" fontId="5" fillId="0" borderId="4" xfId="0" applyNumberFormat="1" applyFont="1" applyBorder="1" applyAlignment="1">
      <alignment horizontal="center" vertical="center"/>
    </xf>
    <xf numFmtId="0" fontId="1" fillId="0" borderId="4" xfId="0" applyFont="1" applyBorder="1" applyAlignment="1">
      <alignment horizontal="justify" vertical="center" wrapText="1"/>
    </xf>
    <xf numFmtId="0" fontId="8" fillId="0" borderId="0" xfId="0" applyFont="1" applyAlignment="1">
      <alignment vertical="center" wrapText="1"/>
    </xf>
    <xf numFmtId="1" fontId="5" fillId="0" borderId="6"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xf>
    <xf numFmtId="1" fontId="5" fillId="4" borderId="1" xfId="0" applyNumberFormat="1" applyFont="1" applyFill="1" applyBorder="1" applyAlignment="1">
      <alignment horizontal="center" vertical="center"/>
    </xf>
    <xf numFmtId="1" fontId="5" fillId="4" borderId="3" xfId="0" applyNumberFormat="1" applyFont="1" applyFill="1" applyBorder="1" applyAlignment="1">
      <alignment horizontal="center" vertical="center"/>
    </xf>
    <xf numFmtId="0" fontId="5" fillId="4" borderId="1" xfId="0" applyFont="1" applyFill="1" applyBorder="1" applyAlignment="1">
      <alignment horizontal="center" vertical="center"/>
    </xf>
    <xf numFmtId="1" fontId="5" fillId="4" borderId="4" xfId="0" applyNumberFormat="1" applyFont="1" applyFill="1" applyBorder="1" applyAlignment="1">
      <alignment horizontal="center" vertical="center"/>
    </xf>
    <xf numFmtId="0" fontId="5" fillId="4" borderId="7" xfId="0" applyFont="1" applyFill="1" applyBorder="1" applyAlignment="1">
      <alignment horizontal="center" vertical="center"/>
    </xf>
    <xf numFmtId="1" fontId="5" fillId="3"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0" borderId="3" xfId="0" applyFont="1" applyBorder="1" applyAlignment="1">
      <alignment horizontal="justify" vertical="center" wrapText="1"/>
    </xf>
    <xf numFmtId="0" fontId="5" fillId="4"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3" xfId="0" applyFont="1" applyFill="1" applyBorder="1" applyAlignment="1">
      <alignment horizontal="center" vertical="center"/>
    </xf>
    <xf numFmtId="1"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1" xfId="0" applyFont="1" applyFill="1" applyBorder="1" applyAlignment="1">
      <alignment horizontal="center" vertical="center" wrapText="1"/>
    </xf>
    <xf numFmtId="1" fontId="5" fillId="9"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1" fontId="5" fillId="9" borderId="4" xfId="0" applyNumberFormat="1" applyFont="1" applyFill="1" applyBorder="1" applyAlignment="1">
      <alignment horizontal="center" vertical="center"/>
    </xf>
    <xf numFmtId="1" fontId="5" fillId="0" borderId="9" xfId="0" applyNumberFormat="1" applyFont="1" applyBorder="1" applyAlignment="1">
      <alignment horizontal="center" vertical="center"/>
    </xf>
    <xf numFmtId="1" fontId="5" fillId="9" borderId="7" xfId="0" applyNumberFormat="1" applyFont="1" applyFill="1" applyBorder="1" applyAlignment="1">
      <alignment horizontal="center" vertical="center"/>
    </xf>
    <xf numFmtId="1" fontId="5" fillId="9" borderId="3" xfId="0" applyNumberFormat="1" applyFont="1" applyFill="1" applyBorder="1" applyAlignment="1">
      <alignment horizontal="center" vertical="center"/>
    </xf>
    <xf numFmtId="1" fontId="5" fillId="10" borderId="1" xfId="0" applyNumberFormat="1" applyFont="1" applyFill="1" applyBorder="1" applyAlignment="1">
      <alignment horizontal="center" vertical="center"/>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1" fontId="5" fillId="12"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1" fontId="5" fillId="9" borderId="6" xfId="0" applyNumberFormat="1" applyFont="1" applyFill="1" applyBorder="1" applyAlignment="1">
      <alignment horizontal="center" vertical="center"/>
    </xf>
    <xf numFmtId="0" fontId="10" fillId="0" borderId="1" xfId="0" applyFont="1" applyBorder="1" applyAlignment="1">
      <alignment horizontal="center" vertical="center"/>
    </xf>
    <xf numFmtId="1" fontId="10" fillId="0" borderId="1" xfId="0" applyNumberFormat="1" applyFont="1" applyBorder="1" applyAlignment="1">
      <alignment horizontal="center" vertical="center"/>
    </xf>
    <xf numFmtId="0" fontId="6" fillId="0" borderId="5" xfId="0" applyFont="1" applyBorder="1" applyAlignment="1">
      <alignment horizontal="justify" vertical="center" wrapText="1"/>
    </xf>
    <xf numFmtId="49" fontId="6" fillId="2" borderId="6" xfId="0" applyNumberFormat="1"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2" borderId="4"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4" xfId="0" applyFont="1" applyBorder="1" applyAlignment="1">
      <alignment vertical="center" wrapText="1"/>
    </xf>
    <xf numFmtId="0" fontId="1" fillId="0" borderId="5" xfId="0" applyFont="1" applyBorder="1" applyAlignment="1">
      <alignment horizontal="justify" vertical="center" wrapText="1"/>
    </xf>
    <xf numFmtId="1" fontId="5" fillId="3" borderId="3" xfId="0" applyNumberFormat="1" applyFont="1" applyFill="1" applyBorder="1" applyAlignment="1">
      <alignment horizontal="center" vertical="center"/>
    </xf>
    <xf numFmtId="1" fontId="5" fillId="8" borderId="4" xfId="0" applyNumberFormat="1" applyFont="1" applyFill="1" applyBorder="1" applyAlignment="1">
      <alignment horizontal="center" vertical="center"/>
    </xf>
    <xf numFmtId="0" fontId="5" fillId="3" borderId="4" xfId="0" applyFont="1" applyFill="1" applyBorder="1" applyAlignment="1">
      <alignment horizontal="center" vertical="center"/>
    </xf>
    <xf numFmtId="1" fontId="5" fillId="4" borderId="6"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0" fontId="5" fillId="4" borderId="4" xfId="0" applyFont="1" applyFill="1" applyBorder="1" applyAlignment="1">
      <alignment horizontal="center" vertical="center"/>
    </xf>
    <xf numFmtId="0" fontId="3" fillId="0" borderId="9"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13" fillId="14" borderId="3" xfId="0" applyFont="1" applyFill="1" applyBorder="1" applyAlignment="1">
      <alignment horizontal="justify" vertical="center" wrapText="1"/>
    </xf>
    <xf numFmtId="0" fontId="13" fillId="14" borderId="1" xfId="0" applyFont="1" applyFill="1" applyBorder="1" applyAlignment="1">
      <alignment horizontal="left" vertical="center" wrapText="1"/>
    </xf>
    <xf numFmtId="0" fontId="13" fillId="14" borderId="2" xfId="0" applyFont="1" applyFill="1" applyBorder="1" applyAlignment="1">
      <alignment horizontal="left" vertical="center" wrapText="1"/>
    </xf>
    <xf numFmtId="0" fontId="14" fillId="16" borderId="1" xfId="1" applyFont="1" applyFill="1" applyBorder="1" applyAlignment="1" applyProtection="1">
      <alignment horizontal="center" vertical="center" textRotation="90" wrapText="1"/>
      <protection locked="0"/>
    </xf>
    <xf numFmtId="0" fontId="14" fillId="15" borderId="1" xfId="1" applyFont="1" applyFill="1" applyBorder="1" applyAlignment="1" applyProtection="1">
      <alignment horizontal="center" vertical="center"/>
      <protection locked="0"/>
    </xf>
    <xf numFmtId="0" fontId="14" fillId="15" borderId="1" xfId="0" applyFont="1" applyFill="1" applyBorder="1" applyAlignment="1">
      <alignment horizontal="center" vertical="center" wrapText="1"/>
    </xf>
    <xf numFmtId="0" fontId="14" fillId="15" borderId="1" xfId="0" applyFont="1" applyFill="1" applyBorder="1" applyAlignment="1">
      <alignment horizontal="center" vertical="center" textRotation="90" wrapText="1"/>
    </xf>
    <xf numFmtId="0" fontId="14" fillId="16" borderId="1" xfId="0" applyFont="1" applyFill="1" applyBorder="1" applyAlignment="1">
      <alignment horizontal="center" vertical="center" textRotation="90" wrapText="1"/>
    </xf>
    <xf numFmtId="4" fontId="1" fillId="16" borderId="1" xfId="0" applyNumberFormat="1" applyFont="1" applyFill="1" applyBorder="1" applyAlignment="1">
      <alignment horizontal="center" vertical="center" textRotation="90" wrapText="1"/>
    </xf>
    <xf numFmtId="0" fontId="1" fillId="5" borderId="1" xfId="0" applyFont="1" applyFill="1" applyBorder="1" applyAlignment="1">
      <alignment horizontal="center" vertical="center" textRotation="90"/>
    </xf>
    <xf numFmtId="0" fontId="1" fillId="4"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wrapText="1"/>
    </xf>
    <xf numFmtId="0" fontId="1" fillId="7" borderId="1" xfId="0" applyFont="1" applyFill="1" applyBorder="1" applyAlignment="1">
      <alignment horizontal="center" vertical="center" textRotation="90"/>
    </xf>
    <xf numFmtId="0" fontId="1" fillId="8" borderId="1" xfId="0" applyFont="1" applyFill="1" applyBorder="1" applyAlignment="1">
      <alignment horizontal="center" vertical="center" textRotation="90"/>
    </xf>
    <xf numFmtId="0" fontId="1" fillId="9" borderId="1" xfId="0" applyFont="1" applyFill="1" applyBorder="1" applyAlignment="1">
      <alignment horizontal="center" vertical="center" textRotation="90" wrapText="1"/>
    </xf>
    <xf numFmtId="0" fontId="1" fillId="10" borderId="1" xfId="0" applyFont="1" applyFill="1" applyBorder="1" applyAlignment="1">
      <alignment horizontal="center" vertical="center" textRotation="90" wrapText="1"/>
    </xf>
    <xf numFmtId="0" fontId="1" fillId="11" borderId="1"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12" borderId="1" xfId="0" applyFont="1" applyFill="1" applyBorder="1" applyAlignment="1">
      <alignment horizontal="center" vertical="center" textRotation="90" wrapText="1"/>
    </xf>
    <xf numFmtId="0" fontId="16" fillId="2" borderId="2" xfId="0" applyFont="1" applyFill="1" applyBorder="1" applyAlignment="1">
      <alignment horizontal="center" vertical="center" wrapText="1"/>
    </xf>
    <xf numFmtId="1" fontId="16" fillId="0" borderId="2" xfId="0" applyNumberFormat="1" applyFont="1" applyBorder="1" applyAlignment="1">
      <alignment horizontal="center" vertical="center"/>
    </xf>
    <xf numFmtId="1" fontId="16" fillId="10" borderId="2" xfId="0" applyNumberFormat="1" applyFont="1" applyFill="1" applyBorder="1" applyAlignment="1">
      <alignment horizontal="center" vertical="center"/>
    </xf>
    <xf numFmtId="1" fontId="16" fillId="3" borderId="3" xfId="0" applyNumberFormat="1" applyFont="1" applyFill="1" applyBorder="1" applyAlignment="1">
      <alignment horizontal="center" vertical="center"/>
    </xf>
    <xf numFmtId="0" fontId="14" fillId="2" borderId="4" xfId="0" applyFont="1" applyFill="1" applyBorder="1" applyAlignment="1">
      <alignment horizontal="justify" vertical="center" wrapText="1"/>
    </xf>
    <xf numFmtId="0" fontId="16" fillId="2" borderId="4" xfId="0" applyFont="1" applyFill="1" applyBorder="1" applyAlignment="1">
      <alignment horizontal="center" vertical="center" wrapText="1"/>
    </xf>
    <xf numFmtId="49" fontId="16" fillId="2" borderId="4" xfId="0" applyNumberFormat="1" applyFont="1" applyFill="1" applyBorder="1" applyAlignment="1">
      <alignment horizontal="center" vertical="center" wrapText="1"/>
    </xf>
    <xf numFmtId="0" fontId="16" fillId="0" borderId="4" xfId="0" applyFont="1" applyBorder="1" applyAlignment="1">
      <alignment horizontal="center" vertical="center"/>
    </xf>
    <xf numFmtId="0" fontId="16" fillId="7" borderId="4" xfId="0" applyFont="1" applyFill="1" applyBorder="1" applyAlignment="1">
      <alignment horizontal="center" vertical="center"/>
    </xf>
    <xf numFmtId="1" fontId="16" fillId="0" borderId="4" xfId="0" applyNumberFormat="1" applyFont="1" applyBorder="1" applyAlignment="1">
      <alignment horizontal="center" vertical="center"/>
    </xf>
    <xf numFmtId="1" fontId="16" fillId="3" borderId="4" xfId="0" applyNumberFormat="1" applyFont="1" applyFill="1" applyBorder="1" applyAlignment="1">
      <alignment horizontal="center" vertical="center"/>
    </xf>
    <xf numFmtId="0" fontId="14" fillId="0" borderId="6" xfId="0" applyFont="1" applyBorder="1" applyAlignment="1">
      <alignment horizontal="justify" vertical="center" wrapText="1"/>
    </xf>
    <xf numFmtId="0" fontId="16" fillId="2" borderId="6" xfId="0" applyFont="1" applyFill="1" applyBorder="1" applyAlignment="1">
      <alignment horizontal="center" vertical="center" wrapText="1"/>
    </xf>
    <xf numFmtId="49" fontId="16" fillId="2" borderId="6" xfId="0" applyNumberFormat="1" applyFont="1" applyFill="1" applyBorder="1" applyAlignment="1">
      <alignment horizontal="center" vertical="center" wrapText="1"/>
    </xf>
    <xf numFmtId="0" fontId="16" fillId="0" borderId="6" xfId="0" applyFont="1" applyBorder="1" applyAlignment="1">
      <alignment horizontal="center" vertical="center"/>
    </xf>
    <xf numFmtId="0" fontId="16" fillId="7" borderId="6" xfId="0" applyFont="1" applyFill="1" applyBorder="1" applyAlignment="1">
      <alignment horizontal="center" vertical="center"/>
    </xf>
    <xf numFmtId="0" fontId="16" fillId="8" borderId="6" xfId="0" applyFont="1" applyFill="1" applyBorder="1" applyAlignment="1">
      <alignment horizontal="center" vertical="center"/>
    </xf>
    <xf numFmtId="1" fontId="16" fillId="9" borderId="1" xfId="0" applyNumberFormat="1" applyFont="1" applyFill="1" applyBorder="1" applyAlignment="1">
      <alignment horizontal="center" vertical="center"/>
    </xf>
    <xf numFmtId="0" fontId="16" fillId="9" borderId="6" xfId="0" applyFont="1" applyFill="1" applyBorder="1" applyAlignment="1">
      <alignment horizontal="center" vertical="center"/>
    </xf>
    <xf numFmtId="1" fontId="16" fillId="0" borderId="6" xfId="0" applyNumberFormat="1" applyFont="1" applyBorder="1" applyAlignment="1">
      <alignment horizontal="center" vertical="center"/>
    </xf>
    <xf numFmtId="1" fontId="16" fillId="3" borderId="1" xfId="0" applyNumberFormat="1" applyFont="1" applyFill="1" applyBorder="1" applyAlignment="1">
      <alignment horizontal="center" vertical="center"/>
    </xf>
    <xf numFmtId="0" fontId="14" fillId="0" borderId="1" xfId="0" applyFont="1" applyBorder="1" applyAlignment="1">
      <alignment horizontal="justify"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xf>
    <xf numFmtId="0" fontId="16" fillId="8" borderId="1" xfId="0" applyFont="1" applyFill="1" applyBorder="1" applyAlignment="1">
      <alignment horizontal="center" vertical="center"/>
    </xf>
    <xf numFmtId="0" fontId="16" fillId="9" borderId="1" xfId="0" applyFont="1" applyFill="1" applyBorder="1" applyAlignment="1">
      <alignment horizontal="center" vertical="center"/>
    </xf>
    <xf numFmtId="0" fontId="16" fillId="3" borderId="1" xfId="0" applyFont="1" applyFill="1" applyBorder="1" applyAlignment="1">
      <alignment horizontal="center" vertical="center"/>
    </xf>
    <xf numFmtId="1" fontId="16" fillId="0" borderId="1" xfId="0" applyNumberFormat="1" applyFont="1" applyBorder="1" applyAlignment="1">
      <alignment horizontal="center" vertical="center"/>
    </xf>
    <xf numFmtId="0" fontId="16" fillId="2" borderId="1" xfId="0" applyFont="1" applyFill="1" applyBorder="1" applyAlignment="1">
      <alignment horizontal="center" vertical="center"/>
    </xf>
    <xf numFmtId="0" fontId="14" fillId="2" borderId="1" xfId="0" applyFont="1" applyFill="1" applyBorder="1" applyAlignment="1">
      <alignment horizontal="justify" vertical="center" wrapText="1"/>
    </xf>
    <xf numFmtId="0" fontId="16" fillId="7" borderId="1" xfId="0" applyFont="1" applyFill="1" applyBorder="1" applyAlignment="1">
      <alignment horizontal="center" vertical="center"/>
    </xf>
    <xf numFmtId="0" fontId="17" fillId="0" borderId="1" xfId="0" applyFont="1" applyBorder="1" applyAlignment="1">
      <alignment wrapText="1"/>
    </xf>
    <xf numFmtId="0" fontId="16" fillId="0" borderId="6" xfId="0" applyFont="1" applyBorder="1" applyAlignment="1">
      <alignment horizontal="center" vertical="center" wrapText="1"/>
    </xf>
    <xf numFmtId="49" fontId="16" fillId="0" borderId="6" xfId="0" applyNumberFormat="1" applyFont="1" applyBorder="1" applyAlignment="1">
      <alignment horizontal="center" vertical="center" wrapText="1"/>
    </xf>
    <xf numFmtId="0" fontId="16" fillId="0" borderId="1" xfId="0" applyFont="1" applyBorder="1" applyAlignment="1">
      <alignment horizontal="justify" vertical="center" wrapText="1"/>
    </xf>
    <xf numFmtId="1" fontId="16" fillId="8" borderId="1" xfId="0" applyNumberFormat="1" applyFont="1" applyFill="1" applyBorder="1" applyAlignment="1">
      <alignment horizontal="center" vertical="center"/>
    </xf>
    <xf numFmtId="1" fontId="16" fillId="10" borderId="1" xfId="0" applyNumberFormat="1" applyFont="1" applyFill="1" applyBorder="1" applyAlignment="1">
      <alignment horizontal="center" vertical="center"/>
    </xf>
    <xf numFmtId="49" fontId="16" fillId="2" borderId="1" xfId="0" applyNumberFormat="1" applyFont="1" applyFill="1" applyBorder="1" applyAlignment="1">
      <alignment horizontal="center" vertical="center" wrapText="1"/>
    </xf>
    <xf numFmtId="0" fontId="16" fillId="2" borderId="1" xfId="0" applyFont="1" applyFill="1" applyBorder="1" applyAlignment="1">
      <alignment horizontal="justify" vertical="center" wrapText="1"/>
    </xf>
    <xf numFmtId="16" fontId="16" fillId="2" borderId="6" xfId="0" applyNumberFormat="1" applyFont="1" applyFill="1" applyBorder="1" applyAlignment="1">
      <alignment horizontal="center" vertical="center" wrapText="1"/>
    </xf>
    <xf numFmtId="0" fontId="16" fillId="4" borderId="1" xfId="0" applyFont="1" applyFill="1" applyBorder="1" applyAlignment="1">
      <alignment horizontal="center" vertical="center"/>
    </xf>
    <xf numFmtId="1" fontId="16" fillId="4" borderId="1" xfId="0" applyNumberFormat="1" applyFont="1" applyFill="1" applyBorder="1" applyAlignment="1">
      <alignment horizontal="center" vertical="center"/>
    </xf>
    <xf numFmtId="1" fontId="16" fillId="7" borderId="1" xfId="0" applyNumberFormat="1" applyFont="1" applyFill="1" applyBorder="1" applyAlignment="1">
      <alignment horizontal="center" vertical="center"/>
    </xf>
    <xf numFmtId="0" fontId="16" fillId="0" borderId="1" xfId="0" applyFont="1" applyBorder="1" applyAlignment="1">
      <alignment horizontal="center" vertical="center" wrapText="1"/>
    </xf>
    <xf numFmtId="1" fontId="16" fillId="12" borderId="1" xfId="0" applyNumberFormat="1" applyFont="1" applyFill="1" applyBorder="1" applyAlignment="1">
      <alignment horizontal="center" vertical="center"/>
    </xf>
    <xf numFmtId="0" fontId="16" fillId="10" borderId="1" xfId="0" applyFont="1" applyFill="1" applyBorder="1" applyAlignment="1">
      <alignment horizontal="center" vertical="center"/>
    </xf>
    <xf numFmtId="0" fontId="17" fillId="0" borderId="1" xfId="0" applyFont="1" applyBorder="1" applyAlignment="1">
      <alignment horizontal="left" vertical="center" wrapText="1"/>
    </xf>
    <xf numFmtId="0" fontId="12" fillId="0" borderId="1" xfId="0" applyFont="1" applyBorder="1" applyAlignment="1">
      <alignment horizontal="justify" vertical="center" wrapText="1"/>
    </xf>
    <xf numFmtId="0" fontId="16" fillId="11" borderId="1" xfId="0" applyFont="1" applyFill="1" applyBorder="1" applyAlignment="1">
      <alignment horizontal="center" vertical="center"/>
    </xf>
    <xf numFmtId="1" fontId="16" fillId="6"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6" fillId="2" borderId="3" xfId="0" applyFont="1" applyFill="1" applyBorder="1" applyAlignment="1">
      <alignment horizontal="justify" vertical="center" wrapText="1"/>
    </xf>
    <xf numFmtId="0" fontId="16" fillId="2" borderId="3" xfId="0" applyFont="1" applyFill="1" applyBorder="1" applyAlignment="1">
      <alignment horizontal="center" vertical="center" wrapText="1"/>
    </xf>
    <xf numFmtId="0" fontId="16" fillId="0" borderId="3" xfId="0" applyFont="1" applyBorder="1" applyAlignment="1">
      <alignment horizontal="center" vertical="center"/>
    </xf>
    <xf numFmtId="0" fontId="16" fillId="10" borderId="3" xfId="0" applyFont="1" applyFill="1" applyBorder="1" applyAlignment="1">
      <alignment horizontal="center" vertical="center"/>
    </xf>
    <xf numFmtId="1" fontId="16" fillId="0" borderId="3" xfId="0" applyNumberFormat="1" applyFont="1" applyBorder="1" applyAlignment="1">
      <alignment horizontal="center" vertical="center"/>
    </xf>
    <xf numFmtId="0" fontId="16" fillId="4" borderId="3" xfId="0" applyFont="1" applyFill="1" applyBorder="1" applyAlignment="1">
      <alignment horizontal="center" vertical="center"/>
    </xf>
    <xf numFmtId="0" fontId="16" fillId="9" borderId="3" xfId="0" applyFont="1" applyFill="1" applyBorder="1" applyAlignment="1">
      <alignment horizontal="center" vertical="center"/>
    </xf>
    <xf numFmtId="0" fontId="14" fillId="2" borderId="3" xfId="0" applyFont="1" applyFill="1" applyBorder="1" applyAlignment="1">
      <alignment horizontal="justify" vertical="center" wrapText="1"/>
    </xf>
    <xf numFmtId="49" fontId="16" fillId="2" borderId="3" xfId="0" applyNumberFormat="1" applyFont="1" applyFill="1" applyBorder="1" applyAlignment="1">
      <alignment horizontal="center" vertical="center" wrapText="1"/>
    </xf>
    <xf numFmtId="1" fontId="16" fillId="9" borderId="3" xfId="0" applyNumberFormat="1" applyFont="1" applyFill="1" applyBorder="1" applyAlignment="1">
      <alignment horizontal="center" vertical="center"/>
    </xf>
    <xf numFmtId="0" fontId="16" fillId="8" borderId="3" xfId="0" applyFont="1" applyFill="1" applyBorder="1" applyAlignment="1">
      <alignment horizontal="center" vertical="center"/>
    </xf>
    <xf numFmtId="0" fontId="16" fillId="3" borderId="3" xfId="0" applyFont="1" applyFill="1" applyBorder="1" applyAlignment="1">
      <alignment horizontal="center" vertical="center"/>
    </xf>
    <xf numFmtId="0" fontId="16" fillId="2" borderId="5" xfId="0" applyFont="1" applyFill="1" applyBorder="1" applyAlignment="1">
      <alignment horizontal="center" vertical="center" wrapText="1"/>
    </xf>
    <xf numFmtId="49" fontId="16" fillId="2" borderId="5" xfId="0" applyNumberFormat="1" applyFont="1" applyFill="1" applyBorder="1" applyAlignment="1">
      <alignment horizontal="center" vertical="center" wrapText="1"/>
    </xf>
    <xf numFmtId="1" fontId="16" fillId="0" borderId="5" xfId="0" applyNumberFormat="1" applyFont="1" applyBorder="1" applyAlignment="1">
      <alignment horizontal="center" vertical="center"/>
    </xf>
    <xf numFmtId="1" fontId="16" fillId="7" borderId="5" xfId="0" applyNumberFormat="1" applyFont="1" applyFill="1" applyBorder="1" applyAlignment="1">
      <alignment horizontal="center" vertical="center"/>
    </xf>
    <xf numFmtId="0" fontId="16" fillId="10" borderId="6" xfId="0" applyFont="1" applyFill="1" applyBorder="1" applyAlignment="1">
      <alignment horizontal="center" vertical="center"/>
    </xf>
    <xf numFmtId="0" fontId="16" fillId="9" borderId="7" xfId="0" applyFont="1" applyFill="1" applyBorder="1" applyAlignment="1">
      <alignment horizontal="center" vertical="center" wrapText="1"/>
    </xf>
    <xf numFmtId="4" fontId="16" fillId="2" borderId="4"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1" xfId="0" applyNumberFormat="1" applyFont="1" applyFill="1" applyBorder="1" applyAlignment="1">
      <alignment horizontal="center" vertical="center" wrapText="1"/>
    </xf>
    <xf numFmtId="0" fontId="16" fillId="9" borderId="1" xfId="0" applyFont="1" applyFill="1" applyBorder="1" applyAlignment="1">
      <alignment horizontal="center" vertical="center" wrapText="1"/>
    </xf>
    <xf numFmtId="0" fontId="19" fillId="0" borderId="0" xfId="0" applyFont="1" applyAlignment="1">
      <alignment horizontal="center"/>
    </xf>
    <xf numFmtId="0" fontId="19" fillId="0" borderId="1" xfId="0" applyFont="1" applyBorder="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vertical="center"/>
    </xf>
    <xf numFmtId="0" fontId="20" fillId="0" borderId="0" xfId="0" applyFont="1"/>
    <xf numFmtId="0" fontId="16" fillId="9" borderId="3" xfId="0" applyFont="1" applyFill="1" applyBorder="1" applyAlignment="1">
      <alignment horizontal="center" vertical="center" wrapText="1"/>
    </xf>
    <xf numFmtId="0" fontId="16" fillId="2" borderId="5" xfId="0" applyFont="1" applyFill="1" applyBorder="1" applyAlignment="1">
      <alignment horizontal="justify" vertical="center" wrapText="1"/>
    </xf>
    <xf numFmtId="0" fontId="16" fillId="9" borderId="4" xfId="0"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0" fontId="22" fillId="0" borderId="0" xfId="0" applyFont="1" applyAlignment="1">
      <alignment horizontal="center" vertical="center"/>
    </xf>
    <xf numFmtId="49" fontId="6" fillId="0" borderId="2" xfId="0" applyNumberFormat="1" applyFont="1" applyBorder="1" applyAlignment="1">
      <alignment horizontal="center" vertical="center" wrapText="1"/>
    </xf>
    <xf numFmtId="1" fontId="5" fillId="10" borderId="3" xfId="0" applyNumberFormat="1" applyFont="1" applyFill="1" applyBorder="1" applyAlignment="1">
      <alignment horizontal="center" vertical="center"/>
    </xf>
    <xf numFmtId="4" fontId="6" fillId="2" borderId="3" xfId="0" applyNumberFormat="1" applyFont="1" applyFill="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horizontal="center" vertical="center"/>
    </xf>
    <xf numFmtId="2" fontId="6" fillId="0" borderId="9" xfId="0" applyNumberFormat="1" applyFont="1" applyBorder="1" applyAlignment="1">
      <alignment vertical="center"/>
    </xf>
    <xf numFmtId="1" fontId="6" fillId="4" borderId="9" xfId="0" applyNumberFormat="1" applyFont="1" applyFill="1" applyBorder="1" applyAlignment="1">
      <alignment horizontal="center" vertical="center"/>
    </xf>
    <xf numFmtId="0" fontId="3" fillId="0" borderId="9" xfId="0" applyFont="1" applyBorder="1" applyAlignment="1">
      <alignment vertical="center"/>
    </xf>
    <xf numFmtId="0" fontId="16" fillId="9" borderId="9" xfId="0" applyFont="1" applyFill="1" applyBorder="1" applyAlignment="1">
      <alignment horizontal="center" vertical="center" wrapText="1"/>
    </xf>
    <xf numFmtId="49" fontId="6" fillId="0" borderId="9" xfId="0" applyNumberFormat="1" applyFont="1" applyBorder="1" applyAlignment="1">
      <alignment horizontal="center" vertical="center"/>
    </xf>
    <xf numFmtId="1" fontId="6" fillId="13" borderId="9" xfId="0" applyNumberFormat="1" applyFont="1" applyFill="1" applyBorder="1" applyAlignment="1">
      <alignment horizontal="center" vertical="center"/>
    </xf>
    <xf numFmtId="1" fontId="16" fillId="2" borderId="4" xfId="0" applyNumberFormat="1" applyFont="1" applyFill="1" applyBorder="1" applyAlignment="1">
      <alignment horizontal="center" vertical="center"/>
    </xf>
    <xf numFmtId="1" fontId="16" fillId="2" borderId="1" xfId="0" applyNumberFormat="1" applyFont="1" applyFill="1" applyBorder="1" applyAlignment="1">
      <alignment horizontal="center" vertical="center"/>
    </xf>
    <xf numFmtId="1" fontId="16" fillId="2" borderId="3" xfId="0" applyNumberFormat="1" applyFont="1" applyFill="1" applyBorder="1" applyAlignment="1">
      <alignment horizontal="center" vertical="center"/>
    </xf>
    <xf numFmtId="1" fontId="16" fillId="2" borderId="5" xfId="0" applyNumberFormat="1" applyFont="1" applyFill="1" applyBorder="1" applyAlignment="1">
      <alignment horizontal="center" vertical="center"/>
    </xf>
    <xf numFmtId="1" fontId="16" fillId="2" borderId="6" xfId="0" applyNumberFormat="1" applyFont="1" applyFill="1" applyBorder="1" applyAlignment="1">
      <alignment horizontal="center" vertical="center"/>
    </xf>
    <xf numFmtId="1" fontId="5" fillId="2" borderId="4"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1" fontId="5" fillId="2" borderId="9" xfId="0" applyNumberFormat="1" applyFont="1" applyFill="1" applyBorder="1" applyAlignment="1">
      <alignment horizontal="center" vertical="center"/>
    </xf>
    <xf numFmtId="1" fontId="5" fillId="2" borderId="6" xfId="0" applyNumberFormat="1" applyFont="1" applyFill="1" applyBorder="1" applyAlignment="1">
      <alignment horizontal="center" vertical="center"/>
    </xf>
    <xf numFmtId="1" fontId="6" fillId="2" borderId="9" xfId="0" applyNumberFormat="1" applyFont="1" applyFill="1" applyBorder="1" applyAlignment="1">
      <alignment horizontal="center" vertical="center"/>
    </xf>
    <xf numFmtId="0" fontId="25" fillId="0" borderId="9" xfId="0" applyFont="1" applyBorder="1" applyAlignment="1">
      <alignment horizontal="center" vertical="center" textRotation="90" wrapText="1"/>
    </xf>
    <xf numFmtId="0" fontId="16" fillId="3" borderId="2" xfId="0" applyFont="1" applyFill="1" applyBorder="1" applyAlignment="1">
      <alignment horizontal="center" vertical="center" wrapText="1"/>
    </xf>
    <xf numFmtId="0" fontId="16" fillId="3" borderId="4" xfId="0" applyFont="1" applyFill="1" applyBorder="1" applyAlignment="1">
      <alignment horizontal="center" vertical="center" wrapText="1"/>
    </xf>
    <xf numFmtId="1" fontId="16" fillId="3" borderId="6" xfId="0" applyNumberFormat="1" applyFont="1" applyFill="1" applyBorder="1" applyAlignment="1">
      <alignment horizontal="center" vertical="center" wrapText="1"/>
    </xf>
    <xf numFmtId="1" fontId="16" fillId="3" borderId="2" xfId="0" applyNumberFormat="1" applyFont="1" applyFill="1" applyBorder="1" applyAlignment="1">
      <alignment horizontal="center" vertical="center" wrapText="1"/>
    </xf>
    <xf numFmtId="1" fontId="16" fillId="3" borderId="4"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1" fontId="16" fillId="3" borderId="3" xfId="0" applyNumberFormat="1" applyFont="1" applyFill="1" applyBorder="1" applyAlignment="1">
      <alignment horizontal="center" vertical="center" wrapText="1"/>
    </xf>
    <xf numFmtId="1" fontId="16" fillId="3" borderId="9" xfId="0" applyNumberFormat="1" applyFont="1" applyFill="1" applyBorder="1" applyAlignment="1">
      <alignment horizontal="center" vertical="center" wrapText="1"/>
    </xf>
    <xf numFmtId="1" fontId="16" fillId="3" borderId="7" xfId="0" applyNumberFormat="1" applyFont="1" applyFill="1" applyBorder="1" applyAlignment="1">
      <alignment horizontal="center" vertical="center" wrapText="1"/>
    </xf>
    <xf numFmtId="0" fontId="23" fillId="6" borderId="3" xfId="0" applyFont="1" applyFill="1" applyBorder="1" applyAlignment="1">
      <alignment horizontal="center" vertical="center" textRotation="90" wrapText="1"/>
    </xf>
    <xf numFmtId="0" fontId="24" fillId="6" borderId="2" xfId="0" applyFont="1" applyFill="1" applyBorder="1" applyAlignment="1">
      <alignment horizontal="center" vertical="center"/>
    </xf>
    <xf numFmtId="0" fontId="16" fillId="6" borderId="2" xfId="0" applyFont="1" applyFill="1" applyBorder="1" applyAlignment="1">
      <alignment vertical="center" wrapText="1"/>
    </xf>
    <xf numFmtId="0" fontId="16" fillId="6" borderId="2" xfId="0" applyFont="1" applyFill="1" applyBorder="1" applyAlignment="1">
      <alignment horizontal="center" vertical="center" wrapText="1"/>
    </xf>
    <xf numFmtId="49" fontId="16" fillId="6" borderId="2" xfId="0" applyNumberFormat="1" applyFont="1" applyFill="1" applyBorder="1" applyAlignment="1">
      <alignment horizontal="center" vertical="center" wrapText="1"/>
    </xf>
    <xf numFmtId="4" fontId="16" fillId="6" borderId="2" xfId="0" applyNumberFormat="1" applyFont="1" applyFill="1" applyBorder="1" applyAlignment="1">
      <alignment horizontal="center" vertical="center" wrapText="1"/>
    </xf>
    <xf numFmtId="0" fontId="16" fillId="6" borderId="6" xfId="0" applyFont="1" applyFill="1" applyBorder="1" applyAlignment="1">
      <alignment horizontal="justify" vertical="center" wrapText="1"/>
    </xf>
    <xf numFmtId="0" fontId="16" fillId="6" borderId="6" xfId="0" applyFont="1" applyFill="1" applyBorder="1" applyAlignment="1">
      <alignment horizontal="center" vertical="center" wrapText="1"/>
    </xf>
    <xf numFmtId="49" fontId="16" fillId="6" borderId="6" xfId="0" applyNumberFormat="1"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 xfId="0" applyFont="1" applyFill="1" applyBorder="1" applyAlignment="1">
      <alignment horizontal="justify" vertical="center" wrapText="1"/>
    </xf>
    <xf numFmtId="0" fontId="16" fillId="6" borderId="3" xfId="0" applyFont="1" applyFill="1" applyBorder="1" applyAlignment="1">
      <alignment horizontal="center" vertical="center" wrapText="1"/>
    </xf>
    <xf numFmtId="0" fontId="16" fillId="6" borderId="1" xfId="0" applyFont="1" applyFill="1" applyBorder="1" applyAlignment="1">
      <alignment horizontal="center" vertical="center" wrapText="1"/>
    </xf>
    <xf numFmtId="4" fontId="16" fillId="6" borderId="6" xfId="0" applyNumberFormat="1" applyFont="1" applyFill="1" applyBorder="1" applyAlignment="1">
      <alignment horizontal="center" vertical="center" wrapText="1"/>
    </xf>
    <xf numFmtId="0" fontId="16" fillId="6" borderId="3" xfId="0" applyFont="1" applyFill="1" applyBorder="1" applyAlignment="1">
      <alignment horizontal="justify" vertical="center" wrapText="1"/>
    </xf>
    <xf numFmtId="0" fontId="6" fillId="6" borderId="4" xfId="0" applyFont="1" applyFill="1" applyBorder="1" applyAlignment="1">
      <alignment horizontal="justify" vertical="center" wrapText="1"/>
    </xf>
    <xf numFmtId="0" fontId="6" fillId="6" borderId="4" xfId="0" applyFont="1" applyFill="1" applyBorder="1" applyAlignment="1">
      <alignment horizontal="center" vertical="center" wrapText="1"/>
    </xf>
    <xf numFmtId="49" fontId="6" fillId="6" borderId="7" xfId="0" applyNumberFormat="1"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1" xfId="0" applyFont="1" applyFill="1" applyBorder="1" applyAlignment="1">
      <alignment horizontal="justify" vertical="center" wrapText="1"/>
    </xf>
    <xf numFmtId="0" fontId="6" fillId="6" borderId="1" xfId="0"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1" fillId="6" borderId="1" xfId="0" applyFont="1" applyFill="1" applyBorder="1" applyAlignment="1">
      <alignment horizontal="justify" vertical="center" wrapText="1"/>
    </xf>
    <xf numFmtId="49" fontId="6" fillId="6" borderId="6"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1" fillId="6" borderId="3" xfId="0" applyFont="1" applyFill="1" applyBorder="1" applyAlignment="1">
      <alignment horizontal="justify" vertical="center" wrapText="1"/>
    </xf>
    <xf numFmtId="0" fontId="6" fillId="6" borderId="3" xfId="0" applyFont="1" applyFill="1" applyBorder="1" applyAlignment="1">
      <alignment horizontal="center" vertical="center" wrapText="1"/>
    </xf>
    <xf numFmtId="49" fontId="6" fillId="6" borderId="3" xfId="0" applyNumberFormat="1" applyFont="1" applyFill="1" applyBorder="1" applyAlignment="1">
      <alignment horizontal="center" vertical="center" wrapText="1"/>
    </xf>
    <xf numFmtId="4" fontId="6" fillId="6" borderId="3" xfId="0" applyNumberFormat="1" applyFont="1" applyFill="1" applyBorder="1" applyAlignment="1">
      <alignment horizontal="center" vertical="center" wrapText="1"/>
    </xf>
    <xf numFmtId="0" fontId="1" fillId="6" borderId="4" xfId="0" applyFont="1" applyFill="1" applyBorder="1" applyAlignment="1">
      <alignment horizontal="justify" vertical="center" wrapText="1"/>
    </xf>
    <xf numFmtId="0" fontId="6" fillId="6" borderId="6" xfId="0" applyFont="1" applyFill="1" applyBorder="1" applyAlignment="1">
      <alignment horizontal="center" vertical="center" wrapText="1"/>
    </xf>
    <xf numFmtId="0" fontId="1" fillId="6" borderId="2" xfId="0" applyFont="1" applyFill="1" applyBorder="1" applyAlignment="1">
      <alignment horizontal="justify" vertical="center" wrapText="1"/>
    </xf>
    <xf numFmtId="0" fontId="6" fillId="6" borderId="2" xfId="0" applyFont="1" applyFill="1" applyBorder="1" applyAlignment="1">
      <alignment horizontal="center" vertical="center" wrapText="1"/>
    </xf>
    <xf numFmtId="4" fontId="6" fillId="6" borderId="6" xfId="0" applyNumberFormat="1" applyFont="1" applyFill="1" applyBorder="1" applyAlignment="1">
      <alignment horizontal="center" vertical="center" wrapText="1"/>
    </xf>
    <xf numFmtId="0" fontId="9" fillId="6" borderId="1" xfId="0" applyFont="1" applyFill="1" applyBorder="1" applyAlignment="1">
      <alignment vertical="top" wrapText="1"/>
    </xf>
    <xf numFmtId="0" fontId="1" fillId="6" borderId="0" xfId="0" applyFont="1" applyFill="1" applyAlignment="1">
      <alignment horizontal="justify" vertical="center" wrapText="1"/>
    </xf>
    <xf numFmtId="0" fontId="25" fillId="6" borderId="9" xfId="0" applyFont="1" applyFill="1" applyBorder="1" applyAlignment="1">
      <alignment horizontal="center" vertical="center" textRotation="90" wrapText="1"/>
    </xf>
    <xf numFmtId="0" fontId="7" fillId="6" borderId="9" xfId="0" applyFont="1" applyFill="1" applyBorder="1" applyAlignment="1">
      <alignment horizontal="center" vertical="center"/>
    </xf>
    <xf numFmtId="0" fontId="6" fillId="6" borderId="7" xfId="0" applyFont="1" applyFill="1" applyBorder="1" applyAlignment="1">
      <alignment horizontal="justify" vertical="center" wrapText="1"/>
    </xf>
    <xf numFmtId="49" fontId="6" fillId="6" borderId="9" xfId="0" applyNumberFormat="1" applyFont="1" applyFill="1" applyBorder="1" applyAlignment="1">
      <alignment horizontal="center" vertical="center" wrapText="1"/>
    </xf>
    <xf numFmtId="0" fontId="6" fillId="6" borderId="9" xfId="0" applyFont="1" applyFill="1" applyBorder="1" applyAlignment="1">
      <alignment horizontal="center" vertical="center" wrapText="1"/>
    </xf>
    <xf numFmtId="4" fontId="6" fillId="6" borderId="7" xfId="0" applyNumberFormat="1" applyFont="1" applyFill="1" applyBorder="1" applyAlignment="1">
      <alignment horizontal="center" vertical="center" wrapText="1"/>
    </xf>
    <xf numFmtId="0" fontId="6" fillId="6" borderId="9" xfId="0" applyFont="1" applyFill="1" applyBorder="1" applyAlignment="1">
      <alignment horizontal="center" vertical="center"/>
    </xf>
    <xf numFmtId="0" fontId="6" fillId="6" borderId="9" xfId="0" applyFont="1" applyFill="1" applyBorder="1" applyAlignment="1">
      <alignment vertical="center" wrapText="1"/>
    </xf>
    <xf numFmtId="4" fontId="6" fillId="6" borderId="9" xfId="0" applyNumberFormat="1" applyFont="1" applyFill="1" applyBorder="1" applyAlignment="1">
      <alignment horizontal="center" vertical="center"/>
    </xf>
    <xf numFmtId="0" fontId="3" fillId="14" borderId="0" xfId="0" applyFont="1" applyFill="1" applyAlignment="1">
      <alignment horizontal="left" vertical="center" wrapText="1"/>
    </xf>
    <xf numFmtId="0" fontId="3" fillId="14" borderId="0" xfId="0" applyFont="1" applyFill="1" applyAlignment="1">
      <alignment horizontal="center" vertical="center" wrapText="1"/>
    </xf>
    <xf numFmtId="0" fontId="3" fillId="14" borderId="0" xfId="0" applyFont="1" applyFill="1" applyAlignment="1">
      <alignment horizontal="center" vertical="center"/>
    </xf>
    <xf numFmtId="0" fontId="5" fillId="14" borderId="0" xfId="0" applyFont="1" applyFill="1" applyAlignment="1">
      <alignment vertical="center"/>
    </xf>
    <xf numFmtId="0" fontId="6" fillId="6" borderId="12"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8"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2" xfId="0" applyFont="1" applyFill="1" applyBorder="1" applyAlignment="1">
      <alignment horizontal="center" vertical="center"/>
    </xf>
    <xf numFmtId="0" fontId="16" fillId="0" borderId="8"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17" borderId="7" xfId="0" applyFont="1" applyFill="1" applyBorder="1" applyAlignment="1">
      <alignment horizontal="center" vertical="center"/>
    </xf>
    <xf numFmtId="1" fontId="5" fillId="2" borderId="7"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7" xfId="0" applyNumberFormat="1" applyFont="1" applyBorder="1" applyAlignment="1">
      <alignment horizontal="center" vertical="center"/>
    </xf>
    <xf numFmtId="0" fontId="0" fillId="2" borderId="1" xfId="0" applyFill="1" applyBorder="1" applyAlignment="1">
      <alignment vertical="center"/>
    </xf>
    <xf numFmtId="0" fontId="2" fillId="2" borderId="1" xfId="0" applyFont="1" applyFill="1" applyBorder="1" applyAlignment="1">
      <alignment vertical="center"/>
    </xf>
    <xf numFmtId="0" fontId="2" fillId="0" borderId="1" xfId="0" applyFont="1" applyBorder="1" applyAlignment="1">
      <alignment vertical="center"/>
    </xf>
    <xf numFmtId="0" fontId="0" fillId="0" borderId="1" xfId="0" applyBorder="1" applyAlignment="1">
      <alignment vertical="center"/>
    </xf>
    <xf numFmtId="0" fontId="2" fillId="2" borderId="3" xfId="0" applyFont="1"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2" fillId="2" borderId="4"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0" fillId="3" borderId="3" xfId="0" applyFill="1" applyBorder="1" applyAlignment="1">
      <alignment horizontal="center" vertical="center"/>
    </xf>
    <xf numFmtId="1" fontId="2" fillId="3" borderId="1" xfId="0" applyNumberFormat="1" applyFont="1" applyFill="1" applyBorder="1" applyAlignment="1">
      <alignment horizontal="center" vertical="center"/>
    </xf>
    <xf numFmtId="1" fontId="0" fillId="3" borderId="1" xfId="0" applyNumberForma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1" fontId="16" fillId="4" borderId="3" xfId="0" applyNumberFormat="1" applyFont="1" applyFill="1" applyBorder="1" applyAlignment="1">
      <alignment horizontal="center" vertical="center" wrapText="1"/>
    </xf>
    <xf numFmtId="1" fontId="16" fillId="4" borderId="4" xfId="0" applyNumberFormat="1" applyFont="1" applyFill="1" applyBorder="1" applyAlignment="1">
      <alignment horizontal="center" vertical="center" wrapText="1"/>
    </xf>
    <xf numFmtId="1" fontId="16" fillId="4" borderId="7" xfId="0" applyNumberFormat="1" applyFont="1" applyFill="1" applyBorder="1" applyAlignment="1">
      <alignment horizontal="center" vertical="center" wrapText="1"/>
    </xf>
    <xf numFmtId="0" fontId="16" fillId="3" borderId="1" xfId="0" applyFont="1" applyFill="1" applyBorder="1" applyAlignment="1">
      <alignment horizontal="justify" vertical="center" wrapText="1"/>
    </xf>
    <xf numFmtId="0" fontId="16" fillId="3" borderId="3"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3" fillId="0" borderId="6" xfId="0" applyFont="1" applyBorder="1" applyAlignment="1">
      <alignment vertical="center"/>
    </xf>
    <xf numFmtId="0" fontId="0" fillId="3" borderId="4" xfId="0" applyFill="1" applyBorder="1" applyAlignment="1">
      <alignment horizontal="center" vertical="center"/>
    </xf>
    <xf numFmtId="0" fontId="5" fillId="3" borderId="9" xfId="0" applyFont="1" applyFill="1" applyBorder="1" applyAlignment="1">
      <alignment horizontal="center" vertical="center"/>
    </xf>
    <xf numFmtId="0" fontId="5"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2" fillId="0" borderId="1" xfId="0" applyFont="1" applyBorder="1" applyAlignment="1">
      <alignment horizontal="center" vertical="center"/>
    </xf>
    <xf numFmtId="0" fontId="3" fillId="3" borderId="3" xfId="0" applyFont="1" applyFill="1" applyBorder="1" applyAlignment="1">
      <alignment horizontal="center" vertical="center"/>
    </xf>
    <xf numFmtId="0" fontId="0" fillId="2" borderId="2" xfId="0" applyFill="1" applyBorder="1" applyAlignment="1">
      <alignment vertical="center"/>
    </xf>
    <xf numFmtId="0" fontId="0" fillId="2" borderId="5" xfId="0" applyFill="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2" borderId="3" xfId="0" applyFont="1" applyFill="1" applyBorder="1" applyAlignment="1">
      <alignment horizontal="center" vertical="center"/>
    </xf>
    <xf numFmtId="0" fontId="0" fillId="0" borderId="9" xfId="0" applyBorder="1" applyAlignment="1">
      <alignment horizontal="center" vertical="center"/>
    </xf>
    <xf numFmtId="0" fontId="0" fillId="3" borderId="9" xfId="0" applyFill="1" applyBorder="1" applyAlignment="1">
      <alignment horizontal="center" vertical="center"/>
    </xf>
    <xf numFmtId="0" fontId="0" fillId="2" borderId="9" xfId="0" applyFill="1" applyBorder="1" applyAlignment="1">
      <alignment vertical="center"/>
    </xf>
    <xf numFmtId="1" fontId="16"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4" fontId="1" fillId="4" borderId="1" xfId="0" applyNumberFormat="1" applyFont="1" applyFill="1" applyBorder="1" applyAlignment="1">
      <alignment horizontal="center" vertical="center" wrapText="1"/>
    </xf>
    <xf numFmtId="0" fontId="14" fillId="14" borderId="1" xfId="0" applyFont="1" applyFill="1" applyBorder="1" applyAlignment="1">
      <alignment horizontal="center" vertical="center" textRotation="90" wrapText="1"/>
    </xf>
    <xf numFmtId="0" fontId="14" fillId="18" borderId="1" xfId="0" applyFont="1" applyFill="1" applyBorder="1" applyAlignment="1">
      <alignment horizontal="center" vertical="center" textRotation="90" wrapText="1"/>
    </xf>
    <xf numFmtId="0" fontId="16" fillId="14" borderId="2" xfId="0" applyFont="1" applyFill="1" applyBorder="1" applyAlignment="1">
      <alignment horizontal="center" vertical="center" wrapText="1"/>
    </xf>
    <xf numFmtId="0" fontId="16" fillId="14" borderId="4" xfId="0" applyFont="1" applyFill="1" applyBorder="1" applyAlignment="1">
      <alignment horizontal="center" vertical="center" wrapText="1"/>
    </xf>
    <xf numFmtId="1" fontId="16" fillId="14" borderId="6" xfId="0" applyNumberFormat="1" applyFont="1" applyFill="1" applyBorder="1" applyAlignment="1">
      <alignment horizontal="center" vertical="center" wrapText="1"/>
    </xf>
    <xf numFmtId="1" fontId="16" fillId="14" borderId="2" xfId="0" applyNumberFormat="1" applyFont="1" applyFill="1" applyBorder="1" applyAlignment="1">
      <alignment horizontal="center" vertical="center" wrapText="1"/>
    </xf>
    <xf numFmtId="1" fontId="16" fillId="14" borderId="4" xfId="0" applyNumberFormat="1" applyFont="1" applyFill="1" applyBorder="1" applyAlignment="1">
      <alignment horizontal="center" vertical="center" wrapText="1"/>
    </xf>
    <xf numFmtId="1" fontId="16" fillId="14" borderId="1" xfId="0" applyNumberFormat="1" applyFont="1" applyFill="1" applyBorder="1" applyAlignment="1">
      <alignment horizontal="center" vertical="center" wrapText="1"/>
    </xf>
    <xf numFmtId="1" fontId="16" fillId="14" borderId="3" xfId="0" applyNumberFormat="1" applyFont="1" applyFill="1" applyBorder="1" applyAlignment="1">
      <alignment horizontal="center" vertical="center" wrapText="1"/>
    </xf>
    <xf numFmtId="1" fontId="16" fillId="14" borderId="9" xfId="0" applyNumberFormat="1" applyFont="1" applyFill="1" applyBorder="1" applyAlignment="1">
      <alignment horizontal="center" vertical="center" wrapText="1"/>
    </xf>
    <xf numFmtId="1" fontId="16" fillId="14" borderId="7" xfId="0" applyNumberFormat="1" applyFont="1" applyFill="1" applyBorder="1" applyAlignment="1">
      <alignment horizontal="center" vertical="center" wrapText="1"/>
    </xf>
    <xf numFmtId="0" fontId="16" fillId="18" borderId="2" xfId="0" applyFont="1" applyFill="1" applyBorder="1" applyAlignment="1">
      <alignment horizontal="center" vertical="center" wrapText="1"/>
    </xf>
    <xf numFmtId="0" fontId="16" fillId="18" borderId="4" xfId="0" applyFont="1" applyFill="1" applyBorder="1" applyAlignment="1">
      <alignment horizontal="center" vertical="center" wrapText="1"/>
    </xf>
    <xf numFmtId="1" fontId="16" fillId="18" borderId="4" xfId="0" applyNumberFormat="1" applyFont="1" applyFill="1" applyBorder="1" applyAlignment="1">
      <alignment horizontal="center" vertical="center" wrapText="1"/>
    </xf>
    <xf numFmtId="1" fontId="16" fillId="18" borderId="3" xfId="0" applyNumberFormat="1" applyFont="1" applyFill="1" applyBorder="1" applyAlignment="1">
      <alignment horizontal="center" vertical="center" wrapText="1"/>
    </xf>
    <xf numFmtId="1" fontId="16" fillId="18" borderId="7" xfId="0" applyNumberFormat="1" applyFont="1" applyFill="1" applyBorder="1" applyAlignment="1">
      <alignment horizontal="center" vertical="center" wrapText="1"/>
    </xf>
    <xf numFmtId="1" fontId="16" fillId="18" borderId="1" xfId="0" applyNumberFormat="1" applyFont="1" applyFill="1" applyBorder="1" applyAlignment="1">
      <alignment horizontal="center" vertical="center" wrapText="1"/>
    </xf>
    <xf numFmtId="1" fontId="16" fillId="19" borderId="3" xfId="0" applyNumberFormat="1" applyFont="1" applyFill="1" applyBorder="1" applyAlignment="1">
      <alignment horizontal="center" vertical="center" wrapText="1"/>
    </xf>
    <xf numFmtId="1" fontId="16" fillId="19" borderId="7" xfId="0" applyNumberFormat="1" applyFont="1" applyFill="1" applyBorder="1" applyAlignment="1">
      <alignment horizontal="center" vertical="center" wrapText="1"/>
    </xf>
    <xf numFmtId="1" fontId="16" fillId="19" borderId="4" xfId="0" applyNumberFormat="1" applyFont="1" applyFill="1" applyBorder="1" applyAlignment="1">
      <alignment horizontal="center" vertical="center" wrapText="1"/>
    </xf>
    <xf numFmtId="1" fontId="16" fillId="18" borderId="9" xfId="0" applyNumberFormat="1" applyFont="1" applyFill="1" applyBorder="1" applyAlignment="1">
      <alignment horizontal="center" vertical="center" wrapText="1"/>
    </xf>
    <xf numFmtId="1" fontId="16" fillId="19" borderId="9" xfId="0" applyNumberFormat="1" applyFont="1" applyFill="1" applyBorder="1" applyAlignment="1">
      <alignment horizontal="center" vertical="center" wrapText="1"/>
    </xf>
    <xf numFmtId="1" fontId="16" fillId="19" borderId="2" xfId="0" applyNumberFormat="1" applyFont="1" applyFill="1" applyBorder="1" applyAlignment="1">
      <alignment horizontal="center" vertical="center" wrapText="1"/>
    </xf>
    <xf numFmtId="164" fontId="16" fillId="20" borderId="3" xfId="0" applyNumberFormat="1" applyFont="1" applyFill="1" applyBorder="1" applyAlignment="1">
      <alignment horizontal="center" vertical="center" wrapText="1"/>
    </xf>
    <xf numFmtId="164" fontId="16" fillId="20" borderId="4" xfId="0" applyNumberFormat="1" applyFont="1" applyFill="1" applyBorder="1" applyAlignment="1">
      <alignment horizontal="center" vertical="center" wrapText="1"/>
    </xf>
    <xf numFmtId="164" fontId="16" fillId="20" borderId="1" xfId="0" applyNumberFormat="1" applyFont="1" applyFill="1" applyBorder="1" applyAlignment="1">
      <alignment horizontal="center" vertical="center" wrapText="1"/>
    </xf>
    <xf numFmtId="164" fontId="16" fillId="20" borderId="7" xfId="0" applyNumberFormat="1" applyFont="1" applyFill="1" applyBorder="1" applyAlignment="1">
      <alignment horizontal="center" vertical="center" wrapText="1"/>
    </xf>
    <xf numFmtId="164" fontId="16" fillId="20" borderId="9" xfId="0" applyNumberFormat="1" applyFont="1" applyFill="1" applyBorder="1" applyAlignment="1">
      <alignment horizontal="center" vertical="center" wrapText="1"/>
    </xf>
    <xf numFmtId="0" fontId="0" fillId="2"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44" fontId="2" fillId="2" borderId="0" xfId="0" applyNumberFormat="1" applyFont="1" applyFill="1" applyAlignment="1">
      <alignment vertical="center"/>
    </xf>
    <xf numFmtId="0" fontId="27" fillId="14" borderId="3" xfId="0" applyFont="1" applyFill="1" applyBorder="1" applyAlignment="1">
      <alignment horizontal="justify" vertical="center" wrapText="1"/>
    </xf>
    <xf numFmtId="0" fontId="27" fillId="14" borderId="1" xfId="0" applyFont="1" applyFill="1" applyBorder="1" applyAlignment="1">
      <alignment horizontal="left" vertical="center" wrapText="1"/>
    </xf>
    <xf numFmtId="0" fontId="28" fillId="14" borderId="0" xfId="0" applyFont="1" applyFill="1" applyAlignment="1">
      <alignment horizontal="left" vertical="center" wrapText="1"/>
    </xf>
    <xf numFmtId="0" fontId="28" fillId="14" borderId="0" xfId="0" applyFont="1" applyFill="1" applyAlignment="1">
      <alignment horizontal="center" vertical="center" wrapText="1"/>
    </xf>
    <xf numFmtId="0" fontId="27" fillId="14" borderId="2" xfId="0" applyFont="1" applyFill="1" applyBorder="1" applyAlignment="1">
      <alignment horizontal="left" vertical="center" wrapText="1"/>
    </xf>
    <xf numFmtId="0" fontId="27" fillId="16" borderId="1" xfId="1" applyFont="1" applyFill="1" applyBorder="1" applyAlignment="1" applyProtection="1">
      <alignment horizontal="center" vertical="center" textRotation="90" wrapText="1"/>
      <protection locked="0"/>
    </xf>
    <xf numFmtId="0" fontId="27" fillId="15" borderId="1" xfId="1" applyFont="1" applyFill="1" applyBorder="1" applyAlignment="1" applyProtection="1">
      <alignment horizontal="center" vertical="center"/>
      <protection locked="0"/>
    </xf>
    <xf numFmtId="0" fontId="27" fillId="15" borderId="1" xfId="0" applyFont="1" applyFill="1" applyBorder="1" applyAlignment="1">
      <alignment horizontal="center" vertical="center" wrapText="1"/>
    </xf>
    <xf numFmtId="0" fontId="27" fillId="15" borderId="1" xfId="0" applyFont="1" applyFill="1" applyBorder="1" applyAlignment="1">
      <alignment horizontal="center" vertical="center" textRotation="90" wrapText="1"/>
    </xf>
    <xf numFmtId="0" fontId="28" fillId="0" borderId="4" xfId="0" applyFont="1" applyFill="1" applyBorder="1" applyAlignment="1">
      <alignment horizontal="center" vertical="center"/>
    </xf>
    <xf numFmtId="0" fontId="27" fillId="2" borderId="4" xfId="0" applyFont="1" applyFill="1" applyBorder="1" applyAlignment="1">
      <alignment horizontal="justify" vertical="center" wrapText="1"/>
    </xf>
    <xf numFmtId="0" fontId="28" fillId="2" borderId="4" xfId="0" applyFont="1" applyFill="1" applyBorder="1" applyAlignment="1">
      <alignment horizontal="center" vertical="center" wrapText="1"/>
    </xf>
    <xf numFmtId="49" fontId="28" fillId="2" borderId="4" xfId="0" applyNumberFormat="1" applyFont="1" applyFill="1" applyBorder="1" applyAlignment="1">
      <alignment horizontal="center" vertical="center" wrapText="1"/>
    </xf>
    <xf numFmtId="0" fontId="28" fillId="0" borderId="6" xfId="0" applyFont="1" applyFill="1" applyBorder="1" applyAlignment="1">
      <alignment horizontal="center" vertical="center"/>
    </xf>
    <xf numFmtId="0" fontId="27" fillId="0" borderId="6" xfId="0" applyFont="1" applyFill="1" applyBorder="1" applyAlignment="1">
      <alignment horizontal="justify" vertical="center" wrapText="1"/>
    </xf>
    <xf numFmtId="0" fontId="28" fillId="2" borderId="6" xfId="0" applyFont="1" applyFill="1" applyBorder="1" applyAlignment="1">
      <alignment horizontal="center" vertical="center" wrapText="1"/>
    </xf>
    <xf numFmtId="49" fontId="28" fillId="2" borderId="6" xfId="0" applyNumberFormat="1" applyFont="1" applyFill="1" applyBorder="1" applyAlignment="1">
      <alignment horizontal="center" vertical="center" wrapText="1"/>
    </xf>
    <xf numFmtId="0" fontId="28" fillId="0" borderId="8" xfId="0" applyFont="1" applyFill="1" applyBorder="1" applyAlignment="1">
      <alignment horizontal="center" vertical="center"/>
    </xf>
    <xf numFmtId="0" fontId="27" fillId="0" borderId="1" xfId="0" applyFont="1" applyFill="1" applyBorder="1" applyAlignment="1">
      <alignment horizontal="justify" vertical="center" wrapText="1"/>
    </xf>
    <xf numFmtId="0" fontId="28" fillId="2" borderId="1" xfId="0" applyFont="1" applyFill="1" applyBorder="1" applyAlignment="1">
      <alignment horizontal="center" vertical="center" wrapText="1"/>
    </xf>
    <xf numFmtId="0" fontId="28" fillId="0" borderId="0" xfId="0" applyFont="1" applyAlignment="1">
      <alignment horizontal="center"/>
    </xf>
    <xf numFmtId="0" fontId="28" fillId="0" borderId="1" xfId="0" applyFont="1" applyFill="1" applyBorder="1" applyAlignment="1">
      <alignment horizontal="center" vertical="center"/>
    </xf>
    <xf numFmtId="0" fontId="27" fillId="2" borderId="1" xfId="0" applyFont="1" applyFill="1" applyBorder="1" applyAlignment="1">
      <alignment horizontal="justify" vertical="center" wrapText="1"/>
    </xf>
    <xf numFmtId="0" fontId="28" fillId="0" borderId="1" xfId="0" applyFont="1" applyBorder="1" applyAlignment="1">
      <alignment horizontal="center" vertical="center"/>
    </xf>
    <xf numFmtId="0" fontId="28" fillId="0" borderId="1" xfId="0" applyFont="1" applyFill="1" applyBorder="1" applyAlignment="1">
      <alignment horizontal="justify" vertical="center" wrapText="1"/>
    </xf>
    <xf numFmtId="0" fontId="28" fillId="2" borderId="1" xfId="0" applyFont="1" applyFill="1" applyBorder="1" applyAlignment="1">
      <alignment horizontal="justify" vertical="center" wrapText="1"/>
    </xf>
    <xf numFmtId="0" fontId="28" fillId="0" borderId="0" xfId="0" applyFont="1" applyAlignment="1">
      <alignment horizontal="center" vertical="center"/>
    </xf>
    <xf numFmtId="0" fontId="28" fillId="0" borderId="6" xfId="0" applyFont="1" applyFill="1" applyBorder="1" applyAlignment="1">
      <alignment horizontal="center" vertical="center" wrapText="1"/>
    </xf>
    <xf numFmtId="49" fontId="28" fillId="0" borderId="6"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49" fontId="28" fillId="2" borderId="1" xfId="0" applyNumberFormat="1" applyFont="1" applyFill="1" applyBorder="1" applyAlignment="1">
      <alignment horizontal="center" vertical="center" wrapText="1"/>
    </xf>
    <xf numFmtId="0" fontId="29" fillId="0" borderId="1" xfId="0" applyFont="1" applyFill="1" applyBorder="1" applyAlignment="1">
      <alignment horizontal="justify" vertical="center" wrapText="1"/>
    </xf>
    <xf numFmtId="0" fontId="30" fillId="0" borderId="1" xfId="0" applyFont="1" applyFill="1" applyBorder="1" applyAlignment="1">
      <alignment horizontal="left" vertical="center" wrapText="1"/>
    </xf>
    <xf numFmtId="0" fontId="30" fillId="0" borderId="1" xfId="0" applyFont="1" applyFill="1" applyBorder="1" applyAlignment="1">
      <alignment wrapText="1"/>
    </xf>
    <xf numFmtId="0" fontId="28" fillId="2" borderId="3" xfId="0" applyFont="1" applyFill="1" applyBorder="1" applyAlignment="1">
      <alignment horizontal="center" vertical="center" wrapText="1"/>
    </xf>
    <xf numFmtId="0" fontId="28" fillId="2" borderId="6" xfId="0" applyFont="1" applyFill="1" applyBorder="1" applyAlignment="1">
      <alignment horizontal="justify" vertical="center" wrapText="1"/>
    </xf>
    <xf numFmtId="0" fontId="27" fillId="2" borderId="3" xfId="0" applyFont="1" applyFill="1" applyBorder="1" applyAlignment="1">
      <alignment horizontal="justify" vertical="center" wrapText="1"/>
    </xf>
    <xf numFmtId="49" fontId="28" fillId="2" borderId="3" xfId="0" applyNumberFormat="1" applyFont="1" applyFill="1" applyBorder="1" applyAlignment="1">
      <alignment horizontal="center" vertical="center" wrapText="1"/>
    </xf>
    <xf numFmtId="0" fontId="28" fillId="2" borderId="3" xfId="0" applyFont="1" applyFill="1" applyBorder="1" applyAlignment="1">
      <alignment horizontal="justify" vertical="center" wrapText="1"/>
    </xf>
    <xf numFmtId="0" fontId="28" fillId="0" borderId="3" xfId="0" applyFont="1" applyFill="1" applyBorder="1" applyAlignment="1">
      <alignment horizontal="center" vertical="center"/>
    </xf>
    <xf numFmtId="0" fontId="28" fillId="2" borderId="5" xfId="0" applyFont="1" applyFill="1" applyBorder="1" applyAlignment="1">
      <alignment horizontal="justify" vertical="center" wrapText="1"/>
    </xf>
    <xf numFmtId="0" fontId="28" fillId="2" borderId="5" xfId="0" applyFont="1" applyFill="1" applyBorder="1" applyAlignment="1">
      <alignment horizontal="center" vertical="center" wrapText="1"/>
    </xf>
    <xf numFmtId="49" fontId="28" fillId="2" borderId="5" xfId="0" applyNumberFormat="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6" borderId="4" xfId="0" applyFont="1" applyFill="1" applyBorder="1" applyAlignment="1">
      <alignment horizontal="center" vertical="center"/>
    </xf>
    <xf numFmtId="0" fontId="28" fillId="6" borderId="6" xfId="0" applyFont="1" applyFill="1" applyBorder="1" applyAlignment="1">
      <alignment horizontal="justify" vertical="center" wrapText="1"/>
    </xf>
    <xf numFmtId="0" fontId="28" fillId="6" borderId="6" xfId="0" applyFont="1" applyFill="1" applyBorder="1" applyAlignment="1">
      <alignment horizontal="center" vertical="center" wrapText="1"/>
    </xf>
    <xf numFmtId="49" fontId="28" fillId="6" borderId="6" xfId="0" applyNumberFormat="1" applyFont="1" applyFill="1" applyBorder="1" applyAlignment="1">
      <alignment horizontal="center" vertical="center" wrapText="1"/>
    </xf>
    <xf numFmtId="0" fontId="28" fillId="6" borderId="7" xfId="0" applyFont="1" applyFill="1" applyBorder="1" applyAlignment="1">
      <alignment horizontal="center" vertical="center" wrapText="1"/>
    </xf>
    <xf numFmtId="0" fontId="28" fillId="6" borderId="1" xfId="0" applyFont="1" applyFill="1" applyBorder="1" applyAlignment="1">
      <alignment horizontal="center" vertical="center"/>
    </xf>
    <xf numFmtId="0" fontId="28" fillId="6" borderId="1" xfId="0" applyFont="1" applyFill="1" applyBorder="1" applyAlignment="1">
      <alignment horizontal="justify" vertical="center" wrapText="1"/>
    </xf>
    <xf numFmtId="0" fontId="28" fillId="6" borderId="1" xfId="0" applyFont="1" applyFill="1" applyBorder="1" applyAlignment="1">
      <alignment horizontal="center" vertical="center" wrapText="1"/>
    </xf>
    <xf numFmtId="0" fontId="28" fillId="6" borderId="3" xfId="0" applyFont="1" applyFill="1" applyBorder="1" applyAlignment="1">
      <alignment horizontal="center" vertical="center"/>
    </xf>
    <xf numFmtId="0" fontId="28" fillId="6" borderId="3" xfId="0" applyFont="1" applyFill="1" applyBorder="1" applyAlignment="1">
      <alignment horizontal="justify" vertical="center" wrapText="1"/>
    </xf>
    <xf numFmtId="0" fontId="28" fillId="6" borderId="2" xfId="0" applyFont="1" applyFill="1" applyBorder="1" applyAlignment="1">
      <alignment horizontal="center" vertical="center" wrapText="1"/>
    </xf>
    <xf numFmtId="49" fontId="28" fillId="6" borderId="2" xfId="0" applyNumberFormat="1" applyFont="1" applyFill="1" applyBorder="1" applyAlignment="1">
      <alignment horizontal="center" vertical="center" wrapText="1"/>
    </xf>
    <xf numFmtId="0" fontId="28" fillId="6" borderId="3" xfId="0" applyFont="1" applyFill="1" applyBorder="1" applyAlignment="1">
      <alignment horizontal="center" vertical="center" wrapText="1"/>
    </xf>
    <xf numFmtId="0" fontId="27" fillId="0" borderId="4" xfId="0" applyFont="1" applyFill="1" applyBorder="1" applyAlignment="1">
      <alignment horizontal="justify" vertical="center" wrapText="1"/>
    </xf>
    <xf numFmtId="0" fontId="28" fillId="2" borderId="7" xfId="0"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0" xfId="0" applyFont="1" applyBorder="1" applyAlignment="1">
      <alignment horizontal="center" vertical="center" textRotation="90"/>
    </xf>
    <xf numFmtId="0" fontId="28" fillId="0" borderId="11" xfId="0" applyFont="1" applyFill="1" applyBorder="1" applyAlignment="1">
      <alignment horizontal="center" vertical="center"/>
    </xf>
    <xf numFmtId="0" fontId="28" fillId="0" borderId="16" xfId="0" applyFont="1" applyFill="1" applyBorder="1" applyAlignment="1">
      <alignment horizontal="center" vertical="center"/>
    </xf>
    <xf numFmtId="0" fontId="28" fillId="2" borderId="2" xfId="0" applyFont="1" applyFill="1" applyBorder="1" applyAlignment="1">
      <alignment horizontal="justify" vertical="center" wrapText="1"/>
    </xf>
    <xf numFmtId="0" fontId="28" fillId="0" borderId="2" xfId="0"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7" xfId="0" applyFont="1" applyBorder="1" applyAlignment="1">
      <alignment horizontal="center" vertical="center"/>
    </xf>
    <xf numFmtId="0" fontId="28" fillId="6" borderId="12" xfId="0" applyFont="1" applyFill="1" applyBorder="1" applyAlignment="1">
      <alignment horizontal="center" vertical="center"/>
    </xf>
    <xf numFmtId="0" fontId="28" fillId="6" borderId="4" xfId="0" applyFont="1" applyFill="1" applyBorder="1" applyAlignment="1">
      <alignment horizontal="justify" vertical="center" wrapText="1"/>
    </xf>
    <xf numFmtId="0" fontId="28" fillId="6" borderId="4" xfId="0" applyFont="1" applyFill="1" applyBorder="1" applyAlignment="1">
      <alignment horizontal="center" vertical="center" wrapText="1"/>
    </xf>
    <xf numFmtId="49" fontId="28" fillId="6" borderId="7" xfId="0" applyNumberFormat="1" applyFont="1" applyFill="1" applyBorder="1" applyAlignment="1">
      <alignment horizontal="center" vertical="center" wrapText="1"/>
    </xf>
    <xf numFmtId="0" fontId="28" fillId="6" borderId="13" xfId="0" applyFont="1" applyFill="1" applyBorder="1" applyAlignment="1">
      <alignment horizontal="center" vertical="center"/>
    </xf>
    <xf numFmtId="49" fontId="28" fillId="6" borderId="1" xfId="0" applyNumberFormat="1" applyFont="1" applyFill="1" applyBorder="1" applyAlignment="1">
      <alignment horizontal="center" vertical="center" wrapText="1"/>
    </xf>
    <xf numFmtId="0" fontId="28" fillId="6" borderId="14"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7" fillId="6" borderId="1" xfId="0" applyFont="1" applyFill="1" applyBorder="1" applyAlignment="1">
      <alignment horizontal="justify" vertical="center" wrapText="1"/>
    </xf>
    <xf numFmtId="0" fontId="28" fillId="6" borderId="8" xfId="0" applyFont="1" applyFill="1" applyBorder="1" applyAlignment="1">
      <alignment horizontal="center" vertical="center"/>
    </xf>
    <xf numFmtId="0" fontId="27" fillId="6" borderId="3" xfId="0" applyFont="1" applyFill="1" applyBorder="1" applyAlignment="1">
      <alignment horizontal="justify" vertical="center" wrapText="1"/>
    </xf>
    <xf numFmtId="49" fontId="28" fillId="6" borderId="3" xfId="0" applyNumberFormat="1" applyFont="1" applyFill="1" applyBorder="1" applyAlignment="1">
      <alignment horizontal="center" vertical="center" wrapText="1"/>
    </xf>
    <xf numFmtId="0" fontId="28" fillId="0" borderId="4" xfId="0" applyFont="1" applyFill="1" applyBorder="1" applyAlignment="1">
      <alignment vertical="center" wrapText="1"/>
    </xf>
    <xf numFmtId="0" fontId="27" fillId="0" borderId="1" xfId="0" applyFont="1" applyFill="1" applyBorder="1" applyAlignment="1">
      <alignment vertical="center" wrapText="1"/>
    </xf>
    <xf numFmtId="0" fontId="28" fillId="2" borderId="1" xfId="0" applyFont="1" applyFill="1" applyBorder="1" applyAlignment="1">
      <alignment vertical="center" wrapText="1"/>
    </xf>
    <xf numFmtId="0" fontId="28" fillId="0" borderId="1" xfId="0" applyFont="1" applyFill="1" applyBorder="1" applyAlignment="1">
      <alignment vertical="center" wrapText="1"/>
    </xf>
    <xf numFmtId="0" fontId="33" fillId="0" borderId="0" xfId="0" applyFont="1" applyAlignment="1">
      <alignment vertical="center" wrapText="1"/>
    </xf>
    <xf numFmtId="0" fontId="33" fillId="0" borderId="1" xfId="0" applyFont="1" applyBorder="1" applyAlignment="1">
      <alignment vertical="center" wrapText="1"/>
    </xf>
    <xf numFmtId="0" fontId="27" fillId="0" borderId="5" xfId="0" applyFont="1" applyFill="1" applyBorder="1" applyAlignment="1">
      <alignment horizontal="justify" vertical="center" wrapText="1"/>
    </xf>
    <xf numFmtId="49" fontId="28" fillId="0" borderId="3" xfId="0" applyNumberFormat="1" applyFont="1" applyFill="1" applyBorder="1" applyAlignment="1">
      <alignment horizontal="center" vertical="center" wrapText="1"/>
    </xf>
    <xf numFmtId="49" fontId="28" fillId="6" borderId="4" xfId="0" applyNumberFormat="1" applyFont="1" applyFill="1" applyBorder="1" applyAlignment="1">
      <alignment horizontal="center" vertical="center" wrapText="1"/>
    </xf>
    <xf numFmtId="0" fontId="34" fillId="6" borderId="1" xfId="0" applyFont="1" applyFill="1" applyBorder="1" applyAlignment="1">
      <alignment vertical="top" wrapText="1"/>
    </xf>
    <xf numFmtId="0" fontId="28" fillId="0" borderId="12" xfId="0" applyFont="1" applyFill="1" applyBorder="1" applyAlignment="1">
      <alignment horizontal="center" vertical="center"/>
    </xf>
    <xf numFmtId="0" fontId="28" fillId="2" borderId="4" xfId="0" applyFont="1" applyFill="1" applyBorder="1" applyAlignment="1">
      <alignment horizontal="justify"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justify" vertical="center" wrapText="1"/>
    </xf>
    <xf numFmtId="0" fontId="28" fillId="6" borderId="9" xfId="0" applyFont="1" applyFill="1" applyBorder="1" applyAlignment="1">
      <alignment horizontal="center" vertical="center" textRotation="90" wrapText="1"/>
    </xf>
    <xf numFmtId="0" fontId="27" fillId="6" borderId="9" xfId="0" applyFont="1" applyFill="1" applyBorder="1" applyAlignment="1">
      <alignment horizontal="center" vertical="center"/>
    </xf>
    <xf numFmtId="0" fontId="28" fillId="6" borderId="7" xfId="0" applyFont="1" applyFill="1" applyBorder="1" applyAlignment="1">
      <alignment horizontal="center" vertical="center"/>
    </xf>
    <xf numFmtId="0" fontId="28" fillId="6" borderId="7" xfId="0" applyFont="1" applyFill="1" applyBorder="1" applyAlignment="1">
      <alignment horizontal="justify" vertical="center" wrapText="1"/>
    </xf>
    <xf numFmtId="49" fontId="28" fillId="6" borderId="9" xfId="0" applyNumberFormat="1" applyFont="1" applyFill="1" applyBorder="1" applyAlignment="1">
      <alignment horizontal="center" vertical="center" wrapText="1"/>
    </xf>
    <xf numFmtId="0" fontId="28" fillId="6" borderId="9" xfId="0" applyFont="1" applyFill="1" applyBorder="1" applyAlignment="1">
      <alignment horizontal="center" vertical="center" wrapText="1"/>
    </xf>
    <xf numFmtId="0" fontId="28" fillId="0" borderId="4" xfId="0" applyFont="1" applyFill="1" applyBorder="1" applyAlignment="1">
      <alignment horizontal="justify" vertical="center" wrapText="1"/>
    </xf>
    <xf numFmtId="0" fontId="28" fillId="0" borderId="0" xfId="0" applyFont="1" applyAlignment="1">
      <alignment vertical="center"/>
    </xf>
    <xf numFmtId="0" fontId="27" fillId="16" borderId="1" xfId="0" applyFont="1" applyFill="1" applyBorder="1" applyAlignment="1">
      <alignment horizontal="center" vertical="center" textRotation="90" wrapText="1"/>
    </xf>
    <xf numFmtId="4" fontId="27" fillId="3" borderId="1" xfId="0" applyNumberFormat="1" applyFont="1" applyFill="1" applyBorder="1" applyAlignment="1">
      <alignment horizontal="center" vertical="center" wrapText="1"/>
    </xf>
    <xf numFmtId="4" fontId="28" fillId="2" borderId="4" xfId="0" applyNumberFormat="1" applyFont="1" applyFill="1" applyBorder="1" applyAlignment="1">
      <alignment horizontal="center" vertical="center" wrapText="1"/>
    </xf>
    <xf numFmtId="0" fontId="28" fillId="3" borderId="4" xfId="0" applyFont="1" applyFill="1" applyBorder="1" applyAlignment="1">
      <alignment horizontal="center" vertical="center" wrapText="1"/>
    </xf>
    <xf numFmtId="1" fontId="28" fillId="4" borderId="7" xfId="0" applyNumberFormat="1" applyFont="1" applyFill="1" applyBorder="1" applyAlignment="1">
      <alignment horizontal="center" vertical="center" wrapText="1"/>
    </xf>
    <xf numFmtId="0" fontId="28" fillId="9" borderId="7" xfId="0" applyFont="1" applyFill="1" applyBorder="1" applyAlignment="1">
      <alignment horizontal="center" vertical="center" wrapText="1"/>
    </xf>
    <xf numFmtId="1" fontId="28" fillId="3" borderId="4" xfId="0" applyNumberFormat="1" applyFont="1" applyFill="1" applyBorder="1" applyAlignment="1">
      <alignment horizontal="center" vertical="center"/>
    </xf>
    <xf numFmtId="1" fontId="28" fillId="3" borderId="7" xfId="0" applyNumberFormat="1" applyFont="1" applyFill="1" applyBorder="1" applyAlignment="1">
      <alignment horizontal="center" vertical="center"/>
    </xf>
    <xf numFmtId="4" fontId="28" fillId="2" borderId="6" xfId="0" applyNumberFormat="1" applyFont="1" applyFill="1" applyBorder="1" applyAlignment="1">
      <alignment horizontal="center" vertical="center" wrapText="1"/>
    </xf>
    <xf numFmtId="1" fontId="28" fillId="3" borderId="6" xfId="0" applyNumberFormat="1" applyFont="1" applyFill="1" applyBorder="1" applyAlignment="1">
      <alignment horizontal="center" vertical="center" wrapText="1"/>
    </xf>
    <xf numFmtId="1" fontId="28" fillId="4" borderId="1" xfId="0" applyNumberFormat="1" applyFont="1" applyFill="1" applyBorder="1" applyAlignment="1">
      <alignment horizontal="center" vertical="center" wrapText="1"/>
    </xf>
    <xf numFmtId="0" fontId="28" fillId="9" borderId="1" xfId="0" applyFont="1" applyFill="1" applyBorder="1" applyAlignment="1">
      <alignment horizontal="center" vertical="center" wrapText="1"/>
    </xf>
    <xf numFmtId="1" fontId="28" fillId="3" borderId="1" xfId="0" applyNumberFormat="1" applyFont="1" applyFill="1" applyBorder="1" applyAlignment="1">
      <alignment horizontal="center" vertical="center"/>
    </xf>
    <xf numFmtId="4" fontId="28" fillId="2" borderId="1" xfId="0" applyNumberFormat="1" applyFont="1" applyFill="1" applyBorder="1" applyAlignment="1">
      <alignment horizontal="center" vertical="center" wrapText="1"/>
    </xf>
    <xf numFmtId="1" fontId="28" fillId="3" borderId="2" xfId="0" applyNumberFormat="1" applyFont="1" applyFill="1" applyBorder="1" applyAlignment="1">
      <alignment horizontal="center" vertical="center" wrapText="1"/>
    </xf>
    <xf numFmtId="1" fontId="28" fillId="4" borderId="3" xfId="0" applyNumberFormat="1" applyFont="1" applyFill="1" applyBorder="1" applyAlignment="1">
      <alignment horizontal="center" vertical="center" wrapText="1"/>
    </xf>
    <xf numFmtId="0" fontId="28" fillId="9" borderId="3" xfId="0" applyFont="1" applyFill="1" applyBorder="1" applyAlignment="1">
      <alignment horizontal="center" vertical="center" wrapText="1"/>
    </xf>
    <xf numFmtId="1" fontId="28" fillId="3" borderId="3" xfId="0" applyNumberFormat="1" applyFont="1" applyFill="1" applyBorder="1" applyAlignment="1">
      <alignment horizontal="center" vertical="center"/>
    </xf>
    <xf numFmtId="1" fontId="28" fillId="3" borderId="4" xfId="0" applyNumberFormat="1" applyFont="1" applyFill="1" applyBorder="1" applyAlignment="1">
      <alignment horizontal="center" vertical="center" wrapText="1"/>
    </xf>
    <xf numFmtId="1" fontId="28" fillId="4" borderId="4" xfId="0" applyNumberFormat="1" applyFont="1" applyFill="1" applyBorder="1" applyAlignment="1">
      <alignment horizontal="center" vertical="center" wrapText="1"/>
    </xf>
    <xf numFmtId="0" fontId="28" fillId="9" borderId="4" xfId="0" applyFont="1" applyFill="1" applyBorder="1" applyAlignment="1">
      <alignment horizontal="center" vertical="center" wrapText="1"/>
    </xf>
    <xf numFmtId="4" fontId="28" fillId="6" borderId="6" xfId="0" applyNumberFormat="1" applyFont="1" applyFill="1" applyBorder="1" applyAlignment="1">
      <alignment horizontal="center" vertical="center" wrapText="1"/>
    </xf>
    <xf numFmtId="1" fontId="28" fillId="3" borderId="1" xfId="0" applyNumberFormat="1" applyFont="1" applyFill="1" applyBorder="1" applyAlignment="1">
      <alignment horizontal="center" vertical="center" wrapText="1"/>
    </xf>
    <xf numFmtId="1" fontId="28" fillId="3" borderId="3" xfId="0" applyNumberFormat="1" applyFont="1" applyFill="1" applyBorder="1" applyAlignment="1">
      <alignment horizontal="center" vertical="center" wrapText="1"/>
    </xf>
    <xf numFmtId="4" fontId="28" fillId="0" borderId="1" xfId="0" applyNumberFormat="1" applyFont="1" applyFill="1" applyBorder="1" applyAlignment="1">
      <alignment horizontal="center" vertical="center" wrapText="1"/>
    </xf>
    <xf numFmtId="4" fontId="28" fillId="0" borderId="5" xfId="0" applyNumberFormat="1" applyFont="1" applyFill="1" applyBorder="1" applyAlignment="1">
      <alignment horizontal="center" vertical="center" wrapText="1"/>
    </xf>
    <xf numFmtId="1" fontId="28" fillId="3" borderId="5" xfId="0" applyNumberFormat="1" applyFont="1" applyFill="1" applyBorder="1" applyAlignment="1">
      <alignment horizontal="center" vertical="center" wrapText="1"/>
    </xf>
    <xf numFmtId="4" fontId="28" fillId="6" borderId="1" xfId="0" applyNumberFormat="1" applyFont="1" applyFill="1" applyBorder="1" applyAlignment="1">
      <alignment horizontal="center" vertical="center" wrapText="1"/>
    </xf>
    <xf numFmtId="4" fontId="28" fillId="6" borderId="3" xfId="0" applyNumberFormat="1" applyFont="1" applyFill="1" applyBorder="1" applyAlignment="1">
      <alignment horizontal="center" vertical="center" wrapText="1"/>
    </xf>
    <xf numFmtId="4" fontId="28" fillId="0" borderId="3" xfId="0" applyNumberFormat="1" applyFont="1" applyFill="1" applyBorder="1" applyAlignment="1">
      <alignment horizontal="center" vertical="center" wrapText="1"/>
    </xf>
    <xf numFmtId="4" fontId="28" fillId="6" borderId="4" xfId="0" applyNumberFormat="1" applyFont="1" applyFill="1" applyBorder="1" applyAlignment="1">
      <alignment horizontal="center" vertical="center" wrapText="1"/>
    </xf>
    <xf numFmtId="4" fontId="28" fillId="0" borderId="4" xfId="0" applyNumberFormat="1" applyFont="1" applyFill="1" applyBorder="1" applyAlignment="1">
      <alignment horizontal="center" vertical="center" wrapText="1"/>
    </xf>
    <xf numFmtId="4" fontId="28" fillId="6" borderId="7" xfId="0" applyNumberFormat="1" applyFont="1" applyFill="1" applyBorder="1" applyAlignment="1">
      <alignment horizontal="center" vertical="center" wrapText="1"/>
    </xf>
    <xf numFmtId="1" fontId="28" fillId="3" borderId="9" xfId="0" applyNumberFormat="1" applyFont="1" applyFill="1" applyBorder="1" applyAlignment="1">
      <alignment horizontal="center" vertical="center" wrapText="1"/>
    </xf>
    <xf numFmtId="1" fontId="28" fillId="4" borderId="9" xfId="0" applyNumberFormat="1" applyFont="1" applyFill="1" applyBorder="1" applyAlignment="1">
      <alignment horizontal="center" vertical="center" wrapText="1"/>
    </xf>
    <xf numFmtId="1" fontId="28" fillId="3" borderId="9" xfId="0" applyNumberFormat="1" applyFont="1" applyFill="1" applyBorder="1" applyAlignment="1">
      <alignment horizontal="center" vertical="center"/>
    </xf>
    <xf numFmtId="1" fontId="28" fillId="3" borderId="7" xfId="0" applyNumberFormat="1" applyFont="1" applyFill="1" applyBorder="1" applyAlignment="1">
      <alignment horizontal="center" vertical="center" wrapText="1"/>
    </xf>
    <xf numFmtId="0" fontId="7" fillId="0" borderId="7" xfId="0" applyFont="1" applyBorder="1" applyAlignment="1">
      <alignment horizontal="center" vertical="center"/>
    </xf>
    <xf numFmtId="0" fontId="0" fillId="0" borderId="10" xfId="0" applyBorder="1" applyAlignment="1">
      <alignment horizontal="center" vertical="center"/>
    </xf>
    <xf numFmtId="0" fontId="23" fillId="6" borderId="7" xfId="0" applyFont="1" applyFill="1" applyBorder="1" applyAlignment="1">
      <alignment horizontal="center" vertical="center"/>
    </xf>
    <xf numFmtId="0" fontId="26" fillId="6" borderId="2" xfId="0" applyFont="1" applyFill="1" applyBorder="1" applyAlignment="1">
      <alignment horizontal="center" vertical="center"/>
    </xf>
    <xf numFmtId="0" fontId="26" fillId="6" borderId="10" xfId="0" applyFont="1" applyFill="1" applyBorder="1" applyAlignment="1">
      <alignment horizontal="center" vertical="center"/>
    </xf>
    <xf numFmtId="0" fontId="23" fillId="0" borderId="7" xfId="0" applyFont="1" applyBorder="1" applyAlignment="1">
      <alignment horizontal="center" vertical="center"/>
    </xf>
    <xf numFmtId="0" fontId="26" fillId="0" borderId="2" xfId="0" applyFont="1" applyBorder="1" applyAlignment="1">
      <alignment horizontal="center" vertical="center"/>
    </xf>
    <xf numFmtId="0" fontId="26" fillId="0" borderId="10" xfId="0" applyFont="1" applyBorder="1" applyAlignment="1">
      <alignment horizontal="center" vertical="center"/>
    </xf>
    <xf numFmtId="0" fontId="24" fillId="0" borderId="15" xfId="0" applyFont="1" applyBorder="1" applyAlignment="1">
      <alignment horizontal="center" vertical="center"/>
    </xf>
    <xf numFmtId="0" fontId="25" fillId="0" borderId="11" xfId="0" applyFont="1" applyBorder="1" applyAlignment="1">
      <alignment horizontal="center" vertical="center"/>
    </xf>
    <xf numFmtId="0" fontId="24" fillId="0" borderId="7" xfId="0" applyFont="1" applyBorder="1" applyAlignment="1">
      <alignment horizontal="center" vertical="center"/>
    </xf>
    <xf numFmtId="0" fontId="25" fillId="0" borderId="2" xfId="0" applyFont="1" applyBorder="1" applyAlignment="1">
      <alignment horizontal="center" vertical="center"/>
    </xf>
    <xf numFmtId="0" fontId="25" fillId="0" borderId="10" xfId="0" applyFont="1" applyBorder="1" applyAlignment="1">
      <alignment horizontal="center" vertical="center"/>
    </xf>
    <xf numFmtId="0" fontId="24" fillId="6" borderId="7" xfId="0" applyFont="1" applyFill="1" applyBorder="1" applyAlignment="1">
      <alignment horizontal="center" vertical="center"/>
    </xf>
    <xf numFmtId="0" fontId="25" fillId="6" borderId="2" xfId="0" applyFont="1" applyFill="1" applyBorder="1" applyAlignment="1">
      <alignment horizontal="center" vertical="center"/>
    </xf>
    <xf numFmtId="0" fontId="25" fillId="6" borderId="10" xfId="0" applyFont="1" applyFill="1" applyBorder="1" applyAlignment="1">
      <alignment horizontal="center" vertical="center"/>
    </xf>
    <xf numFmtId="0" fontId="24" fillId="6" borderId="4"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5" xfId="0" applyFont="1" applyFill="1" applyBorder="1" applyAlignment="1">
      <alignment horizontal="center" vertical="center"/>
    </xf>
    <xf numFmtId="0" fontId="23" fillId="2" borderId="7" xfId="0" applyFont="1" applyFill="1" applyBorder="1" applyAlignment="1">
      <alignment horizontal="center" vertical="center" textRotation="90"/>
    </xf>
    <xf numFmtId="0" fontId="23" fillId="0" borderId="2" xfId="0" applyFont="1" applyBorder="1" applyAlignment="1">
      <alignment horizontal="center" vertical="center" textRotation="90"/>
    </xf>
    <xf numFmtId="0" fontId="23" fillId="6" borderId="7" xfId="0" applyFont="1" applyFill="1" applyBorder="1" applyAlignment="1">
      <alignment horizontal="center" vertical="center" textRotation="90" wrapText="1"/>
    </xf>
    <xf numFmtId="0" fontId="24" fillId="6" borderId="2" xfId="0" applyFont="1" applyFill="1" applyBorder="1" applyAlignment="1">
      <alignment horizontal="center" vertical="center" textRotation="90" wrapText="1"/>
    </xf>
    <xf numFmtId="0" fontId="24" fillId="6" borderId="10" xfId="0" applyFont="1" applyFill="1" applyBorder="1" applyAlignment="1">
      <alignment horizontal="center" vertical="center" textRotation="90" wrapText="1"/>
    </xf>
    <xf numFmtId="0" fontId="1" fillId="14" borderId="0" xfId="0" applyFont="1" applyFill="1" applyAlignment="1">
      <alignment horizontal="center" vertical="center" wrapText="1"/>
    </xf>
    <xf numFmtId="0" fontId="0" fillId="14" borderId="0" xfId="0" applyFill="1" applyAlignment="1">
      <alignment vertical="center"/>
    </xf>
    <xf numFmtId="0" fontId="0" fillId="14" borderId="11" xfId="0" applyFill="1" applyBorder="1" applyAlignment="1">
      <alignment vertical="center"/>
    </xf>
    <xf numFmtId="0" fontId="1" fillId="14" borderId="1" xfId="0" applyFont="1" applyFill="1" applyBorder="1" applyAlignment="1">
      <alignment horizontal="center" vertical="center" wrapText="1"/>
    </xf>
    <xf numFmtId="0" fontId="0" fillId="14" borderId="1" xfId="0" applyFill="1" applyBorder="1" applyAlignment="1">
      <alignment vertical="center"/>
    </xf>
    <xf numFmtId="0" fontId="25" fillId="0" borderId="7" xfId="0" applyFont="1" applyBorder="1" applyAlignment="1">
      <alignment horizontal="center" vertical="center" textRotation="90" wrapText="1"/>
    </xf>
    <xf numFmtId="0" fontId="25" fillId="0" borderId="10" xfId="0" applyFont="1" applyBorder="1" applyAlignment="1">
      <alignment horizontal="center" vertical="center" textRotation="90" wrapText="1"/>
    </xf>
    <xf numFmtId="0" fontId="25" fillId="2" borderId="7" xfId="0" applyFont="1" applyFill="1" applyBorder="1" applyAlignment="1">
      <alignment horizontal="center" vertical="center" textRotation="90"/>
    </xf>
    <xf numFmtId="0" fontId="25" fillId="0" borderId="2" xfId="0" applyFont="1" applyBorder="1" applyAlignment="1">
      <alignment horizontal="center" vertical="center" textRotation="90"/>
    </xf>
    <xf numFmtId="0" fontId="25" fillId="0" borderId="10" xfId="0" applyFont="1" applyBorder="1" applyAlignment="1">
      <alignment horizontal="center" vertical="center" textRotation="90"/>
    </xf>
    <xf numFmtId="0" fontId="25" fillId="6" borderId="7" xfId="0" applyFont="1" applyFill="1" applyBorder="1" applyAlignment="1">
      <alignment horizontal="center" vertical="center" textRotation="90"/>
    </xf>
    <xf numFmtId="0" fontId="25" fillId="6" borderId="2" xfId="0" applyFont="1" applyFill="1" applyBorder="1" applyAlignment="1">
      <alignment horizontal="center" vertical="center" textRotation="90"/>
    </xf>
    <xf numFmtId="0" fontId="25" fillId="6" borderId="10" xfId="0" applyFont="1" applyFill="1" applyBorder="1" applyAlignment="1">
      <alignment horizontal="center" vertical="center" textRotation="90"/>
    </xf>
    <xf numFmtId="0" fontId="28" fillId="0" borderId="7" xfId="0" applyFont="1" applyBorder="1" applyAlignment="1">
      <alignment horizontal="center" vertical="center" textRotation="90" wrapText="1"/>
    </xf>
    <xf numFmtId="0" fontId="28" fillId="0" borderId="10" xfId="0" applyFont="1" applyBorder="1" applyAlignment="1">
      <alignment horizontal="center" vertical="center" textRotation="90" wrapText="1"/>
    </xf>
    <xf numFmtId="0" fontId="27" fillId="0" borderId="7" xfId="0" applyFont="1" applyFill="1" applyBorder="1" applyAlignment="1">
      <alignment horizontal="center" vertical="center"/>
    </xf>
    <xf numFmtId="0" fontId="28" fillId="0" borderId="10" xfId="0" applyFont="1" applyFill="1" applyBorder="1" applyAlignment="1">
      <alignment horizontal="center" vertical="center"/>
    </xf>
    <xf numFmtId="0" fontId="28" fillId="2" borderId="7" xfId="0" applyFont="1" applyFill="1" applyBorder="1" applyAlignment="1">
      <alignment horizontal="center" vertical="center" textRotation="90"/>
    </xf>
    <xf numFmtId="0" fontId="28" fillId="0" borderId="2" xfId="0" applyFont="1" applyBorder="1" applyAlignment="1">
      <alignment horizontal="center" vertical="center" textRotation="90"/>
    </xf>
    <xf numFmtId="0" fontId="28" fillId="0" borderId="10" xfId="0" applyFont="1" applyBorder="1" applyAlignment="1">
      <alignment horizontal="center" vertical="center" textRotation="90"/>
    </xf>
    <xf numFmtId="0" fontId="28" fillId="0" borderId="2" xfId="0" applyFont="1" applyFill="1" applyBorder="1" applyAlignment="1">
      <alignment horizontal="center" vertical="center"/>
    </xf>
    <xf numFmtId="0" fontId="28" fillId="6" borderId="7" xfId="0" applyFont="1" applyFill="1" applyBorder="1" applyAlignment="1">
      <alignment horizontal="center" vertical="center" textRotation="90"/>
    </xf>
    <xf numFmtId="0" fontId="28" fillId="6" borderId="7" xfId="0" applyFont="1" applyFill="1" applyBorder="1" applyAlignment="1">
      <alignment horizontal="center" vertical="center"/>
    </xf>
    <xf numFmtId="0" fontId="28" fillId="0" borderId="2" xfId="0" applyFont="1" applyBorder="1" applyAlignment="1">
      <alignment horizontal="center" vertical="center"/>
    </xf>
    <xf numFmtId="0" fontId="28" fillId="0" borderId="10" xfId="0" applyFont="1" applyBorder="1" applyAlignment="1">
      <alignment horizontal="center" vertical="center"/>
    </xf>
    <xf numFmtId="0" fontId="27" fillId="0" borderId="15" xfId="0" applyFont="1" applyFill="1" applyBorder="1" applyAlignment="1">
      <alignment horizontal="center" vertical="center"/>
    </xf>
    <xf numFmtId="0" fontId="28" fillId="0" borderId="11" xfId="0" applyFont="1" applyFill="1" applyBorder="1" applyAlignment="1">
      <alignment horizontal="center" vertical="center"/>
    </xf>
    <xf numFmtId="0" fontId="28" fillId="6" borderId="2" xfId="0" applyFont="1" applyFill="1" applyBorder="1" applyAlignment="1">
      <alignment horizontal="center" vertical="center" textRotation="90"/>
    </xf>
    <xf numFmtId="0" fontId="28" fillId="6" borderId="10" xfId="0" applyFont="1" applyFill="1" applyBorder="1" applyAlignment="1">
      <alignment horizontal="center" vertical="center" textRotation="90"/>
    </xf>
    <xf numFmtId="0" fontId="27" fillId="6" borderId="7" xfId="0" applyFont="1" applyFill="1" applyBorder="1" applyAlignment="1">
      <alignment horizontal="center" vertical="center"/>
    </xf>
    <xf numFmtId="0" fontId="28" fillId="6" borderId="2" xfId="0" applyFont="1" applyFill="1" applyBorder="1" applyAlignment="1">
      <alignment horizontal="center" vertical="center"/>
    </xf>
    <xf numFmtId="0" fontId="28" fillId="6" borderId="10" xfId="0" applyFont="1" applyFill="1" applyBorder="1" applyAlignment="1">
      <alignment horizontal="center" vertical="center"/>
    </xf>
    <xf numFmtId="0" fontId="27" fillId="14" borderId="0" xfId="0" applyFont="1" applyFill="1" applyBorder="1" applyAlignment="1">
      <alignment horizontal="center" vertical="center" wrapText="1"/>
    </xf>
    <xf numFmtId="0" fontId="28" fillId="14" borderId="0" xfId="0" applyFont="1" applyFill="1" applyAlignment="1">
      <alignment vertical="center"/>
    </xf>
    <xf numFmtId="0" fontId="28" fillId="14" borderId="11" xfId="0" applyFont="1" applyFill="1" applyBorder="1" applyAlignment="1">
      <alignment vertical="center"/>
    </xf>
    <xf numFmtId="0" fontId="27" fillId="14" borderId="1" xfId="0" applyFont="1" applyFill="1" applyBorder="1" applyAlignment="1">
      <alignment horizontal="center" vertical="center" wrapText="1"/>
    </xf>
    <xf numFmtId="0" fontId="28" fillId="14" borderId="1" xfId="0" applyFont="1" applyFill="1" applyBorder="1" applyAlignment="1">
      <alignment vertical="center"/>
    </xf>
    <xf numFmtId="0" fontId="27" fillId="2" borderId="7" xfId="0" applyFont="1" applyFill="1" applyBorder="1" applyAlignment="1">
      <alignment horizontal="center" vertical="center" textRotation="90"/>
    </xf>
    <xf numFmtId="0" fontId="27" fillId="0" borderId="2" xfId="0" applyFont="1" applyBorder="1" applyAlignment="1">
      <alignment horizontal="center" vertical="center" textRotation="90"/>
    </xf>
    <xf numFmtId="0" fontId="27" fillId="6" borderId="7" xfId="0" applyFont="1" applyFill="1" applyBorder="1" applyAlignment="1">
      <alignment horizontal="center" vertical="center" textRotation="90" wrapText="1"/>
    </xf>
    <xf numFmtId="0" fontId="27" fillId="6" borderId="2" xfId="0" applyFont="1" applyFill="1" applyBorder="1" applyAlignment="1">
      <alignment horizontal="center" vertical="center" textRotation="90" wrapText="1"/>
    </xf>
    <xf numFmtId="0" fontId="27" fillId="6" borderId="10" xfId="0" applyFont="1" applyFill="1" applyBorder="1" applyAlignment="1">
      <alignment horizontal="center" vertical="center" textRotation="90" wrapText="1"/>
    </xf>
  </cellXfs>
  <cellStyles count="2">
    <cellStyle name="Normal" xfId="0" builtinId="0"/>
    <cellStyle name="Normal 2" xfId="1"/>
  </cellStyles>
  <dxfs count="0"/>
  <tableStyles count="0" defaultTableStyle="TableStyleMedium9" defaultPivotStyle="PivotStyleLight16"/>
  <colors>
    <mruColors>
      <color rgb="FFCCFFFF"/>
      <color rgb="FF53E63A"/>
      <color rgb="FFB7DEE8"/>
      <color rgb="FFBC10A8"/>
      <color rgb="FF9092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AY262"/>
  <sheetViews>
    <sheetView showGridLines="0" zoomScale="70" zoomScaleNormal="70" zoomScaleSheetLayoutView="25" workbookViewId="0">
      <pane xSplit="4" ySplit="3" topLeftCell="AQ4" activePane="bottomRight" state="frozen"/>
      <selection pane="topRight" activeCell="F1" sqref="F1"/>
      <selection pane="bottomLeft" activeCell="A2" sqref="A2"/>
      <selection pane="bottomRight" sqref="A1:AY256"/>
    </sheetView>
  </sheetViews>
  <sheetFormatPr defaultRowHeight="20.25" x14ac:dyDescent="0.2"/>
  <cols>
    <col min="1" max="1" width="14.7109375" style="1" customWidth="1"/>
    <col min="2" max="2" width="13.5703125" style="4" customWidth="1"/>
    <col min="3" max="3" width="12" style="5" customWidth="1"/>
    <col min="4" max="4" width="117.140625" style="6" customWidth="1"/>
    <col min="5" max="5" width="18.42578125" style="7" customWidth="1"/>
    <col min="6" max="6" width="10.5703125" style="7" customWidth="1"/>
    <col min="7" max="7" width="21.85546875" style="7" customWidth="1"/>
    <col min="8" max="8" width="14.28515625" style="8" customWidth="1"/>
    <col min="9" max="9" width="20.5703125" style="8" customWidth="1"/>
    <col min="10" max="10" width="13" style="8" customWidth="1"/>
    <col min="11" max="11" width="10.7109375" style="8" customWidth="1"/>
    <col min="12" max="13" width="10.7109375" style="8" bestFit="1" customWidth="1"/>
    <col min="14" max="14" width="10.7109375" style="8" customWidth="1"/>
    <col min="15" max="15" width="11" style="8" customWidth="1"/>
    <col min="16" max="16" width="9" style="5" customWidth="1"/>
    <col min="17" max="17" width="8.7109375" style="5" customWidth="1"/>
    <col min="18" max="18" width="6.42578125" style="5" customWidth="1"/>
    <col min="19" max="19" width="6.7109375" style="5" customWidth="1"/>
    <col min="20" max="20" width="10.140625" style="5" customWidth="1"/>
    <col min="21" max="21" width="9.7109375" style="5" customWidth="1"/>
    <col min="22" max="27" width="6.85546875" style="5" customWidth="1"/>
    <col min="28" max="29" width="7.85546875" style="5" customWidth="1"/>
    <col min="30" max="34" width="6.85546875" style="5" customWidth="1"/>
    <col min="35" max="35" width="8.140625" style="5" customWidth="1"/>
    <col min="36" max="36" width="8.28515625" style="9" customWidth="1"/>
    <col min="37" max="37" width="11.7109375" style="9" customWidth="1"/>
    <col min="38" max="38" width="13.85546875" style="1" customWidth="1"/>
    <col min="39" max="39" width="15.5703125" style="1" customWidth="1"/>
    <col min="40" max="40" width="11.85546875" style="1" customWidth="1"/>
    <col min="41" max="41" width="13" style="1" customWidth="1"/>
    <col min="42" max="42" width="11.85546875" style="1" customWidth="1"/>
    <col min="43" max="43" width="13.28515625" style="1" customWidth="1"/>
    <col min="44" max="44" width="12" style="1" customWidth="1"/>
    <col min="45" max="45" width="13.140625" style="1" customWidth="1"/>
    <col min="46" max="47" width="13" style="1" customWidth="1"/>
    <col min="48" max="48" width="12.140625" style="1" customWidth="1"/>
    <col min="49" max="49" width="12.5703125" style="1" customWidth="1"/>
    <col min="50" max="50" width="11.5703125" style="1" customWidth="1"/>
    <col min="51" max="51" width="12" style="1" customWidth="1"/>
    <col min="52" max="16384" width="9.140625" style="1"/>
  </cols>
  <sheetData>
    <row r="1" spans="1:51" ht="39.75" customHeight="1" x14ac:dyDescent="0.2">
      <c r="A1" s="552" t="s">
        <v>478</v>
      </c>
      <c r="B1" s="553"/>
      <c r="C1" s="554"/>
      <c r="D1" s="101" t="s">
        <v>479</v>
      </c>
      <c r="E1" s="102" t="s">
        <v>655</v>
      </c>
      <c r="F1" s="286"/>
      <c r="G1" s="286"/>
      <c r="H1" s="287"/>
      <c r="I1" s="287"/>
      <c r="J1" s="287"/>
      <c r="K1" s="287"/>
      <c r="L1" s="287"/>
      <c r="M1" s="287"/>
      <c r="N1" s="287"/>
      <c r="O1" s="287"/>
      <c r="P1" s="288"/>
      <c r="Q1" s="288"/>
      <c r="R1" s="288"/>
      <c r="S1" s="288"/>
      <c r="T1" s="288"/>
      <c r="U1" s="288"/>
      <c r="V1" s="288"/>
      <c r="W1" s="288"/>
      <c r="X1" s="288"/>
      <c r="Y1" s="288"/>
      <c r="Z1" s="288"/>
      <c r="AA1" s="288"/>
      <c r="AB1" s="288"/>
      <c r="AC1" s="288"/>
      <c r="AD1" s="288"/>
      <c r="AE1" s="288"/>
      <c r="AF1" s="288"/>
      <c r="AG1" s="288"/>
      <c r="AH1" s="288"/>
      <c r="AI1" s="288"/>
      <c r="AJ1" s="289"/>
    </row>
    <row r="2" spans="1:51" ht="25.5" customHeight="1" x14ac:dyDescent="0.2">
      <c r="A2" s="555" t="s">
        <v>480</v>
      </c>
      <c r="B2" s="556"/>
      <c r="C2" s="556"/>
      <c r="D2" s="556"/>
      <c r="E2" s="103"/>
      <c r="F2" s="286"/>
      <c r="G2" s="286"/>
      <c r="H2" s="287"/>
      <c r="I2" s="287"/>
      <c r="J2" s="287"/>
      <c r="K2" s="287"/>
      <c r="L2" s="287"/>
      <c r="M2" s="287"/>
      <c r="N2" s="287"/>
      <c r="O2" s="287"/>
      <c r="P2" s="288"/>
      <c r="Q2" s="288"/>
      <c r="R2" s="288"/>
      <c r="S2" s="288"/>
      <c r="T2" s="288"/>
      <c r="U2" s="288"/>
      <c r="V2" s="288"/>
      <c r="W2" s="288"/>
      <c r="X2" s="288"/>
      <c r="Y2" s="288"/>
      <c r="Z2" s="288"/>
      <c r="AA2" s="288"/>
      <c r="AB2" s="288"/>
      <c r="AC2" s="288"/>
      <c r="AD2" s="288"/>
      <c r="AE2" s="288"/>
      <c r="AF2" s="288"/>
      <c r="AG2" s="288"/>
      <c r="AH2" s="288"/>
      <c r="AI2" s="288"/>
      <c r="AJ2" s="289"/>
    </row>
    <row r="3" spans="1:51" s="2" customFormat="1" ht="179.25" customHeight="1" thickBot="1" x14ac:dyDescent="0.25">
      <c r="A3" s="104" t="s">
        <v>481</v>
      </c>
      <c r="B3" s="105" t="s">
        <v>1</v>
      </c>
      <c r="C3" s="106" t="s">
        <v>2</v>
      </c>
      <c r="D3" s="106" t="s">
        <v>482</v>
      </c>
      <c r="E3" s="106" t="s">
        <v>483</v>
      </c>
      <c r="F3" s="106" t="s">
        <v>484</v>
      </c>
      <c r="G3" s="106" t="s">
        <v>485</v>
      </c>
      <c r="H3" s="106" t="s">
        <v>3</v>
      </c>
      <c r="I3" s="106" t="s">
        <v>486</v>
      </c>
      <c r="J3" s="106" t="s">
        <v>487</v>
      </c>
      <c r="K3" s="107" t="s">
        <v>488</v>
      </c>
      <c r="L3" s="107" t="s">
        <v>493</v>
      </c>
      <c r="M3" s="107" t="s">
        <v>489</v>
      </c>
      <c r="N3" s="108" t="s">
        <v>490</v>
      </c>
      <c r="O3" s="108" t="s">
        <v>491</v>
      </c>
      <c r="P3" s="110" t="s">
        <v>116</v>
      </c>
      <c r="Q3" s="111" t="s">
        <v>117</v>
      </c>
      <c r="R3" s="112" t="s">
        <v>146</v>
      </c>
      <c r="S3" s="113" t="s">
        <v>147</v>
      </c>
      <c r="T3" s="114" t="s">
        <v>148</v>
      </c>
      <c r="U3" s="115" t="s">
        <v>149</v>
      </c>
      <c r="V3" s="115" t="s">
        <v>150</v>
      </c>
      <c r="W3" s="115" t="s">
        <v>151</v>
      </c>
      <c r="X3" s="115" t="s">
        <v>152</v>
      </c>
      <c r="Y3" s="115" t="s">
        <v>153</v>
      </c>
      <c r="Z3" s="115" t="s">
        <v>154</v>
      </c>
      <c r="AA3" s="115" t="s">
        <v>155</v>
      </c>
      <c r="AB3" s="115" t="s">
        <v>156</v>
      </c>
      <c r="AC3" s="115" t="s">
        <v>157</v>
      </c>
      <c r="AD3" s="115" t="s">
        <v>170</v>
      </c>
      <c r="AE3" s="115" t="s">
        <v>169</v>
      </c>
      <c r="AF3" s="116" t="s">
        <v>171</v>
      </c>
      <c r="AG3" s="117" t="s">
        <v>181</v>
      </c>
      <c r="AH3" s="118" t="s">
        <v>187</v>
      </c>
      <c r="AI3" s="119" t="s">
        <v>182</v>
      </c>
      <c r="AJ3" s="109" t="s">
        <v>0</v>
      </c>
      <c r="AK3" s="355" t="s">
        <v>647</v>
      </c>
      <c r="AL3" s="355" t="s">
        <v>648</v>
      </c>
      <c r="AM3" s="355" t="s">
        <v>650</v>
      </c>
      <c r="AN3" s="355" t="s">
        <v>651</v>
      </c>
      <c r="AO3" s="355" t="s">
        <v>652</v>
      </c>
      <c r="AP3" s="355" t="s">
        <v>653</v>
      </c>
      <c r="AQ3" s="355" t="s">
        <v>654</v>
      </c>
      <c r="AR3" s="355" t="s">
        <v>656</v>
      </c>
      <c r="AS3" s="355" t="s">
        <v>657</v>
      </c>
      <c r="AT3" s="355" t="s">
        <v>658</v>
      </c>
      <c r="AU3" s="355" t="s">
        <v>659</v>
      </c>
      <c r="AV3" s="355" t="s">
        <v>660</v>
      </c>
      <c r="AW3" s="355" t="s">
        <v>661</v>
      </c>
      <c r="AX3" s="355" t="s">
        <v>662</v>
      </c>
      <c r="AY3" s="355" t="s">
        <v>663</v>
      </c>
    </row>
    <row r="4" spans="1:51" s="15" customFormat="1" ht="132.75" thickBot="1" x14ac:dyDescent="0.25">
      <c r="A4" s="239" t="s">
        <v>494</v>
      </c>
      <c r="B4" s="240">
        <v>3</v>
      </c>
      <c r="C4" s="295">
        <v>22</v>
      </c>
      <c r="D4" s="241" t="s">
        <v>495</v>
      </c>
      <c r="E4" s="242" t="s">
        <v>218</v>
      </c>
      <c r="F4" s="243" t="s">
        <v>243</v>
      </c>
      <c r="G4" s="242" t="s">
        <v>312</v>
      </c>
      <c r="H4" s="242" t="s">
        <v>4</v>
      </c>
      <c r="I4" s="242" t="s">
        <v>492</v>
      </c>
      <c r="J4" s="242">
        <v>30</v>
      </c>
      <c r="K4" s="242">
        <v>30</v>
      </c>
      <c r="L4" s="244">
        <v>449.5</v>
      </c>
      <c r="M4" s="230">
        <v>1</v>
      </c>
      <c r="N4" s="329">
        <f t="shared" ref="N4:N35" si="0">M4-(SUM(AK4:AP4))</f>
        <v>0</v>
      </c>
      <c r="O4" s="188" t="str">
        <f>IF(N4&lt;=0,"ATENÇÃO","OK")</f>
        <v>ATENÇÃO</v>
      </c>
      <c r="P4" s="121"/>
      <c r="Q4" s="121"/>
      <c r="R4" s="121"/>
      <c r="S4" s="121"/>
      <c r="T4" s="121"/>
      <c r="U4" s="121"/>
      <c r="V4" s="121"/>
      <c r="W4" s="121"/>
      <c r="X4" s="121"/>
      <c r="Y4" s="121"/>
      <c r="Z4" s="121"/>
      <c r="AA4" s="121"/>
      <c r="AB4" s="121"/>
      <c r="AC4" s="121"/>
      <c r="AD4" s="121"/>
      <c r="AE4" s="121"/>
      <c r="AF4" s="122">
        <v>1</v>
      </c>
      <c r="AG4" s="121"/>
      <c r="AH4" s="121"/>
      <c r="AI4" s="121"/>
      <c r="AJ4" s="121">
        <f t="shared" ref="AJ4:AJ67" si="1">SUM(P4:U4)+SUM(AF4:AI4)</f>
        <v>1</v>
      </c>
      <c r="AK4" s="221"/>
      <c r="AL4" s="173"/>
      <c r="AM4" s="325">
        <v>1</v>
      </c>
      <c r="AN4" s="310"/>
      <c r="AO4" s="312"/>
      <c r="AP4" s="312"/>
      <c r="AQ4" s="312"/>
      <c r="AR4" s="312"/>
      <c r="AS4" s="312"/>
      <c r="AT4" s="312"/>
      <c r="AU4" s="312"/>
      <c r="AV4" s="346"/>
      <c r="AW4" s="346"/>
      <c r="AX4" s="346"/>
      <c r="AY4" s="346"/>
    </row>
    <row r="5" spans="1:51" s="15" customFormat="1" ht="15.75" customHeight="1" x14ac:dyDescent="0.2">
      <c r="A5" s="547" t="s">
        <v>494</v>
      </c>
      <c r="B5" s="533">
        <v>4</v>
      </c>
      <c r="C5" s="127">
        <v>23</v>
      </c>
      <c r="D5" s="124" t="s">
        <v>31</v>
      </c>
      <c r="E5" s="125" t="s">
        <v>95</v>
      </c>
      <c r="F5" s="126" t="s">
        <v>194</v>
      </c>
      <c r="G5" s="125" t="s">
        <v>296</v>
      </c>
      <c r="H5" s="125" t="s">
        <v>4</v>
      </c>
      <c r="I5" s="125" t="s">
        <v>583</v>
      </c>
      <c r="J5" s="125">
        <v>30</v>
      </c>
      <c r="K5" s="125">
        <v>30</v>
      </c>
      <c r="L5" s="189">
        <v>46</v>
      </c>
      <c r="M5" s="231">
        <v>1</v>
      </c>
      <c r="N5" s="330">
        <f t="shared" si="0"/>
        <v>1</v>
      </c>
      <c r="O5" s="188" t="str">
        <f>IF(N5&lt;=0,"ATENÇÃO","OK")</f>
        <v>OK</v>
      </c>
      <c r="P5" s="127"/>
      <c r="Q5" s="127"/>
      <c r="R5" s="127"/>
      <c r="S5" s="128">
        <v>1</v>
      </c>
      <c r="T5" s="127"/>
      <c r="U5" s="129"/>
      <c r="V5" s="127"/>
      <c r="W5" s="127"/>
      <c r="X5" s="127"/>
      <c r="Y5" s="127"/>
      <c r="Z5" s="127"/>
      <c r="AA5" s="127"/>
      <c r="AB5" s="127"/>
      <c r="AC5" s="127"/>
      <c r="AD5" s="127"/>
      <c r="AE5" s="127"/>
      <c r="AF5" s="127"/>
      <c r="AG5" s="127"/>
      <c r="AH5" s="127"/>
      <c r="AI5" s="129"/>
      <c r="AJ5" s="129">
        <f t="shared" si="1"/>
        <v>1</v>
      </c>
      <c r="AK5" s="219"/>
      <c r="AL5" s="305"/>
      <c r="AM5" s="311"/>
      <c r="AN5" s="311"/>
      <c r="AO5" s="311"/>
      <c r="AP5" s="311"/>
      <c r="AQ5" s="311"/>
      <c r="AR5" s="311"/>
      <c r="AS5" s="311"/>
      <c r="AT5" s="311"/>
      <c r="AU5" s="311"/>
      <c r="AV5" s="345"/>
      <c r="AW5" s="345"/>
      <c r="AX5" s="345"/>
      <c r="AY5" s="345"/>
    </row>
    <row r="6" spans="1:51" s="15" customFormat="1" ht="15.75" customHeight="1" x14ac:dyDescent="0.2">
      <c r="A6" s="548"/>
      <c r="B6" s="534"/>
      <c r="C6" s="134">
        <v>24</v>
      </c>
      <c r="D6" s="131" t="s">
        <v>32</v>
      </c>
      <c r="E6" s="132" t="s">
        <v>95</v>
      </c>
      <c r="F6" s="133" t="s">
        <v>194</v>
      </c>
      <c r="G6" s="132" t="s">
        <v>258</v>
      </c>
      <c r="H6" s="132" t="s">
        <v>4</v>
      </c>
      <c r="I6" s="132" t="s">
        <v>584</v>
      </c>
      <c r="J6" s="132">
        <v>30</v>
      </c>
      <c r="K6" s="132">
        <v>30</v>
      </c>
      <c r="L6" s="190">
        <v>31</v>
      </c>
      <c r="M6" s="232">
        <f>AJ6</f>
        <v>6</v>
      </c>
      <c r="N6" s="329">
        <f t="shared" si="0"/>
        <v>6</v>
      </c>
      <c r="O6" s="192" t="str">
        <f>IF(N6&lt;=0,"ATENÇÃO","OK")</f>
        <v>OK</v>
      </c>
      <c r="P6" s="134"/>
      <c r="Q6" s="134"/>
      <c r="R6" s="134"/>
      <c r="S6" s="135">
        <v>1</v>
      </c>
      <c r="T6" s="136">
        <v>3</v>
      </c>
      <c r="U6" s="137">
        <f t="shared" ref="U6:U12" si="2">SUM(V6:AC6)</f>
        <v>2</v>
      </c>
      <c r="V6" s="134"/>
      <c r="W6" s="134"/>
      <c r="X6" s="134"/>
      <c r="Y6" s="134"/>
      <c r="Z6" s="134"/>
      <c r="AA6" s="138">
        <v>2</v>
      </c>
      <c r="AB6" s="134"/>
      <c r="AC6" s="134"/>
      <c r="AD6" s="134"/>
      <c r="AE6" s="134"/>
      <c r="AF6" s="134"/>
      <c r="AG6" s="134"/>
      <c r="AH6" s="134"/>
      <c r="AI6" s="139"/>
      <c r="AJ6" s="147">
        <f>SUM(P6:U6)+SUM(AF6:AI6)</f>
        <v>6</v>
      </c>
      <c r="AK6" s="220"/>
      <c r="AL6" s="147"/>
      <c r="AM6" s="306"/>
      <c r="AN6" s="306"/>
      <c r="AO6" s="306"/>
      <c r="AP6" s="306"/>
      <c r="AQ6" s="306"/>
      <c r="AR6" s="306"/>
      <c r="AS6" s="306"/>
      <c r="AT6" s="306"/>
      <c r="AU6" s="306"/>
      <c r="AV6" s="312"/>
      <c r="AW6" s="312"/>
      <c r="AX6" s="312"/>
      <c r="AY6" s="312"/>
    </row>
    <row r="7" spans="1:51" s="15" customFormat="1" ht="15.75" customHeight="1" x14ac:dyDescent="0.2">
      <c r="A7" s="548"/>
      <c r="B7" s="534"/>
      <c r="C7" s="296">
        <v>25</v>
      </c>
      <c r="D7" s="141" t="s">
        <v>496</v>
      </c>
      <c r="E7" s="132" t="s">
        <v>95</v>
      </c>
      <c r="F7" s="133" t="s">
        <v>194</v>
      </c>
      <c r="G7" s="132" t="s">
        <v>263</v>
      </c>
      <c r="H7" s="142" t="s">
        <v>4</v>
      </c>
      <c r="I7" s="193" t="s">
        <v>583</v>
      </c>
      <c r="J7" s="132">
        <v>30</v>
      </c>
      <c r="K7" s="132">
        <v>30</v>
      </c>
      <c r="L7" s="191">
        <v>59</v>
      </c>
      <c r="M7" s="232">
        <f>AJ7</f>
        <v>5</v>
      </c>
      <c r="N7" s="329">
        <f t="shared" si="0"/>
        <v>4</v>
      </c>
      <c r="O7" s="192" t="str">
        <f>IF(N7&lt;=0,"ATENÇÃO","OK")</f>
        <v>OK</v>
      </c>
      <c r="P7" s="143"/>
      <c r="Q7" s="143"/>
      <c r="R7" s="143"/>
      <c r="S7" s="143"/>
      <c r="T7" s="144">
        <v>3</v>
      </c>
      <c r="U7" s="137">
        <f t="shared" si="2"/>
        <v>1</v>
      </c>
      <c r="V7" s="143"/>
      <c r="W7" s="143"/>
      <c r="X7" s="143"/>
      <c r="Y7" s="143"/>
      <c r="Z7" s="143"/>
      <c r="AA7" s="143"/>
      <c r="AB7" s="143"/>
      <c r="AC7" s="145">
        <v>1</v>
      </c>
      <c r="AD7" s="143"/>
      <c r="AE7" s="143"/>
      <c r="AF7" s="143"/>
      <c r="AG7" s="143"/>
      <c r="AH7" s="146">
        <v>1</v>
      </c>
      <c r="AI7" s="147"/>
      <c r="AJ7" s="147">
        <f t="shared" ref="AJ7:AJ13" si="3">SUM(P7:U7)+SUM(AF7:AI7)</f>
        <v>5</v>
      </c>
      <c r="AK7" s="220"/>
      <c r="AL7" s="147"/>
      <c r="AM7" s="307"/>
      <c r="AN7" s="307"/>
      <c r="AO7" s="306"/>
      <c r="AP7" s="320">
        <v>1</v>
      </c>
      <c r="AQ7" s="306"/>
      <c r="AR7" s="306"/>
      <c r="AS7" s="306"/>
      <c r="AT7" s="306"/>
      <c r="AU7" s="306"/>
      <c r="AV7" s="312"/>
      <c r="AW7" s="312"/>
      <c r="AX7" s="312"/>
      <c r="AY7" s="312"/>
    </row>
    <row r="8" spans="1:51" s="15" customFormat="1" ht="15.75" customHeight="1" x14ac:dyDescent="0.2">
      <c r="A8" s="548"/>
      <c r="B8" s="534"/>
      <c r="C8" s="143">
        <v>26</v>
      </c>
      <c r="D8" s="149" t="s">
        <v>497</v>
      </c>
      <c r="E8" s="132" t="s">
        <v>95</v>
      </c>
      <c r="F8" s="133" t="s">
        <v>194</v>
      </c>
      <c r="G8" s="132" t="s">
        <v>264</v>
      </c>
      <c r="H8" s="142" t="s">
        <v>4</v>
      </c>
      <c r="I8" s="142" t="s">
        <v>584</v>
      </c>
      <c r="J8" s="132">
        <v>30</v>
      </c>
      <c r="K8" s="132">
        <v>30</v>
      </c>
      <c r="L8" s="191">
        <v>22</v>
      </c>
      <c r="M8" s="232">
        <f t="shared" ref="M8:M71" si="4">AJ8</f>
        <v>4</v>
      </c>
      <c r="N8" s="329">
        <f t="shared" si="0"/>
        <v>4</v>
      </c>
      <c r="O8" s="192" t="str">
        <f t="shared" ref="O8:O71" si="5">IF(N8&lt;=0,"ATENÇÃO","OK")</f>
        <v>OK</v>
      </c>
      <c r="P8" s="143"/>
      <c r="Q8" s="143"/>
      <c r="R8" s="143"/>
      <c r="S8" s="143"/>
      <c r="T8" s="144">
        <v>3</v>
      </c>
      <c r="U8" s="137">
        <f t="shared" si="2"/>
        <v>1</v>
      </c>
      <c r="V8" s="143"/>
      <c r="W8" s="143"/>
      <c r="X8" s="143"/>
      <c r="Y8" s="143"/>
      <c r="Z8" s="145">
        <v>1</v>
      </c>
      <c r="AA8" s="143"/>
      <c r="AB8" s="143"/>
      <c r="AC8" s="143"/>
      <c r="AD8" s="143"/>
      <c r="AE8" s="143"/>
      <c r="AF8" s="143"/>
      <c r="AG8" s="143"/>
      <c r="AH8" s="143"/>
      <c r="AI8" s="147"/>
      <c r="AJ8" s="147">
        <f t="shared" si="3"/>
        <v>4</v>
      </c>
      <c r="AK8" s="220"/>
      <c r="AL8" s="147"/>
      <c r="AM8" s="306"/>
      <c r="AN8" s="306"/>
      <c r="AO8" s="306"/>
      <c r="AP8" s="306"/>
      <c r="AQ8" s="306"/>
      <c r="AR8" s="306"/>
      <c r="AS8" s="306"/>
      <c r="AT8" s="306"/>
      <c r="AU8" s="306"/>
      <c r="AV8" s="312"/>
      <c r="AW8" s="312"/>
      <c r="AX8" s="312"/>
      <c r="AY8" s="312"/>
    </row>
    <row r="9" spans="1:51" s="15" customFormat="1" ht="15.75" customHeight="1" x14ac:dyDescent="0.2">
      <c r="A9" s="548"/>
      <c r="B9" s="534"/>
      <c r="C9" s="143">
        <v>27</v>
      </c>
      <c r="D9" s="149" t="s">
        <v>498</v>
      </c>
      <c r="E9" s="132" t="s">
        <v>95</v>
      </c>
      <c r="F9" s="133" t="s">
        <v>194</v>
      </c>
      <c r="G9" s="132" t="s">
        <v>265</v>
      </c>
      <c r="H9" s="142" t="s">
        <v>4</v>
      </c>
      <c r="I9" s="193" t="s">
        <v>585</v>
      </c>
      <c r="J9" s="132">
        <v>30</v>
      </c>
      <c r="K9" s="132">
        <v>30</v>
      </c>
      <c r="L9" s="191">
        <v>25</v>
      </c>
      <c r="M9" s="232">
        <f t="shared" si="4"/>
        <v>5</v>
      </c>
      <c r="N9" s="329">
        <f t="shared" si="0"/>
        <v>5</v>
      </c>
      <c r="O9" s="192" t="str">
        <f t="shared" si="5"/>
        <v>OK</v>
      </c>
      <c r="P9" s="143"/>
      <c r="Q9" s="143"/>
      <c r="R9" s="143"/>
      <c r="S9" s="143"/>
      <c r="T9" s="144">
        <v>3</v>
      </c>
      <c r="U9" s="137">
        <f t="shared" si="2"/>
        <v>2</v>
      </c>
      <c r="V9" s="143"/>
      <c r="W9" s="143"/>
      <c r="X9" s="143"/>
      <c r="Y9" s="143"/>
      <c r="Z9" s="143"/>
      <c r="AA9" s="145">
        <v>2</v>
      </c>
      <c r="AB9" s="143"/>
      <c r="AC9" s="143"/>
      <c r="AD9" s="143"/>
      <c r="AE9" s="143"/>
      <c r="AF9" s="143"/>
      <c r="AG9" s="143"/>
      <c r="AH9" s="143"/>
      <c r="AI9" s="147"/>
      <c r="AJ9" s="147">
        <f t="shared" si="3"/>
        <v>5</v>
      </c>
      <c r="AK9" s="220"/>
      <c r="AL9" s="147"/>
      <c r="AM9" s="306"/>
      <c r="AN9" s="306"/>
      <c r="AO9" s="306"/>
      <c r="AP9" s="306"/>
      <c r="AQ9" s="306"/>
      <c r="AR9" s="306"/>
      <c r="AS9" s="306"/>
      <c r="AT9" s="306"/>
      <c r="AU9" s="306"/>
      <c r="AV9" s="312"/>
      <c r="AW9" s="312"/>
      <c r="AX9" s="312"/>
      <c r="AY9" s="312"/>
    </row>
    <row r="10" spans="1:51" s="15" customFormat="1" ht="30.75" customHeight="1" x14ac:dyDescent="0.2">
      <c r="A10" s="548"/>
      <c r="B10" s="534"/>
      <c r="C10" s="143">
        <v>28</v>
      </c>
      <c r="D10" s="149" t="s">
        <v>499</v>
      </c>
      <c r="E10" s="132" t="s">
        <v>95</v>
      </c>
      <c r="F10" s="133" t="s">
        <v>194</v>
      </c>
      <c r="G10" s="132" t="s">
        <v>269</v>
      </c>
      <c r="H10" s="142" t="s">
        <v>30</v>
      </c>
      <c r="I10" s="194" t="s">
        <v>583</v>
      </c>
      <c r="J10" s="132">
        <v>30</v>
      </c>
      <c r="K10" s="132">
        <v>30</v>
      </c>
      <c r="L10" s="191">
        <v>75</v>
      </c>
      <c r="M10" s="232">
        <f t="shared" si="4"/>
        <v>3</v>
      </c>
      <c r="N10" s="329">
        <f t="shared" si="0"/>
        <v>3</v>
      </c>
      <c r="O10" s="192" t="str">
        <f t="shared" si="5"/>
        <v>OK</v>
      </c>
      <c r="P10" s="143"/>
      <c r="Q10" s="147"/>
      <c r="R10" s="143"/>
      <c r="S10" s="150">
        <v>2</v>
      </c>
      <c r="T10" s="143"/>
      <c r="U10" s="137">
        <f t="shared" si="2"/>
        <v>1</v>
      </c>
      <c r="V10" s="143"/>
      <c r="W10" s="143"/>
      <c r="X10" s="143"/>
      <c r="Y10" s="143"/>
      <c r="Z10" s="143"/>
      <c r="AA10" s="143"/>
      <c r="AB10" s="143"/>
      <c r="AC10" s="145">
        <v>1</v>
      </c>
      <c r="AD10" s="143"/>
      <c r="AE10" s="143"/>
      <c r="AF10" s="143"/>
      <c r="AG10" s="143"/>
      <c r="AH10" s="143"/>
      <c r="AI10" s="147"/>
      <c r="AJ10" s="147">
        <f t="shared" si="3"/>
        <v>3</v>
      </c>
      <c r="AK10" s="220"/>
      <c r="AL10" s="147"/>
      <c r="AM10" s="306"/>
      <c r="AN10" s="306"/>
      <c r="AO10" s="306"/>
      <c r="AP10" s="306"/>
      <c r="AQ10" s="306"/>
      <c r="AR10" s="306"/>
      <c r="AS10" s="306"/>
      <c r="AT10" s="306"/>
      <c r="AU10" s="306"/>
      <c r="AV10" s="312"/>
      <c r="AW10" s="312"/>
      <c r="AX10" s="312"/>
      <c r="AY10" s="312"/>
    </row>
    <row r="11" spans="1:51" s="15" customFormat="1" ht="15.75" customHeight="1" x14ac:dyDescent="0.25">
      <c r="A11" s="548"/>
      <c r="B11" s="534"/>
      <c r="C11" s="143">
        <v>29</v>
      </c>
      <c r="D11" s="151" t="s">
        <v>500</v>
      </c>
      <c r="E11" s="152" t="s">
        <v>95</v>
      </c>
      <c r="F11" s="153" t="s">
        <v>194</v>
      </c>
      <c r="G11" s="152" t="s">
        <v>287</v>
      </c>
      <c r="H11" s="142" t="s">
        <v>30</v>
      </c>
      <c r="I11" s="142" t="s">
        <v>583</v>
      </c>
      <c r="J11" s="132">
        <v>30</v>
      </c>
      <c r="K11" s="132">
        <v>30</v>
      </c>
      <c r="L11" s="191">
        <v>17.5</v>
      </c>
      <c r="M11" s="232">
        <f t="shared" si="4"/>
        <v>2</v>
      </c>
      <c r="N11" s="329">
        <f t="shared" si="0"/>
        <v>2</v>
      </c>
      <c r="O11" s="192" t="str">
        <f t="shared" si="5"/>
        <v>OK</v>
      </c>
      <c r="P11" s="143"/>
      <c r="Q11" s="147"/>
      <c r="R11" s="143"/>
      <c r="S11" s="143"/>
      <c r="T11" s="143"/>
      <c r="U11" s="137">
        <f t="shared" si="2"/>
        <v>2</v>
      </c>
      <c r="V11" s="143"/>
      <c r="W11" s="143"/>
      <c r="X11" s="143"/>
      <c r="Y11" s="143"/>
      <c r="Z11" s="143"/>
      <c r="AA11" s="145">
        <v>2</v>
      </c>
      <c r="AB11" s="143"/>
      <c r="AC11" s="143"/>
      <c r="AD11" s="143"/>
      <c r="AE11" s="143"/>
      <c r="AF11" s="143"/>
      <c r="AG11" s="143"/>
      <c r="AH11" s="143"/>
      <c r="AI11" s="147"/>
      <c r="AJ11" s="147">
        <f t="shared" si="3"/>
        <v>2</v>
      </c>
      <c r="AK11" s="220"/>
      <c r="AL11" s="147"/>
      <c r="AM11" s="306"/>
      <c r="AN11" s="306"/>
      <c r="AO11" s="306"/>
      <c r="AP11" s="306"/>
      <c r="AQ11" s="306"/>
      <c r="AR11" s="306"/>
      <c r="AS11" s="306"/>
      <c r="AT11" s="306"/>
      <c r="AU11" s="306"/>
      <c r="AV11" s="312"/>
      <c r="AW11" s="312"/>
      <c r="AX11" s="312"/>
      <c r="AY11" s="312"/>
    </row>
    <row r="12" spans="1:51" s="15" customFormat="1" ht="15.75" customHeight="1" x14ac:dyDescent="0.2">
      <c r="A12" s="548"/>
      <c r="B12" s="534"/>
      <c r="C12" s="143">
        <v>30</v>
      </c>
      <c r="D12" s="154" t="s">
        <v>501</v>
      </c>
      <c r="E12" s="132" t="s">
        <v>95</v>
      </c>
      <c r="F12" s="133" t="s">
        <v>197</v>
      </c>
      <c r="G12" s="132" t="s">
        <v>260</v>
      </c>
      <c r="H12" s="142" t="s">
        <v>4</v>
      </c>
      <c r="I12" s="142" t="s">
        <v>583</v>
      </c>
      <c r="J12" s="132">
        <v>30</v>
      </c>
      <c r="K12" s="132">
        <v>30</v>
      </c>
      <c r="L12" s="191">
        <v>18.5</v>
      </c>
      <c r="M12" s="232">
        <f t="shared" si="4"/>
        <v>6</v>
      </c>
      <c r="N12" s="329">
        <f t="shared" si="0"/>
        <v>5</v>
      </c>
      <c r="O12" s="192" t="str">
        <f t="shared" si="5"/>
        <v>OK</v>
      </c>
      <c r="P12" s="147"/>
      <c r="Q12" s="147"/>
      <c r="R12" s="147"/>
      <c r="S12" s="147"/>
      <c r="T12" s="155">
        <v>2</v>
      </c>
      <c r="U12" s="137">
        <f t="shared" si="2"/>
        <v>2</v>
      </c>
      <c r="V12" s="147"/>
      <c r="W12" s="147"/>
      <c r="X12" s="147"/>
      <c r="Y12" s="147"/>
      <c r="Z12" s="147"/>
      <c r="AA12" s="137">
        <v>2</v>
      </c>
      <c r="AB12" s="147"/>
      <c r="AC12" s="147"/>
      <c r="AD12" s="147"/>
      <c r="AE12" s="147"/>
      <c r="AF12" s="156">
        <v>2</v>
      </c>
      <c r="AG12" s="147"/>
      <c r="AH12" s="147"/>
      <c r="AI12" s="147"/>
      <c r="AJ12" s="147">
        <f t="shared" si="3"/>
        <v>6</v>
      </c>
      <c r="AK12" s="220"/>
      <c r="AL12" s="147"/>
      <c r="AM12" s="320">
        <v>1</v>
      </c>
      <c r="AN12" s="306"/>
      <c r="AO12" s="306"/>
      <c r="AP12" s="306"/>
      <c r="AQ12" s="306"/>
      <c r="AR12" s="306"/>
      <c r="AS12" s="306"/>
      <c r="AT12" s="306"/>
      <c r="AU12" s="306"/>
      <c r="AV12" s="312"/>
      <c r="AW12" s="312"/>
      <c r="AX12" s="312"/>
      <c r="AY12" s="312"/>
    </row>
    <row r="13" spans="1:51" s="15" customFormat="1" ht="75" x14ac:dyDescent="0.2">
      <c r="A13" s="548"/>
      <c r="B13" s="534"/>
      <c r="C13" s="143">
        <v>31</v>
      </c>
      <c r="D13" s="154" t="s">
        <v>502</v>
      </c>
      <c r="E13" s="132" t="s">
        <v>95</v>
      </c>
      <c r="F13" s="133" t="s">
        <v>197</v>
      </c>
      <c r="G13" s="132" t="s">
        <v>282</v>
      </c>
      <c r="H13" s="142" t="s">
        <v>4</v>
      </c>
      <c r="I13" s="195" t="s">
        <v>583</v>
      </c>
      <c r="J13" s="132">
        <v>30</v>
      </c>
      <c r="K13" s="132">
        <v>30</v>
      </c>
      <c r="L13" s="191">
        <v>123</v>
      </c>
      <c r="M13" s="232">
        <f t="shared" si="4"/>
        <v>3</v>
      </c>
      <c r="N13" s="329">
        <f t="shared" si="0"/>
        <v>1</v>
      </c>
      <c r="O13" s="192" t="str">
        <f t="shared" si="5"/>
        <v>OK</v>
      </c>
      <c r="P13" s="147"/>
      <c r="Q13" s="147"/>
      <c r="R13" s="147"/>
      <c r="S13" s="147"/>
      <c r="T13" s="147"/>
      <c r="U13" s="147"/>
      <c r="V13" s="147"/>
      <c r="W13" s="147"/>
      <c r="X13" s="147"/>
      <c r="Y13" s="147"/>
      <c r="Z13" s="147"/>
      <c r="AA13" s="147"/>
      <c r="AB13" s="147"/>
      <c r="AC13" s="147"/>
      <c r="AD13" s="147"/>
      <c r="AE13" s="147"/>
      <c r="AF13" s="156">
        <v>3</v>
      </c>
      <c r="AG13" s="147"/>
      <c r="AH13" s="147"/>
      <c r="AI13" s="147"/>
      <c r="AJ13" s="147">
        <f t="shared" si="3"/>
        <v>3</v>
      </c>
      <c r="AK13" s="220"/>
      <c r="AL13" s="147"/>
      <c r="AM13" s="320">
        <v>2</v>
      </c>
      <c r="AN13" s="306"/>
      <c r="AO13" s="306"/>
      <c r="AP13" s="306"/>
      <c r="AQ13" s="306"/>
      <c r="AR13" s="306"/>
      <c r="AS13" s="306"/>
      <c r="AT13" s="306"/>
      <c r="AU13" s="306"/>
      <c r="AV13" s="312"/>
      <c r="AW13" s="312"/>
      <c r="AX13" s="312"/>
      <c r="AY13" s="312"/>
    </row>
    <row r="14" spans="1:51" s="15" customFormat="1" ht="60" x14ac:dyDescent="0.2">
      <c r="A14" s="548"/>
      <c r="B14" s="534"/>
      <c r="C14" s="143">
        <v>32</v>
      </c>
      <c r="D14" s="154" t="s">
        <v>503</v>
      </c>
      <c r="E14" s="142" t="s">
        <v>95</v>
      </c>
      <c r="F14" s="157" t="s">
        <v>197</v>
      </c>
      <c r="G14" s="142" t="s">
        <v>282</v>
      </c>
      <c r="H14" s="142" t="s">
        <v>4</v>
      </c>
      <c r="I14" s="142" t="s">
        <v>583</v>
      </c>
      <c r="J14" s="132">
        <v>30</v>
      </c>
      <c r="K14" s="132">
        <v>30</v>
      </c>
      <c r="L14" s="191">
        <v>343</v>
      </c>
      <c r="M14" s="232">
        <f t="shared" si="4"/>
        <v>1</v>
      </c>
      <c r="N14" s="329">
        <f t="shared" si="0"/>
        <v>0</v>
      </c>
      <c r="O14" s="192" t="str">
        <f t="shared" si="5"/>
        <v>ATENÇÃO</v>
      </c>
      <c r="P14" s="147"/>
      <c r="Q14" s="147"/>
      <c r="R14" s="147"/>
      <c r="S14" s="147"/>
      <c r="T14" s="147"/>
      <c r="U14" s="147"/>
      <c r="V14" s="147"/>
      <c r="W14" s="147"/>
      <c r="X14" s="147"/>
      <c r="Y14" s="147"/>
      <c r="Z14" s="147"/>
      <c r="AA14" s="147"/>
      <c r="AB14" s="147"/>
      <c r="AC14" s="147"/>
      <c r="AD14" s="147"/>
      <c r="AE14" s="147"/>
      <c r="AF14" s="156">
        <v>1</v>
      </c>
      <c r="AG14" s="147"/>
      <c r="AH14" s="147"/>
      <c r="AI14" s="147"/>
      <c r="AJ14" s="147">
        <f t="shared" si="1"/>
        <v>1</v>
      </c>
      <c r="AK14" s="220"/>
      <c r="AL14" s="147"/>
      <c r="AM14" s="320">
        <v>1</v>
      </c>
      <c r="AN14" s="306"/>
      <c r="AO14" s="306"/>
      <c r="AP14" s="306"/>
      <c r="AQ14" s="306"/>
      <c r="AR14" s="306"/>
      <c r="AS14" s="306"/>
      <c r="AT14" s="306"/>
      <c r="AU14" s="306"/>
      <c r="AV14" s="312"/>
      <c r="AW14" s="312"/>
      <c r="AX14" s="312"/>
      <c r="AY14" s="312"/>
    </row>
    <row r="15" spans="1:51" s="15" customFormat="1" ht="15" x14ac:dyDescent="0.2">
      <c r="A15" s="548"/>
      <c r="B15" s="534"/>
      <c r="C15" s="143">
        <v>33</v>
      </c>
      <c r="D15" s="158" t="s">
        <v>504</v>
      </c>
      <c r="E15" s="132" t="s">
        <v>95</v>
      </c>
      <c r="F15" s="133" t="s">
        <v>194</v>
      </c>
      <c r="G15" s="132" t="s">
        <v>299</v>
      </c>
      <c r="H15" s="142" t="s">
        <v>4</v>
      </c>
      <c r="I15" s="142" t="s">
        <v>583</v>
      </c>
      <c r="J15" s="132">
        <v>30</v>
      </c>
      <c r="K15" s="132">
        <v>30</v>
      </c>
      <c r="L15" s="191">
        <v>41</v>
      </c>
      <c r="M15" s="232">
        <f t="shared" si="4"/>
        <v>7</v>
      </c>
      <c r="N15" s="329">
        <f t="shared" si="0"/>
        <v>7</v>
      </c>
      <c r="O15" s="192" t="str">
        <f t="shared" si="5"/>
        <v>OK</v>
      </c>
      <c r="P15" s="143"/>
      <c r="Q15" s="143"/>
      <c r="R15" s="143"/>
      <c r="S15" s="150">
        <v>2</v>
      </c>
      <c r="T15" s="143"/>
      <c r="U15" s="137">
        <f>SUM(V15:AC15)</f>
        <v>5</v>
      </c>
      <c r="V15" s="143"/>
      <c r="W15" s="143"/>
      <c r="X15" s="143"/>
      <c r="Y15" s="143"/>
      <c r="Z15" s="145">
        <v>1</v>
      </c>
      <c r="AA15" s="145">
        <v>2</v>
      </c>
      <c r="AB15" s="145">
        <v>1</v>
      </c>
      <c r="AC15" s="145">
        <v>1</v>
      </c>
      <c r="AD15" s="143"/>
      <c r="AE15" s="143"/>
      <c r="AF15" s="143"/>
      <c r="AG15" s="143"/>
      <c r="AH15" s="143"/>
      <c r="AI15" s="147"/>
      <c r="AJ15" s="220">
        <f t="shared" si="1"/>
        <v>7</v>
      </c>
      <c r="AK15" s="220"/>
      <c r="AL15" s="147"/>
      <c r="AM15" s="306"/>
      <c r="AN15" s="306"/>
      <c r="AO15" s="306"/>
      <c r="AP15" s="306"/>
      <c r="AQ15" s="306"/>
      <c r="AR15" s="306"/>
      <c r="AS15" s="306"/>
      <c r="AT15" s="306"/>
      <c r="AU15" s="306"/>
      <c r="AV15" s="312"/>
      <c r="AW15" s="312"/>
      <c r="AX15" s="312"/>
      <c r="AY15" s="312"/>
    </row>
    <row r="16" spans="1:51" s="15" customFormat="1" ht="15.75" customHeight="1" x14ac:dyDescent="0.2">
      <c r="A16" s="548"/>
      <c r="B16" s="534"/>
      <c r="C16" s="143">
        <v>34</v>
      </c>
      <c r="D16" s="158" t="s">
        <v>505</v>
      </c>
      <c r="E16" s="159" t="s">
        <v>95</v>
      </c>
      <c r="F16" s="133" t="s">
        <v>194</v>
      </c>
      <c r="G16" s="132" t="s">
        <v>301</v>
      </c>
      <c r="H16" s="142" t="s">
        <v>4</v>
      </c>
      <c r="I16" s="142" t="s">
        <v>583</v>
      </c>
      <c r="J16" s="132">
        <v>30</v>
      </c>
      <c r="K16" s="132">
        <v>30</v>
      </c>
      <c r="L16" s="191">
        <v>34.43</v>
      </c>
      <c r="M16" s="232">
        <f t="shared" si="4"/>
        <v>3</v>
      </c>
      <c r="N16" s="329">
        <f t="shared" si="0"/>
        <v>3</v>
      </c>
      <c r="O16" s="192" t="str">
        <f t="shared" si="5"/>
        <v>OK</v>
      </c>
      <c r="P16" s="143"/>
      <c r="Q16" s="143"/>
      <c r="R16" s="143"/>
      <c r="S16" s="143"/>
      <c r="T16" s="143"/>
      <c r="U16" s="137">
        <f>SUM(V16:AC16)</f>
        <v>3</v>
      </c>
      <c r="V16" s="143"/>
      <c r="W16" s="143"/>
      <c r="X16" s="143"/>
      <c r="Y16" s="143"/>
      <c r="Z16" s="143"/>
      <c r="AA16" s="145">
        <v>3</v>
      </c>
      <c r="AB16" s="143"/>
      <c r="AC16" s="143"/>
      <c r="AD16" s="143"/>
      <c r="AE16" s="143"/>
      <c r="AF16" s="143"/>
      <c r="AG16" s="143"/>
      <c r="AH16" s="143"/>
      <c r="AI16" s="147"/>
      <c r="AJ16" s="220">
        <f t="shared" si="1"/>
        <v>3</v>
      </c>
      <c r="AK16" s="220"/>
      <c r="AL16" s="147"/>
      <c r="AM16" s="306"/>
      <c r="AN16" s="306"/>
      <c r="AO16" s="306"/>
      <c r="AP16" s="306"/>
      <c r="AQ16" s="306"/>
      <c r="AR16" s="306"/>
      <c r="AS16" s="306"/>
      <c r="AT16" s="306"/>
      <c r="AU16" s="306"/>
      <c r="AV16" s="312"/>
      <c r="AW16" s="312"/>
      <c r="AX16" s="312"/>
      <c r="AY16" s="312"/>
    </row>
    <row r="17" spans="1:51" s="15" customFormat="1" ht="30" x14ac:dyDescent="0.2">
      <c r="A17" s="548"/>
      <c r="B17" s="534"/>
      <c r="C17" s="143">
        <v>35</v>
      </c>
      <c r="D17" s="149" t="s">
        <v>506</v>
      </c>
      <c r="E17" s="132" t="s">
        <v>95</v>
      </c>
      <c r="F17" s="133" t="s">
        <v>194</v>
      </c>
      <c r="G17" s="132" t="s">
        <v>267</v>
      </c>
      <c r="H17" s="142" t="s">
        <v>4</v>
      </c>
      <c r="I17" s="142" t="s">
        <v>586</v>
      </c>
      <c r="J17" s="132">
        <v>30</v>
      </c>
      <c r="K17" s="132">
        <v>30</v>
      </c>
      <c r="L17" s="191">
        <v>38.75</v>
      </c>
      <c r="M17" s="232">
        <f t="shared" si="4"/>
        <v>11</v>
      </c>
      <c r="N17" s="329">
        <f t="shared" si="0"/>
        <v>11</v>
      </c>
      <c r="O17" s="192" t="str">
        <f t="shared" si="5"/>
        <v>OK</v>
      </c>
      <c r="P17" s="143"/>
      <c r="Q17" s="160">
        <v>2</v>
      </c>
      <c r="R17" s="143"/>
      <c r="S17" s="150">
        <v>1</v>
      </c>
      <c r="T17" s="143"/>
      <c r="U17" s="137">
        <f>SUM(V17:AC17)</f>
        <v>8</v>
      </c>
      <c r="V17" s="143"/>
      <c r="W17" s="143"/>
      <c r="X17" s="145">
        <v>1</v>
      </c>
      <c r="Y17" s="143"/>
      <c r="Z17" s="143"/>
      <c r="AA17" s="145">
        <v>6</v>
      </c>
      <c r="AB17" s="145">
        <v>1</v>
      </c>
      <c r="AC17" s="143"/>
      <c r="AD17" s="143"/>
      <c r="AE17" s="143"/>
      <c r="AF17" s="143"/>
      <c r="AG17" s="143"/>
      <c r="AH17" s="143"/>
      <c r="AI17" s="147"/>
      <c r="AJ17" s="220">
        <f t="shared" si="1"/>
        <v>11</v>
      </c>
      <c r="AK17" s="220"/>
      <c r="AL17" s="147"/>
      <c r="AM17" s="306"/>
      <c r="AN17" s="306"/>
      <c r="AO17" s="306"/>
      <c r="AP17" s="306"/>
      <c r="AQ17" s="306"/>
      <c r="AR17" s="306"/>
      <c r="AS17" s="306"/>
      <c r="AT17" s="306"/>
      <c r="AU17" s="306"/>
      <c r="AV17" s="312"/>
      <c r="AW17" s="312"/>
      <c r="AX17" s="312"/>
      <c r="AY17" s="312"/>
    </row>
    <row r="18" spans="1:51" s="3" customFormat="1" ht="45" x14ac:dyDescent="0.2">
      <c r="A18" s="548"/>
      <c r="B18" s="534"/>
      <c r="C18" s="143">
        <v>36</v>
      </c>
      <c r="D18" s="149" t="s">
        <v>507</v>
      </c>
      <c r="E18" s="132" t="s">
        <v>95</v>
      </c>
      <c r="F18" s="133" t="s">
        <v>194</v>
      </c>
      <c r="G18" s="132" t="s">
        <v>298</v>
      </c>
      <c r="H18" s="142" t="s">
        <v>4</v>
      </c>
      <c r="I18" s="142" t="s">
        <v>583</v>
      </c>
      <c r="J18" s="132">
        <v>30</v>
      </c>
      <c r="K18" s="132">
        <v>30</v>
      </c>
      <c r="L18" s="191">
        <v>43.6</v>
      </c>
      <c r="M18" s="232">
        <f t="shared" si="4"/>
        <v>8</v>
      </c>
      <c r="N18" s="329">
        <f>M18-(SUM(AK18:AX18))</f>
        <v>6</v>
      </c>
      <c r="O18" s="192" t="str">
        <f t="shared" si="5"/>
        <v>OK</v>
      </c>
      <c r="P18" s="143"/>
      <c r="Q18" s="160">
        <v>2</v>
      </c>
      <c r="R18" s="143"/>
      <c r="S18" s="150">
        <v>2</v>
      </c>
      <c r="T18" s="143"/>
      <c r="U18" s="137">
        <f>SUM(V18:AC18)</f>
        <v>4</v>
      </c>
      <c r="V18" s="143"/>
      <c r="W18" s="143"/>
      <c r="X18" s="143"/>
      <c r="Y18" s="143"/>
      <c r="Z18" s="143"/>
      <c r="AA18" s="145">
        <v>3</v>
      </c>
      <c r="AB18" s="145">
        <v>1</v>
      </c>
      <c r="AC18" s="143"/>
      <c r="AD18" s="143"/>
      <c r="AE18" s="143"/>
      <c r="AF18" s="143"/>
      <c r="AG18" s="143"/>
      <c r="AH18" s="143"/>
      <c r="AI18" s="147"/>
      <c r="AJ18" s="220">
        <f t="shared" si="1"/>
        <v>8</v>
      </c>
      <c r="AK18" s="220"/>
      <c r="AL18" s="147"/>
      <c r="AM18" s="306"/>
      <c r="AN18" s="306"/>
      <c r="AO18" s="307"/>
      <c r="AP18" s="307"/>
      <c r="AQ18" s="307"/>
      <c r="AR18" s="307"/>
      <c r="AS18" s="307"/>
      <c r="AT18" s="307"/>
      <c r="AU18" s="307"/>
      <c r="AV18" s="312"/>
      <c r="AW18" s="312"/>
      <c r="AX18" s="322">
        <v>2</v>
      </c>
      <c r="AY18" s="312"/>
    </row>
    <row r="19" spans="1:51" s="3" customFormat="1" ht="45" x14ac:dyDescent="0.2">
      <c r="A19" s="548"/>
      <c r="B19" s="534"/>
      <c r="C19" s="143">
        <v>37</v>
      </c>
      <c r="D19" s="158" t="s">
        <v>508</v>
      </c>
      <c r="E19" s="132" t="s">
        <v>95</v>
      </c>
      <c r="F19" s="133" t="s">
        <v>194</v>
      </c>
      <c r="G19" s="132" t="s">
        <v>268</v>
      </c>
      <c r="H19" s="142" t="s">
        <v>4</v>
      </c>
      <c r="I19" s="195" t="s">
        <v>583</v>
      </c>
      <c r="J19" s="132">
        <v>30</v>
      </c>
      <c r="K19" s="132">
        <v>30</v>
      </c>
      <c r="L19" s="191">
        <v>123</v>
      </c>
      <c r="M19" s="232">
        <f t="shared" si="4"/>
        <v>5</v>
      </c>
      <c r="N19" s="329">
        <f t="shared" si="0"/>
        <v>5</v>
      </c>
      <c r="O19" s="192" t="str">
        <f t="shared" si="5"/>
        <v>OK</v>
      </c>
      <c r="P19" s="143"/>
      <c r="Q19" s="160">
        <v>2</v>
      </c>
      <c r="R19" s="143"/>
      <c r="S19" s="150">
        <v>2</v>
      </c>
      <c r="T19" s="143"/>
      <c r="U19" s="137">
        <f>SUM(V19:AC19)</f>
        <v>1</v>
      </c>
      <c r="V19" s="143"/>
      <c r="W19" s="143"/>
      <c r="X19" s="143"/>
      <c r="Y19" s="143"/>
      <c r="Z19" s="143"/>
      <c r="AA19" s="143"/>
      <c r="AB19" s="145">
        <v>1</v>
      </c>
      <c r="AC19" s="143"/>
      <c r="AD19" s="143"/>
      <c r="AE19" s="143"/>
      <c r="AF19" s="143"/>
      <c r="AG19" s="143"/>
      <c r="AH19" s="143"/>
      <c r="AI19" s="147"/>
      <c r="AJ19" s="220">
        <f t="shared" si="1"/>
        <v>5</v>
      </c>
      <c r="AK19" s="220"/>
      <c r="AL19" s="147"/>
      <c r="AM19" s="306"/>
      <c r="AN19" s="306"/>
      <c r="AO19" s="307"/>
      <c r="AP19" s="307"/>
      <c r="AQ19" s="307"/>
      <c r="AR19" s="307"/>
      <c r="AS19" s="307"/>
      <c r="AT19" s="307"/>
      <c r="AU19" s="307"/>
      <c r="AV19" s="312"/>
      <c r="AW19" s="312"/>
      <c r="AX19" s="312"/>
      <c r="AY19" s="312"/>
    </row>
    <row r="20" spans="1:51" s="3" customFormat="1" ht="15.75" customHeight="1" x14ac:dyDescent="0.2">
      <c r="A20" s="548"/>
      <c r="B20" s="534"/>
      <c r="C20" s="143">
        <v>38</v>
      </c>
      <c r="D20" s="158" t="s">
        <v>509</v>
      </c>
      <c r="E20" s="132" t="s">
        <v>95</v>
      </c>
      <c r="F20" s="133" t="s">
        <v>194</v>
      </c>
      <c r="G20" s="132" t="s">
        <v>302</v>
      </c>
      <c r="H20" s="142" t="s">
        <v>4</v>
      </c>
      <c r="I20" s="142" t="s">
        <v>583</v>
      </c>
      <c r="J20" s="132">
        <v>30</v>
      </c>
      <c r="K20" s="132">
        <v>30</v>
      </c>
      <c r="L20" s="191">
        <v>83</v>
      </c>
      <c r="M20" s="232">
        <f t="shared" si="4"/>
        <v>3</v>
      </c>
      <c r="N20" s="329">
        <f t="shared" si="0"/>
        <v>1</v>
      </c>
      <c r="O20" s="192" t="str">
        <f t="shared" si="5"/>
        <v>OK</v>
      </c>
      <c r="P20" s="143"/>
      <c r="Q20" s="160">
        <v>3</v>
      </c>
      <c r="R20" s="143"/>
      <c r="S20" s="143"/>
      <c r="T20" s="143"/>
      <c r="U20" s="147"/>
      <c r="V20" s="143"/>
      <c r="W20" s="143"/>
      <c r="X20" s="143"/>
      <c r="Y20" s="143"/>
      <c r="Z20" s="143"/>
      <c r="AA20" s="143"/>
      <c r="AB20" s="143"/>
      <c r="AC20" s="143"/>
      <c r="AD20" s="143"/>
      <c r="AE20" s="143"/>
      <c r="AF20" s="143"/>
      <c r="AG20" s="143"/>
      <c r="AH20" s="143"/>
      <c r="AI20" s="147"/>
      <c r="AJ20" s="220">
        <f t="shared" si="1"/>
        <v>3</v>
      </c>
      <c r="AK20" s="140">
        <v>2</v>
      </c>
      <c r="AL20" s="147"/>
      <c r="AM20" s="306"/>
      <c r="AN20" s="306"/>
      <c r="AO20" s="307"/>
      <c r="AP20" s="307"/>
      <c r="AQ20" s="307"/>
      <c r="AR20" s="307"/>
      <c r="AS20" s="307"/>
      <c r="AT20" s="307"/>
      <c r="AU20" s="307"/>
      <c r="AV20" s="312"/>
      <c r="AW20" s="312"/>
      <c r="AX20" s="312"/>
      <c r="AY20" s="312"/>
    </row>
    <row r="21" spans="1:51" s="3" customFormat="1" ht="15.75" customHeight="1" x14ac:dyDescent="0.2">
      <c r="A21" s="548"/>
      <c r="B21" s="534"/>
      <c r="C21" s="143">
        <v>39</v>
      </c>
      <c r="D21" s="154" t="s">
        <v>510</v>
      </c>
      <c r="E21" s="132" t="s">
        <v>95</v>
      </c>
      <c r="F21" s="133" t="s">
        <v>194</v>
      </c>
      <c r="G21" s="132" t="s">
        <v>272</v>
      </c>
      <c r="H21" s="142" t="s">
        <v>4</v>
      </c>
      <c r="I21" s="142" t="s">
        <v>583</v>
      </c>
      <c r="J21" s="132">
        <v>30</v>
      </c>
      <c r="K21" s="132">
        <v>30</v>
      </c>
      <c r="L21" s="191">
        <v>49</v>
      </c>
      <c r="M21" s="232">
        <f t="shared" si="4"/>
        <v>8</v>
      </c>
      <c r="N21" s="329">
        <f>M21-(SUM(AK21:AX21))</f>
        <v>6</v>
      </c>
      <c r="O21" s="192" t="str">
        <f t="shared" si="5"/>
        <v>OK</v>
      </c>
      <c r="P21" s="147"/>
      <c r="Q21" s="161">
        <v>2</v>
      </c>
      <c r="R21" s="147"/>
      <c r="S21" s="162">
        <v>2</v>
      </c>
      <c r="T21" s="147"/>
      <c r="U21" s="137">
        <f>SUM(V21:AC21)</f>
        <v>4</v>
      </c>
      <c r="V21" s="147"/>
      <c r="W21" s="147"/>
      <c r="X21" s="147"/>
      <c r="Y21" s="147"/>
      <c r="Z21" s="147"/>
      <c r="AA21" s="137">
        <v>3</v>
      </c>
      <c r="AB21" s="137">
        <v>1</v>
      </c>
      <c r="AC21" s="147"/>
      <c r="AD21" s="147"/>
      <c r="AE21" s="147"/>
      <c r="AF21" s="147"/>
      <c r="AG21" s="147"/>
      <c r="AH21" s="147"/>
      <c r="AI21" s="147"/>
      <c r="AJ21" s="220">
        <f t="shared" si="1"/>
        <v>8</v>
      </c>
      <c r="AK21" s="220"/>
      <c r="AL21" s="147"/>
      <c r="AM21" s="306"/>
      <c r="AN21" s="306"/>
      <c r="AO21" s="307"/>
      <c r="AP21" s="307"/>
      <c r="AQ21" s="307"/>
      <c r="AR21" s="307"/>
      <c r="AS21" s="307"/>
      <c r="AT21" s="307"/>
      <c r="AU21" s="307"/>
      <c r="AV21" s="312"/>
      <c r="AW21" s="312"/>
      <c r="AX21" s="322">
        <v>2</v>
      </c>
      <c r="AY21" s="312"/>
    </row>
    <row r="22" spans="1:51" s="3" customFormat="1" ht="15.75" customHeight="1" x14ac:dyDescent="0.2">
      <c r="A22" s="548"/>
      <c r="B22" s="534"/>
      <c r="C22" s="143">
        <v>40</v>
      </c>
      <c r="D22" s="141" t="s">
        <v>511</v>
      </c>
      <c r="E22" s="152" t="s">
        <v>95</v>
      </c>
      <c r="F22" s="153" t="s">
        <v>194</v>
      </c>
      <c r="G22" s="152" t="s">
        <v>288</v>
      </c>
      <c r="H22" s="142" t="s">
        <v>4</v>
      </c>
      <c r="I22" s="142" t="s">
        <v>587</v>
      </c>
      <c r="J22" s="132">
        <v>30</v>
      </c>
      <c r="K22" s="132">
        <v>30</v>
      </c>
      <c r="L22" s="191">
        <v>188</v>
      </c>
      <c r="M22" s="232">
        <f t="shared" si="4"/>
        <v>1</v>
      </c>
      <c r="N22" s="329">
        <f t="shared" si="0"/>
        <v>1</v>
      </c>
      <c r="O22" s="192" t="str">
        <f t="shared" si="5"/>
        <v>OK</v>
      </c>
      <c r="P22" s="143"/>
      <c r="Q22" s="143"/>
      <c r="R22" s="143"/>
      <c r="S22" s="143"/>
      <c r="T22" s="143"/>
      <c r="U22" s="137">
        <f>SUM(V22:AC22)</f>
        <v>1</v>
      </c>
      <c r="V22" s="143"/>
      <c r="W22" s="143"/>
      <c r="X22" s="143"/>
      <c r="Y22" s="143"/>
      <c r="Z22" s="143"/>
      <c r="AA22" s="143"/>
      <c r="AB22" s="145">
        <v>1</v>
      </c>
      <c r="AC22" s="143"/>
      <c r="AD22" s="143"/>
      <c r="AE22" s="143"/>
      <c r="AF22" s="143"/>
      <c r="AG22" s="143"/>
      <c r="AH22" s="143"/>
      <c r="AI22" s="147"/>
      <c r="AJ22" s="220">
        <f t="shared" si="1"/>
        <v>1</v>
      </c>
      <c r="AK22" s="220"/>
      <c r="AL22" s="147"/>
      <c r="AM22" s="306"/>
      <c r="AN22" s="306"/>
      <c r="AO22" s="307"/>
      <c r="AP22" s="307"/>
      <c r="AQ22" s="307"/>
      <c r="AR22" s="307"/>
      <c r="AS22" s="307"/>
      <c r="AT22" s="307"/>
      <c r="AU22" s="307"/>
      <c r="AV22" s="312"/>
      <c r="AW22" s="312"/>
      <c r="AX22" s="312"/>
      <c r="AY22" s="312"/>
    </row>
    <row r="23" spans="1:51" s="3" customFormat="1" ht="30" x14ac:dyDescent="0.2">
      <c r="A23" s="548"/>
      <c r="B23" s="534"/>
      <c r="C23" s="143">
        <v>41</v>
      </c>
      <c r="D23" s="149" t="s">
        <v>512</v>
      </c>
      <c r="E23" s="163" t="s">
        <v>96</v>
      </c>
      <c r="F23" s="157" t="s">
        <v>237</v>
      </c>
      <c r="G23" s="142" t="s">
        <v>317</v>
      </c>
      <c r="H23" s="142" t="s">
        <v>4</v>
      </c>
      <c r="I23" s="142" t="s">
        <v>588</v>
      </c>
      <c r="J23" s="132">
        <v>30</v>
      </c>
      <c r="K23" s="132">
        <v>30</v>
      </c>
      <c r="L23" s="191">
        <v>442</v>
      </c>
      <c r="M23" s="232">
        <f t="shared" si="4"/>
        <v>4</v>
      </c>
      <c r="N23" s="329">
        <f t="shared" si="0"/>
        <v>3</v>
      </c>
      <c r="O23" s="192" t="str">
        <f t="shared" si="5"/>
        <v>OK</v>
      </c>
      <c r="P23" s="143"/>
      <c r="Q23" s="147"/>
      <c r="R23" s="143"/>
      <c r="S23" s="150">
        <v>2</v>
      </c>
      <c r="T23" s="143"/>
      <c r="U23" s="137">
        <f>SUM(V23:AC23)</f>
        <v>1</v>
      </c>
      <c r="V23" s="143"/>
      <c r="W23" s="143"/>
      <c r="X23" s="143"/>
      <c r="Y23" s="143"/>
      <c r="Z23" s="143"/>
      <c r="AA23" s="143"/>
      <c r="AB23" s="145">
        <v>1</v>
      </c>
      <c r="AC23" s="143"/>
      <c r="AD23" s="143"/>
      <c r="AE23" s="143"/>
      <c r="AF23" s="143"/>
      <c r="AG23" s="143"/>
      <c r="AH23" s="146">
        <v>1</v>
      </c>
      <c r="AI23" s="147"/>
      <c r="AJ23" s="220">
        <f t="shared" si="1"/>
        <v>4</v>
      </c>
      <c r="AK23" s="220"/>
      <c r="AL23" s="147"/>
      <c r="AM23" s="306"/>
      <c r="AN23" s="306"/>
      <c r="AO23" s="307"/>
      <c r="AP23" s="321">
        <v>1</v>
      </c>
      <c r="AQ23" s="307"/>
      <c r="AR23" s="307"/>
      <c r="AS23" s="307"/>
      <c r="AT23" s="307"/>
      <c r="AU23" s="307"/>
      <c r="AV23" s="312"/>
      <c r="AW23" s="312"/>
      <c r="AX23" s="312"/>
      <c r="AY23" s="312"/>
    </row>
    <row r="24" spans="1:51" s="3" customFormat="1" ht="60" x14ac:dyDescent="0.2">
      <c r="A24" s="548"/>
      <c r="B24" s="534"/>
      <c r="C24" s="143">
        <v>42</v>
      </c>
      <c r="D24" s="158" t="s">
        <v>513</v>
      </c>
      <c r="E24" s="132" t="s">
        <v>92</v>
      </c>
      <c r="F24" s="133" t="s">
        <v>186</v>
      </c>
      <c r="G24" s="132" t="s">
        <v>305</v>
      </c>
      <c r="H24" s="142" t="s">
        <v>4</v>
      </c>
      <c r="I24" s="142" t="s">
        <v>583</v>
      </c>
      <c r="J24" s="132">
        <v>30</v>
      </c>
      <c r="K24" s="132">
        <v>30</v>
      </c>
      <c r="L24" s="191">
        <v>221</v>
      </c>
      <c r="M24" s="232">
        <f t="shared" si="4"/>
        <v>2</v>
      </c>
      <c r="N24" s="329">
        <f t="shared" si="0"/>
        <v>2</v>
      </c>
      <c r="O24" s="192" t="str">
        <f t="shared" si="5"/>
        <v>OK</v>
      </c>
      <c r="P24" s="143"/>
      <c r="Q24" s="143"/>
      <c r="R24" s="143"/>
      <c r="S24" s="143"/>
      <c r="T24" s="143"/>
      <c r="U24" s="137">
        <f>SUM(V24:AC24)</f>
        <v>2</v>
      </c>
      <c r="V24" s="143"/>
      <c r="W24" s="143"/>
      <c r="X24" s="143"/>
      <c r="Y24" s="143"/>
      <c r="Z24" s="143"/>
      <c r="AA24" s="145">
        <v>2</v>
      </c>
      <c r="AB24" s="143"/>
      <c r="AC24" s="143"/>
      <c r="AD24" s="143"/>
      <c r="AE24" s="143"/>
      <c r="AF24" s="143"/>
      <c r="AG24" s="143"/>
      <c r="AH24" s="143"/>
      <c r="AI24" s="147"/>
      <c r="AJ24" s="220">
        <f t="shared" si="1"/>
        <v>2</v>
      </c>
      <c r="AK24" s="220"/>
      <c r="AL24" s="147"/>
      <c r="AM24" s="306"/>
      <c r="AN24" s="306"/>
      <c r="AO24" s="307"/>
      <c r="AP24" s="307"/>
      <c r="AQ24" s="307"/>
      <c r="AR24" s="307"/>
      <c r="AS24" s="307"/>
      <c r="AT24" s="307"/>
      <c r="AU24" s="307"/>
      <c r="AV24" s="312"/>
      <c r="AW24" s="312"/>
      <c r="AX24" s="312"/>
      <c r="AY24" s="312"/>
    </row>
    <row r="25" spans="1:51" s="3" customFormat="1" ht="15.75" customHeight="1" x14ac:dyDescent="0.2">
      <c r="A25" s="548"/>
      <c r="B25" s="534"/>
      <c r="C25" s="143">
        <v>43</v>
      </c>
      <c r="D25" s="149" t="s">
        <v>514</v>
      </c>
      <c r="E25" s="132" t="s">
        <v>94</v>
      </c>
      <c r="F25" s="133" t="s">
        <v>196</v>
      </c>
      <c r="G25" s="132" t="s">
        <v>266</v>
      </c>
      <c r="H25" s="142" t="s">
        <v>19</v>
      </c>
      <c r="I25" s="142" t="s">
        <v>583</v>
      </c>
      <c r="J25" s="132">
        <v>30</v>
      </c>
      <c r="K25" s="132">
        <v>30</v>
      </c>
      <c r="L25" s="191">
        <v>90</v>
      </c>
      <c r="M25" s="232">
        <f t="shared" si="4"/>
        <v>2</v>
      </c>
      <c r="N25" s="329">
        <f t="shared" si="0"/>
        <v>2</v>
      </c>
      <c r="O25" s="192" t="str">
        <f t="shared" si="5"/>
        <v>OK</v>
      </c>
      <c r="P25" s="143"/>
      <c r="Q25" s="147"/>
      <c r="R25" s="143"/>
      <c r="S25" s="143"/>
      <c r="T25" s="143"/>
      <c r="U25" s="147"/>
      <c r="V25" s="143"/>
      <c r="W25" s="143"/>
      <c r="X25" s="143"/>
      <c r="Y25" s="143"/>
      <c r="Z25" s="143"/>
      <c r="AA25" s="143"/>
      <c r="AB25" s="143"/>
      <c r="AC25" s="143"/>
      <c r="AD25" s="143"/>
      <c r="AE25" s="143"/>
      <c r="AF25" s="143"/>
      <c r="AG25" s="143"/>
      <c r="AH25" s="143"/>
      <c r="AI25" s="164">
        <v>2</v>
      </c>
      <c r="AJ25" s="220">
        <f t="shared" si="1"/>
        <v>2</v>
      </c>
      <c r="AK25" s="220"/>
      <c r="AL25" s="147"/>
      <c r="AM25" s="306"/>
      <c r="AN25" s="306"/>
      <c r="AO25" s="307"/>
      <c r="AP25" s="307"/>
      <c r="AQ25" s="307"/>
      <c r="AR25" s="307"/>
      <c r="AS25" s="307"/>
      <c r="AT25" s="307"/>
      <c r="AU25" s="307"/>
      <c r="AV25" s="312"/>
      <c r="AW25" s="312"/>
      <c r="AX25" s="312"/>
      <c r="AY25" s="312"/>
    </row>
    <row r="26" spans="1:51" s="3" customFormat="1" ht="15.75" customHeight="1" x14ac:dyDescent="0.2">
      <c r="A26" s="548"/>
      <c r="B26" s="534"/>
      <c r="C26" s="143">
        <v>44</v>
      </c>
      <c r="D26" s="158" t="s">
        <v>515</v>
      </c>
      <c r="E26" s="132" t="s">
        <v>92</v>
      </c>
      <c r="F26" s="133" t="s">
        <v>185</v>
      </c>
      <c r="G26" s="132" t="s">
        <v>300</v>
      </c>
      <c r="H26" s="142" t="s">
        <v>4</v>
      </c>
      <c r="I26" s="142" t="s">
        <v>583</v>
      </c>
      <c r="J26" s="132">
        <v>30</v>
      </c>
      <c r="K26" s="132">
        <v>30</v>
      </c>
      <c r="L26" s="191">
        <v>150</v>
      </c>
      <c r="M26" s="232">
        <f t="shared" si="4"/>
        <v>1</v>
      </c>
      <c r="N26" s="329">
        <f t="shared" si="0"/>
        <v>0</v>
      </c>
      <c r="O26" s="192" t="str">
        <f t="shared" si="5"/>
        <v>ATENÇÃO</v>
      </c>
      <c r="P26" s="143"/>
      <c r="Q26" s="160">
        <v>1</v>
      </c>
      <c r="R26" s="143"/>
      <c r="S26" s="143"/>
      <c r="T26" s="143"/>
      <c r="U26" s="147"/>
      <c r="V26" s="143"/>
      <c r="W26" s="143"/>
      <c r="X26" s="143"/>
      <c r="Y26" s="143"/>
      <c r="Z26" s="143"/>
      <c r="AA26" s="143"/>
      <c r="AB26" s="143"/>
      <c r="AC26" s="143"/>
      <c r="AD26" s="143"/>
      <c r="AE26" s="143"/>
      <c r="AF26" s="143"/>
      <c r="AG26" s="143"/>
      <c r="AH26" s="143"/>
      <c r="AI26" s="147"/>
      <c r="AJ26" s="220">
        <f t="shared" si="1"/>
        <v>1</v>
      </c>
      <c r="AK26" s="140">
        <v>1</v>
      </c>
      <c r="AL26" s="147"/>
      <c r="AM26" s="306"/>
      <c r="AN26" s="306"/>
      <c r="AO26" s="307"/>
      <c r="AP26" s="307"/>
      <c r="AQ26" s="307"/>
      <c r="AR26" s="307"/>
      <c r="AS26" s="307"/>
      <c r="AT26" s="307"/>
      <c r="AU26" s="307"/>
      <c r="AV26" s="312"/>
      <c r="AW26" s="312"/>
      <c r="AX26" s="312"/>
      <c r="AY26" s="312"/>
    </row>
    <row r="27" spans="1:51" s="3" customFormat="1" ht="120" x14ac:dyDescent="0.2">
      <c r="A27" s="548"/>
      <c r="B27" s="534"/>
      <c r="C27" s="143">
        <v>46</v>
      </c>
      <c r="D27" s="158" t="s">
        <v>516</v>
      </c>
      <c r="E27" s="132" t="s">
        <v>92</v>
      </c>
      <c r="F27" s="133" t="s">
        <v>184</v>
      </c>
      <c r="G27" s="132" t="s">
        <v>278</v>
      </c>
      <c r="H27" s="142" t="s">
        <v>4</v>
      </c>
      <c r="I27" s="142" t="s">
        <v>589</v>
      </c>
      <c r="J27" s="132">
        <v>30</v>
      </c>
      <c r="K27" s="132">
        <v>30</v>
      </c>
      <c r="L27" s="191">
        <v>1448</v>
      </c>
      <c r="M27" s="232">
        <f t="shared" si="4"/>
        <v>1</v>
      </c>
      <c r="N27" s="329">
        <f t="shared" si="0"/>
        <v>1</v>
      </c>
      <c r="O27" s="192" t="str">
        <f t="shared" si="5"/>
        <v>OK</v>
      </c>
      <c r="P27" s="147"/>
      <c r="Q27" s="147"/>
      <c r="R27" s="147"/>
      <c r="S27" s="162">
        <v>1</v>
      </c>
      <c r="T27" s="147"/>
      <c r="U27" s="147"/>
      <c r="V27" s="147"/>
      <c r="W27" s="147"/>
      <c r="X27" s="147"/>
      <c r="Y27" s="147"/>
      <c r="Z27" s="147"/>
      <c r="AA27" s="147"/>
      <c r="AB27" s="147"/>
      <c r="AC27" s="147"/>
      <c r="AD27" s="147"/>
      <c r="AE27" s="147"/>
      <c r="AF27" s="147"/>
      <c r="AG27" s="147"/>
      <c r="AH27" s="147"/>
      <c r="AI27" s="147"/>
      <c r="AJ27" s="220">
        <f t="shared" si="1"/>
        <v>1</v>
      </c>
      <c r="AK27" s="220"/>
      <c r="AL27" s="147"/>
      <c r="AM27" s="306"/>
      <c r="AN27" s="306"/>
      <c r="AO27" s="307"/>
      <c r="AP27" s="307"/>
      <c r="AQ27" s="307"/>
      <c r="AR27" s="307"/>
      <c r="AS27" s="307"/>
      <c r="AT27" s="307"/>
      <c r="AU27" s="307"/>
      <c r="AV27" s="312"/>
      <c r="AW27" s="312"/>
      <c r="AX27" s="312"/>
      <c r="AY27" s="312"/>
    </row>
    <row r="28" spans="1:51" s="3" customFormat="1" ht="15.75" customHeight="1" x14ac:dyDescent="0.2">
      <c r="A28" s="548"/>
      <c r="B28" s="534"/>
      <c r="C28" s="143">
        <v>47</v>
      </c>
      <c r="D28" s="158" t="s">
        <v>517</v>
      </c>
      <c r="E28" s="132" t="s">
        <v>92</v>
      </c>
      <c r="F28" s="133" t="s">
        <v>193</v>
      </c>
      <c r="G28" s="132" t="s">
        <v>271</v>
      </c>
      <c r="H28" s="142" t="s">
        <v>4</v>
      </c>
      <c r="I28" s="142" t="s">
        <v>583</v>
      </c>
      <c r="J28" s="132">
        <v>30</v>
      </c>
      <c r="K28" s="132">
        <v>30</v>
      </c>
      <c r="L28" s="191">
        <v>296</v>
      </c>
      <c r="M28" s="232">
        <f t="shared" si="4"/>
        <v>4</v>
      </c>
      <c r="N28" s="329">
        <f t="shared" si="0"/>
        <v>4</v>
      </c>
      <c r="O28" s="192" t="str">
        <f t="shared" si="5"/>
        <v>OK</v>
      </c>
      <c r="P28" s="143"/>
      <c r="Q28" s="143"/>
      <c r="R28" s="143"/>
      <c r="S28" s="150">
        <v>2</v>
      </c>
      <c r="T28" s="143"/>
      <c r="U28" s="137">
        <f>SUM(V28:AC28)</f>
        <v>2</v>
      </c>
      <c r="V28" s="143"/>
      <c r="W28" s="143"/>
      <c r="X28" s="143"/>
      <c r="Y28" s="143"/>
      <c r="Z28" s="145">
        <v>1</v>
      </c>
      <c r="AA28" s="143"/>
      <c r="AB28" s="143"/>
      <c r="AC28" s="145">
        <v>1</v>
      </c>
      <c r="AD28" s="143"/>
      <c r="AE28" s="143"/>
      <c r="AF28" s="143"/>
      <c r="AG28" s="143"/>
      <c r="AH28" s="143"/>
      <c r="AI28" s="147"/>
      <c r="AJ28" s="220">
        <f t="shared" si="1"/>
        <v>4</v>
      </c>
      <c r="AK28" s="220"/>
      <c r="AL28" s="147"/>
      <c r="AM28" s="306"/>
      <c r="AN28" s="306"/>
      <c r="AO28" s="307"/>
      <c r="AP28" s="307"/>
      <c r="AQ28" s="307"/>
      <c r="AR28" s="307"/>
      <c r="AS28" s="307"/>
      <c r="AT28" s="307"/>
      <c r="AU28" s="307"/>
      <c r="AV28" s="312"/>
      <c r="AW28" s="312"/>
      <c r="AX28" s="312"/>
      <c r="AY28" s="312"/>
    </row>
    <row r="29" spans="1:51" s="3" customFormat="1" ht="90.75" customHeight="1" x14ac:dyDescent="0.2">
      <c r="A29" s="548"/>
      <c r="B29" s="534"/>
      <c r="C29" s="143">
        <v>48</v>
      </c>
      <c r="D29" s="141" t="s">
        <v>518</v>
      </c>
      <c r="E29" s="132" t="s">
        <v>95</v>
      </c>
      <c r="F29" s="153" t="s">
        <v>204</v>
      </c>
      <c r="G29" s="152" t="s">
        <v>289</v>
      </c>
      <c r="H29" s="142" t="s">
        <v>4</v>
      </c>
      <c r="I29" s="142" t="s">
        <v>590</v>
      </c>
      <c r="J29" s="132">
        <v>30</v>
      </c>
      <c r="K29" s="132">
        <v>30</v>
      </c>
      <c r="L29" s="191">
        <v>28.9</v>
      </c>
      <c r="M29" s="232">
        <f t="shared" si="4"/>
        <v>1</v>
      </c>
      <c r="N29" s="329">
        <f t="shared" si="0"/>
        <v>0</v>
      </c>
      <c r="O29" s="192" t="str">
        <f t="shared" si="5"/>
        <v>ATENÇÃO</v>
      </c>
      <c r="P29" s="143"/>
      <c r="Q29" s="147"/>
      <c r="R29" s="143"/>
      <c r="S29" s="143"/>
      <c r="T29" s="143"/>
      <c r="U29" s="147"/>
      <c r="V29" s="143"/>
      <c r="W29" s="143"/>
      <c r="X29" s="143"/>
      <c r="Y29" s="143"/>
      <c r="Z29" s="143"/>
      <c r="AA29" s="143"/>
      <c r="AB29" s="143"/>
      <c r="AC29" s="143"/>
      <c r="AD29" s="143"/>
      <c r="AE29" s="143"/>
      <c r="AF29" s="165">
        <v>1</v>
      </c>
      <c r="AG29" s="143"/>
      <c r="AH29" s="143"/>
      <c r="AI29" s="147"/>
      <c r="AJ29" s="220">
        <f t="shared" si="1"/>
        <v>1</v>
      </c>
      <c r="AK29" s="220"/>
      <c r="AL29" s="147"/>
      <c r="AM29" s="320">
        <v>1</v>
      </c>
      <c r="AN29" s="306"/>
      <c r="AO29" s="307"/>
      <c r="AP29" s="307"/>
      <c r="AQ29" s="307"/>
      <c r="AR29" s="307"/>
      <c r="AS29" s="307"/>
      <c r="AT29" s="307"/>
      <c r="AU29" s="307"/>
      <c r="AV29" s="312"/>
      <c r="AW29" s="312"/>
      <c r="AX29" s="312"/>
      <c r="AY29" s="312"/>
    </row>
    <row r="30" spans="1:51" s="3" customFormat="1" ht="60" x14ac:dyDescent="0.2">
      <c r="A30" s="548"/>
      <c r="B30" s="534"/>
      <c r="C30" s="143">
        <v>49</v>
      </c>
      <c r="D30" s="141" t="s">
        <v>519</v>
      </c>
      <c r="E30" s="152" t="s">
        <v>95</v>
      </c>
      <c r="F30" s="153" t="s">
        <v>204</v>
      </c>
      <c r="G30" s="152" t="s">
        <v>290</v>
      </c>
      <c r="H30" s="142" t="s">
        <v>4</v>
      </c>
      <c r="I30" s="142" t="s">
        <v>590</v>
      </c>
      <c r="J30" s="132">
        <v>30</v>
      </c>
      <c r="K30" s="132">
        <v>30</v>
      </c>
      <c r="L30" s="191">
        <v>38.5</v>
      </c>
      <c r="M30" s="232">
        <f t="shared" si="4"/>
        <v>1</v>
      </c>
      <c r="N30" s="329">
        <f t="shared" si="0"/>
        <v>0</v>
      </c>
      <c r="O30" s="192" t="str">
        <f t="shared" si="5"/>
        <v>ATENÇÃO</v>
      </c>
      <c r="P30" s="143"/>
      <c r="Q30" s="147"/>
      <c r="R30" s="143"/>
      <c r="S30" s="143"/>
      <c r="T30" s="143"/>
      <c r="U30" s="147"/>
      <c r="V30" s="143"/>
      <c r="W30" s="143"/>
      <c r="X30" s="143"/>
      <c r="Y30" s="143"/>
      <c r="Z30" s="143"/>
      <c r="AA30" s="143"/>
      <c r="AB30" s="143"/>
      <c r="AC30" s="143"/>
      <c r="AD30" s="143"/>
      <c r="AE30" s="143"/>
      <c r="AF30" s="165">
        <v>1</v>
      </c>
      <c r="AG30" s="143"/>
      <c r="AH30" s="143"/>
      <c r="AI30" s="147"/>
      <c r="AJ30" s="220">
        <f t="shared" si="1"/>
        <v>1</v>
      </c>
      <c r="AK30" s="220"/>
      <c r="AL30" s="147"/>
      <c r="AM30" s="320">
        <v>1</v>
      </c>
      <c r="AN30" s="306"/>
      <c r="AO30" s="307"/>
      <c r="AP30" s="307"/>
      <c r="AQ30" s="307"/>
      <c r="AR30" s="307"/>
      <c r="AS30" s="307"/>
      <c r="AT30" s="307"/>
      <c r="AU30" s="307"/>
      <c r="AV30" s="312"/>
      <c r="AW30" s="312"/>
      <c r="AX30" s="312"/>
      <c r="AY30" s="312"/>
    </row>
    <row r="31" spans="1:51" s="15" customFormat="1" ht="60" x14ac:dyDescent="0.2">
      <c r="A31" s="548"/>
      <c r="B31" s="534"/>
      <c r="C31" s="143">
        <v>50</v>
      </c>
      <c r="D31" s="141" t="s">
        <v>520</v>
      </c>
      <c r="E31" s="152" t="s">
        <v>95</v>
      </c>
      <c r="F31" s="153" t="s">
        <v>204</v>
      </c>
      <c r="G31" s="152" t="s">
        <v>291</v>
      </c>
      <c r="H31" s="142" t="s">
        <v>4</v>
      </c>
      <c r="I31" s="142" t="s">
        <v>590</v>
      </c>
      <c r="J31" s="132">
        <v>30</v>
      </c>
      <c r="K31" s="132">
        <v>30</v>
      </c>
      <c r="L31" s="191">
        <v>33</v>
      </c>
      <c r="M31" s="232">
        <f t="shared" si="4"/>
        <v>1</v>
      </c>
      <c r="N31" s="329">
        <f t="shared" si="0"/>
        <v>0</v>
      </c>
      <c r="O31" s="192" t="str">
        <f t="shared" si="5"/>
        <v>ATENÇÃO</v>
      </c>
      <c r="P31" s="143"/>
      <c r="Q31" s="147"/>
      <c r="R31" s="143"/>
      <c r="S31" s="143"/>
      <c r="T31" s="143"/>
      <c r="U31" s="147"/>
      <c r="V31" s="143"/>
      <c r="W31" s="143"/>
      <c r="X31" s="143"/>
      <c r="Y31" s="143"/>
      <c r="Z31" s="143"/>
      <c r="AA31" s="143"/>
      <c r="AB31" s="143"/>
      <c r="AC31" s="143"/>
      <c r="AD31" s="143"/>
      <c r="AE31" s="143"/>
      <c r="AF31" s="165">
        <v>1</v>
      </c>
      <c r="AG31" s="143"/>
      <c r="AH31" s="143"/>
      <c r="AI31" s="147"/>
      <c r="AJ31" s="220">
        <f t="shared" si="1"/>
        <v>1</v>
      </c>
      <c r="AK31" s="220"/>
      <c r="AL31" s="147"/>
      <c r="AM31" s="320">
        <v>1</v>
      </c>
      <c r="AN31" s="306"/>
      <c r="AO31" s="306"/>
      <c r="AP31" s="306"/>
      <c r="AQ31" s="306"/>
      <c r="AR31" s="306"/>
      <c r="AS31" s="306"/>
      <c r="AT31" s="306"/>
      <c r="AU31" s="306"/>
      <c r="AV31" s="312"/>
      <c r="AW31" s="312"/>
      <c r="AX31" s="312"/>
      <c r="AY31" s="312"/>
    </row>
    <row r="32" spans="1:51" s="15" customFormat="1" ht="90" customHeight="1" x14ac:dyDescent="0.2">
      <c r="A32" s="548"/>
      <c r="B32" s="534"/>
      <c r="C32" s="143">
        <v>51</v>
      </c>
      <c r="D32" s="154" t="s">
        <v>521</v>
      </c>
      <c r="E32" s="152" t="s">
        <v>95</v>
      </c>
      <c r="F32" s="153" t="s">
        <v>204</v>
      </c>
      <c r="G32" s="152" t="s">
        <v>292</v>
      </c>
      <c r="H32" s="142" t="s">
        <v>4</v>
      </c>
      <c r="I32" s="142" t="s">
        <v>591</v>
      </c>
      <c r="J32" s="132">
        <v>30</v>
      </c>
      <c r="K32" s="132">
        <v>30</v>
      </c>
      <c r="L32" s="191">
        <v>10.75</v>
      </c>
      <c r="M32" s="232">
        <f t="shared" si="4"/>
        <v>3</v>
      </c>
      <c r="N32" s="329">
        <f t="shared" si="0"/>
        <v>0</v>
      </c>
      <c r="O32" s="192" t="str">
        <f t="shared" si="5"/>
        <v>ATENÇÃO</v>
      </c>
      <c r="P32" s="143"/>
      <c r="Q32" s="147"/>
      <c r="R32" s="143"/>
      <c r="S32" s="143"/>
      <c r="T32" s="143"/>
      <c r="U32" s="147"/>
      <c r="V32" s="143"/>
      <c r="W32" s="143"/>
      <c r="X32" s="143"/>
      <c r="Y32" s="143"/>
      <c r="Z32" s="143"/>
      <c r="AA32" s="143"/>
      <c r="AB32" s="143"/>
      <c r="AC32" s="143"/>
      <c r="AD32" s="143"/>
      <c r="AE32" s="143"/>
      <c r="AF32" s="165">
        <v>3</v>
      </c>
      <c r="AG32" s="143"/>
      <c r="AH32" s="143"/>
      <c r="AI32" s="147"/>
      <c r="AJ32" s="220">
        <f t="shared" si="1"/>
        <v>3</v>
      </c>
      <c r="AK32" s="220"/>
      <c r="AL32" s="147"/>
      <c r="AM32" s="320">
        <v>3</v>
      </c>
      <c r="AN32" s="306"/>
      <c r="AO32" s="306"/>
      <c r="AP32" s="306"/>
      <c r="AQ32" s="306"/>
      <c r="AR32" s="306"/>
      <c r="AS32" s="306"/>
      <c r="AT32" s="306"/>
      <c r="AU32" s="306"/>
      <c r="AV32" s="312"/>
      <c r="AW32" s="312"/>
      <c r="AX32" s="312"/>
      <c r="AY32" s="312"/>
    </row>
    <row r="33" spans="1:51" s="15" customFormat="1" ht="75" x14ac:dyDescent="0.2">
      <c r="A33" s="548"/>
      <c r="B33" s="534"/>
      <c r="C33" s="143">
        <v>52</v>
      </c>
      <c r="D33" s="154" t="s">
        <v>522</v>
      </c>
      <c r="E33" s="152" t="s">
        <v>95</v>
      </c>
      <c r="F33" s="153" t="s">
        <v>204</v>
      </c>
      <c r="G33" s="152" t="s">
        <v>293</v>
      </c>
      <c r="H33" s="142" t="s">
        <v>4</v>
      </c>
      <c r="I33" s="142" t="s">
        <v>591</v>
      </c>
      <c r="J33" s="132">
        <v>30</v>
      </c>
      <c r="K33" s="132">
        <v>30</v>
      </c>
      <c r="L33" s="191">
        <v>10.4</v>
      </c>
      <c r="M33" s="232">
        <f t="shared" si="4"/>
        <v>3</v>
      </c>
      <c r="N33" s="329">
        <f t="shared" si="0"/>
        <v>0</v>
      </c>
      <c r="O33" s="192" t="str">
        <f t="shared" si="5"/>
        <v>ATENÇÃO</v>
      </c>
      <c r="P33" s="143"/>
      <c r="Q33" s="147"/>
      <c r="R33" s="143"/>
      <c r="S33" s="143"/>
      <c r="T33" s="143"/>
      <c r="U33" s="147"/>
      <c r="V33" s="143"/>
      <c r="W33" s="143"/>
      <c r="X33" s="143"/>
      <c r="Y33" s="143"/>
      <c r="Z33" s="143"/>
      <c r="AA33" s="143"/>
      <c r="AB33" s="143"/>
      <c r="AC33" s="143"/>
      <c r="AD33" s="143"/>
      <c r="AE33" s="143"/>
      <c r="AF33" s="165">
        <v>3</v>
      </c>
      <c r="AG33" s="143"/>
      <c r="AH33" s="143"/>
      <c r="AI33" s="147"/>
      <c r="AJ33" s="220">
        <f t="shared" si="1"/>
        <v>3</v>
      </c>
      <c r="AK33" s="220"/>
      <c r="AL33" s="147"/>
      <c r="AM33" s="321">
        <v>3</v>
      </c>
      <c r="AN33" s="307"/>
      <c r="AO33" s="306"/>
      <c r="AP33" s="306"/>
      <c r="AQ33" s="306"/>
      <c r="AR33" s="306"/>
      <c r="AS33" s="306"/>
      <c r="AT33" s="306"/>
      <c r="AU33" s="306"/>
      <c r="AV33" s="312"/>
      <c r="AW33" s="312"/>
      <c r="AX33" s="312"/>
      <c r="AY33" s="312"/>
    </row>
    <row r="34" spans="1:51" s="15" customFormat="1" ht="75" x14ac:dyDescent="0.2">
      <c r="A34" s="548"/>
      <c r="B34" s="534"/>
      <c r="C34" s="143">
        <v>53</v>
      </c>
      <c r="D34" s="154" t="s">
        <v>523</v>
      </c>
      <c r="E34" s="152" t="s">
        <v>95</v>
      </c>
      <c r="F34" s="153" t="s">
        <v>204</v>
      </c>
      <c r="G34" s="152" t="s">
        <v>294</v>
      </c>
      <c r="H34" s="142" t="s">
        <v>30</v>
      </c>
      <c r="I34" s="142" t="s">
        <v>583</v>
      </c>
      <c r="J34" s="132">
        <v>30</v>
      </c>
      <c r="K34" s="132">
        <v>30</v>
      </c>
      <c r="L34" s="191">
        <v>42</v>
      </c>
      <c r="M34" s="232">
        <f t="shared" si="4"/>
        <v>3</v>
      </c>
      <c r="N34" s="329">
        <f t="shared" si="0"/>
        <v>0</v>
      </c>
      <c r="O34" s="192" t="str">
        <f t="shared" si="5"/>
        <v>ATENÇÃO</v>
      </c>
      <c r="P34" s="143"/>
      <c r="Q34" s="143"/>
      <c r="R34" s="143"/>
      <c r="S34" s="143"/>
      <c r="T34" s="143"/>
      <c r="U34" s="147"/>
      <c r="V34" s="143"/>
      <c r="W34" s="143"/>
      <c r="X34" s="143"/>
      <c r="Y34" s="143"/>
      <c r="Z34" s="143"/>
      <c r="AA34" s="143"/>
      <c r="AB34" s="143"/>
      <c r="AC34" s="143"/>
      <c r="AD34" s="143"/>
      <c r="AE34" s="143"/>
      <c r="AF34" s="165">
        <v>3</v>
      </c>
      <c r="AG34" s="143"/>
      <c r="AH34" s="143"/>
      <c r="AI34" s="147"/>
      <c r="AJ34" s="220">
        <f t="shared" si="1"/>
        <v>3</v>
      </c>
      <c r="AK34" s="220"/>
      <c r="AL34" s="147"/>
      <c r="AM34" s="320">
        <v>3</v>
      </c>
      <c r="AN34" s="306"/>
      <c r="AO34" s="306"/>
      <c r="AP34" s="306"/>
      <c r="AQ34" s="306"/>
      <c r="AR34" s="306"/>
      <c r="AS34" s="306"/>
      <c r="AT34" s="306"/>
      <c r="AU34" s="306"/>
      <c r="AV34" s="312"/>
      <c r="AW34" s="312"/>
      <c r="AX34" s="312"/>
      <c r="AY34" s="312"/>
    </row>
    <row r="35" spans="1:51" s="15" customFormat="1" ht="105" x14ac:dyDescent="0.2">
      <c r="A35" s="548"/>
      <c r="B35" s="534"/>
      <c r="C35" s="143">
        <v>54</v>
      </c>
      <c r="D35" s="154" t="s">
        <v>524</v>
      </c>
      <c r="E35" s="152" t="s">
        <v>95</v>
      </c>
      <c r="F35" s="153" t="s">
        <v>204</v>
      </c>
      <c r="G35" s="152" t="s">
        <v>295</v>
      </c>
      <c r="H35" s="142" t="s">
        <v>4</v>
      </c>
      <c r="I35" s="142" t="s">
        <v>585</v>
      </c>
      <c r="J35" s="132">
        <v>30</v>
      </c>
      <c r="K35" s="132">
        <v>30</v>
      </c>
      <c r="L35" s="191">
        <v>326</v>
      </c>
      <c r="M35" s="232">
        <f t="shared" si="4"/>
        <v>1</v>
      </c>
      <c r="N35" s="329">
        <f t="shared" si="0"/>
        <v>0</v>
      </c>
      <c r="O35" s="192" t="str">
        <f t="shared" si="5"/>
        <v>ATENÇÃO</v>
      </c>
      <c r="P35" s="143"/>
      <c r="Q35" s="143"/>
      <c r="R35" s="143"/>
      <c r="S35" s="143"/>
      <c r="T35" s="143"/>
      <c r="U35" s="147"/>
      <c r="V35" s="143"/>
      <c r="W35" s="143"/>
      <c r="X35" s="143"/>
      <c r="Y35" s="143"/>
      <c r="Z35" s="143"/>
      <c r="AA35" s="143"/>
      <c r="AB35" s="143"/>
      <c r="AC35" s="143"/>
      <c r="AD35" s="143"/>
      <c r="AE35" s="143"/>
      <c r="AF35" s="165">
        <v>1</v>
      </c>
      <c r="AG35" s="143"/>
      <c r="AH35" s="143"/>
      <c r="AI35" s="147"/>
      <c r="AJ35" s="220">
        <f t="shared" si="1"/>
        <v>1</v>
      </c>
      <c r="AK35" s="220"/>
      <c r="AL35" s="147"/>
      <c r="AM35" s="320">
        <v>1</v>
      </c>
      <c r="AN35" s="306"/>
      <c r="AO35" s="306"/>
      <c r="AP35" s="306"/>
      <c r="AQ35" s="306"/>
      <c r="AR35" s="306"/>
      <c r="AS35" s="306"/>
      <c r="AT35" s="306"/>
      <c r="AU35" s="306"/>
      <c r="AV35" s="312"/>
      <c r="AW35" s="312"/>
      <c r="AX35" s="312"/>
      <c r="AY35" s="312"/>
    </row>
    <row r="36" spans="1:51" s="15" customFormat="1" ht="15.75" customHeight="1" x14ac:dyDescent="0.2">
      <c r="A36" s="548"/>
      <c r="B36" s="534"/>
      <c r="C36" s="143">
        <v>55</v>
      </c>
      <c r="D36" s="166" t="s">
        <v>525</v>
      </c>
      <c r="E36" s="132" t="s">
        <v>95</v>
      </c>
      <c r="F36" s="133" t="s">
        <v>198</v>
      </c>
      <c r="G36" s="132" t="s">
        <v>306</v>
      </c>
      <c r="H36" s="142" t="s">
        <v>30</v>
      </c>
      <c r="I36" s="142" t="s">
        <v>583</v>
      </c>
      <c r="J36" s="132">
        <v>30</v>
      </c>
      <c r="K36" s="132">
        <v>30</v>
      </c>
      <c r="L36" s="191">
        <v>153</v>
      </c>
      <c r="M36" s="232">
        <f t="shared" si="4"/>
        <v>2</v>
      </c>
      <c r="N36" s="329">
        <f t="shared" ref="N36:N67" si="6">M36-(SUM(AK36:AP36))</f>
        <v>2</v>
      </c>
      <c r="O36" s="192" t="str">
        <f t="shared" si="5"/>
        <v>OK</v>
      </c>
      <c r="P36" s="143"/>
      <c r="Q36" s="143"/>
      <c r="R36" s="143"/>
      <c r="S36" s="143"/>
      <c r="T36" s="143"/>
      <c r="U36" s="137">
        <f>SUM(V36:AC36)</f>
        <v>2</v>
      </c>
      <c r="V36" s="143"/>
      <c r="W36" s="143"/>
      <c r="X36" s="143"/>
      <c r="Y36" s="143"/>
      <c r="Z36" s="143"/>
      <c r="AA36" s="145">
        <v>2</v>
      </c>
      <c r="AB36" s="143"/>
      <c r="AC36" s="143"/>
      <c r="AD36" s="143"/>
      <c r="AE36" s="143"/>
      <c r="AF36" s="143"/>
      <c r="AG36" s="143"/>
      <c r="AH36" s="143"/>
      <c r="AI36" s="147"/>
      <c r="AJ36" s="220">
        <f t="shared" si="1"/>
        <v>2</v>
      </c>
      <c r="AK36" s="220"/>
      <c r="AL36" s="147"/>
      <c r="AM36" s="306"/>
      <c r="AN36" s="306"/>
      <c r="AO36" s="306"/>
      <c r="AP36" s="306"/>
      <c r="AQ36" s="306"/>
      <c r="AR36" s="306"/>
      <c r="AS36" s="306"/>
      <c r="AT36" s="306"/>
      <c r="AU36" s="306"/>
      <c r="AV36" s="312"/>
      <c r="AW36" s="312"/>
      <c r="AX36" s="312"/>
      <c r="AY36" s="312"/>
    </row>
    <row r="37" spans="1:51" s="15" customFormat="1" ht="15.75" customHeight="1" x14ac:dyDescent="0.2">
      <c r="A37" s="548"/>
      <c r="B37" s="534"/>
      <c r="C37" s="143">
        <v>57</v>
      </c>
      <c r="D37" s="141" t="s">
        <v>444</v>
      </c>
      <c r="E37" s="152" t="s">
        <v>95</v>
      </c>
      <c r="F37" s="153" t="s">
        <v>185</v>
      </c>
      <c r="G37" s="152" t="s">
        <v>310</v>
      </c>
      <c r="H37" s="142" t="s">
        <v>4</v>
      </c>
      <c r="I37" s="142" t="s">
        <v>592</v>
      </c>
      <c r="J37" s="132">
        <v>30</v>
      </c>
      <c r="K37" s="132">
        <v>30</v>
      </c>
      <c r="L37" s="191">
        <v>57</v>
      </c>
      <c r="M37" s="232">
        <f t="shared" si="4"/>
        <v>3</v>
      </c>
      <c r="N37" s="329">
        <f>M37-(SUM(AK37:AX37))</f>
        <v>0</v>
      </c>
      <c r="O37" s="192" t="str">
        <f t="shared" si="5"/>
        <v>ATENÇÃO</v>
      </c>
      <c r="P37" s="147"/>
      <c r="Q37" s="161">
        <v>3</v>
      </c>
      <c r="R37" s="147"/>
      <c r="S37" s="147"/>
      <c r="T37" s="147"/>
      <c r="U37" s="147"/>
      <c r="V37" s="147"/>
      <c r="W37" s="147"/>
      <c r="X37" s="147"/>
      <c r="Y37" s="147"/>
      <c r="Z37" s="147"/>
      <c r="AA37" s="147"/>
      <c r="AB37" s="147"/>
      <c r="AC37" s="147"/>
      <c r="AD37" s="147"/>
      <c r="AE37" s="147"/>
      <c r="AF37" s="147"/>
      <c r="AG37" s="147"/>
      <c r="AH37" s="147"/>
      <c r="AI37" s="147"/>
      <c r="AJ37" s="220">
        <f t="shared" si="1"/>
        <v>3</v>
      </c>
      <c r="AK37" s="140">
        <v>1</v>
      </c>
      <c r="AL37" s="147"/>
      <c r="AM37" s="306"/>
      <c r="AN37" s="306"/>
      <c r="AO37" s="306"/>
      <c r="AP37" s="306"/>
      <c r="AQ37" s="306"/>
      <c r="AR37" s="306"/>
      <c r="AS37" s="306"/>
      <c r="AT37" s="320">
        <v>1</v>
      </c>
      <c r="AU37" s="306"/>
      <c r="AV37" s="312"/>
      <c r="AW37" s="312"/>
      <c r="AX37" s="322">
        <v>1</v>
      </c>
      <c r="AY37" s="312"/>
    </row>
    <row r="38" spans="1:51" s="15" customFormat="1" ht="15.75" customHeight="1" x14ac:dyDescent="0.2">
      <c r="A38" s="548"/>
      <c r="B38" s="534"/>
      <c r="C38" s="143">
        <v>58</v>
      </c>
      <c r="D38" s="149" t="s">
        <v>445</v>
      </c>
      <c r="E38" s="132" t="s">
        <v>95</v>
      </c>
      <c r="F38" s="133" t="s">
        <v>185</v>
      </c>
      <c r="G38" s="132" t="s">
        <v>309</v>
      </c>
      <c r="H38" s="142" t="s">
        <v>4</v>
      </c>
      <c r="I38" s="142" t="s">
        <v>592</v>
      </c>
      <c r="J38" s="132">
        <v>30</v>
      </c>
      <c r="K38" s="132">
        <v>30</v>
      </c>
      <c r="L38" s="191">
        <v>67</v>
      </c>
      <c r="M38" s="232">
        <f t="shared" si="4"/>
        <v>3</v>
      </c>
      <c r="N38" s="329">
        <f>M38-(SUM(AK38:AX38))</f>
        <v>1</v>
      </c>
      <c r="O38" s="192" t="str">
        <f t="shared" si="5"/>
        <v>OK</v>
      </c>
      <c r="P38" s="147"/>
      <c r="Q38" s="161">
        <v>3</v>
      </c>
      <c r="R38" s="147"/>
      <c r="S38" s="147"/>
      <c r="T38" s="147"/>
      <c r="U38" s="147"/>
      <c r="V38" s="147"/>
      <c r="W38" s="147"/>
      <c r="X38" s="147"/>
      <c r="Y38" s="147"/>
      <c r="Z38" s="147"/>
      <c r="AA38" s="147"/>
      <c r="AB38" s="147"/>
      <c r="AC38" s="147"/>
      <c r="AD38" s="147"/>
      <c r="AE38" s="147"/>
      <c r="AF38" s="147"/>
      <c r="AG38" s="147"/>
      <c r="AH38" s="147"/>
      <c r="AI38" s="147"/>
      <c r="AJ38" s="220">
        <f t="shared" si="1"/>
        <v>3</v>
      </c>
      <c r="AK38" s="220"/>
      <c r="AL38" s="147"/>
      <c r="AM38" s="306"/>
      <c r="AN38" s="306"/>
      <c r="AO38" s="306"/>
      <c r="AP38" s="306"/>
      <c r="AQ38" s="306"/>
      <c r="AR38" s="306"/>
      <c r="AS38" s="306"/>
      <c r="AT38" s="320">
        <v>1</v>
      </c>
      <c r="AU38" s="306"/>
      <c r="AV38" s="312"/>
      <c r="AW38" s="312"/>
      <c r="AX38" s="322">
        <v>1</v>
      </c>
      <c r="AY38" s="312"/>
    </row>
    <row r="39" spans="1:51" s="15" customFormat="1" ht="15.75" customHeight="1" x14ac:dyDescent="0.2">
      <c r="A39" s="548"/>
      <c r="B39" s="534"/>
      <c r="C39" s="143">
        <v>59</v>
      </c>
      <c r="D39" s="141" t="s">
        <v>446</v>
      </c>
      <c r="E39" s="152" t="s">
        <v>95</v>
      </c>
      <c r="F39" s="153" t="s">
        <v>185</v>
      </c>
      <c r="G39" s="152" t="s">
        <v>311</v>
      </c>
      <c r="H39" s="142" t="s">
        <v>4</v>
      </c>
      <c r="I39" s="142" t="s">
        <v>592</v>
      </c>
      <c r="J39" s="132">
        <v>30</v>
      </c>
      <c r="K39" s="132">
        <v>30</v>
      </c>
      <c r="L39" s="191">
        <v>122</v>
      </c>
      <c r="M39" s="232">
        <f t="shared" si="4"/>
        <v>3</v>
      </c>
      <c r="N39" s="329">
        <f>M39-(SUM(AK39:AX39))</f>
        <v>1</v>
      </c>
      <c r="O39" s="192" t="str">
        <f t="shared" si="5"/>
        <v>OK</v>
      </c>
      <c r="P39" s="147"/>
      <c r="Q39" s="161">
        <v>3</v>
      </c>
      <c r="R39" s="147"/>
      <c r="S39" s="147"/>
      <c r="T39" s="147"/>
      <c r="U39" s="147"/>
      <c r="V39" s="147"/>
      <c r="W39" s="147"/>
      <c r="X39" s="147"/>
      <c r="Y39" s="147"/>
      <c r="Z39" s="147"/>
      <c r="AA39" s="147"/>
      <c r="AB39" s="147"/>
      <c r="AC39" s="147"/>
      <c r="AD39" s="147"/>
      <c r="AE39" s="147"/>
      <c r="AF39" s="147"/>
      <c r="AG39" s="147"/>
      <c r="AH39" s="147"/>
      <c r="AI39" s="147"/>
      <c r="AJ39" s="220">
        <f t="shared" si="1"/>
        <v>3</v>
      </c>
      <c r="AK39" s="220"/>
      <c r="AL39" s="147"/>
      <c r="AM39" s="307"/>
      <c r="AN39" s="307"/>
      <c r="AO39" s="306"/>
      <c r="AP39" s="306"/>
      <c r="AQ39" s="306"/>
      <c r="AR39" s="306"/>
      <c r="AS39" s="306"/>
      <c r="AT39" s="320">
        <v>1</v>
      </c>
      <c r="AU39" s="306"/>
      <c r="AV39" s="312"/>
      <c r="AW39" s="312"/>
      <c r="AX39" s="322">
        <v>1</v>
      </c>
      <c r="AY39" s="312"/>
    </row>
    <row r="40" spans="1:51" s="15" customFormat="1" ht="15.75" customHeight="1" x14ac:dyDescent="0.2">
      <c r="A40" s="548"/>
      <c r="B40" s="534"/>
      <c r="C40" s="143">
        <v>60</v>
      </c>
      <c r="D40" s="167" t="s">
        <v>447</v>
      </c>
      <c r="E40" s="152" t="s">
        <v>95</v>
      </c>
      <c r="F40" s="153" t="s">
        <v>185</v>
      </c>
      <c r="G40" s="152" t="s">
        <v>450</v>
      </c>
      <c r="H40" s="142" t="s">
        <v>4</v>
      </c>
      <c r="I40" s="142" t="s">
        <v>592</v>
      </c>
      <c r="J40" s="132">
        <v>30</v>
      </c>
      <c r="K40" s="132">
        <v>30</v>
      </c>
      <c r="L40" s="191">
        <v>183</v>
      </c>
      <c r="M40" s="232">
        <f t="shared" si="4"/>
        <v>3</v>
      </c>
      <c r="N40" s="329">
        <f>M40-(SUM(AK40:AT40))</f>
        <v>2</v>
      </c>
      <c r="O40" s="192" t="str">
        <f t="shared" si="5"/>
        <v>OK</v>
      </c>
      <c r="P40" s="147"/>
      <c r="Q40" s="161">
        <v>3</v>
      </c>
      <c r="R40" s="147"/>
      <c r="S40" s="147"/>
      <c r="T40" s="147"/>
      <c r="U40" s="147"/>
      <c r="V40" s="147"/>
      <c r="W40" s="147"/>
      <c r="X40" s="147"/>
      <c r="Y40" s="147"/>
      <c r="Z40" s="147"/>
      <c r="AA40" s="147"/>
      <c r="AB40" s="147"/>
      <c r="AC40" s="147"/>
      <c r="AD40" s="147"/>
      <c r="AE40" s="147"/>
      <c r="AF40" s="147"/>
      <c r="AG40" s="147"/>
      <c r="AH40" s="147"/>
      <c r="AI40" s="147"/>
      <c r="AJ40" s="220">
        <f t="shared" si="1"/>
        <v>3</v>
      </c>
      <c r="AK40" s="220"/>
      <c r="AL40" s="147"/>
      <c r="AM40" s="307"/>
      <c r="AN40" s="307"/>
      <c r="AO40" s="306"/>
      <c r="AP40" s="306"/>
      <c r="AQ40" s="306"/>
      <c r="AR40" s="306"/>
      <c r="AS40" s="306"/>
      <c r="AT40" s="320">
        <v>1</v>
      </c>
      <c r="AU40" s="306"/>
      <c r="AV40" s="312"/>
      <c r="AW40" s="312"/>
      <c r="AX40" s="312"/>
      <c r="AY40" s="312"/>
    </row>
    <row r="41" spans="1:51" s="15" customFormat="1" ht="270" x14ac:dyDescent="0.2">
      <c r="A41" s="548"/>
      <c r="B41" s="534"/>
      <c r="C41" s="143">
        <v>61</v>
      </c>
      <c r="D41" s="141" t="s">
        <v>526</v>
      </c>
      <c r="E41" s="152" t="s">
        <v>93</v>
      </c>
      <c r="F41" s="153" t="s">
        <v>238</v>
      </c>
      <c r="G41" s="152" t="s">
        <v>318</v>
      </c>
      <c r="H41" s="142" t="s">
        <v>4</v>
      </c>
      <c r="I41" s="142" t="s">
        <v>586</v>
      </c>
      <c r="J41" s="132">
        <v>30</v>
      </c>
      <c r="K41" s="132">
        <v>30</v>
      </c>
      <c r="L41" s="191">
        <v>740</v>
      </c>
      <c r="M41" s="232">
        <f t="shared" si="4"/>
        <v>1</v>
      </c>
      <c r="N41" s="329">
        <f t="shared" si="6"/>
        <v>1</v>
      </c>
      <c r="O41" s="192" t="str">
        <f t="shared" si="5"/>
        <v>OK</v>
      </c>
      <c r="P41" s="143"/>
      <c r="Q41" s="143"/>
      <c r="R41" s="143"/>
      <c r="S41" s="143"/>
      <c r="T41" s="143"/>
      <c r="U41" s="147"/>
      <c r="V41" s="143"/>
      <c r="W41" s="143"/>
      <c r="X41" s="143"/>
      <c r="Y41" s="143"/>
      <c r="Z41" s="143"/>
      <c r="AA41" s="143"/>
      <c r="AB41" s="143"/>
      <c r="AC41" s="143"/>
      <c r="AD41" s="143"/>
      <c r="AE41" s="143"/>
      <c r="AF41" s="143"/>
      <c r="AG41" s="168">
        <v>1</v>
      </c>
      <c r="AH41" s="143"/>
      <c r="AI41" s="147"/>
      <c r="AJ41" s="220">
        <f t="shared" si="1"/>
        <v>1</v>
      </c>
      <c r="AK41" s="220"/>
      <c r="AL41" s="147"/>
      <c r="AM41" s="307"/>
      <c r="AN41" s="307"/>
      <c r="AO41" s="306"/>
      <c r="AP41" s="306"/>
      <c r="AQ41" s="306"/>
      <c r="AR41" s="306"/>
      <c r="AS41" s="306"/>
      <c r="AT41" s="306"/>
      <c r="AU41" s="306"/>
      <c r="AV41" s="312"/>
      <c r="AW41" s="312"/>
      <c r="AX41" s="312"/>
      <c r="AY41" s="312"/>
    </row>
    <row r="42" spans="1:51" s="15" customFormat="1" ht="105" x14ac:dyDescent="0.2">
      <c r="A42" s="548"/>
      <c r="B42" s="534"/>
      <c r="C42" s="143">
        <v>62</v>
      </c>
      <c r="D42" s="158" t="s">
        <v>527</v>
      </c>
      <c r="E42" s="132" t="s">
        <v>92</v>
      </c>
      <c r="F42" s="133" t="s">
        <v>198</v>
      </c>
      <c r="G42" s="132" t="s">
        <v>244</v>
      </c>
      <c r="H42" s="142" t="s">
        <v>35</v>
      </c>
      <c r="I42" s="142" t="s">
        <v>586</v>
      </c>
      <c r="J42" s="132">
        <v>30</v>
      </c>
      <c r="K42" s="132">
        <v>30</v>
      </c>
      <c r="L42" s="191">
        <v>930</v>
      </c>
      <c r="M42" s="232">
        <f t="shared" si="4"/>
        <v>2</v>
      </c>
      <c r="N42" s="329">
        <f t="shared" si="6"/>
        <v>1</v>
      </c>
      <c r="O42" s="192" t="str">
        <f t="shared" si="5"/>
        <v>OK</v>
      </c>
      <c r="P42" s="143"/>
      <c r="Q42" s="143"/>
      <c r="R42" s="143"/>
      <c r="S42" s="143"/>
      <c r="T42" s="143"/>
      <c r="U42" s="137">
        <f>SUM(V42:AC42)</f>
        <v>1</v>
      </c>
      <c r="V42" s="143"/>
      <c r="W42" s="143"/>
      <c r="X42" s="143"/>
      <c r="Y42" s="143"/>
      <c r="Z42" s="143"/>
      <c r="AA42" s="143"/>
      <c r="AB42" s="145">
        <v>1</v>
      </c>
      <c r="AC42" s="143"/>
      <c r="AD42" s="143"/>
      <c r="AE42" s="143"/>
      <c r="AF42" s="143"/>
      <c r="AG42" s="143"/>
      <c r="AH42" s="146">
        <v>1</v>
      </c>
      <c r="AI42" s="147"/>
      <c r="AJ42" s="220">
        <f t="shared" si="1"/>
        <v>2</v>
      </c>
      <c r="AK42" s="353"/>
      <c r="AL42" s="147"/>
      <c r="AM42" s="306"/>
      <c r="AN42" s="306"/>
      <c r="AO42" s="306"/>
      <c r="AP42" s="320">
        <v>1</v>
      </c>
      <c r="AQ42" s="306"/>
      <c r="AR42" s="306"/>
      <c r="AS42" s="306"/>
      <c r="AT42" s="306"/>
      <c r="AU42" s="306"/>
      <c r="AV42" s="312"/>
      <c r="AW42" s="312"/>
      <c r="AX42" s="312"/>
      <c r="AY42" s="312"/>
    </row>
    <row r="43" spans="1:51" s="15" customFormat="1" ht="87.75" customHeight="1" x14ac:dyDescent="0.2">
      <c r="A43" s="548"/>
      <c r="B43" s="534"/>
      <c r="C43" s="143">
        <v>63</v>
      </c>
      <c r="D43" s="158" t="s">
        <v>528</v>
      </c>
      <c r="E43" s="132" t="s">
        <v>92</v>
      </c>
      <c r="F43" s="133" t="s">
        <v>198</v>
      </c>
      <c r="G43" s="132" t="s">
        <v>244</v>
      </c>
      <c r="H43" s="142" t="s">
        <v>35</v>
      </c>
      <c r="I43" s="142" t="s">
        <v>593</v>
      </c>
      <c r="J43" s="132">
        <v>30</v>
      </c>
      <c r="K43" s="132">
        <v>30</v>
      </c>
      <c r="L43" s="191">
        <v>87</v>
      </c>
      <c r="M43" s="232">
        <f t="shared" si="4"/>
        <v>3</v>
      </c>
      <c r="N43" s="329">
        <f t="shared" si="6"/>
        <v>2</v>
      </c>
      <c r="O43" s="192" t="str">
        <f t="shared" si="5"/>
        <v>OK</v>
      </c>
      <c r="P43" s="143"/>
      <c r="Q43" s="147"/>
      <c r="R43" s="143"/>
      <c r="S43" s="143"/>
      <c r="T43" s="143"/>
      <c r="U43" s="137">
        <f>SUM(V43:AC43)</f>
        <v>2</v>
      </c>
      <c r="V43" s="143"/>
      <c r="W43" s="143"/>
      <c r="X43" s="143"/>
      <c r="Y43" s="143"/>
      <c r="Z43" s="143"/>
      <c r="AA43" s="143"/>
      <c r="AB43" s="145">
        <v>1</v>
      </c>
      <c r="AC43" s="145">
        <v>1</v>
      </c>
      <c r="AD43" s="143"/>
      <c r="AE43" s="143"/>
      <c r="AF43" s="143"/>
      <c r="AG43" s="143"/>
      <c r="AH43" s="146">
        <v>1</v>
      </c>
      <c r="AI43" s="147"/>
      <c r="AJ43" s="220">
        <f t="shared" si="1"/>
        <v>3</v>
      </c>
      <c r="AK43" s="220"/>
      <c r="AL43" s="147"/>
      <c r="AM43" s="306"/>
      <c r="AN43" s="306"/>
      <c r="AO43" s="306"/>
      <c r="AP43" s="320">
        <v>1</v>
      </c>
      <c r="AQ43" s="306"/>
      <c r="AR43" s="306"/>
      <c r="AS43" s="306"/>
      <c r="AT43" s="306"/>
      <c r="AU43" s="306"/>
      <c r="AV43" s="312"/>
      <c r="AW43" s="312"/>
      <c r="AX43" s="312"/>
      <c r="AY43" s="312"/>
    </row>
    <row r="44" spans="1:51" s="15" customFormat="1" ht="30" x14ac:dyDescent="0.2">
      <c r="A44" s="548"/>
      <c r="B44" s="534"/>
      <c r="C44" s="143">
        <v>64</v>
      </c>
      <c r="D44" s="141" t="s">
        <v>529</v>
      </c>
      <c r="E44" s="132" t="s">
        <v>92</v>
      </c>
      <c r="F44" s="133" t="s">
        <v>198</v>
      </c>
      <c r="G44" s="132" t="s">
        <v>244</v>
      </c>
      <c r="H44" s="142" t="s">
        <v>35</v>
      </c>
      <c r="I44" s="142" t="s">
        <v>594</v>
      </c>
      <c r="J44" s="132">
        <v>30</v>
      </c>
      <c r="K44" s="132">
        <v>30</v>
      </c>
      <c r="L44" s="191">
        <v>73</v>
      </c>
      <c r="M44" s="232">
        <f t="shared" si="4"/>
        <v>3</v>
      </c>
      <c r="N44" s="329">
        <f t="shared" si="6"/>
        <v>3</v>
      </c>
      <c r="O44" s="192" t="str">
        <f t="shared" si="5"/>
        <v>OK</v>
      </c>
      <c r="P44" s="143"/>
      <c r="Q44" s="143"/>
      <c r="R44" s="143"/>
      <c r="S44" s="150">
        <v>1</v>
      </c>
      <c r="T44" s="144">
        <v>2</v>
      </c>
      <c r="U44" s="147"/>
      <c r="V44" s="143"/>
      <c r="W44" s="143"/>
      <c r="X44" s="143"/>
      <c r="Y44" s="143"/>
      <c r="Z44" s="143"/>
      <c r="AA44" s="143"/>
      <c r="AB44" s="143"/>
      <c r="AC44" s="143"/>
      <c r="AD44" s="143"/>
      <c r="AE44" s="143"/>
      <c r="AF44" s="143"/>
      <c r="AG44" s="143"/>
      <c r="AH44" s="143"/>
      <c r="AI44" s="147"/>
      <c r="AJ44" s="220">
        <f t="shared" si="1"/>
        <v>3</v>
      </c>
      <c r="AK44" s="220"/>
      <c r="AL44" s="147"/>
      <c r="AM44" s="307"/>
      <c r="AN44" s="307"/>
      <c r="AO44" s="306"/>
      <c r="AP44" s="306"/>
      <c r="AQ44" s="306"/>
      <c r="AR44" s="306"/>
      <c r="AS44" s="306"/>
      <c r="AT44" s="306"/>
      <c r="AU44" s="306"/>
      <c r="AV44" s="312"/>
      <c r="AW44" s="312"/>
      <c r="AX44" s="312"/>
      <c r="AY44" s="312"/>
    </row>
    <row r="45" spans="1:51" s="15" customFormat="1" ht="24.75" customHeight="1" x14ac:dyDescent="0.2">
      <c r="A45" s="548"/>
      <c r="B45" s="534"/>
      <c r="C45" s="143">
        <v>65</v>
      </c>
      <c r="D45" s="154" t="s">
        <v>530</v>
      </c>
      <c r="E45" s="132" t="s">
        <v>92</v>
      </c>
      <c r="F45" s="133" t="s">
        <v>198</v>
      </c>
      <c r="G45" s="132" t="s">
        <v>244</v>
      </c>
      <c r="H45" s="142" t="s">
        <v>30</v>
      </c>
      <c r="I45" s="142" t="s">
        <v>583</v>
      </c>
      <c r="J45" s="132">
        <v>30</v>
      </c>
      <c r="K45" s="132">
        <v>30</v>
      </c>
      <c r="L45" s="191">
        <v>57</v>
      </c>
      <c r="M45" s="232">
        <f t="shared" si="4"/>
        <v>9</v>
      </c>
      <c r="N45" s="329">
        <f t="shared" si="6"/>
        <v>8</v>
      </c>
      <c r="O45" s="192" t="str">
        <f t="shared" si="5"/>
        <v>OK</v>
      </c>
      <c r="P45" s="147"/>
      <c r="Q45" s="161">
        <v>1</v>
      </c>
      <c r="R45" s="169">
        <v>1</v>
      </c>
      <c r="S45" s="162">
        <v>2</v>
      </c>
      <c r="T45" s="147"/>
      <c r="U45" s="137">
        <f>SUM(V45:AC45)</f>
        <v>4</v>
      </c>
      <c r="V45" s="147"/>
      <c r="W45" s="147"/>
      <c r="X45" s="147"/>
      <c r="Y45" s="147"/>
      <c r="Z45" s="147"/>
      <c r="AA45" s="137">
        <v>3</v>
      </c>
      <c r="AB45" s="137">
        <v>1</v>
      </c>
      <c r="AC45" s="147"/>
      <c r="AD45" s="147"/>
      <c r="AE45" s="147"/>
      <c r="AF45" s="147"/>
      <c r="AG45" s="147"/>
      <c r="AH45" s="140">
        <v>1</v>
      </c>
      <c r="AI45" s="147"/>
      <c r="AJ45" s="220">
        <f t="shared" si="1"/>
        <v>9</v>
      </c>
      <c r="AK45" s="220"/>
      <c r="AL45" s="147"/>
      <c r="AM45" s="306"/>
      <c r="AN45" s="306"/>
      <c r="AO45" s="306"/>
      <c r="AP45" s="320">
        <v>1</v>
      </c>
      <c r="AQ45" s="306"/>
      <c r="AR45" s="306"/>
      <c r="AS45" s="306"/>
      <c r="AT45" s="306"/>
      <c r="AU45" s="306"/>
      <c r="AV45" s="312"/>
      <c r="AW45" s="312"/>
      <c r="AX45" s="312"/>
      <c r="AY45" s="312"/>
    </row>
    <row r="46" spans="1:51" s="15" customFormat="1" ht="85.5" customHeight="1" x14ac:dyDescent="0.2">
      <c r="A46" s="548"/>
      <c r="B46" s="534"/>
      <c r="C46" s="143">
        <v>66</v>
      </c>
      <c r="D46" s="154" t="s">
        <v>531</v>
      </c>
      <c r="E46" s="132" t="s">
        <v>218</v>
      </c>
      <c r="F46" s="133" t="s">
        <v>454</v>
      </c>
      <c r="G46" s="132" t="s">
        <v>279</v>
      </c>
      <c r="H46" s="142" t="s">
        <v>4</v>
      </c>
      <c r="I46" s="142" t="s">
        <v>595</v>
      </c>
      <c r="J46" s="132">
        <v>30</v>
      </c>
      <c r="K46" s="132">
        <v>30</v>
      </c>
      <c r="L46" s="191">
        <v>1501.93</v>
      </c>
      <c r="M46" s="232">
        <f t="shared" si="4"/>
        <v>1</v>
      </c>
      <c r="N46" s="329">
        <f>M46-(SUM(AK46:AQ46))</f>
        <v>0</v>
      </c>
      <c r="O46" s="192" t="str">
        <f t="shared" si="5"/>
        <v>ATENÇÃO</v>
      </c>
      <c r="P46" s="147"/>
      <c r="Q46" s="147"/>
      <c r="R46" s="147"/>
      <c r="S46" s="147"/>
      <c r="T46" s="147"/>
      <c r="U46" s="147"/>
      <c r="V46" s="147"/>
      <c r="W46" s="147"/>
      <c r="X46" s="147"/>
      <c r="Y46" s="147"/>
      <c r="Z46" s="147"/>
      <c r="AA46" s="147"/>
      <c r="AB46" s="147"/>
      <c r="AC46" s="147"/>
      <c r="AD46" s="147"/>
      <c r="AE46" s="147"/>
      <c r="AF46" s="156">
        <v>1</v>
      </c>
      <c r="AG46" s="147"/>
      <c r="AH46" s="147"/>
      <c r="AI46" s="147"/>
      <c r="AJ46" s="220">
        <f t="shared" si="1"/>
        <v>1</v>
      </c>
      <c r="AK46" s="220"/>
      <c r="AL46" s="147"/>
      <c r="AM46" s="306"/>
      <c r="AN46" s="306"/>
      <c r="AO46" s="306"/>
      <c r="AP46" s="306"/>
      <c r="AQ46" s="320">
        <v>1</v>
      </c>
      <c r="AR46" s="306"/>
      <c r="AS46" s="306"/>
      <c r="AT46" s="306"/>
      <c r="AU46" s="306"/>
      <c r="AV46" s="312"/>
      <c r="AW46" s="312"/>
      <c r="AX46" s="312"/>
      <c r="AY46" s="312"/>
    </row>
    <row r="47" spans="1:51" s="15" customFormat="1" ht="30.75" customHeight="1" x14ac:dyDescent="0.2">
      <c r="A47" s="548"/>
      <c r="B47" s="534"/>
      <c r="C47" s="143">
        <v>67</v>
      </c>
      <c r="D47" s="149" t="s">
        <v>532</v>
      </c>
      <c r="E47" s="132" t="s">
        <v>95</v>
      </c>
      <c r="F47" s="133" t="s">
        <v>194</v>
      </c>
      <c r="G47" s="132" t="s">
        <v>273</v>
      </c>
      <c r="H47" s="142" t="s">
        <v>30</v>
      </c>
      <c r="I47" s="142" t="s">
        <v>586</v>
      </c>
      <c r="J47" s="132">
        <v>30</v>
      </c>
      <c r="K47" s="132">
        <v>30</v>
      </c>
      <c r="L47" s="191">
        <v>223.6</v>
      </c>
      <c r="M47" s="232">
        <f t="shared" si="4"/>
        <v>1</v>
      </c>
      <c r="N47" s="329">
        <f t="shared" si="6"/>
        <v>1</v>
      </c>
      <c r="O47" s="192" t="str">
        <f t="shared" si="5"/>
        <v>OK</v>
      </c>
      <c r="P47" s="143"/>
      <c r="Q47" s="147"/>
      <c r="R47" s="143"/>
      <c r="S47" s="143"/>
      <c r="T47" s="143"/>
      <c r="U47" s="137">
        <f>SUM(V47:AC47)</f>
        <v>1</v>
      </c>
      <c r="V47" s="143"/>
      <c r="W47" s="143"/>
      <c r="X47" s="143"/>
      <c r="Y47" s="143"/>
      <c r="Z47" s="143"/>
      <c r="AA47" s="145">
        <v>1</v>
      </c>
      <c r="AB47" s="143"/>
      <c r="AC47" s="143"/>
      <c r="AD47" s="143"/>
      <c r="AE47" s="143"/>
      <c r="AF47" s="143"/>
      <c r="AG47" s="143"/>
      <c r="AH47" s="143"/>
      <c r="AI47" s="147"/>
      <c r="AJ47" s="220">
        <f t="shared" si="1"/>
        <v>1</v>
      </c>
      <c r="AK47" s="220"/>
      <c r="AL47" s="147"/>
      <c r="AM47" s="306"/>
      <c r="AN47" s="306"/>
      <c r="AO47" s="306"/>
      <c r="AP47" s="306"/>
      <c r="AQ47" s="306"/>
      <c r="AR47" s="306"/>
      <c r="AS47" s="306"/>
      <c r="AT47" s="306"/>
      <c r="AU47" s="306"/>
      <c r="AV47" s="312"/>
      <c r="AW47" s="312"/>
      <c r="AX47" s="312"/>
      <c r="AY47" s="312"/>
    </row>
    <row r="48" spans="1:51" s="15" customFormat="1" ht="45" x14ac:dyDescent="0.2">
      <c r="A48" s="548"/>
      <c r="B48" s="534"/>
      <c r="C48" s="143">
        <v>68</v>
      </c>
      <c r="D48" s="166" t="s">
        <v>533</v>
      </c>
      <c r="E48" s="132" t="s">
        <v>95</v>
      </c>
      <c r="F48" s="133" t="s">
        <v>198</v>
      </c>
      <c r="G48" s="132" t="s">
        <v>307</v>
      </c>
      <c r="H48" s="142" t="s">
        <v>30</v>
      </c>
      <c r="I48" s="142" t="s">
        <v>586</v>
      </c>
      <c r="J48" s="132">
        <v>30</v>
      </c>
      <c r="K48" s="132">
        <v>30</v>
      </c>
      <c r="L48" s="196">
        <v>152.72</v>
      </c>
      <c r="M48" s="232">
        <f t="shared" si="4"/>
        <v>6</v>
      </c>
      <c r="N48" s="329">
        <f t="shared" si="6"/>
        <v>4</v>
      </c>
      <c r="O48" s="192" t="str">
        <f t="shared" si="5"/>
        <v>OK</v>
      </c>
      <c r="P48" s="143"/>
      <c r="Q48" s="160">
        <v>1</v>
      </c>
      <c r="R48" s="143"/>
      <c r="S48" s="150">
        <v>2</v>
      </c>
      <c r="T48" s="143"/>
      <c r="U48" s="137">
        <f>SUM(V48:AC48)</f>
        <v>2</v>
      </c>
      <c r="V48" s="143"/>
      <c r="W48" s="145">
        <v>1</v>
      </c>
      <c r="X48" s="143"/>
      <c r="Y48" s="143"/>
      <c r="Z48" s="143"/>
      <c r="AA48" s="143"/>
      <c r="AB48" s="145">
        <v>1</v>
      </c>
      <c r="AC48" s="143"/>
      <c r="AD48" s="143"/>
      <c r="AE48" s="143"/>
      <c r="AF48" s="143"/>
      <c r="AG48" s="143"/>
      <c r="AH48" s="146">
        <v>1</v>
      </c>
      <c r="AI48" s="147"/>
      <c r="AJ48" s="220">
        <f t="shared" si="1"/>
        <v>6</v>
      </c>
      <c r="AK48" s="220"/>
      <c r="AL48" s="147"/>
      <c r="AM48" s="306"/>
      <c r="AN48" s="320">
        <v>1</v>
      </c>
      <c r="AO48" s="306"/>
      <c r="AP48" s="320">
        <v>1</v>
      </c>
      <c r="AQ48" s="306"/>
      <c r="AR48" s="306"/>
      <c r="AS48" s="306"/>
      <c r="AT48" s="306"/>
      <c r="AU48" s="306"/>
      <c r="AV48" s="312"/>
      <c r="AW48" s="312"/>
      <c r="AX48" s="312"/>
      <c r="AY48" s="312"/>
    </row>
    <row r="49" spans="1:51" s="15" customFormat="1" ht="45" x14ac:dyDescent="0.2">
      <c r="A49" s="548"/>
      <c r="B49" s="534"/>
      <c r="C49" s="143">
        <v>69</v>
      </c>
      <c r="D49" s="149" t="s">
        <v>534</v>
      </c>
      <c r="E49" s="132" t="s">
        <v>95</v>
      </c>
      <c r="F49" s="133" t="s">
        <v>198</v>
      </c>
      <c r="G49" s="132" t="s">
        <v>246</v>
      </c>
      <c r="H49" s="142" t="s">
        <v>30</v>
      </c>
      <c r="I49" s="142" t="s">
        <v>583</v>
      </c>
      <c r="J49" s="132">
        <v>30</v>
      </c>
      <c r="K49" s="132">
        <v>30</v>
      </c>
      <c r="L49" s="191">
        <v>55.49</v>
      </c>
      <c r="M49" s="232">
        <f t="shared" si="4"/>
        <v>10</v>
      </c>
      <c r="N49" s="329">
        <f t="shared" si="6"/>
        <v>9</v>
      </c>
      <c r="O49" s="192" t="str">
        <f t="shared" si="5"/>
        <v>OK</v>
      </c>
      <c r="P49" s="143"/>
      <c r="Q49" s="147"/>
      <c r="R49" s="170">
        <v>1</v>
      </c>
      <c r="S49" s="150">
        <v>2</v>
      </c>
      <c r="T49" s="143"/>
      <c r="U49" s="137">
        <f>SUM(V49:AE49)</f>
        <v>6</v>
      </c>
      <c r="V49" s="143"/>
      <c r="W49" s="143"/>
      <c r="X49" s="143"/>
      <c r="Y49" s="143"/>
      <c r="Z49" s="143"/>
      <c r="AA49" s="145">
        <v>3</v>
      </c>
      <c r="AB49" s="145">
        <v>1</v>
      </c>
      <c r="AC49" s="145">
        <v>1</v>
      </c>
      <c r="AD49" s="143"/>
      <c r="AE49" s="145">
        <v>1</v>
      </c>
      <c r="AF49" s="148"/>
      <c r="AG49" s="143"/>
      <c r="AH49" s="146">
        <v>1</v>
      </c>
      <c r="AI49" s="147"/>
      <c r="AJ49" s="220">
        <f t="shared" si="1"/>
        <v>10</v>
      </c>
      <c r="AK49" s="220"/>
      <c r="AL49" s="147"/>
      <c r="AM49" s="306"/>
      <c r="AN49" s="306"/>
      <c r="AO49" s="306"/>
      <c r="AP49" s="320">
        <v>1</v>
      </c>
      <c r="AQ49" s="306"/>
      <c r="AR49" s="306"/>
      <c r="AS49" s="306"/>
      <c r="AT49" s="306"/>
      <c r="AU49" s="306"/>
      <c r="AV49" s="312"/>
      <c r="AW49" s="312"/>
      <c r="AX49" s="312"/>
      <c r="AY49" s="312"/>
    </row>
    <row r="50" spans="1:51" s="15" customFormat="1" ht="15.75" customHeight="1" x14ac:dyDescent="0.2">
      <c r="A50" s="548"/>
      <c r="B50" s="534"/>
      <c r="C50" s="143">
        <v>70</v>
      </c>
      <c r="D50" s="154" t="s">
        <v>535</v>
      </c>
      <c r="E50" s="132" t="s">
        <v>95</v>
      </c>
      <c r="F50" s="133" t="s">
        <v>198</v>
      </c>
      <c r="G50" s="132" t="s">
        <v>246</v>
      </c>
      <c r="H50" s="142" t="s">
        <v>30</v>
      </c>
      <c r="I50" s="142" t="s">
        <v>583</v>
      </c>
      <c r="J50" s="132">
        <v>30</v>
      </c>
      <c r="K50" s="132">
        <v>30</v>
      </c>
      <c r="L50" s="142">
        <v>35.880000000000003</v>
      </c>
      <c r="M50" s="232">
        <f t="shared" si="4"/>
        <v>4</v>
      </c>
      <c r="N50" s="329">
        <f>M50-(SUM(AK50:AX50))</f>
        <v>2</v>
      </c>
      <c r="O50" s="192" t="str">
        <f t="shared" si="5"/>
        <v>OK</v>
      </c>
      <c r="P50" s="147"/>
      <c r="Q50" s="161">
        <v>2</v>
      </c>
      <c r="R50" s="147"/>
      <c r="S50" s="162">
        <v>1</v>
      </c>
      <c r="T50" s="147"/>
      <c r="U50" s="137">
        <f>SUM(V50:AC50)</f>
        <v>1</v>
      </c>
      <c r="V50" s="147"/>
      <c r="W50" s="147"/>
      <c r="X50" s="147"/>
      <c r="Y50" s="147"/>
      <c r="Z50" s="147"/>
      <c r="AA50" s="147"/>
      <c r="AB50" s="137">
        <v>1</v>
      </c>
      <c r="AC50" s="147"/>
      <c r="AD50" s="147"/>
      <c r="AE50" s="147"/>
      <c r="AF50" s="147"/>
      <c r="AG50" s="147"/>
      <c r="AH50" s="147"/>
      <c r="AI50" s="147"/>
      <c r="AJ50" s="220">
        <f t="shared" si="1"/>
        <v>4</v>
      </c>
      <c r="AK50" s="220"/>
      <c r="AL50" s="147"/>
      <c r="AM50" s="306"/>
      <c r="AN50" s="306"/>
      <c r="AO50" s="320">
        <v>1</v>
      </c>
      <c r="AP50" s="306"/>
      <c r="AQ50" s="306"/>
      <c r="AR50" s="306"/>
      <c r="AS50" s="306"/>
      <c r="AT50" s="306"/>
      <c r="AU50" s="306"/>
      <c r="AV50" s="312"/>
      <c r="AW50" s="312"/>
      <c r="AX50" s="322">
        <v>1</v>
      </c>
      <c r="AY50" s="312"/>
    </row>
    <row r="51" spans="1:51" s="15" customFormat="1" ht="75" x14ac:dyDescent="0.2">
      <c r="A51" s="548"/>
      <c r="B51" s="534"/>
      <c r="C51" s="143">
        <v>71</v>
      </c>
      <c r="D51" s="141" t="s">
        <v>536</v>
      </c>
      <c r="E51" s="152" t="s">
        <v>218</v>
      </c>
      <c r="F51" s="153" t="s">
        <v>454</v>
      </c>
      <c r="G51" s="152" t="s">
        <v>285</v>
      </c>
      <c r="H51" s="142" t="s">
        <v>4</v>
      </c>
      <c r="I51" s="142" t="s">
        <v>595</v>
      </c>
      <c r="J51" s="132">
        <v>30</v>
      </c>
      <c r="K51" s="132">
        <v>30</v>
      </c>
      <c r="L51" s="191">
        <v>1043.04</v>
      </c>
      <c r="M51" s="232">
        <f t="shared" si="4"/>
        <v>1</v>
      </c>
      <c r="N51" s="329">
        <f>M51-(SUM(AK51:AQ51))</f>
        <v>0</v>
      </c>
      <c r="O51" s="192" t="str">
        <f t="shared" si="5"/>
        <v>ATENÇÃO</v>
      </c>
      <c r="P51" s="147"/>
      <c r="Q51" s="147"/>
      <c r="R51" s="147"/>
      <c r="S51" s="147"/>
      <c r="T51" s="147"/>
      <c r="U51" s="147"/>
      <c r="V51" s="147"/>
      <c r="W51" s="147"/>
      <c r="X51" s="147"/>
      <c r="Y51" s="147"/>
      <c r="Z51" s="147"/>
      <c r="AA51" s="147"/>
      <c r="AB51" s="147"/>
      <c r="AC51" s="147"/>
      <c r="AD51" s="147"/>
      <c r="AE51" s="147"/>
      <c r="AF51" s="156">
        <v>1</v>
      </c>
      <c r="AG51" s="147"/>
      <c r="AH51" s="147"/>
      <c r="AI51" s="147"/>
      <c r="AJ51" s="220">
        <f t="shared" si="1"/>
        <v>1</v>
      </c>
      <c r="AK51" s="220"/>
      <c r="AL51" s="147"/>
      <c r="AM51" s="306"/>
      <c r="AN51" s="306"/>
      <c r="AO51" s="306"/>
      <c r="AP51" s="306"/>
      <c r="AQ51" s="320">
        <v>1</v>
      </c>
      <c r="AR51" s="306"/>
      <c r="AS51" s="306"/>
      <c r="AT51" s="306"/>
      <c r="AU51" s="306"/>
      <c r="AV51" s="312"/>
      <c r="AW51" s="312"/>
      <c r="AX51" s="312"/>
      <c r="AY51" s="312"/>
    </row>
    <row r="52" spans="1:51" s="15" customFormat="1" ht="75" x14ac:dyDescent="0.2">
      <c r="A52" s="548"/>
      <c r="B52" s="534"/>
      <c r="C52" s="143">
        <v>72</v>
      </c>
      <c r="D52" s="158" t="s">
        <v>537</v>
      </c>
      <c r="E52" s="132" t="s">
        <v>228</v>
      </c>
      <c r="F52" s="133" t="s">
        <v>455</v>
      </c>
      <c r="G52" s="132" t="s">
        <v>281</v>
      </c>
      <c r="H52" s="142" t="s">
        <v>4</v>
      </c>
      <c r="I52" s="142" t="s">
        <v>595</v>
      </c>
      <c r="J52" s="132">
        <v>30</v>
      </c>
      <c r="K52" s="132">
        <v>30</v>
      </c>
      <c r="L52" s="142">
        <v>453.66</v>
      </c>
      <c r="M52" s="232">
        <f t="shared" si="4"/>
        <v>1</v>
      </c>
      <c r="N52" s="329">
        <f>M52-(SUM(AK52:AQ52))</f>
        <v>0</v>
      </c>
      <c r="O52" s="192" t="str">
        <f t="shared" si="5"/>
        <v>ATENÇÃO</v>
      </c>
      <c r="P52" s="143"/>
      <c r="Q52" s="143"/>
      <c r="R52" s="143"/>
      <c r="S52" s="143"/>
      <c r="T52" s="143"/>
      <c r="U52" s="147"/>
      <c r="V52" s="143"/>
      <c r="W52" s="143"/>
      <c r="X52" s="143"/>
      <c r="Y52" s="143"/>
      <c r="Z52" s="143"/>
      <c r="AA52" s="143"/>
      <c r="AB52" s="143"/>
      <c r="AC52" s="143"/>
      <c r="AD52" s="143"/>
      <c r="AE52" s="143"/>
      <c r="AF52" s="165">
        <v>1</v>
      </c>
      <c r="AG52" s="143"/>
      <c r="AH52" s="143"/>
      <c r="AI52" s="147"/>
      <c r="AJ52" s="220">
        <f t="shared" si="1"/>
        <v>1</v>
      </c>
      <c r="AK52" s="220"/>
      <c r="AL52" s="147"/>
      <c r="AM52" s="306"/>
      <c r="AN52" s="306"/>
      <c r="AO52" s="306"/>
      <c r="AP52" s="306"/>
      <c r="AQ52" s="320">
        <v>1</v>
      </c>
      <c r="AR52" s="306"/>
      <c r="AS52" s="306"/>
      <c r="AT52" s="306"/>
      <c r="AU52" s="306"/>
      <c r="AV52" s="312"/>
      <c r="AW52" s="312"/>
      <c r="AX52" s="312"/>
      <c r="AY52" s="312"/>
    </row>
    <row r="53" spans="1:51" s="15" customFormat="1" ht="45" x14ac:dyDescent="0.2">
      <c r="A53" s="548"/>
      <c r="B53" s="534"/>
      <c r="C53" s="143">
        <v>73</v>
      </c>
      <c r="D53" s="141" t="s">
        <v>538</v>
      </c>
      <c r="E53" s="152" t="s">
        <v>95</v>
      </c>
      <c r="F53" s="153" t="s">
        <v>194</v>
      </c>
      <c r="G53" s="152" t="s">
        <v>236</v>
      </c>
      <c r="H53" s="142" t="s">
        <v>4</v>
      </c>
      <c r="I53" s="142" t="s">
        <v>587</v>
      </c>
      <c r="J53" s="132">
        <v>30</v>
      </c>
      <c r="K53" s="132">
        <v>30</v>
      </c>
      <c r="L53" s="142">
        <v>84.07</v>
      </c>
      <c r="M53" s="232">
        <f t="shared" si="4"/>
        <v>1</v>
      </c>
      <c r="N53" s="329">
        <f t="shared" si="6"/>
        <v>1</v>
      </c>
      <c r="O53" s="192" t="str">
        <f t="shared" si="5"/>
        <v>OK</v>
      </c>
      <c r="P53" s="143"/>
      <c r="Q53" s="147"/>
      <c r="R53" s="143"/>
      <c r="S53" s="150">
        <v>1</v>
      </c>
      <c r="T53" s="143"/>
      <c r="U53" s="147"/>
      <c r="V53" s="143"/>
      <c r="W53" s="143"/>
      <c r="X53" s="143"/>
      <c r="Y53" s="143"/>
      <c r="Z53" s="143"/>
      <c r="AA53" s="143"/>
      <c r="AB53" s="143"/>
      <c r="AC53" s="143"/>
      <c r="AD53" s="143"/>
      <c r="AE53" s="143"/>
      <c r="AF53" s="143"/>
      <c r="AG53" s="143"/>
      <c r="AH53" s="143"/>
      <c r="AI53" s="147"/>
      <c r="AJ53" s="220">
        <f t="shared" si="1"/>
        <v>1</v>
      </c>
      <c r="AK53" s="220"/>
      <c r="AL53" s="147"/>
      <c r="AM53" s="307"/>
      <c r="AN53" s="307"/>
      <c r="AO53" s="306"/>
      <c r="AP53" s="306"/>
      <c r="AQ53" s="306"/>
      <c r="AR53" s="306"/>
      <c r="AS53" s="306"/>
      <c r="AT53" s="306"/>
      <c r="AU53" s="306"/>
      <c r="AV53" s="312"/>
      <c r="AW53" s="312"/>
      <c r="AX53" s="312"/>
      <c r="AY53" s="312"/>
    </row>
    <row r="54" spans="1:51" s="15" customFormat="1" ht="15.75" customHeight="1" x14ac:dyDescent="0.2">
      <c r="A54" s="548"/>
      <c r="B54" s="534"/>
      <c r="C54" s="143">
        <v>74</v>
      </c>
      <c r="D54" s="141" t="s">
        <v>166</v>
      </c>
      <c r="E54" s="152" t="s">
        <v>95</v>
      </c>
      <c r="F54" s="153" t="s">
        <v>194</v>
      </c>
      <c r="G54" s="152" t="s">
        <v>236</v>
      </c>
      <c r="H54" s="142" t="s">
        <v>4</v>
      </c>
      <c r="I54" s="142" t="s">
        <v>583</v>
      </c>
      <c r="J54" s="132">
        <v>30</v>
      </c>
      <c r="K54" s="132">
        <v>30</v>
      </c>
      <c r="L54" s="142">
        <v>11.32</v>
      </c>
      <c r="M54" s="232">
        <f t="shared" si="4"/>
        <v>1</v>
      </c>
      <c r="N54" s="329">
        <f t="shared" si="6"/>
        <v>1</v>
      </c>
      <c r="O54" s="192" t="str">
        <f t="shared" si="5"/>
        <v>OK</v>
      </c>
      <c r="P54" s="143"/>
      <c r="Q54" s="147"/>
      <c r="R54" s="143"/>
      <c r="S54" s="143"/>
      <c r="T54" s="143"/>
      <c r="U54" s="137">
        <f>SUM(V54:AC54)</f>
        <v>1</v>
      </c>
      <c r="V54" s="143"/>
      <c r="W54" s="143"/>
      <c r="X54" s="143"/>
      <c r="Y54" s="143"/>
      <c r="Z54" s="143"/>
      <c r="AA54" s="145">
        <v>1</v>
      </c>
      <c r="AB54" s="143"/>
      <c r="AC54" s="143"/>
      <c r="AD54" s="143"/>
      <c r="AE54" s="143"/>
      <c r="AF54" s="143"/>
      <c r="AG54" s="143"/>
      <c r="AH54" s="143"/>
      <c r="AI54" s="147"/>
      <c r="AJ54" s="220">
        <f t="shared" si="1"/>
        <v>1</v>
      </c>
      <c r="AK54" s="220"/>
      <c r="AL54" s="147"/>
      <c r="AM54" s="307"/>
      <c r="AN54" s="307"/>
      <c r="AO54" s="306"/>
      <c r="AP54" s="306"/>
      <c r="AQ54" s="306"/>
      <c r="AR54" s="306"/>
      <c r="AS54" s="306"/>
      <c r="AT54" s="306"/>
      <c r="AU54" s="306"/>
      <c r="AV54" s="312"/>
      <c r="AW54" s="312"/>
      <c r="AX54" s="312"/>
      <c r="AY54" s="312"/>
    </row>
    <row r="55" spans="1:51" s="15" customFormat="1" ht="30" x14ac:dyDescent="0.25">
      <c r="A55" s="548"/>
      <c r="B55" s="534"/>
      <c r="C55" s="143">
        <v>75</v>
      </c>
      <c r="D55" s="151" t="s">
        <v>539</v>
      </c>
      <c r="E55" s="152" t="s">
        <v>95</v>
      </c>
      <c r="F55" s="153" t="s">
        <v>194</v>
      </c>
      <c r="G55" s="152" t="s">
        <v>236</v>
      </c>
      <c r="H55" s="142" t="s">
        <v>30</v>
      </c>
      <c r="I55" s="142" t="s">
        <v>596</v>
      </c>
      <c r="J55" s="132">
        <v>30</v>
      </c>
      <c r="K55" s="132">
        <v>30</v>
      </c>
      <c r="L55" s="142">
        <v>234.03</v>
      </c>
      <c r="M55" s="232">
        <f t="shared" si="4"/>
        <v>4</v>
      </c>
      <c r="N55" s="329">
        <f t="shared" si="6"/>
        <v>4</v>
      </c>
      <c r="O55" s="192" t="str">
        <f t="shared" si="5"/>
        <v>OK</v>
      </c>
      <c r="P55" s="143"/>
      <c r="Q55" s="147"/>
      <c r="R55" s="143"/>
      <c r="S55" s="150">
        <v>2</v>
      </c>
      <c r="T55" s="144">
        <v>2</v>
      </c>
      <c r="U55" s="147"/>
      <c r="V55" s="143"/>
      <c r="W55" s="143"/>
      <c r="X55" s="143"/>
      <c r="Y55" s="143"/>
      <c r="Z55" s="143"/>
      <c r="AA55" s="143"/>
      <c r="AB55" s="143"/>
      <c r="AC55" s="143"/>
      <c r="AD55" s="143"/>
      <c r="AE55" s="143"/>
      <c r="AF55" s="143"/>
      <c r="AG55" s="143"/>
      <c r="AH55" s="143"/>
      <c r="AI55" s="147"/>
      <c r="AJ55" s="220">
        <f t="shared" si="1"/>
        <v>4</v>
      </c>
      <c r="AK55" s="220"/>
      <c r="AL55" s="147"/>
      <c r="AM55" s="306"/>
      <c r="AN55" s="306"/>
      <c r="AO55" s="306"/>
      <c r="AP55" s="306"/>
      <c r="AQ55" s="306"/>
      <c r="AR55" s="306"/>
      <c r="AS55" s="306"/>
      <c r="AT55" s="306"/>
      <c r="AU55" s="306"/>
      <c r="AV55" s="312"/>
      <c r="AW55" s="312"/>
      <c r="AX55" s="312"/>
      <c r="AY55" s="312"/>
    </row>
    <row r="56" spans="1:51" s="15" customFormat="1" ht="30" x14ac:dyDescent="0.2">
      <c r="A56" s="548"/>
      <c r="B56" s="534"/>
      <c r="C56" s="143">
        <v>76</v>
      </c>
      <c r="D56" s="141" t="s">
        <v>540</v>
      </c>
      <c r="E56" s="142" t="s">
        <v>95</v>
      </c>
      <c r="F56" s="157" t="s">
        <v>194</v>
      </c>
      <c r="G56" s="142" t="s">
        <v>247</v>
      </c>
      <c r="H56" s="142" t="s">
        <v>4</v>
      </c>
      <c r="I56" s="196" t="s">
        <v>583</v>
      </c>
      <c r="J56" s="132">
        <v>30</v>
      </c>
      <c r="K56" s="132">
        <v>30</v>
      </c>
      <c r="L56" s="142">
        <v>44.09</v>
      </c>
      <c r="M56" s="232">
        <f t="shared" si="4"/>
        <v>7</v>
      </c>
      <c r="N56" s="329">
        <f t="shared" si="6"/>
        <v>5</v>
      </c>
      <c r="O56" s="192" t="str">
        <f t="shared" si="5"/>
        <v>OK</v>
      </c>
      <c r="P56" s="143"/>
      <c r="Q56" s="147"/>
      <c r="R56" s="143"/>
      <c r="S56" s="150">
        <v>1</v>
      </c>
      <c r="T56" s="143"/>
      <c r="U56" s="137">
        <f>SUM(V56:AE56)</f>
        <v>6</v>
      </c>
      <c r="V56" s="143"/>
      <c r="W56" s="145">
        <v>2</v>
      </c>
      <c r="X56" s="143"/>
      <c r="Y56" s="143"/>
      <c r="Z56" s="143"/>
      <c r="AA56" s="145">
        <v>2</v>
      </c>
      <c r="AB56" s="143"/>
      <c r="AC56" s="145">
        <v>1</v>
      </c>
      <c r="AD56" s="143"/>
      <c r="AE56" s="145">
        <v>1</v>
      </c>
      <c r="AF56" s="148"/>
      <c r="AG56" s="143"/>
      <c r="AH56" s="143"/>
      <c r="AI56" s="147"/>
      <c r="AJ56" s="220">
        <f t="shared" si="1"/>
        <v>7</v>
      </c>
      <c r="AK56" s="220"/>
      <c r="AL56" s="147"/>
      <c r="AM56" s="306"/>
      <c r="AN56" s="320">
        <v>2</v>
      </c>
      <c r="AO56" s="306"/>
      <c r="AP56" s="306"/>
      <c r="AQ56" s="306"/>
      <c r="AR56" s="306"/>
      <c r="AS56" s="306"/>
      <c r="AT56" s="306"/>
      <c r="AU56" s="306"/>
      <c r="AV56" s="312"/>
      <c r="AW56" s="312"/>
      <c r="AX56" s="312"/>
      <c r="AY56" s="312"/>
    </row>
    <row r="57" spans="1:51" s="15" customFormat="1" ht="15.75" customHeight="1" x14ac:dyDescent="0.25">
      <c r="A57" s="548"/>
      <c r="B57" s="534"/>
      <c r="C57" s="143">
        <v>77</v>
      </c>
      <c r="D57" s="197" t="s">
        <v>597</v>
      </c>
      <c r="E57" s="132" t="s">
        <v>95</v>
      </c>
      <c r="F57" s="133" t="s">
        <v>194</v>
      </c>
      <c r="G57" s="132" t="s">
        <v>303</v>
      </c>
      <c r="H57" s="142" t="s">
        <v>4</v>
      </c>
      <c r="I57" s="142" t="s">
        <v>583</v>
      </c>
      <c r="J57" s="132">
        <v>30</v>
      </c>
      <c r="K57" s="132">
        <v>30</v>
      </c>
      <c r="L57" s="142">
        <v>12.85</v>
      </c>
      <c r="M57" s="232">
        <f t="shared" si="4"/>
        <v>1</v>
      </c>
      <c r="N57" s="329">
        <f t="shared" si="6"/>
        <v>1</v>
      </c>
      <c r="O57" s="192" t="str">
        <f t="shared" si="5"/>
        <v>OK</v>
      </c>
      <c r="P57" s="143"/>
      <c r="Q57" s="147"/>
      <c r="R57" s="143"/>
      <c r="S57" s="143"/>
      <c r="T57" s="143"/>
      <c r="U57" s="137">
        <f>SUM(V57:AC57)</f>
        <v>1</v>
      </c>
      <c r="V57" s="143"/>
      <c r="W57" s="143"/>
      <c r="X57" s="143"/>
      <c r="Y57" s="143"/>
      <c r="Z57" s="143"/>
      <c r="AA57" s="145">
        <v>1</v>
      </c>
      <c r="AB57" s="143"/>
      <c r="AC57" s="143"/>
      <c r="AD57" s="143"/>
      <c r="AE57" s="143"/>
      <c r="AF57" s="143"/>
      <c r="AG57" s="143"/>
      <c r="AH57" s="143"/>
      <c r="AI57" s="147"/>
      <c r="AJ57" s="220">
        <f t="shared" si="1"/>
        <v>1</v>
      </c>
      <c r="AK57" s="220"/>
      <c r="AL57" s="147"/>
      <c r="AM57" s="306"/>
      <c r="AN57" s="306"/>
      <c r="AO57" s="306"/>
      <c r="AP57" s="306"/>
      <c r="AQ57" s="306"/>
      <c r="AR57" s="306"/>
      <c r="AS57" s="306"/>
      <c r="AT57" s="306"/>
      <c r="AU57" s="306"/>
      <c r="AV57" s="312"/>
      <c r="AW57" s="312"/>
      <c r="AX57" s="312"/>
      <c r="AY57" s="312"/>
    </row>
    <row r="58" spans="1:51" s="15" customFormat="1" ht="15.75" customHeight="1" x14ac:dyDescent="0.2">
      <c r="A58" s="548"/>
      <c r="B58" s="534"/>
      <c r="C58" s="143">
        <v>78</v>
      </c>
      <c r="D58" s="158" t="s">
        <v>541</v>
      </c>
      <c r="E58" s="132" t="s">
        <v>95</v>
      </c>
      <c r="F58" s="133" t="s">
        <v>204</v>
      </c>
      <c r="G58" s="132" t="s">
        <v>245</v>
      </c>
      <c r="H58" s="142" t="s">
        <v>4</v>
      </c>
      <c r="I58" s="142" t="s">
        <v>598</v>
      </c>
      <c r="J58" s="132">
        <v>30</v>
      </c>
      <c r="K58" s="132">
        <v>30</v>
      </c>
      <c r="L58" s="191">
        <v>6.1</v>
      </c>
      <c r="M58" s="232">
        <f t="shared" si="4"/>
        <v>37</v>
      </c>
      <c r="N58" s="329">
        <f t="shared" si="6"/>
        <v>37</v>
      </c>
      <c r="O58" s="192" t="str">
        <f t="shared" si="5"/>
        <v>OK</v>
      </c>
      <c r="P58" s="143"/>
      <c r="Q58" s="143"/>
      <c r="R58" s="143"/>
      <c r="S58" s="150">
        <v>20</v>
      </c>
      <c r="T58" s="144">
        <v>12</v>
      </c>
      <c r="U58" s="147"/>
      <c r="V58" s="143"/>
      <c r="W58" s="143"/>
      <c r="X58" s="143"/>
      <c r="Y58" s="143"/>
      <c r="Z58" s="143"/>
      <c r="AA58" s="143"/>
      <c r="AB58" s="143"/>
      <c r="AC58" s="143"/>
      <c r="AD58" s="143"/>
      <c r="AE58" s="143"/>
      <c r="AF58" s="165">
        <v>5</v>
      </c>
      <c r="AG58" s="143"/>
      <c r="AH58" s="143"/>
      <c r="AI58" s="147"/>
      <c r="AJ58" s="220">
        <f t="shared" si="1"/>
        <v>37</v>
      </c>
      <c r="AK58" s="220"/>
      <c r="AL58" s="147"/>
      <c r="AM58" s="306"/>
      <c r="AN58" s="306"/>
      <c r="AO58" s="306"/>
      <c r="AP58" s="306"/>
      <c r="AQ58" s="306"/>
      <c r="AR58" s="306"/>
      <c r="AS58" s="306"/>
      <c r="AT58" s="306"/>
      <c r="AU58" s="306"/>
      <c r="AV58" s="312"/>
      <c r="AW58" s="312"/>
      <c r="AX58" s="312"/>
      <c r="AY58" s="312"/>
    </row>
    <row r="59" spans="1:51" s="15" customFormat="1" ht="15.75" customHeight="1" x14ac:dyDescent="0.2">
      <c r="A59" s="548"/>
      <c r="B59" s="534"/>
      <c r="C59" s="143">
        <v>79</v>
      </c>
      <c r="D59" s="158" t="s">
        <v>542</v>
      </c>
      <c r="E59" s="132" t="s">
        <v>95</v>
      </c>
      <c r="F59" s="133" t="s">
        <v>204</v>
      </c>
      <c r="G59" s="132" t="s">
        <v>245</v>
      </c>
      <c r="H59" s="142" t="s">
        <v>4</v>
      </c>
      <c r="I59" s="142" t="s">
        <v>598</v>
      </c>
      <c r="J59" s="132">
        <v>30</v>
      </c>
      <c r="K59" s="132">
        <v>30</v>
      </c>
      <c r="L59" s="191">
        <v>11.7</v>
      </c>
      <c r="M59" s="232">
        <f t="shared" si="4"/>
        <v>47</v>
      </c>
      <c r="N59" s="329">
        <f t="shared" si="6"/>
        <v>47</v>
      </c>
      <c r="O59" s="192" t="str">
        <f t="shared" si="5"/>
        <v>OK</v>
      </c>
      <c r="P59" s="143"/>
      <c r="Q59" s="143"/>
      <c r="R59" s="143"/>
      <c r="S59" s="150">
        <v>20</v>
      </c>
      <c r="T59" s="144">
        <v>12</v>
      </c>
      <c r="U59" s="137">
        <f t="shared" ref="U59:U64" si="7">SUM(V59:AC59)</f>
        <v>5</v>
      </c>
      <c r="V59" s="143"/>
      <c r="W59" s="143"/>
      <c r="X59" s="145">
        <v>5</v>
      </c>
      <c r="Y59" s="143"/>
      <c r="Z59" s="143"/>
      <c r="AA59" s="143"/>
      <c r="AB59" s="143"/>
      <c r="AC59" s="143"/>
      <c r="AD59" s="143"/>
      <c r="AE59" s="143"/>
      <c r="AF59" s="165">
        <v>10</v>
      </c>
      <c r="AG59" s="143"/>
      <c r="AH59" s="143"/>
      <c r="AI59" s="147"/>
      <c r="AJ59" s="220">
        <f t="shared" si="1"/>
        <v>47</v>
      </c>
      <c r="AK59" s="220"/>
      <c r="AL59" s="147"/>
      <c r="AM59" s="306"/>
      <c r="AN59" s="306"/>
      <c r="AO59" s="306"/>
      <c r="AP59" s="306"/>
      <c r="AQ59" s="306"/>
      <c r="AR59" s="306"/>
      <c r="AS59" s="306"/>
      <c r="AT59" s="306"/>
      <c r="AU59" s="306"/>
      <c r="AV59" s="312"/>
      <c r="AW59" s="312"/>
      <c r="AX59" s="312"/>
      <c r="AY59" s="312"/>
    </row>
    <row r="60" spans="1:51" s="15" customFormat="1" ht="15.75" customHeight="1" x14ac:dyDescent="0.2">
      <c r="A60" s="548"/>
      <c r="B60" s="534"/>
      <c r="C60" s="143">
        <v>80</v>
      </c>
      <c r="D60" s="154" t="s">
        <v>543</v>
      </c>
      <c r="E60" s="132" t="s">
        <v>95</v>
      </c>
      <c r="F60" s="133" t="s">
        <v>204</v>
      </c>
      <c r="G60" s="132" t="s">
        <v>245</v>
      </c>
      <c r="H60" s="142" t="s">
        <v>4</v>
      </c>
      <c r="I60" s="142" t="s">
        <v>598</v>
      </c>
      <c r="J60" s="132">
        <v>30</v>
      </c>
      <c r="K60" s="132">
        <v>30</v>
      </c>
      <c r="L60" s="191">
        <v>12.73</v>
      </c>
      <c r="M60" s="232">
        <f t="shared" si="4"/>
        <v>77</v>
      </c>
      <c r="N60" s="329">
        <f>M60-(SUM(AK60:AX60))</f>
        <v>54</v>
      </c>
      <c r="O60" s="192" t="str">
        <f t="shared" si="5"/>
        <v>OK</v>
      </c>
      <c r="P60" s="143"/>
      <c r="Q60" s="160">
        <v>20</v>
      </c>
      <c r="R60" s="143"/>
      <c r="S60" s="150">
        <v>20</v>
      </c>
      <c r="T60" s="144">
        <v>12</v>
      </c>
      <c r="U60" s="137">
        <f t="shared" si="7"/>
        <v>15</v>
      </c>
      <c r="V60" s="143"/>
      <c r="W60" s="143"/>
      <c r="X60" s="143"/>
      <c r="Y60" s="143"/>
      <c r="Z60" s="143"/>
      <c r="AA60" s="145">
        <v>5</v>
      </c>
      <c r="AB60" s="143"/>
      <c r="AC60" s="145">
        <v>10</v>
      </c>
      <c r="AD60" s="143"/>
      <c r="AE60" s="143"/>
      <c r="AF60" s="165">
        <v>10</v>
      </c>
      <c r="AG60" s="143"/>
      <c r="AH60" s="143"/>
      <c r="AI60" s="147"/>
      <c r="AJ60" s="220">
        <f t="shared" si="1"/>
        <v>77</v>
      </c>
      <c r="AK60" s="140">
        <v>5</v>
      </c>
      <c r="AL60" s="147"/>
      <c r="AM60" s="306"/>
      <c r="AN60" s="306"/>
      <c r="AO60" s="306"/>
      <c r="AP60" s="306"/>
      <c r="AQ60" s="306"/>
      <c r="AR60" s="306"/>
      <c r="AS60" s="306"/>
      <c r="AT60" s="320">
        <v>8</v>
      </c>
      <c r="AU60" s="306"/>
      <c r="AV60" s="312"/>
      <c r="AW60" s="312"/>
      <c r="AX60" s="322">
        <v>10</v>
      </c>
      <c r="AY60" s="312"/>
    </row>
    <row r="61" spans="1:51" s="15" customFormat="1" ht="15.75" customHeight="1" x14ac:dyDescent="0.2">
      <c r="A61" s="548"/>
      <c r="B61" s="534"/>
      <c r="C61" s="143">
        <v>81</v>
      </c>
      <c r="D61" s="332" t="s">
        <v>544</v>
      </c>
      <c r="E61" s="132" t="s">
        <v>95</v>
      </c>
      <c r="F61" s="133" t="s">
        <v>204</v>
      </c>
      <c r="G61" s="132" t="s">
        <v>245</v>
      </c>
      <c r="H61" s="142" t="s">
        <v>30</v>
      </c>
      <c r="I61" s="142" t="s">
        <v>583</v>
      </c>
      <c r="J61" s="132">
        <v>30</v>
      </c>
      <c r="K61" s="132">
        <v>30</v>
      </c>
      <c r="L61" s="191">
        <v>5.55</v>
      </c>
      <c r="M61" s="232">
        <f t="shared" si="4"/>
        <v>10</v>
      </c>
      <c r="N61" s="329">
        <f t="shared" si="6"/>
        <v>10</v>
      </c>
      <c r="O61" s="192" t="str">
        <f t="shared" si="5"/>
        <v>OK</v>
      </c>
      <c r="P61" s="143"/>
      <c r="Q61" s="143"/>
      <c r="R61" s="143"/>
      <c r="S61" s="143"/>
      <c r="T61" s="144">
        <v>5</v>
      </c>
      <c r="U61" s="137">
        <f t="shared" si="7"/>
        <v>4</v>
      </c>
      <c r="V61" s="143"/>
      <c r="W61" s="145">
        <v>2</v>
      </c>
      <c r="X61" s="143"/>
      <c r="Y61" s="143"/>
      <c r="Z61" s="143"/>
      <c r="AA61" s="145">
        <v>2</v>
      </c>
      <c r="AB61" s="143"/>
      <c r="AC61" s="143"/>
      <c r="AD61" s="143"/>
      <c r="AE61" s="143"/>
      <c r="AF61" s="165">
        <v>1</v>
      </c>
      <c r="AG61" s="143"/>
      <c r="AH61" s="143"/>
      <c r="AI61" s="147"/>
      <c r="AJ61" s="220">
        <f t="shared" si="1"/>
        <v>10</v>
      </c>
      <c r="AK61" s="220"/>
      <c r="AL61" s="147"/>
      <c r="AM61" s="306"/>
      <c r="AN61" s="306"/>
      <c r="AO61" s="306"/>
      <c r="AP61" s="306"/>
      <c r="AQ61" s="306"/>
      <c r="AR61" s="306"/>
      <c r="AS61" s="306"/>
      <c r="AT61" s="306"/>
      <c r="AU61" s="306"/>
      <c r="AV61" s="312"/>
      <c r="AW61" s="312"/>
      <c r="AX61" s="312"/>
      <c r="AY61" s="312"/>
    </row>
    <row r="62" spans="1:51" s="15" customFormat="1" ht="15.75" customHeight="1" x14ac:dyDescent="0.2">
      <c r="A62" s="548"/>
      <c r="B62" s="534"/>
      <c r="C62" s="143">
        <v>82</v>
      </c>
      <c r="D62" s="332" t="s">
        <v>545</v>
      </c>
      <c r="E62" s="132" t="s">
        <v>95</v>
      </c>
      <c r="F62" s="133" t="s">
        <v>204</v>
      </c>
      <c r="G62" s="132" t="s">
        <v>245</v>
      </c>
      <c r="H62" s="142" t="s">
        <v>30</v>
      </c>
      <c r="I62" s="142" t="s">
        <v>583</v>
      </c>
      <c r="J62" s="132">
        <v>30</v>
      </c>
      <c r="K62" s="132">
        <v>30</v>
      </c>
      <c r="L62" s="191">
        <v>18</v>
      </c>
      <c r="M62" s="232">
        <f t="shared" si="4"/>
        <v>11</v>
      </c>
      <c r="N62" s="329">
        <f t="shared" si="6"/>
        <v>11</v>
      </c>
      <c r="O62" s="192" t="str">
        <f t="shared" si="5"/>
        <v>OK</v>
      </c>
      <c r="P62" s="143"/>
      <c r="Q62" s="143"/>
      <c r="R62" s="143"/>
      <c r="S62" s="143"/>
      <c r="T62" s="144">
        <v>4</v>
      </c>
      <c r="U62" s="137">
        <f t="shared" si="7"/>
        <v>5</v>
      </c>
      <c r="V62" s="143"/>
      <c r="W62" s="145">
        <v>2</v>
      </c>
      <c r="X62" s="143"/>
      <c r="Y62" s="143"/>
      <c r="Z62" s="143"/>
      <c r="AA62" s="145">
        <v>3</v>
      </c>
      <c r="AB62" s="143"/>
      <c r="AC62" s="143"/>
      <c r="AD62" s="143"/>
      <c r="AE62" s="143"/>
      <c r="AF62" s="165">
        <v>2</v>
      </c>
      <c r="AG62" s="143"/>
      <c r="AH62" s="143"/>
      <c r="AI62" s="147"/>
      <c r="AJ62" s="220">
        <f t="shared" si="1"/>
        <v>11</v>
      </c>
      <c r="AK62" s="220"/>
      <c r="AL62" s="147"/>
      <c r="AM62" s="306"/>
      <c r="AN62" s="306"/>
      <c r="AO62" s="306"/>
      <c r="AP62" s="306"/>
      <c r="AQ62" s="306"/>
      <c r="AR62" s="306"/>
      <c r="AS62" s="306"/>
      <c r="AT62" s="306"/>
      <c r="AU62" s="306"/>
      <c r="AV62" s="312"/>
      <c r="AW62" s="312"/>
      <c r="AX62" s="312"/>
      <c r="AY62" s="312"/>
    </row>
    <row r="63" spans="1:51" s="15" customFormat="1" ht="15.75" customHeight="1" x14ac:dyDescent="0.2">
      <c r="A63" s="548"/>
      <c r="B63" s="534"/>
      <c r="C63" s="143">
        <v>83</v>
      </c>
      <c r="D63" s="158" t="s">
        <v>546</v>
      </c>
      <c r="E63" s="132" t="s">
        <v>95</v>
      </c>
      <c r="F63" s="133" t="s">
        <v>204</v>
      </c>
      <c r="G63" s="132" t="s">
        <v>245</v>
      </c>
      <c r="H63" s="142" t="s">
        <v>67</v>
      </c>
      <c r="I63" s="142" t="s">
        <v>583</v>
      </c>
      <c r="J63" s="132">
        <v>30</v>
      </c>
      <c r="K63" s="132">
        <v>30</v>
      </c>
      <c r="L63" s="191">
        <v>6.39</v>
      </c>
      <c r="M63" s="232">
        <f t="shared" si="4"/>
        <v>10</v>
      </c>
      <c r="N63" s="329">
        <f t="shared" si="6"/>
        <v>10</v>
      </c>
      <c r="O63" s="192" t="str">
        <f t="shared" si="5"/>
        <v>OK</v>
      </c>
      <c r="P63" s="143"/>
      <c r="Q63" s="143"/>
      <c r="R63" s="143"/>
      <c r="S63" s="143"/>
      <c r="T63" s="143"/>
      <c r="U63" s="137">
        <f t="shared" si="7"/>
        <v>10</v>
      </c>
      <c r="V63" s="143"/>
      <c r="W63" s="143"/>
      <c r="X63" s="143"/>
      <c r="Y63" s="143"/>
      <c r="Z63" s="143"/>
      <c r="AA63" s="145">
        <v>10</v>
      </c>
      <c r="AB63" s="143"/>
      <c r="AC63" s="143"/>
      <c r="AD63" s="143"/>
      <c r="AE63" s="143"/>
      <c r="AF63" s="143"/>
      <c r="AG63" s="143"/>
      <c r="AH63" s="143"/>
      <c r="AI63" s="147"/>
      <c r="AJ63" s="220">
        <f t="shared" si="1"/>
        <v>10</v>
      </c>
      <c r="AK63" s="220"/>
      <c r="AL63" s="147"/>
      <c r="AM63" s="306"/>
      <c r="AN63" s="306"/>
      <c r="AO63" s="306"/>
      <c r="AP63" s="306"/>
      <c r="AQ63" s="306"/>
      <c r="AR63" s="306"/>
      <c r="AS63" s="306"/>
      <c r="AT63" s="306"/>
      <c r="AU63" s="306"/>
      <c r="AV63" s="312"/>
      <c r="AW63" s="312"/>
      <c r="AX63" s="312"/>
      <c r="AY63" s="312"/>
    </row>
    <row r="64" spans="1:51" s="15" customFormat="1" ht="15.75" customHeight="1" x14ac:dyDescent="0.2">
      <c r="A64" s="548"/>
      <c r="B64" s="534"/>
      <c r="C64" s="143">
        <v>84</v>
      </c>
      <c r="D64" s="141" t="s">
        <v>547</v>
      </c>
      <c r="E64" s="152" t="s">
        <v>213</v>
      </c>
      <c r="F64" s="153" t="s">
        <v>214</v>
      </c>
      <c r="G64" s="152" t="s">
        <v>286</v>
      </c>
      <c r="H64" s="142" t="s">
        <v>4</v>
      </c>
      <c r="I64" s="142" t="s">
        <v>583</v>
      </c>
      <c r="J64" s="132">
        <v>30</v>
      </c>
      <c r="K64" s="132">
        <v>30</v>
      </c>
      <c r="L64" s="191">
        <v>27.91</v>
      </c>
      <c r="M64" s="232">
        <f t="shared" si="4"/>
        <v>3</v>
      </c>
      <c r="N64" s="329">
        <f t="shared" si="6"/>
        <v>3</v>
      </c>
      <c r="O64" s="192" t="str">
        <f t="shared" si="5"/>
        <v>OK</v>
      </c>
      <c r="P64" s="143"/>
      <c r="Q64" s="143"/>
      <c r="R64" s="143"/>
      <c r="S64" s="143"/>
      <c r="T64" s="143"/>
      <c r="U64" s="137">
        <f t="shared" si="7"/>
        <v>3</v>
      </c>
      <c r="V64" s="143"/>
      <c r="W64" s="143"/>
      <c r="X64" s="143"/>
      <c r="Y64" s="143"/>
      <c r="Z64" s="143"/>
      <c r="AA64" s="145">
        <v>3</v>
      </c>
      <c r="AB64" s="143"/>
      <c r="AC64" s="143"/>
      <c r="AD64" s="143"/>
      <c r="AE64" s="143"/>
      <c r="AF64" s="143"/>
      <c r="AG64" s="143"/>
      <c r="AH64" s="143"/>
      <c r="AI64" s="147"/>
      <c r="AJ64" s="220">
        <f t="shared" si="1"/>
        <v>3</v>
      </c>
      <c r="AK64" s="220"/>
      <c r="AL64" s="147"/>
      <c r="AM64" s="306"/>
      <c r="AN64" s="306"/>
      <c r="AO64" s="306"/>
      <c r="AP64" s="306"/>
      <c r="AQ64" s="306"/>
      <c r="AR64" s="306"/>
      <c r="AS64" s="306"/>
      <c r="AT64" s="306"/>
      <c r="AU64" s="306"/>
      <c r="AV64" s="312"/>
      <c r="AW64" s="312"/>
      <c r="AX64" s="312"/>
      <c r="AY64" s="312"/>
    </row>
    <row r="65" spans="1:51" s="15" customFormat="1" ht="15.75" customHeight="1" x14ac:dyDescent="0.2">
      <c r="A65" s="548"/>
      <c r="B65" s="534"/>
      <c r="C65" s="143">
        <v>85</v>
      </c>
      <c r="D65" s="154" t="s">
        <v>548</v>
      </c>
      <c r="E65" s="132" t="s">
        <v>95</v>
      </c>
      <c r="F65" s="133" t="s">
        <v>194</v>
      </c>
      <c r="G65" s="132" t="s">
        <v>277</v>
      </c>
      <c r="H65" s="142" t="s">
        <v>4</v>
      </c>
      <c r="I65" s="142" t="s">
        <v>583</v>
      </c>
      <c r="J65" s="132">
        <v>30</v>
      </c>
      <c r="K65" s="132">
        <v>30</v>
      </c>
      <c r="L65" s="191">
        <v>114.13</v>
      </c>
      <c r="M65" s="232">
        <f t="shared" si="4"/>
        <v>2</v>
      </c>
      <c r="N65" s="329">
        <f t="shared" si="6"/>
        <v>2</v>
      </c>
      <c r="O65" s="192" t="str">
        <f t="shared" si="5"/>
        <v>OK</v>
      </c>
      <c r="P65" s="147"/>
      <c r="Q65" s="147"/>
      <c r="R65" s="147"/>
      <c r="S65" s="147"/>
      <c r="T65" s="155">
        <v>2</v>
      </c>
      <c r="U65" s="147"/>
      <c r="V65" s="147"/>
      <c r="W65" s="147"/>
      <c r="X65" s="147"/>
      <c r="Y65" s="147"/>
      <c r="Z65" s="147"/>
      <c r="AA65" s="147"/>
      <c r="AB65" s="147"/>
      <c r="AC65" s="147"/>
      <c r="AD65" s="147"/>
      <c r="AE65" s="147"/>
      <c r="AF65" s="147"/>
      <c r="AG65" s="147"/>
      <c r="AH65" s="147"/>
      <c r="AI65" s="147"/>
      <c r="AJ65" s="220">
        <f t="shared" si="1"/>
        <v>2</v>
      </c>
      <c r="AK65" s="220"/>
      <c r="AL65" s="147"/>
      <c r="AM65" s="306"/>
      <c r="AN65" s="306"/>
      <c r="AO65" s="306"/>
      <c r="AP65" s="306"/>
      <c r="AQ65" s="306"/>
      <c r="AR65" s="306"/>
      <c r="AS65" s="306"/>
      <c r="AT65" s="306"/>
      <c r="AU65" s="306"/>
      <c r="AV65" s="312"/>
      <c r="AW65" s="312"/>
      <c r="AX65" s="312"/>
      <c r="AY65" s="312"/>
    </row>
    <row r="66" spans="1:51" s="15" customFormat="1" ht="75" x14ac:dyDescent="0.2">
      <c r="A66" s="548"/>
      <c r="B66" s="534"/>
      <c r="C66" s="143">
        <v>86</v>
      </c>
      <c r="D66" s="332" t="s">
        <v>549</v>
      </c>
      <c r="E66" s="132" t="s">
        <v>95</v>
      </c>
      <c r="F66" s="133" t="s">
        <v>194</v>
      </c>
      <c r="G66" s="132" t="s">
        <v>261</v>
      </c>
      <c r="H66" s="142" t="s">
        <v>30</v>
      </c>
      <c r="I66" s="142" t="s">
        <v>585</v>
      </c>
      <c r="J66" s="132">
        <v>30</v>
      </c>
      <c r="K66" s="132">
        <v>30</v>
      </c>
      <c r="L66" s="191">
        <v>579.9</v>
      </c>
      <c r="M66" s="232">
        <f t="shared" si="4"/>
        <v>4</v>
      </c>
      <c r="N66" s="329">
        <f t="shared" si="6"/>
        <v>4</v>
      </c>
      <c r="O66" s="192" t="str">
        <f t="shared" si="5"/>
        <v>OK</v>
      </c>
      <c r="P66" s="143"/>
      <c r="Q66" s="161">
        <v>1</v>
      </c>
      <c r="R66" s="143"/>
      <c r="S66" s="143"/>
      <c r="T66" s="144">
        <v>2</v>
      </c>
      <c r="U66" s="137">
        <f>SUM(V66:AC66)</f>
        <v>1</v>
      </c>
      <c r="V66" s="143"/>
      <c r="W66" s="145">
        <v>1</v>
      </c>
      <c r="X66" s="143"/>
      <c r="Y66" s="143"/>
      <c r="Z66" s="143"/>
      <c r="AA66" s="143"/>
      <c r="AB66" s="143"/>
      <c r="AC66" s="143"/>
      <c r="AD66" s="143"/>
      <c r="AE66" s="143"/>
      <c r="AF66" s="143"/>
      <c r="AG66" s="143"/>
      <c r="AH66" s="143"/>
      <c r="AI66" s="147"/>
      <c r="AJ66" s="220">
        <f t="shared" si="1"/>
        <v>4</v>
      </c>
      <c r="AK66" s="220"/>
      <c r="AL66" s="147"/>
      <c r="AM66" s="306"/>
      <c r="AN66" s="306"/>
      <c r="AO66" s="306"/>
      <c r="AP66" s="306"/>
      <c r="AQ66" s="306"/>
      <c r="AR66" s="306"/>
      <c r="AS66" s="306"/>
      <c r="AT66" s="306"/>
      <c r="AU66" s="306"/>
      <c r="AV66" s="312"/>
      <c r="AW66" s="312"/>
      <c r="AX66" s="312"/>
      <c r="AY66" s="312"/>
    </row>
    <row r="67" spans="1:51" s="15" customFormat="1" ht="15.75" customHeight="1" x14ac:dyDescent="0.2">
      <c r="A67" s="548"/>
      <c r="B67" s="534"/>
      <c r="C67" s="143">
        <v>87</v>
      </c>
      <c r="D67" s="158" t="s">
        <v>550</v>
      </c>
      <c r="E67" s="132" t="s">
        <v>98</v>
      </c>
      <c r="F67" s="133" t="s">
        <v>203</v>
      </c>
      <c r="G67" s="132" t="s">
        <v>276</v>
      </c>
      <c r="H67" s="142" t="s">
        <v>67</v>
      </c>
      <c r="I67" s="142" t="s">
        <v>592</v>
      </c>
      <c r="J67" s="132">
        <v>30</v>
      </c>
      <c r="K67" s="132">
        <v>30</v>
      </c>
      <c r="L67" s="142">
        <v>13.04</v>
      </c>
      <c r="M67" s="232">
        <f t="shared" si="4"/>
        <v>3</v>
      </c>
      <c r="N67" s="329">
        <f t="shared" si="6"/>
        <v>3</v>
      </c>
      <c r="O67" s="192" t="str">
        <f t="shared" si="5"/>
        <v>OK</v>
      </c>
      <c r="P67" s="143"/>
      <c r="Q67" s="143"/>
      <c r="R67" s="143"/>
      <c r="S67" s="143"/>
      <c r="T67" s="143"/>
      <c r="U67" s="137">
        <f>SUM(V67:AC67)</f>
        <v>3</v>
      </c>
      <c r="V67" s="143"/>
      <c r="W67" s="143"/>
      <c r="X67" s="143"/>
      <c r="Y67" s="143"/>
      <c r="Z67" s="143"/>
      <c r="AA67" s="145">
        <v>3</v>
      </c>
      <c r="AB67" s="143"/>
      <c r="AC67" s="143"/>
      <c r="AD67" s="143"/>
      <c r="AE67" s="143"/>
      <c r="AF67" s="143"/>
      <c r="AG67" s="143"/>
      <c r="AH67" s="143"/>
      <c r="AI67" s="147"/>
      <c r="AJ67" s="220">
        <f t="shared" si="1"/>
        <v>3</v>
      </c>
      <c r="AK67" s="220"/>
      <c r="AL67" s="147"/>
      <c r="AM67" s="306"/>
      <c r="AN67" s="306"/>
      <c r="AO67" s="306"/>
      <c r="AP67" s="306"/>
      <c r="AQ67" s="306"/>
      <c r="AR67" s="306"/>
      <c r="AS67" s="306"/>
      <c r="AT67" s="306"/>
      <c r="AU67" s="306"/>
      <c r="AV67" s="312"/>
      <c r="AW67" s="312"/>
      <c r="AX67" s="312"/>
      <c r="AY67" s="312"/>
    </row>
    <row r="68" spans="1:51" s="15" customFormat="1" ht="30" x14ac:dyDescent="0.2">
      <c r="A68" s="548"/>
      <c r="B68" s="534"/>
      <c r="C68" s="143">
        <v>88</v>
      </c>
      <c r="D68" s="149" t="s">
        <v>551</v>
      </c>
      <c r="E68" s="132" t="s">
        <v>95</v>
      </c>
      <c r="F68" s="133" t="s">
        <v>186</v>
      </c>
      <c r="G68" s="132" t="s">
        <v>262</v>
      </c>
      <c r="H68" s="142" t="s">
        <v>4</v>
      </c>
      <c r="I68" s="142" t="s">
        <v>599</v>
      </c>
      <c r="J68" s="132">
        <v>30</v>
      </c>
      <c r="K68" s="132">
        <v>30</v>
      </c>
      <c r="L68" s="142">
        <v>25.43</v>
      </c>
      <c r="M68" s="232">
        <f t="shared" si="4"/>
        <v>6</v>
      </c>
      <c r="N68" s="329">
        <f t="shared" ref="N68:N90" si="8">M68-(SUM(AK68:AP68))</f>
        <v>5</v>
      </c>
      <c r="O68" s="192" t="str">
        <f t="shared" si="5"/>
        <v>OK</v>
      </c>
      <c r="P68" s="143"/>
      <c r="Q68" s="160">
        <v>2</v>
      </c>
      <c r="R68" s="143"/>
      <c r="S68" s="150">
        <v>1</v>
      </c>
      <c r="T68" s="144">
        <v>2</v>
      </c>
      <c r="U68" s="147"/>
      <c r="V68" s="143"/>
      <c r="W68" s="143"/>
      <c r="X68" s="143"/>
      <c r="Y68" s="143"/>
      <c r="Z68" s="143"/>
      <c r="AA68" s="143"/>
      <c r="AB68" s="143"/>
      <c r="AC68" s="143"/>
      <c r="AD68" s="143"/>
      <c r="AE68" s="143"/>
      <c r="AF68" s="143"/>
      <c r="AG68" s="143"/>
      <c r="AH68" s="146">
        <v>1</v>
      </c>
      <c r="AI68" s="147"/>
      <c r="AJ68" s="220">
        <f t="shared" ref="AJ68:AJ130" si="9">SUM(P68:U68)+SUM(AF68:AI68)</f>
        <v>6</v>
      </c>
      <c r="AK68" s="220"/>
      <c r="AL68" s="147"/>
      <c r="AM68" s="306"/>
      <c r="AN68" s="306"/>
      <c r="AO68" s="306"/>
      <c r="AP68" s="320">
        <v>1</v>
      </c>
      <c r="AQ68" s="306"/>
      <c r="AR68" s="306"/>
      <c r="AS68" s="306"/>
      <c r="AT68" s="306"/>
      <c r="AU68" s="306"/>
      <c r="AV68" s="312"/>
      <c r="AW68" s="312"/>
      <c r="AX68" s="312"/>
      <c r="AY68" s="312"/>
    </row>
    <row r="69" spans="1:51" s="15" customFormat="1" ht="15" x14ac:dyDescent="0.2">
      <c r="A69" s="548"/>
      <c r="B69" s="534"/>
      <c r="C69" s="143">
        <v>89</v>
      </c>
      <c r="D69" s="149" t="s">
        <v>552</v>
      </c>
      <c r="E69" s="132" t="s">
        <v>95</v>
      </c>
      <c r="F69" s="133" t="s">
        <v>186</v>
      </c>
      <c r="G69" s="132" t="s">
        <v>248</v>
      </c>
      <c r="H69" s="142" t="s">
        <v>4</v>
      </c>
      <c r="I69" s="142" t="s">
        <v>600</v>
      </c>
      <c r="J69" s="132">
        <v>30</v>
      </c>
      <c r="K69" s="132">
        <v>30</v>
      </c>
      <c r="L69" s="142">
        <v>56.13</v>
      </c>
      <c r="M69" s="232">
        <f t="shared" si="4"/>
        <v>4</v>
      </c>
      <c r="N69" s="329">
        <f t="shared" si="8"/>
        <v>3</v>
      </c>
      <c r="O69" s="192" t="str">
        <f t="shared" si="5"/>
        <v>OK</v>
      </c>
      <c r="P69" s="143"/>
      <c r="Q69" s="147"/>
      <c r="R69" s="143"/>
      <c r="S69" s="143"/>
      <c r="T69" s="144">
        <v>2</v>
      </c>
      <c r="U69" s="137">
        <f>SUM(V69:AC69)</f>
        <v>1</v>
      </c>
      <c r="V69" s="143"/>
      <c r="W69" s="143"/>
      <c r="X69" s="143"/>
      <c r="Y69" s="143"/>
      <c r="Z69" s="143"/>
      <c r="AA69" s="143"/>
      <c r="AB69" s="145">
        <v>1</v>
      </c>
      <c r="AC69" s="143"/>
      <c r="AD69" s="143"/>
      <c r="AE69" s="143"/>
      <c r="AF69" s="165">
        <v>1</v>
      </c>
      <c r="AG69" s="143"/>
      <c r="AH69" s="143"/>
      <c r="AI69" s="147"/>
      <c r="AJ69" s="220">
        <f t="shared" si="9"/>
        <v>4</v>
      </c>
      <c r="AK69" s="220"/>
      <c r="AL69" s="147"/>
      <c r="AM69" s="320">
        <v>1</v>
      </c>
      <c r="AN69" s="306"/>
      <c r="AO69" s="306"/>
      <c r="AP69" s="306"/>
      <c r="AQ69" s="306"/>
      <c r="AR69" s="306"/>
      <c r="AS69" s="306"/>
      <c r="AT69" s="306"/>
      <c r="AU69" s="306"/>
      <c r="AV69" s="312"/>
      <c r="AW69" s="312"/>
      <c r="AX69" s="312"/>
      <c r="AY69" s="312"/>
    </row>
    <row r="70" spans="1:51" s="15" customFormat="1" ht="75" x14ac:dyDescent="0.2">
      <c r="A70" s="548"/>
      <c r="B70" s="534"/>
      <c r="C70" s="143">
        <v>90</v>
      </c>
      <c r="D70" s="158" t="s">
        <v>553</v>
      </c>
      <c r="E70" s="132" t="s">
        <v>98</v>
      </c>
      <c r="F70" s="133" t="s">
        <v>229</v>
      </c>
      <c r="G70" s="132" t="s">
        <v>284</v>
      </c>
      <c r="H70" s="142" t="s">
        <v>4</v>
      </c>
      <c r="I70" s="142" t="s">
        <v>601</v>
      </c>
      <c r="J70" s="132">
        <v>30</v>
      </c>
      <c r="K70" s="132">
        <v>30</v>
      </c>
      <c r="L70" s="142">
        <v>29.84</v>
      </c>
      <c r="M70" s="232">
        <f t="shared" si="4"/>
        <v>3</v>
      </c>
      <c r="N70" s="329">
        <f t="shared" si="8"/>
        <v>2</v>
      </c>
      <c r="O70" s="192" t="str">
        <f t="shared" si="5"/>
        <v>OK</v>
      </c>
      <c r="P70" s="143"/>
      <c r="Q70" s="143"/>
      <c r="R70" s="143"/>
      <c r="S70" s="143"/>
      <c r="T70" s="143"/>
      <c r="U70" s="147"/>
      <c r="V70" s="143"/>
      <c r="W70" s="143"/>
      <c r="X70" s="143"/>
      <c r="Y70" s="143"/>
      <c r="Z70" s="143"/>
      <c r="AA70" s="143"/>
      <c r="AB70" s="143"/>
      <c r="AC70" s="143"/>
      <c r="AD70" s="143"/>
      <c r="AE70" s="143"/>
      <c r="AF70" s="165">
        <v>3</v>
      </c>
      <c r="AG70" s="143"/>
      <c r="AH70" s="143"/>
      <c r="AI70" s="147"/>
      <c r="AJ70" s="220">
        <f t="shared" si="9"/>
        <v>3</v>
      </c>
      <c r="AK70" s="220"/>
      <c r="AL70" s="147"/>
      <c r="AM70" s="320">
        <v>1</v>
      </c>
      <c r="AN70" s="306"/>
      <c r="AO70" s="306"/>
      <c r="AP70" s="306"/>
      <c r="AQ70" s="306"/>
      <c r="AR70" s="306"/>
      <c r="AS70" s="306"/>
      <c r="AT70" s="306"/>
      <c r="AU70" s="306"/>
      <c r="AV70" s="312"/>
      <c r="AW70" s="312"/>
      <c r="AX70" s="312"/>
      <c r="AY70" s="312"/>
    </row>
    <row r="71" spans="1:51" s="15" customFormat="1" ht="90" x14ac:dyDescent="0.2">
      <c r="A71" s="548"/>
      <c r="B71" s="534"/>
      <c r="C71" s="143">
        <v>91</v>
      </c>
      <c r="D71" s="171" t="s">
        <v>554</v>
      </c>
      <c r="E71" s="142" t="s">
        <v>95</v>
      </c>
      <c r="F71" s="157" t="s">
        <v>197</v>
      </c>
      <c r="G71" s="142" t="s">
        <v>280</v>
      </c>
      <c r="H71" s="172" t="s">
        <v>4</v>
      </c>
      <c r="I71" s="172" t="s">
        <v>595</v>
      </c>
      <c r="J71" s="132">
        <v>30</v>
      </c>
      <c r="K71" s="132">
        <v>30</v>
      </c>
      <c r="L71" s="172">
        <v>470.24</v>
      </c>
      <c r="M71" s="232">
        <f t="shared" si="4"/>
        <v>1</v>
      </c>
      <c r="N71" s="329">
        <f>M71-(SUM(AK71:AQ71))</f>
        <v>0</v>
      </c>
      <c r="O71" s="192" t="str">
        <f t="shared" si="5"/>
        <v>ATENÇÃO</v>
      </c>
      <c r="P71" s="173"/>
      <c r="Q71" s="173"/>
      <c r="R71" s="173"/>
      <c r="S71" s="173"/>
      <c r="T71" s="173"/>
      <c r="U71" s="147"/>
      <c r="V71" s="173"/>
      <c r="W71" s="173"/>
      <c r="X71" s="173"/>
      <c r="Y71" s="173"/>
      <c r="Z71" s="173"/>
      <c r="AA71" s="173"/>
      <c r="AB71" s="173"/>
      <c r="AC71" s="173"/>
      <c r="AD71" s="173"/>
      <c r="AE71" s="173"/>
      <c r="AF71" s="174">
        <v>1</v>
      </c>
      <c r="AG71" s="173"/>
      <c r="AH71" s="173"/>
      <c r="AI71" s="175"/>
      <c r="AJ71" s="220">
        <f t="shared" si="9"/>
        <v>1</v>
      </c>
      <c r="AK71" s="220"/>
      <c r="AL71" s="147"/>
      <c r="AM71" s="306"/>
      <c r="AN71" s="306"/>
      <c r="AO71" s="306"/>
      <c r="AP71" s="306"/>
      <c r="AQ71" s="320">
        <v>1</v>
      </c>
      <c r="AR71" s="306"/>
      <c r="AS71" s="306"/>
      <c r="AT71" s="306"/>
      <c r="AU71" s="306"/>
      <c r="AV71" s="312"/>
      <c r="AW71" s="312"/>
      <c r="AX71" s="312"/>
      <c r="AY71" s="312"/>
    </row>
    <row r="72" spans="1:51" s="15" customFormat="1" ht="45" x14ac:dyDescent="0.2">
      <c r="A72" s="548"/>
      <c r="B72" s="534"/>
      <c r="C72" s="143">
        <v>93</v>
      </c>
      <c r="D72" s="158" t="s">
        <v>555</v>
      </c>
      <c r="E72" s="132" t="s">
        <v>95</v>
      </c>
      <c r="F72" s="133" t="s">
        <v>194</v>
      </c>
      <c r="G72" s="142" t="s">
        <v>250</v>
      </c>
      <c r="H72" s="172" t="s">
        <v>4</v>
      </c>
      <c r="I72" s="172" t="s">
        <v>602</v>
      </c>
      <c r="J72" s="132">
        <v>30</v>
      </c>
      <c r="K72" s="132">
        <v>30</v>
      </c>
      <c r="L72" s="172">
        <v>47.77</v>
      </c>
      <c r="M72" s="232">
        <f t="shared" ref="M72:M134" si="10">AJ72</f>
        <v>7</v>
      </c>
      <c r="N72" s="329">
        <f>M72-(SUM(AK72:AX72))</f>
        <v>6</v>
      </c>
      <c r="O72" s="192" t="str">
        <f t="shared" ref="O72:O134" si="11">IF(N72&lt;=0,"ATENÇÃO","OK")</f>
        <v>OK</v>
      </c>
      <c r="P72" s="173"/>
      <c r="Q72" s="176">
        <v>2</v>
      </c>
      <c r="R72" s="173"/>
      <c r="S72" s="173"/>
      <c r="T72" s="173"/>
      <c r="U72" s="137">
        <f>SUM(V72:AC72)</f>
        <v>5</v>
      </c>
      <c r="V72" s="173"/>
      <c r="W72" s="173"/>
      <c r="X72" s="177">
        <v>1</v>
      </c>
      <c r="Y72" s="173"/>
      <c r="Z72" s="173"/>
      <c r="AA72" s="177">
        <v>3</v>
      </c>
      <c r="AB72" s="173"/>
      <c r="AC72" s="177">
        <v>1</v>
      </c>
      <c r="AD72" s="173"/>
      <c r="AE72" s="173"/>
      <c r="AF72" s="173"/>
      <c r="AG72" s="173"/>
      <c r="AH72" s="173"/>
      <c r="AI72" s="175"/>
      <c r="AJ72" s="220">
        <f t="shared" si="9"/>
        <v>7</v>
      </c>
      <c r="AK72" s="220"/>
      <c r="AL72" s="147"/>
      <c r="AM72" s="306"/>
      <c r="AN72" s="306"/>
      <c r="AO72" s="306"/>
      <c r="AP72" s="306"/>
      <c r="AQ72" s="306"/>
      <c r="AR72" s="306"/>
      <c r="AS72" s="306"/>
      <c r="AT72" s="306"/>
      <c r="AU72" s="306"/>
      <c r="AV72" s="312"/>
      <c r="AW72" s="312"/>
      <c r="AX72" s="322">
        <v>1</v>
      </c>
      <c r="AY72" s="312"/>
    </row>
    <row r="73" spans="1:51" s="15" customFormat="1" ht="60" x14ac:dyDescent="0.2">
      <c r="A73" s="548"/>
      <c r="B73" s="534"/>
      <c r="C73" s="143">
        <v>95</v>
      </c>
      <c r="D73" s="131" t="s">
        <v>556</v>
      </c>
      <c r="E73" s="132" t="s">
        <v>98</v>
      </c>
      <c r="F73" s="133" t="s">
        <v>229</v>
      </c>
      <c r="G73" s="142" t="s">
        <v>283</v>
      </c>
      <c r="H73" s="142" t="s">
        <v>4</v>
      </c>
      <c r="I73" s="142" t="s">
        <v>591</v>
      </c>
      <c r="J73" s="132">
        <v>30</v>
      </c>
      <c r="K73" s="132">
        <v>30</v>
      </c>
      <c r="L73" s="142">
        <v>37.99</v>
      </c>
      <c r="M73" s="232">
        <f t="shared" si="10"/>
        <v>1</v>
      </c>
      <c r="N73" s="329">
        <f t="shared" si="8"/>
        <v>0</v>
      </c>
      <c r="O73" s="192" t="str">
        <f t="shared" si="11"/>
        <v>ATENÇÃO</v>
      </c>
      <c r="P73" s="143"/>
      <c r="Q73" s="147"/>
      <c r="R73" s="143"/>
      <c r="S73" s="143"/>
      <c r="T73" s="143"/>
      <c r="U73" s="147"/>
      <c r="V73" s="143"/>
      <c r="W73" s="143"/>
      <c r="X73" s="143"/>
      <c r="Y73" s="143"/>
      <c r="Z73" s="143"/>
      <c r="AA73" s="143"/>
      <c r="AB73" s="143"/>
      <c r="AC73" s="143"/>
      <c r="AD73" s="143"/>
      <c r="AE73" s="143"/>
      <c r="AF73" s="165">
        <v>1</v>
      </c>
      <c r="AG73" s="143"/>
      <c r="AH73" s="143"/>
      <c r="AI73" s="147"/>
      <c r="AJ73" s="220">
        <f t="shared" si="9"/>
        <v>1</v>
      </c>
      <c r="AK73" s="220"/>
      <c r="AL73" s="147"/>
      <c r="AM73" s="320">
        <v>1</v>
      </c>
      <c r="AN73" s="306"/>
      <c r="AO73" s="306"/>
      <c r="AP73" s="306"/>
      <c r="AQ73" s="306"/>
      <c r="AR73" s="306"/>
      <c r="AS73" s="306"/>
      <c r="AT73" s="306"/>
      <c r="AU73" s="306"/>
      <c r="AV73" s="312"/>
      <c r="AW73" s="312"/>
      <c r="AX73" s="312"/>
      <c r="AY73" s="312"/>
    </row>
    <row r="74" spans="1:51" s="15" customFormat="1" ht="33.75" customHeight="1" x14ac:dyDescent="0.2">
      <c r="A74" s="548"/>
      <c r="B74" s="534"/>
      <c r="C74" s="143">
        <v>96</v>
      </c>
      <c r="D74" s="149" t="s">
        <v>557</v>
      </c>
      <c r="E74" s="142" t="s">
        <v>95</v>
      </c>
      <c r="F74" s="157" t="s">
        <v>194</v>
      </c>
      <c r="G74" s="142" t="s">
        <v>304</v>
      </c>
      <c r="H74" s="142" t="s">
        <v>4</v>
      </c>
      <c r="I74" s="142" t="s">
        <v>583</v>
      </c>
      <c r="J74" s="132">
        <v>30</v>
      </c>
      <c r="K74" s="132">
        <v>30</v>
      </c>
      <c r="L74" s="142">
        <v>11.66</v>
      </c>
      <c r="M74" s="232">
        <f t="shared" si="10"/>
        <v>6</v>
      </c>
      <c r="N74" s="329">
        <f t="shared" si="8"/>
        <v>6</v>
      </c>
      <c r="O74" s="192" t="str">
        <f t="shared" si="11"/>
        <v>OK</v>
      </c>
      <c r="P74" s="143"/>
      <c r="Q74" s="160">
        <v>4</v>
      </c>
      <c r="R74" s="143"/>
      <c r="S74" s="150">
        <v>1</v>
      </c>
      <c r="T74" s="143"/>
      <c r="U74" s="137">
        <f t="shared" ref="U74:U83" si="12">SUM(V74:AC74)</f>
        <v>1</v>
      </c>
      <c r="V74" s="143"/>
      <c r="W74" s="143"/>
      <c r="X74" s="145">
        <v>1</v>
      </c>
      <c r="Y74" s="143"/>
      <c r="Z74" s="143"/>
      <c r="AA74" s="143"/>
      <c r="AB74" s="143"/>
      <c r="AC74" s="143"/>
      <c r="AD74" s="143"/>
      <c r="AE74" s="143"/>
      <c r="AF74" s="143"/>
      <c r="AG74" s="143"/>
      <c r="AH74" s="143"/>
      <c r="AI74" s="147"/>
      <c r="AJ74" s="220">
        <f t="shared" si="9"/>
        <v>6</v>
      </c>
      <c r="AK74" s="220"/>
      <c r="AL74" s="147"/>
      <c r="AM74" s="306"/>
      <c r="AN74" s="306"/>
      <c r="AO74" s="306"/>
      <c r="AP74" s="306"/>
      <c r="AQ74" s="306"/>
      <c r="AR74" s="306"/>
      <c r="AS74" s="306"/>
      <c r="AT74" s="306"/>
      <c r="AU74" s="306"/>
      <c r="AV74" s="312"/>
      <c r="AW74" s="312"/>
      <c r="AX74" s="312"/>
      <c r="AY74" s="312"/>
    </row>
    <row r="75" spans="1:51" s="15" customFormat="1" ht="15.75" customHeight="1" x14ac:dyDescent="0.2">
      <c r="A75" s="548"/>
      <c r="B75" s="534"/>
      <c r="C75" s="143">
        <v>97</v>
      </c>
      <c r="D75" s="141" t="s">
        <v>558</v>
      </c>
      <c r="E75" s="142" t="s">
        <v>95</v>
      </c>
      <c r="F75" s="157" t="s">
        <v>194</v>
      </c>
      <c r="G75" s="142" t="s">
        <v>297</v>
      </c>
      <c r="H75" s="142" t="s">
        <v>4</v>
      </c>
      <c r="I75" s="142" t="s">
        <v>592</v>
      </c>
      <c r="J75" s="132">
        <v>30</v>
      </c>
      <c r="K75" s="132">
        <v>30</v>
      </c>
      <c r="L75" s="191">
        <v>6.9</v>
      </c>
      <c r="M75" s="232">
        <f t="shared" si="10"/>
        <v>6</v>
      </c>
      <c r="N75" s="329">
        <f t="shared" si="8"/>
        <v>4</v>
      </c>
      <c r="O75" s="192" t="str">
        <f t="shared" si="11"/>
        <v>OK</v>
      </c>
      <c r="P75" s="147"/>
      <c r="Q75" s="161">
        <v>2</v>
      </c>
      <c r="R75" s="147"/>
      <c r="S75" s="162">
        <v>1</v>
      </c>
      <c r="T75" s="147"/>
      <c r="U75" s="137">
        <f t="shared" si="12"/>
        <v>3</v>
      </c>
      <c r="V75" s="147"/>
      <c r="W75" s="147"/>
      <c r="X75" s="147"/>
      <c r="Y75" s="147"/>
      <c r="Z75" s="147"/>
      <c r="AA75" s="137">
        <v>3</v>
      </c>
      <c r="AB75" s="147"/>
      <c r="AC75" s="147"/>
      <c r="AD75" s="147"/>
      <c r="AE75" s="147"/>
      <c r="AF75" s="147"/>
      <c r="AG75" s="147"/>
      <c r="AH75" s="147"/>
      <c r="AI75" s="147"/>
      <c r="AJ75" s="220">
        <f t="shared" si="9"/>
        <v>6</v>
      </c>
      <c r="AK75" s="220"/>
      <c r="AL75" s="147"/>
      <c r="AM75" s="306"/>
      <c r="AN75" s="306"/>
      <c r="AO75" s="320">
        <v>2</v>
      </c>
      <c r="AP75" s="306"/>
      <c r="AQ75" s="306"/>
      <c r="AR75" s="306"/>
      <c r="AS75" s="306"/>
      <c r="AT75" s="306"/>
      <c r="AU75" s="306"/>
      <c r="AV75" s="312"/>
      <c r="AW75" s="312"/>
      <c r="AX75" s="312"/>
      <c r="AY75" s="312"/>
    </row>
    <row r="76" spans="1:51" s="15" customFormat="1" ht="30" x14ac:dyDescent="0.2">
      <c r="A76" s="548"/>
      <c r="B76" s="534"/>
      <c r="C76" s="143">
        <v>98</v>
      </c>
      <c r="D76" s="149" t="s">
        <v>559</v>
      </c>
      <c r="E76" s="142" t="s">
        <v>95</v>
      </c>
      <c r="F76" s="157" t="s">
        <v>194</v>
      </c>
      <c r="G76" s="142" t="s">
        <v>249</v>
      </c>
      <c r="H76" s="142" t="s">
        <v>4</v>
      </c>
      <c r="I76" s="142" t="s">
        <v>586</v>
      </c>
      <c r="J76" s="132">
        <v>30</v>
      </c>
      <c r="K76" s="132">
        <v>30</v>
      </c>
      <c r="L76" s="191">
        <v>6.38</v>
      </c>
      <c r="M76" s="232">
        <f t="shared" si="10"/>
        <v>6</v>
      </c>
      <c r="N76" s="329">
        <f t="shared" si="8"/>
        <v>6</v>
      </c>
      <c r="O76" s="192" t="str">
        <f t="shared" si="11"/>
        <v>OK</v>
      </c>
      <c r="P76" s="143"/>
      <c r="Q76" s="160">
        <v>4</v>
      </c>
      <c r="R76" s="143"/>
      <c r="S76" s="150">
        <v>1</v>
      </c>
      <c r="T76" s="143"/>
      <c r="U76" s="137">
        <f t="shared" si="12"/>
        <v>1</v>
      </c>
      <c r="V76" s="143"/>
      <c r="W76" s="143"/>
      <c r="X76" s="145">
        <v>1</v>
      </c>
      <c r="Y76" s="143"/>
      <c r="Z76" s="143"/>
      <c r="AA76" s="143"/>
      <c r="AB76" s="143"/>
      <c r="AC76" s="143"/>
      <c r="AD76" s="143"/>
      <c r="AE76" s="143"/>
      <c r="AF76" s="143"/>
      <c r="AG76" s="143"/>
      <c r="AH76" s="143"/>
      <c r="AI76" s="147"/>
      <c r="AJ76" s="220">
        <f t="shared" si="9"/>
        <v>6</v>
      </c>
      <c r="AK76" s="220"/>
      <c r="AL76" s="147"/>
      <c r="AM76" s="306"/>
      <c r="AN76" s="306"/>
      <c r="AO76" s="306"/>
      <c r="AP76" s="306"/>
      <c r="AQ76" s="306"/>
      <c r="AR76" s="306"/>
      <c r="AS76" s="306"/>
      <c r="AT76" s="306"/>
      <c r="AU76" s="306"/>
      <c r="AV76" s="312"/>
      <c r="AW76" s="312"/>
      <c r="AX76" s="312"/>
      <c r="AY76" s="312"/>
    </row>
    <row r="77" spans="1:51" s="15" customFormat="1" ht="30" x14ac:dyDescent="0.2">
      <c r="A77" s="548"/>
      <c r="B77" s="534"/>
      <c r="C77" s="143">
        <v>99</v>
      </c>
      <c r="D77" s="149" t="s">
        <v>560</v>
      </c>
      <c r="E77" s="132" t="s">
        <v>95</v>
      </c>
      <c r="F77" s="157" t="s">
        <v>194</v>
      </c>
      <c r="G77" s="142" t="s">
        <v>270</v>
      </c>
      <c r="H77" s="142" t="s">
        <v>4</v>
      </c>
      <c r="I77" s="142" t="s">
        <v>586</v>
      </c>
      <c r="J77" s="132">
        <v>30</v>
      </c>
      <c r="K77" s="132">
        <v>30</v>
      </c>
      <c r="L77" s="191">
        <v>8.3800000000000008</v>
      </c>
      <c r="M77" s="232">
        <f t="shared" si="10"/>
        <v>6</v>
      </c>
      <c r="N77" s="329">
        <f t="shared" si="8"/>
        <v>6</v>
      </c>
      <c r="O77" s="192" t="str">
        <f t="shared" si="11"/>
        <v>OK</v>
      </c>
      <c r="P77" s="143"/>
      <c r="Q77" s="160">
        <v>4</v>
      </c>
      <c r="R77" s="143"/>
      <c r="S77" s="150">
        <v>1</v>
      </c>
      <c r="T77" s="143"/>
      <c r="U77" s="137">
        <f t="shared" si="12"/>
        <v>1</v>
      </c>
      <c r="V77" s="143"/>
      <c r="W77" s="143"/>
      <c r="X77" s="145">
        <v>1</v>
      </c>
      <c r="Y77" s="143"/>
      <c r="Z77" s="143"/>
      <c r="AA77" s="143"/>
      <c r="AB77" s="143"/>
      <c r="AC77" s="143"/>
      <c r="AD77" s="143"/>
      <c r="AE77" s="143"/>
      <c r="AF77" s="143"/>
      <c r="AG77" s="143"/>
      <c r="AH77" s="143"/>
      <c r="AI77" s="147"/>
      <c r="AJ77" s="220">
        <f t="shared" si="9"/>
        <v>6</v>
      </c>
      <c r="AK77" s="220"/>
      <c r="AL77" s="147"/>
      <c r="AM77" s="306"/>
      <c r="AN77" s="306"/>
      <c r="AO77" s="306"/>
      <c r="AP77" s="306"/>
      <c r="AQ77" s="306"/>
      <c r="AR77" s="306"/>
      <c r="AS77" s="306"/>
      <c r="AT77" s="306"/>
      <c r="AU77" s="306"/>
      <c r="AV77" s="312"/>
      <c r="AW77" s="312"/>
      <c r="AX77" s="312"/>
      <c r="AY77" s="312"/>
    </row>
    <row r="78" spans="1:51" s="15" customFormat="1" ht="30" x14ac:dyDescent="0.2">
      <c r="A78" s="548"/>
      <c r="B78" s="534"/>
      <c r="C78" s="143">
        <v>100</v>
      </c>
      <c r="D78" s="149" t="s">
        <v>561</v>
      </c>
      <c r="E78" s="142" t="s">
        <v>95</v>
      </c>
      <c r="F78" s="157" t="s">
        <v>194</v>
      </c>
      <c r="G78" s="142" t="s">
        <v>251</v>
      </c>
      <c r="H78" s="142" t="s">
        <v>4</v>
      </c>
      <c r="I78" s="142" t="s">
        <v>586</v>
      </c>
      <c r="J78" s="132">
        <v>30</v>
      </c>
      <c r="K78" s="132">
        <v>30</v>
      </c>
      <c r="L78" s="191">
        <v>5.88</v>
      </c>
      <c r="M78" s="232">
        <f t="shared" si="10"/>
        <v>8</v>
      </c>
      <c r="N78" s="329">
        <f t="shared" si="8"/>
        <v>5</v>
      </c>
      <c r="O78" s="192" t="str">
        <f t="shared" si="11"/>
        <v>OK</v>
      </c>
      <c r="P78" s="143"/>
      <c r="Q78" s="160">
        <v>4</v>
      </c>
      <c r="R78" s="143"/>
      <c r="S78" s="150">
        <v>1</v>
      </c>
      <c r="T78" s="143"/>
      <c r="U78" s="137">
        <f t="shared" si="12"/>
        <v>3</v>
      </c>
      <c r="V78" s="143"/>
      <c r="W78" s="145">
        <v>2</v>
      </c>
      <c r="X78" s="145">
        <v>1</v>
      </c>
      <c r="Y78" s="143"/>
      <c r="Z78" s="143"/>
      <c r="AA78" s="143"/>
      <c r="AB78" s="143"/>
      <c r="AC78" s="143"/>
      <c r="AD78" s="143"/>
      <c r="AE78" s="143"/>
      <c r="AF78" s="143"/>
      <c r="AG78" s="143"/>
      <c r="AH78" s="143"/>
      <c r="AI78" s="147"/>
      <c r="AJ78" s="220">
        <f t="shared" si="9"/>
        <v>8</v>
      </c>
      <c r="AK78" s="220"/>
      <c r="AL78" s="147"/>
      <c r="AM78" s="306"/>
      <c r="AN78" s="320">
        <v>2</v>
      </c>
      <c r="AO78" s="320">
        <v>1</v>
      </c>
      <c r="AP78" s="306"/>
      <c r="AQ78" s="306"/>
      <c r="AR78" s="306"/>
      <c r="AS78" s="306"/>
      <c r="AT78" s="306"/>
      <c r="AU78" s="306"/>
      <c r="AV78" s="312"/>
      <c r="AW78" s="312"/>
      <c r="AX78" s="312"/>
      <c r="AY78" s="312"/>
    </row>
    <row r="79" spans="1:51" s="15" customFormat="1" ht="30" x14ac:dyDescent="0.2">
      <c r="A79" s="548"/>
      <c r="B79" s="534"/>
      <c r="C79" s="143">
        <v>101</v>
      </c>
      <c r="D79" s="149" t="s">
        <v>562</v>
      </c>
      <c r="E79" s="132" t="s">
        <v>95</v>
      </c>
      <c r="F79" s="133" t="s">
        <v>194</v>
      </c>
      <c r="G79" s="132" t="s">
        <v>252</v>
      </c>
      <c r="H79" s="142" t="s">
        <v>4</v>
      </c>
      <c r="I79" s="142" t="s">
        <v>586</v>
      </c>
      <c r="J79" s="132">
        <v>30</v>
      </c>
      <c r="K79" s="132">
        <v>30</v>
      </c>
      <c r="L79" s="191">
        <v>7.12</v>
      </c>
      <c r="M79" s="232">
        <f t="shared" si="10"/>
        <v>5</v>
      </c>
      <c r="N79" s="329">
        <f t="shared" si="8"/>
        <v>3</v>
      </c>
      <c r="O79" s="192" t="str">
        <f t="shared" si="11"/>
        <v>OK</v>
      </c>
      <c r="P79" s="143"/>
      <c r="Q79" s="143"/>
      <c r="R79" s="143"/>
      <c r="S79" s="150">
        <v>1</v>
      </c>
      <c r="T79" s="143"/>
      <c r="U79" s="137">
        <f t="shared" si="12"/>
        <v>4</v>
      </c>
      <c r="V79" s="143"/>
      <c r="W79" s="145">
        <v>2</v>
      </c>
      <c r="X79" s="145">
        <v>1</v>
      </c>
      <c r="Y79" s="143"/>
      <c r="Z79" s="143"/>
      <c r="AA79" s="143"/>
      <c r="AB79" s="143"/>
      <c r="AC79" s="145">
        <v>1</v>
      </c>
      <c r="AD79" s="143"/>
      <c r="AE79" s="143"/>
      <c r="AF79" s="143"/>
      <c r="AG79" s="143"/>
      <c r="AH79" s="143"/>
      <c r="AI79" s="147"/>
      <c r="AJ79" s="220">
        <f t="shared" si="9"/>
        <v>5</v>
      </c>
      <c r="AK79" s="220"/>
      <c r="AL79" s="147"/>
      <c r="AM79" s="306"/>
      <c r="AN79" s="320">
        <v>2</v>
      </c>
      <c r="AO79" s="306"/>
      <c r="AP79" s="306"/>
      <c r="AQ79" s="306"/>
      <c r="AR79" s="306"/>
      <c r="AS79" s="306"/>
      <c r="AT79" s="306"/>
      <c r="AU79" s="306"/>
      <c r="AV79" s="312"/>
      <c r="AW79" s="312"/>
      <c r="AX79" s="312"/>
      <c r="AY79" s="312"/>
    </row>
    <row r="80" spans="1:51" s="15" customFormat="1" ht="30" x14ac:dyDescent="0.2">
      <c r="A80" s="548"/>
      <c r="B80" s="534"/>
      <c r="C80" s="143">
        <v>102</v>
      </c>
      <c r="D80" s="149" t="s">
        <v>563</v>
      </c>
      <c r="E80" s="132" t="s">
        <v>95</v>
      </c>
      <c r="F80" s="133" t="s">
        <v>194</v>
      </c>
      <c r="G80" s="132" t="s">
        <v>253</v>
      </c>
      <c r="H80" s="142" t="s">
        <v>4</v>
      </c>
      <c r="I80" s="142" t="s">
        <v>586</v>
      </c>
      <c r="J80" s="132">
        <v>30</v>
      </c>
      <c r="K80" s="132">
        <v>30</v>
      </c>
      <c r="L80" s="191">
        <v>8.44</v>
      </c>
      <c r="M80" s="232">
        <f t="shared" si="10"/>
        <v>8</v>
      </c>
      <c r="N80" s="329">
        <f>M80-(SUM(AK80:AX80))</f>
        <v>3</v>
      </c>
      <c r="O80" s="192" t="str">
        <f t="shared" si="11"/>
        <v>OK</v>
      </c>
      <c r="P80" s="143"/>
      <c r="Q80" s="160">
        <v>4</v>
      </c>
      <c r="R80" s="143"/>
      <c r="S80" s="150">
        <v>1</v>
      </c>
      <c r="T80" s="143"/>
      <c r="U80" s="137">
        <f t="shared" si="12"/>
        <v>3</v>
      </c>
      <c r="V80" s="143"/>
      <c r="W80" s="145">
        <v>2</v>
      </c>
      <c r="X80" s="145">
        <v>1</v>
      </c>
      <c r="Y80" s="143"/>
      <c r="Z80" s="143"/>
      <c r="AA80" s="143"/>
      <c r="AB80" s="143"/>
      <c r="AC80" s="143"/>
      <c r="AD80" s="143"/>
      <c r="AE80" s="143"/>
      <c r="AF80" s="143"/>
      <c r="AG80" s="143"/>
      <c r="AH80" s="143"/>
      <c r="AI80" s="147"/>
      <c r="AJ80" s="220">
        <f t="shared" si="9"/>
        <v>8</v>
      </c>
      <c r="AK80" s="220"/>
      <c r="AL80" s="147"/>
      <c r="AM80" s="306"/>
      <c r="AN80" s="320">
        <v>2</v>
      </c>
      <c r="AO80" s="320">
        <v>1</v>
      </c>
      <c r="AP80" s="306"/>
      <c r="AQ80" s="306"/>
      <c r="AR80" s="306"/>
      <c r="AS80" s="306"/>
      <c r="AT80" s="306"/>
      <c r="AU80" s="306"/>
      <c r="AV80" s="312"/>
      <c r="AW80" s="312"/>
      <c r="AX80" s="322">
        <v>2</v>
      </c>
      <c r="AY80" s="312"/>
    </row>
    <row r="81" spans="1:51" s="15" customFormat="1" ht="30" x14ac:dyDescent="0.2">
      <c r="A81" s="548"/>
      <c r="B81" s="534"/>
      <c r="C81" s="143">
        <v>103</v>
      </c>
      <c r="D81" s="149" t="s">
        <v>564</v>
      </c>
      <c r="E81" s="132" t="s">
        <v>95</v>
      </c>
      <c r="F81" s="133" t="s">
        <v>194</v>
      </c>
      <c r="G81" s="132" t="s">
        <v>254</v>
      </c>
      <c r="H81" s="142" t="s">
        <v>4</v>
      </c>
      <c r="I81" s="142" t="s">
        <v>586</v>
      </c>
      <c r="J81" s="132">
        <v>30</v>
      </c>
      <c r="K81" s="132">
        <v>30</v>
      </c>
      <c r="L81" s="142">
        <v>15.48</v>
      </c>
      <c r="M81" s="232">
        <f t="shared" si="10"/>
        <v>5</v>
      </c>
      <c r="N81" s="329">
        <f t="shared" si="8"/>
        <v>3</v>
      </c>
      <c r="O81" s="192" t="str">
        <f t="shared" si="11"/>
        <v>OK</v>
      </c>
      <c r="P81" s="143"/>
      <c r="Q81" s="143"/>
      <c r="R81" s="143"/>
      <c r="S81" s="150">
        <v>1</v>
      </c>
      <c r="T81" s="143"/>
      <c r="U81" s="137">
        <f t="shared" si="12"/>
        <v>4</v>
      </c>
      <c r="V81" s="143"/>
      <c r="W81" s="145">
        <v>2</v>
      </c>
      <c r="X81" s="145">
        <v>1</v>
      </c>
      <c r="Y81" s="143"/>
      <c r="Z81" s="143"/>
      <c r="AA81" s="143"/>
      <c r="AB81" s="143"/>
      <c r="AC81" s="145">
        <v>1</v>
      </c>
      <c r="AD81" s="143"/>
      <c r="AE81" s="143"/>
      <c r="AF81" s="143"/>
      <c r="AG81" s="143"/>
      <c r="AH81" s="143"/>
      <c r="AI81" s="147"/>
      <c r="AJ81" s="220">
        <f t="shared" si="9"/>
        <v>5</v>
      </c>
      <c r="AK81" s="220"/>
      <c r="AL81" s="147"/>
      <c r="AM81" s="306"/>
      <c r="AN81" s="320">
        <v>2</v>
      </c>
      <c r="AO81" s="306"/>
      <c r="AP81" s="306"/>
      <c r="AQ81" s="306"/>
      <c r="AR81" s="306"/>
      <c r="AS81" s="306"/>
      <c r="AT81" s="306"/>
      <c r="AU81" s="306"/>
      <c r="AV81" s="312"/>
      <c r="AW81" s="312"/>
      <c r="AX81" s="312"/>
      <c r="AY81" s="312"/>
    </row>
    <row r="82" spans="1:51" s="15" customFormat="1" ht="15.75" customHeight="1" x14ac:dyDescent="0.2">
      <c r="A82" s="548"/>
      <c r="B82" s="534"/>
      <c r="C82" s="143">
        <v>104</v>
      </c>
      <c r="D82" s="149" t="s">
        <v>167</v>
      </c>
      <c r="E82" s="132" t="s">
        <v>95</v>
      </c>
      <c r="F82" s="133" t="s">
        <v>195</v>
      </c>
      <c r="G82" s="132" t="s">
        <v>308</v>
      </c>
      <c r="H82" s="142" t="s">
        <v>4</v>
      </c>
      <c r="I82" s="142" t="s">
        <v>603</v>
      </c>
      <c r="J82" s="132">
        <v>30</v>
      </c>
      <c r="K82" s="132">
        <v>30</v>
      </c>
      <c r="L82" s="191">
        <v>103.2</v>
      </c>
      <c r="M82" s="232">
        <f t="shared" si="10"/>
        <v>3</v>
      </c>
      <c r="N82" s="329">
        <f t="shared" si="8"/>
        <v>3</v>
      </c>
      <c r="O82" s="192" t="str">
        <f t="shared" si="11"/>
        <v>OK</v>
      </c>
      <c r="P82" s="143"/>
      <c r="Q82" s="143"/>
      <c r="R82" s="143"/>
      <c r="S82" s="143"/>
      <c r="T82" s="143"/>
      <c r="U82" s="137">
        <f t="shared" si="12"/>
        <v>3</v>
      </c>
      <c r="V82" s="143"/>
      <c r="W82" s="143"/>
      <c r="X82" s="143"/>
      <c r="Y82" s="143"/>
      <c r="Z82" s="143"/>
      <c r="AA82" s="145">
        <v>3</v>
      </c>
      <c r="AB82" s="143"/>
      <c r="AC82" s="143"/>
      <c r="AD82" s="143"/>
      <c r="AE82" s="143"/>
      <c r="AF82" s="143"/>
      <c r="AG82" s="143"/>
      <c r="AH82" s="143"/>
      <c r="AI82" s="147"/>
      <c r="AJ82" s="220">
        <f t="shared" si="9"/>
        <v>3</v>
      </c>
      <c r="AK82" s="220"/>
      <c r="AL82" s="147"/>
      <c r="AM82" s="306"/>
      <c r="AN82" s="306"/>
      <c r="AO82" s="306"/>
      <c r="AP82" s="306"/>
      <c r="AQ82" s="306"/>
      <c r="AR82" s="306"/>
      <c r="AS82" s="306"/>
      <c r="AT82" s="306"/>
      <c r="AU82" s="306"/>
      <c r="AV82" s="312"/>
      <c r="AW82" s="312"/>
      <c r="AX82" s="312"/>
      <c r="AY82" s="312"/>
    </row>
    <row r="83" spans="1:51" s="15" customFormat="1" ht="30.75" customHeight="1" x14ac:dyDescent="0.2">
      <c r="A83" s="548"/>
      <c r="B83" s="534"/>
      <c r="C83" s="143">
        <v>105</v>
      </c>
      <c r="D83" s="141" t="s">
        <v>201</v>
      </c>
      <c r="E83" s="132" t="s">
        <v>200</v>
      </c>
      <c r="F83" s="133" t="s">
        <v>202</v>
      </c>
      <c r="G83" s="132" t="s">
        <v>275</v>
      </c>
      <c r="H83" s="142" t="s">
        <v>83</v>
      </c>
      <c r="I83" s="142" t="s">
        <v>604</v>
      </c>
      <c r="J83" s="132">
        <v>30</v>
      </c>
      <c r="K83" s="132">
        <v>30</v>
      </c>
      <c r="L83" s="142">
        <v>394.86</v>
      </c>
      <c r="M83" s="232">
        <f t="shared" si="10"/>
        <v>2</v>
      </c>
      <c r="N83" s="329">
        <f t="shared" si="8"/>
        <v>2</v>
      </c>
      <c r="O83" s="192" t="str">
        <f t="shared" si="11"/>
        <v>OK</v>
      </c>
      <c r="P83" s="143"/>
      <c r="Q83" s="147"/>
      <c r="R83" s="143"/>
      <c r="S83" s="143"/>
      <c r="T83" s="143"/>
      <c r="U83" s="137">
        <f t="shared" si="12"/>
        <v>2</v>
      </c>
      <c r="V83" s="143"/>
      <c r="W83" s="143"/>
      <c r="X83" s="143"/>
      <c r="Y83" s="143"/>
      <c r="Z83" s="143"/>
      <c r="AA83" s="145">
        <v>2</v>
      </c>
      <c r="AB83" s="143"/>
      <c r="AC83" s="143"/>
      <c r="AD83" s="143"/>
      <c r="AE83" s="143"/>
      <c r="AF83" s="143"/>
      <c r="AG83" s="143"/>
      <c r="AH83" s="143"/>
      <c r="AI83" s="147"/>
      <c r="AJ83" s="220">
        <f t="shared" si="9"/>
        <v>2</v>
      </c>
      <c r="AK83" s="220"/>
      <c r="AL83" s="147"/>
      <c r="AM83" s="306"/>
      <c r="AN83" s="306"/>
      <c r="AO83" s="306"/>
      <c r="AP83" s="306"/>
      <c r="AQ83" s="306"/>
      <c r="AR83" s="306"/>
      <c r="AS83" s="306"/>
      <c r="AT83" s="306"/>
      <c r="AU83" s="306"/>
      <c r="AV83" s="312"/>
      <c r="AW83" s="312"/>
      <c r="AX83" s="312"/>
      <c r="AY83" s="312"/>
    </row>
    <row r="84" spans="1:51" s="15" customFormat="1" ht="195" x14ac:dyDescent="0.2">
      <c r="A84" s="548"/>
      <c r="B84" s="534"/>
      <c r="C84" s="143">
        <v>106</v>
      </c>
      <c r="D84" s="149" t="s">
        <v>565</v>
      </c>
      <c r="E84" s="132" t="s">
        <v>102</v>
      </c>
      <c r="F84" s="133" t="s">
        <v>193</v>
      </c>
      <c r="G84" s="132" t="s">
        <v>255</v>
      </c>
      <c r="H84" s="142" t="s">
        <v>35</v>
      </c>
      <c r="I84" s="142" t="s">
        <v>605</v>
      </c>
      <c r="J84" s="132">
        <v>30</v>
      </c>
      <c r="K84" s="132">
        <v>30</v>
      </c>
      <c r="L84" s="142">
        <v>178.47</v>
      </c>
      <c r="M84" s="232">
        <f t="shared" si="10"/>
        <v>1</v>
      </c>
      <c r="N84" s="329">
        <f t="shared" si="8"/>
        <v>1</v>
      </c>
      <c r="O84" s="192" t="str">
        <f t="shared" si="11"/>
        <v>OK</v>
      </c>
      <c r="P84" s="143"/>
      <c r="Q84" s="147"/>
      <c r="R84" s="143"/>
      <c r="S84" s="143"/>
      <c r="T84" s="144">
        <v>1</v>
      </c>
      <c r="U84" s="147"/>
      <c r="V84" s="143"/>
      <c r="W84" s="143"/>
      <c r="X84" s="143"/>
      <c r="Y84" s="143"/>
      <c r="Z84" s="143"/>
      <c r="AA84" s="143"/>
      <c r="AB84" s="143"/>
      <c r="AC84" s="143"/>
      <c r="AD84" s="143"/>
      <c r="AE84" s="143"/>
      <c r="AF84" s="143"/>
      <c r="AG84" s="143"/>
      <c r="AH84" s="143"/>
      <c r="AI84" s="147"/>
      <c r="AJ84" s="220">
        <f t="shared" si="9"/>
        <v>1</v>
      </c>
      <c r="AK84" s="220"/>
      <c r="AL84" s="147"/>
      <c r="AM84" s="306"/>
      <c r="AN84" s="306"/>
      <c r="AO84" s="306"/>
      <c r="AP84" s="306"/>
      <c r="AQ84" s="306"/>
      <c r="AR84" s="306"/>
      <c r="AS84" s="306"/>
      <c r="AT84" s="306"/>
      <c r="AU84" s="306"/>
      <c r="AV84" s="312"/>
      <c r="AW84" s="312"/>
      <c r="AX84" s="312"/>
      <c r="AY84" s="312"/>
    </row>
    <row r="85" spans="1:51" s="15" customFormat="1" ht="15.75" customHeight="1" x14ac:dyDescent="0.2">
      <c r="A85" s="548"/>
      <c r="B85" s="534"/>
      <c r="C85" s="143">
        <v>107</v>
      </c>
      <c r="D85" s="158" t="s">
        <v>566</v>
      </c>
      <c r="E85" s="142" t="s">
        <v>95</v>
      </c>
      <c r="F85" s="157" t="s">
        <v>194</v>
      </c>
      <c r="G85" s="142" t="s">
        <v>256</v>
      </c>
      <c r="H85" s="142" t="s">
        <v>4</v>
      </c>
      <c r="I85" s="142" t="s">
        <v>590</v>
      </c>
      <c r="J85" s="132">
        <v>30</v>
      </c>
      <c r="K85" s="132">
        <v>30</v>
      </c>
      <c r="L85" s="142">
        <v>37.14</v>
      </c>
      <c r="M85" s="232">
        <f t="shared" si="10"/>
        <v>3</v>
      </c>
      <c r="N85" s="329">
        <f t="shared" si="8"/>
        <v>2</v>
      </c>
      <c r="O85" s="192" t="str">
        <f t="shared" si="11"/>
        <v>OK</v>
      </c>
      <c r="P85" s="143"/>
      <c r="Q85" s="147"/>
      <c r="R85" s="143"/>
      <c r="S85" s="143"/>
      <c r="T85" s="144">
        <v>2</v>
      </c>
      <c r="U85" s="147"/>
      <c r="V85" s="143"/>
      <c r="W85" s="143"/>
      <c r="X85" s="143"/>
      <c r="Y85" s="143"/>
      <c r="Z85" s="143"/>
      <c r="AA85" s="143"/>
      <c r="AB85" s="143"/>
      <c r="AC85" s="143"/>
      <c r="AD85" s="143"/>
      <c r="AE85" s="143"/>
      <c r="AF85" s="143"/>
      <c r="AG85" s="143"/>
      <c r="AH85" s="146">
        <v>1</v>
      </c>
      <c r="AI85" s="147"/>
      <c r="AJ85" s="220">
        <f t="shared" si="9"/>
        <v>3</v>
      </c>
      <c r="AK85" s="220"/>
      <c r="AL85" s="147"/>
      <c r="AM85" s="306"/>
      <c r="AN85" s="306"/>
      <c r="AO85" s="306"/>
      <c r="AP85" s="320">
        <v>1</v>
      </c>
      <c r="AQ85" s="306"/>
      <c r="AR85" s="306"/>
      <c r="AS85" s="306"/>
      <c r="AT85" s="306"/>
      <c r="AU85" s="306"/>
      <c r="AV85" s="312"/>
      <c r="AW85" s="312"/>
      <c r="AX85" s="312"/>
      <c r="AY85" s="312"/>
    </row>
    <row r="86" spans="1:51" s="15" customFormat="1" ht="15.75" customHeight="1" x14ac:dyDescent="0.2">
      <c r="A86" s="548"/>
      <c r="B86" s="534"/>
      <c r="C86" s="143">
        <v>108</v>
      </c>
      <c r="D86" s="178" t="s">
        <v>567</v>
      </c>
      <c r="E86" s="172" t="s">
        <v>95</v>
      </c>
      <c r="F86" s="179" t="s">
        <v>194</v>
      </c>
      <c r="G86" s="172" t="s">
        <v>257</v>
      </c>
      <c r="H86" s="172" t="s">
        <v>4</v>
      </c>
      <c r="I86" s="172" t="s">
        <v>585</v>
      </c>
      <c r="J86" s="132">
        <v>30</v>
      </c>
      <c r="K86" s="132">
        <v>30</v>
      </c>
      <c r="L86" s="172">
        <v>35.65</v>
      </c>
      <c r="M86" s="232">
        <f t="shared" si="10"/>
        <v>1</v>
      </c>
      <c r="N86" s="329">
        <f t="shared" si="8"/>
        <v>1</v>
      </c>
      <c r="O86" s="192" t="str">
        <f t="shared" si="11"/>
        <v>OK</v>
      </c>
      <c r="P86" s="173"/>
      <c r="Q86" s="175"/>
      <c r="R86" s="173"/>
      <c r="S86" s="173"/>
      <c r="T86" s="173"/>
      <c r="U86" s="180">
        <f>SUM(V86:AC86)</f>
        <v>1</v>
      </c>
      <c r="V86" s="173"/>
      <c r="W86" s="173"/>
      <c r="X86" s="173"/>
      <c r="Y86" s="173"/>
      <c r="Z86" s="177">
        <v>1</v>
      </c>
      <c r="AA86" s="173"/>
      <c r="AB86" s="173"/>
      <c r="AC86" s="173"/>
      <c r="AD86" s="173"/>
      <c r="AE86" s="173"/>
      <c r="AF86" s="173"/>
      <c r="AG86" s="173"/>
      <c r="AH86" s="173"/>
      <c r="AI86" s="175"/>
      <c r="AJ86" s="221">
        <f t="shared" si="9"/>
        <v>1</v>
      </c>
      <c r="AK86" s="220"/>
      <c r="AL86" s="147"/>
      <c r="AM86" s="306"/>
      <c r="AN86" s="306"/>
      <c r="AO86" s="306"/>
      <c r="AP86" s="306"/>
      <c r="AQ86" s="306"/>
      <c r="AR86" s="306"/>
      <c r="AS86" s="306"/>
      <c r="AT86" s="306"/>
      <c r="AU86" s="306"/>
      <c r="AV86" s="312"/>
      <c r="AW86" s="312"/>
      <c r="AX86" s="312"/>
      <c r="AY86" s="312"/>
    </row>
    <row r="87" spans="1:51" s="15" customFormat="1" ht="15.75" customHeight="1" x14ac:dyDescent="0.2">
      <c r="A87" s="548"/>
      <c r="B87" s="534"/>
      <c r="C87" s="143">
        <v>109</v>
      </c>
      <c r="D87" s="333" t="s">
        <v>568</v>
      </c>
      <c r="E87" s="172" t="s">
        <v>95</v>
      </c>
      <c r="F87" s="179" t="s">
        <v>185</v>
      </c>
      <c r="G87" s="172" t="s">
        <v>259</v>
      </c>
      <c r="H87" s="172" t="s">
        <v>4</v>
      </c>
      <c r="I87" s="172" t="s">
        <v>606</v>
      </c>
      <c r="J87" s="132">
        <v>30</v>
      </c>
      <c r="K87" s="132">
        <v>30</v>
      </c>
      <c r="L87" s="172">
        <v>61.94</v>
      </c>
      <c r="M87" s="232">
        <f t="shared" si="10"/>
        <v>15</v>
      </c>
      <c r="N87" s="329">
        <f t="shared" si="8"/>
        <v>11</v>
      </c>
      <c r="O87" s="192" t="str">
        <f t="shared" si="11"/>
        <v>OK</v>
      </c>
      <c r="P87" s="173"/>
      <c r="Q87" s="173"/>
      <c r="R87" s="173"/>
      <c r="S87" s="173"/>
      <c r="T87" s="181">
        <v>8</v>
      </c>
      <c r="U87" s="180">
        <f>SUM(V87:AC87)</f>
        <v>4</v>
      </c>
      <c r="V87" s="173"/>
      <c r="W87" s="177">
        <v>2</v>
      </c>
      <c r="X87" s="173"/>
      <c r="Y87" s="173"/>
      <c r="Z87" s="173"/>
      <c r="AA87" s="173"/>
      <c r="AB87" s="173"/>
      <c r="AC87" s="177">
        <v>2</v>
      </c>
      <c r="AD87" s="173"/>
      <c r="AE87" s="173"/>
      <c r="AF87" s="173"/>
      <c r="AG87" s="173"/>
      <c r="AH87" s="182">
        <v>3</v>
      </c>
      <c r="AI87" s="175"/>
      <c r="AJ87" s="221">
        <f t="shared" si="9"/>
        <v>15</v>
      </c>
      <c r="AK87" s="220"/>
      <c r="AL87" s="147"/>
      <c r="AM87" s="306"/>
      <c r="AN87" s="320">
        <v>1</v>
      </c>
      <c r="AO87" s="306"/>
      <c r="AP87" s="320">
        <v>3</v>
      </c>
      <c r="AQ87" s="306"/>
      <c r="AR87" s="306"/>
      <c r="AS87" s="306"/>
      <c r="AT87" s="306"/>
      <c r="AU87" s="306"/>
      <c r="AV87" s="312"/>
      <c r="AW87" s="312"/>
      <c r="AX87" s="312"/>
      <c r="AY87" s="312"/>
    </row>
    <row r="88" spans="1:51" s="15" customFormat="1" ht="30.75" thickBot="1" x14ac:dyDescent="0.25">
      <c r="A88" s="548"/>
      <c r="B88" s="535"/>
      <c r="C88" s="173">
        <v>110</v>
      </c>
      <c r="D88" s="199" t="s">
        <v>569</v>
      </c>
      <c r="E88" s="183" t="s">
        <v>200</v>
      </c>
      <c r="F88" s="184" t="s">
        <v>199</v>
      </c>
      <c r="G88" s="183" t="s">
        <v>274</v>
      </c>
      <c r="H88" s="183" t="s">
        <v>35</v>
      </c>
      <c r="I88" s="183" t="s">
        <v>607</v>
      </c>
      <c r="J88" s="120">
        <v>30</v>
      </c>
      <c r="K88" s="120">
        <v>30</v>
      </c>
      <c r="L88" s="183">
        <v>433.36</v>
      </c>
      <c r="M88" s="233">
        <f t="shared" si="10"/>
        <v>1</v>
      </c>
      <c r="N88" s="329">
        <f t="shared" si="8"/>
        <v>1</v>
      </c>
      <c r="O88" s="198" t="str">
        <f t="shared" si="11"/>
        <v>OK</v>
      </c>
      <c r="P88" s="185"/>
      <c r="Q88" s="185"/>
      <c r="R88" s="185"/>
      <c r="S88" s="186">
        <v>1</v>
      </c>
      <c r="T88" s="185"/>
      <c r="U88" s="185"/>
      <c r="V88" s="185"/>
      <c r="W88" s="185"/>
      <c r="X88" s="185"/>
      <c r="Y88" s="185"/>
      <c r="Z88" s="185"/>
      <c r="AA88" s="185"/>
      <c r="AB88" s="185"/>
      <c r="AC88" s="185"/>
      <c r="AD88" s="185"/>
      <c r="AE88" s="185"/>
      <c r="AF88" s="185"/>
      <c r="AG88" s="185"/>
      <c r="AH88" s="185"/>
      <c r="AI88" s="185"/>
      <c r="AJ88" s="222">
        <f t="shared" si="9"/>
        <v>1</v>
      </c>
      <c r="AK88" s="221"/>
      <c r="AL88" s="175"/>
      <c r="AM88" s="312"/>
      <c r="AN88" s="312"/>
      <c r="AO88" s="312"/>
      <c r="AP88" s="312"/>
      <c r="AQ88" s="312"/>
      <c r="AR88" s="312"/>
      <c r="AS88" s="312"/>
      <c r="AT88" s="312"/>
      <c r="AU88" s="312"/>
      <c r="AV88" s="346"/>
      <c r="AW88" s="346"/>
      <c r="AX88" s="312"/>
      <c r="AY88" s="312"/>
    </row>
    <row r="89" spans="1:51" s="15" customFormat="1" ht="45.75" customHeight="1" x14ac:dyDescent="0.2">
      <c r="A89" s="549" t="s">
        <v>494</v>
      </c>
      <c r="B89" s="530">
        <v>5</v>
      </c>
      <c r="C89" s="293">
        <v>111</v>
      </c>
      <c r="D89" s="245" t="s">
        <v>570</v>
      </c>
      <c r="E89" s="246" t="s">
        <v>95</v>
      </c>
      <c r="F89" s="247" t="s">
        <v>216</v>
      </c>
      <c r="G89" s="246" t="s">
        <v>315</v>
      </c>
      <c r="H89" s="246" t="s">
        <v>30</v>
      </c>
      <c r="I89" s="246" t="s">
        <v>583</v>
      </c>
      <c r="J89" s="248">
        <v>30</v>
      </c>
      <c r="K89" s="248">
        <v>30</v>
      </c>
      <c r="L89" s="246">
        <v>92.63</v>
      </c>
      <c r="M89" s="234">
        <f t="shared" si="10"/>
        <v>4</v>
      </c>
      <c r="N89" s="330">
        <f>M89-(SUM(AK89:AQ89))</f>
        <v>3</v>
      </c>
      <c r="O89" s="200" t="str">
        <f t="shared" si="11"/>
        <v>OK</v>
      </c>
      <c r="P89" s="134"/>
      <c r="Q89" s="139"/>
      <c r="R89" s="134"/>
      <c r="S89" s="134"/>
      <c r="T89" s="136">
        <v>2</v>
      </c>
      <c r="U89" s="139"/>
      <c r="V89" s="134"/>
      <c r="W89" s="134"/>
      <c r="X89" s="134"/>
      <c r="Y89" s="134"/>
      <c r="Z89" s="134"/>
      <c r="AA89" s="134"/>
      <c r="AB89" s="134"/>
      <c r="AC89" s="134"/>
      <c r="AD89" s="134"/>
      <c r="AE89" s="134"/>
      <c r="AF89" s="187">
        <v>2</v>
      </c>
      <c r="AG89" s="134"/>
      <c r="AH89" s="134"/>
      <c r="AI89" s="139"/>
      <c r="AJ89" s="223">
        <f t="shared" si="9"/>
        <v>4</v>
      </c>
      <c r="AK89" s="219"/>
      <c r="AL89" s="129"/>
      <c r="AM89" s="311"/>
      <c r="AN89" s="311"/>
      <c r="AO89" s="311"/>
      <c r="AP89" s="311"/>
      <c r="AQ89" s="339">
        <v>1</v>
      </c>
      <c r="AR89" s="311"/>
      <c r="AS89" s="311"/>
      <c r="AT89" s="311"/>
      <c r="AU89" s="311"/>
      <c r="AV89" s="345"/>
      <c r="AW89" s="345"/>
      <c r="AX89" s="311"/>
      <c r="AY89" s="311"/>
    </row>
    <row r="90" spans="1:51" s="15" customFormat="1" ht="57" customHeight="1" x14ac:dyDescent="0.2">
      <c r="A90" s="550"/>
      <c r="B90" s="531"/>
      <c r="C90" s="170">
        <v>112</v>
      </c>
      <c r="D90" s="249" t="s">
        <v>571</v>
      </c>
      <c r="E90" s="246" t="s">
        <v>95</v>
      </c>
      <c r="F90" s="247" t="s">
        <v>204</v>
      </c>
      <c r="G90" s="246" t="s">
        <v>319</v>
      </c>
      <c r="H90" s="246" t="s">
        <v>30</v>
      </c>
      <c r="I90" s="246" t="s">
        <v>583</v>
      </c>
      <c r="J90" s="250">
        <v>30</v>
      </c>
      <c r="K90" s="250">
        <v>30</v>
      </c>
      <c r="L90" s="246">
        <v>94.93</v>
      </c>
      <c r="M90" s="235">
        <f t="shared" si="10"/>
        <v>3</v>
      </c>
      <c r="N90" s="329">
        <f t="shared" si="8"/>
        <v>3</v>
      </c>
      <c r="O90" s="198" t="str">
        <f t="shared" si="11"/>
        <v>OK</v>
      </c>
      <c r="P90" s="143"/>
      <c r="Q90" s="143"/>
      <c r="R90" s="143"/>
      <c r="S90" s="143"/>
      <c r="T90" s="143"/>
      <c r="U90" s="137">
        <f>SUM(V90:AC90)</f>
        <v>3</v>
      </c>
      <c r="V90" s="143"/>
      <c r="W90" s="143"/>
      <c r="X90" s="143"/>
      <c r="Y90" s="143"/>
      <c r="Z90" s="143"/>
      <c r="AA90" s="145">
        <v>3</v>
      </c>
      <c r="AB90" s="143"/>
      <c r="AC90" s="143"/>
      <c r="AD90" s="143"/>
      <c r="AE90" s="143"/>
      <c r="AF90" s="165"/>
      <c r="AG90" s="143"/>
      <c r="AH90" s="143"/>
      <c r="AI90" s="143"/>
      <c r="AJ90" s="220">
        <f t="shared" si="9"/>
        <v>3</v>
      </c>
      <c r="AK90" s="220"/>
      <c r="AL90" s="147"/>
      <c r="AM90" s="306"/>
      <c r="AN90" s="306"/>
      <c r="AO90" s="306"/>
      <c r="AP90" s="306"/>
      <c r="AQ90" s="306"/>
      <c r="AR90" s="306"/>
      <c r="AS90" s="306"/>
      <c r="AT90" s="306"/>
      <c r="AU90" s="306"/>
      <c r="AV90" s="312"/>
      <c r="AW90" s="312"/>
      <c r="AX90" s="312"/>
      <c r="AY90" s="312"/>
    </row>
    <row r="91" spans="1:51" s="15" customFormat="1" ht="54" customHeight="1" x14ac:dyDescent="0.2">
      <c r="A91" s="550"/>
      <c r="B91" s="531"/>
      <c r="C91" s="170">
        <v>113</v>
      </c>
      <c r="D91" s="249" t="s">
        <v>572</v>
      </c>
      <c r="E91" s="246" t="s">
        <v>95</v>
      </c>
      <c r="F91" s="247" t="s">
        <v>204</v>
      </c>
      <c r="G91" s="246" t="s">
        <v>319</v>
      </c>
      <c r="H91" s="246" t="s">
        <v>30</v>
      </c>
      <c r="I91" s="246" t="s">
        <v>583</v>
      </c>
      <c r="J91" s="251">
        <v>30</v>
      </c>
      <c r="K91" s="251">
        <v>30</v>
      </c>
      <c r="L91" s="252">
        <v>64.599999999999994</v>
      </c>
      <c r="M91" s="235">
        <f t="shared" si="10"/>
        <v>6</v>
      </c>
      <c r="N91" s="329">
        <f>M91-(SUM(AK91:AQ91))</f>
        <v>5</v>
      </c>
      <c r="O91" s="198" t="str">
        <f t="shared" si="11"/>
        <v>OK</v>
      </c>
      <c r="P91" s="143"/>
      <c r="Q91" s="147"/>
      <c r="R91" s="143"/>
      <c r="S91" s="143"/>
      <c r="T91" s="144">
        <v>2</v>
      </c>
      <c r="U91" s="137">
        <f>SUM(V91:AC91)</f>
        <v>2</v>
      </c>
      <c r="V91" s="143"/>
      <c r="W91" s="143"/>
      <c r="X91" s="143"/>
      <c r="Y91" s="143"/>
      <c r="Z91" s="143"/>
      <c r="AA91" s="145">
        <v>2</v>
      </c>
      <c r="AB91" s="143"/>
      <c r="AC91" s="143"/>
      <c r="AD91" s="143"/>
      <c r="AE91" s="143"/>
      <c r="AF91" s="165">
        <v>2</v>
      </c>
      <c r="AG91" s="143"/>
      <c r="AH91" s="143"/>
      <c r="AI91" s="147"/>
      <c r="AJ91" s="220">
        <f t="shared" si="9"/>
        <v>6</v>
      </c>
      <c r="AK91" s="220"/>
      <c r="AL91" s="147"/>
      <c r="AM91" s="306"/>
      <c r="AN91" s="306"/>
      <c r="AO91" s="306"/>
      <c r="AP91" s="306"/>
      <c r="AQ91" s="320">
        <v>1</v>
      </c>
      <c r="AR91" s="306"/>
      <c r="AS91" s="306"/>
      <c r="AT91" s="306"/>
      <c r="AU91" s="306"/>
      <c r="AV91" s="312"/>
      <c r="AW91" s="306"/>
      <c r="AX91" s="312"/>
      <c r="AY91" s="312"/>
    </row>
    <row r="92" spans="1:51" s="15" customFormat="1" ht="51" customHeight="1" x14ac:dyDescent="0.2">
      <c r="A92" s="550"/>
      <c r="B92" s="531"/>
      <c r="C92" s="170">
        <v>114</v>
      </c>
      <c r="D92" s="249" t="s">
        <v>573</v>
      </c>
      <c r="E92" s="246" t="s">
        <v>95</v>
      </c>
      <c r="F92" s="247" t="s">
        <v>204</v>
      </c>
      <c r="G92" s="246" t="s">
        <v>319</v>
      </c>
      <c r="H92" s="246" t="s">
        <v>30</v>
      </c>
      <c r="I92" s="246" t="s">
        <v>583</v>
      </c>
      <c r="J92" s="251">
        <v>30</v>
      </c>
      <c r="K92" s="251">
        <v>30</v>
      </c>
      <c r="L92" s="252">
        <v>54.6</v>
      </c>
      <c r="M92" s="235">
        <f t="shared" si="10"/>
        <v>6</v>
      </c>
      <c r="N92" s="329">
        <f>M92-(SUM(AK92:AQ92))</f>
        <v>5</v>
      </c>
      <c r="O92" s="198" t="str">
        <f t="shared" si="11"/>
        <v>OK</v>
      </c>
      <c r="P92" s="143"/>
      <c r="Q92" s="147"/>
      <c r="R92" s="143"/>
      <c r="S92" s="143"/>
      <c r="T92" s="144">
        <v>2</v>
      </c>
      <c r="U92" s="137">
        <f>SUM(V92:AC92)</f>
        <v>2</v>
      </c>
      <c r="V92" s="143"/>
      <c r="W92" s="143"/>
      <c r="X92" s="143"/>
      <c r="Y92" s="143"/>
      <c r="Z92" s="143"/>
      <c r="AA92" s="145">
        <v>2</v>
      </c>
      <c r="AB92" s="143"/>
      <c r="AC92" s="143"/>
      <c r="AD92" s="143"/>
      <c r="AE92" s="143"/>
      <c r="AF92" s="165">
        <v>2</v>
      </c>
      <c r="AG92" s="143"/>
      <c r="AH92" s="143"/>
      <c r="AI92" s="147"/>
      <c r="AJ92" s="220">
        <f t="shared" si="9"/>
        <v>6</v>
      </c>
      <c r="AK92" s="220"/>
      <c r="AL92" s="147"/>
      <c r="AM92" s="306"/>
      <c r="AN92" s="306"/>
      <c r="AO92" s="306"/>
      <c r="AP92" s="306"/>
      <c r="AQ92" s="320">
        <v>1</v>
      </c>
      <c r="AR92" s="306"/>
      <c r="AS92" s="306"/>
      <c r="AT92" s="306"/>
      <c r="AU92" s="306"/>
      <c r="AV92" s="312"/>
      <c r="AW92" s="306"/>
      <c r="AX92" s="312"/>
      <c r="AY92" s="312"/>
    </row>
    <row r="93" spans="1:51" s="15" customFormat="1" ht="45.75" customHeight="1" x14ac:dyDescent="0.2">
      <c r="A93" s="550"/>
      <c r="B93" s="531"/>
      <c r="C93" s="170">
        <v>115</v>
      </c>
      <c r="D93" s="249" t="s">
        <v>574</v>
      </c>
      <c r="E93" s="246" t="s">
        <v>95</v>
      </c>
      <c r="F93" s="247" t="s">
        <v>204</v>
      </c>
      <c r="G93" s="246" t="s">
        <v>319</v>
      </c>
      <c r="H93" s="246" t="s">
        <v>30</v>
      </c>
      <c r="I93" s="246" t="s">
        <v>583</v>
      </c>
      <c r="J93" s="251">
        <v>30</v>
      </c>
      <c r="K93" s="251">
        <v>30</v>
      </c>
      <c r="L93" s="252">
        <v>58.93</v>
      </c>
      <c r="M93" s="235">
        <f t="shared" si="10"/>
        <v>6</v>
      </c>
      <c r="N93" s="329">
        <f t="shared" ref="N93:N101" si="13">M93-(SUM(AK93:AQ93))</f>
        <v>5</v>
      </c>
      <c r="O93" s="198" t="str">
        <f t="shared" si="11"/>
        <v>OK</v>
      </c>
      <c r="P93" s="143"/>
      <c r="Q93" s="147"/>
      <c r="R93" s="143"/>
      <c r="S93" s="143"/>
      <c r="T93" s="144">
        <v>2</v>
      </c>
      <c r="U93" s="137">
        <f>SUM(V93:AC93)</f>
        <v>2</v>
      </c>
      <c r="V93" s="143"/>
      <c r="W93" s="143"/>
      <c r="X93" s="143"/>
      <c r="Y93" s="143"/>
      <c r="Z93" s="143"/>
      <c r="AA93" s="145">
        <v>2</v>
      </c>
      <c r="AB93" s="143"/>
      <c r="AC93" s="143"/>
      <c r="AD93" s="143"/>
      <c r="AE93" s="143"/>
      <c r="AF93" s="165">
        <v>2</v>
      </c>
      <c r="AG93" s="143"/>
      <c r="AH93" s="143"/>
      <c r="AI93" s="147"/>
      <c r="AJ93" s="220">
        <f t="shared" si="9"/>
        <v>6</v>
      </c>
      <c r="AK93" s="220"/>
      <c r="AL93" s="147"/>
      <c r="AM93" s="306"/>
      <c r="AN93" s="306"/>
      <c r="AO93" s="306"/>
      <c r="AP93" s="306"/>
      <c r="AQ93" s="320">
        <v>1</v>
      </c>
      <c r="AR93" s="306"/>
      <c r="AS93" s="306"/>
      <c r="AT93" s="306"/>
      <c r="AU93" s="306"/>
      <c r="AV93" s="312"/>
      <c r="AW93" s="306"/>
      <c r="AX93" s="312"/>
      <c r="AY93" s="312"/>
    </row>
    <row r="94" spans="1:51" s="15" customFormat="1" ht="52.5" customHeight="1" x14ac:dyDescent="0.2">
      <c r="A94" s="550"/>
      <c r="B94" s="531"/>
      <c r="C94" s="170">
        <v>116</v>
      </c>
      <c r="D94" s="249" t="s">
        <v>575</v>
      </c>
      <c r="E94" s="246" t="s">
        <v>95</v>
      </c>
      <c r="F94" s="247" t="s">
        <v>204</v>
      </c>
      <c r="G94" s="246" t="s">
        <v>319</v>
      </c>
      <c r="H94" s="246" t="s">
        <v>30</v>
      </c>
      <c r="I94" s="246" t="s">
        <v>583</v>
      </c>
      <c r="J94" s="251">
        <v>30</v>
      </c>
      <c r="K94" s="251">
        <v>30</v>
      </c>
      <c r="L94" s="252">
        <v>69.14</v>
      </c>
      <c r="M94" s="235">
        <f t="shared" si="10"/>
        <v>5</v>
      </c>
      <c r="N94" s="329">
        <f t="shared" si="13"/>
        <v>3</v>
      </c>
      <c r="O94" s="198" t="str">
        <f t="shared" si="11"/>
        <v>OK</v>
      </c>
      <c r="P94" s="143"/>
      <c r="Q94" s="147"/>
      <c r="R94" s="143"/>
      <c r="S94" s="143"/>
      <c r="T94" s="144">
        <v>2</v>
      </c>
      <c r="U94" s="147"/>
      <c r="V94" s="143"/>
      <c r="W94" s="143"/>
      <c r="X94" s="143"/>
      <c r="Y94" s="143"/>
      <c r="Z94" s="143"/>
      <c r="AA94" s="143"/>
      <c r="AB94" s="143"/>
      <c r="AC94" s="143"/>
      <c r="AD94" s="143"/>
      <c r="AE94" s="143"/>
      <c r="AF94" s="165">
        <v>2</v>
      </c>
      <c r="AG94" s="143"/>
      <c r="AH94" s="146">
        <v>1</v>
      </c>
      <c r="AI94" s="147"/>
      <c r="AJ94" s="220">
        <f t="shared" si="9"/>
        <v>5</v>
      </c>
      <c r="AK94" s="220"/>
      <c r="AL94" s="147"/>
      <c r="AM94" s="306"/>
      <c r="AN94" s="306"/>
      <c r="AO94" s="306"/>
      <c r="AP94" s="320">
        <v>1</v>
      </c>
      <c r="AQ94" s="320">
        <v>1</v>
      </c>
      <c r="AR94" s="306"/>
      <c r="AS94" s="306"/>
      <c r="AT94" s="306"/>
      <c r="AU94" s="306"/>
      <c r="AV94" s="312"/>
      <c r="AW94" s="306"/>
      <c r="AX94" s="312"/>
      <c r="AY94" s="312"/>
    </row>
    <row r="95" spans="1:51" s="15" customFormat="1" ht="52.5" customHeight="1" x14ac:dyDescent="0.2">
      <c r="A95" s="550"/>
      <c r="B95" s="531"/>
      <c r="C95" s="170">
        <v>117</v>
      </c>
      <c r="D95" s="249" t="s">
        <v>576</v>
      </c>
      <c r="E95" s="246" t="s">
        <v>95</v>
      </c>
      <c r="F95" s="247" t="s">
        <v>204</v>
      </c>
      <c r="G95" s="246" t="s">
        <v>319</v>
      </c>
      <c r="H95" s="246" t="s">
        <v>30</v>
      </c>
      <c r="I95" s="246" t="s">
        <v>583</v>
      </c>
      <c r="J95" s="251">
        <v>30</v>
      </c>
      <c r="K95" s="251">
        <v>30</v>
      </c>
      <c r="L95" s="246">
        <v>76.02</v>
      </c>
      <c r="M95" s="235">
        <f t="shared" si="10"/>
        <v>5</v>
      </c>
      <c r="N95" s="329">
        <f t="shared" si="13"/>
        <v>3</v>
      </c>
      <c r="O95" s="198" t="str">
        <f t="shared" si="11"/>
        <v>OK</v>
      </c>
      <c r="P95" s="143"/>
      <c r="Q95" s="147"/>
      <c r="R95" s="143"/>
      <c r="S95" s="143"/>
      <c r="T95" s="144">
        <v>2</v>
      </c>
      <c r="U95" s="147"/>
      <c r="V95" s="143"/>
      <c r="W95" s="143"/>
      <c r="X95" s="143"/>
      <c r="Y95" s="143"/>
      <c r="Z95" s="143"/>
      <c r="AA95" s="143"/>
      <c r="AB95" s="143"/>
      <c r="AC95" s="143"/>
      <c r="AD95" s="143"/>
      <c r="AE95" s="143"/>
      <c r="AF95" s="165">
        <v>2</v>
      </c>
      <c r="AG95" s="143"/>
      <c r="AH95" s="146">
        <v>1</v>
      </c>
      <c r="AI95" s="147"/>
      <c r="AJ95" s="220">
        <f t="shared" si="9"/>
        <v>5</v>
      </c>
      <c r="AK95" s="220"/>
      <c r="AL95" s="147"/>
      <c r="AM95" s="306"/>
      <c r="AN95" s="306"/>
      <c r="AO95" s="306"/>
      <c r="AP95" s="320">
        <v>1</v>
      </c>
      <c r="AQ95" s="320">
        <v>1</v>
      </c>
      <c r="AR95" s="306"/>
      <c r="AS95" s="306"/>
      <c r="AT95" s="306"/>
      <c r="AU95" s="306"/>
      <c r="AV95" s="312"/>
      <c r="AW95" s="306"/>
      <c r="AX95" s="312"/>
      <c r="AY95" s="312"/>
    </row>
    <row r="96" spans="1:51" s="15" customFormat="1" ht="30" x14ac:dyDescent="0.2">
      <c r="A96" s="550"/>
      <c r="B96" s="531"/>
      <c r="C96" s="170">
        <v>118</v>
      </c>
      <c r="D96" s="249" t="s">
        <v>577</v>
      </c>
      <c r="E96" s="246" t="s">
        <v>215</v>
      </c>
      <c r="F96" s="247" t="s">
        <v>204</v>
      </c>
      <c r="G96" s="246" t="s">
        <v>313</v>
      </c>
      <c r="H96" s="251" t="s">
        <v>4</v>
      </c>
      <c r="I96" s="246" t="s">
        <v>583</v>
      </c>
      <c r="J96" s="251">
        <v>30</v>
      </c>
      <c r="K96" s="251">
        <v>30</v>
      </c>
      <c r="L96" s="251">
        <v>162.99</v>
      </c>
      <c r="M96" s="235">
        <f t="shared" si="10"/>
        <v>6</v>
      </c>
      <c r="N96" s="329">
        <f t="shared" si="13"/>
        <v>4</v>
      </c>
      <c r="O96" s="198" t="str">
        <f t="shared" si="11"/>
        <v>OK</v>
      </c>
      <c r="P96" s="143"/>
      <c r="Q96" s="143"/>
      <c r="R96" s="143"/>
      <c r="S96" s="143"/>
      <c r="T96" s="144">
        <v>2</v>
      </c>
      <c r="U96" s="137">
        <f>SUM(V96:AC96)</f>
        <v>1</v>
      </c>
      <c r="V96" s="143"/>
      <c r="W96" s="143"/>
      <c r="X96" s="143"/>
      <c r="Y96" s="143"/>
      <c r="Z96" s="145">
        <v>1</v>
      </c>
      <c r="AA96" s="143"/>
      <c r="AB96" s="143"/>
      <c r="AC96" s="143"/>
      <c r="AD96" s="143"/>
      <c r="AE96" s="143"/>
      <c r="AF96" s="165">
        <v>2</v>
      </c>
      <c r="AG96" s="143"/>
      <c r="AH96" s="146">
        <v>1</v>
      </c>
      <c r="AI96" s="143"/>
      <c r="AJ96" s="220">
        <f t="shared" si="9"/>
        <v>6</v>
      </c>
      <c r="AK96" s="220"/>
      <c r="AL96" s="147"/>
      <c r="AM96" s="307"/>
      <c r="AN96" s="307"/>
      <c r="AO96" s="306"/>
      <c r="AP96" s="320">
        <v>1</v>
      </c>
      <c r="AQ96" s="320">
        <v>1</v>
      </c>
      <c r="AR96" s="306"/>
      <c r="AS96" s="306"/>
      <c r="AT96" s="306"/>
      <c r="AU96" s="306"/>
      <c r="AV96" s="312"/>
      <c r="AW96" s="306"/>
      <c r="AX96" s="312"/>
      <c r="AY96" s="312"/>
    </row>
    <row r="97" spans="1:51" s="15" customFormat="1" ht="30" x14ac:dyDescent="0.2">
      <c r="A97" s="550"/>
      <c r="B97" s="531"/>
      <c r="C97" s="170">
        <v>119</v>
      </c>
      <c r="D97" s="249" t="s">
        <v>578</v>
      </c>
      <c r="E97" s="246" t="s">
        <v>215</v>
      </c>
      <c r="F97" s="247" t="s">
        <v>204</v>
      </c>
      <c r="G97" s="246" t="s">
        <v>314</v>
      </c>
      <c r="H97" s="251" t="s">
        <v>4</v>
      </c>
      <c r="I97" s="246" t="s">
        <v>583</v>
      </c>
      <c r="J97" s="251">
        <v>30</v>
      </c>
      <c r="K97" s="251">
        <v>30</v>
      </c>
      <c r="L97" s="251">
        <v>172.35</v>
      </c>
      <c r="M97" s="235">
        <f t="shared" si="10"/>
        <v>4</v>
      </c>
      <c r="N97" s="329">
        <f t="shared" si="13"/>
        <v>3</v>
      </c>
      <c r="O97" s="198" t="str">
        <f t="shared" si="11"/>
        <v>OK</v>
      </c>
      <c r="P97" s="143"/>
      <c r="Q97" s="143"/>
      <c r="R97" s="143"/>
      <c r="S97" s="143"/>
      <c r="T97" s="144">
        <v>2</v>
      </c>
      <c r="U97" s="147"/>
      <c r="V97" s="143"/>
      <c r="W97" s="143"/>
      <c r="X97" s="143"/>
      <c r="Y97" s="143"/>
      <c r="Z97" s="143"/>
      <c r="AA97" s="143"/>
      <c r="AB97" s="143"/>
      <c r="AC97" s="143"/>
      <c r="AD97" s="143"/>
      <c r="AE97" s="143"/>
      <c r="AF97" s="165">
        <v>2</v>
      </c>
      <c r="AG97" s="143"/>
      <c r="AH97" s="143"/>
      <c r="AI97" s="143"/>
      <c r="AJ97" s="220">
        <f t="shared" si="9"/>
        <v>4</v>
      </c>
      <c r="AK97" s="220"/>
      <c r="AL97" s="147"/>
      <c r="AM97" s="307"/>
      <c r="AN97" s="307"/>
      <c r="AO97" s="306"/>
      <c r="AP97" s="306"/>
      <c r="AQ97" s="320">
        <v>1</v>
      </c>
      <c r="AR97" s="306"/>
      <c r="AS97" s="306"/>
      <c r="AT97" s="306"/>
      <c r="AU97" s="306"/>
      <c r="AV97" s="312"/>
      <c r="AW97" s="306"/>
      <c r="AX97" s="312"/>
      <c r="AY97" s="312"/>
    </row>
    <row r="98" spans="1:51" s="15" customFormat="1" ht="30" x14ac:dyDescent="0.2">
      <c r="A98" s="550"/>
      <c r="B98" s="531"/>
      <c r="C98" s="170">
        <v>120</v>
      </c>
      <c r="D98" s="249" t="s">
        <v>579</v>
      </c>
      <c r="E98" s="246" t="s">
        <v>215</v>
      </c>
      <c r="F98" s="247" t="s">
        <v>204</v>
      </c>
      <c r="G98" s="246" t="s">
        <v>316</v>
      </c>
      <c r="H98" s="251" t="s">
        <v>4</v>
      </c>
      <c r="I98" s="246" t="s">
        <v>583</v>
      </c>
      <c r="J98" s="251">
        <v>30</v>
      </c>
      <c r="K98" s="251">
        <v>30</v>
      </c>
      <c r="L98" s="251">
        <v>168.56</v>
      </c>
      <c r="M98" s="235">
        <f t="shared" si="10"/>
        <v>5</v>
      </c>
      <c r="N98" s="329">
        <f t="shared" si="13"/>
        <v>3</v>
      </c>
      <c r="O98" s="198" t="str">
        <f t="shared" si="11"/>
        <v>OK</v>
      </c>
      <c r="P98" s="143"/>
      <c r="Q98" s="143"/>
      <c r="R98" s="143"/>
      <c r="S98" s="143"/>
      <c r="T98" s="144">
        <v>2</v>
      </c>
      <c r="U98" s="147"/>
      <c r="V98" s="143"/>
      <c r="W98" s="143"/>
      <c r="X98" s="143"/>
      <c r="Y98" s="143"/>
      <c r="Z98" s="143"/>
      <c r="AA98" s="143"/>
      <c r="AB98" s="143"/>
      <c r="AC98" s="143"/>
      <c r="AD98" s="143"/>
      <c r="AE98" s="143"/>
      <c r="AF98" s="165">
        <v>2</v>
      </c>
      <c r="AG98" s="143"/>
      <c r="AH98" s="146">
        <v>1</v>
      </c>
      <c r="AI98" s="143"/>
      <c r="AJ98" s="220">
        <f t="shared" si="9"/>
        <v>5</v>
      </c>
      <c r="AK98" s="220"/>
      <c r="AL98" s="147"/>
      <c r="AM98" s="307"/>
      <c r="AN98" s="307"/>
      <c r="AO98" s="306"/>
      <c r="AP98" s="320">
        <v>1</v>
      </c>
      <c r="AQ98" s="320">
        <v>1</v>
      </c>
      <c r="AR98" s="306"/>
      <c r="AS98" s="306"/>
      <c r="AT98" s="306"/>
      <c r="AU98" s="306"/>
      <c r="AV98" s="312"/>
      <c r="AW98" s="306"/>
      <c r="AX98" s="312"/>
      <c r="AY98" s="312"/>
    </row>
    <row r="99" spans="1:51" s="15" customFormat="1" ht="30" x14ac:dyDescent="0.2">
      <c r="A99" s="550"/>
      <c r="B99" s="531"/>
      <c r="C99" s="170">
        <v>121</v>
      </c>
      <c r="D99" s="249" t="s">
        <v>580</v>
      </c>
      <c r="E99" s="246" t="s">
        <v>215</v>
      </c>
      <c r="F99" s="247" t="s">
        <v>204</v>
      </c>
      <c r="G99" s="246" t="s">
        <v>316</v>
      </c>
      <c r="H99" s="251" t="s">
        <v>4</v>
      </c>
      <c r="I99" s="246" t="s">
        <v>583</v>
      </c>
      <c r="J99" s="251">
        <v>30</v>
      </c>
      <c r="K99" s="251">
        <v>30</v>
      </c>
      <c r="L99" s="251">
        <v>141.86000000000001</v>
      </c>
      <c r="M99" s="235">
        <f t="shared" si="10"/>
        <v>4</v>
      </c>
      <c r="N99" s="329">
        <f t="shared" si="13"/>
        <v>3</v>
      </c>
      <c r="O99" s="198" t="str">
        <f t="shared" si="11"/>
        <v>OK</v>
      </c>
      <c r="P99" s="143"/>
      <c r="Q99" s="143"/>
      <c r="R99" s="143"/>
      <c r="S99" s="143"/>
      <c r="T99" s="144">
        <v>2</v>
      </c>
      <c r="U99" s="147"/>
      <c r="V99" s="143"/>
      <c r="W99" s="143"/>
      <c r="X99" s="143"/>
      <c r="Y99" s="143"/>
      <c r="Z99" s="143"/>
      <c r="AA99" s="143"/>
      <c r="AB99" s="143"/>
      <c r="AC99" s="143"/>
      <c r="AD99" s="143"/>
      <c r="AE99" s="143"/>
      <c r="AF99" s="165">
        <v>2</v>
      </c>
      <c r="AG99" s="143"/>
      <c r="AH99" s="143"/>
      <c r="AI99" s="143"/>
      <c r="AJ99" s="220">
        <f t="shared" si="9"/>
        <v>4</v>
      </c>
      <c r="AK99" s="220"/>
      <c r="AL99" s="147"/>
      <c r="AM99" s="307"/>
      <c r="AN99" s="307"/>
      <c r="AO99" s="306"/>
      <c r="AP99" s="306"/>
      <c r="AQ99" s="320">
        <v>1</v>
      </c>
      <c r="AR99" s="306"/>
      <c r="AS99" s="306"/>
      <c r="AT99" s="306"/>
      <c r="AU99" s="306"/>
      <c r="AV99" s="312"/>
      <c r="AW99" s="306"/>
      <c r="AX99" s="312"/>
      <c r="AY99" s="312"/>
    </row>
    <row r="100" spans="1:51" s="15" customFormat="1" ht="30" x14ac:dyDescent="0.2">
      <c r="A100" s="550"/>
      <c r="B100" s="531"/>
      <c r="C100" s="170">
        <v>122</v>
      </c>
      <c r="D100" s="249" t="s">
        <v>581</v>
      </c>
      <c r="E100" s="246" t="s">
        <v>215</v>
      </c>
      <c r="F100" s="247" t="s">
        <v>204</v>
      </c>
      <c r="G100" s="246" t="s">
        <v>316</v>
      </c>
      <c r="H100" s="251" t="s">
        <v>4</v>
      </c>
      <c r="I100" s="246" t="s">
        <v>583</v>
      </c>
      <c r="J100" s="251">
        <v>30</v>
      </c>
      <c r="K100" s="251">
        <v>30</v>
      </c>
      <c r="L100" s="251">
        <v>157.47</v>
      </c>
      <c r="M100" s="235">
        <f t="shared" si="10"/>
        <v>4</v>
      </c>
      <c r="N100" s="329">
        <f t="shared" si="13"/>
        <v>3</v>
      </c>
      <c r="O100" s="198" t="str">
        <f t="shared" si="11"/>
        <v>OK</v>
      </c>
      <c r="P100" s="143"/>
      <c r="Q100" s="143"/>
      <c r="R100" s="143"/>
      <c r="S100" s="143"/>
      <c r="T100" s="144">
        <v>2</v>
      </c>
      <c r="U100" s="147"/>
      <c r="V100" s="143"/>
      <c r="W100" s="143"/>
      <c r="X100" s="143"/>
      <c r="Y100" s="143"/>
      <c r="Z100" s="143"/>
      <c r="AA100" s="143"/>
      <c r="AB100" s="143"/>
      <c r="AC100" s="143"/>
      <c r="AD100" s="143"/>
      <c r="AE100" s="143"/>
      <c r="AF100" s="165">
        <v>2</v>
      </c>
      <c r="AG100" s="143"/>
      <c r="AH100" s="143"/>
      <c r="AI100" s="143"/>
      <c r="AJ100" s="220">
        <f t="shared" si="9"/>
        <v>4</v>
      </c>
      <c r="AK100" s="220"/>
      <c r="AL100" s="147"/>
      <c r="AM100" s="307"/>
      <c r="AN100" s="307"/>
      <c r="AO100" s="306"/>
      <c r="AP100" s="306"/>
      <c r="AQ100" s="320">
        <v>1</v>
      </c>
      <c r="AR100" s="306"/>
      <c r="AS100" s="306"/>
      <c r="AT100" s="306"/>
      <c r="AU100" s="306"/>
      <c r="AV100" s="312"/>
      <c r="AW100" s="306"/>
      <c r="AX100" s="312"/>
      <c r="AY100" s="312"/>
    </row>
    <row r="101" spans="1:51" s="15" customFormat="1" ht="30.75" thickBot="1" x14ac:dyDescent="0.25">
      <c r="A101" s="551"/>
      <c r="B101" s="532"/>
      <c r="C101" s="294">
        <v>123</v>
      </c>
      <c r="D101" s="253" t="s">
        <v>582</v>
      </c>
      <c r="E101" s="242" t="s">
        <v>215</v>
      </c>
      <c r="F101" s="243" t="s">
        <v>204</v>
      </c>
      <c r="G101" s="242" t="s">
        <v>316</v>
      </c>
      <c r="H101" s="250" t="s">
        <v>4</v>
      </c>
      <c r="I101" s="246" t="s">
        <v>583</v>
      </c>
      <c r="J101" s="251">
        <v>30</v>
      </c>
      <c r="K101" s="251">
        <v>30</v>
      </c>
      <c r="L101" s="250">
        <v>175.62</v>
      </c>
      <c r="M101" s="236">
        <f t="shared" si="10"/>
        <v>5</v>
      </c>
      <c r="N101" s="329">
        <f t="shared" si="13"/>
        <v>4</v>
      </c>
      <c r="O101" s="198" t="str">
        <f t="shared" si="11"/>
        <v>OK</v>
      </c>
      <c r="P101" s="173"/>
      <c r="Q101" s="173"/>
      <c r="R101" s="173"/>
      <c r="S101" s="173"/>
      <c r="T101" s="181">
        <v>2</v>
      </c>
      <c r="U101" s="180">
        <f t="shared" ref="U101" si="14">SUM(V101:AC101)</f>
        <v>1</v>
      </c>
      <c r="V101" s="173"/>
      <c r="W101" s="173"/>
      <c r="X101" s="173"/>
      <c r="Y101" s="173"/>
      <c r="Z101" s="177">
        <v>1</v>
      </c>
      <c r="AA101" s="173"/>
      <c r="AB101" s="173"/>
      <c r="AC101" s="173"/>
      <c r="AD101" s="173"/>
      <c r="AE101" s="173"/>
      <c r="AF101" s="174">
        <v>2</v>
      </c>
      <c r="AG101" s="173"/>
      <c r="AH101" s="173"/>
      <c r="AI101" s="173"/>
      <c r="AJ101" s="221">
        <f t="shared" si="9"/>
        <v>5</v>
      </c>
      <c r="AK101" s="221"/>
      <c r="AL101" s="175"/>
      <c r="AM101" s="310"/>
      <c r="AN101" s="310"/>
      <c r="AO101" s="312"/>
      <c r="AP101" s="312"/>
      <c r="AQ101" s="320">
        <v>1</v>
      </c>
      <c r="AR101" s="312"/>
      <c r="AS101" s="312"/>
      <c r="AT101" s="312"/>
      <c r="AU101" s="312"/>
      <c r="AV101" s="312"/>
      <c r="AW101" s="312"/>
      <c r="AX101" s="312"/>
      <c r="AY101" s="312"/>
    </row>
    <row r="102" spans="1:51" s="3" customFormat="1" ht="15.75" customHeight="1" x14ac:dyDescent="0.2">
      <c r="A102" s="559" t="s">
        <v>494</v>
      </c>
      <c r="B102" s="536">
        <v>6</v>
      </c>
      <c r="C102" s="297">
        <v>124</v>
      </c>
      <c r="D102" s="44" t="s">
        <v>53</v>
      </c>
      <c r="E102" s="19" t="s">
        <v>97</v>
      </c>
      <c r="F102" s="19" t="s">
        <v>456</v>
      </c>
      <c r="G102" s="19" t="s">
        <v>320</v>
      </c>
      <c r="H102" s="19" t="s">
        <v>18</v>
      </c>
      <c r="I102" s="89" t="s">
        <v>592</v>
      </c>
      <c r="J102" s="19">
        <v>30</v>
      </c>
      <c r="K102" s="19">
        <v>30</v>
      </c>
      <c r="L102" s="201">
        <v>8.6</v>
      </c>
      <c r="M102" s="234">
        <f t="shared" si="10"/>
        <v>7</v>
      </c>
      <c r="N102" s="330">
        <f t="shared" ref="N102:N117" si="15">M102-(SUM(AK102:AP102))</f>
        <v>5</v>
      </c>
      <c r="O102" s="188" t="str">
        <f t="shared" si="11"/>
        <v>OK</v>
      </c>
      <c r="P102" s="37"/>
      <c r="Q102" s="43"/>
      <c r="R102" s="37"/>
      <c r="S102" s="37"/>
      <c r="T102" s="65">
        <v>2</v>
      </c>
      <c r="U102" s="73">
        <f t="shared" ref="U102:U108" si="16">SUM(V102:AC102)</f>
        <v>5</v>
      </c>
      <c r="V102" s="37"/>
      <c r="W102" s="70">
        <v>2</v>
      </c>
      <c r="X102" s="37"/>
      <c r="Y102" s="37"/>
      <c r="Z102" s="37"/>
      <c r="AA102" s="70">
        <v>3</v>
      </c>
      <c r="AB102" s="37"/>
      <c r="AC102" s="37"/>
      <c r="AD102" s="37"/>
      <c r="AE102" s="37"/>
      <c r="AF102" s="37"/>
      <c r="AG102" s="37"/>
      <c r="AH102" s="37"/>
      <c r="AI102" s="43"/>
      <c r="AJ102" s="224">
        <f t="shared" si="9"/>
        <v>7</v>
      </c>
      <c r="AK102" s="224"/>
      <c r="AL102" s="129"/>
      <c r="AM102" s="313"/>
      <c r="AN102" s="326">
        <v>2</v>
      </c>
      <c r="AO102" s="313"/>
      <c r="AP102" s="313"/>
      <c r="AQ102" s="313"/>
      <c r="AR102" s="313"/>
      <c r="AS102" s="313"/>
      <c r="AT102" s="313"/>
      <c r="AU102" s="313"/>
      <c r="AV102" s="311"/>
      <c r="AW102" s="311"/>
      <c r="AX102" s="311"/>
      <c r="AY102" s="311"/>
    </row>
    <row r="103" spans="1:51" s="3" customFormat="1" ht="27" customHeight="1" x14ac:dyDescent="0.2">
      <c r="A103" s="560"/>
      <c r="B103" s="537"/>
      <c r="C103" s="298">
        <v>125</v>
      </c>
      <c r="D103" s="14" t="s">
        <v>52</v>
      </c>
      <c r="E103" s="31" t="s">
        <v>97</v>
      </c>
      <c r="F103" s="31" t="s">
        <v>456</v>
      </c>
      <c r="G103" s="31" t="s">
        <v>320</v>
      </c>
      <c r="H103" s="11" t="s">
        <v>18</v>
      </c>
      <c r="I103" s="11" t="s">
        <v>592</v>
      </c>
      <c r="J103" s="11">
        <v>30</v>
      </c>
      <c r="K103" s="11">
        <v>30</v>
      </c>
      <c r="L103" s="202">
        <v>11.88</v>
      </c>
      <c r="M103" s="235">
        <f t="shared" si="10"/>
        <v>7</v>
      </c>
      <c r="N103" s="329">
        <f t="shared" si="15"/>
        <v>5</v>
      </c>
      <c r="O103" s="192" t="str">
        <f t="shared" si="11"/>
        <v>OK</v>
      </c>
      <c r="P103" s="36"/>
      <c r="Q103" s="35"/>
      <c r="R103" s="36"/>
      <c r="S103" s="36"/>
      <c r="T103" s="63">
        <v>2</v>
      </c>
      <c r="U103" s="67">
        <f t="shared" si="16"/>
        <v>5</v>
      </c>
      <c r="V103" s="36"/>
      <c r="W103" s="68">
        <v>2</v>
      </c>
      <c r="X103" s="36"/>
      <c r="Y103" s="36"/>
      <c r="Z103" s="36"/>
      <c r="AA103" s="68">
        <v>3</v>
      </c>
      <c r="AB103" s="36"/>
      <c r="AC103" s="36"/>
      <c r="AD103" s="36"/>
      <c r="AE103" s="36"/>
      <c r="AF103" s="36"/>
      <c r="AG103" s="36"/>
      <c r="AH103" s="36"/>
      <c r="AI103" s="35"/>
      <c r="AJ103" s="34">
        <f t="shared" si="9"/>
        <v>7</v>
      </c>
      <c r="AK103" s="34"/>
      <c r="AL103" s="147"/>
      <c r="AM103" s="307"/>
      <c r="AN103" s="321">
        <v>2</v>
      </c>
      <c r="AO103" s="307"/>
      <c r="AP103" s="307"/>
      <c r="AQ103" s="307"/>
      <c r="AR103" s="307"/>
      <c r="AS103" s="307"/>
      <c r="AT103" s="307"/>
      <c r="AU103" s="307"/>
      <c r="AV103" s="312"/>
      <c r="AW103" s="312"/>
      <c r="AX103" s="312"/>
      <c r="AY103" s="312"/>
    </row>
    <row r="104" spans="1:51" s="3" customFormat="1" ht="32.25" customHeight="1" x14ac:dyDescent="0.2">
      <c r="A104" s="560"/>
      <c r="B104" s="537"/>
      <c r="C104" s="298">
        <v>126</v>
      </c>
      <c r="D104" s="14" t="s">
        <v>14</v>
      </c>
      <c r="E104" s="31" t="s">
        <v>97</v>
      </c>
      <c r="F104" s="31" t="s">
        <v>456</v>
      </c>
      <c r="G104" s="31" t="s">
        <v>320</v>
      </c>
      <c r="H104" s="11" t="s">
        <v>18</v>
      </c>
      <c r="I104" s="11" t="s">
        <v>592</v>
      </c>
      <c r="J104" s="11">
        <v>30</v>
      </c>
      <c r="K104" s="11">
        <v>30</v>
      </c>
      <c r="L104" s="202">
        <v>16.649999999999999</v>
      </c>
      <c r="M104" s="235">
        <f t="shared" si="10"/>
        <v>7</v>
      </c>
      <c r="N104" s="329">
        <f t="shared" si="15"/>
        <v>5</v>
      </c>
      <c r="O104" s="192" t="str">
        <f t="shared" si="11"/>
        <v>OK</v>
      </c>
      <c r="P104" s="36"/>
      <c r="Q104" s="35"/>
      <c r="R104" s="36"/>
      <c r="S104" s="36"/>
      <c r="T104" s="63">
        <v>2</v>
      </c>
      <c r="U104" s="80">
        <f t="shared" si="16"/>
        <v>5</v>
      </c>
      <c r="V104" s="36"/>
      <c r="W104" s="68">
        <v>2</v>
      </c>
      <c r="X104" s="36"/>
      <c r="Y104" s="36"/>
      <c r="Z104" s="36"/>
      <c r="AA104" s="68">
        <v>3</v>
      </c>
      <c r="AB104" s="36"/>
      <c r="AC104" s="36"/>
      <c r="AD104" s="36"/>
      <c r="AE104" s="36"/>
      <c r="AF104" s="36"/>
      <c r="AG104" s="36"/>
      <c r="AH104" s="36"/>
      <c r="AI104" s="35"/>
      <c r="AJ104" s="34">
        <f t="shared" si="9"/>
        <v>7</v>
      </c>
      <c r="AK104" s="34"/>
      <c r="AL104" s="147"/>
      <c r="AM104" s="307"/>
      <c r="AN104" s="321">
        <v>2</v>
      </c>
      <c r="AO104" s="307"/>
      <c r="AP104" s="307"/>
      <c r="AQ104" s="307"/>
      <c r="AR104" s="307"/>
      <c r="AS104" s="307"/>
      <c r="AT104" s="307"/>
      <c r="AU104" s="307"/>
      <c r="AV104" s="312"/>
      <c r="AW104" s="312"/>
      <c r="AX104" s="312"/>
      <c r="AY104" s="312"/>
    </row>
    <row r="105" spans="1:51" s="20" customFormat="1" ht="15.75" customHeight="1" x14ac:dyDescent="0.2">
      <c r="A105" s="560"/>
      <c r="B105" s="537"/>
      <c r="C105" s="298">
        <v>127</v>
      </c>
      <c r="D105" s="14" t="s">
        <v>55</v>
      </c>
      <c r="E105" s="11" t="s">
        <v>97</v>
      </c>
      <c r="F105" s="11" t="s">
        <v>457</v>
      </c>
      <c r="G105" s="11" t="s">
        <v>353</v>
      </c>
      <c r="H105" s="18" t="s">
        <v>18</v>
      </c>
      <c r="I105" s="11" t="s">
        <v>608</v>
      </c>
      <c r="J105" s="11">
        <v>30</v>
      </c>
      <c r="K105" s="11">
        <v>30</v>
      </c>
      <c r="L105" s="203">
        <v>0.05</v>
      </c>
      <c r="M105" s="235">
        <f t="shared" si="10"/>
        <v>8</v>
      </c>
      <c r="N105" s="329">
        <f>M105-(SUM(AK105:AX105))</f>
        <v>4</v>
      </c>
      <c r="O105" s="192" t="str">
        <f t="shared" si="11"/>
        <v>OK</v>
      </c>
      <c r="P105" s="36"/>
      <c r="Q105" s="51">
        <v>5</v>
      </c>
      <c r="R105" s="36"/>
      <c r="S105" s="36"/>
      <c r="T105" s="36"/>
      <c r="U105" s="67">
        <f t="shared" si="16"/>
        <v>1</v>
      </c>
      <c r="V105" s="36"/>
      <c r="W105" s="36"/>
      <c r="X105" s="36"/>
      <c r="Y105" s="36"/>
      <c r="Z105" s="36"/>
      <c r="AA105" s="36"/>
      <c r="AB105" s="36"/>
      <c r="AC105" s="68">
        <v>1</v>
      </c>
      <c r="AD105" s="36"/>
      <c r="AE105" s="36"/>
      <c r="AF105" s="76">
        <v>2</v>
      </c>
      <c r="AG105" s="36"/>
      <c r="AH105" s="36"/>
      <c r="AI105" s="35"/>
      <c r="AJ105" s="34">
        <f t="shared" si="9"/>
        <v>8</v>
      </c>
      <c r="AK105" s="34"/>
      <c r="AL105" s="147"/>
      <c r="AM105" s="323">
        <v>2</v>
      </c>
      <c r="AN105" s="308"/>
      <c r="AO105" s="308"/>
      <c r="AP105" s="308"/>
      <c r="AQ105" s="308"/>
      <c r="AR105" s="308"/>
      <c r="AS105" s="308"/>
      <c r="AT105" s="308"/>
      <c r="AU105" s="308"/>
      <c r="AV105" s="312"/>
      <c r="AW105" s="312"/>
      <c r="AX105" s="322">
        <v>2</v>
      </c>
      <c r="AY105" s="312"/>
    </row>
    <row r="106" spans="1:51" s="20" customFormat="1" ht="15.75" customHeight="1" x14ac:dyDescent="0.2">
      <c r="A106" s="560"/>
      <c r="B106" s="537"/>
      <c r="C106" s="298">
        <v>128</v>
      </c>
      <c r="D106" s="14" t="s">
        <v>56</v>
      </c>
      <c r="E106" s="11" t="s">
        <v>97</v>
      </c>
      <c r="F106" s="11" t="s">
        <v>457</v>
      </c>
      <c r="G106" s="11" t="s">
        <v>353</v>
      </c>
      <c r="H106" s="18" t="s">
        <v>18</v>
      </c>
      <c r="I106" s="11" t="s">
        <v>608</v>
      </c>
      <c r="J106" s="11">
        <v>30</v>
      </c>
      <c r="K106" s="11">
        <v>30</v>
      </c>
      <c r="L106" s="203">
        <v>0.26</v>
      </c>
      <c r="M106" s="235">
        <f t="shared" si="10"/>
        <v>13</v>
      </c>
      <c r="N106" s="329">
        <f>M106-(SUM(AK106:AX106))</f>
        <v>7</v>
      </c>
      <c r="O106" s="192" t="str">
        <f t="shared" si="11"/>
        <v>OK</v>
      </c>
      <c r="P106" s="36"/>
      <c r="Q106" s="51">
        <v>10</v>
      </c>
      <c r="R106" s="36"/>
      <c r="S106" s="36"/>
      <c r="T106" s="36"/>
      <c r="U106" s="67">
        <f t="shared" si="16"/>
        <v>1</v>
      </c>
      <c r="V106" s="36"/>
      <c r="W106" s="36"/>
      <c r="X106" s="36"/>
      <c r="Y106" s="36"/>
      <c r="Z106" s="36"/>
      <c r="AA106" s="36"/>
      <c r="AB106" s="36"/>
      <c r="AC106" s="68">
        <v>1</v>
      </c>
      <c r="AD106" s="36"/>
      <c r="AE106" s="36"/>
      <c r="AF106" s="76">
        <v>2</v>
      </c>
      <c r="AG106" s="36"/>
      <c r="AH106" s="36"/>
      <c r="AI106" s="35"/>
      <c r="AJ106" s="34">
        <f t="shared" si="9"/>
        <v>13</v>
      </c>
      <c r="AK106" s="34"/>
      <c r="AL106" s="147"/>
      <c r="AM106" s="323">
        <v>2</v>
      </c>
      <c r="AN106" s="308"/>
      <c r="AO106" s="308"/>
      <c r="AP106" s="308"/>
      <c r="AQ106" s="308"/>
      <c r="AR106" s="308"/>
      <c r="AS106" s="308"/>
      <c r="AT106" s="308"/>
      <c r="AU106" s="308"/>
      <c r="AV106" s="312"/>
      <c r="AW106" s="312"/>
      <c r="AX106" s="322">
        <v>4</v>
      </c>
      <c r="AY106" s="312"/>
    </row>
    <row r="107" spans="1:51" s="20" customFormat="1" ht="32.25" customHeight="1" x14ac:dyDescent="0.2">
      <c r="A107" s="560"/>
      <c r="B107" s="537"/>
      <c r="C107" s="298">
        <v>129</v>
      </c>
      <c r="D107" s="14" t="s">
        <v>57</v>
      </c>
      <c r="E107" s="11" t="s">
        <v>97</v>
      </c>
      <c r="F107" s="11" t="s">
        <v>457</v>
      </c>
      <c r="G107" s="11" t="s">
        <v>353</v>
      </c>
      <c r="H107" s="18" t="s">
        <v>18</v>
      </c>
      <c r="I107" s="11" t="s">
        <v>608</v>
      </c>
      <c r="J107" s="11">
        <v>30</v>
      </c>
      <c r="K107" s="11">
        <v>30</v>
      </c>
      <c r="L107" s="203">
        <v>0.46</v>
      </c>
      <c r="M107" s="235">
        <f t="shared" si="10"/>
        <v>13</v>
      </c>
      <c r="N107" s="329">
        <f>M107-(SUM(AK107:AX107))</f>
        <v>7</v>
      </c>
      <c r="O107" s="192" t="str">
        <f t="shared" si="11"/>
        <v>OK</v>
      </c>
      <c r="P107" s="36"/>
      <c r="Q107" s="49">
        <v>10</v>
      </c>
      <c r="R107" s="36"/>
      <c r="S107" s="36"/>
      <c r="T107" s="36"/>
      <c r="U107" s="67">
        <f t="shared" si="16"/>
        <v>1</v>
      </c>
      <c r="V107" s="36"/>
      <c r="W107" s="36"/>
      <c r="X107" s="36"/>
      <c r="Y107" s="36"/>
      <c r="Z107" s="36"/>
      <c r="AA107" s="36"/>
      <c r="AB107" s="36"/>
      <c r="AC107" s="68">
        <v>1</v>
      </c>
      <c r="AD107" s="36"/>
      <c r="AE107" s="36"/>
      <c r="AF107" s="76">
        <v>2</v>
      </c>
      <c r="AG107" s="36"/>
      <c r="AH107" s="36"/>
      <c r="AI107" s="35"/>
      <c r="AJ107" s="34">
        <f t="shared" si="9"/>
        <v>13</v>
      </c>
      <c r="AK107" s="34"/>
      <c r="AL107" s="147"/>
      <c r="AM107" s="324">
        <v>2</v>
      </c>
      <c r="AN107" s="309"/>
      <c r="AO107" s="308"/>
      <c r="AP107" s="308"/>
      <c r="AQ107" s="308"/>
      <c r="AR107" s="308"/>
      <c r="AS107" s="308"/>
      <c r="AT107" s="308"/>
      <c r="AU107" s="308"/>
      <c r="AV107" s="312"/>
      <c r="AW107" s="312"/>
      <c r="AX107" s="322">
        <v>4</v>
      </c>
      <c r="AY107" s="312"/>
    </row>
    <row r="108" spans="1:51" s="20" customFormat="1" ht="15.75" customHeight="1" x14ac:dyDescent="0.2">
      <c r="A108" s="560"/>
      <c r="B108" s="537"/>
      <c r="C108" s="298">
        <v>130</v>
      </c>
      <c r="D108" s="14" t="s">
        <v>58</v>
      </c>
      <c r="E108" s="11" t="s">
        <v>97</v>
      </c>
      <c r="F108" s="11" t="s">
        <v>457</v>
      </c>
      <c r="G108" s="11" t="s">
        <v>353</v>
      </c>
      <c r="H108" s="18" t="s">
        <v>18</v>
      </c>
      <c r="I108" s="11" t="s">
        <v>608</v>
      </c>
      <c r="J108" s="11">
        <v>30</v>
      </c>
      <c r="K108" s="11">
        <v>30</v>
      </c>
      <c r="L108" s="203">
        <v>0.48</v>
      </c>
      <c r="M108" s="235">
        <f t="shared" si="10"/>
        <v>7</v>
      </c>
      <c r="N108" s="329">
        <f t="shared" si="15"/>
        <v>5</v>
      </c>
      <c r="O108" s="192" t="str">
        <f t="shared" si="11"/>
        <v>OK</v>
      </c>
      <c r="P108" s="36"/>
      <c r="Q108" s="49">
        <v>3</v>
      </c>
      <c r="R108" s="36"/>
      <c r="S108" s="36"/>
      <c r="T108" s="36"/>
      <c r="U108" s="67">
        <f t="shared" si="16"/>
        <v>2</v>
      </c>
      <c r="V108" s="36"/>
      <c r="W108" s="36"/>
      <c r="X108" s="68">
        <v>1</v>
      </c>
      <c r="Y108" s="36"/>
      <c r="Z108" s="36"/>
      <c r="AA108" s="36"/>
      <c r="AB108" s="36"/>
      <c r="AC108" s="68">
        <v>1</v>
      </c>
      <c r="AD108" s="36"/>
      <c r="AE108" s="36"/>
      <c r="AF108" s="76">
        <v>2</v>
      </c>
      <c r="AG108" s="36"/>
      <c r="AH108" s="36"/>
      <c r="AI108" s="35"/>
      <c r="AJ108" s="34">
        <f t="shared" si="9"/>
        <v>7</v>
      </c>
      <c r="AK108" s="34"/>
      <c r="AL108" s="147"/>
      <c r="AM108" s="324">
        <v>2</v>
      </c>
      <c r="AN108" s="309"/>
      <c r="AO108" s="308"/>
      <c r="AP108" s="308"/>
      <c r="AQ108" s="308"/>
      <c r="AR108" s="308"/>
      <c r="AS108" s="308"/>
      <c r="AT108" s="308"/>
      <c r="AU108" s="308"/>
      <c r="AV108" s="312"/>
      <c r="AW108" s="312"/>
      <c r="AX108" s="312"/>
      <c r="AY108" s="312"/>
    </row>
    <row r="109" spans="1:51" s="20" customFormat="1" ht="15.75" customHeight="1" x14ac:dyDescent="0.2">
      <c r="A109" s="560"/>
      <c r="B109" s="537"/>
      <c r="C109" s="298">
        <v>131</v>
      </c>
      <c r="D109" s="14" t="s">
        <v>144</v>
      </c>
      <c r="E109" s="18" t="s">
        <v>97</v>
      </c>
      <c r="F109" s="18" t="s">
        <v>457</v>
      </c>
      <c r="G109" s="18" t="s">
        <v>329</v>
      </c>
      <c r="H109" s="18" t="s">
        <v>18</v>
      </c>
      <c r="I109" s="18" t="s">
        <v>583</v>
      </c>
      <c r="J109" s="11">
        <v>30</v>
      </c>
      <c r="K109" s="11">
        <v>30</v>
      </c>
      <c r="L109" s="203">
        <v>11.5</v>
      </c>
      <c r="M109" s="235">
        <f t="shared" si="10"/>
        <v>1</v>
      </c>
      <c r="N109" s="329">
        <f t="shared" si="15"/>
        <v>1</v>
      </c>
      <c r="O109" s="192" t="str">
        <f t="shared" si="11"/>
        <v>OK</v>
      </c>
      <c r="P109" s="36"/>
      <c r="Q109" s="49">
        <v>1</v>
      </c>
      <c r="R109" s="36"/>
      <c r="S109" s="36"/>
      <c r="T109" s="36"/>
      <c r="U109" s="35"/>
      <c r="V109" s="36"/>
      <c r="W109" s="36"/>
      <c r="X109" s="36"/>
      <c r="Y109" s="36"/>
      <c r="Z109" s="36"/>
      <c r="AA109" s="36"/>
      <c r="AB109" s="36"/>
      <c r="AC109" s="36"/>
      <c r="AD109" s="36"/>
      <c r="AE109" s="36"/>
      <c r="AF109" s="36"/>
      <c r="AG109" s="36"/>
      <c r="AH109" s="36"/>
      <c r="AI109" s="35"/>
      <c r="AJ109" s="34">
        <f t="shared" si="9"/>
        <v>1</v>
      </c>
      <c r="AK109" s="34"/>
      <c r="AL109" s="147"/>
      <c r="AM109" s="309"/>
      <c r="AN109" s="309"/>
      <c r="AO109" s="308"/>
      <c r="AP109" s="308"/>
      <c r="AQ109" s="308"/>
      <c r="AR109" s="308"/>
      <c r="AS109" s="308"/>
      <c r="AT109" s="308"/>
      <c r="AU109" s="308"/>
      <c r="AV109" s="312"/>
      <c r="AW109" s="312"/>
      <c r="AX109" s="312"/>
      <c r="AY109" s="312"/>
    </row>
    <row r="110" spans="1:51" s="21" customFormat="1" ht="27" customHeight="1" x14ac:dyDescent="0.2">
      <c r="A110" s="560"/>
      <c r="B110" s="537"/>
      <c r="C110" s="298">
        <v>132</v>
      </c>
      <c r="D110" s="14" t="s">
        <v>140</v>
      </c>
      <c r="E110" s="18" t="s">
        <v>97</v>
      </c>
      <c r="F110" s="18" t="s">
        <v>457</v>
      </c>
      <c r="G110" s="18" t="s">
        <v>325</v>
      </c>
      <c r="H110" s="18" t="s">
        <v>18</v>
      </c>
      <c r="I110" s="18" t="s">
        <v>583</v>
      </c>
      <c r="J110" s="11">
        <v>30</v>
      </c>
      <c r="K110" s="11">
        <v>30</v>
      </c>
      <c r="L110" s="203">
        <v>4.5</v>
      </c>
      <c r="M110" s="235">
        <f t="shared" si="10"/>
        <v>2</v>
      </c>
      <c r="N110" s="329">
        <f>M110-(SUM(AK110:AX110))</f>
        <v>0</v>
      </c>
      <c r="O110" s="192" t="str">
        <f t="shared" si="11"/>
        <v>ATENÇÃO</v>
      </c>
      <c r="P110" s="36"/>
      <c r="Q110" s="49">
        <v>2</v>
      </c>
      <c r="R110" s="36"/>
      <c r="S110" s="36"/>
      <c r="T110" s="36"/>
      <c r="U110" s="35"/>
      <c r="V110" s="36"/>
      <c r="W110" s="36"/>
      <c r="X110" s="36"/>
      <c r="Y110" s="36"/>
      <c r="Z110" s="36"/>
      <c r="AA110" s="36"/>
      <c r="AB110" s="36"/>
      <c r="AC110" s="36"/>
      <c r="AD110" s="36"/>
      <c r="AE110" s="36"/>
      <c r="AF110" s="36"/>
      <c r="AG110" s="36"/>
      <c r="AH110" s="36"/>
      <c r="AI110" s="35"/>
      <c r="AJ110" s="34">
        <f t="shared" si="9"/>
        <v>2</v>
      </c>
      <c r="AK110" s="34"/>
      <c r="AL110" s="147"/>
      <c r="AM110" s="308"/>
      <c r="AN110" s="308"/>
      <c r="AO110" s="309"/>
      <c r="AP110" s="309"/>
      <c r="AQ110" s="309"/>
      <c r="AR110" s="309"/>
      <c r="AS110" s="309"/>
      <c r="AT110" s="309"/>
      <c r="AU110" s="309"/>
      <c r="AV110" s="312"/>
      <c r="AW110" s="312"/>
      <c r="AX110" s="322">
        <v>2</v>
      </c>
      <c r="AY110" s="312"/>
    </row>
    <row r="111" spans="1:51" s="21" customFormat="1" ht="27" customHeight="1" x14ac:dyDescent="0.2">
      <c r="A111" s="560"/>
      <c r="B111" s="537"/>
      <c r="C111" s="298">
        <v>133</v>
      </c>
      <c r="D111" s="14" t="s">
        <v>141</v>
      </c>
      <c r="E111" s="28" t="s">
        <v>97</v>
      </c>
      <c r="F111" s="28" t="s">
        <v>457</v>
      </c>
      <c r="G111" s="28" t="s">
        <v>326</v>
      </c>
      <c r="H111" s="18" t="s">
        <v>18</v>
      </c>
      <c r="I111" s="18" t="s">
        <v>583</v>
      </c>
      <c r="J111" s="11">
        <v>30</v>
      </c>
      <c r="K111" s="11">
        <v>30</v>
      </c>
      <c r="L111" s="203">
        <v>5.5</v>
      </c>
      <c r="M111" s="235">
        <f t="shared" si="10"/>
        <v>10</v>
      </c>
      <c r="N111" s="329">
        <f>M111-(SUM(AK111:AX111))</f>
        <v>4</v>
      </c>
      <c r="O111" s="192" t="str">
        <f t="shared" si="11"/>
        <v>OK</v>
      </c>
      <c r="P111" s="36"/>
      <c r="Q111" s="49">
        <v>10</v>
      </c>
      <c r="R111" s="36"/>
      <c r="S111" s="36"/>
      <c r="T111" s="36"/>
      <c r="U111" s="35"/>
      <c r="V111" s="36"/>
      <c r="W111" s="36"/>
      <c r="X111" s="36"/>
      <c r="Y111" s="36"/>
      <c r="Z111" s="36"/>
      <c r="AA111" s="36"/>
      <c r="AB111" s="36"/>
      <c r="AC111" s="36"/>
      <c r="AD111" s="36"/>
      <c r="AE111" s="36"/>
      <c r="AF111" s="36"/>
      <c r="AG111" s="36"/>
      <c r="AH111" s="36"/>
      <c r="AI111" s="35"/>
      <c r="AJ111" s="34">
        <f t="shared" si="9"/>
        <v>10</v>
      </c>
      <c r="AK111" s="34"/>
      <c r="AL111" s="147"/>
      <c r="AM111" s="308"/>
      <c r="AN111" s="308"/>
      <c r="AO111" s="309"/>
      <c r="AP111" s="309"/>
      <c r="AQ111" s="309"/>
      <c r="AR111" s="309"/>
      <c r="AS111" s="309"/>
      <c r="AT111" s="309"/>
      <c r="AU111" s="309"/>
      <c r="AV111" s="312"/>
      <c r="AW111" s="312"/>
      <c r="AX111" s="322">
        <v>6</v>
      </c>
      <c r="AY111" s="312"/>
    </row>
    <row r="112" spans="1:51" s="21" customFormat="1" ht="27" customHeight="1" x14ac:dyDescent="0.2">
      <c r="A112" s="560"/>
      <c r="B112" s="537"/>
      <c r="C112" s="298">
        <v>134</v>
      </c>
      <c r="D112" s="14" t="s">
        <v>142</v>
      </c>
      <c r="E112" s="28" t="s">
        <v>97</v>
      </c>
      <c r="F112" s="28" t="s">
        <v>457</v>
      </c>
      <c r="G112" s="28" t="s">
        <v>327</v>
      </c>
      <c r="H112" s="18" t="s">
        <v>18</v>
      </c>
      <c r="I112" s="18" t="s">
        <v>583</v>
      </c>
      <c r="J112" s="11">
        <v>30</v>
      </c>
      <c r="K112" s="11">
        <v>30</v>
      </c>
      <c r="L112" s="203">
        <v>7.16</v>
      </c>
      <c r="M112" s="235">
        <f t="shared" si="10"/>
        <v>8</v>
      </c>
      <c r="N112" s="329">
        <f>M112-(SUM(AK112:AX112))</f>
        <v>3</v>
      </c>
      <c r="O112" s="192" t="str">
        <f t="shared" si="11"/>
        <v>OK</v>
      </c>
      <c r="P112" s="36"/>
      <c r="Q112" s="49">
        <v>8</v>
      </c>
      <c r="R112" s="36"/>
      <c r="S112" s="36"/>
      <c r="T112" s="36"/>
      <c r="U112" s="35"/>
      <c r="V112" s="36"/>
      <c r="W112" s="36"/>
      <c r="X112" s="36"/>
      <c r="Y112" s="36"/>
      <c r="Z112" s="36"/>
      <c r="AA112" s="36"/>
      <c r="AB112" s="36"/>
      <c r="AC112" s="36"/>
      <c r="AD112" s="36"/>
      <c r="AE112" s="36"/>
      <c r="AF112" s="36"/>
      <c r="AG112" s="36"/>
      <c r="AH112" s="36"/>
      <c r="AI112" s="35"/>
      <c r="AJ112" s="34">
        <f t="shared" si="9"/>
        <v>8</v>
      </c>
      <c r="AK112" s="34"/>
      <c r="AL112" s="147"/>
      <c r="AM112" s="308"/>
      <c r="AN112" s="308"/>
      <c r="AO112" s="309"/>
      <c r="AP112" s="309"/>
      <c r="AQ112" s="309"/>
      <c r="AR112" s="309"/>
      <c r="AS112" s="309"/>
      <c r="AT112" s="309"/>
      <c r="AU112" s="309"/>
      <c r="AV112" s="312"/>
      <c r="AW112" s="312"/>
      <c r="AX112" s="322">
        <v>5</v>
      </c>
      <c r="AY112" s="312"/>
    </row>
    <row r="113" spans="1:51" s="21" customFormat="1" ht="27" customHeight="1" x14ac:dyDescent="0.2">
      <c r="A113" s="560"/>
      <c r="B113" s="537"/>
      <c r="C113" s="298">
        <v>135</v>
      </c>
      <c r="D113" s="14" t="s">
        <v>143</v>
      </c>
      <c r="E113" s="28" t="s">
        <v>97</v>
      </c>
      <c r="F113" s="28" t="s">
        <v>457</v>
      </c>
      <c r="G113" s="28" t="s">
        <v>328</v>
      </c>
      <c r="H113" s="18" t="s">
        <v>18</v>
      </c>
      <c r="I113" s="18" t="s">
        <v>583</v>
      </c>
      <c r="J113" s="11">
        <v>30</v>
      </c>
      <c r="K113" s="11">
        <v>30</v>
      </c>
      <c r="L113" s="203">
        <v>9.5</v>
      </c>
      <c r="M113" s="235">
        <f t="shared" si="10"/>
        <v>2</v>
      </c>
      <c r="N113" s="329">
        <f>M113-(SUM(AK113:AX113))</f>
        <v>1</v>
      </c>
      <c r="O113" s="192" t="str">
        <f t="shared" si="11"/>
        <v>OK</v>
      </c>
      <c r="P113" s="36"/>
      <c r="Q113" s="49">
        <v>2</v>
      </c>
      <c r="R113" s="36"/>
      <c r="S113" s="36"/>
      <c r="T113" s="36"/>
      <c r="U113" s="35"/>
      <c r="V113" s="36"/>
      <c r="W113" s="36"/>
      <c r="X113" s="36"/>
      <c r="Y113" s="36"/>
      <c r="Z113" s="36"/>
      <c r="AA113" s="36"/>
      <c r="AB113" s="36"/>
      <c r="AC113" s="36"/>
      <c r="AD113" s="36"/>
      <c r="AE113" s="36"/>
      <c r="AF113" s="36"/>
      <c r="AG113" s="36"/>
      <c r="AH113" s="36"/>
      <c r="AI113" s="35"/>
      <c r="AJ113" s="34">
        <f t="shared" si="9"/>
        <v>2</v>
      </c>
      <c r="AK113" s="34"/>
      <c r="AL113" s="147"/>
      <c r="AM113" s="308"/>
      <c r="AN113" s="308"/>
      <c r="AO113" s="309"/>
      <c r="AP113" s="309"/>
      <c r="AQ113" s="309"/>
      <c r="AR113" s="309"/>
      <c r="AS113" s="309"/>
      <c r="AT113" s="309"/>
      <c r="AU113" s="309"/>
      <c r="AV113" s="312"/>
      <c r="AW113" s="312"/>
      <c r="AX113" s="322">
        <v>1</v>
      </c>
      <c r="AY113" s="312"/>
    </row>
    <row r="114" spans="1:51" s="21" customFormat="1" ht="255.75" x14ac:dyDescent="0.2">
      <c r="A114" s="560"/>
      <c r="B114" s="537"/>
      <c r="C114" s="298">
        <v>136</v>
      </c>
      <c r="D114" s="14" t="s">
        <v>175</v>
      </c>
      <c r="E114" s="28" t="s">
        <v>101</v>
      </c>
      <c r="F114" s="85" t="s">
        <v>241</v>
      </c>
      <c r="G114" s="28" t="s">
        <v>352</v>
      </c>
      <c r="H114" s="18" t="s">
        <v>67</v>
      </c>
      <c r="I114" s="18" t="s">
        <v>609</v>
      </c>
      <c r="J114" s="11">
        <v>30</v>
      </c>
      <c r="K114" s="11">
        <v>30</v>
      </c>
      <c r="L114" s="203">
        <v>394.84</v>
      </c>
      <c r="M114" s="235">
        <f t="shared" si="10"/>
        <v>1</v>
      </c>
      <c r="N114" s="329">
        <f t="shared" si="15"/>
        <v>0</v>
      </c>
      <c r="O114" s="192" t="str">
        <f t="shared" si="11"/>
        <v>ATENÇÃO</v>
      </c>
      <c r="P114" s="35"/>
      <c r="Q114" s="35"/>
      <c r="R114" s="35"/>
      <c r="S114" s="35"/>
      <c r="T114" s="35"/>
      <c r="U114" s="35"/>
      <c r="V114" s="35"/>
      <c r="W114" s="35"/>
      <c r="X114" s="35"/>
      <c r="Y114" s="35"/>
      <c r="Z114" s="35"/>
      <c r="AA114" s="35"/>
      <c r="AB114" s="35"/>
      <c r="AC114" s="35"/>
      <c r="AD114" s="35"/>
      <c r="AE114" s="35"/>
      <c r="AF114" s="75">
        <v>1</v>
      </c>
      <c r="AG114" s="35"/>
      <c r="AH114" s="35"/>
      <c r="AI114" s="35"/>
      <c r="AJ114" s="34">
        <f t="shared" si="9"/>
        <v>1</v>
      </c>
      <c r="AK114" s="34"/>
      <c r="AL114" s="147"/>
      <c r="AM114" s="321">
        <v>1</v>
      </c>
      <c r="AN114" s="308"/>
      <c r="AO114" s="309"/>
      <c r="AP114" s="309"/>
      <c r="AQ114" s="309"/>
      <c r="AR114" s="309"/>
      <c r="AS114" s="309"/>
      <c r="AT114" s="309"/>
      <c r="AU114" s="309"/>
      <c r="AV114" s="312"/>
      <c r="AW114" s="312"/>
      <c r="AX114" s="312"/>
      <c r="AY114" s="312"/>
    </row>
    <row r="115" spans="1:51" s="21" customFormat="1" ht="105.75" x14ac:dyDescent="0.2">
      <c r="A115" s="560"/>
      <c r="B115" s="537"/>
      <c r="C115" s="298">
        <v>137</v>
      </c>
      <c r="D115" s="13" t="s">
        <v>176</v>
      </c>
      <c r="E115" s="28" t="s">
        <v>101</v>
      </c>
      <c r="F115" s="85" t="s">
        <v>241</v>
      </c>
      <c r="G115" s="28" t="s">
        <v>352</v>
      </c>
      <c r="H115" s="18" t="s">
        <v>67</v>
      </c>
      <c r="I115" s="18" t="s">
        <v>583</v>
      </c>
      <c r="J115" s="11">
        <v>30</v>
      </c>
      <c r="K115" s="11">
        <v>30</v>
      </c>
      <c r="L115" s="18">
        <v>20.149999999999999</v>
      </c>
      <c r="M115" s="235">
        <f t="shared" si="10"/>
        <v>5</v>
      </c>
      <c r="N115" s="329">
        <f t="shared" si="15"/>
        <v>3</v>
      </c>
      <c r="O115" s="192" t="str">
        <f t="shared" si="11"/>
        <v>OK</v>
      </c>
      <c r="P115" s="35"/>
      <c r="Q115" s="35"/>
      <c r="R115" s="35"/>
      <c r="S115" s="35"/>
      <c r="T115" s="35"/>
      <c r="U115" s="35"/>
      <c r="V115" s="35"/>
      <c r="W115" s="35"/>
      <c r="X115" s="35"/>
      <c r="Y115" s="35"/>
      <c r="Z115" s="35"/>
      <c r="AA115" s="35"/>
      <c r="AB115" s="35"/>
      <c r="AC115" s="35"/>
      <c r="AD115" s="35"/>
      <c r="AE115" s="35"/>
      <c r="AF115" s="75">
        <v>5</v>
      </c>
      <c r="AG115" s="35"/>
      <c r="AH115" s="35"/>
      <c r="AI115" s="35"/>
      <c r="AJ115" s="34">
        <f t="shared" si="9"/>
        <v>5</v>
      </c>
      <c r="AK115" s="34"/>
      <c r="AL115" s="147"/>
      <c r="AM115" s="321">
        <v>2</v>
      </c>
      <c r="AN115" s="308"/>
      <c r="AO115" s="309"/>
      <c r="AP115" s="309"/>
      <c r="AQ115" s="309"/>
      <c r="AR115" s="309"/>
      <c r="AS115" s="309"/>
      <c r="AT115" s="309"/>
      <c r="AU115" s="309"/>
      <c r="AV115" s="312"/>
      <c r="AW115" s="312"/>
      <c r="AX115" s="312"/>
      <c r="AY115" s="312"/>
    </row>
    <row r="116" spans="1:51" s="21" customFormat="1" ht="105.75" x14ac:dyDescent="0.2">
      <c r="A116" s="560"/>
      <c r="B116" s="537"/>
      <c r="C116" s="298">
        <v>138</v>
      </c>
      <c r="D116" s="13" t="s">
        <v>177</v>
      </c>
      <c r="E116" s="28" t="s">
        <v>101</v>
      </c>
      <c r="F116" s="85" t="s">
        <v>241</v>
      </c>
      <c r="G116" s="28" t="s">
        <v>352</v>
      </c>
      <c r="H116" s="18" t="s">
        <v>70</v>
      </c>
      <c r="I116" s="18" t="s">
        <v>583</v>
      </c>
      <c r="J116" s="11">
        <v>30</v>
      </c>
      <c r="K116" s="11">
        <v>30</v>
      </c>
      <c r="L116" s="18">
        <v>399.64</v>
      </c>
      <c r="M116" s="235">
        <f t="shared" si="10"/>
        <v>1</v>
      </c>
      <c r="N116" s="329">
        <f t="shared" si="15"/>
        <v>0</v>
      </c>
      <c r="O116" s="192" t="str">
        <f t="shared" si="11"/>
        <v>ATENÇÃO</v>
      </c>
      <c r="P116" s="35"/>
      <c r="Q116" s="35"/>
      <c r="R116" s="35"/>
      <c r="S116" s="35"/>
      <c r="T116" s="35"/>
      <c r="U116" s="35"/>
      <c r="V116" s="35"/>
      <c r="W116" s="35"/>
      <c r="X116" s="35"/>
      <c r="Y116" s="35"/>
      <c r="Z116" s="35"/>
      <c r="AA116" s="35"/>
      <c r="AB116" s="35"/>
      <c r="AC116" s="35"/>
      <c r="AD116" s="35"/>
      <c r="AE116" s="35"/>
      <c r="AF116" s="75">
        <v>1</v>
      </c>
      <c r="AG116" s="35"/>
      <c r="AH116" s="35"/>
      <c r="AI116" s="35"/>
      <c r="AJ116" s="34">
        <f t="shared" si="9"/>
        <v>1</v>
      </c>
      <c r="AK116" s="354"/>
      <c r="AL116" s="147"/>
      <c r="AM116" s="321">
        <v>1</v>
      </c>
      <c r="AN116" s="308"/>
      <c r="AO116" s="309"/>
      <c r="AP116" s="309"/>
      <c r="AQ116" s="309"/>
      <c r="AR116" s="309"/>
      <c r="AS116" s="309"/>
      <c r="AT116" s="309"/>
      <c r="AU116" s="309"/>
      <c r="AV116" s="312"/>
      <c r="AW116" s="312"/>
      <c r="AX116" s="312"/>
      <c r="AY116" s="312"/>
    </row>
    <row r="117" spans="1:51" s="21" customFormat="1" ht="135.75" x14ac:dyDescent="0.2">
      <c r="A117" s="560"/>
      <c r="B117" s="537"/>
      <c r="C117" s="298">
        <v>140</v>
      </c>
      <c r="D117" s="14" t="s">
        <v>179</v>
      </c>
      <c r="E117" s="28" t="s">
        <v>101</v>
      </c>
      <c r="F117" s="85" t="s">
        <v>241</v>
      </c>
      <c r="G117" s="28" t="s">
        <v>351</v>
      </c>
      <c r="H117" s="18" t="s">
        <v>70</v>
      </c>
      <c r="I117" s="18" t="s">
        <v>610</v>
      </c>
      <c r="J117" s="11">
        <v>30</v>
      </c>
      <c r="K117" s="11">
        <v>30</v>
      </c>
      <c r="L117" s="18">
        <v>201.31</v>
      </c>
      <c r="M117" s="235">
        <f t="shared" si="10"/>
        <v>1</v>
      </c>
      <c r="N117" s="329">
        <f t="shared" si="15"/>
        <v>1</v>
      </c>
      <c r="O117" s="192" t="str">
        <f t="shared" si="11"/>
        <v>OK</v>
      </c>
      <c r="P117" s="35"/>
      <c r="Q117" s="35"/>
      <c r="R117" s="35"/>
      <c r="S117" s="35"/>
      <c r="T117" s="35"/>
      <c r="U117" s="35"/>
      <c r="V117" s="35"/>
      <c r="W117" s="35"/>
      <c r="X117" s="35"/>
      <c r="Y117" s="35"/>
      <c r="Z117" s="35"/>
      <c r="AA117" s="35"/>
      <c r="AB117" s="35"/>
      <c r="AC117" s="35"/>
      <c r="AD117" s="35"/>
      <c r="AE117" s="35"/>
      <c r="AF117" s="75">
        <v>1</v>
      </c>
      <c r="AG117" s="35"/>
      <c r="AH117" s="35"/>
      <c r="AI117" s="35"/>
      <c r="AJ117" s="34">
        <f t="shared" si="9"/>
        <v>1</v>
      </c>
      <c r="AK117" s="34"/>
      <c r="AL117" s="147"/>
      <c r="AM117" s="308"/>
      <c r="AN117" s="308"/>
      <c r="AO117" s="309"/>
      <c r="AP117" s="309"/>
      <c r="AQ117" s="309"/>
      <c r="AR117" s="309"/>
      <c r="AS117" s="309"/>
      <c r="AT117" s="309"/>
      <c r="AU117" s="309"/>
      <c r="AV117" s="312"/>
      <c r="AW117" s="312"/>
      <c r="AX117" s="312"/>
      <c r="AY117" s="312"/>
    </row>
    <row r="118" spans="1:51" s="21" customFormat="1" ht="30.75" x14ac:dyDescent="0.2">
      <c r="A118" s="560"/>
      <c r="B118" s="537"/>
      <c r="C118" s="298">
        <v>141</v>
      </c>
      <c r="D118" s="14" t="s">
        <v>168</v>
      </c>
      <c r="E118" s="28" t="s">
        <v>104</v>
      </c>
      <c r="F118" s="85" t="s">
        <v>219</v>
      </c>
      <c r="G118" s="28" t="s">
        <v>337</v>
      </c>
      <c r="H118" s="18" t="s">
        <v>19</v>
      </c>
      <c r="I118" s="18" t="s">
        <v>611</v>
      </c>
      <c r="J118" s="11">
        <v>30</v>
      </c>
      <c r="K118" s="11">
        <v>30</v>
      </c>
      <c r="L118" s="18">
        <v>3.07</v>
      </c>
      <c r="M118" s="235">
        <f t="shared" si="10"/>
        <v>10</v>
      </c>
      <c r="N118" s="329">
        <f t="shared" ref="N118:N181" si="17">M118-(SUM(AK118:AP118))</f>
        <v>8</v>
      </c>
      <c r="O118" s="192" t="str">
        <f t="shared" si="11"/>
        <v>OK</v>
      </c>
      <c r="P118" s="36"/>
      <c r="Q118" s="36"/>
      <c r="R118" s="36"/>
      <c r="S118" s="36"/>
      <c r="T118" s="36"/>
      <c r="U118" s="67">
        <f>SUM(V118:AC118)</f>
        <v>10</v>
      </c>
      <c r="V118" s="36"/>
      <c r="W118" s="36"/>
      <c r="X118" s="36"/>
      <c r="Y118" s="36"/>
      <c r="Z118" s="36"/>
      <c r="AA118" s="68">
        <v>10</v>
      </c>
      <c r="AB118" s="36"/>
      <c r="AC118" s="36"/>
      <c r="AD118" s="36"/>
      <c r="AE118" s="36"/>
      <c r="AF118" s="36"/>
      <c r="AG118" s="36"/>
      <c r="AH118" s="36"/>
      <c r="AI118" s="35"/>
      <c r="AJ118" s="34">
        <f t="shared" si="9"/>
        <v>10</v>
      </c>
      <c r="AK118" s="34"/>
      <c r="AL118" s="147"/>
      <c r="AM118" s="308"/>
      <c r="AN118" s="308"/>
      <c r="AO118" s="320">
        <v>2</v>
      </c>
      <c r="AP118" s="309"/>
      <c r="AQ118" s="309"/>
      <c r="AR118" s="309"/>
      <c r="AS118" s="309"/>
      <c r="AT118" s="309"/>
      <c r="AU118" s="309"/>
      <c r="AV118" s="312"/>
      <c r="AW118" s="312"/>
      <c r="AX118" s="312"/>
      <c r="AY118" s="312"/>
    </row>
    <row r="119" spans="1:51" s="21" customFormat="1" ht="15.75" customHeight="1" x14ac:dyDescent="0.2">
      <c r="A119" s="560"/>
      <c r="B119" s="537"/>
      <c r="C119" s="298">
        <v>142</v>
      </c>
      <c r="D119" s="14" t="s">
        <v>51</v>
      </c>
      <c r="E119" s="31" t="s">
        <v>95</v>
      </c>
      <c r="F119" s="84" t="s">
        <v>204</v>
      </c>
      <c r="G119" s="31" t="s">
        <v>344</v>
      </c>
      <c r="H119" s="18" t="s">
        <v>17</v>
      </c>
      <c r="I119" s="18" t="s">
        <v>583</v>
      </c>
      <c r="J119" s="11">
        <v>30</v>
      </c>
      <c r="K119" s="11">
        <v>30</v>
      </c>
      <c r="L119" s="18">
        <v>46.96</v>
      </c>
      <c r="M119" s="235">
        <f t="shared" si="10"/>
        <v>1</v>
      </c>
      <c r="N119" s="329">
        <f t="shared" si="17"/>
        <v>0</v>
      </c>
      <c r="O119" s="192" t="str">
        <f t="shared" si="11"/>
        <v>ATENÇÃO</v>
      </c>
      <c r="P119" s="36"/>
      <c r="Q119" s="36"/>
      <c r="R119" s="36"/>
      <c r="S119" s="36"/>
      <c r="T119" s="36"/>
      <c r="U119" s="35"/>
      <c r="V119" s="36"/>
      <c r="W119" s="36"/>
      <c r="X119" s="36"/>
      <c r="Y119" s="36"/>
      <c r="Z119" s="36"/>
      <c r="AA119" s="36"/>
      <c r="AB119" s="36"/>
      <c r="AC119" s="36"/>
      <c r="AD119" s="36"/>
      <c r="AE119" s="36"/>
      <c r="AF119" s="36"/>
      <c r="AG119" s="36"/>
      <c r="AH119" s="79">
        <v>1</v>
      </c>
      <c r="AI119" s="35"/>
      <c r="AJ119" s="34">
        <f t="shared" si="9"/>
        <v>1</v>
      </c>
      <c r="AK119" s="34"/>
      <c r="AL119" s="147"/>
      <c r="AM119" s="308"/>
      <c r="AN119" s="308"/>
      <c r="AO119" s="309"/>
      <c r="AP119" s="320">
        <v>1</v>
      </c>
      <c r="AQ119" s="309"/>
      <c r="AR119" s="309"/>
      <c r="AS119" s="309"/>
      <c r="AT119" s="309"/>
      <c r="AU119" s="309"/>
      <c r="AV119" s="312"/>
      <c r="AW119" s="312"/>
      <c r="AX119" s="312"/>
      <c r="AY119" s="312"/>
    </row>
    <row r="120" spans="1:51" s="20" customFormat="1" ht="44.25" customHeight="1" x14ac:dyDescent="0.2">
      <c r="A120" s="560"/>
      <c r="B120" s="537"/>
      <c r="C120" s="298">
        <v>145</v>
      </c>
      <c r="D120" s="13" t="s">
        <v>61</v>
      </c>
      <c r="E120" s="28" t="s">
        <v>101</v>
      </c>
      <c r="F120" s="85" t="s">
        <v>241</v>
      </c>
      <c r="G120" s="28" t="s">
        <v>472</v>
      </c>
      <c r="H120" s="18" t="s">
        <v>68</v>
      </c>
      <c r="I120" s="204" t="s">
        <v>612</v>
      </c>
      <c r="J120" s="11">
        <v>30</v>
      </c>
      <c r="K120" s="11">
        <v>30</v>
      </c>
      <c r="L120" s="18">
        <v>23.91</v>
      </c>
      <c r="M120" s="235">
        <f t="shared" si="10"/>
        <v>8</v>
      </c>
      <c r="N120" s="329">
        <f t="shared" si="17"/>
        <v>6</v>
      </c>
      <c r="O120" s="192" t="str">
        <f t="shared" si="11"/>
        <v>OK</v>
      </c>
      <c r="P120" s="35"/>
      <c r="Q120" s="35"/>
      <c r="R120" s="35"/>
      <c r="S120" s="35"/>
      <c r="T120" s="62">
        <v>6</v>
      </c>
      <c r="U120" s="67">
        <f>SUM(V120:AC120)</f>
        <v>2</v>
      </c>
      <c r="V120" s="35"/>
      <c r="W120" s="67">
        <v>2</v>
      </c>
      <c r="X120" s="35"/>
      <c r="Y120" s="35"/>
      <c r="Z120" s="35"/>
      <c r="AA120" s="35"/>
      <c r="AB120" s="35"/>
      <c r="AC120" s="35"/>
      <c r="AD120" s="35"/>
      <c r="AE120" s="35"/>
      <c r="AF120" s="35"/>
      <c r="AG120" s="35"/>
      <c r="AH120" s="35"/>
      <c r="AI120" s="35"/>
      <c r="AJ120" s="34">
        <f t="shared" si="9"/>
        <v>8</v>
      </c>
      <c r="AK120" s="34"/>
      <c r="AL120" s="147"/>
      <c r="AM120" s="308"/>
      <c r="AN120" s="321">
        <v>2</v>
      </c>
      <c r="AO120" s="308"/>
      <c r="AP120" s="308"/>
      <c r="AQ120" s="308"/>
      <c r="AR120" s="308"/>
      <c r="AS120" s="308"/>
      <c r="AT120" s="308"/>
      <c r="AU120" s="308"/>
      <c r="AV120" s="312"/>
      <c r="AW120" s="312"/>
      <c r="AX120" s="312"/>
      <c r="AY120" s="312"/>
    </row>
    <row r="121" spans="1:51" s="20" customFormat="1" ht="30.75" x14ac:dyDescent="0.2">
      <c r="A121" s="560"/>
      <c r="B121" s="537"/>
      <c r="C121" s="298">
        <v>146</v>
      </c>
      <c r="D121" s="10" t="s">
        <v>161</v>
      </c>
      <c r="E121" s="28" t="s">
        <v>97</v>
      </c>
      <c r="F121" s="85" t="s">
        <v>458</v>
      </c>
      <c r="G121" s="28" t="s">
        <v>348</v>
      </c>
      <c r="H121" s="18" t="s">
        <v>67</v>
      </c>
      <c r="I121" s="18" t="s">
        <v>613</v>
      </c>
      <c r="J121" s="11">
        <v>30</v>
      </c>
      <c r="K121" s="11">
        <v>30</v>
      </c>
      <c r="L121" s="18">
        <v>17.12</v>
      </c>
      <c r="M121" s="235">
        <f t="shared" si="10"/>
        <v>1</v>
      </c>
      <c r="N121" s="329">
        <f t="shared" si="17"/>
        <v>0</v>
      </c>
      <c r="O121" s="192" t="str">
        <f t="shared" si="11"/>
        <v>ATENÇÃO</v>
      </c>
      <c r="P121" s="35"/>
      <c r="Q121" s="34"/>
      <c r="R121" s="35"/>
      <c r="S121" s="35"/>
      <c r="T121" s="35"/>
      <c r="U121" s="67">
        <f>SUM(V121:AC121)</f>
        <v>1</v>
      </c>
      <c r="V121" s="35"/>
      <c r="W121" s="67">
        <v>1</v>
      </c>
      <c r="X121" s="35"/>
      <c r="Y121" s="35"/>
      <c r="Z121" s="35"/>
      <c r="AA121" s="35"/>
      <c r="AB121" s="35"/>
      <c r="AC121" s="35"/>
      <c r="AD121" s="35"/>
      <c r="AE121" s="35"/>
      <c r="AF121" s="35"/>
      <c r="AG121" s="35"/>
      <c r="AH121" s="35"/>
      <c r="AI121" s="35"/>
      <c r="AJ121" s="34">
        <f t="shared" si="9"/>
        <v>1</v>
      </c>
      <c r="AK121" s="34"/>
      <c r="AL121" s="147"/>
      <c r="AM121" s="308"/>
      <c r="AN121" s="321">
        <v>1</v>
      </c>
      <c r="AO121" s="308"/>
      <c r="AP121" s="308"/>
      <c r="AQ121" s="308"/>
      <c r="AR121" s="308"/>
      <c r="AS121" s="308"/>
      <c r="AT121" s="308"/>
      <c r="AU121" s="308"/>
      <c r="AV121" s="312"/>
      <c r="AW121" s="312"/>
      <c r="AX121" s="312"/>
      <c r="AY121" s="312"/>
    </row>
    <row r="122" spans="1:51" s="21" customFormat="1" ht="30.75" x14ac:dyDescent="0.2">
      <c r="A122" s="560"/>
      <c r="B122" s="537"/>
      <c r="C122" s="298">
        <v>147</v>
      </c>
      <c r="D122" s="334" t="s">
        <v>16</v>
      </c>
      <c r="E122" s="28" t="s">
        <v>97</v>
      </c>
      <c r="F122" s="18" t="s">
        <v>458</v>
      </c>
      <c r="G122" s="18" t="s">
        <v>321</v>
      </c>
      <c r="H122" s="18" t="s">
        <v>67</v>
      </c>
      <c r="I122" s="18" t="s">
        <v>614</v>
      </c>
      <c r="J122" s="11">
        <v>30</v>
      </c>
      <c r="K122" s="11">
        <v>30</v>
      </c>
      <c r="L122" s="18">
        <v>7.57</v>
      </c>
      <c r="M122" s="235">
        <f t="shared" si="10"/>
        <v>17</v>
      </c>
      <c r="N122" s="329">
        <f>M122-(SUM(AK122:AX122))</f>
        <v>11</v>
      </c>
      <c r="O122" s="192" t="str">
        <f t="shared" si="11"/>
        <v>OK</v>
      </c>
      <c r="P122" s="36"/>
      <c r="Q122" s="51">
        <v>6</v>
      </c>
      <c r="R122" s="59">
        <v>1</v>
      </c>
      <c r="S122" s="36"/>
      <c r="T122" s="36"/>
      <c r="U122" s="67">
        <f>SUM(V122:AC122)</f>
        <v>10</v>
      </c>
      <c r="V122" s="36"/>
      <c r="W122" s="68">
        <v>4</v>
      </c>
      <c r="X122" s="68">
        <v>5</v>
      </c>
      <c r="Y122" s="36"/>
      <c r="Z122" s="36"/>
      <c r="AA122" s="36"/>
      <c r="AB122" s="36"/>
      <c r="AC122" s="68">
        <v>1</v>
      </c>
      <c r="AD122" s="36"/>
      <c r="AE122" s="36"/>
      <c r="AF122" s="36"/>
      <c r="AG122" s="36"/>
      <c r="AH122" s="36"/>
      <c r="AI122" s="35"/>
      <c r="AJ122" s="34">
        <f t="shared" si="9"/>
        <v>17</v>
      </c>
      <c r="AK122" s="34"/>
      <c r="AL122" s="147"/>
      <c r="AM122" s="308"/>
      <c r="AN122" s="321">
        <v>2</v>
      </c>
      <c r="AO122" s="309"/>
      <c r="AP122" s="309"/>
      <c r="AQ122" s="309"/>
      <c r="AR122" s="309"/>
      <c r="AS122" s="309"/>
      <c r="AT122" s="309"/>
      <c r="AU122" s="309"/>
      <c r="AV122" s="312"/>
      <c r="AW122" s="312"/>
      <c r="AX122" s="322">
        <v>4</v>
      </c>
      <c r="AY122" s="312"/>
    </row>
    <row r="123" spans="1:51" s="21" customFormat="1" ht="15.75" customHeight="1" x14ac:dyDescent="0.2">
      <c r="A123" s="560"/>
      <c r="B123" s="537"/>
      <c r="C123" s="298">
        <v>148</v>
      </c>
      <c r="D123" s="14" t="s">
        <v>28</v>
      </c>
      <c r="E123" s="18" t="s">
        <v>97</v>
      </c>
      <c r="F123" s="18" t="s">
        <v>458</v>
      </c>
      <c r="G123" s="18" t="s">
        <v>323</v>
      </c>
      <c r="H123" s="18" t="s">
        <v>68</v>
      </c>
      <c r="I123" s="18" t="s">
        <v>615</v>
      </c>
      <c r="J123" s="11">
        <v>30</v>
      </c>
      <c r="K123" s="11">
        <v>30</v>
      </c>
      <c r="L123" s="18">
        <v>12.56</v>
      </c>
      <c r="M123" s="235">
        <f t="shared" si="10"/>
        <v>10</v>
      </c>
      <c r="N123" s="329">
        <f>M123-(SUM(AK123:AT123))</f>
        <v>0</v>
      </c>
      <c r="O123" s="192" t="str">
        <f t="shared" si="11"/>
        <v>ATENÇÃO</v>
      </c>
      <c r="P123" s="36"/>
      <c r="Q123" s="51">
        <v>10</v>
      </c>
      <c r="R123" s="36"/>
      <c r="S123" s="36"/>
      <c r="T123" s="36"/>
      <c r="U123" s="82"/>
      <c r="V123" s="81"/>
      <c r="W123" s="81"/>
      <c r="X123" s="81"/>
      <c r="Y123" s="81"/>
      <c r="Z123" s="81"/>
      <c r="AA123" s="81"/>
      <c r="AB123" s="81"/>
      <c r="AC123" s="81"/>
      <c r="AD123" s="36"/>
      <c r="AE123" s="36"/>
      <c r="AF123" s="36"/>
      <c r="AG123" s="36"/>
      <c r="AH123" s="36"/>
      <c r="AI123" s="35"/>
      <c r="AJ123" s="34">
        <f t="shared" si="9"/>
        <v>10</v>
      </c>
      <c r="AK123" s="54">
        <v>4</v>
      </c>
      <c r="AL123" s="147"/>
      <c r="AM123" s="308"/>
      <c r="AN123" s="308"/>
      <c r="AO123" s="309"/>
      <c r="AP123" s="309"/>
      <c r="AQ123" s="309"/>
      <c r="AR123" s="309"/>
      <c r="AS123" s="309"/>
      <c r="AT123" s="320">
        <v>6</v>
      </c>
      <c r="AU123" s="309"/>
      <c r="AV123" s="312"/>
      <c r="AW123" s="312"/>
      <c r="AX123" s="312"/>
      <c r="AY123" s="312"/>
    </row>
    <row r="124" spans="1:51" s="20" customFormat="1" ht="31.5" customHeight="1" x14ac:dyDescent="0.2">
      <c r="A124" s="560"/>
      <c r="B124" s="537"/>
      <c r="C124" s="298">
        <v>149</v>
      </c>
      <c r="D124" s="13" t="s">
        <v>22</v>
      </c>
      <c r="E124" s="18" t="s">
        <v>97</v>
      </c>
      <c r="F124" s="86" t="s">
        <v>459</v>
      </c>
      <c r="G124" s="18" t="s">
        <v>342</v>
      </c>
      <c r="H124" s="18" t="s">
        <v>19</v>
      </c>
      <c r="I124" s="18" t="s">
        <v>615</v>
      </c>
      <c r="J124" s="11">
        <v>30</v>
      </c>
      <c r="K124" s="11">
        <v>30</v>
      </c>
      <c r="L124" s="18">
        <v>6.69</v>
      </c>
      <c r="M124" s="235">
        <f t="shared" si="10"/>
        <v>29</v>
      </c>
      <c r="N124" s="329">
        <f>M124-(SUM(AK124:AX124))</f>
        <v>9</v>
      </c>
      <c r="O124" s="192" t="str">
        <f t="shared" si="11"/>
        <v>OK</v>
      </c>
      <c r="P124" s="36"/>
      <c r="Q124" s="49">
        <v>20</v>
      </c>
      <c r="R124" s="36"/>
      <c r="S124" s="36"/>
      <c r="T124" s="63">
        <v>6</v>
      </c>
      <c r="U124" s="67">
        <f>SUM(V124:AC124)</f>
        <v>1</v>
      </c>
      <c r="V124" s="36"/>
      <c r="W124" s="36"/>
      <c r="X124" s="36"/>
      <c r="Y124" s="36"/>
      <c r="Z124" s="36"/>
      <c r="AA124" s="36"/>
      <c r="AB124" s="36"/>
      <c r="AC124" s="68">
        <v>1</v>
      </c>
      <c r="AD124" s="36"/>
      <c r="AE124" s="36"/>
      <c r="AF124" s="76">
        <v>2</v>
      </c>
      <c r="AG124" s="36"/>
      <c r="AH124" s="36"/>
      <c r="AI124" s="35"/>
      <c r="AJ124" s="34">
        <f t="shared" si="9"/>
        <v>29</v>
      </c>
      <c r="AK124" s="54">
        <v>5</v>
      </c>
      <c r="AL124" s="147"/>
      <c r="AM124" s="321">
        <v>2</v>
      </c>
      <c r="AN124" s="308"/>
      <c r="AO124" s="308"/>
      <c r="AP124" s="308"/>
      <c r="AQ124" s="308"/>
      <c r="AR124" s="308"/>
      <c r="AS124" s="308"/>
      <c r="AT124" s="321">
        <v>5</v>
      </c>
      <c r="AU124" s="308"/>
      <c r="AV124" s="312"/>
      <c r="AW124" s="312"/>
      <c r="AX124" s="322">
        <v>8</v>
      </c>
      <c r="AY124" s="312"/>
    </row>
    <row r="125" spans="1:51" s="20" customFormat="1" ht="15.75" customHeight="1" x14ac:dyDescent="0.2">
      <c r="A125" s="560"/>
      <c r="B125" s="537"/>
      <c r="C125" s="298">
        <v>150</v>
      </c>
      <c r="D125" s="13" t="s">
        <v>45</v>
      </c>
      <c r="E125" s="18" t="s">
        <v>220</v>
      </c>
      <c r="F125" s="86" t="s">
        <v>460</v>
      </c>
      <c r="G125" s="18" t="s">
        <v>339</v>
      </c>
      <c r="H125" s="18" t="s">
        <v>19</v>
      </c>
      <c r="I125" s="18" t="s">
        <v>616</v>
      </c>
      <c r="J125" s="11">
        <v>30</v>
      </c>
      <c r="K125" s="11">
        <v>30</v>
      </c>
      <c r="L125" s="18">
        <v>12.73</v>
      </c>
      <c r="M125" s="235">
        <f t="shared" si="10"/>
        <v>4</v>
      </c>
      <c r="N125" s="329">
        <f>M125-(SUM(AK125:AX125))</f>
        <v>0</v>
      </c>
      <c r="O125" s="192" t="str">
        <f t="shared" si="11"/>
        <v>ATENÇÃO</v>
      </c>
      <c r="P125" s="36"/>
      <c r="Q125" s="49">
        <v>4</v>
      </c>
      <c r="R125" s="36"/>
      <c r="S125" s="36"/>
      <c r="T125" s="36"/>
      <c r="U125" s="35"/>
      <c r="V125" s="36"/>
      <c r="W125" s="36"/>
      <c r="X125" s="36"/>
      <c r="Y125" s="36"/>
      <c r="Z125" s="36"/>
      <c r="AA125" s="36"/>
      <c r="AB125" s="36"/>
      <c r="AC125" s="36"/>
      <c r="AD125" s="36"/>
      <c r="AE125" s="36"/>
      <c r="AF125" s="36"/>
      <c r="AG125" s="36"/>
      <c r="AH125" s="36"/>
      <c r="AI125" s="35"/>
      <c r="AJ125" s="34">
        <f t="shared" si="9"/>
        <v>4</v>
      </c>
      <c r="AK125" s="54">
        <v>1</v>
      </c>
      <c r="AL125" s="147"/>
      <c r="AM125" s="308"/>
      <c r="AN125" s="308"/>
      <c r="AO125" s="308"/>
      <c r="AP125" s="308"/>
      <c r="AQ125" s="308"/>
      <c r="AR125" s="308"/>
      <c r="AS125" s="308"/>
      <c r="AT125" s="321">
        <v>2</v>
      </c>
      <c r="AU125" s="308"/>
      <c r="AV125" s="312"/>
      <c r="AW125" s="312"/>
      <c r="AX125" s="322">
        <v>1</v>
      </c>
      <c r="AY125" s="312"/>
    </row>
    <row r="126" spans="1:51" s="20" customFormat="1" ht="30.75" x14ac:dyDescent="0.2">
      <c r="A126" s="560"/>
      <c r="B126" s="537"/>
      <c r="C126" s="298">
        <v>152</v>
      </c>
      <c r="D126" s="334" t="s">
        <v>212</v>
      </c>
      <c r="E126" s="18" t="s">
        <v>98</v>
      </c>
      <c r="F126" s="86" t="s">
        <v>203</v>
      </c>
      <c r="G126" s="18" t="s">
        <v>340</v>
      </c>
      <c r="H126" s="18" t="s">
        <v>19</v>
      </c>
      <c r="I126" s="18" t="s">
        <v>583</v>
      </c>
      <c r="J126" s="11">
        <v>30</v>
      </c>
      <c r="K126" s="11">
        <v>30</v>
      </c>
      <c r="L126" s="18">
        <v>9.0399999999999991</v>
      </c>
      <c r="M126" s="235">
        <f t="shared" si="10"/>
        <v>24</v>
      </c>
      <c r="N126" s="329">
        <f t="shared" si="17"/>
        <v>22</v>
      </c>
      <c r="O126" s="192" t="str">
        <f t="shared" si="11"/>
        <v>OK</v>
      </c>
      <c r="P126" s="36"/>
      <c r="Q126" s="36"/>
      <c r="R126" s="36"/>
      <c r="S126" s="36"/>
      <c r="T126" s="36"/>
      <c r="U126" s="67">
        <f>SUM(V126:AC126)</f>
        <v>24</v>
      </c>
      <c r="V126" s="36"/>
      <c r="W126" s="68">
        <v>4</v>
      </c>
      <c r="X126" s="68">
        <v>5</v>
      </c>
      <c r="Y126" s="36"/>
      <c r="Z126" s="36"/>
      <c r="AA126" s="68">
        <v>3</v>
      </c>
      <c r="AB126" s="68">
        <v>2</v>
      </c>
      <c r="AC126" s="68">
        <v>10</v>
      </c>
      <c r="AD126" s="36"/>
      <c r="AE126" s="36"/>
      <c r="AF126" s="36"/>
      <c r="AG126" s="36"/>
      <c r="AH126" s="36"/>
      <c r="AI126" s="35"/>
      <c r="AJ126" s="34">
        <f t="shared" si="9"/>
        <v>24</v>
      </c>
      <c r="AK126" s="34"/>
      <c r="AL126" s="147"/>
      <c r="AM126" s="308"/>
      <c r="AN126" s="321">
        <v>2</v>
      </c>
      <c r="AO126" s="308"/>
      <c r="AP126" s="308"/>
      <c r="AQ126" s="308"/>
      <c r="AR126" s="308"/>
      <c r="AS126" s="308"/>
      <c r="AT126" s="308"/>
      <c r="AU126" s="308"/>
      <c r="AV126" s="312"/>
      <c r="AW126" s="312"/>
      <c r="AX126" s="312"/>
      <c r="AY126" s="312"/>
    </row>
    <row r="127" spans="1:51" s="20" customFormat="1" ht="15.75" customHeight="1" x14ac:dyDescent="0.2">
      <c r="A127" s="560"/>
      <c r="B127" s="537"/>
      <c r="C127" s="298">
        <v>153</v>
      </c>
      <c r="D127" s="13" t="s">
        <v>54</v>
      </c>
      <c r="E127" s="18" t="s">
        <v>97</v>
      </c>
      <c r="F127" s="86" t="s">
        <v>203</v>
      </c>
      <c r="G127" s="18" t="s">
        <v>338</v>
      </c>
      <c r="H127" s="18" t="s">
        <v>19</v>
      </c>
      <c r="I127" s="18" t="s">
        <v>611</v>
      </c>
      <c r="J127" s="11">
        <v>30</v>
      </c>
      <c r="K127" s="11">
        <v>30</v>
      </c>
      <c r="L127" s="18">
        <v>51.23</v>
      </c>
      <c r="M127" s="235">
        <f t="shared" si="10"/>
        <v>20</v>
      </c>
      <c r="N127" s="329">
        <f>M127-(SUM(AK127:AX127))</f>
        <v>16</v>
      </c>
      <c r="O127" s="192" t="str">
        <f t="shared" si="11"/>
        <v>OK</v>
      </c>
      <c r="P127" s="36"/>
      <c r="Q127" s="51">
        <v>5</v>
      </c>
      <c r="R127" s="36"/>
      <c r="S127" s="36"/>
      <c r="T127" s="36"/>
      <c r="U127" s="67">
        <f>SUM(V127:AC127)</f>
        <v>13</v>
      </c>
      <c r="V127" s="36"/>
      <c r="W127" s="36"/>
      <c r="X127" s="68">
        <v>5</v>
      </c>
      <c r="Y127" s="36"/>
      <c r="Z127" s="36"/>
      <c r="AA127" s="68">
        <v>5</v>
      </c>
      <c r="AB127" s="68">
        <v>2</v>
      </c>
      <c r="AC127" s="68">
        <v>1</v>
      </c>
      <c r="AD127" s="36"/>
      <c r="AE127" s="36"/>
      <c r="AF127" s="36"/>
      <c r="AG127" s="36"/>
      <c r="AH127" s="79">
        <v>2</v>
      </c>
      <c r="AI127" s="35"/>
      <c r="AJ127" s="34">
        <f t="shared" si="9"/>
        <v>20</v>
      </c>
      <c r="AK127" s="34"/>
      <c r="AL127" s="147"/>
      <c r="AM127" s="308"/>
      <c r="AN127" s="308"/>
      <c r="AO127" s="308"/>
      <c r="AP127" s="321">
        <v>2</v>
      </c>
      <c r="AQ127" s="308"/>
      <c r="AR127" s="308"/>
      <c r="AS127" s="308"/>
      <c r="AT127" s="321">
        <v>1</v>
      </c>
      <c r="AU127" s="308"/>
      <c r="AV127" s="312"/>
      <c r="AW127" s="312"/>
      <c r="AX127" s="322">
        <v>1</v>
      </c>
      <c r="AY127" s="312"/>
    </row>
    <row r="128" spans="1:51" s="20" customFormat="1" ht="15.75" customHeight="1" x14ac:dyDescent="0.2">
      <c r="A128" s="560"/>
      <c r="B128" s="537"/>
      <c r="C128" s="298">
        <v>154</v>
      </c>
      <c r="D128" s="12" t="s">
        <v>89</v>
      </c>
      <c r="E128" s="11" t="s">
        <v>95</v>
      </c>
      <c r="F128" s="55" t="s">
        <v>203</v>
      </c>
      <c r="G128" s="11" t="s">
        <v>332</v>
      </c>
      <c r="H128" s="18" t="s">
        <v>4</v>
      </c>
      <c r="I128" s="18" t="s">
        <v>592</v>
      </c>
      <c r="J128" s="11">
        <v>30</v>
      </c>
      <c r="K128" s="11">
        <v>30</v>
      </c>
      <c r="L128" s="18">
        <v>8.24</v>
      </c>
      <c r="M128" s="235">
        <f t="shared" si="10"/>
        <v>10</v>
      </c>
      <c r="N128" s="329">
        <f>M128-(SUM(AT128:AX128))</f>
        <v>4</v>
      </c>
      <c r="O128" s="192" t="str">
        <f t="shared" si="11"/>
        <v>OK</v>
      </c>
      <c r="P128" s="36"/>
      <c r="Q128" s="51">
        <v>10</v>
      </c>
      <c r="R128" s="36"/>
      <c r="S128" s="36"/>
      <c r="T128" s="36"/>
      <c r="U128" s="35"/>
      <c r="V128" s="36"/>
      <c r="W128" s="36"/>
      <c r="X128" s="36"/>
      <c r="Y128" s="36"/>
      <c r="Z128" s="36"/>
      <c r="AA128" s="36"/>
      <c r="AB128" s="36"/>
      <c r="AC128" s="36"/>
      <c r="AD128" s="36"/>
      <c r="AE128" s="36"/>
      <c r="AF128" s="36"/>
      <c r="AG128" s="36"/>
      <c r="AH128" s="36"/>
      <c r="AI128" s="35"/>
      <c r="AJ128" s="34">
        <f t="shared" si="9"/>
        <v>10</v>
      </c>
      <c r="AK128" s="34"/>
      <c r="AL128" s="147"/>
      <c r="AM128" s="308"/>
      <c r="AN128" s="308"/>
      <c r="AO128" s="308"/>
      <c r="AP128" s="308"/>
      <c r="AQ128" s="308"/>
      <c r="AR128" s="308"/>
      <c r="AS128" s="308"/>
      <c r="AT128" s="321">
        <v>2</v>
      </c>
      <c r="AU128" s="308"/>
      <c r="AV128" s="312"/>
      <c r="AW128" s="312"/>
      <c r="AX128" s="322">
        <v>4</v>
      </c>
      <c r="AY128" s="312"/>
    </row>
    <row r="129" spans="1:51" s="20" customFormat="1" ht="15.75" customHeight="1" x14ac:dyDescent="0.2">
      <c r="A129" s="560"/>
      <c r="B129" s="537"/>
      <c r="C129" s="298">
        <v>155</v>
      </c>
      <c r="D129" s="13" t="s">
        <v>5</v>
      </c>
      <c r="E129" s="31" t="s">
        <v>95</v>
      </c>
      <c r="F129" s="84" t="s">
        <v>186</v>
      </c>
      <c r="G129" s="31" t="s">
        <v>333</v>
      </c>
      <c r="H129" s="18" t="s">
        <v>4</v>
      </c>
      <c r="I129" s="18" t="s">
        <v>592</v>
      </c>
      <c r="J129" s="11">
        <v>30</v>
      </c>
      <c r="K129" s="11">
        <v>30</v>
      </c>
      <c r="L129" s="18">
        <v>20.38</v>
      </c>
      <c r="M129" s="235">
        <f t="shared" si="10"/>
        <v>12</v>
      </c>
      <c r="N129" s="329">
        <f>M129-(SUM(AK129:AX129))</f>
        <v>7</v>
      </c>
      <c r="O129" s="192" t="str">
        <f t="shared" si="11"/>
        <v>OK</v>
      </c>
      <c r="P129" s="35"/>
      <c r="Q129" s="49">
        <v>6</v>
      </c>
      <c r="R129" s="35"/>
      <c r="S129" s="35"/>
      <c r="T129" s="62">
        <v>6</v>
      </c>
      <c r="U129" s="35"/>
      <c r="V129" s="35"/>
      <c r="W129" s="35"/>
      <c r="X129" s="35"/>
      <c r="Y129" s="35"/>
      <c r="Z129" s="35"/>
      <c r="AA129" s="35"/>
      <c r="AB129" s="35"/>
      <c r="AC129" s="35"/>
      <c r="AD129" s="35"/>
      <c r="AE129" s="35"/>
      <c r="AF129" s="35"/>
      <c r="AG129" s="35"/>
      <c r="AH129" s="35"/>
      <c r="AI129" s="35"/>
      <c r="AJ129" s="34">
        <f t="shared" si="9"/>
        <v>12</v>
      </c>
      <c r="AK129" s="34"/>
      <c r="AL129" s="147"/>
      <c r="AM129" s="308"/>
      <c r="AN129" s="308"/>
      <c r="AO129" s="308"/>
      <c r="AP129" s="308"/>
      <c r="AQ129" s="308"/>
      <c r="AR129" s="308"/>
      <c r="AS129" s="308"/>
      <c r="AT129" s="321">
        <v>2</v>
      </c>
      <c r="AU129" s="308"/>
      <c r="AV129" s="312"/>
      <c r="AW129" s="312"/>
      <c r="AX129" s="322">
        <v>3</v>
      </c>
      <c r="AY129" s="312"/>
    </row>
    <row r="130" spans="1:51" s="20" customFormat="1" ht="42" customHeight="1" x14ac:dyDescent="0.2">
      <c r="A130" s="560"/>
      <c r="B130" s="537"/>
      <c r="C130" s="298">
        <v>156</v>
      </c>
      <c r="D130" s="14" t="s">
        <v>33</v>
      </c>
      <c r="E130" s="31" t="s">
        <v>95</v>
      </c>
      <c r="F130" s="84" t="s">
        <v>186</v>
      </c>
      <c r="G130" s="31" t="s">
        <v>331</v>
      </c>
      <c r="H130" s="18" t="s">
        <v>4</v>
      </c>
      <c r="I130" s="18" t="s">
        <v>617</v>
      </c>
      <c r="J130" s="11">
        <v>30</v>
      </c>
      <c r="K130" s="11">
        <v>30</v>
      </c>
      <c r="L130" s="18">
        <v>6.13</v>
      </c>
      <c r="M130" s="235">
        <f t="shared" si="10"/>
        <v>50</v>
      </c>
      <c r="N130" s="329">
        <f t="shared" si="17"/>
        <v>0</v>
      </c>
      <c r="O130" s="192" t="str">
        <f t="shared" si="11"/>
        <v>ATENÇÃO</v>
      </c>
      <c r="P130" s="36"/>
      <c r="Q130" s="36"/>
      <c r="R130" s="36"/>
      <c r="S130" s="36"/>
      <c r="T130" s="36"/>
      <c r="U130" s="35"/>
      <c r="V130" s="36"/>
      <c r="W130" s="36"/>
      <c r="X130" s="36"/>
      <c r="Y130" s="36"/>
      <c r="Z130" s="36"/>
      <c r="AA130" s="36"/>
      <c r="AB130" s="36"/>
      <c r="AC130" s="36"/>
      <c r="AD130" s="36"/>
      <c r="AE130" s="36"/>
      <c r="AF130" s="36"/>
      <c r="AG130" s="36"/>
      <c r="AH130" s="79">
        <v>50</v>
      </c>
      <c r="AI130" s="35"/>
      <c r="AJ130" s="34">
        <f t="shared" si="9"/>
        <v>50</v>
      </c>
      <c r="AK130" s="34"/>
      <c r="AL130" s="147"/>
      <c r="AM130" s="308"/>
      <c r="AN130" s="308"/>
      <c r="AO130" s="308"/>
      <c r="AP130" s="321">
        <v>50</v>
      </c>
      <c r="AQ130" s="308"/>
      <c r="AR130" s="308"/>
      <c r="AS130" s="308"/>
      <c r="AT130" s="308"/>
      <c r="AU130" s="308"/>
      <c r="AV130" s="312"/>
      <c r="AW130" s="312"/>
      <c r="AX130" s="312"/>
      <c r="AY130" s="312"/>
    </row>
    <row r="131" spans="1:51" s="20" customFormat="1" ht="37.5" customHeight="1" x14ac:dyDescent="0.2">
      <c r="A131" s="560"/>
      <c r="B131" s="537"/>
      <c r="C131" s="298">
        <v>157</v>
      </c>
      <c r="D131" s="12" t="s">
        <v>88</v>
      </c>
      <c r="E131" s="31" t="s">
        <v>95</v>
      </c>
      <c r="F131" s="84" t="s">
        <v>186</v>
      </c>
      <c r="G131" s="31" t="s">
        <v>330</v>
      </c>
      <c r="H131" s="18" t="s">
        <v>4</v>
      </c>
      <c r="I131" s="18" t="s">
        <v>592</v>
      </c>
      <c r="J131" s="11">
        <v>30</v>
      </c>
      <c r="K131" s="11">
        <v>30</v>
      </c>
      <c r="L131" s="18">
        <v>4.32</v>
      </c>
      <c r="M131" s="235">
        <f t="shared" si="10"/>
        <v>10</v>
      </c>
      <c r="N131" s="329">
        <f>M131-(SUM(AK131:AX131))</f>
        <v>0</v>
      </c>
      <c r="O131" s="192" t="str">
        <f t="shared" si="11"/>
        <v>ATENÇÃO</v>
      </c>
      <c r="P131" s="36"/>
      <c r="Q131" s="49">
        <v>10</v>
      </c>
      <c r="R131" s="36"/>
      <c r="S131" s="36"/>
      <c r="T131" s="36"/>
      <c r="U131" s="35"/>
      <c r="V131" s="36"/>
      <c r="W131" s="36"/>
      <c r="X131" s="36"/>
      <c r="Y131" s="36"/>
      <c r="Z131" s="36"/>
      <c r="AA131" s="36"/>
      <c r="AB131" s="36"/>
      <c r="AC131" s="36"/>
      <c r="AD131" s="36"/>
      <c r="AE131" s="36"/>
      <c r="AF131" s="36"/>
      <c r="AG131" s="36"/>
      <c r="AH131" s="36"/>
      <c r="AI131" s="35"/>
      <c r="AJ131" s="34">
        <f t="shared" ref="AJ131:AJ173" si="18">SUM(P131:U131)+SUM(AF131:AI131)</f>
        <v>10</v>
      </c>
      <c r="AK131" s="34"/>
      <c r="AL131" s="147"/>
      <c r="AM131" s="308"/>
      <c r="AN131" s="308"/>
      <c r="AO131" s="308"/>
      <c r="AP131" s="308"/>
      <c r="AQ131" s="308"/>
      <c r="AR131" s="308"/>
      <c r="AS131" s="308"/>
      <c r="AT131" s="321">
        <v>6</v>
      </c>
      <c r="AU131" s="308"/>
      <c r="AV131" s="312"/>
      <c r="AW131" s="312"/>
      <c r="AX131" s="322">
        <v>4</v>
      </c>
      <c r="AY131" s="312"/>
    </row>
    <row r="132" spans="1:51" s="20" customFormat="1" ht="27" customHeight="1" x14ac:dyDescent="0.2">
      <c r="A132" s="560"/>
      <c r="B132" s="537"/>
      <c r="C132" s="298">
        <v>158</v>
      </c>
      <c r="D132" s="13" t="s">
        <v>50</v>
      </c>
      <c r="E132" s="31" t="s">
        <v>95</v>
      </c>
      <c r="F132" s="84" t="s">
        <v>186</v>
      </c>
      <c r="G132" s="31" t="s">
        <v>334</v>
      </c>
      <c r="H132" s="18" t="s">
        <v>4</v>
      </c>
      <c r="I132" s="18" t="s">
        <v>592</v>
      </c>
      <c r="J132" s="11">
        <v>30</v>
      </c>
      <c r="K132" s="11">
        <v>30</v>
      </c>
      <c r="L132" s="18">
        <v>9.32</v>
      </c>
      <c r="M132" s="235">
        <f t="shared" si="10"/>
        <v>6</v>
      </c>
      <c r="N132" s="329">
        <f>M132-(SUM(AK132:AX132))</f>
        <v>0</v>
      </c>
      <c r="O132" s="192" t="str">
        <f t="shared" si="11"/>
        <v>ATENÇÃO</v>
      </c>
      <c r="P132" s="35"/>
      <c r="Q132" s="49">
        <v>6</v>
      </c>
      <c r="R132" s="35"/>
      <c r="S132" s="35"/>
      <c r="T132" s="35"/>
      <c r="U132" s="35"/>
      <c r="V132" s="35"/>
      <c r="W132" s="35"/>
      <c r="X132" s="35"/>
      <c r="Y132" s="35"/>
      <c r="Z132" s="35"/>
      <c r="AA132" s="35"/>
      <c r="AB132" s="35"/>
      <c r="AC132" s="35"/>
      <c r="AD132" s="35"/>
      <c r="AE132" s="35"/>
      <c r="AF132" s="35"/>
      <c r="AG132" s="35"/>
      <c r="AH132" s="35"/>
      <c r="AI132" s="35"/>
      <c r="AJ132" s="34">
        <f t="shared" si="18"/>
        <v>6</v>
      </c>
      <c r="AK132" s="34"/>
      <c r="AL132" s="147"/>
      <c r="AM132" s="308"/>
      <c r="AN132" s="308"/>
      <c r="AO132" s="308"/>
      <c r="AP132" s="308"/>
      <c r="AQ132" s="308"/>
      <c r="AR132" s="308"/>
      <c r="AS132" s="308"/>
      <c r="AT132" s="321">
        <v>3</v>
      </c>
      <c r="AU132" s="308"/>
      <c r="AV132" s="312"/>
      <c r="AW132" s="312"/>
      <c r="AX132" s="322">
        <v>3</v>
      </c>
      <c r="AY132" s="312"/>
    </row>
    <row r="133" spans="1:51" s="20" customFormat="1" ht="36" customHeight="1" x14ac:dyDescent="0.2">
      <c r="A133" s="560"/>
      <c r="B133" s="537"/>
      <c r="C133" s="298">
        <v>159</v>
      </c>
      <c r="D133" s="14" t="s">
        <v>108</v>
      </c>
      <c r="E133" s="28" t="s">
        <v>649</v>
      </c>
      <c r="F133" s="28" t="s">
        <v>462</v>
      </c>
      <c r="G133" s="28" t="s">
        <v>335</v>
      </c>
      <c r="H133" s="18" t="s">
        <v>4</v>
      </c>
      <c r="I133" s="18" t="s">
        <v>618</v>
      </c>
      <c r="J133" s="11">
        <v>30</v>
      </c>
      <c r="K133" s="11">
        <v>30</v>
      </c>
      <c r="L133" s="18">
        <v>152.16</v>
      </c>
      <c r="M133" s="235">
        <f t="shared" si="10"/>
        <v>3</v>
      </c>
      <c r="N133" s="329">
        <f>M133-(SUM(AK133:AV133))</f>
        <v>0</v>
      </c>
      <c r="O133" s="192" t="str">
        <f t="shared" si="11"/>
        <v>ATENÇÃO</v>
      </c>
      <c r="P133" s="36"/>
      <c r="Q133" s="51">
        <v>2</v>
      </c>
      <c r="R133" s="36"/>
      <c r="S133" s="36"/>
      <c r="T133" s="36"/>
      <c r="U133" s="35"/>
      <c r="V133" s="36"/>
      <c r="W133" s="36"/>
      <c r="X133" s="36"/>
      <c r="Y133" s="36"/>
      <c r="Z133" s="36"/>
      <c r="AA133" s="36"/>
      <c r="AB133" s="36"/>
      <c r="AC133" s="36"/>
      <c r="AD133" s="36"/>
      <c r="AE133" s="36"/>
      <c r="AF133" s="76">
        <v>1</v>
      </c>
      <c r="AG133" s="36"/>
      <c r="AH133" s="36"/>
      <c r="AI133" s="35"/>
      <c r="AJ133" s="34">
        <f t="shared" si="18"/>
        <v>3</v>
      </c>
      <c r="AK133" s="34"/>
      <c r="AL133" s="147"/>
      <c r="AM133" s="321">
        <v>1</v>
      </c>
      <c r="AN133" s="308"/>
      <c r="AO133" s="308"/>
      <c r="AP133" s="308"/>
      <c r="AQ133" s="308"/>
      <c r="AR133" s="308"/>
      <c r="AS133" s="308"/>
      <c r="AT133" s="343"/>
      <c r="AU133" s="308"/>
      <c r="AV133" s="322">
        <v>2</v>
      </c>
      <c r="AW133" s="312"/>
      <c r="AX133" s="312"/>
      <c r="AY133" s="312"/>
    </row>
    <row r="134" spans="1:51" s="20" customFormat="1" ht="15.75" customHeight="1" x14ac:dyDescent="0.2">
      <c r="A134" s="560"/>
      <c r="B134" s="537"/>
      <c r="C134" s="298">
        <v>160</v>
      </c>
      <c r="D134" s="14" t="s">
        <v>115</v>
      </c>
      <c r="E134" s="28" t="s">
        <v>649</v>
      </c>
      <c r="F134" s="28" t="s">
        <v>462</v>
      </c>
      <c r="G134" s="28" t="s">
        <v>336</v>
      </c>
      <c r="H134" s="18" t="s">
        <v>4</v>
      </c>
      <c r="I134" s="18" t="s">
        <v>618</v>
      </c>
      <c r="J134" s="11">
        <v>30</v>
      </c>
      <c r="K134" s="11">
        <v>30</v>
      </c>
      <c r="L134" s="18">
        <v>318.93</v>
      </c>
      <c r="M134" s="235">
        <f t="shared" si="10"/>
        <v>1</v>
      </c>
      <c r="N134" s="329">
        <f t="shared" si="17"/>
        <v>1</v>
      </c>
      <c r="O134" s="192" t="str">
        <f t="shared" si="11"/>
        <v>OK</v>
      </c>
      <c r="P134" s="36"/>
      <c r="Q134" s="36"/>
      <c r="R134" s="36"/>
      <c r="S134" s="36"/>
      <c r="T134" s="36"/>
      <c r="U134" s="35"/>
      <c r="V134" s="36"/>
      <c r="W134" s="36"/>
      <c r="X134" s="36"/>
      <c r="Y134" s="36"/>
      <c r="Z134" s="36"/>
      <c r="AA134" s="36"/>
      <c r="AB134" s="36"/>
      <c r="AC134" s="36"/>
      <c r="AD134" s="36"/>
      <c r="AE134" s="36"/>
      <c r="AF134" s="36"/>
      <c r="AG134" s="36"/>
      <c r="AH134" s="36"/>
      <c r="AI134" s="78">
        <v>1</v>
      </c>
      <c r="AJ134" s="34">
        <f t="shared" si="18"/>
        <v>1</v>
      </c>
      <c r="AK134" s="34"/>
      <c r="AL134" s="147"/>
      <c r="AM134" s="308"/>
      <c r="AN134" s="308"/>
      <c r="AO134" s="308"/>
      <c r="AP134" s="308"/>
      <c r="AQ134" s="308"/>
      <c r="AR134" s="308"/>
      <c r="AS134" s="308"/>
      <c r="AT134" s="308"/>
      <c r="AU134" s="308"/>
      <c r="AV134" s="312"/>
      <c r="AW134" s="312"/>
      <c r="AX134" s="312"/>
      <c r="AY134" s="312"/>
    </row>
    <row r="135" spans="1:51" s="20" customFormat="1" ht="15.75" customHeight="1" x14ac:dyDescent="0.2">
      <c r="A135" s="560"/>
      <c r="B135" s="537"/>
      <c r="C135" s="298">
        <v>161</v>
      </c>
      <c r="D135" s="14" t="s">
        <v>183</v>
      </c>
      <c r="E135" s="28" t="s">
        <v>649</v>
      </c>
      <c r="F135" s="28" t="s">
        <v>462</v>
      </c>
      <c r="G135" s="28" t="s">
        <v>336</v>
      </c>
      <c r="H135" s="18" t="s">
        <v>4</v>
      </c>
      <c r="I135" s="18" t="s">
        <v>618</v>
      </c>
      <c r="J135" s="11">
        <v>30</v>
      </c>
      <c r="K135" s="11">
        <v>30</v>
      </c>
      <c r="L135" s="18">
        <v>346.67</v>
      </c>
      <c r="M135" s="235">
        <f t="shared" ref="M135:M198" si="19">AJ135</f>
        <v>1</v>
      </c>
      <c r="N135" s="329">
        <f t="shared" si="17"/>
        <v>1</v>
      </c>
      <c r="O135" s="192" t="str">
        <f t="shared" ref="O135:O198" si="20">IF(N135&lt;=0,"ATENÇÃO","OK")</f>
        <v>OK</v>
      </c>
      <c r="P135" s="36"/>
      <c r="Q135" s="36"/>
      <c r="R135" s="36"/>
      <c r="S135" s="36"/>
      <c r="T135" s="36"/>
      <c r="U135" s="35"/>
      <c r="V135" s="36"/>
      <c r="W135" s="36"/>
      <c r="X135" s="36"/>
      <c r="Y135" s="36"/>
      <c r="Z135" s="36"/>
      <c r="AA135" s="36"/>
      <c r="AB135" s="36"/>
      <c r="AC135" s="36"/>
      <c r="AD135" s="36"/>
      <c r="AE135" s="36"/>
      <c r="AF135" s="36"/>
      <c r="AG135" s="36"/>
      <c r="AH135" s="36"/>
      <c r="AI135" s="78">
        <v>1</v>
      </c>
      <c r="AJ135" s="34">
        <f t="shared" si="18"/>
        <v>1</v>
      </c>
      <c r="AK135" s="34"/>
      <c r="AL135" s="147"/>
      <c r="AM135" s="308"/>
      <c r="AN135" s="308"/>
      <c r="AO135" s="308"/>
      <c r="AP135" s="308"/>
      <c r="AQ135" s="308"/>
      <c r="AR135" s="308"/>
      <c r="AS135" s="308"/>
      <c r="AT135" s="308"/>
      <c r="AU135" s="308"/>
      <c r="AV135" s="312"/>
      <c r="AW135" s="312"/>
      <c r="AX135" s="312"/>
      <c r="AY135" s="312"/>
    </row>
    <row r="136" spans="1:51" s="20" customFormat="1" ht="15.75" customHeight="1" x14ac:dyDescent="0.2">
      <c r="A136" s="560"/>
      <c r="B136" s="537"/>
      <c r="C136" s="298">
        <v>162</v>
      </c>
      <c r="D136" s="13" t="s">
        <v>138</v>
      </c>
      <c r="E136" s="18" t="s">
        <v>94</v>
      </c>
      <c r="F136" s="86" t="s">
        <v>240</v>
      </c>
      <c r="G136" s="18" t="s">
        <v>347</v>
      </c>
      <c r="H136" s="18" t="s">
        <v>4</v>
      </c>
      <c r="I136" s="18" t="s">
        <v>619</v>
      </c>
      <c r="J136" s="11">
        <v>30</v>
      </c>
      <c r="K136" s="11">
        <v>30</v>
      </c>
      <c r="L136" s="203">
        <v>11.4</v>
      </c>
      <c r="M136" s="235">
        <f t="shared" si="19"/>
        <v>10</v>
      </c>
      <c r="N136" s="329">
        <f>M136-(SUM(AK136:AX136))</f>
        <v>5</v>
      </c>
      <c r="O136" s="192" t="str">
        <f t="shared" si="20"/>
        <v>OK</v>
      </c>
      <c r="P136" s="35"/>
      <c r="Q136" s="49">
        <v>10</v>
      </c>
      <c r="R136" s="35"/>
      <c r="S136" s="35"/>
      <c r="T136" s="35"/>
      <c r="U136" s="35"/>
      <c r="V136" s="35"/>
      <c r="W136" s="35"/>
      <c r="X136" s="35"/>
      <c r="Y136" s="35"/>
      <c r="Z136" s="35"/>
      <c r="AA136" s="35"/>
      <c r="AB136" s="35"/>
      <c r="AC136" s="35"/>
      <c r="AD136" s="35"/>
      <c r="AE136" s="35"/>
      <c r="AF136" s="35"/>
      <c r="AG136" s="35"/>
      <c r="AH136" s="35"/>
      <c r="AI136" s="35"/>
      <c r="AJ136" s="34">
        <f t="shared" si="18"/>
        <v>10</v>
      </c>
      <c r="AK136" s="54">
        <v>2</v>
      </c>
      <c r="AL136" s="147"/>
      <c r="AM136" s="308"/>
      <c r="AN136" s="308"/>
      <c r="AO136" s="308"/>
      <c r="AP136" s="308"/>
      <c r="AQ136" s="308"/>
      <c r="AR136" s="308"/>
      <c r="AS136" s="308"/>
      <c r="AT136" s="308"/>
      <c r="AU136" s="308"/>
      <c r="AV136" s="312"/>
      <c r="AW136" s="312"/>
      <c r="AX136" s="322">
        <v>3</v>
      </c>
      <c r="AY136" s="312"/>
    </row>
    <row r="137" spans="1:51" s="20" customFormat="1" ht="30.75" x14ac:dyDescent="0.2">
      <c r="A137" s="560"/>
      <c r="B137" s="537"/>
      <c r="C137" s="298">
        <v>165</v>
      </c>
      <c r="D137" s="13" t="s">
        <v>79</v>
      </c>
      <c r="E137" s="11" t="s">
        <v>97</v>
      </c>
      <c r="F137" s="11" t="s">
        <v>455</v>
      </c>
      <c r="G137" s="11" t="s">
        <v>355</v>
      </c>
      <c r="H137" s="18" t="s">
        <v>4</v>
      </c>
      <c r="I137" s="18" t="s">
        <v>592</v>
      </c>
      <c r="J137" s="11">
        <v>30</v>
      </c>
      <c r="K137" s="11">
        <v>30</v>
      </c>
      <c r="L137" s="18">
        <v>54.28</v>
      </c>
      <c r="M137" s="235">
        <f t="shared" si="19"/>
        <v>3</v>
      </c>
      <c r="N137" s="329">
        <f t="shared" si="17"/>
        <v>3</v>
      </c>
      <c r="O137" s="192" t="str">
        <f t="shared" si="20"/>
        <v>OK</v>
      </c>
      <c r="P137" s="36"/>
      <c r="Q137" s="51">
        <v>3</v>
      </c>
      <c r="R137" s="36"/>
      <c r="S137" s="36"/>
      <c r="T137" s="36"/>
      <c r="U137" s="35"/>
      <c r="V137" s="36"/>
      <c r="W137" s="36"/>
      <c r="X137" s="36"/>
      <c r="Y137" s="36"/>
      <c r="Z137" s="36"/>
      <c r="AA137" s="36"/>
      <c r="AB137" s="36"/>
      <c r="AC137" s="36"/>
      <c r="AD137" s="36"/>
      <c r="AE137" s="36"/>
      <c r="AF137" s="36"/>
      <c r="AG137" s="36"/>
      <c r="AH137" s="36"/>
      <c r="AI137" s="35"/>
      <c r="AJ137" s="34">
        <f t="shared" si="18"/>
        <v>3</v>
      </c>
      <c r="AK137" s="34"/>
      <c r="AL137" s="147"/>
      <c r="AM137" s="308"/>
      <c r="AN137" s="308"/>
      <c r="AO137" s="308"/>
      <c r="AP137" s="308"/>
      <c r="AQ137" s="308"/>
      <c r="AR137" s="308"/>
      <c r="AS137" s="308"/>
      <c r="AT137" s="308"/>
      <c r="AU137" s="308"/>
      <c r="AV137" s="312"/>
      <c r="AW137" s="312"/>
      <c r="AX137" s="312"/>
      <c r="AY137" s="312"/>
    </row>
    <row r="138" spans="1:51" s="20" customFormat="1" ht="15.75" customHeight="1" x14ac:dyDescent="0.2">
      <c r="A138" s="560"/>
      <c r="B138" s="537"/>
      <c r="C138" s="298">
        <v>166</v>
      </c>
      <c r="D138" s="12" t="s">
        <v>63</v>
      </c>
      <c r="E138" s="11" t="s">
        <v>97</v>
      </c>
      <c r="F138" s="55" t="s">
        <v>463</v>
      </c>
      <c r="G138" s="11" t="s">
        <v>356</v>
      </c>
      <c r="H138" s="11" t="s">
        <v>69</v>
      </c>
      <c r="I138" s="11" t="s">
        <v>620</v>
      </c>
      <c r="J138" s="11">
        <v>30</v>
      </c>
      <c r="K138" s="11">
        <v>30</v>
      </c>
      <c r="L138" s="11">
        <v>16.96</v>
      </c>
      <c r="M138" s="235">
        <f t="shared" si="19"/>
        <v>11</v>
      </c>
      <c r="N138" s="329">
        <f>M138-(SUM(AK138:AX138))</f>
        <v>0</v>
      </c>
      <c r="O138" s="192" t="str">
        <f t="shared" si="20"/>
        <v>ATENÇÃO</v>
      </c>
      <c r="P138" s="36"/>
      <c r="Q138" s="49">
        <v>10</v>
      </c>
      <c r="R138" s="59">
        <v>1</v>
      </c>
      <c r="S138" s="36"/>
      <c r="T138" s="36"/>
      <c r="U138" s="35"/>
      <c r="V138" s="36"/>
      <c r="W138" s="36"/>
      <c r="X138" s="36"/>
      <c r="Y138" s="36"/>
      <c r="Z138" s="36"/>
      <c r="AA138" s="36"/>
      <c r="AB138" s="36"/>
      <c r="AC138" s="36"/>
      <c r="AD138" s="36"/>
      <c r="AE138" s="36"/>
      <c r="AF138" s="36"/>
      <c r="AG138" s="36"/>
      <c r="AH138" s="36"/>
      <c r="AI138" s="35"/>
      <c r="AJ138" s="34">
        <f t="shared" si="18"/>
        <v>11</v>
      </c>
      <c r="AK138" s="54">
        <v>4</v>
      </c>
      <c r="AL138" s="147"/>
      <c r="AM138" s="308"/>
      <c r="AN138" s="308"/>
      <c r="AO138" s="308"/>
      <c r="AP138" s="308"/>
      <c r="AQ138" s="308"/>
      <c r="AR138" s="308"/>
      <c r="AS138" s="308"/>
      <c r="AT138" s="321">
        <v>4</v>
      </c>
      <c r="AU138" s="308"/>
      <c r="AV138" s="312"/>
      <c r="AW138" s="312"/>
      <c r="AX138" s="322">
        <v>3</v>
      </c>
      <c r="AY138" s="312"/>
    </row>
    <row r="139" spans="1:51" s="20" customFormat="1" ht="15.75" customHeight="1" x14ac:dyDescent="0.2">
      <c r="A139" s="560"/>
      <c r="B139" s="537"/>
      <c r="C139" s="298">
        <v>167</v>
      </c>
      <c r="D139" s="14" t="s">
        <v>15</v>
      </c>
      <c r="E139" s="18" t="s">
        <v>104</v>
      </c>
      <c r="F139" s="18" t="s">
        <v>217</v>
      </c>
      <c r="G139" s="18" t="s">
        <v>324</v>
      </c>
      <c r="H139" s="18" t="s">
        <v>67</v>
      </c>
      <c r="I139" s="11" t="s">
        <v>620</v>
      </c>
      <c r="J139" s="11">
        <v>30</v>
      </c>
      <c r="K139" s="11">
        <v>30</v>
      </c>
      <c r="L139" s="18">
        <v>12.32</v>
      </c>
      <c r="M139" s="235">
        <f t="shared" si="19"/>
        <v>10</v>
      </c>
      <c r="N139" s="329">
        <f t="shared" si="17"/>
        <v>10</v>
      </c>
      <c r="O139" s="192" t="str">
        <f t="shared" si="20"/>
        <v>OK</v>
      </c>
      <c r="P139" s="36"/>
      <c r="Q139" s="49">
        <v>10</v>
      </c>
      <c r="R139" s="36"/>
      <c r="S139" s="36"/>
      <c r="T139" s="36"/>
      <c r="U139" s="35"/>
      <c r="V139" s="36"/>
      <c r="W139" s="36"/>
      <c r="X139" s="36"/>
      <c r="Y139" s="36"/>
      <c r="Z139" s="36"/>
      <c r="AA139" s="36"/>
      <c r="AB139" s="36"/>
      <c r="AC139" s="36"/>
      <c r="AD139" s="36"/>
      <c r="AE139" s="36"/>
      <c r="AF139" s="36"/>
      <c r="AG139" s="36"/>
      <c r="AH139" s="36"/>
      <c r="AI139" s="35"/>
      <c r="AJ139" s="34">
        <f t="shared" si="18"/>
        <v>10</v>
      </c>
      <c r="AK139" s="34"/>
      <c r="AL139" s="147"/>
      <c r="AM139" s="308"/>
      <c r="AN139" s="308"/>
      <c r="AO139" s="308"/>
      <c r="AP139" s="308"/>
      <c r="AQ139" s="308"/>
      <c r="AR139" s="308"/>
      <c r="AS139" s="308"/>
      <c r="AT139" s="308"/>
      <c r="AU139" s="308"/>
      <c r="AV139" s="312"/>
      <c r="AW139" s="312"/>
      <c r="AX139" s="312"/>
      <c r="AY139" s="312"/>
    </row>
    <row r="140" spans="1:51" s="20" customFormat="1" ht="58.5" customHeight="1" x14ac:dyDescent="0.2">
      <c r="A140" s="560"/>
      <c r="B140" s="537"/>
      <c r="C140" s="298">
        <v>168</v>
      </c>
      <c r="D140" s="14" t="s">
        <v>178</v>
      </c>
      <c r="E140" s="18" t="s">
        <v>226</v>
      </c>
      <c r="F140" s="86" t="s">
        <v>239</v>
      </c>
      <c r="G140" s="18" t="s">
        <v>346</v>
      </c>
      <c r="H140" s="18" t="s">
        <v>4</v>
      </c>
      <c r="I140" s="18" t="s">
        <v>583</v>
      </c>
      <c r="J140" s="11">
        <v>30</v>
      </c>
      <c r="K140" s="11">
        <v>30</v>
      </c>
      <c r="L140" s="18">
        <v>21.05</v>
      </c>
      <c r="M140" s="235">
        <f t="shared" si="19"/>
        <v>1</v>
      </c>
      <c r="N140" s="329">
        <f t="shared" si="17"/>
        <v>0</v>
      </c>
      <c r="O140" s="192" t="str">
        <f t="shared" si="20"/>
        <v>ATENÇÃO</v>
      </c>
      <c r="P140" s="35"/>
      <c r="Q140" s="35"/>
      <c r="R140" s="35"/>
      <c r="S140" s="35"/>
      <c r="T140" s="35"/>
      <c r="U140" s="35"/>
      <c r="V140" s="35"/>
      <c r="W140" s="35"/>
      <c r="X140" s="35"/>
      <c r="Y140" s="35"/>
      <c r="Z140" s="35"/>
      <c r="AA140" s="35"/>
      <c r="AB140" s="35"/>
      <c r="AC140" s="35"/>
      <c r="AD140" s="35"/>
      <c r="AE140" s="35"/>
      <c r="AF140" s="75">
        <v>1</v>
      </c>
      <c r="AG140" s="35"/>
      <c r="AH140" s="35"/>
      <c r="AI140" s="35"/>
      <c r="AJ140" s="34">
        <f t="shared" si="18"/>
        <v>1</v>
      </c>
      <c r="AK140" s="34"/>
      <c r="AL140" s="147"/>
      <c r="AM140" s="321">
        <v>1</v>
      </c>
      <c r="AN140" s="308"/>
      <c r="AO140" s="308"/>
      <c r="AP140" s="308"/>
      <c r="AQ140" s="308"/>
      <c r="AR140" s="308"/>
      <c r="AS140" s="308"/>
      <c r="AT140" s="308"/>
      <c r="AU140" s="308"/>
      <c r="AV140" s="312"/>
      <c r="AW140" s="312"/>
      <c r="AX140" s="312"/>
      <c r="AY140" s="312"/>
    </row>
    <row r="141" spans="1:51" s="20" customFormat="1" ht="30.75" x14ac:dyDescent="0.2">
      <c r="A141" s="560"/>
      <c r="B141" s="537"/>
      <c r="C141" s="298">
        <v>169</v>
      </c>
      <c r="D141" s="14" t="s">
        <v>180</v>
      </c>
      <c r="E141" s="18" t="s">
        <v>226</v>
      </c>
      <c r="F141" s="86" t="s">
        <v>239</v>
      </c>
      <c r="G141" s="18" t="s">
        <v>346</v>
      </c>
      <c r="H141" s="18" t="s">
        <v>4</v>
      </c>
      <c r="I141" s="18" t="s">
        <v>583</v>
      </c>
      <c r="J141" s="11">
        <v>30</v>
      </c>
      <c r="K141" s="11">
        <v>30</v>
      </c>
      <c r="L141" s="18">
        <v>31.31</v>
      </c>
      <c r="M141" s="235">
        <f t="shared" si="19"/>
        <v>1</v>
      </c>
      <c r="N141" s="329">
        <f t="shared" si="17"/>
        <v>0</v>
      </c>
      <c r="O141" s="192" t="str">
        <f t="shared" si="20"/>
        <v>ATENÇÃO</v>
      </c>
      <c r="P141" s="35"/>
      <c r="Q141" s="35"/>
      <c r="R141" s="35"/>
      <c r="S141" s="35"/>
      <c r="T141" s="35"/>
      <c r="U141" s="35"/>
      <c r="V141" s="35"/>
      <c r="W141" s="35"/>
      <c r="X141" s="35"/>
      <c r="Y141" s="35"/>
      <c r="Z141" s="35"/>
      <c r="AA141" s="35"/>
      <c r="AB141" s="35"/>
      <c r="AC141" s="35"/>
      <c r="AD141" s="35"/>
      <c r="AE141" s="35"/>
      <c r="AF141" s="75">
        <v>1</v>
      </c>
      <c r="AG141" s="35"/>
      <c r="AH141" s="35"/>
      <c r="AI141" s="35"/>
      <c r="AJ141" s="34">
        <f t="shared" si="18"/>
        <v>1</v>
      </c>
      <c r="AK141" s="34"/>
      <c r="AL141" s="147"/>
      <c r="AM141" s="321">
        <v>1</v>
      </c>
      <c r="AN141" s="308"/>
      <c r="AO141" s="308"/>
      <c r="AP141" s="308"/>
      <c r="AQ141" s="308"/>
      <c r="AR141" s="308"/>
      <c r="AS141" s="308"/>
      <c r="AT141" s="308"/>
      <c r="AU141" s="308"/>
      <c r="AV141" s="312"/>
      <c r="AW141" s="312"/>
      <c r="AX141" s="312"/>
      <c r="AY141" s="312"/>
    </row>
    <row r="142" spans="1:51" s="20" customFormat="1" ht="15.75" customHeight="1" x14ac:dyDescent="0.2">
      <c r="A142" s="560"/>
      <c r="B142" s="537"/>
      <c r="C142" s="298">
        <v>170</v>
      </c>
      <c r="D142" s="335" t="s">
        <v>62</v>
      </c>
      <c r="E142" s="18" t="s">
        <v>101</v>
      </c>
      <c r="F142" s="86" t="s">
        <v>464</v>
      </c>
      <c r="G142" s="18" t="s">
        <v>350</v>
      </c>
      <c r="H142" s="18" t="s">
        <v>68</v>
      </c>
      <c r="I142" s="18" t="s">
        <v>621</v>
      </c>
      <c r="J142" s="11">
        <v>30</v>
      </c>
      <c r="K142" s="11">
        <v>30</v>
      </c>
      <c r="L142" s="18">
        <v>6.93</v>
      </c>
      <c r="M142" s="235">
        <f t="shared" si="19"/>
        <v>24</v>
      </c>
      <c r="N142" s="329">
        <f>M142-(SUM(AK142:AX142))</f>
        <v>14</v>
      </c>
      <c r="O142" s="192" t="str">
        <f t="shared" si="20"/>
        <v>OK</v>
      </c>
      <c r="P142" s="35"/>
      <c r="Q142" s="49">
        <v>6</v>
      </c>
      <c r="R142" s="35"/>
      <c r="S142" s="35"/>
      <c r="T142" s="62">
        <v>8</v>
      </c>
      <c r="U142" s="67">
        <f>SUM(V142:AC142)</f>
        <v>5</v>
      </c>
      <c r="V142" s="35"/>
      <c r="W142" s="67">
        <v>3</v>
      </c>
      <c r="X142" s="35"/>
      <c r="Y142" s="35"/>
      <c r="Z142" s="35"/>
      <c r="AA142" s="35"/>
      <c r="AB142" s="35"/>
      <c r="AC142" s="67">
        <v>2</v>
      </c>
      <c r="AD142" s="35"/>
      <c r="AE142" s="35"/>
      <c r="AF142" s="75">
        <v>5</v>
      </c>
      <c r="AG142" s="35"/>
      <c r="AH142" s="35"/>
      <c r="AI142" s="35"/>
      <c r="AJ142" s="34">
        <f t="shared" si="18"/>
        <v>24</v>
      </c>
      <c r="AK142" s="54">
        <v>2</v>
      </c>
      <c r="AL142" s="147"/>
      <c r="AM142" s="308"/>
      <c r="AN142" s="308"/>
      <c r="AO142" s="321">
        <v>2</v>
      </c>
      <c r="AP142" s="308"/>
      <c r="AQ142" s="321">
        <v>1</v>
      </c>
      <c r="AR142" s="308"/>
      <c r="AS142" s="308"/>
      <c r="AT142" s="321">
        <v>2</v>
      </c>
      <c r="AU142" s="308"/>
      <c r="AV142" s="312"/>
      <c r="AW142" s="312"/>
      <c r="AX142" s="322">
        <v>3</v>
      </c>
      <c r="AY142" s="312"/>
    </row>
    <row r="143" spans="1:51" s="20" customFormat="1" ht="75.75" x14ac:dyDescent="0.2">
      <c r="A143" s="560"/>
      <c r="B143" s="537"/>
      <c r="C143" s="298">
        <v>171</v>
      </c>
      <c r="D143" s="14" t="s">
        <v>172</v>
      </c>
      <c r="E143" s="18" t="s">
        <v>200</v>
      </c>
      <c r="F143" s="86" t="s">
        <v>473</v>
      </c>
      <c r="G143" s="18" t="s">
        <v>357</v>
      </c>
      <c r="H143" s="18" t="s">
        <v>4</v>
      </c>
      <c r="I143" s="18" t="s">
        <v>583</v>
      </c>
      <c r="J143" s="11">
        <v>30</v>
      </c>
      <c r="K143" s="11">
        <v>30</v>
      </c>
      <c r="L143" s="18">
        <v>28.16</v>
      </c>
      <c r="M143" s="235">
        <f t="shared" si="19"/>
        <v>1</v>
      </c>
      <c r="N143" s="329">
        <f t="shared" si="17"/>
        <v>0</v>
      </c>
      <c r="O143" s="192" t="str">
        <f t="shared" si="20"/>
        <v>ATENÇÃO</v>
      </c>
      <c r="P143" s="36"/>
      <c r="Q143" s="36"/>
      <c r="R143" s="36"/>
      <c r="S143" s="36"/>
      <c r="T143" s="36"/>
      <c r="U143" s="35"/>
      <c r="V143" s="36"/>
      <c r="W143" s="36"/>
      <c r="X143" s="36"/>
      <c r="Y143" s="36"/>
      <c r="Z143" s="36"/>
      <c r="AA143" s="36"/>
      <c r="AB143" s="36"/>
      <c r="AC143" s="36"/>
      <c r="AD143" s="36"/>
      <c r="AE143" s="36"/>
      <c r="AF143" s="76">
        <v>1</v>
      </c>
      <c r="AG143" s="36"/>
      <c r="AH143" s="36"/>
      <c r="AI143" s="35"/>
      <c r="AJ143" s="34">
        <f t="shared" si="18"/>
        <v>1</v>
      </c>
      <c r="AK143" s="34"/>
      <c r="AL143" s="147"/>
      <c r="AM143" s="321">
        <v>1</v>
      </c>
      <c r="AN143" s="308"/>
      <c r="AO143" s="308"/>
      <c r="AP143" s="308"/>
      <c r="AQ143" s="308"/>
      <c r="AR143" s="308"/>
      <c r="AS143" s="308"/>
      <c r="AT143" s="308"/>
      <c r="AU143" s="308"/>
      <c r="AV143" s="312"/>
      <c r="AW143" s="312"/>
      <c r="AX143" s="312"/>
      <c r="AY143" s="312"/>
    </row>
    <row r="144" spans="1:51" s="20" customFormat="1" ht="60.75" x14ac:dyDescent="0.2">
      <c r="A144" s="560"/>
      <c r="B144" s="537"/>
      <c r="C144" s="298">
        <v>172</v>
      </c>
      <c r="D144" s="14" t="s">
        <v>173</v>
      </c>
      <c r="E144" s="18" t="s">
        <v>200</v>
      </c>
      <c r="F144" s="86" t="s">
        <v>473</v>
      </c>
      <c r="G144" s="18" t="s">
        <v>357</v>
      </c>
      <c r="H144" s="18" t="s">
        <v>4</v>
      </c>
      <c r="I144" s="18" t="s">
        <v>583</v>
      </c>
      <c r="J144" s="11">
        <v>30</v>
      </c>
      <c r="K144" s="11">
        <v>30</v>
      </c>
      <c r="L144" s="18">
        <v>31.06</v>
      </c>
      <c r="M144" s="235">
        <f t="shared" si="19"/>
        <v>1</v>
      </c>
      <c r="N144" s="329">
        <f t="shared" si="17"/>
        <v>0</v>
      </c>
      <c r="O144" s="192" t="str">
        <f t="shared" si="20"/>
        <v>ATENÇÃO</v>
      </c>
      <c r="P144" s="36"/>
      <c r="Q144" s="36"/>
      <c r="R144" s="36"/>
      <c r="S144" s="36"/>
      <c r="T144" s="36"/>
      <c r="U144" s="35"/>
      <c r="V144" s="36"/>
      <c r="W144" s="36"/>
      <c r="X144" s="36"/>
      <c r="Y144" s="36"/>
      <c r="Z144" s="36"/>
      <c r="AA144" s="36"/>
      <c r="AB144" s="36"/>
      <c r="AC144" s="36"/>
      <c r="AD144" s="36"/>
      <c r="AE144" s="36"/>
      <c r="AF144" s="76">
        <v>1</v>
      </c>
      <c r="AG144" s="36"/>
      <c r="AH144" s="36"/>
      <c r="AI144" s="35"/>
      <c r="AJ144" s="34">
        <f t="shared" si="18"/>
        <v>1</v>
      </c>
      <c r="AK144" s="34"/>
      <c r="AL144" s="147"/>
      <c r="AM144" s="321">
        <v>1</v>
      </c>
      <c r="AN144" s="308"/>
      <c r="AO144" s="308"/>
      <c r="AP144" s="308"/>
      <c r="AQ144" s="308"/>
      <c r="AR144" s="308"/>
      <c r="AS144" s="308"/>
      <c r="AT144" s="308"/>
      <c r="AU144" s="308"/>
      <c r="AV144" s="312"/>
      <c r="AW144" s="312"/>
      <c r="AX144" s="312"/>
      <c r="AY144" s="312"/>
    </row>
    <row r="145" spans="1:51" s="20" customFormat="1" ht="30.75" x14ac:dyDescent="0.2">
      <c r="A145" s="560"/>
      <c r="B145" s="537"/>
      <c r="C145" s="298">
        <v>173</v>
      </c>
      <c r="D145" s="10" t="s">
        <v>162</v>
      </c>
      <c r="E145" s="18" t="s">
        <v>94</v>
      </c>
      <c r="F145" s="18" t="s">
        <v>459</v>
      </c>
      <c r="G145" s="18" t="s">
        <v>322</v>
      </c>
      <c r="H145" s="18" t="s">
        <v>67</v>
      </c>
      <c r="I145" s="18" t="s">
        <v>622</v>
      </c>
      <c r="J145" s="11">
        <v>30</v>
      </c>
      <c r="K145" s="11">
        <v>30</v>
      </c>
      <c r="L145" s="18">
        <v>18.87</v>
      </c>
      <c r="M145" s="235">
        <f t="shared" si="19"/>
        <v>1</v>
      </c>
      <c r="N145" s="329">
        <f t="shared" si="17"/>
        <v>0</v>
      </c>
      <c r="O145" s="192" t="str">
        <f t="shared" si="20"/>
        <v>ATENÇÃO</v>
      </c>
      <c r="P145" s="36"/>
      <c r="Q145" s="36"/>
      <c r="R145" s="36"/>
      <c r="S145" s="36"/>
      <c r="T145" s="36"/>
      <c r="U145" s="67">
        <f>SUM(V145:AC145)</f>
        <v>1</v>
      </c>
      <c r="V145" s="36"/>
      <c r="W145" s="68">
        <v>1</v>
      </c>
      <c r="X145" s="36"/>
      <c r="Y145" s="36"/>
      <c r="Z145" s="36"/>
      <c r="AA145" s="36"/>
      <c r="AB145" s="36"/>
      <c r="AC145" s="36"/>
      <c r="AD145" s="36"/>
      <c r="AE145" s="36"/>
      <c r="AF145" s="36"/>
      <c r="AG145" s="36"/>
      <c r="AH145" s="36"/>
      <c r="AI145" s="35"/>
      <c r="AJ145" s="34">
        <f t="shared" si="18"/>
        <v>1</v>
      </c>
      <c r="AK145" s="34"/>
      <c r="AL145" s="147"/>
      <c r="AM145" s="308"/>
      <c r="AN145" s="320">
        <v>1</v>
      </c>
      <c r="AO145" s="308"/>
      <c r="AP145" s="308"/>
      <c r="AQ145" s="308"/>
      <c r="AR145" s="308"/>
      <c r="AS145" s="308"/>
      <c r="AT145" s="308"/>
      <c r="AU145" s="308"/>
      <c r="AV145" s="312"/>
      <c r="AW145" s="312"/>
      <c r="AX145" s="312"/>
      <c r="AY145" s="312"/>
    </row>
    <row r="146" spans="1:51" s="21" customFormat="1" ht="105.75" x14ac:dyDescent="0.2">
      <c r="A146" s="560"/>
      <c r="B146" s="537"/>
      <c r="C146" s="298">
        <v>174</v>
      </c>
      <c r="D146" s="14" t="s">
        <v>174</v>
      </c>
      <c r="E146" s="31" t="s">
        <v>95</v>
      </c>
      <c r="F146" s="31" t="s">
        <v>221</v>
      </c>
      <c r="G146" s="31" t="s">
        <v>354</v>
      </c>
      <c r="H146" s="18" t="s">
        <v>4</v>
      </c>
      <c r="I146" s="18" t="s">
        <v>592</v>
      </c>
      <c r="J146" s="11">
        <v>30</v>
      </c>
      <c r="K146" s="11">
        <v>30</v>
      </c>
      <c r="L146" s="203">
        <v>49.9</v>
      </c>
      <c r="M146" s="235">
        <f t="shared" si="19"/>
        <v>3</v>
      </c>
      <c r="N146" s="329">
        <f t="shared" si="17"/>
        <v>0</v>
      </c>
      <c r="O146" s="192" t="str">
        <f t="shared" si="20"/>
        <v>ATENÇÃO</v>
      </c>
      <c r="P146" s="36"/>
      <c r="Q146" s="35"/>
      <c r="R146" s="36"/>
      <c r="S146" s="36"/>
      <c r="T146" s="36"/>
      <c r="U146" s="35"/>
      <c r="V146" s="36"/>
      <c r="W146" s="36"/>
      <c r="X146" s="36"/>
      <c r="Y146" s="36"/>
      <c r="Z146" s="36"/>
      <c r="AA146" s="36"/>
      <c r="AB146" s="36"/>
      <c r="AC146" s="36"/>
      <c r="AD146" s="36"/>
      <c r="AE146" s="36"/>
      <c r="AF146" s="76">
        <v>3</v>
      </c>
      <c r="AG146" s="36"/>
      <c r="AH146" s="36"/>
      <c r="AI146" s="35"/>
      <c r="AJ146" s="34">
        <f t="shared" si="18"/>
        <v>3</v>
      </c>
      <c r="AK146" s="34"/>
      <c r="AL146" s="147"/>
      <c r="AM146" s="321">
        <v>3</v>
      </c>
      <c r="AN146" s="308"/>
      <c r="AO146" s="309"/>
      <c r="AP146" s="309"/>
      <c r="AQ146" s="309"/>
      <c r="AR146" s="309"/>
      <c r="AS146" s="309"/>
      <c r="AT146" s="309"/>
      <c r="AU146" s="309"/>
      <c r="AV146" s="312"/>
      <c r="AW146" s="312"/>
      <c r="AX146" s="312"/>
      <c r="AY146" s="312"/>
    </row>
    <row r="147" spans="1:51" s="21" customFormat="1" ht="30.75" x14ac:dyDescent="0.2">
      <c r="A147" s="560"/>
      <c r="B147" s="537"/>
      <c r="C147" s="298">
        <v>175</v>
      </c>
      <c r="D147" s="10" t="s">
        <v>81</v>
      </c>
      <c r="E147" s="28" t="s">
        <v>100</v>
      </c>
      <c r="F147" s="85" t="s">
        <v>461</v>
      </c>
      <c r="G147" s="28" t="s">
        <v>349</v>
      </c>
      <c r="H147" s="18" t="s">
        <v>4</v>
      </c>
      <c r="I147" s="18" t="s">
        <v>583</v>
      </c>
      <c r="J147" s="11">
        <v>30</v>
      </c>
      <c r="K147" s="11">
        <v>30</v>
      </c>
      <c r="L147" s="203">
        <v>529.9</v>
      </c>
      <c r="M147" s="235">
        <f t="shared" si="19"/>
        <v>3</v>
      </c>
      <c r="N147" s="329">
        <f t="shared" si="17"/>
        <v>2</v>
      </c>
      <c r="O147" s="192" t="str">
        <f t="shared" si="20"/>
        <v>OK</v>
      </c>
      <c r="P147" s="36"/>
      <c r="Q147" s="36"/>
      <c r="R147" s="36"/>
      <c r="S147" s="36"/>
      <c r="T147" s="63">
        <v>2</v>
      </c>
      <c r="U147" s="35"/>
      <c r="V147" s="36"/>
      <c r="W147" s="36"/>
      <c r="X147" s="36"/>
      <c r="Y147" s="36"/>
      <c r="Z147" s="36"/>
      <c r="AA147" s="36"/>
      <c r="AB147" s="36"/>
      <c r="AC147" s="36"/>
      <c r="AD147" s="36"/>
      <c r="AE147" s="36"/>
      <c r="AF147" s="36"/>
      <c r="AG147" s="36"/>
      <c r="AH147" s="79">
        <v>1</v>
      </c>
      <c r="AI147" s="35"/>
      <c r="AJ147" s="34">
        <f t="shared" si="18"/>
        <v>3</v>
      </c>
      <c r="AK147" s="34"/>
      <c r="AL147" s="147"/>
      <c r="AM147" s="308"/>
      <c r="AN147" s="308"/>
      <c r="AO147" s="309"/>
      <c r="AP147" s="320">
        <v>1</v>
      </c>
      <c r="AQ147" s="309"/>
      <c r="AR147" s="309"/>
      <c r="AS147" s="309"/>
      <c r="AT147" s="309"/>
      <c r="AU147" s="309"/>
      <c r="AV147" s="308"/>
      <c r="AW147" s="312"/>
      <c r="AX147" s="312"/>
      <c r="AY147" s="312"/>
    </row>
    <row r="148" spans="1:51" s="20" customFormat="1" ht="15.75" customHeight="1" x14ac:dyDescent="0.2">
      <c r="A148" s="560"/>
      <c r="B148" s="537"/>
      <c r="C148" s="298">
        <v>176</v>
      </c>
      <c r="D148" s="13" t="s">
        <v>34</v>
      </c>
      <c r="E148" s="28" t="s">
        <v>95</v>
      </c>
      <c r="F148" s="85" t="s">
        <v>194</v>
      </c>
      <c r="G148" s="28" t="s">
        <v>341</v>
      </c>
      <c r="H148" s="18" t="s">
        <v>4</v>
      </c>
      <c r="I148" s="18" t="s">
        <v>592</v>
      </c>
      <c r="J148" s="11">
        <v>30</v>
      </c>
      <c r="K148" s="11">
        <v>30</v>
      </c>
      <c r="L148" s="18">
        <v>8.58</v>
      </c>
      <c r="M148" s="235">
        <f t="shared" si="19"/>
        <v>1</v>
      </c>
      <c r="N148" s="329">
        <f t="shared" si="17"/>
        <v>0</v>
      </c>
      <c r="O148" s="192" t="str">
        <f t="shared" si="20"/>
        <v>ATENÇÃO</v>
      </c>
      <c r="P148" s="35"/>
      <c r="Q148" s="35"/>
      <c r="R148" s="35"/>
      <c r="S148" s="35"/>
      <c r="T148" s="35"/>
      <c r="U148" s="35"/>
      <c r="V148" s="35"/>
      <c r="W148" s="35"/>
      <c r="X148" s="35"/>
      <c r="Y148" s="35"/>
      <c r="Z148" s="35"/>
      <c r="AA148" s="35"/>
      <c r="AB148" s="35"/>
      <c r="AC148" s="35"/>
      <c r="AD148" s="35"/>
      <c r="AE148" s="35"/>
      <c r="AF148" s="35"/>
      <c r="AG148" s="35"/>
      <c r="AH148" s="54">
        <v>1</v>
      </c>
      <c r="AI148" s="35"/>
      <c r="AJ148" s="34">
        <f t="shared" si="18"/>
        <v>1</v>
      </c>
      <c r="AK148" s="34"/>
      <c r="AL148" s="147"/>
      <c r="AM148" s="308"/>
      <c r="AN148" s="308"/>
      <c r="AO148" s="308"/>
      <c r="AP148" s="321">
        <v>1</v>
      </c>
      <c r="AQ148" s="308"/>
      <c r="AR148" s="308"/>
      <c r="AS148" s="308"/>
      <c r="AT148" s="308"/>
      <c r="AU148" s="308"/>
      <c r="AV148" s="308"/>
      <c r="AW148" s="312"/>
      <c r="AX148" s="312"/>
      <c r="AY148" s="312"/>
    </row>
    <row r="149" spans="1:51" s="20" customFormat="1" ht="15.75" customHeight="1" x14ac:dyDescent="0.2">
      <c r="A149" s="560"/>
      <c r="B149" s="537"/>
      <c r="C149" s="298">
        <v>177</v>
      </c>
      <c r="D149" s="14" t="s">
        <v>449</v>
      </c>
      <c r="E149" s="28" t="s">
        <v>103</v>
      </c>
      <c r="F149" s="85" t="s">
        <v>193</v>
      </c>
      <c r="G149" s="28" t="s">
        <v>474</v>
      </c>
      <c r="H149" s="18" t="s">
        <v>4</v>
      </c>
      <c r="I149" s="18" t="s">
        <v>592</v>
      </c>
      <c r="J149" s="11">
        <v>30</v>
      </c>
      <c r="K149" s="11">
        <v>30</v>
      </c>
      <c r="L149" s="203">
        <v>5.4</v>
      </c>
      <c r="M149" s="235">
        <f t="shared" si="19"/>
        <v>6</v>
      </c>
      <c r="N149" s="329">
        <f t="shared" si="17"/>
        <v>6</v>
      </c>
      <c r="O149" s="192" t="str">
        <f t="shared" si="20"/>
        <v>OK</v>
      </c>
      <c r="P149" s="35"/>
      <c r="Q149" s="35"/>
      <c r="R149" s="35"/>
      <c r="S149" s="35"/>
      <c r="T149" s="35"/>
      <c r="U149" s="67">
        <f>SUM(V149:AC149)</f>
        <v>6</v>
      </c>
      <c r="V149" s="35"/>
      <c r="W149" s="35"/>
      <c r="X149" s="35"/>
      <c r="Y149" s="35"/>
      <c r="Z149" s="35"/>
      <c r="AA149" s="67">
        <v>6</v>
      </c>
      <c r="AB149" s="35"/>
      <c r="AC149" s="35"/>
      <c r="AD149" s="35"/>
      <c r="AE149" s="35"/>
      <c r="AF149" s="35"/>
      <c r="AG149" s="35"/>
      <c r="AH149" s="35"/>
      <c r="AI149" s="35"/>
      <c r="AJ149" s="34">
        <f t="shared" si="18"/>
        <v>6</v>
      </c>
      <c r="AK149" s="34"/>
      <c r="AL149" s="147"/>
      <c r="AM149" s="308"/>
      <c r="AN149" s="308"/>
      <c r="AO149" s="308"/>
      <c r="AP149" s="308"/>
      <c r="AQ149" s="308"/>
      <c r="AR149" s="308"/>
      <c r="AS149" s="308"/>
      <c r="AT149" s="308"/>
      <c r="AU149" s="308"/>
      <c r="AV149" s="308"/>
      <c r="AW149" s="312"/>
      <c r="AX149" s="312"/>
      <c r="AY149" s="312"/>
    </row>
    <row r="150" spans="1:51" s="20" customFormat="1" ht="60.75" x14ac:dyDescent="0.2">
      <c r="A150" s="560"/>
      <c r="B150" s="537"/>
      <c r="C150" s="298">
        <v>178</v>
      </c>
      <c r="D150" s="14" t="s">
        <v>60</v>
      </c>
      <c r="E150" s="28" t="s">
        <v>97</v>
      </c>
      <c r="F150" s="85" t="s">
        <v>204</v>
      </c>
      <c r="G150" s="28" t="s">
        <v>343</v>
      </c>
      <c r="H150" s="18" t="s">
        <v>68</v>
      </c>
      <c r="I150" s="18" t="s">
        <v>583</v>
      </c>
      <c r="J150" s="11">
        <v>30</v>
      </c>
      <c r="K150" s="11">
        <v>30</v>
      </c>
      <c r="L150" s="18">
        <v>35.46</v>
      </c>
      <c r="M150" s="235">
        <f t="shared" si="19"/>
        <v>5</v>
      </c>
      <c r="N150" s="329">
        <f t="shared" si="17"/>
        <v>4</v>
      </c>
      <c r="O150" s="192" t="str">
        <f t="shared" si="20"/>
        <v>OK</v>
      </c>
      <c r="P150" s="35"/>
      <c r="Q150" s="35"/>
      <c r="R150" s="35"/>
      <c r="S150" s="35"/>
      <c r="T150" s="35"/>
      <c r="U150" s="67">
        <f>SUM(V150:AC150)</f>
        <v>3</v>
      </c>
      <c r="V150" s="35"/>
      <c r="W150" s="35"/>
      <c r="X150" s="35"/>
      <c r="Y150" s="35"/>
      <c r="Z150" s="35"/>
      <c r="AA150" s="67">
        <v>3</v>
      </c>
      <c r="AB150" s="35"/>
      <c r="AC150" s="35"/>
      <c r="AD150" s="35"/>
      <c r="AE150" s="35"/>
      <c r="AF150" s="75">
        <v>2</v>
      </c>
      <c r="AG150" s="35"/>
      <c r="AH150" s="35"/>
      <c r="AI150" s="35"/>
      <c r="AJ150" s="34">
        <f t="shared" si="18"/>
        <v>5</v>
      </c>
      <c r="AK150" s="34"/>
      <c r="AL150" s="147"/>
      <c r="AM150" s="321">
        <v>1</v>
      </c>
      <c r="AN150" s="308"/>
      <c r="AO150" s="308"/>
      <c r="AP150" s="308"/>
      <c r="AQ150" s="308"/>
      <c r="AR150" s="308"/>
      <c r="AS150" s="308"/>
      <c r="AT150" s="308"/>
      <c r="AU150" s="308"/>
      <c r="AV150" s="308"/>
      <c r="AW150" s="312"/>
      <c r="AX150" s="312"/>
      <c r="AY150" s="312"/>
    </row>
    <row r="151" spans="1:51" s="20" customFormat="1" ht="46.5" thickBot="1" x14ac:dyDescent="0.25">
      <c r="A151" s="561"/>
      <c r="B151" s="537"/>
      <c r="C151" s="298">
        <v>179</v>
      </c>
      <c r="D151" s="27" t="s">
        <v>80</v>
      </c>
      <c r="E151" s="33" t="s">
        <v>94</v>
      </c>
      <c r="F151" s="205" t="s">
        <v>193</v>
      </c>
      <c r="G151" s="33" t="s">
        <v>345</v>
      </c>
      <c r="H151" s="25" t="s">
        <v>68</v>
      </c>
      <c r="I151" s="196" t="s">
        <v>612</v>
      </c>
      <c r="J151" s="23">
        <v>30</v>
      </c>
      <c r="K151" s="23">
        <v>30</v>
      </c>
      <c r="L151" s="25">
        <v>36.96</v>
      </c>
      <c r="M151" s="236">
        <f t="shared" si="19"/>
        <v>12</v>
      </c>
      <c r="N151" s="329">
        <f t="shared" si="17"/>
        <v>8</v>
      </c>
      <c r="O151" s="198" t="str">
        <f t="shared" si="20"/>
        <v>OK</v>
      </c>
      <c r="P151" s="42"/>
      <c r="Q151" s="42"/>
      <c r="R151" s="42"/>
      <c r="S151" s="42"/>
      <c r="T151" s="42"/>
      <c r="U151" s="74">
        <f>SUM(V151:AC151)</f>
        <v>7</v>
      </c>
      <c r="V151" s="42"/>
      <c r="W151" s="74">
        <v>3</v>
      </c>
      <c r="X151" s="42"/>
      <c r="Y151" s="42"/>
      <c r="Z151" s="42"/>
      <c r="AA151" s="74">
        <v>4</v>
      </c>
      <c r="AB151" s="42"/>
      <c r="AC151" s="42"/>
      <c r="AD151" s="42"/>
      <c r="AE151" s="42"/>
      <c r="AF151" s="206">
        <v>5</v>
      </c>
      <c r="AG151" s="42"/>
      <c r="AH151" s="42"/>
      <c r="AI151" s="42"/>
      <c r="AJ151" s="225">
        <f t="shared" si="18"/>
        <v>12</v>
      </c>
      <c r="AK151" s="225"/>
      <c r="AL151" s="175"/>
      <c r="AM151" s="322">
        <v>1</v>
      </c>
      <c r="AN151" s="322">
        <v>3</v>
      </c>
      <c r="AO151" s="327"/>
      <c r="AP151" s="327"/>
      <c r="AQ151" s="327"/>
      <c r="AR151" s="327"/>
      <c r="AS151" s="327"/>
      <c r="AT151" s="327"/>
      <c r="AU151" s="327"/>
      <c r="AV151" s="327"/>
      <c r="AW151" s="327"/>
      <c r="AX151" s="312"/>
      <c r="AY151" s="312"/>
    </row>
    <row r="152" spans="1:51" s="3" customFormat="1" ht="42" customHeight="1" x14ac:dyDescent="0.2">
      <c r="A152" s="562" t="s">
        <v>494</v>
      </c>
      <c r="B152" s="541">
        <v>8</v>
      </c>
      <c r="C152" s="290">
        <v>192</v>
      </c>
      <c r="D152" s="254" t="s">
        <v>6</v>
      </c>
      <c r="E152" s="255" t="s">
        <v>95</v>
      </c>
      <c r="F152" s="256" t="s">
        <v>204</v>
      </c>
      <c r="G152" s="255" t="s">
        <v>372</v>
      </c>
      <c r="H152" s="255" t="s">
        <v>4</v>
      </c>
      <c r="I152" s="257" t="s">
        <v>583</v>
      </c>
      <c r="J152" s="255">
        <v>30</v>
      </c>
      <c r="K152" s="255">
        <v>30</v>
      </c>
      <c r="L152" s="255">
        <v>3.81</v>
      </c>
      <c r="M152" s="234">
        <f t="shared" si="19"/>
        <v>12</v>
      </c>
      <c r="N152" s="330">
        <f t="shared" si="17"/>
        <v>12</v>
      </c>
      <c r="O152" s="200" t="str">
        <f t="shared" si="20"/>
        <v>OK</v>
      </c>
      <c r="P152" s="43"/>
      <c r="Q152" s="52">
        <v>8</v>
      </c>
      <c r="R152" s="43"/>
      <c r="S152" s="43"/>
      <c r="T152" s="93">
        <v>4</v>
      </c>
      <c r="U152" s="43"/>
      <c r="V152" s="43"/>
      <c r="W152" s="43"/>
      <c r="X152" s="43"/>
      <c r="Y152" s="43"/>
      <c r="Z152" s="43"/>
      <c r="AA152" s="43"/>
      <c r="AB152" s="43"/>
      <c r="AC152" s="43"/>
      <c r="AD152" s="43"/>
      <c r="AE152" s="43"/>
      <c r="AF152" s="43"/>
      <c r="AG152" s="43"/>
      <c r="AH152" s="43"/>
      <c r="AI152" s="43"/>
      <c r="AJ152" s="224">
        <f t="shared" si="18"/>
        <v>12</v>
      </c>
      <c r="AK152" s="224"/>
      <c r="AL152" s="129"/>
      <c r="AM152" s="311"/>
      <c r="AN152" s="311"/>
      <c r="AO152" s="313"/>
      <c r="AP152" s="313"/>
      <c r="AQ152" s="313"/>
      <c r="AR152" s="313"/>
      <c r="AS152" s="313"/>
      <c r="AT152" s="313"/>
      <c r="AU152" s="313"/>
      <c r="AV152" s="328"/>
      <c r="AW152" s="328"/>
      <c r="AX152" s="311"/>
      <c r="AY152" s="311"/>
    </row>
    <row r="153" spans="1:51" s="3" customFormat="1" ht="30.75" customHeight="1" x14ac:dyDescent="0.2">
      <c r="A153" s="563"/>
      <c r="B153" s="542"/>
      <c r="C153" s="291">
        <v>193</v>
      </c>
      <c r="D153" s="258" t="s">
        <v>7</v>
      </c>
      <c r="E153" s="259" t="s">
        <v>95</v>
      </c>
      <c r="F153" s="260" t="s">
        <v>204</v>
      </c>
      <c r="G153" s="259" t="s">
        <v>371</v>
      </c>
      <c r="H153" s="261" t="s">
        <v>4</v>
      </c>
      <c r="I153" s="259" t="s">
        <v>583</v>
      </c>
      <c r="J153" s="262">
        <v>30</v>
      </c>
      <c r="K153" s="259">
        <v>30</v>
      </c>
      <c r="L153" s="259">
        <v>7.22</v>
      </c>
      <c r="M153" s="236">
        <f t="shared" si="19"/>
        <v>16</v>
      </c>
      <c r="N153" s="329">
        <f t="shared" si="17"/>
        <v>16</v>
      </c>
      <c r="O153" s="198" t="str">
        <f t="shared" si="20"/>
        <v>OK</v>
      </c>
      <c r="P153" s="47"/>
      <c r="Q153" s="49">
        <v>12</v>
      </c>
      <c r="R153" s="47"/>
      <c r="S153" s="47"/>
      <c r="T153" s="66">
        <v>4</v>
      </c>
      <c r="U153" s="35"/>
      <c r="V153" s="47"/>
      <c r="W153" s="47"/>
      <c r="X153" s="47"/>
      <c r="Y153" s="47"/>
      <c r="Z153" s="47"/>
      <c r="AA153" s="47"/>
      <c r="AB153" s="47"/>
      <c r="AC153" s="47"/>
      <c r="AD153" s="47"/>
      <c r="AE153" s="47"/>
      <c r="AF153" s="47"/>
      <c r="AG153" s="47"/>
      <c r="AH153" s="47"/>
      <c r="AI153" s="47"/>
      <c r="AJ153" s="34">
        <f t="shared" si="18"/>
        <v>16</v>
      </c>
      <c r="AK153" s="34"/>
      <c r="AL153" s="147"/>
      <c r="AM153" s="306"/>
      <c r="AN153" s="306"/>
      <c r="AO153" s="307"/>
      <c r="AP153" s="307"/>
      <c r="AQ153" s="307"/>
      <c r="AR153" s="307"/>
      <c r="AS153" s="307"/>
      <c r="AT153" s="307"/>
      <c r="AU153" s="307"/>
      <c r="AV153" s="308"/>
      <c r="AW153" s="308"/>
      <c r="AX153" s="312"/>
      <c r="AY153" s="312"/>
    </row>
    <row r="154" spans="1:51" s="3" customFormat="1" ht="32.25" customHeight="1" x14ac:dyDescent="0.2">
      <c r="A154" s="563"/>
      <c r="B154" s="542"/>
      <c r="C154" s="291">
        <v>194</v>
      </c>
      <c r="D154" s="258" t="s">
        <v>9</v>
      </c>
      <c r="E154" s="259" t="s">
        <v>95</v>
      </c>
      <c r="F154" s="260" t="s">
        <v>204</v>
      </c>
      <c r="G154" s="259" t="s">
        <v>370</v>
      </c>
      <c r="H154" s="261" t="s">
        <v>4</v>
      </c>
      <c r="I154" s="259" t="s">
        <v>583</v>
      </c>
      <c r="J154" s="262">
        <v>30</v>
      </c>
      <c r="K154" s="259">
        <v>30</v>
      </c>
      <c r="L154" s="259">
        <v>10.15</v>
      </c>
      <c r="M154" s="236">
        <f t="shared" si="19"/>
        <v>8</v>
      </c>
      <c r="N154" s="329">
        <f>M154-(SUM(AK154:AX154))</f>
        <v>6</v>
      </c>
      <c r="O154" s="198" t="str">
        <f t="shared" si="20"/>
        <v>OK</v>
      </c>
      <c r="P154" s="36"/>
      <c r="Q154" s="49">
        <v>4</v>
      </c>
      <c r="R154" s="36"/>
      <c r="S154" s="36"/>
      <c r="T154" s="63">
        <v>4</v>
      </c>
      <c r="U154" s="35"/>
      <c r="V154" s="36"/>
      <c r="W154" s="36"/>
      <c r="X154" s="36"/>
      <c r="Y154" s="36"/>
      <c r="Z154" s="36"/>
      <c r="AA154" s="36"/>
      <c r="AB154" s="36"/>
      <c r="AC154" s="36"/>
      <c r="AD154" s="36"/>
      <c r="AE154" s="36"/>
      <c r="AF154" s="36"/>
      <c r="AG154" s="36"/>
      <c r="AH154" s="36"/>
      <c r="AI154" s="35"/>
      <c r="AJ154" s="34">
        <f t="shared" si="18"/>
        <v>8</v>
      </c>
      <c r="AK154" s="34"/>
      <c r="AL154" s="147"/>
      <c r="AM154" s="306"/>
      <c r="AN154" s="306"/>
      <c r="AO154" s="307"/>
      <c r="AP154" s="307"/>
      <c r="AQ154" s="307"/>
      <c r="AR154" s="307"/>
      <c r="AS154" s="307"/>
      <c r="AT154" s="307"/>
      <c r="AU154" s="307"/>
      <c r="AV154" s="308"/>
      <c r="AW154" s="308"/>
      <c r="AX154" s="322">
        <v>2</v>
      </c>
      <c r="AY154" s="312"/>
    </row>
    <row r="155" spans="1:51" s="3" customFormat="1" ht="27.75" customHeight="1" x14ac:dyDescent="0.2">
      <c r="A155" s="563"/>
      <c r="B155" s="542"/>
      <c r="C155" s="291">
        <v>195</v>
      </c>
      <c r="D155" s="258" t="s">
        <v>8</v>
      </c>
      <c r="E155" s="259" t="s">
        <v>95</v>
      </c>
      <c r="F155" s="260" t="s">
        <v>204</v>
      </c>
      <c r="G155" s="259" t="s">
        <v>373</v>
      </c>
      <c r="H155" s="261" t="s">
        <v>4</v>
      </c>
      <c r="I155" s="259" t="s">
        <v>583</v>
      </c>
      <c r="J155" s="262">
        <v>30</v>
      </c>
      <c r="K155" s="259">
        <v>30</v>
      </c>
      <c r="L155" s="259">
        <v>6.87</v>
      </c>
      <c r="M155" s="236">
        <f t="shared" si="19"/>
        <v>14</v>
      </c>
      <c r="N155" s="329">
        <f t="shared" si="17"/>
        <v>14</v>
      </c>
      <c r="O155" s="198" t="str">
        <f t="shared" si="20"/>
        <v>OK</v>
      </c>
      <c r="P155" s="36"/>
      <c r="Q155" s="49">
        <v>10</v>
      </c>
      <c r="R155" s="36"/>
      <c r="S155" s="36"/>
      <c r="T155" s="63">
        <v>4</v>
      </c>
      <c r="U155" s="35"/>
      <c r="V155" s="36"/>
      <c r="W155" s="36"/>
      <c r="X155" s="36"/>
      <c r="Y155" s="36"/>
      <c r="Z155" s="36"/>
      <c r="AA155" s="36"/>
      <c r="AB155" s="36"/>
      <c r="AC155" s="36"/>
      <c r="AD155" s="36"/>
      <c r="AE155" s="36"/>
      <c r="AF155" s="36"/>
      <c r="AG155" s="36"/>
      <c r="AH155" s="36"/>
      <c r="AI155" s="35"/>
      <c r="AJ155" s="34">
        <f t="shared" si="18"/>
        <v>14</v>
      </c>
      <c r="AK155" s="34"/>
      <c r="AL155" s="147"/>
      <c r="AM155" s="306"/>
      <c r="AN155" s="306"/>
      <c r="AO155" s="307"/>
      <c r="AP155" s="307"/>
      <c r="AQ155" s="307"/>
      <c r="AR155" s="307"/>
      <c r="AS155" s="307"/>
      <c r="AT155" s="307"/>
      <c r="AU155" s="307"/>
      <c r="AV155" s="308"/>
      <c r="AW155" s="308"/>
      <c r="AX155" s="312"/>
      <c r="AY155" s="312"/>
    </row>
    <row r="156" spans="1:51" s="3" customFormat="1" ht="27.75" customHeight="1" x14ac:dyDescent="0.2">
      <c r="A156" s="563"/>
      <c r="B156" s="542"/>
      <c r="C156" s="291">
        <v>196</v>
      </c>
      <c r="D156" s="263" t="s">
        <v>75</v>
      </c>
      <c r="E156" s="259" t="s">
        <v>95</v>
      </c>
      <c r="F156" s="260" t="s">
        <v>204</v>
      </c>
      <c r="G156" s="259" t="s">
        <v>364</v>
      </c>
      <c r="H156" s="261" t="s">
        <v>4</v>
      </c>
      <c r="I156" s="259" t="s">
        <v>583</v>
      </c>
      <c r="J156" s="262">
        <v>30</v>
      </c>
      <c r="K156" s="259">
        <v>30</v>
      </c>
      <c r="L156" s="259">
        <v>34.11</v>
      </c>
      <c r="M156" s="236">
        <f t="shared" si="19"/>
        <v>4</v>
      </c>
      <c r="N156" s="329">
        <f>M156-(SUM(AK156:AQ156))</f>
        <v>0</v>
      </c>
      <c r="O156" s="198" t="str">
        <f t="shared" si="20"/>
        <v>ATENÇÃO</v>
      </c>
      <c r="P156" s="36"/>
      <c r="Q156" s="36"/>
      <c r="R156" s="36"/>
      <c r="S156" s="36"/>
      <c r="T156" s="36"/>
      <c r="U156" s="35"/>
      <c r="V156" s="36"/>
      <c r="W156" s="36"/>
      <c r="X156" s="36"/>
      <c r="Y156" s="36"/>
      <c r="Z156" s="36"/>
      <c r="AA156" s="36"/>
      <c r="AB156" s="36"/>
      <c r="AC156" s="36"/>
      <c r="AD156" s="36"/>
      <c r="AE156" s="36"/>
      <c r="AF156" s="76">
        <v>2</v>
      </c>
      <c r="AG156" s="36"/>
      <c r="AH156" s="79">
        <v>2</v>
      </c>
      <c r="AI156" s="35"/>
      <c r="AJ156" s="34">
        <f t="shared" si="18"/>
        <v>4</v>
      </c>
      <c r="AK156" s="34"/>
      <c r="AL156" s="147"/>
      <c r="AM156" s="320">
        <v>1</v>
      </c>
      <c r="AN156" s="306"/>
      <c r="AO156" s="307"/>
      <c r="AP156" s="321">
        <v>2</v>
      </c>
      <c r="AQ156" s="321">
        <v>1</v>
      </c>
      <c r="AR156" s="307"/>
      <c r="AS156" s="307"/>
      <c r="AT156" s="307"/>
      <c r="AU156" s="307"/>
      <c r="AV156" s="308"/>
      <c r="AW156" s="308"/>
      <c r="AX156" s="312"/>
      <c r="AY156" s="312"/>
    </row>
    <row r="157" spans="1:51" s="3" customFormat="1" ht="30.75" customHeight="1" x14ac:dyDescent="0.2">
      <c r="A157" s="563"/>
      <c r="B157" s="542"/>
      <c r="C157" s="291">
        <v>197</v>
      </c>
      <c r="D157" s="263" t="s">
        <v>12</v>
      </c>
      <c r="E157" s="259" t="s">
        <v>95</v>
      </c>
      <c r="F157" s="260" t="s">
        <v>204</v>
      </c>
      <c r="G157" s="259" t="s">
        <v>368</v>
      </c>
      <c r="H157" s="261" t="s">
        <v>4</v>
      </c>
      <c r="I157" s="259" t="s">
        <v>583</v>
      </c>
      <c r="J157" s="262">
        <v>30</v>
      </c>
      <c r="K157" s="259">
        <v>30</v>
      </c>
      <c r="L157" s="259">
        <v>11.29</v>
      </c>
      <c r="M157" s="236">
        <f t="shared" si="19"/>
        <v>22</v>
      </c>
      <c r="N157" s="329">
        <f>M157-(SUM(AK157:AX157))</f>
        <v>9</v>
      </c>
      <c r="O157" s="198" t="str">
        <f t="shared" si="20"/>
        <v>OK</v>
      </c>
      <c r="P157" s="36"/>
      <c r="Q157" s="49">
        <v>9</v>
      </c>
      <c r="R157" s="36"/>
      <c r="S157" s="36"/>
      <c r="T157" s="63">
        <v>8</v>
      </c>
      <c r="U157" s="35"/>
      <c r="V157" s="36"/>
      <c r="W157" s="36"/>
      <c r="X157" s="36"/>
      <c r="Y157" s="36"/>
      <c r="Z157" s="36"/>
      <c r="AA157" s="36"/>
      <c r="AB157" s="36"/>
      <c r="AC157" s="36"/>
      <c r="AD157" s="36"/>
      <c r="AE157" s="36"/>
      <c r="AF157" s="36"/>
      <c r="AG157" s="36"/>
      <c r="AH157" s="79">
        <v>5</v>
      </c>
      <c r="AI157" s="35"/>
      <c r="AJ157" s="34">
        <f t="shared" si="18"/>
        <v>22</v>
      </c>
      <c r="AK157" s="54">
        <v>3</v>
      </c>
      <c r="AL157" s="147"/>
      <c r="AM157" s="319"/>
      <c r="AN157" s="306"/>
      <c r="AO157" s="307"/>
      <c r="AP157" s="321">
        <v>5</v>
      </c>
      <c r="AQ157" s="307"/>
      <c r="AR157" s="307"/>
      <c r="AS157" s="307"/>
      <c r="AT157" s="307"/>
      <c r="AU157" s="307"/>
      <c r="AV157" s="308"/>
      <c r="AW157" s="308"/>
      <c r="AX157" s="322">
        <v>5</v>
      </c>
      <c r="AY157" s="312"/>
    </row>
    <row r="158" spans="1:51" s="3" customFormat="1" ht="29.25" customHeight="1" x14ac:dyDescent="0.2">
      <c r="A158" s="563"/>
      <c r="B158" s="542"/>
      <c r="C158" s="291">
        <v>198</v>
      </c>
      <c r="D158" s="263" t="s">
        <v>10</v>
      </c>
      <c r="E158" s="259" t="s">
        <v>95</v>
      </c>
      <c r="F158" s="260" t="s">
        <v>204</v>
      </c>
      <c r="G158" s="259" t="s">
        <v>366</v>
      </c>
      <c r="H158" s="261" t="s">
        <v>4</v>
      </c>
      <c r="I158" s="259" t="s">
        <v>583</v>
      </c>
      <c r="J158" s="262">
        <v>30</v>
      </c>
      <c r="K158" s="259">
        <v>30</v>
      </c>
      <c r="L158" s="259">
        <v>5.27</v>
      </c>
      <c r="M158" s="236">
        <f t="shared" si="19"/>
        <v>26</v>
      </c>
      <c r="N158" s="329">
        <f t="shared" si="17"/>
        <v>16</v>
      </c>
      <c r="O158" s="198" t="str">
        <f t="shared" si="20"/>
        <v>OK</v>
      </c>
      <c r="P158" s="36"/>
      <c r="Q158" s="49">
        <v>13</v>
      </c>
      <c r="R158" s="36"/>
      <c r="S158" s="36"/>
      <c r="T158" s="63">
        <v>8</v>
      </c>
      <c r="U158" s="35"/>
      <c r="V158" s="36"/>
      <c r="W158" s="36"/>
      <c r="X158" s="36"/>
      <c r="Y158" s="36"/>
      <c r="Z158" s="36"/>
      <c r="AA158" s="36"/>
      <c r="AB158" s="36"/>
      <c r="AC158" s="36"/>
      <c r="AD158" s="36"/>
      <c r="AE158" s="36"/>
      <c r="AF158" s="36"/>
      <c r="AG158" s="36"/>
      <c r="AH158" s="79">
        <v>5</v>
      </c>
      <c r="AI158" s="35"/>
      <c r="AJ158" s="34">
        <f t="shared" si="18"/>
        <v>26</v>
      </c>
      <c r="AK158" s="54">
        <v>5</v>
      </c>
      <c r="AL158" s="147"/>
      <c r="AM158" s="319"/>
      <c r="AN158" s="306"/>
      <c r="AO158" s="307"/>
      <c r="AP158" s="321">
        <v>5</v>
      </c>
      <c r="AQ158" s="307"/>
      <c r="AR158" s="307"/>
      <c r="AS158" s="307"/>
      <c r="AT158" s="307"/>
      <c r="AU158" s="307"/>
      <c r="AV158" s="308"/>
      <c r="AW158" s="308"/>
      <c r="AX158" s="312"/>
      <c r="AY158" s="312"/>
    </row>
    <row r="159" spans="1:51" s="3" customFormat="1" ht="35.25" customHeight="1" x14ac:dyDescent="0.2">
      <c r="A159" s="563"/>
      <c r="B159" s="542"/>
      <c r="C159" s="291">
        <v>199</v>
      </c>
      <c r="D159" s="263" t="s">
        <v>73</v>
      </c>
      <c r="E159" s="259" t="s">
        <v>95</v>
      </c>
      <c r="F159" s="260" t="s">
        <v>204</v>
      </c>
      <c r="G159" s="259" t="s">
        <v>366</v>
      </c>
      <c r="H159" s="261" t="s">
        <v>4</v>
      </c>
      <c r="I159" s="259" t="s">
        <v>583</v>
      </c>
      <c r="J159" s="262">
        <v>30</v>
      </c>
      <c r="K159" s="259">
        <v>30</v>
      </c>
      <c r="L159" s="259">
        <v>27.05</v>
      </c>
      <c r="M159" s="236">
        <f t="shared" si="19"/>
        <v>8</v>
      </c>
      <c r="N159" s="329">
        <f>M159-(SUM(AK159:AQ159))</f>
        <v>4</v>
      </c>
      <c r="O159" s="198" t="str">
        <f t="shared" si="20"/>
        <v>OK</v>
      </c>
      <c r="P159" s="36"/>
      <c r="Q159" s="36"/>
      <c r="R159" s="36"/>
      <c r="S159" s="36"/>
      <c r="T159" s="63">
        <v>4</v>
      </c>
      <c r="U159" s="35"/>
      <c r="V159" s="36"/>
      <c r="W159" s="36"/>
      <c r="X159" s="36"/>
      <c r="Y159" s="36"/>
      <c r="Z159" s="36"/>
      <c r="AA159" s="36"/>
      <c r="AB159" s="36"/>
      <c r="AC159" s="36"/>
      <c r="AD159" s="36"/>
      <c r="AE159" s="36"/>
      <c r="AF159" s="76">
        <v>2</v>
      </c>
      <c r="AG159" s="36"/>
      <c r="AH159" s="79">
        <v>2</v>
      </c>
      <c r="AI159" s="35"/>
      <c r="AJ159" s="34">
        <f t="shared" si="18"/>
        <v>8</v>
      </c>
      <c r="AK159" s="34"/>
      <c r="AL159" s="147"/>
      <c r="AM159" s="320">
        <v>1</v>
      </c>
      <c r="AN159" s="306"/>
      <c r="AO159" s="307"/>
      <c r="AP159" s="321">
        <v>2</v>
      </c>
      <c r="AQ159" s="321">
        <v>1</v>
      </c>
      <c r="AR159" s="307"/>
      <c r="AS159" s="307"/>
      <c r="AT159" s="307"/>
      <c r="AU159" s="307"/>
      <c r="AV159" s="308"/>
      <c r="AW159" s="308"/>
      <c r="AX159" s="312"/>
      <c r="AY159" s="312"/>
    </row>
    <row r="160" spans="1:51" s="15" customFormat="1" ht="27.75" customHeight="1" x14ac:dyDescent="0.2">
      <c r="A160" s="563"/>
      <c r="B160" s="542"/>
      <c r="C160" s="291">
        <v>200</v>
      </c>
      <c r="D160" s="263" t="s">
        <v>76</v>
      </c>
      <c r="E160" s="259" t="s">
        <v>95</v>
      </c>
      <c r="F160" s="260" t="s">
        <v>204</v>
      </c>
      <c r="G160" s="259" t="s">
        <v>365</v>
      </c>
      <c r="H160" s="261" t="s">
        <v>4</v>
      </c>
      <c r="I160" s="259" t="s">
        <v>583</v>
      </c>
      <c r="J160" s="262">
        <v>30</v>
      </c>
      <c r="K160" s="259">
        <v>30</v>
      </c>
      <c r="L160" s="259">
        <v>47.54</v>
      </c>
      <c r="M160" s="236">
        <f t="shared" si="19"/>
        <v>10</v>
      </c>
      <c r="N160" s="329">
        <f>M160-(SUM(AK160:AQ160))</f>
        <v>8</v>
      </c>
      <c r="O160" s="198" t="str">
        <f t="shared" si="20"/>
        <v>OK</v>
      </c>
      <c r="P160" s="36"/>
      <c r="Q160" s="36"/>
      <c r="R160" s="36"/>
      <c r="S160" s="36"/>
      <c r="T160" s="63">
        <v>8</v>
      </c>
      <c r="U160" s="35"/>
      <c r="V160" s="36"/>
      <c r="W160" s="36"/>
      <c r="X160" s="36"/>
      <c r="Y160" s="36"/>
      <c r="Z160" s="36"/>
      <c r="AA160" s="36"/>
      <c r="AB160" s="36"/>
      <c r="AC160" s="36"/>
      <c r="AD160" s="36"/>
      <c r="AE160" s="36"/>
      <c r="AF160" s="76">
        <v>2</v>
      </c>
      <c r="AG160" s="36"/>
      <c r="AH160" s="36"/>
      <c r="AI160" s="35"/>
      <c r="AJ160" s="34">
        <f t="shared" si="18"/>
        <v>10</v>
      </c>
      <c r="AK160" s="34"/>
      <c r="AL160" s="147"/>
      <c r="AM160" s="320">
        <v>1</v>
      </c>
      <c r="AN160" s="306"/>
      <c r="AO160" s="306"/>
      <c r="AP160" s="306"/>
      <c r="AQ160" s="320">
        <v>1</v>
      </c>
      <c r="AR160" s="306"/>
      <c r="AS160" s="306"/>
      <c r="AT160" s="306"/>
      <c r="AU160" s="306"/>
      <c r="AV160" s="308"/>
      <c r="AW160" s="308"/>
      <c r="AX160" s="312"/>
      <c r="AY160" s="312"/>
    </row>
    <row r="161" spans="1:51" s="15" customFormat="1" ht="40.5" customHeight="1" x14ac:dyDescent="0.2">
      <c r="A161" s="563"/>
      <c r="B161" s="542"/>
      <c r="C161" s="291">
        <v>201</v>
      </c>
      <c r="D161" s="263" t="s">
        <v>74</v>
      </c>
      <c r="E161" s="259" t="s">
        <v>95</v>
      </c>
      <c r="F161" s="260" t="s">
        <v>204</v>
      </c>
      <c r="G161" s="259" t="s">
        <v>365</v>
      </c>
      <c r="H161" s="259" t="s">
        <v>4</v>
      </c>
      <c r="I161" s="259" t="s">
        <v>583</v>
      </c>
      <c r="J161" s="262">
        <v>30</v>
      </c>
      <c r="K161" s="259">
        <v>30</v>
      </c>
      <c r="L161" s="259">
        <v>4.6100000000000003</v>
      </c>
      <c r="M161" s="236">
        <f t="shared" si="19"/>
        <v>8</v>
      </c>
      <c r="N161" s="329">
        <f>M161-(SUM(AK161:AX161))</f>
        <v>2</v>
      </c>
      <c r="O161" s="198" t="str">
        <f t="shared" si="20"/>
        <v>OK</v>
      </c>
      <c r="P161" s="36"/>
      <c r="Q161" s="51">
        <v>8</v>
      </c>
      <c r="R161" s="36"/>
      <c r="S161" s="36"/>
      <c r="T161" s="36"/>
      <c r="U161" s="35"/>
      <c r="V161" s="36"/>
      <c r="W161" s="36"/>
      <c r="X161" s="36"/>
      <c r="Y161" s="36"/>
      <c r="Z161" s="36"/>
      <c r="AA161" s="36"/>
      <c r="AB161" s="36"/>
      <c r="AC161" s="36"/>
      <c r="AD161" s="36"/>
      <c r="AE161" s="36"/>
      <c r="AF161" s="36"/>
      <c r="AG161" s="36"/>
      <c r="AH161" s="36"/>
      <c r="AI161" s="35"/>
      <c r="AJ161" s="34">
        <f t="shared" si="18"/>
        <v>8</v>
      </c>
      <c r="AK161" s="34"/>
      <c r="AL161" s="147"/>
      <c r="AM161" s="306"/>
      <c r="AN161" s="306"/>
      <c r="AO161" s="306"/>
      <c r="AP161" s="306"/>
      <c r="AQ161" s="306"/>
      <c r="AR161" s="306"/>
      <c r="AS161" s="306"/>
      <c r="AT161" s="306"/>
      <c r="AU161" s="306"/>
      <c r="AV161" s="308"/>
      <c r="AW161" s="308"/>
      <c r="AX161" s="322">
        <v>6</v>
      </c>
      <c r="AY161" s="312"/>
    </row>
    <row r="162" spans="1:51" s="15" customFormat="1" ht="29.25" customHeight="1" x14ac:dyDescent="0.2">
      <c r="A162" s="563"/>
      <c r="B162" s="542"/>
      <c r="C162" s="291">
        <v>202</v>
      </c>
      <c r="D162" s="263" t="s">
        <v>11</v>
      </c>
      <c r="E162" s="259" t="s">
        <v>95</v>
      </c>
      <c r="F162" s="264" t="s">
        <v>204</v>
      </c>
      <c r="G162" s="259" t="s">
        <v>367</v>
      </c>
      <c r="H162" s="259" t="s">
        <v>4</v>
      </c>
      <c r="I162" s="259" t="s">
        <v>583</v>
      </c>
      <c r="J162" s="262">
        <v>30</v>
      </c>
      <c r="K162" s="259">
        <v>30</v>
      </c>
      <c r="L162" s="259">
        <v>6.46</v>
      </c>
      <c r="M162" s="236">
        <f t="shared" si="19"/>
        <v>24</v>
      </c>
      <c r="N162" s="329">
        <f t="shared" si="17"/>
        <v>16</v>
      </c>
      <c r="O162" s="198" t="str">
        <f t="shared" si="20"/>
        <v>OK</v>
      </c>
      <c r="P162" s="36"/>
      <c r="Q162" s="49">
        <v>11</v>
      </c>
      <c r="R162" s="36"/>
      <c r="S162" s="36"/>
      <c r="T162" s="63">
        <v>8</v>
      </c>
      <c r="U162" s="35"/>
      <c r="V162" s="36"/>
      <c r="W162" s="36"/>
      <c r="X162" s="36"/>
      <c r="Y162" s="36"/>
      <c r="Z162" s="36"/>
      <c r="AA162" s="36"/>
      <c r="AB162" s="36"/>
      <c r="AC162" s="36"/>
      <c r="AD162" s="36"/>
      <c r="AE162" s="36"/>
      <c r="AF162" s="36"/>
      <c r="AG162" s="36"/>
      <c r="AH162" s="79">
        <v>5</v>
      </c>
      <c r="AI162" s="35"/>
      <c r="AJ162" s="34">
        <f t="shared" si="18"/>
        <v>24</v>
      </c>
      <c r="AK162" s="54">
        <v>3</v>
      </c>
      <c r="AL162" s="147"/>
      <c r="AM162" s="306"/>
      <c r="AN162" s="306"/>
      <c r="AO162" s="306"/>
      <c r="AP162" s="320">
        <v>5</v>
      </c>
      <c r="AQ162" s="306"/>
      <c r="AR162" s="306"/>
      <c r="AS162" s="306"/>
      <c r="AT162" s="306"/>
      <c r="AU162" s="306"/>
      <c r="AV162" s="308"/>
      <c r="AW162" s="308"/>
      <c r="AX162" s="312"/>
      <c r="AY162" s="312"/>
    </row>
    <row r="163" spans="1:51" s="15" customFormat="1" ht="30.75" customHeight="1" x14ac:dyDescent="0.2">
      <c r="A163" s="563"/>
      <c r="B163" s="542"/>
      <c r="C163" s="291">
        <v>203</v>
      </c>
      <c r="D163" s="263" t="s">
        <v>188</v>
      </c>
      <c r="E163" s="259" t="s">
        <v>95</v>
      </c>
      <c r="F163" s="264" t="s">
        <v>204</v>
      </c>
      <c r="G163" s="259" t="s">
        <v>377</v>
      </c>
      <c r="H163" s="259" t="s">
        <v>4</v>
      </c>
      <c r="I163" s="259" t="s">
        <v>583</v>
      </c>
      <c r="J163" s="262">
        <v>30</v>
      </c>
      <c r="K163" s="259">
        <v>30</v>
      </c>
      <c r="L163" s="259">
        <v>8.42</v>
      </c>
      <c r="M163" s="236">
        <f t="shared" si="19"/>
        <v>5</v>
      </c>
      <c r="N163" s="329">
        <f t="shared" si="17"/>
        <v>5</v>
      </c>
      <c r="O163" s="198" t="str">
        <f t="shared" si="20"/>
        <v>OK</v>
      </c>
      <c r="P163" s="36"/>
      <c r="Q163" s="35"/>
      <c r="R163" s="36"/>
      <c r="S163" s="36"/>
      <c r="T163" s="36"/>
      <c r="U163" s="67">
        <f t="shared" ref="U163:U169" si="21">SUM(V163:AC163)</f>
        <v>5</v>
      </c>
      <c r="V163" s="36"/>
      <c r="W163" s="36"/>
      <c r="X163" s="36"/>
      <c r="Y163" s="36"/>
      <c r="Z163" s="36"/>
      <c r="AA163" s="68">
        <v>5</v>
      </c>
      <c r="AB163" s="36"/>
      <c r="AC163" s="36"/>
      <c r="AD163" s="36"/>
      <c r="AE163" s="36"/>
      <c r="AF163" s="36"/>
      <c r="AG163" s="36"/>
      <c r="AH163" s="36"/>
      <c r="AI163" s="35"/>
      <c r="AJ163" s="34">
        <f t="shared" si="18"/>
        <v>5</v>
      </c>
      <c r="AK163" s="34"/>
      <c r="AL163" s="147"/>
      <c r="AM163" s="306"/>
      <c r="AN163" s="306"/>
      <c r="AO163" s="306"/>
      <c r="AP163" s="306"/>
      <c r="AQ163" s="306"/>
      <c r="AR163" s="306"/>
      <c r="AS163" s="306"/>
      <c r="AT163" s="306"/>
      <c r="AU163" s="306"/>
      <c r="AV163" s="308"/>
      <c r="AW163" s="308"/>
      <c r="AX163" s="312"/>
      <c r="AY163" s="312"/>
    </row>
    <row r="164" spans="1:51" s="15" customFormat="1" ht="27" customHeight="1" x14ac:dyDescent="0.2">
      <c r="A164" s="563"/>
      <c r="B164" s="542"/>
      <c r="C164" s="291">
        <v>204</v>
      </c>
      <c r="D164" s="263" t="s">
        <v>189</v>
      </c>
      <c r="E164" s="259" t="s">
        <v>95</v>
      </c>
      <c r="F164" s="264" t="s">
        <v>204</v>
      </c>
      <c r="G164" s="259" t="s">
        <v>377</v>
      </c>
      <c r="H164" s="259" t="s">
        <v>4</v>
      </c>
      <c r="I164" s="259" t="s">
        <v>583</v>
      </c>
      <c r="J164" s="262">
        <v>30</v>
      </c>
      <c r="K164" s="259">
        <v>30</v>
      </c>
      <c r="L164" s="259">
        <v>5.27</v>
      </c>
      <c r="M164" s="236">
        <f t="shared" si="19"/>
        <v>5</v>
      </c>
      <c r="N164" s="329">
        <f t="shared" si="17"/>
        <v>5</v>
      </c>
      <c r="O164" s="198" t="str">
        <f t="shared" si="20"/>
        <v>OK</v>
      </c>
      <c r="P164" s="36"/>
      <c r="Q164" s="35"/>
      <c r="R164" s="36"/>
      <c r="S164" s="36"/>
      <c r="T164" s="36"/>
      <c r="U164" s="67">
        <f t="shared" si="21"/>
        <v>5</v>
      </c>
      <c r="V164" s="36"/>
      <c r="W164" s="36"/>
      <c r="X164" s="36"/>
      <c r="Y164" s="36"/>
      <c r="Z164" s="36"/>
      <c r="AA164" s="68">
        <v>5</v>
      </c>
      <c r="AB164" s="36"/>
      <c r="AC164" s="36"/>
      <c r="AD164" s="36"/>
      <c r="AE164" s="36"/>
      <c r="AF164" s="36"/>
      <c r="AG164" s="36"/>
      <c r="AH164" s="36"/>
      <c r="AI164" s="35"/>
      <c r="AJ164" s="34">
        <f t="shared" si="18"/>
        <v>5</v>
      </c>
      <c r="AK164" s="34"/>
      <c r="AL164" s="147"/>
      <c r="AM164" s="306"/>
      <c r="AN164" s="306"/>
      <c r="AO164" s="306"/>
      <c r="AP164" s="306"/>
      <c r="AQ164" s="306"/>
      <c r="AR164" s="306"/>
      <c r="AS164" s="306"/>
      <c r="AT164" s="306"/>
      <c r="AU164" s="306"/>
      <c r="AV164" s="308"/>
      <c r="AW164" s="308"/>
      <c r="AX164" s="312"/>
      <c r="AY164" s="312"/>
    </row>
    <row r="165" spans="1:51" s="15" customFormat="1" ht="30.75" customHeight="1" x14ac:dyDescent="0.2">
      <c r="A165" s="563"/>
      <c r="B165" s="542"/>
      <c r="C165" s="291">
        <v>205</v>
      </c>
      <c r="D165" s="335" t="s">
        <v>158</v>
      </c>
      <c r="E165" s="259" t="s">
        <v>95</v>
      </c>
      <c r="F165" s="264" t="s">
        <v>204</v>
      </c>
      <c r="G165" s="259" t="s">
        <v>377</v>
      </c>
      <c r="H165" s="259" t="s">
        <v>4</v>
      </c>
      <c r="I165" s="259" t="s">
        <v>583</v>
      </c>
      <c r="J165" s="262">
        <v>30</v>
      </c>
      <c r="K165" s="259">
        <v>30</v>
      </c>
      <c r="L165" s="259">
        <v>12.72</v>
      </c>
      <c r="M165" s="236">
        <f t="shared" si="19"/>
        <v>10</v>
      </c>
      <c r="N165" s="329">
        <f t="shared" si="17"/>
        <v>5</v>
      </c>
      <c r="O165" s="198" t="str">
        <f t="shared" si="20"/>
        <v>OK</v>
      </c>
      <c r="P165" s="36"/>
      <c r="Q165" s="34"/>
      <c r="R165" s="36"/>
      <c r="S165" s="36"/>
      <c r="T165" s="58"/>
      <c r="U165" s="67">
        <f t="shared" si="21"/>
        <v>10</v>
      </c>
      <c r="V165" s="58"/>
      <c r="W165" s="68">
        <v>10</v>
      </c>
      <c r="X165" s="36"/>
      <c r="Y165" s="36"/>
      <c r="Z165" s="36"/>
      <c r="AA165" s="36"/>
      <c r="AB165" s="36"/>
      <c r="AC165" s="36"/>
      <c r="AD165" s="36"/>
      <c r="AE165" s="36"/>
      <c r="AF165" s="36"/>
      <c r="AG165" s="36"/>
      <c r="AH165" s="36"/>
      <c r="AI165" s="35"/>
      <c r="AJ165" s="34">
        <f t="shared" si="18"/>
        <v>10</v>
      </c>
      <c r="AK165" s="34"/>
      <c r="AL165" s="147"/>
      <c r="AM165" s="306"/>
      <c r="AN165" s="320">
        <v>5</v>
      </c>
      <c r="AO165" s="306"/>
      <c r="AP165" s="306"/>
      <c r="AQ165" s="306"/>
      <c r="AR165" s="306"/>
      <c r="AS165" s="306"/>
      <c r="AT165" s="306"/>
      <c r="AU165" s="306"/>
      <c r="AV165" s="308"/>
      <c r="AW165" s="308"/>
      <c r="AX165" s="312"/>
      <c r="AY165" s="312"/>
    </row>
    <row r="166" spans="1:51" s="15" customFormat="1" ht="27.75" customHeight="1" x14ac:dyDescent="0.2">
      <c r="A166" s="563"/>
      <c r="B166" s="542"/>
      <c r="C166" s="291">
        <v>206</v>
      </c>
      <c r="D166" s="335" t="s">
        <v>159</v>
      </c>
      <c r="E166" s="259" t="s">
        <v>95</v>
      </c>
      <c r="F166" s="264" t="s">
        <v>204</v>
      </c>
      <c r="G166" s="259" t="s">
        <v>377</v>
      </c>
      <c r="H166" s="259" t="s">
        <v>4</v>
      </c>
      <c r="I166" s="259" t="s">
        <v>583</v>
      </c>
      <c r="J166" s="262">
        <v>30</v>
      </c>
      <c r="K166" s="259">
        <v>30</v>
      </c>
      <c r="L166" s="259">
        <v>2.82</v>
      </c>
      <c r="M166" s="236">
        <f t="shared" si="19"/>
        <v>10</v>
      </c>
      <c r="N166" s="329">
        <f t="shared" si="17"/>
        <v>5</v>
      </c>
      <c r="O166" s="198" t="str">
        <f t="shared" si="20"/>
        <v>OK</v>
      </c>
      <c r="P166" s="36"/>
      <c r="Q166" s="34"/>
      <c r="R166" s="36"/>
      <c r="S166" s="36"/>
      <c r="T166" s="58"/>
      <c r="U166" s="67">
        <f t="shared" si="21"/>
        <v>10</v>
      </c>
      <c r="V166" s="58"/>
      <c r="W166" s="68">
        <v>10</v>
      </c>
      <c r="X166" s="36"/>
      <c r="Y166" s="36"/>
      <c r="Z166" s="36"/>
      <c r="AA166" s="36"/>
      <c r="AB166" s="36"/>
      <c r="AC166" s="36"/>
      <c r="AD166" s="36"/>
      <c r="AE166" s="36"/>
      <c r="AF166" s="36"/>
      <c r="AG166" s="36"/>
      <c r="AH166" s="36"/>
      <c r="AI166" s="35"/>
      <c r="AJ166" s="34">
        <f t="shared" si="18"/>
        <v>10</v>
      </c>
      <c r="AK166" s="34"/>
      <c r="AL166" s="147"/>
      <c r="AM166" s="306"/>
      <c r="AN166" s="320">
        <v>5</v>
      </c>
      <c r="AO166" s="306"/>
      <c r="AP166" s="306"/>
      <c r="AQ166" s="306"/>
      <c r="AR166" s="306"/>
      <c r="AS166" s="306"/>
      <c r="AT166" s="306"/>
      <c r="AU166" s="306"/>
      <c r="AV166" s="308"/>
      <c r="AW166" s="308"/>
      <c r="AX166" s="312"/>
      <c r="AY166" s="312"/>
    </row>
    <row r="167" spans="1:51" s="15" customFormat="1" ht="30.75" customHeight="1" x14ac:dyDescent="0.2">
      <c r="A167" s="563"/>
      <c r="B167" s="542"/>
      <c r="C167" s="291">
        <v>207</v>
      </c>
      <c r="D167" s="335" t="s">
        <v>160</v>
      </c>
      <c r="E167" s="259" t="s">
        <v>95</v>
      </c>
      <c r="F167" s="264" t="s">
        <v>204</v>
      </c>
      <c r="G167" s="259" t="s">
        <v>377</v>
      </c>
      <c r="H167" s="259" t="s">
        <v>4</v>
      </c>
      <c r="I167" s="259" t="s">
        <v>583</v>
      </c>
      <c r="J167" s="262">
        <v>30</v>
      </c>
      <c r="K167" s="259">
        <v>30</v>
      </c>
      <c r="L167" s="259">
        <v>3.99</v>
      </c>
      <c r="M167" s="236">
        <f t="shared" si="19"/>
        <v>10</v>
      </c>
      <c r="N167" s="329">
        <f t="shared" si="17"/>
        <v>5</v>
      </c>
      <c r="O167" s="198" t="str">
        <f t="shared" si="20"/>
        <v>OK</v>
      </c>
      <c r="P167" s="36"/>
      <c r="Q167" s="34"/>
      <c r="R167" s="36"/>
      <c r="S167" s="36"/>
      <c r="T167" s="58"/>
      <c r="U167" s="67">
        <f t="shared" si="21"/>
        <v>10</v>
      </c>
      <c r="V167" s="58"/>
      <c r="W167" s="68">
        <v>10</v>
      </c>
      <c r="X167" s="36"/>
      <c r="Y167" s="36"/>
      <c r="Z167" s="36"/>
      <c r="AA167" s="36"/>
      <c r="AB167" s="36"/>
      <c r="AC167" s="36"/>
      <c r="AD167" s="36"/>
      <c r="AE167" s="36"/>
      <c r="AF167" s="36"/>
      <c r="AG167" s="36"/>
      <c r="AH167" s="36"/>
      <c r="AI167" s="35"/>
      <c r="AJ167" s="34">
        <f t="shared" si="18"/>
        <v>10</v>
      </c>
      <c r="AK167" s="34"/>
      <c r="AL167" s="147"/>
      <c r="AM167" s="306"/>
      <c r="AN167" s="320">
        <v>5</v>
      </c>
      <c r="AO167" s="306"/>
      <c r="AP167" s="306"/>
      <c r="AQ167" s="306"/>
      <c r="AR167" s="306"/>
      <c r="AS167" s="306"/>
      <c r="AT167" s="306"/>
      <c r="AU167" s="306"/>
      <c r="AV167" s="308"/>
      <c r="AW167" s="308"/>
      <c r="AX167" s="312"/>
      <c r="AY167" s="312"/>
    </row>
    <row r="168" spans="1:51" s="15" customFormat="1" ht="29.25" customHeight="1" x14ac:dyDescent="0.2">
      <c r="A168" s="563"/>
      <c r="B168" s="542"/>
      <c r="C168" s="291">
        <v>208</v>
      </c>
      <c r="D168" s="263" t="s">
        <v>164</v>
      </c>
      <c r="E168" s="259" t="s">
        <v>95</v>
      </c>
      <c r="F168" s="264" t="s">
        <v>204</v>
      </c>
      <c r="G168" s="259" t="s">
        <v>377</v>
      </c>
      <c r="H168" s="259" t="s">
        <v>4</v>
      </c>
      <c r="I168" s="259" t="s">
        <v>583</v>
      </c>
      <c r="J168" s="262">
        <v>30</v>
      </c>
      <c r="K168" s="259">
        <v>30</v>
      </c>
      <c r="L168" s="259">
        <v>3.31</v>
      </c>
      <c r="M168" s="236">
        <f t="shared" si="19"/>
        <v>3</v>
      </c>
      <c r="N168" s="329">
        <f t="shared" si="17"/>
        <v>3</v>
      </c>
      <c r="O168" s="198" t="str">
        <f t="shared" si="20"/>
        <v>OK</v>
      </c>
      <c r="P168" s="36"/>
      <c r="Q168" s="34"/>
      <c r="R168" s="36"/>
      <c r="S168" s="36"/>
      <c r="T168" s="58"/>
      <c r="U168" s="67">
        <f t="shared" si="21"/>
        <v>3</v>
      </c>
      <c r="V168" s="58"/>
      <c r="W168" s="36"/>
      <c r="X168" s="36"/>
      <c r="Y168" s="36"/>
      <c r="Z168" s="36"/>
      <c r="AA168" s="68">
        <v>3</v>
      </c>
      <c r="AB168" s="36"/>
      <c r="AC168" s="36"/>
      <c r="AD168" s="36"/>
      <c r="AE168" s="36"/>
      <c r="AF168" s="36"/>
      <c r="AG168" s="36"/>
      <c r="AH168" s="36"/>
      <c r="AI168" s="35"/>
      <c r="AJ168" s="34">
        <f t="shared" si="18"/>
        <v>3</v>
      </c>
      <c r="AK168" s="34"/>
      <c r="AL168" s="147"/>
      <c r="AM168" s="306"/>
      <c r="AN168" s="306"/>
      <c r="AO168" s="306"/>
      <c r="AP168" s="306"/>
      <c r="AQ168" s="306"/>
      <c r="AR168" s="306"/>
      <c r="AS168" s="306"/>
      <c r="AT168" s="306"/>
      <c r="AU168" s="306"/>
      <c r="AV168" s="308"/>
      <c r="AW168" s="308"/>
      <c r="AX168" s="312"/>
      <c r="AY168" s="312"/>
    </row>
    <row r="169" spans="1:51" s="15" customFormat="1" ht="29.25" customHeight="1" x14ac:dyDescent="0.2">
      <c r="A169" s="563"/>
      <c r="B169" s="542"/>
      <c r="C169" s="291">
        <v>209</v>
      </c>
      <c r="D169" s="263" t="s">
        <v>165</v>
      </c>
      <c r="E169" s="259" t="s">
        <v>95</v>
      </c>
      <c r="F169" s="264" t="s">
        <v>204</v>
      </c>
      <c r="G169" s="259" t="s">
        <v>377</v>
      </c>
      <c r="H169" s="259" t="s">
        <v>4</v>
      </c>
      <c r="I169" s="259" t="s">
        <v>583</v>
      </c>
      <c r="J169" s="262">
        <v>30</v>
      </c>
      <c r="K169" s="259">
        <v>30</v>
      </c>
      <c r="L169" s="259">
        <v>6.61</v>
      </c>
      <c r="M169" s="236">
        <f t="shared" si="19"/>
        <v>3</v>
      </c>
      <c r="N169" s="329">
        <f t="shared" si="17"/>
        <v>3</v>
      </c>
      <c r="O169" s="198" t="str">
        <f t="shared" si="20"/>
        <v>OK</v>
      </c>
      <c r="P169" s="36"/>
      <c r="Q169" s="34"/>
      <c r="R169" s="36"/>
      <c r="S169" s="36"/>
      <c r="T169" s="58"/>
      <c r="U169" s="67">
        <f t="shared" si="21"/>
        <v>3</v>
      </c>
      <c r="V169" s="58"/>
      <c r="W169" s="36"/>
      <c r="X169" s="36"/>
      <c r="Y169" s="36"/>
      <c r="Z169" s="36"/>
      <c r="AA169" s="68">
        <v>3</v>
      </c>
      <c r="AB169" s="36"/>
      <c r="AC169" s="36"/>
      <c r="AD169" s="36"/>
      <c r="AE169" s="36"/>
      <c r="AF169" s="36"/>
      <c r="AG169" s="36"/>
      <c r="AH169" s="36"/>
      <c r="AI169" s="35"/>
      <c r="AJ169" s="34">
        <f t="shared" si="18"/>
        <v>3</v>
      </c>
      <c r="AK169" s="34"/>
      <c r="AL169" s="147"/>
      <c r="AM169" s="306"/>
      <c r="AN169" s="306"/>
      <c r="AO169" s="306"/>
      <c r="AP169" s="306"/>
      <c r="AQ169" s="306"/>
      <c r="AR169" s="306"/>
      <c r="AS169" s="306"/>
      <c r="AT169" s="306"/>
      <c r="AU169" s="306"/>
      <c r="AV169" s="308"/>
      <c r="AW169" s="308"/>
      <c r="AX169" s="312"/>
      <c r="AY169" s="312"/>
    </row>
    <row r="170" spans="1:51" s="3" customFormat="1" ht="32.25" customHeight="1" x14ac:dyDescent="0.2">
      <c r="A170" s="563"/>
      <c r="B170" s="542"/>
      <c r="C170" s="291">
        <v>213</v>
      </c>
      <c r="D170" s="263" t="s">
        <v>230</v>
      </c>
      <c r="E170" s="259" t="s">
        <v>95</v>
      </c>
      <c r="F170" s="264" t="s">
        <v>204</v>
      </c>
      <c r="G170" s="259" t="s">
        <v>358</v>
      </c>
      <c r="H170" s="259" t="s">
        <v>4</v>
      </c>
      <c r="I170" s="259" t="s">
        <v>583</v>
      </c>
      <c r="J170" s="262">
        <v>30</v>
      </c>
      <c r="K170" s="259">
        <v>30</v>
      </c>
      <c r="L170" s="259">
        <v>135.94999999999999</v>
      </c>
      <c r="M170" s="236">
        <f t="shared" si="19"/>
        <v>1</v>
      </c>
      <c r="N170" s="329">
        <f t="shared" si="17"/>
        <v>1</v>
      </c>
      <c r="O170" s="198" t="str">
        <f t="shared" si="20"/>
        <v>OK</v>
      </c>
      <c r="P170" s="36"/>
      <c r="Q170" s="36"/>
      <c r="R170" s="36"/>
      <c r="S170" s="36"/>
      <c r="T170" s="36"/>
      <c r="U170" s="35"/>
      <c r="V170" s="36"/>
      <c r="W170" s="36"/>
      <c r="X170" s="36"/>
      <c r="Y170" s="36"/>
      <c r="Z170" s="36"/>
      <c r="AA170" s="36"/>
      <c r="AB170" s="36"/>
      <c r="AC170" s="36"/>
      <c r="AD170" s="36"/>
      <c r="AE170" s="36"/>
      <c r="AF170" s="76">
        <v>1</v>
      </c>
      <c r="AG170" s="36"/>
      <c r="AH170" s="36"/>
      <c r="AI170" s="35"/>
      <c r="AJ170" s="34">
        <f t="shared" si="18"/>
        <v>1</v>
      </c>
      <c r="AK170" s="34"/>
      <c r="AL170" s="147"/>
      <c r="AM170" s="306"/>
      <c r="AN170" s="306"/>
      <c r="AO170" s="307"/>
      <c r="AP170" s="307"/>
      <c r="AQ170" s="307"/>
      <c r="AR170" s="307"/>
      <c r="AS170" s="307"/>
      <c r="AT170" s="307"/>
      <c r="AU170" s="307"/>
      <c r="AV170" s="308"/>
      <c r="AW170" s="308"/>
      <c r="AX170" s="312"/>
      <c r="AY170" s="312"/>
    </row>
    <row r="171" spans="1:51" s="3" customFormat="1" ht="32.25" customHeight="1" x14ac:dyDescent="0.2">
      <c r="A171" s="563"/>
      <c r="B171" s="542"/>
      <c r="C171" s="291">
        <v>214</v>
      </c>
      <c r="D171" s="263" t="s">
        <v>231</v>
      </c>
      <c r="E171" s="259" t="s">
        <v>95</v>
      </c>
      <c r="F171" s="264" t="s">
        <v>204</v>
      </c>
      <c r="G171" s="259" t="s">
        <v>359</v>
      </c>
      <c r="H171" s="259" t="s">
        <v>4</v>
      </c>
      <c r="I171" s="259" t="s">
        <v>583</v>
      </c>
      <c r="J171" s="262">
        <v>30</v>
      </c>
      <c r="K171" s="259">
        <v>30</v>
      </c>
      <c r="L171" s="259">
        <v>160.28</v>
      </c>
      <c r="M171" s="236">
        <f t="shared" si="19"/>
        <v>1</v>
      </c>
      <c r="N171" s="329">
        <f t="shared" si="17"/>
        <v>1</v>
      </c>
      <c r="O171" s="198" t="str">
        <f t="shared" si="20"/>
        <v>OK</v>
      </c>
      <c r="P171" s="36"/>
      <c r="Q171" s="36"/>
      <c r="R171" s="36"/>
      <c r="S171" s="36"/>
      <c r="T171" s="36"/>
      <c r="U171" s="35"/>
      <c r="V171" s="36"/>
      <c r="W171" s="36"/>
      <c r="X171" s="36"/>
      <c r="Y171" s="36"/>
      <c r="Z171" s="36"/>
      <c r="AA171" s="36"/>
      <c r="AB171" s="36"/>
      <c r="AC171" s="36"/>
      <c r="AD171" s="36"/>
      <c r="AE171" s="36"/>
      <c r="AF171" s="76">
        <v>1</v>
      </c>
      <c r="AG171" s="36"/>
      <c r="AH171" s="36"/>
      <c r="AI171" s="35"/>
      <c r="AJ171" s="34">
        <f t="shared" si="18"/>
        <v>1</v>
      </c>
      <c r="AK171" s="34"/>
      <c r="AL171" s="147"/>
      <c r="AM171" s="306"/>
      <c r="AN171" s="306"/>
      <c r="AO171" s="307"/>
      <c r="AP171" s="307"/>
      <c r="AQ171" s="307"/>
      <c r="AR171" s="307"/>
      <c r="AS171" s="307"/>
      <c r="AT171" s="307"/>
      <c r="AU171" s="307"/>
      <c r="AV171" s="308"/>
      <c r="AW171" s="308"/>
      <c r="AX171" s="312"/>
      <c r="AY171" s="312"/>
    </row>
    <row r="172" spans="1:51" s="15" customFormat="1" ht="30" customHeight="1" x14ac:dyDescent="0.2">
      <c r="A172" s="563"/>
      <c r="B172" s="542"/>
      <c r="C172" s="291">
        <v>218</v>
      </c>
      <c r="D172" s="263" t="s">
        <v>232</v>
      </c>
      <c r="E172" s="259" t="s">
        <v>95</v>
      </c>
      <c r="F172" s="264" t="s">
        <v>204</v>
      </c>
      <c r="G172" s="259" t="s">
        <v>360</v>
      </c>
      <c r="H172" s="259" t="s">
        <v>4</v>
      </c>
      <c r="I172" s="259" t="s">
        <v>583</v>
      </c>
      <c r="J172" s="262">
        <v>30</v>
      </c>
      <c r="K172" s="259">
        <v>30</v>
      </c>
      <c r="L172" s="259">
        <v>182.33</v>
      </c>
      <c r="M172" s="236">
        <f t="shared" si="19"/>
        <v>1</v>
      </c>
      <c r="N172" s="329">
        <f t="shared" si="17"/>
        <v>1</v>
      </c>
      <c r="O172" s="198" t="str">
        <f t="shared" si="20"/>
        <v>OK</v>
      </c>
      <c r="P172" s="36"/>
      <c r="Q172" s="36"/>
      <c r="R172" s="36"/>
      <c r="S172" s="36"/>
      <c r="T172" s="36"/>
      <c r="U172" s="35"/>
      <c r="V172" s="36"/>
      <c r="W172" s="36"/>
      <c r="X172" s="36"/>
      <c r="Y172" s="36"/>
      <c r="Z172" s="36"/>
      <c r="AA172" s="36"/>
      <c r="AB172" s="36"/>
      <c r="AC172" s="36"/>
      <c r="AD172" s="36"/>
      <c r="AE172" s="36"/>
      <c r="AF172" s="76">
        <v>1</v>
      </c>
      <c r="AG172" s="36"/>
      <c r="AH172" s="36"/>
      <c r="AI172" s="35"/>
      <c r="AJ172" s="34">
        <f t="shared" si="18"/>
        <v>1</v>
      </c>
      <c r="AK172" s="34"/>
      <c r="AL172" s="147"/>
      <c r="AM172" s="307"/>
      <c r="AN172" s="307"/>
      <c r="AO172" s="306"/>
      <c r="AP172" s="306"/>
      <c r="AQ172" s="306"/>
      <c r="AR172" s="306"/>
      <c r="AS172" s="306"/>
      <c r="AT172" s="306"/>
      <c r="AU172" s="306"/>
      <c r="AV172" s="308"/>
      <c r="AW172" s="308"/>
      <c r="AX172" s="312"/>
      <c r="AY172" s="312"/>
    </row>
    <row r="173" spans="1:51" s="3" customFormat="1" ht="15.75" customHeight="1" x14ac:dyDescent="0.2">
      <c r="A173" s="563"/>
      <c r="B173" s="542"/>
      <c r="C173" s="291">
        <v>222</v>
      </c>
      <c r="D173" s="263" t="s">
        <v>233</v>
      </c>
      <c r="E173" s="259" t="s">
        <v>95</v>
      </c>
      <c r="F173" s="264" t="s">
        <v>204</v>
      </c>
      <c r="G173" s="259" t="s">
        <v>361</v>
      </c>
      <c r="H173" s="259" t="s">
        <v>4</v>
      </c>
      <c r="I173" s="259" t="s">
        <v>583</v>
      </c>
      <c r="J173" s="262">
        <v>30</v>
      </c>
      <c r="K173" s="259">
        <v>30</v>
      </c>
      <c r="L173" s="259">
        <v>185.05</v>
      </c>
      <c r="M173" s="236">
        <f t="shared" si="19"/>
        <v>1</v>
      </c>
      <c r="N173" s="329">
        <f t="shared" si="17"/>
        <v>1</v>
      </c>
      <c r="O173" s="198" t="str">
        <f t="shared" si="20"/>
        <v>OK</v>
      </c>
      <c r="P173" s="36"/>
      <c r="Q173" s="36"/>
      <c r="R173" s="36"/>
      <c r="S173" s="36"/>
      <c r="T173" s="36"/>
      <c r="U173" s="35"/>
      <c r="V173" s="36"/>
      <c r="W173" s="36"/>
      <c r="X173" s="36"/>
      <c r="Y173" s="36"/>
      <c r="Z173" s="36"/>
      <c r="AA173" s="36"/>
      <c r="AB173" s="36"/>
      <c r="AC173" s="36"/>
      <c r="AD173" s="36"/>
      <c r="AE173" s="36"/>
      <c r="AF173" s="76">
        <v>1</v>
      </c>
      <c r="AG173" s="36"/>
      <c r="AH173" s="36"/>
      <c r="AI173" s="35"/>
      <c r="AJ173" s="34">
        <f t="shared" si="18"/>
        <v>1</v>
      </c>
      <c r="AK173" s="34"/>
      <c r="AL173" s="147"/>
      <c r="AM173" s="307"/>
      <c r="AN173" s="307"/>
      <c r="AO173" s="307"/>
      <c r="AP173" s="307"/>
      <c r="AQ173" s="307"/>
      <c r="AR173" s="307"/>
      <c r="AS173" s="307"/>
      <c r="AT173" s="307"/>
      <c r="AU173" s="307"/>
      <c r="AV173" s="308"/>
      <c r="AW173" s="308"/>
      <c r="AX173" s="312"/>
      <c r="AY173" s="312"/>
    </row>
    <row r="174" spans="1:51" s="3" customFormat="1" ht="15.75" customHeight="1" x14ac:dyDescent="0.2">
      <c r="A174" s="563"/>
      <c r="B174" s="542"/>
      <c r="C174" s="291">
        <v>226</v>
      </c>
      <c r="D174" s="263" t="s">
        <v>234</v>
      </c>
      <c r="E174" s="259" t="s">
        <v>95</v>
      </c>
      <c r="F174" s="264" t="s">
        <v>204</v>
      </c>
      <c r="G174" s="259" t="s">
        <v>362</v>
      </c>
      <c r="H174" s="259" t="s">
        <v>4</v>
      </c>
      <c r="I174" s="259" t="s">
        <v>583</v>
      </c>
      <c r="J174" s="262">
        <v>30</v>
      </c>
      <c r="K174" s="259">
        <v>30</v>
      </c>
      <c r="L174" s="259">
        <v>347.71</v>
      </c>
      <c r="M174" s="236">
        <f t="shared" si="19"/>
        <v>1</v>
      </c>
      <c r="N174" s="329">
        <f t="shared" si="17"/>
        <v>1</v>
      </c>
      <c r="O174" s="198" t="str">
        <f t="shared" si="20"/>
        <v>OK</v>
      </c>
      <c r="P174" s="36"/>
      <c r="Q174" s="36"/>
      <c r="R174" s="36"/>
      <c r="S174" s="36"/>
      <c r="T174" s="36"/>
      <c r="U174" s="35"/>
      <c r="V174" s="36"/>
      <c r="W174" s="36"/>
      <c r="X174" s="36"/>
      <c r="Y174" s="36"/>
      <c r="Z174" s="36"/>
      <c r="AA174" s="36"/>
      <c r="AB174" s="36"/>
      <c r="AC174" s="36"/>
      <c r="AD174" s="36"/>
      <c r="AE174" s="36"/>
      <c r="AF174" s="76">
        <v>1</v>
      </c>
      <c r="AG174" s="36"/>
      <c r="AH174" s="36"/>
      <c r="AI174" s="35"/>
      <c r="AJ174" s="34">
        <f t="shared" ref="AJ174:AJ219" si="22">SUM(P174:U174)+SUM(AF174:AI174)</f>
        <v>1</v>
      </c>
      <c r="AK174" s="34"/>
      <c r="AL174" s="147"/>
      <c r="AM174" s="307"/>
      <c r="AN174" s="307"/>
      <c r="AO174" s="307"/>
      <c r="AP174" s="307"/>
      <c r="AQ174" s="307"/>
      <c r="AR174" s="307"/>
      <c r="AS174" s="307"/>
      <c r="AT174" s="307"/>
      <c r="AU174" s="307"/>
      <c r="AV174" s="308"/>
      <c r="AW174" s="308"/>
      <c r="AX174" s="312"/>
      <c r="AY174" s="312"/>
    </row>
    <row r="175" spans="1:51" s="15" customFormat="1" ht="24" customHeight="1" x14ac:dyDescent="0.2">
      <c r="A175" s="563"/>
      <c r="B175" s="542"/>
      <c r="C175" s="291">
        <v>232</v>
      </c>
      <c r="D175" s="263" t="s">
        <v>235</v>
      </c>
      <c r="E175" s="259" t="s">
        <v>95</v>
      </c>
      <c r="F175" s="264" t="s">
        <v>204</v>
      </c>
      <c r="G175" s="259" t="s">
        <v>363</v>
      </c>
      <c r="H175" s="259" t="s">
        <v>4</v>
      </c>
      <c r="I175" s="259" t="s">
        <v>583</v>
      </c>
      <c r="J175" s="262">
        <v>30</v>
      </c>
      <c r="K175" s="259">
        <v>30</v>
      </c>
      <c r="L175" s="259">
        <v>375.33</v>
      </c>
      <c r="M175" s="236">
        <f t="shared" si="19"/>
        <v>1</v>
      </c>
      <c r="N175" s="329">
        <f t="shared" si="17"/>
        <v>1</v>
      </c>
      <c r="O175" s="198" t="str">
        <f t="shared" si="20"/>
        <v>OK</v>
      </c>
      <c r="P175" s="36"/>
      <c r="Q175" s="36"/>
      <c r="R175" s="36"/>
      <c r="S175" s="36"/>
      <c r="T175" s="36"/>
      <c r="U175" s="35"/>
      <c r="V175" s="36"/>
      <c r="W175" s="36"/>
      <c r="X175" s="36"/>
      <c r="Y175" s="36"/>
      <c r="Z175" s="36"/>
      <c r="AA175" s="36"/>
      <c r="AB175" s="36"/>
      <c r="AC175" s="36"/>
      <c r="AD175" s="36"/>
      <c r="AE175" s="36"/>
      <c r="AF175" s="76">
        <v>1</v>
      </c>
      <c r="AG175" s="36"/>
      <c r="AH175" s="36"/>
      <c r="AI175" s="35"/>
      <c r="AJ175" s="34">
        <f t="shared" si="22"/>
        <v>1</v>
      </c>
      <c r="AK175" s="34"/>
      <c r="AL175" s="147"/>
      <c r="AM175" s="307"/>
      <c r="AN175" s="307"/>
      <c r="AO175" s="306"/>
      <c r="AP175" s="306"/>
      <c r="AQ175" s="306"/>
      <c r="AR175" s="306"/>
      <c r="AS175" s="306"/>
      <c r="AT175" s="306"/>
      <c r="AU175" s="306"/>
      <c r="AV175" s="308"/>
      <c r="AW175" s="308"/>
      <c r="AX175" s="312"/>
      <c r="AY175" s="312"/>
    </row>
    <row r="176" spans="1:51" s="15" customFormat="1" ht="24" customHeight="1" x14ac:dyDescent="0.2">
      <c r="A176" s="563"/>
      <c r="B176" s="542"/>
      <c r="C176" s="291">
        <v>234</v>
      </c>
      <c r="D176" s="263" t="s">
        <v>163</v>
      </c>
      <c r="E176" s="259" t="s">
        <v>95</v>
      </c>
      <c r="F176" s="264" t="s">
        <v>204</v>
      </c>
      <c r="G176" s="259" t="s">
        <v>369</v>
      </c>
      <c r="H176" s="259" t="s">
        <v>4</v>
      </c>
      <c r="I176" s="259" t="s">
        <v>583</v>
      </c>
      <c r="J176" s="262">
        <v>30</v>
      </c>
      <c r="K176" s="259">
        <v>30</v>
      </c>
      <c r="L176" s="259">
        <v>2.93</v>
      </c>
      <c r="M176" s="236">
        <f t="shared" si="19"/>
        <v>3</v>
      </c>
      <c r="N176" s="329">
        <f t="shared" si="17"/>
        <v>3</v>
      </c>
      <c r="O176" s="198" t="str">
        <f t="shared" si="20"/>
        <v>OK</v>
      </c>
      <c r="P176" s="36"/>
      <c r="Q176" s="34"/>
      <c r="R176" s="36"/>
      <c r="S176" s="36"/>
      <c r="T176" s="58"/>
      <c r="U176" s="67">
        <f>SUM(V176:AC176)</f>
        <v>3</v>
      </c>
      <c r="V176" s="58"/>
      <c r="W176" s="36"/>
      <c r="X176" s="36"/>
      <c r="Y176" s="36"/>
      <c r="Z176" s="36"/>
      <c r="AA176" s="68">
        <v>3</v>
      </c>
      <c r="AB176" s="36"/>
      <c r="AC176" s="36"/>
      <c r="AD176" s="36"/>
      <c r="AE176" s="36"/>
      <c r="AF176" s="36"/>
      <c r="AG176" s="36"/>
      <c r="AH176" s="36"/>
      <c r="AI176" s="35"/>
      <c r="AJ176" s="34">
        <f t="shared" si="22"/>
        <v>3</v>
      </c>
      <c r="AK176" s="34"/>
      <c r="AL176" s="147"/>
      <c r="AM176" s="307"/>
      <c r="AN176" s="307"/>
      <c r="AO176" s="306"/>
      <c r="AP176" s="306"/>
      <c r="AQ176" s="306"/>
      <c r="AR176" s="306"/>
      <c r="AS176" s="306"/>
      <c r="AT176" s="306"/>
      <c r="AU176" s="306"/>
      <c r="AV176" s="308"/>
      <c r="AW176" s="308"/>
      <c r="AX176" s="312"/>
      <c r="AY176" s="312"/>
    </row>
    <row r="177" spans="1:51" s="15" customFormat="1" ht="24" customHeight="1" x14ac:dyDescent="0.2">
      <c r="A177" s="563"/>
      <c r="B177" s="542"/>
      <c r="C177" s="291">
        <v>235</v>
      </c>
      <c r="D177" s="258" t="s">
        <v>109</v>
      </c>
      <c r="E177" s="259" t="s">
        <v>95</v>
      </c>
      <c r="F177" s="264" t="s">
        <v>204</v>
      </c>
      <c r="G177" s="259" t="s">
        <v>378</v>
      </c>
      <c r="H177" s="259" t="s">
        <v>4</v>
      </c>
      <c r="I177" s="259" t="s">
        <v>583</v>
      </c>
      <c r="J177" s="262">
        <v>30</v>
      </c>
      <c r="K177" s="259">
        <v>30</v>
      </c>
      <c r="L177" s="259">
        <v>129.09</v>
      </c>
      <c r="M177" s="236">
        <f t="shared" si="19"/>
        <v>6</v>
      </c>
      <c r="N177" s="329">
        <f t="shared" si="17"/>
        <v>5</v>
      </c>
      <c r="O177" s="198" t="str">
        <f t="shared" si="20"/>
        <v>OK</v>
      </c>
      <c r="P177" s="36"/>
      <c r="Q177" s="36"/>
      <c r="R177" s="36"/>
      <c r="S177" s="36"/>
      <c r="T177" s="63">
        <v>4</v>
      </c>
      <c r="U177" s="35"/>
      <c r="V177" s="36"/>
      <c r="W177" s="36"/>
      <c r="X177" s="36"/>
      <c r="Y177" s="36"/>
      <c r="Z177" s="36"/>
      <c r="AA177" s="36"/>
      <c r="AB177" s="36"/>
      <c r="AC177" s="36"/>
      <c r="AD177" s="36"/>
      <c r="AE177" s="36"/>
      <c r="AF177" s="76">
        <v>2</v>
      </c>
      <c r="AG177" s="36"/>
      <c r="AH177" s="36"/>
      <c r="AI177" s="35"/>
      <c r="AJ177" s="34">
        <f t="shared" si="22"/>
        <v>6</v>
      </c>
      <c r="AK177" s="34"/>
      <c r="AL177" s="147"/>
      <c r="AM177" s="321">
        <v>1</v>
      </c>
      <c r="AN177" s="307"/>
      <c r="AO177" s="306"/>
      <c r="AP177" s="306"/>
      <c r="AQ177" s="306"/>
      <c r="AR177" s="306"/>
      <c r="AS177" s="306"/>
      <c r="AT177" s="306"/>
      <c r="AU177" s="306"/>
      <c r="AV177" s="308"/>
      <c r="AW177" s="308"/>
      <c r="AX177" s="312"/>
      <c r="AY177" s="312"/>
    </row>
    <row r="178" spans="1:51" s="15" customFormat="1" ht="24" customHeight="1" x14ac:dyDescent="0.2">
      <c r="A178" s="563"/>
      <c r="B178" s="542"/>
      <c r="C178" s="291">
        <v>236</v>
      </c>
      <c r="D178" s="258" t="s">
        <v>110</v>
      </c>
      <c r="E178" s="259" t="s">
        <v>95</v>
      </c>
      <c r="F178" s="264" t="s">
        <v>204</v>
      </c>
      <c r="G178" s="259" t="s">
        <v>379</v>
      </c>
      <c r="H178" s="259" t="s">
        <v>4</v>
      </c>
      <c r="I178" s="259" t="s">
        <v>583</v>
      </c>
      <c r="J178" s="262">
        <v>30</v>
      </c>
      <c r="K178" s="259">
        <v>30</v>
      </c>
      <c r="L178" s="259">
        <v>126.84</v>
      </c>
      <c r="M178" s="236">
        <f t="shared" si="19"/>
        <v>6</v>
      </c>
      <c r="N178" s="329">
        <f t="shared" si="17"/>
        <v>5</v>
      </c>
      <c r="O178" s="198" t="str">
        <f t="shared" si="20"/>
        <v>OK</v>
      </c>
      <c r="P178" s="36"/>
      <c r="Q178" s="36"/>
      <c r="R178" s="36"/>
      <c r="S178" s="36"/>
      <c r="T178" s="63">
        <v>4</v>
      </c>
      <c r="U178" s="35"/>
      <c r="V178" s="36"/>
      <c r="W178" s="36"/>
      <c r="X178" s="36"/>
      <c r="Y178" s="36"/>
      <c r="Z178" s="36"/>
      <c r="AA178" s="36"/>
      <c r="AB178" s="36"/>
      <c r="AC178" s="36"/>
      <c r="AD178" s="36"/>
      <c r="AE178" s="36"/>
      <c r="AF178" s="76">
        <v>2</v>
      </c>
      <c r="AG178" s="36"/>
      <c r="AH178" s="36"/>
      <c r="AI178" s="35"/>
      <c r="AJ178" s="34">
        <f t="shared" si="22"/>
        <v>6</v>
      </c>
      <c r="AK178" s="34"/>
      <c r="AL178" s="147"/>
      <c r="AM178" s="321">
        <v>1</v>
      </c>
      <c r="AN178" s="307"/>
      <c r="AO178" s="306"/>
      <c r="AP178" s="306"/>
      <c r="AQ178" s="306"/>
      <c r="AR178" s="306"/>
      <c r="AS178" s="306"/>
      <c r="AT178" s="306"/>
      <c r="AU178" s="306"/>
      <c r="AV178" s="308"/>
      <c r="AW178" s="308"/>
      <c r="AX178" s="312"/>
      <c r="AY178" s="312"/>
    </row>
    <row r="179" spans="1:51" s="15" customFormat="1" ht="30.75" customHeight="1" x14ac:dyDescent="0.2">
      <c r="A179" s="563"/>
      <c r="B179" s="542"/>
      <c r="C179" s="291">
        <v>237</v>
      </c>
      <c r="D179" s="258" t="s">
        <v>111</v>
      </c>
      <c r="E179" s="259" t="s">
        <v>95</v>
      </c>
      <c r="F179" s="264" t="s">
        <v>204</v>
      </c>
      <c r="G179" s="259" t="s">
        <v>380</v>
      </c>
      <c r="H179" s="259" t="s">
        <v>4</v>
      </c>
      <c r="I179" s="259" t="s">
        <v>583</v>
      </c>
      <c r="J179" s="262">
        <v>30</v>
      </c>
      <c r="K179" s="259">
        <v>30</v>
      </c>
      <c r="L179" s="259">
        <v>120.12</v>
      </c>
      <c r="M179" s="236">
        <f t="shared" si="19"/>
        <v>6</v>
      </c>
      <c r="N179" s="329">
        <f t="shared" si="17"/>
        <v>5</v>
      </c>
      <c r="O179" s="198" t="str">
        <f t="shared" si="20"/>
        <v>OK</v>
      </c>
      <c r="P179" s="36"/>
      <c r="Q179" s="36"/>
      <c r="R179" s="36"/>
      <c r="S179" s="36"/>
      <c r="T179" s="63">
        <v>4</v>
      </c>
      <c r="U179" s="35"/>
      <c r="V179" s="36"/>
      <c r="W179" s="36"/>
      <c r="X179" s="36"/>
      <c r="Y179" s="36"/>
      <c r="Z179" s="36"/>
      <c r="AA179" s="36"/>
      <c r="AB179" s="36"/>
      <c r="AC179" s="36"/>
      <c r="AD179" s="36"/>
      <c r="AE179" s="36"/>
      <c r="AF179" s="76">
        <v>2</v>
      </c>
      <c r="AG179" s="36"/>
      <c r="AH179" s="36"/>
      <c r="AI179" s="35"/>
      <c r="AJ179" s="34">
        <f t="shared" si="22"/>
        <v>6</v>
      </c>
      <c r="AK179" s="34"/>
      <c r="AL179" s="147"/>
      <c r="AM179" s="321">
        <v>1</v>
      </c>
      <c r="AN179" s="307"/>
      <c r="AO179" s="306"/>
      <c r="AP179" s="306"/>
      <c r="AQ179" s="306"/>
      <c r="AR179" s="306"/>
      <c r="AS179" s="306"/>
      <c r="AT179" s="306"/>
      <c r="AU179" s="306"/>
      <c r="AV179" s="308"/>
      <c r="AW179" s="308"/>
      <c r="AX179" s="312"/>
      <c r="AY179" s="312"/>
    </row>
    <row r="180" spans="1:51" s="15" customFormat="1" ht="15.75" customHeight="1" x14ac:dyDescent="0.2">
      <c r="A180" s="563"/>
      <c r="B180" s="542"/>
      <c r="C180" s="291">
        <v>238</v>
      </c>
      <c r="D180" s="258" t="s">
        <v>112</v>
      </c>
      <c r="E180" s="259" t="s">
        <v>95</v>
      </c>
      <c r="F180" s="264" t="s">
        <v>204</v>
      </c>
      <c r="G180" s="259" t="s">
        <v>381</v>
      </c>
      <c r="H180" s="259" t="s">
        <v>4</v>
      </c>
      <c r="I180" s="259" t="s">
        <v>583</v>
      </c>
      <c r="J180" s="262">
        <v>30</v>
      </c>
      <c r="K180" s="259">
        <v>30</v>
      </c>
      <c r="L180" s="259">
        <v>109.78</v>
      </c>
      <c r="M180" s="236">
        <f t="shared" si="19"/>
        <v>2</v>
      </c>
      <c r="N180" s="329">
        <f t="shared" si="17"/>
        <v>1</v>
      </c>
      <c r="O180" s="198" t="str">
        <f t="shared" si="20"/>
        <v>OK</v>
      </c>
      <c r="P180" s="36"/>
      <c r="Q180" s="36"/>
      <c r="R180" s="36"/>
      <c r="S180" s="36"/>
      <c r="T180" s="36"/>
      <c r="U180" s="35"/>
      <c r="V180" s="36"/>
      <c r="W180" s="36"/>
      <c r="X180" s="36"/>
      <c r="Y180" s="36"/>
      <c r="Z180" s="36"/>
      <c r="AA180" s="36"/>
      <c r="AB180" s="36"/>
      <c r="AC180" s="36"/>
      <c r="AD180" s="36"/>
      <c r="AE180" s="36"/>
      <c r="AF180" s="76">
        <v>2</v>
      </c>
      <c r="AG180" s="36"/>
      <c r="AH180" s="36"/>
      <c r="AI180" s="35"/>
      <c r="AJ180" s="34">
        <f t="shared" si="22"/>
        <v>2</v>
      </c>
      <c r="AK180" s="34"/>
      <c r="AL180" s="147"/>
      <c r="AM180" s="321">
        <v>1</v>
      </c>
      <c r="AN180" s="307"/>
      <c r="AO180" s="306"/>
      <c r="AP180" s="306"/>
      <c r="AQ180" s="306"/>
      <c r="AR180" s="306"/>
      <c r="AS180" s="306"/>
      <c r="AT180" s="306"/>
      <c r="AU180" s="306"/>
      <c r="AV180" s="308"/>
      <c r="AW180" s="308"/>
      <c r="AX180" s="312"/>
      <c r="AY180" s="312"/>
    </row>
    <row r="181" spans="1:51" s="15" customFormat="1" ht="27.75" customHeight="1" x14ac:dyDescent="0.2">
      <c r="A181" s="563"/>
      <c r="B181" s="542"/>
      <c r="C181" s="291">
        <v>239</v>
      </c>
      <c r="D181" s="258" t="s">
        <v>113</v>
      </c>
      <c r="E181" s="259" t="s">
        <v>95</v>
      </c>
      <c r="F181" s="264" t="s">
        <v>204</v>
      </c>
      <c r="G181" s="259" t="s">
        <v>382</v>
      </c>
      <c r="H181" s="259" t="s">
        <v>4</v>
      </c>
      <c r="I181" s="259" t="s">
        <v>583</v>
      </c>
      <c r="J181" s="262">
        <v>30</v>
      </c>
      <c r="K181" s="259">
        <v>30</v>
      </c>
      <c r="L181" s="259">
        <v>139.34</v>
      </c>
      <c r="M181" s="236">
        <f t="shared" si="19"/>
        <v>2</v>
      </c>
      <c r="N181" s="329">
        <f t="shared" si="17"/>
        <v>1</v>
      </c>
      <c r="O181" s="198" t="str">
        <f t="shared" si="20"/>
        <v>OK</v>
      </c>
      <c r="P181" s="36"/>
      <c r="Q181" s="36"/>
      <c r="R181" s="36"/>
      <c r="S181" s="36"/>
      <c r="T181" s="36"/>
      <c r="U181" s="35"/>
      <c r="V181" s="36"/>
      <c r="W181" s="36"/>
      <c r="X181" s="36"/>
      <c r="Y181" s="36"/>
      <c r="Z181" s="36"/>
      <c r="AA181" s="36"/>
      <c r="AB181" s="36"/>
      <c r="AC181" s="36"/>
      <c r="AD181" s="36"/>
      <c r="AE181" s="36"/>
      <c r="AF181" s="76">
        <v>2</v>
      </c>
      <c r="AG181" s="36"/>
      <c r="AH181" s="36"/>
      <c r="AI181" s="35"/>
      <c r="AJ181" s="34">
        <f t="shared" si="22"/>
        <v>2</v>
      </c>
      <c r="AK181" s="34"/>
      <c r="AL181" s="147"/>
      <c r="AM181" s="321">
        <v>1</v>
      </c>
      <c r="AN181" s="307"/>
      <c r="AO181" s="306"/>
      <c r="AP181" s="306"/>
      <c r="AQ181" s="306"/>
      <c r="AR181" s="306"/>
      <c r="AS181" s="306"/>
      <c r="AT181" s="306"/>
      <c r="AU181" s="306"/>
      <c r="AV181" s="308"/>
      <c r="AW181" s="308"/>
      <c r="AX181" s="312"/>
      <c r="AY181" s="312"/>
    </row>
    <row r="182" spans="1:51" s="15" customFormat="1" ht="27.75" customHeight="1" x14ac:dyDescent="0.2">
      <c r="A182" s="563"/>
      <c r="B182" s="542"/>
      <c r="C182" s="291">
        <v>240</v>
      </c>
      <c r="D182" s="263" t="s">
        <v>77</v>
      </c>
      <c r="E182" s="259" t="s">
        <v>95</v>
      </c>
      <c r="F182" s="264" t="s">
        <v>204</v>
      </c>
      <c r="G182" s="259" t="s">
        <v>374</v>
      </c>
      <c r="H182" s="259" t="s">
        <v>4</v>
      </c>
      <c r="I182" s="259" t="s">
        <v>583</v>
      </c>
      <c r="J182" s="262">
        <v>30</v>
      </c>
      <c r="K182" s="259">
        <v>30</v>
      </c>
      <c r="L182" s="259">
        <v>9.33</v>
      </c>
      <c r="M182" s="236">
        <f t="shared" si="19"/>
        <v>8</v>
      </c>
      <c r="N182" s="329">
        <f t="shared" ref="N182:N245" si="23">M182-(SUM(AK182:AP182))</f>
        <v>8</v>
      </c>
      <c r="O182" s="198" t="str">
        <f t="shared" si="20"/>
        <v>OK</v>
      </c>
      <c r="P182" s="36"/>
      <c r="Q182" s="51">
        <v>8</v>
      </c>
      <c r="R182" s="36"/>
      <c r="S182" s="36"/>
      <c r="T182" s="36"/>
      <c r="U182" s="35"/>
      <c r="V182" s="36"/>
      <c r="W182" s="36"/>
      <c r="X182" s="36"/>
      <c r="Y182" s="36"/>
      <c r="Z182" s="36"/>
      <c r="AA182" s="36"/>
      <c r="AB182" s="36"/>
      <c r="AC182" s="36"/>
      <c r="AD182" s="36"/>
      <c r="AE182" s="36"/>
      <c r="AF182" s="36"/>
      <c r="AG182" s="36"/>
      <c r="AH182" s="36"/>
      <c r="AI182" s="35"/>
      <c r="AJ182" s="34">
        <f t="shared" si="22"/>
        <v>8</v>
      </c>
      <c r="AK182" s="34"/>
      <c r="AL182" s="147"/>
      <c r="AM182" s="307"/>
      <c r="AN182" s="307"/>
      <c r="AO182" s="306"/>
      <c r="AP182" s="306"/>
      <c r="AQ182" s="306"/>
      <c r="AR182" s="306"/>
      <c r="AS182" s="306"/>
      <c r="AT182" s="306"/>
      <c r="AU182" s="306"/>
      <c r="AV182" s="308"/>
      <c r="AW182" s="308"/>
      <c r="AX182" s="312"/>
      <c r="AY182" s="312"/>
    </row>
    <row r="183" spans="1:51" s="3" customFormat="1" ht="15.75" customHeight="1" x14ac:dyDescent="0.2">
      <c r="A183" s="563"/>
      <c r="B183" s="542"/>
      <c r="C183" s="291">
        <v>241</v>
      </c>
      <c r="D183" s="263" t="s">
        <v>78</v>
      </c>
      <c r="E183" s="259" t="s">
        <v>95</v>
      </c>
      <c r="F183" s="264" t="s">
        <v>204</v>
      </c>
      <c r="G183" s="259" t="s">
        <v>375</v>
      </c>
      <c r="H183" s="259" t="s">
        <v>4</v>
      </c>
      <c r="I183" s="259" t="s">
        <v>583</v>
      </c>
      <c r="J183" s="262">
        <v>30</v>
      </c>
      <c r="K183" s="259">
        <v>30</v>
      </c>
      <c r="L183" s="265">
        <v>14.8</v>
      </c>
      <c r="M183" s="236">
        <f t="shared" si="19"/>
        <v>8</v>
      </c>
      <c r="N183" s="329">
        <f t="shared" si="23"/>
        <v>8</v>
      </c>
      <c r="O183" s="198" t="str">
        <f t="shared" si="20"/>
        <v>OK</v>
      </c>
      <c r="P183" s="36"/>
      <c r="Q183" s="51">
        <v>8</v>
      </c>
      <c r="R183" s="36"/>
      <c r="S183" s="36"/>
      <c r="T183" s="36"/>
      <c r="U183" s="35"/>
      <c r="V183" s="36"/>
      <c r="W183" s="36"/>
      <c r="X183" s="36"/>
      <c r="Y183" s="36"/>
      <c r="Z183" s="36"/>
      <c r="AA183" s="36"/>
      <c r="AB183" s="36"/>
      <c r="AC183" s="36"/>
      <c r="AD183" s="36"/>
      <c r="AE183" s="36"/>
      <c r="AF183" s="36"/>
      <c r="AG183" s="36"/>
      <c r="AH183" s="36"/>
      <c r="AI183" s="35"/>
      <c r="AJ183" s="34">
        <f t="shared" si="22"/>
        <v>8</v>
      </c>
      <c r="AK183" s="34"/>
      <c r="AL183" s="147"/>
      <c r="AM183" s="307"/>
      <c r="AN183" s="307"/>
      <c r="AO183" s="307"/>
      <c r="AP183" s="307"/>
      <c r="AQ183" s="307"/>
      <c r="AR183" s="307"/>
      <c r="AS183" s="307"/>
      <c r="AT183" s="307"/>
      <c r="AU183" s="307"/>
      <c r="AV183" s="308"/>
      <c r="AW183" s="308"/>
      <c r="AX183" s="312"/>
      <c r="AY183" s="312"/>
    </row>
    <row r="184" spans="1:51" s="3" customFormat="1" ht="15.75" customHeight="1" x14ac:dyDescent="0.2">
      <c r="A184" s="563"/>
      <c r="B184" s="542"/>
      <c r="C184" s="291">
        <v>242</v>
      </c>
      <c r="D184" s="258" t="s">
        <v>114</v>
      </c>
      <c r="E184" s="259" t="s">
        <v>95</v>
      </c>
      <c r="F184" s="264" t="s">
        <v>204</v>
      </c>
      <c r="G184" s="259" t="s">
        <v>383</v>
      </c>
      <c r="H184" s="259" t="s">
        <v>4</v>
      </c>
      <c r="I184" s="259" t="s">
        <v>583</v>
      </c>
      <c r="J184" s="262">
        <v>30</v>
      </c>
      <c r="K184" s="259">
        <v>30</v>
      </c>
      <c r="L184" s="265">
        <v>167.03</v>
      </c>
      <c r="M184" s="236">
        <f t="shared" si="19"/>
        <v>2</v>
      </c>
      <c r="N184" s="329">
        <f t="shared" si="23"/>
        <v>1</v>
      </c>
      <c r="O184" s="198" t="str">
        <f t="shared" si="20"/>
        <v>OK</v>
      </c>
      <c r="P184" s="36"/>
      <c r="Q184" s="36"/>
      <c r="R184" s="36"/>
      <c r="S184" s="36"/>
      <c r="T184" s="36"/>
      <c r="U184" s="35"/>
      <c r="V184" s="36"/>
      <c r="W184" s="36"/>
      <c r="X184" s="36"/>
      <c r="Y184" s="36"/>
      <c r="Z184" s="36"/>
      <c r="AA184" s="36"/>
      <c r="AB184" s="36"/>
      <c r="AC184" s="36"/>
      <c r="AD184" s="36"/>
      <c r="AE184" s="36"/>
      <c r="AF184" s="76">
        <v>2</v>
      </c>
      <c r="AG184" s="36"/>
      <c r="AH184" s="36"/>
      <c r="AI184" s="35"/>
      <c r="AJ184" s="34">
        <f t="shared" si="22"/>
        <v>2</v>
      </c>
      <c r="AK184" s="34"/>
      <c r="AL184" s="147"/>
      <c r="AM184" s="321">
        <v>1</v>
      </c>
      <c r="AN184" s="307"/>
      <c r="AO184" s="307"/>
      <c r="AP184" s="307"/>
      <c r="AQ184" s="307"/>
      <c r="AR184" s="307"/>
      <c r="AS184" s="307"/>
      <c r="AT184" s="307"/>
      <c r="AU184" s="307"/>
      <c r="AV184" s="308"/>
      <c r="AW184" s="308"/>
      <c r="AX184" s="312"/>
      <c r="AY184" s="312"/>
    </row>
    <row r="185" spans="1:51" s="3" customFormat="1" ht="45.75" x14ac:dyDescent="0.2">
      <c r="A185" s="563"/>
      <c r="B185" s="542"/>
      <c r="C185" s="291">
        <v>243</v>
      </c>
      <c r="D185" s="263" t="s">
        <v>72</v>
      </c>
      <c r="E185" s="259" t="s">
        <v>95</v>
      </c>
      <c r="F185" s="260" t="s">
        <v>198</v>
      </c>
      <c r="G185" s="259" t="s">
        <v>376</v>
      </c>
      <c r="H185" s="259" t="s">
        <v>30</v>
      </c>
      <c r="I185" s="259" t="s">
        <v>583</v>
      </c>
      <c r="J185" s="262">
        <v>30</v>
      </c>
      <c r="K185" s="259">
        <v>30</v>
      </c>
      <c r="L185" s="265">
        <v>97.6</v>
      </c>
      <c r="M185" s="236">
        <f t="shared" si="19"/>
        <v>4</v>
      </c>
      <c r="N185" s="329">
        <f t="shared" si="23"/>
        <v>4</v>
      </c>
      <c r="O185" s="198" t="str">
        <f t="shared" si="20"/>
        <v>OK</v>
      </c>
      <c r="P185" s="36"/>
      <c r="Q185" s="36"/>
      <c r="R185" s="36"/>
      <c r="S185" s="60">
        <v>1</v>
      </c>
      <c r="T185" s="36"/>
      <c r="U185" s="67">
        <f>SUM(V185:AC185)</f>
        <v>2</v>
      </c>
      <c r="V185" s="36"/>
      <c r="W185" s="36"/>
      <c r="X185" s="36"/>
      <c r="Y185" s="36"/>
      <c r="Z185" s="36"/>
      <c r="AA185" s="36"/>
      <c r="AB185" s="36"/>
      <c r="AC185" s="68">
        <v>2</v>
      </c>
      <c r="AD185" s="36"/>
      <c r="AE185" s="36"/>
      <c r="AF185" s="76">
        <v>1</v>
      </c>
      <c r="AG185" s="36"/>
      <c r="AH185" s="36"/>
      <c r="AI185" s="35"/>
      <c r="AJ185" s="34">
        <f t="shared" si="22"/>
        <v>4</v>
      </c>
      <c r="AK185" s="34"/>
      <c r="AL185" s="147"/>
      <c r="AM185" s="306"/>
      <c r="AN185" s="306"/>
      <c r="AO185" s="307"/>
      <c r="AP185" s="307"/>
      <c r="AQ185" s="307"/>
      <c r="AR185" s="307"/>
      <c r="AS185" s="307"/>
      <c r="AT185" s="307"/>
      <c r="AU185" s="307"/>
      <c r="AV185" s="308"/>
      <c r="AW185" s="308"/>
      <c r="AX185" s="312"/>
      <c r="AY185" s="312"/>
    </row>
    <row r="186" spans="1:51" s="15" customFormat="1" ht="46.5" thickBot="1" x14ac:dyDescent="0.25">
      <c r="A186" s="564"/>
      <c r="B186" s="543"/>
      <c r="C186" s="292">
        <v>244</v>
      </c>
      <c r="D186" s="336" t="s">
        <v>29</v>
      </c>
      <c r="E186" s="267" t="s">
        <v>95</v>
      </c>
      <c r="F186" s="268" t="s">
        <v>198</v>
      </c>
      <c r="G186" s="267" t="s">
        <v>376</v>
      </c>
      <c r="H186" s="267" t="s">
        <v>30</v>
      </c>
      <c r="I186" s="259" t="s">
        <v>583</v>
      </c>
      <c r="J186" s="262">
        <v>30</v>
      </c>
      <c r="K186" s="259">
        <v>30</v>
      </c>
      <c r="L186" s="269">
        <v>365.41</v>
      </c>
      <c r="M186" s="236">
        <f t="shared" si="19"/>
        <v>11</v>
      </c>
      <c r="N186" s="329">
        <f t="shared" si="23"/>
        <v>10</v>
      </c>
      <c r="O186" s="198" t="str">
        <f t="shared" si="20"/>
        <v>OK</v>
      </c>
      <c r="P186" s="41"/>
      <c r="Q186" s="42"/>
      <c r="R186" s="41"/>
      <c r="S186" s="61">
        <v>3</v>
      </c>
      <c r="T186" s="64">
        <v>2</v>
      </c>
      <c r="U186" s="74">
        <f>SUM(V186:AC186)</f>
        <v>4</v>
      </c>
      <c r="V186" s="41"/>
      <c r="W186" s="69">
        <v>1</v>
      </c>
      <c r="X186" s="69">
        <v>1</v>
      </c>
      <c r="Y186" s="41"/>
      <c r="Z186" s="41"/>
      <c r="AA186" s="69">
        <v>2</v>
      </c>
      <c r="AB186" s="41"/>
      <c r="AC186" s="41"/>
      <c r="AD186" s="41"/>
      <c r="AE186" s="41"/>
      <c r="AF186" s="77">
        <v>2</v>
      </c>
      <c r="AG186" s="41"/>
      <c r="AH186" s="41"/>
      <c r="AI186" s="42"/>
      <c r="AJ186" s="225">
        <f t="shared" si="22"/>
        <v>11</v>
      </c>
      <c r="AK186" s="225"/>
      <c r="AL186" s="175"/>
      <c r="AM186" s="322">
        <v>1</v>
      </c>
      <c r="AN186" s="312"/>
      <c r="AO186" s="312"/>
      <c r="AP186" s="312"/>
      <c r="AQ186" s="312"/>
      <c r="AR186" s="312"/>
      <c r="AS186" s="312"/>
      <c r="AT186" s="312"/>
      <c r="AU186" s="312"/>
      <c r="AV186" s="327"/>
      <c r="AW186" s="327"/>
      <c r="AX186" s="312"/>
      <c r="AY186" s="312"/>
    </row>
    <row r="187" spans="1:51" s="3" customFormat="1" ht="34.5" customHeight="1" x14ac:dyDescent="0.2">
      <c r="A187" s="559" t="s">
        <v>494</v>
      </c>
      <c r="B187" s="538">
        <v>9</v>
      </c>
      <c r="C187" s="297">
        <v>245</v>
      </c>
      <c r="D187" s="90" t="s">
        <v>44</v>
      </c>
      <c r="E187" s="19" t="s">
        <v>220</v>
      </c>
      <c r="F187" s="88" t="s">
        <v>465</v>
      </c>
      <c r="G187" s="19" t="s">
        <v>387</v>
      </c>
      <c r="H187" s="19" t="s">
        <v>4</v>
      </c>
      <c r="I187" s="19" t="s">
        <v>616</v>
      </c>
      <c r="J187" s="19">
        <v>30</v>
      </c>
      <c r="K187" s="19">
        <v>30</v>
      </c>
      <c r="L187" s="19">
        <v>60.24</v>
      </c>
      <c r="M187" s="234">
        <f t="shared" si="19"/>
        <v>14</v>
      </c>
      <c r="N187" s="330">
        <f>M187-(SUM(AK187:AX187))</f>
        <v>6</v>
      </c>
      <c r="O187" s="200" t="str">
        <f t="shared" si="20"/>
        <v>OK</v>
      </c>
      <c r="P187" s="37"/>
      <c r="Q187" s="52">
        <v>10</v>
      </c>
      <c r="R187" s="37"/>
      <c r="S187" s="37"/>
      <c r="T187" s="37"/>
      <c r="U187" s="43"/>
      <c r="V187" s="37"/>
      <c r="W187" s="37"/>
      <c r="X187" s="37"/>
      <c r="Y187" s="37"/>
      <c r="Z187" s="37"/>
      <c r="AA187" s="37"/>
      <c r="AB187" s="37"/>
      <c r="AC187" s="37"/>
      <c r="AD187" s="37"/>
      <c r="AE187" s="37"/>
      <c r="AF187" s="37"/>
      <c r="AG187" s="37"/>
      <c r="AH187" s="94">
        <v>4</v>
      </c>
      <c r="AI187" s="43"/>
      <c r="AJ187" s="224">
        <f t="shared" si="22"/>
        <v>14</v>
      </c>
      <c r="AK187" s="224"/>
      <c r="AL187" s="129"/>
      <c r="AM187" s="313"/>
      <c r="AN187" s="313"/>
      <c r="AO187" s="313"/>
      <c r="AP187" s="326">
        <v>4</v>
      </c>
      <c r="AQ187" s="313"/>
      <c r="AR187" s="313"/>
      <c r="AS187" s="313"/>
      <c r="AT187" s="313"/>
      <c r="AU187" s="313"/>
      <c r="AV187" s="328"/>
      <c r="AW187" s="328"/>
      <c r="AX187" s="339">
        <v>4</v>
      </c>
      <c r="AY187" s="311"/>
    </row>
    <row r="188" spans="1:51" s="3" customFormat="1" ht="32.25" customHeight="1" x14ac:dyDescent="0.2">
      <c r="A188" s="560"/>
      <c r="B188" s="539"/>
      <c r="C188" s="298">
        <v>246</v>
      </c>
      <c r="D188" s="10" t="s">
        <v>59</v>
      </c>
      <c r="E188" s="11" t="s">
        <v>97</v>
      </c>
      <c r="F188" s="55" t="s">
        <v>466</v>
      </c>
      <c r="G188" s="11" t="s">
        <v>386</v>
      </c>
      <c r="H188" s="11" t="s">
        <v>20</v>
      </c>
      <c r="I188" s="11" t="s">
        <v>623</v>
      </c>
      <c r="J188" s="11">
        <v>30</v>
      </c>
      <c r="K188" s="11">
        <v>30</v>
      </c>
      <c r="L188" s="11">
        <v>22.55</v>
      </c>
      <c r="M188" s="236">
        <f t="shared" si="19"/>
        <v>30</v>
      </c>
      <c r="N188" s="329">
        <f>M188-(SUM(AK188:AX188))</f>
        <v>14</v>
      </c>
      <c r="O188" s="198" t="str">
        <f t="shared" si="20"/>
        <v>OK</v>
      </c>
      <c r="P188" s="36"/>
      <c r="Q188" s="49">
        <v>30</v>
      </c>
      <c r="R188" s="36"/>
      <c r="S188" s="36"/>
      <c r="T188" s="36"/>
      <c r="U188" s="35"/>
      <c r="V188" s="36"/>
      <c r="W188" s="36"/>
      <c r="X188" s="36"/>
      <c r="Y188" s="36"/>
      <c r="Z188" s="36"/>
      <c r="AA188" s="36"/>
      <c r="AB188" s="36"/>
      <c r="AC188" s="36"/>
      <c r="AD188" s="36"/>
      <c r="AE188" s="36"/>
      <c r="AF188" s="36"/>
      <c r="AG188" s="36"/>
      <c r="AH188" s="36"/>
      <c r="AI188" s="35"/>
      <c r="AJ188" s="34">
        <f t="shared" si="22"/>
        <v>30</v>
      </c>
      <c r="AK188" s="54">
        <v>8</v>
      </c>
      <c r="AL188" s="147"/>
      <c r="AM188" s="307"/>
      <c r="AN188" s="307"/>
      <c r="AO188" s="307"/>
      <c r="AP188" s="307"/>
      <c r="AQ188" s="307"/>
      <c r="AR188" s="307"/>
      <c r="AS188" s="307"/>
      <c r="AT188" s="307"/>
      <c r="AU188" s="307"/>
      <c r="AV188" s="308"/>
      <c r="AW188" s="308"/>
      <c r="AX188" s="322">
        <v>8</v>
      </c>
      <c r="AY188" s="312"/>
    </row>
    <row r="189" spans="1:51" s="3" customFormat="1" ht="15.75" customHeight="1" x14ac:dyDescent="0.2">
      <c r="A189" s="560"/>
      <c r="B189" s="539"/>
      <c r="C189" s="298">
        <v>247</v>
      </c>
      <c r="D189" s="17" t="s">
        <v>46</v>
      </c>
      <c r="E189" s="11" t="s">
        <v>97</v>
      </c>
      <c r="F189" s="55" t="s">
        <v>467</v>
      </c>
      <c r="G189" s="11" t="s">
        <v>393</v>
      </c>
      <c r="H189" s="18" t="s">
        <v>4</v>
      </c>
      <c r="I189" s="18" t="s">
        <v>624</v>
      </c>
      <c r="J189" s="11">
        <v>30</v>
      </c>
      <c r="K189" s="11">
        <v>30</v>
      </c>
      <c r="L189" s="18">
        <v>6.16</v>
      </c>
      <c r="M189" s="236">
        <f t="shared" si="19"/>
        <v>10</v>
      </c>
      <c r="N189" s="329">
        <f t="shared" ref="N189:N195" si="24">M189-(SUM(AK189:AT189))</f>
        <v>0</v>
      </c>
      <c r="O189" s="198" t="str">
        <f t="shared" si="20"/>
        <v>ATENÇÃO</v>
      </c>
      <c r="P189" s="36"/>
      <c r="Q189" s="49">
        <v>10</v>
      </c>
      <c r="R189" s="36"/>
      <c r="S189" s="36"/>
      <c r="T189" s="36"/>
      <c r="U189" s="35"/>
      <c r="V189" s="36"/>
      <c r="W189" s="36"/>
      <c r="X189" s="36"/>
      <c r="Y189" s="36"/>
      <c r="Z189" s="36"/>
      <c r="AA189" s="36"/>
      <c r="AB189" s="36"/>
      <c r="AC189" s="36"/>
      <c r="AD189" s="36"/>
      <c r="AE189" s="36"/>
      <c r="AF189" s="36"/>
      <c r="AG189" s="36"/>
      <c r="AH189" s="36"/>
      <c r="AI189" s="35"/>
      <c r="AJ189" s="34">
        <f t="shared" si="22"/>
        <v>10</v>
      </c>
      <c r="AK189" s="34"/>
      <c r="AL189" s="147"/>
      <c r="AM189" s="307"/>
      <c r="AN189" s="307"/>
      <c r="AO189" s="307"/>
      <c r="AP189" s="307"/>
      <c r="AQ189" s="307"/>
      <c r="AR189" s="307"/>
      <c r="AS189" s="307"/>
      <c r="AT189" s="321">
        <v>10</v>
      </c>
      <c r="AU189" s="307"/>
      <c r="AV189" s="308"/>
      <c r="AW189" s="308"/>
      <c r="AX189" s="312"/>
      <c r="AY189" s="312"/>
    </row>
    <row r="190" spans="1:51" s="3" customFormat="1" ht="34.5" customHeight="1" x14ac:dyDescent="0.2">
      <c r="A190" s="560"/>
      <c r="B190" s="539"/>
      <c r="C190" s="298">
        <v>248</v>
      </c>
      <c r="D190" s="17" t="s">
        <v>40</v>
      </c>
      <c r="E190" s="11" t="s">
        <v>97</v>
      </c>
      <c r="F190" s="55" t="s">
        <v>467</v>
      </c>
      <c r="G190" s="11" t="s">
        <v>388</v>
      </c>
      <c r="H190" s="18" t="s">
        <v>4</v>
      </c>
      <c r="I190" s="18" t="s">
        <v>624</v>
      </c>
      <c r="J190" s="11">
        <v>30</v>
      </c>
      <c r="K190" s="11">
        <v>30</v>
      </c>
      <c r="L190" s="18">
        <v>7.68</v>
      </c>
      <c r="M190" s="236">
        <f t="shared" si="19"/>
        <v>24</v>
      </c>
      <c r="N190" s="329">
        <f>M190-(SUM(AK190:AX190))</f>
        <v>3</v>
      </c>
      <c r="O190" s="198" t="str">
        <f t="shared" si="20"/>
        <v>OK</v>
      </c>
      <c r="P190" s="36"/>
      <c r="Q190" s="51">
        <v>8</v>
      </c>
      <c r="R190" s="36"/>
      <c r="S190" s="36"/>
      <c r="T190" s="63">
        <v>6</v>
      </c>
      <c r="U190" s="35"/>
      <c r="V190" s="36"/>
      <c r="W190" s="36"/>
      <c r="X190" s="36"/>
      <c r="Y190" s="36"/>
      <c r="Z190" s="36"/>
      <c r="AA190" s="36"/>
      <c r="AB190" s="36"/>
      <c r="AC190" s="36"/>
      <c r="AD190" s="36"/>
      <c r="AE190" s="36"/>
      <c r="AF190" s="76">
        <v>10</v>
      </c>
      <c r="AG190" s="36"/>
      <c r="AH190" s="36"/>
      <c r="AI190" s="35"/>
      <c r="AJ190" s="34">
        <f t="shared" si="22"/>
        <v>24</v>
      </c>
      <c r="AK190" s="54">
        <v>4</v>
      </c>
      <c r="AL190" s="147"/>
      <c r="AM190" s="321">
        <v>10</v>
      </c>
      <c r="AN190" s="307"/>
      <c r="AO190" s="307"/>
      <c r="AP190" s="307"/>
      <c r="AQ190" s="307"/>
      <c r="AR190" s="307"/>
      <c r="AS190" s="307"/>
      <c r="AT190" s="321">
        <v>4</v>
      </c>
      <c r="AU190" s="307"/>
      <c r="AV190" s="308"/>
      <c r="AW190" s="308"/>
      <c r="AX190" s="322">
        <v>3</v>
      </c>
      <c r="AY190" s="312"/>
    </row>
    <row r="191" spans="1:51" s="3" customFormat="1" ht="41.25" customHeight="1" x14ac:dyDescent="0.2">
      <c r="A191" s="560"/>
      <c r="B191" s="539"/>
      <c r="C191" s="298">
        <v>249</v>
      </c>
      <c r="D191" s="17" t="s">
        <v>41</v>
      </c>
      <c r="E191" s="11" t="s">
        <v>97</v>
      </c>
      <c r="F191" s="55" t="s">
        <v>467</v>
      </c>
      <c r="G191" s="11" t="s">
        <v>389</v>
      </c>
      <c r="H191" s="18" t="s">
        <v>4</v>
      </c>
      <c r="I191" s="18" t="s">
        <v>624</v>
      </c>
      <c r="J191" s="11">
        <v>30</v>
      </c>
      <c r="K191" s="11">
        <v>30</v>
      </c>
      <c r="L191" s="18">
        <v>4.74</v>
      </c>
      <c r="M191" s="236">
        <f t="shared" si="19"/>
        <v>22</v>
      </c>
      <c r="N191" s="329">
        <f>M191-(SUM(AK191:AX191))</f>
        <v>6</v>
      </c>
      <c r="O191" s="198" t="str">
        <f t="shared" si="20"/>
        <v>OK</v>
      </c>
      <c r="P191" s="36"/>
      <c r="Q191" s="51">
        <v>6</v>
      </c>
      <c r="R191" s="36"/>
      <c r="S191" s="36"/>
      <c r="T191" s="63">
        <v>6</v>
      </c>
      <c r="U191" s="35"/>
      <c r="V191" s="36"/>
      <c r="W191" s="36"/>
      <c r="X191" s="36"/>
      <c r="Y191" s="36"/>
      <c r="Z191" s="36"/>
      <c r="AA191" s="36"/>
      <c r="AB191" s="36"/>
      <c r="AC191" s="36"/>
      <c r="AD191" s="36"/>
      <c r="AE191" s="36"/>
      <c r="AF191" s="76">
        <v>10</v>
      </c>
      <c r="AG191" s="36"/>
      <c r="AH191" s="36"/>
      <c r="AI191" s="35"/>
      <c r="AJ191" s="34">
        <f t="shared" si="22"/>
        <v>22</v>
      </c>
      <c r="AK191" s="54">
        <v>2</v>
      </c>
      <c r="AL191" s="147"/>
      <c r="AM191" s="321">
        <v>10</v>
      </c>
      <c r="AN191" s="307"/>
      <c r="AO191" s="307"/>
      <c r="AP191" s="307"/>
      <c r="AQ191" s="307"/>
      <c r="AR191" s="307"/>
      <c r="AS191" s="307"/>
      <c r="AT191" s="321">
        <v>2</v>
      </c>
      <c r="AU191" s="307"/>
      <c r="AV191" s="308"/>
      <c r="AW191" s="308"/>
      <c r="AX191" s="322">
        <v>2</v>
      </c>
      <c r="AY191" s="312"/>
    </row>
    <row r="192" spans="1:51" s="3" customFormat="1" ht="30.75" customHeight="1" x14ac:dyDescent="0.2">
      <c r="A192" s="560"/>
      <c r="B192" s="539"/>
      <c r="C192" s="298">
        <v>250</v>
      </c>
      <c r="D192" s="17" t="s">
        <v>223</v>
      </c>
      <c r="E192" s="11" t="s">
        <v>97</v>
      </c>
      <c r="F192" s="55" t="s">
        <v>468</v>
      </c>
      <c r="G192" s="11" t="s">
        <v>398</v>
      </c>
      <c r="H192" s="18" t="s">
        <v>70</v>
      </c>
      <c r="I192" s="18" t="s">
        <v>625</v>
      </c>
      <c r="J192" s="11">
        <v>30</v>
      </c>
      <c r="K192" s="11">
        <v>30</v>
      </c>
      <c r="L192" s="203">
        <v>317</v>
      </c>
      <c r="M192" s="236">
        <f t="shared" si="19"/>
        <v>3</v>
      </c>
      <c r="N192" s="329">
        <f>M192-(SUM(AK192:AX192))</f>
        <v>0</v>
      </c>
      <c r="O192" s="198" t="str">
        <f t="shared" si="20"/>
        <v>ATENÇÃO</v>
      </c>
      <c r="P192" s="36"/>
      <c r="Q192" s="49">
        <v>3</v>
      </c>
      <c r="R192" s="36"/>
      <c r="S192" s="36"/>
      <c r="T192" s="36"/>
      <c r="U192" s="35"/>
      <c r="V192" s="36"/>
      <c r="W192" s="36"/>
      <c r="X192" s="36"/>
      <c r="Y192" s="36"/>
      <c r="Z192" s="36"/>
      <c r="AA192" s="36"/>
      <c r="AB192" s="36"/>
      <c r="AC192" s="36"/>
      <c r="AD192" s="36"/>
      <c r="AE192" s="36"/>
      <c r="AF192" s="36"/>
      <c r="AG192" s="36"/>
      <c r="AH192" s="36"/>
      <c r="AI192" s="35"/>
      <c r="AJ192" s="34">
        <f t="shared" si="22"/>
        <v>3</v>
      </c>
      <c r="AK192" s="54">
        <v>1</v>
      </c>
      <c r="AL192" s="147"/>
      <c r="AM192" s="307"/>
      <c r="AN192" s="307"/>
      <c r="AO192" s="307"/>
      <c r="AP192" s="307"/>
      <c r="AQ192" s="307"/>
      <c r="AR192" s="307"/>
      <c r="AS192" s="307"/>
      <c r="AT192" s="321">
        <v>1</v>
      </c>
      <c r="AU192" s="307"/>
      <c r="AV192" s="308"/>
      <c r="AW192" s="308"/>
      <c r="AX192" s="322">
        <v>1</v>
      </c>
      <c r="AY192" s="312"/>
    </row>
    <row r="193" spans="1:51" s="3" customFormat="1" ht="41.25" customHeight="1" x14ac:dyDescent="0.2">
      <c r="A193" s="560"/>
      <c r="B193" s="539"/>
      <c r="C193" s="298">
        <v>251</v>
      </c>
      <c r="D193" s="17" t="s">
        <v>222</v>
      </c>
      <c r="E193" s="11" t="s">
        <v>97</v>
      </c>
      <c r="F193" s="55" t="s">
        <v>468</v>
      </c>
      <c r="G193" s="11" t="s">
        <v>397</v>
      </c>
      <c r="H193" s="18" t="s">
        <v>70</v>
      </c>
      <c r="I193" s="18" t="s">
        <v>625</v>
      </c>
      <c r="J193" s="11">
        <v>30</v>
      </c>
      <c r="K193" s="11">
        <v>30</v>
      </c>
      <c r="L193" s="203">
        <v>369.74</v>
      </c>
      <c r="M193" s="236">
        <f t="shared" si="19"/>
        <v>3</v>
      </c>
      <c r="N193" s="329">
        <f>M193-(SUM(AK193:AX193))</f>
        <v>0</v>
      </c>
      <c r="O193" s="198" t="str">
        <f t="shared" si="20"/>
        <v>ATENÇÃO</v>
      </c>
      <c r="P193" s="36"/>
      <c r="Q193" s="49">
        <v>3</v>
      </c>
      <c r="R193" s="36"/>
      <c r="S193" s="36"/>
      <c r="T193" s="36"/>
      <c r="U193" s="35"/>
      <c r="V193" s="36"/>
      <c r="W193" s="36"/>
      <c r="X193" s="36"/>
      <c r="Y193" s="36"/>
      <c r="Z193" s="36"/>
      <c r="AA193" s="36"/>
      <c r="AB193" s="36"/>
      <c r="AC193" s="36"/>
      <c r="AD193" s="36"/>
      <c r="AE193" s="36"/>
      <c r="AF193" s="36"/>
      <c r="AG193" s="36"/>
      <c r="AH193" s="36"/>
      <c r="AI193" s="35"/>
      <c r="AJ193" s="34">
        <f t="shared" si="22"/>
        <v>3</v>
      </c>
      <c r="AK193" s="54">
        <v>1</v>
      </c>
      <c r="AL193" s="147"/>
      <c r="AM193" s="307"/>
      <c r="AN193" s="307"/>
      <c r="AO193" s="307"/>
      <c r="AP193" s="307"/>
      <c r="AQ193" s="307"/>
      <c r="AR193" s="307"/>
      <c r="AS193" s="307"/>
      <c r="AT193" s="321">
        <v>1</v>
      </c>
      <c r="AU193" s="307"/>
      <c r="AV193" s="308"/>
      <c r="AW193" s="308"/>
      <c r="AX193" s="322">
        <v>1</v>
      </c>
      <c r="AY193" s="312"/>
    </row>
    <row r="194" spans="1:51" s="3" customFormat="1" ht="32.25" customHeight="1" x14ac:dyDescent="0.2">
      <c r="A194" s="560"/>
      <c r="B194" s="539"/>
      <c r="C194" s="298">
        <v>252</v>
      </c>
      <c r="D194" s="14" t="s">
        <v>66</v>
      </c>
      <c r="E194" s="18" t="s">
        <v>103</v>
      </c>
      <c r="F194" s="55" t="s">
        <v>468</v>
      </c>
      <c r="G194" s="18" t="s">
        <v>395</v>
      </c>
      <c r="H194" s="18" t="s">
        <v>67</v>
      </c>
      <c r="I194" s="18" t="s">
        <v>625</v>
      </c>
      <c r="J194" s="11">
        <v>30</v>
      </c>
      <c r="K194" s="11">
        <v>30</v>
      </c>
      <c r="L194" s="203">
        <v>18.010000000000002</v>
      </c>
      <c r="M194" s="236">
        <f t="shared" si="19"/>
        <v>14</v>
      </c>
      <c r="N194" s="329">
        <f t="shared" si="24"/>
        <v>8</v>
      </c>
      <c r="O194" s="198" t="str">
        <f t="shared" si="20"/>
        <v>OK</v>
      </c>
      <c r="P194" s="36"/>
      <c r="Q194" s="51">
        <v>6</v>
      </c>
      <c r="R194" s="36"/>
      <c r="S194" s="36"/>
      <c r="T194" s="63">
        <v>6</v>
      </c>
      <c r="U194" s="67">
        <f>SUM(V194:AC194)</f>
        <v>2</v>
      </c>
      <c r="V194" s="36"/>
      <c r="W194" s="68">
        <v>2</v>
      </c>
      <c r="X194" s="36"/>
      <c r="Y194" s="36"/>
      <c r="Z194" s="36"/>
      <c r="AA194" s="36"/>
      <c r="AB194" s="36"/>
      <c r="AC194" s="36"/>
      <c r="AD194" s="36"/>
      <c r="AE194" s="36"/>
      <c r="AF194" s="36"/>
      <c r="AG194" s="36"/>
      <c r="AH194" s="36"/>
      <c r="AI194" s="35"/>
      <c r="AJ194" s="34">
        <f t="shared" si="22"/>
        <v>14</v>
      </c>
      <c r="AK194" s="34"/>
      <c r="AL194" s="147"/>
      <c r="AM194" s="307"/>
      <c r="AN194" s="321">
        <v>2</v>
      </c>
      <c r="AO194" s="307"/>
      <c r="AP194" s="307"/>
      <c r="AQ194" s="307"/>
      <c r="AR194" s="307"/>
      <c r="AS194" s="307"/>
      <c r="AT194" s="321">
        <v>4</v>
      </c>
      <c r="AU194" s="307"/>
      <c r="AV194" s="308"/>
      <c r="AW194" s="308"/>
      <c r="AX194" s="312"/>
      <c r="AY194" s="312"/>
    </row>
    <row r="195" spans="1:51" s="3" customFormat="1" ht="27.75" customHeight="1" x14ac:dyDescent="0.2">
      <c r="A195" s="560"/>
      <c r="B195" s="539"/>
      <c r="C195" s="298">
        <v>253</v>
      </c>
      <c r="D195" s="14" t="s">
        <v>65</v>
      </c>
      <c r="E195" s="18" t="s">
        <v>103</v>
      </c>
      <c r="F195" s="55" t="s">
        <v>468</v>
      </c>
      <c r="G195" s="18" t="s">
        <v>394</v>
      </c>
      <c r="H195" s="18" t="s">
        <v>67</v>
      </c>
      <c r="I195" s="18" t="s">
        <v>625</v>
      </c>
      <c r="J195" s="11">
        <v>30</v>
      </c>
      <c r="K195" s="11">
        <v>30</v>
      </c>
      <c r="L195" s="203">
        <v>89.63</v>
      </c>
      <c r="M195" s="236">
        <f t="shared" si="19"/>
        <v>10</v>
      </c>
      <c r="N195" s="329">
        <f t="shared" si="24"/>
        <v>0</v>
      </c>
      <c r="O195" s="198" t="str">
        <f t="shared" si="20"/>
        <v>ATENÇÃO</v>
      </c>
      <c r="P195" s="36"/>
      <c r="Q195" s="49">
        <v>10</v>
      </c>
      <c r="R195" s="36"/>
      <c r="S195" s="36"/>
      <c r="T195" s="36"/>
      <c r="U195" s="35"/>
      <c r="V195" s="36"/>
      <c r="W195" s="36"/>
      <c r="X195" s="36"/>
      <c r="Y195" s="36"/>
      <c r="Z195" s="36"/>
      <c r="AA195" s="36"/>
      <c r="AB195" s="36"/>
      <c r="AC195" s="36"/>
      <c r="AD195" s="36"/>
      <c r="AE195" s="36"/>
      <c r="AF195" s="36"/>
      <c r="AG195" s="36"/>
      <c r="AH195" s="36"/>
      <c r="AI195" s="35"/>
      <c r="AJ195" s="34">
        <f t="shared" si="22"/>
        <v>10</v>
      </c>
      <c r="AK195" s="34"/>
      <c r="AL195" s="147"/>
      <c r="AM195" s="307"/>
      <c r="AN195" s="307"/>
      <c r="AO195" s="307"/>
      <c r="AP195" s="307"/>
      <c r="AQ195" s="307"/>
      <c r="AR195" s="307"/>
      <c r="AS195" s="307"/>
      <c r="AT195" s="321">
        <v>10</v>
      </c>
      <c r="AU195" s="307"/>
      <c r="AV195" s="308"/>
      <c r="AW195" s="308"/>
      <c r="AX195" s="312"/>
      <c r="AY195" s="312"/>
    </row>
    <row r="196" spans="1:51" s="3" customFormat="1" ht="15.75" customHeight="1" x14ac:dyDescent="0.2">
      <c r="A196" s="560"/>
      <c r="B196" s="539"/>
      <c r="C196" s="298">
        <v>255</v>
      </c>
      <c r="D196" s="17" t="s">
        <v>39</v>
      </c>
      <c r="E196" s="11" t="s">
        <v>97</v>
      </c>
      <c r="F196" s="55" t="s">
        <v>467</v>
      </c>
      <c r="G196" s="11" t="s">
        <v>384</v>
      </c>
      <c r="H196" s="11" t="s">
        <v>4</v>
      </c>
      <c r="I196" s="11" t="s">
        <v>624</v>
      </c>
      <c r="J196" s="11">
        <v>30</v>
      </c>
      <c r="K196" s="11">
        <v>30</v>
      </c>
      <c r="L196" s="11">
        <v>12.42</v>
      </c>
      <c r="M196" s="236">
        <f t="shared" si="19"/>
        <v>10</v>
      </c>
      <c r="N196" s="329">
        <f>M196-(SUM(AK196:AX196))</f>
        <v>0</v>
      </c>
      <c r="O196" s="198" t="str">
        <f t="shared" si="20"/>
        <v>ATENÇÃO</v>
      </c>
      <c r="P196" s="36"/>
      <c r="Q196" s="49">
        <v>10</v>
      </c>
      <c r="R196" s="36"/>
      <c r="S196" s="36"/>
      <c r="T196" s="36"/>
      <c r="U196" s="35"/>
      <c r="V196" s="36"/>
      <c r="W196" s="36"/>
      <c r="X196" s="36"/>
      <c r="Y196" s="36"/>
      <c r="Z196" s="36"/>
      <c r="AA196" s="36"/>
      <c r="AB196" s="36"/>
      <c r="AC196" s="36"/>
      <c r="AD196" s="36"/>
      <c r="AE196" s="36"/>
      <c r="AF196" s="36"/>
      <c r="AG196" s="36"/>
      <c r="AH196" s="36"/>
      <c r="AI196" s="35"/>
      <c r="AJ196" s="34">
        <f t="shared" si="22"/>
        <v>10</v>
      </c>
      <c r="AK196" s="34"/>
      <c r="AL196" s="147"/>
      <c r="AM196" s="307"/>
      <c r="AN196" s="307"/>
      <c r="AO196" s="307"/>
      <c r="AP196" s="307"/>
      <c r="AQ196" s="307"/>
      <c r="AR196" s="307"/>
      <c r="AS196" s="307"/>
      <c r="AT196" s="321">
        <v>5</v>
      </c>
      <c r="AU196" s="307"/>
      <c r="AV196" s="308"/>
      <c r="AW196" s="308"/>
      <c r="AX196" s="322">
        <v>5</v>
      </c>
      <c r="AY196" s="312"/>
    </row>
    <row r="197" spans="1:51" s="3" customFormat="1" ht="27.75" customHeight="1" x14ac:dyDescent="0.2">
      <c r="A197" s="560"/>
      <c r="B197" s="539"/>
      <c r="C197" s="298">
        <v>256</v>
      </c>
      <c r="D197" s="10" t="s">
        <v>208</v>
      </c>
      <c r="E197" s="11" t="s">
        <v>97</v>
      </c>
      <c r="F197" s="55" t="s">
        <v>468</v>
      </c>
      <c r="G197" s="11" t="s">
        <v>402</v>
      </c>
      <c r="H197" s="18" t="s">
        <v>67</v>
      </c>
      <c r="I197" s="18" t="s">
        <v>625</v>
      </c>
      <c r="J197" s="11">
        <v>30</v>
      </c>
      <c r="K197" s="11">
        <v>30</v>
      </c>
      <c r="L197" s="203">
        <v>115.8</v>
      </c>
      <c r="M197" s="236">
        <f t="shared" si="19"/>
        <v>2</v>
      </c>
      <c r="N197" s="329">
        <f>M197-(SUM(AK197:AX197))</f>
        <v>0</v>
      </c>
      <c r="O197" s="198" t="str">
        <f t="shared" si="20"/>
        <v>ATENÇÃO</v>
      </c>
      <c r="P197" s="36"/>
      <c r="Q197" s="49">
        <v>2</v>
      </c>
      <c r="R197" s="36"/>
      <c r="S197" s="36"/>
      <c r="T197" s="36"/>
      <c r="U197" s="35"/>
      <c r="V197" s="36"/>
      <c r="W197" s="36"/>
      <c r="X197" s="36"/>
      <c r="Y197" s="36"/>
      <c r="Z197" s="36"/>
      <c r="AA197" s="36"/>
      <c r="AB197" s="36"/>
      <c r="AC197" s="36"/>
      <c r="AD197" s="36"/>
      <c r="AE197" s="36"/>
      <c r="AF197" s="36"/>
      <c r="AG197" s="36"/>
      <c r="AH197" s="36"/>
      <c r="AI197" s="35"/>
      <c r="AJ197" s="34">
        <f t="shared" si="22"/>
        <v>2</v>
      </c>
      <c r="AK197" s="54">
        <v>1</v>
      </c>
      <c r="AL197" s="147"/>
      <c r="AM197" s="307"/>
      <c r="AN197" s="307"/>
      <c r="AO197" s="307"/>
      <c r="AP197" s="307"/>
      <c r="AQ197" s="307"/>
      <c r="AR197" s="307"/>
      <c r="AS197" s="307"/>
      <c r="AT197" s="307"/>
      <c r="AU197" s="307"/>
      <c r="AV197" s="308"/>
      <c r="AW197" s="308"/>
      <c r="AX197" s="322">
        <v>1</v>
      </c>
      <c r="AY197" s="312"/>
    </row>
    <row r="198" spans="1:51" s="3" customFormat="1" ht="32.25" customHeight="1" x14ac:dyDescent="0.2">
      <c r="A198" s="560"/>
      <c r="B198" s="539"/>
      <c r="C198" s="298">
        <v>257</v>
      </c>
      <c r="D198" s="24" t="s">
        <v>209</v>
      </c>
      <c r="E198" s="11" t="s">
        <v>97</v>
      </c>
      <c r="F198" s="55" t="s">
        <v>468</v>
      </c>
      <c r="G198" s="11" t="s">
        <v>402</v>
      </c>
      <c r="H198" s="18" t="s">
        <v>67</v>
      </c>
      <c r="I198" s="18" t="s">
        <v>625</v>
      </c>
      <c r="J198" s="11">
        <v>30</v>
      </c>
      <c r="K198" s="11">
        <v>30</v>
      </c>
      <c r="L198" s="203">
        <v>82.37</v>
      </c>
      <c r="M198" s="236">
        <f t="shared" si="19"/>
        <v>2</v>
      </c>
      <c r="N198" s="329">
        <f>M198-(SUM(AK198:AX198))</f>
        <v>1</v>
      </c>
      <c r="O198" s="198" t="str">
        <f t="shared" si="20"/>
        <v>OK</v>
      </c>
      <c r="P198" s="36"/>
      <c r="Q198" s="49">
        <v>2</v>
      </c>
      <c r="R198" s="36"/>
      <c r="S198" s="36"/>
      <c r="T198" s="36"/>
      <c r="U198" s="35"/>
      <c r="V198" s="36"/>
      <c r="W198" s="36"/>
      <c r="X198" s="36"/>
      <c r="Y198" s="36"/>
      <c r="Z198" s="36"/>
      <c r="AA198" s="36"/>
      <c r="AB198" s="36"/>
      <c r="AC198" s="36"/>
      <c r="AD198" s="36"/>
      <c r="AE198" s="36"/>
      <c r="AF198" s="36"/>
      <c r="AG198" s="36"/>
      <c r="AH198" s="36"/>
      <c r="AI198" s="35"/>
      <c r="AJ198" s="34">
        <f t="shared" si="22"/>
        <v>2</v>
      </c>
      <c r="AK198" s="34"/>
      <c r="AL198" s="147"/>
      <c r="AM198" s="307"/>
      <c r="AN198" s="307"/>
      <c r="AO198" s="307"/>
      <c r="AP198" s="307"/>
      <c r="AQ198" s="307"/>
      <c r="AR198" s="307"/>
      <c r="AS198" s="307"/>
      <c r="AT198" s="307"/>
      <c r="AU198" s="307"/>
      <c r="AV198" s="308"/>
      <c r="AW198" s="308"/>
      <c r="AX198" s="322">
        <v>1</v>
      </c>
      <c r="AY198" s="312"/>
    </row>
    <row r="199" spans="1:51" s="3" customFormat="1" ht="15.75" customHeight="1" x14ac:dyDescent="0.2">
      <c r="A199" s="560"/>
      <c r="B199" s="539"/>
      <c r="C199" s="298">
        <v>258</v>
      </c>
      <c r="D199" s="17" t="s">
        <v>43</v>
      </c>
      <c r="E199" s="11" t="s">
        <v>97</v>
      </c>
      <c r="F199" s="55" t="s">
        <v>467</v>
      </c>
      <c r="G199" s="11" t="s">
        <v>392</v>
      </c>
      <c r="H199" s="18" t="s">
        <v>4</v>
      </c>
      <c r="I199" s="18" t="s">
        <v>624</v>
      </c>
      <c r="J199" s="11">
        <v>30</v>
      </c>
      <c r="K199" s="11">
        <v>30</v>
      </c>
      <c r="L199" s="203">
        <v>39.58</v>
      </c>
      <c r="M199" s="236">
        <f t="shared" ref="M199:M256" si="25">AJ199</f>
        <v>10</v>
      </c>
      <c r="N199" s="329">
        <f>M199-(SUM(AK199:AX199))</f>
        <v>0</v>
      </c>
      <c r="O199" s="198" t="str">
        <f t="shared" ref="O199:O256" si="26">IF(N199&lt;=0,"ATENÇÃO","OK")</f>
        <v>ATENÇÃO</v>
      </c>
      <c r="P199" s="36"/>
      <c r="Q199" s="49">
        <v>10</v>
      </c>
      <c r="R199" s="36"/>
      <c r="S199" s="36"/>
      <c r="T199" s="36"/>
      <c r="U199" s="35"/>
      <c r="V199" s="36"/>
      <c r="W199" s="36"/>
      <c r="X199" s="36"/>
      <c r="Y199" s="36"/>
      <c r="Z199" s="36"/>
      <c r="AA199" s="36"/>
      <c r="AB199" s="36"/>
      <c r="AC199" s="36"/>
      <c r="AD199" s="36"/>
      <c r="AE199" s="36"/>
      <c r="AF199" s="36"/>
      <c r="AG199" s="36"/>
      <c r="AH199" s="36"/>
      <c r="AI199" s="35"/>
      <c r="AJ199" s="34">
        <f t="shared" si="22"/>
        <v>10</v>
      </c>
      <c r="AK199" s="34"/>
      <c r="AL199" s="147"/>
      <c r="AM199" s="307"/>
      <c r="AN199" s="307"/>
      <c r="AO199" s="307"/>
      <c r="AP199" s="307"/>
      <c r="AQ199" s="307"/>
      <c r="AR199" s="307"/>
      <c r="AS199" s="307"/>
      <c r="AT199" s="321">
        <v>6</v>
      </c>
      <c r="AU199" s="307"/>
      <c r="AV199" s="308"/>
      <c r="AW199" s="308"/>
      <c r="AX199" s="322">
        <v>4</v>
      </c>
      <c r="AY199" s="312"/>
    </row>
    <row r="200" spans="1:51" s="3" customFormat="1" ht="15.75" customHeight="1" x14ac:dyDescent="0.2">
      <c r="A200" s="560"/>
      <c r="B200" s="539"/>
      <c r="C200" s="298">
        <v>259</v>
      </c>
      <c r="D200" s="17" t="s">
        <v>42</v>
      </c>
      <c r="E200" s="11" t="s">
        <v>97</v>
      </c>
      <c r="F200" s="55" t="s">
        <v>467</v>
      </c>
      <c r="G200" s="11" t="s">
        <v>391</v>
      </c>
      <c r="H200" s="18" t="s">
        <v>4</v>
      </c>
      <c r="I200" s="18" t="s">
        <v>624</v>
      </c>
      <c r="J200" s="11">
        <v>30</v>
      </c>
      <c r="K200" s="11">
        <v>30</v>
      </c>
      <c r="L200" s="203">
        <v>20.96</v>
      </c>
      <c r="M200" s="236">
        <f t="shared" si="25"/>
        <v>30</v>
      </c>
      <c r="N200" s="329">
        <f>M200-(SUM(AK200:AX200))</f>
        <v>0</v>
      </c>
      <c r="O200" s="198" t="str">
        <f t="shared" si="26"/>
        <v>ATENÇÃO</v>
      </c>
      <c r="P200" s="36"/>
      <c r="Q200" s="49">
        <v>30</v>
      </c>
      <c r="R200" s="36"/>
      <c r="S200" s="36"/>
      <c r="T200" s="36"/>
      <c r="U200" s="35"/>
      <c r="V200" s="36"/>
      <c r="W200" s="36"/>
      <c r="X200" s="36"/>
      <c r="Y200" s="36"/>
      <c r="Z200" s="36"/>
      <c r="AA200" s="36"/>
      <c r="AB200" s="36"/>
      <c r="AC200" s="36"/>
      <c r="AD200" s="36"/>
      <c r="AE200" s="36"/>
      <c r="AF200" s="36"/>
      <c r="AG200" s="36"/>
      <c r="AH200" s="36"/>
      <c r="AI200" s="35"/>
      <c r="AJ200" s="34">
        <f t="shared" si="22"/>
        <v>30</v>
      </c>
      <c r="AK200" s="54">
        <v>5</v>
      </c>
      <c r="AL200" s="147"/>
      <c r="AM200" s="307"/>
      <c r="AN200" s="307"/>
      <c r="AO200" s="307"/>
      <c r="AP200" s="307"/>
      <c r="AQ200" s="307"/>
      <c r="AR200" s="307"/>
      <c r="AS200" s="307"/>
      <c r="AT200" s="321">
        <v>20</v>
      </c>
      <c r="AU200" s="307"/>
      <c r="AV200" s="308"/>
      <c r="AW200" s="308"/>
      <c r="AX200" s="322">
        <v>5</v>
      </c>
      <c r="AY200" s="312"/>
    </row>
    <row r="201" spans="1:51" s="3" customFormat="1" ht="15.75" customHeight="1" x14ac:dyDescent="0.2">
      <c r="A201" s="560"/>
      <c r="B201" s="539"/>
      <c r="C201" s="298">
        <v>260</v>
      </c>
      <c r="D201" s="14" t="s">
        <v>21</v>
      </c>
      <c r="E201" s="11" t="s">
        <v>97</v>
      </c>
      <c r="F201" s="55" t="s">
        <v>466</v>
      </c>
      <c r="G201" s="11" t="s">
        <v>396</v>
      </c>
      <c r="H201" s="18" t="s">
        <v>4</v>
      </c>
      <c r="I201" s="18" t="s">
        <v>626</v>
      </c>
      <c r="J201" s="11">
        <v>30</v>
      </c>
      <c r="K201" s="11">
        <v>30</v>
      </c>
      <c r="L201" s="203">
        <v>0.5</v>
      </c>
      <c r="M201" s="236">
        <f t="shared" si="25"/>
        <v>3000</v>
      </c>
      <c r="N201" s="329">
        <f t="shared" si="23"/>
        <v>2000</v>
      </c>
      <c r="O201" s="198" t="str">
        <f t="shared" si="26"/>
        <v>OK</v>
      </c>
      <c r="P201" s="36"/>
      <c r="Q201" s="49">
        <v>3000</v>
      </c>
      <c r="R201" s="36"/>
      <c r="S201" s="36"/>
      <c r="T201" s="36"/>
      <c r="U201" s="35"/>
      <c r="V201" s="36"/>
      <c r="W201" s="36"/>
      <c r="X201" s="36"/>
      <c r="Y201" s="36"/>
      <c r="Z201" s="36"/>
      <c r="AA201" s="36"/>
      <c r="AB201" s="36"/>
      <c r="AC201" s="36"/>
      <c r="AD201" s="36"/>
      <c r="AE201" s="36"/>
      <c r="AF201" s="36"/>
      <c r="AG201" s="36"/>
      <c r="AH201" s="36"/>
      <c r="AI201" s="35"/>
      <c r="AJ201" s="34">
        <f t="shared" si="22"/>
        <v>3000</v>
      </c>
      <c r="AK201" s="54">
        <v>1000</v>
      </c>
      <c r="AL201" s="147"/>
      <c r="AM201" s="307"/>
      <c r="AN201" s="307"/>
      <c r="AO201" s="307"/>
      <c r="AP201" s="307"/>
      <c r="AQ201" s="307"/>
      <c r="AR201" s="307"/>
      <c r="AS201" s="307"/>
      <c r="AT201" s="307"/>
      <c r="AU201" s="307"/>
      <c r="AV201" s="308"/>
      <c r="AW201" s="308"/>
      <c r="AX201" s="312"/>
      <c r="AY201" s="312"/>
    </row>
    <row r="202" spans="1:51" s="3" customFormat="1" ht="27.75" customHeight="1" x14ac:dyDescent="0.2">
      <c r="A202" s="560"/>
      <c r="B202" s="539"/>
      <c r="C202" s="298">
        <v>261</v>
      </c>
      <c r="D202" s="14" t="s">
        <v>64</v>
      </c>
      <c r="E202" s="11" t="s">
        <v>97</v>
      </c>
      <c r="F202" s="55" t="s">
        <v>466</v>
      </c>
      <c r="G202" s="11" t="s">
        <v>385</v>
      </c>
      <c r="H202" s="11" t="s">
        <v>20</v>
      </c>
      <c r="I202" s="11" t="s">
        <v>627</v>
      </c>
      <c r="J202" s="11">
        <v>30</v>
      </c>
      <c r="K202" s="11">
        <v>30</v>
      </c>
      <c r="L202" s="202">
        <v>8.11</v>
      </c>
      <c r="M202" s="236">
        <f t="shared" si="25"/>
        <v>50</v>
      </c>
      <c r="N202" s="329">
        <f>M202-(SUM(AK202:AX202))</f>
        <v>32</v>
      </c>
      <c r="O202" s="198" t="str">
        <f t="shared" si="26"/>
        <v>OK</v>
      </c>
      <c r="P202" s="36"/>
      <c r="Q202" s="49">
        <v>50</v>
      </c>
      <c r="R202" s="36"/>
      <c r="S202" s="36"/>
      <c r="T202" s="36"/>
      <c r="U202" s="35"/>
      <c r="V202" s="36"/>
      <c r="W202" s="36"/>
      <c r="X202" s="36"/>
      <c r="Y202" s="36"/>
      <c r="Z202" s="36"/>
      <c r="AA202" s="36"/>
      <c r="AB202" s="36"/>
      <c r="AC202" s="36"/>
      <c r="AD202" s="36"/>
      <c r="AE202" s="36"/>
      <c r="AF202" s="36"/>
      <c r="AG202" s="36"/>
      <c r="AH202" s="36"/>
      <c r="AI202" s="35"/>
      <c r="AJ202" s="34">
        <f t="shared" si="22"/>
        <v>50</v>
      </c>
      <c r="AK202" s="54">
        <v>8</v>
      </c>
      <c r="AL202" s="147"/>
      <c r="AM202" s="307"/>
      <c r="AN202" s="307"/>
      <c r="AO202" s="307"/>
      <c r="AP202" s="307"/>
      <c r="AQ202" s="307"/>
      <c r="AR202" s="307"/>
      <c r="AS202" s="307"/>
      <c r="AT202" s="307"/>
      <c r="AU202" s="307"/>
      <c r="AV202" s="308"/>
      <c r="AW202" s="308"/>
      <c r="AX202" s="322">
        <v>10</v>
      </c>
      <c r="AY202" s="312"/>
    </row>
    <row r="203" spans="1:51" s="3" customFormat="1" ht="45.75" x14ac:dyDescent="0.2">
      <c r="A203" s="560"/>
      <c r="B203" s="539"/>
      <c r="C203" s="298">
        <v>262</v>
      </c>
      <c r="D203" s="16" t="s">
        <v>207</v>
      </c>
      <c r="E203" s="11" t="s">
        <v>97</v>
      </c>
      <c r="F203" s="11" t="s">
        <v>468</v>
      </c>
      <c r="G203" s="11" t="s">
        <v>401</v>
      </c>
      <c r="H203" s="18" t="s">
        <v>67</v>
      </c>
      <c r="I203" s="18" t="s">
        <v>628</v>
      </c>
      <c r="J203" s="11">
        <v>30</v>
      </c>
      <c r="K203" s="11">
        <v>30</v>
      </c>
      <c r="L203" s="203">
        <v>201.86</v>
      </c>
      <c r="M203" s="236">
        <f t="shared" si="25"/>
        <v>6</v>
      </c>
      <c r="N203" s="329">
        <f>M203-(SUM(AK203:AT203))</f>
        <v>0</v>
      </c>
      <c r="O203" s="198" t="str">
        <f t="shared" si="26"/>
        <v>ATENÇÃO</v>
      </c>
      <c r="P203" s="36"/>
      <c r="Q203" s="51">
        <v>6</v>
      </c>
      <c r="R203" s="36"/>
      <c r="S203" s="36"/>
      <c r="T203" s="36"/>
      <c r="U203" s="35"/>
      <c r="V203" s="36"/>
      <c r="W203" s="36"/>
      <c r="X203" s="36"/>
      <c r="Y203" s="36"/>
      <c r="Z203" s="36"/>
      <c r="AA203" s="36"/>
      <c r="AB203" s="36"/>
      <c r="AC203" s="36"/>
      <c r="AD203" s="36"/>
      <c r="AE203" s="36"/>
      <c r="AF203" s="36"/>
      <c r="AG203" s="36"/>
      <c r="AH203" s="36"/>
      <c r="AI203" s="35"/>
      <c r="AJ203" s="34">
        <f t="shared" si="22"/>
        <v>6</v>
      </c>
      <c r="AK203" s="34"/>
      <c r="AL203" s="147"/>
      <c r="AM203" s="307"/>
      <c r="AN203" s="307"/>
      <c r="AO203" s="307"/>
      <c r="AP203" s="307"/>
      <c r="AQ203" s="307"/>
      <c r="AR203" s="307"/>
      <c r="AS203" s="307"/>
      <c r="AT203" s="321">
        <v>6</v>
      </c>
      <c r="AU203" s="307"/>
      <c r="AV203" s="308"/>
      <c r="AW203" s="308"/>
      <c r="AX203" s="312"/>
      <c r="AY203" s="312"/>
    </row>
    <row r="204" spans="1:51" s="3" customFormat="1" ht="72.75" customHeight="1" x14ac:dyDescent="0.2">
      <c r="A204" s="560"/>
      <c r="B204" s="539"/>
      <c r="C204" s="298">
        <v>263</v>
      </c>
      <c r="D204" s="16" t="s">
        <v>205</v>
      </c>
      <c r="E204" s="11" t="s">
        <v>97</v>
      </c>
      <c r="F204" s="11" t="s">
        <v>468</v>
      </c>
      <c r="G204" s="11" t="s">
        <v>399</v>
      </c>
      <c r="H204" s="18" t="s">
        <v>67</v>
      </c>
      <c r="I204" s="18" t="s">
        <v>628</v>
      </c>
      <c r="J204" s="11">
        <v>30</v>
      </c>
      <c r="K204" s="11">
        <v>30</v>
      </c>
      <c r="L204" s="203">
        <v>207.63</v>
      </c>
      <c r="M204" s="236">
        <f t="shared" si="25"/>
        <v>10</v>
      </c>
      <c r="N204" s="329">
        <f>M204-(SUM(AK204:AT204))</f>
        <v>4</v>
      </c>
      <c r="O204" s="198" t="str">
        <f t="shared" si="26"/>
        <v>OK</v>
      </c>
      <c r="P204" s="36"/>
      <c r="Q204" s="51">
        <v>10</v>
      </c>
      <c r="R204" s="36"/>
      <c r="S204" s="36"/>
      <c r="T204" s="36"/>
      <c r="U204" s="35"/>
      <c r="V204" s="36"/>
      <c r="W204" s="36"/>
      <c r="X204" s="36"/>
      <c r="Y204" s="36"/>
      <c r="Z204" s="36"/>
      <c r="AA204" s="36"/>
      <c r="AB204" s="36"/>
      <c r="AC204" s="36"/>
      <c r="AD204" s="36"/>
      <c r="AE204" s="36"/>
      <c r="AF204" s="36"/>
      <c r="AG204" s="36"/>
      <c r="AH204" s="36"/>
      <c r="AI204" s="35"/>
      <c r="AJ204" s="34">
        <f t="shared" si="22"/>
        <v>10</v>
      </c>
      <c r="AK204" s="34"/>
      <c r="AL204" s="147"/>
      <c r="AM204" s="307"/>
      <c r="AN204" s="307"/>
      <c r="AO204" s="307"/>
      <c r="AP204" s="307"/>
      <c r="AQ204" s="307"/>
      <c r="AR204" s="307"/>
      <c r="AS204" s="307"/>
      <c r="AT204" s="321">
        <v>6</v>
      </c>
      <c r="AU204" s="307"/>
      <c r="AV204" s="308"/>
      <c r="AW204" s="308"/>
      <c r="AX204" s="312"/>
      <c r="AY204" s="312"/>
    </row>
    <row r="205" spans="1:51" s="3" customFormat="1" ht="50.25" customHeight="1" x14ac:dyDescent="0.2">
      <c r="A205" s="560"/>
      <c r="B205" s="539"/>
      <c r="C205" s="298">
        <v>264</v>
      </c>
      <c r="D205" s="45" t="s">
        <v>206</v>
      </c>
      <c r="E205" s="11" t="s">
        <v>97</v>
      </c>
      <c r="F205" s="11" t="s">
        <v>468</v>
      </c>
      <c r="G205" s="11" t="s">
        <v>400</v>
      </c>
      <c r="H205" s="18" t="s">
        <v>67</v>
      </c>
      <c r="I205" s="18" t="s">
        <v>628</v>
      </c>
      <c r="J205" s="11">
        <v>30</v>
      </c>
      <c r="K205" s="11">
        <v>30</v>
      </c>
      <c r="L205" s="18">
        <v>228.11</v>
      </c>
      <c r="M205" s="236">
        <f t="shared" si="25"/>
        <v>2</v>
      </c>
      <c r="N205" s="329">
        <f t="shared" si="23"/>
        <v>2</v>
      </c>
      <c r="O205" s="198" t="str">
        <f t="shared" si="26"/>
        <v>OK</v>
      </c>
      <c r="P205" s="36"/>
      <c r="Q205" s="51">
        <v>2</v>
      </c>
      <c r="R205" s="36"/>
      <c r="S205" s="36"/>
      <c r="T205" s="36"/>
      <c r="U205" s="35"/>
      <c r="V205" s="36"/>
      <c r="W205" s="36"/>
      <c r="X205" s="36"/>
      <c r="Y205" s="36"/>
      <c r="Z205" s="36"/>
      <c r="AA205" s="36"/>
      <c r="AB205" s="36"/>
      <c r="AC205" s="36"/>
      <c r="AD205" s="36"/>
      <c r="AE205" s="36"/>
      <c r="AF205" s="36"/>
      <c r="AG205" s="36"/>
      <c r="AH205" s="36"/>
      <c r="AI205" s="35"/>
      <c r="AJ205" s="34">
        <f t="shared" si="22"/>
        <v>2</v>
      </c>
      <c r="AK205" s="34"/>
      <c r="AL205" s="147"/>
      <c r="AM205" s="307"/>
      <c r="AN205" s="307"/>
      <c r="AO205" s="307"/>
      <c r="AP205" s="307"/>
      <c r="AQ205" s="307"/>
      <c r="AR205" s="307"/>
      <c r="AS205" s="307"/>
      <c r="AT205" s="307"/>
      <c r="AU205" s="307"/>
      <c r="AV205" s="308"/>
      <c r="AW205" s="308"/>
      <c r="AX205" s="312"/>
      <c r="AY205" s="312"/>
    </row>
    <row r="206" spans="1:51" s="3" customFormat="1" ht="41.25" customHeight="1" thickBot="1" x14ac:dyDescent="0.25">
      <c r="A206" s="561"/>
      <c r="B206" s="540"/>
      <c r="C206" s="299">
        <v>268</v>
      </c>
      <c r="D206" s="91" t="s">
        <v>13</v>
      </c>
      <c r="E206" s="22" t="s">
        <v>95</v>
      </c>
      <c r="F206" s="87" t="s">
        <v>237</v>
      </c>
      <c r="G206" s="25" t="s">
        <v>390</v>
      </c>
      <c r="H206" s="25" t="s">
        <v>4</v>
      </c>
      <c r="I206" s="25" t="s">
        <v>592</v>
      </c>
      <c r="J206" s="11">
        <v>30</v>
      </c>
      <c r="K206" s="11">
        <v>30</v>
      </c>
      <c r="L206" s="208">
        <v>27.1</v>
      </c>
      <c r="M206" s="236">
        <f t="shared" si="25"/>
        <v>20</v>
      </c>
      <c r="N206" s="329">
        <f>M206-(SUM(AK206:AX206))</f>
        <v>0</v>
      </c>
      <c r="O206" s="198" t="str">
        <f t="shared" si="26"/>
        <v>ATENÇÃO</v>
      </c>
      <c r="P206" s="38"/>
      <c r="Q206" s="50">
        <v>20</v>
      </c>
      <c r="R206" s="38"/>
      <c r="S206" s="38"/>
      <c r="T206" s="38"/>
      <c r="U206" s="42"/>
      <c r="V206" s="38"/>
      <c r="W206" s="38"/>
      <c r="X206" s="38"/>
      <c r="Y206" s="38"/>
      <c r="Z206" s="38"/>
      <c r="AA206" s="38"/>
      <c r="AB206" s="38"/>
      <c r="AC206" s="38"/>
      <c r="AD206" s="38"/>
      <c r="AE206" s="38"/>
      <c r="AF206" s="38"/>
      <c r="AG206" s="38"/>
      <c r="AH206" s="38"/>
      <c r="AI206" s="39"/>
      <c r="AJ206" s="225">
        <f t="shared" si="22"/>
        <v>20</v>
      </c>
      <c r="AK206" s="92">
        <v>6</v>
      </c>
      <c r="AL206" s="175"/>
      <c r="AM206" s="310"/>
      <c r="AN206" s="310"/>
      <c r="AO206" s="310"/>
      <c r="AP206" s="310"/>
      <c r="AQ206" s="310"/>
      <c r="AR206" s="310"/>
      <c r="AS206" s="310"/>
      <c r="AT206" s="325">
        <v>6</v>
      </c>
      <c r="AU206" s="310"/>
      <c r="AV206" s="327"/>
      <c r="AW206" s="327"/>
      <c r="AX206" s="322">
        <v>8</v>
      </c>
      <c r="AY206" s="312"/>
    </row>
    <row r="207" spans="1:51" s="20" customFormat="1" ht="15.75" customHeight="1" x14ac:dyDescent="0.2">
      <c r="A207" s="562" t="s">
        <v>494</v>
      </c>
      <c r="B207" s="544">
        <v>10</v>
      </c>
      <c r="C207" s="290">
        <v>269</v>
      </c>
      <c r="D207" s="270" t="s">
        <v>190</v>
      </c>
      <c r="E207" s="257" t="s">
        <v>97</v>
      </c>
      <c r="F207" s="255" t="s">
        <v>456</v>
      </c>
      <c r="G207" s="255" t="s">
        <v>404</v>
      </c>
      <c r="H207" s="255" t="s">
        <v>4</v>
      </c>
      <c r="I207" s="255" t="s">
        <v>629</v>
      </c>
      <c r="J207" s="255">
        <v>30</v>
      </c>
      <c r="K207" s="255">
        <v>30</v>
      </c>
      <c r="L207" s="255">
        <v>0.37</v>
      </c>
      <c r="M207" s="234">
        <f t="shared" si="25"/>
        <v>50</v>
      </c>
      <c r="N207" s="330">
        <f t="shared" si="23"/>
        <v>30</v>
      </c>
      <c r="O207" s="200" t="str">
        <f t="shared" si="26"/>
        <v>OK</v>
      </c>
      <c r="P207" s="37"/>
      <c r="Q207" s="37">
        <v>50</v>
      </c>
      <c r="R207" s="37"/>
      <c r="S207" s="37"/>
      <c r="T207" s="37"/>
      <c r="U207" s="43"/>
      <c r="V207" s="37"/>
      <c r="W207" s="37"/>
      <c r="X207" s="37"/>
      <c r="Y207" s="37"/>
      <c r="Z207" s="37"/>
      <c r="AA207" s="37"/>
      <c r="AB207" s="37"/>
      <c r="AC207" s="37"/>
      <c r="AD207" s="37"/>
      <c r="AE207" s="37"/>
      <c r="AF207" s="37"/>
      <c r="AG207" s="37"/>
      <c r="AH207" s="37"/>
      <c r="AI207" s="43"/>
      <c r="AJ207" s="224">
        <f t="shared" si="22"/>
        <v>50</v>
      </c>
      <c r="AK207" s="96">
        <v>20</v>
      </c>
      <c r="AL207" s="129"/>
      <c r="AM207" s="315"/>
      <c r="AN207" s="315"/>
      <c r="AO207" s="328"/>
      <c r="AP207" s="328"/>
      <c r="AQ207" s="328"/>
      <c r="AR207" s="328"/>
      <c r="AS207" s="328"/>
      <c r="AT207" s="328"/>
      <c r="AU207" s="328"/>
      <c r="AV207" s="328"/>
      <c r="AW207" s="328"/>
      <c r="AX207" s="311"/>
      <c r="AY207" s="311"/>
    </row>
    <row r="208" spans="1:51" s="20" customFormat="1" ht="15.75" customHeight="1" x14ac:dyDescent="0.2">
      <c r="A208" s="563"/>
      <c r="B208" s="545"/>
      <c r="C208" s="291">
        <v>270</v>
      </c>
      <c r="D208" s="263" t="s">
        <v>191</v>
      </c>
      <c r="E208" s="259" t="s">
        <v>97</v>
      </c>
      <c r="F208" s="259" t="s">
        <v>456</v>
      </c>
      <c r="G208" s="259" t="s">
        <v>404</v>
      </c>
      <c r="H208" s="271" t="s">
        <v>4</v>
      </c>
      <c r="I208" s="271" t="s">
        <v>629</v>
      </c>
      <c r="J208" s="271">
        <v>30</v>
      </c>
      <c r="K208" s="271">
        <v>30</v>
      </c>
      <c r="L208" s="271">
        <v>0.47</v>
      </c>
      <c r="M208" s="236">
        <f t="shared" si="25"/>
        <v>50</v>
      </c>
      <c r="N208" s="329">
        <f t="shared" si="23"/>
        <v>30</v>
      </c>
      <c r="O208" s="198" t="str">
        <f t="shared" si="26"/>
        <v>OK</v>
      </c>
      <c r="P208" s="40"/>
      <c r="Q208" s="40">
        <v>50</v>
      </c>
      <c r="R208" s="40"/>
      <c r="S208" s="40"/>
      <c r="T208" s="40"/>
      <c r="U208" s="35"/>
      <c r="V208" s="40"/>
      <c r="W208" s="40"/>
      <c r="X208" s="40"/>
      <c r="Y208" s="40"/>
      <c r="Z208" s="40"/>
      <c r="AA208" s="40"/>
      <c r="AB208" s="40"/>
      <c r="AC208" s="40"/>
      <c r="AD208" s="40"/>
      <c r="AE208" s="40"/>
      <c r="AF208" s="40"/>
      <c r="AG208" s="40"/>
      <c r="AH208" s="40"/>
      <c r="AI208" s="46"/>
      <c r="AJ208" s="34">
        <f t="shared" si="22"/>
        <v>50</v>
      </c>
      <c r="AK208" s="54">
        <v>20</v>
      </c>
      <c r="AL208" s="147"/>
      <c r="AM208" s="309"/>
      <c r="AN208" s="309"/>
      <c r="AO208" s="308"/>
      <c r="AP208" s="308"/>
      <c r="AQ208" s="308"/>
      <c r="AR208" s="308"/>
      <c r="AS208" s="308"/>
      <c r="AT208" s="308"/>
      <c r="AU208" s="308"/>
      <c r="AV208" s="308"/>
      <c r="AW208" s="308"/>
      <c r="AX208" s="312"/>
      <c r="AY208" s="312"/>
    </row>
    <row r="209" spans="1:51" s="20" customFormat="1" ht="15.75" customHeight="1" x14ac:dyDescent="0.2">
      <c r="A209" s="563"/>
      <c r="B209" s="545"/>
      <c r="C209" s="291">
        <v>271</v>
      </c>
      <c r="D209" s="272" t="s">
        <v>192</v>
      </c>
      <c r="E209" s="259" t="s">
        <v>97</v>
      </c>
      <c r="F209" s="259" t="s">
        <v>456</v>
      </c>
      <c r="G209" s="273" t="s">
        <v>404</v>
      </c>
      <c r="H209" s="271" t="s">
        <v>4</v>
      </c>
      <c r="I209" s="271" t="s">
        <v>629</v>
      </c>
      <c r="J209" s="271">
        <v>30</v>
      </c>
      <c r="K209" s="271">
        <v>30</v>
      </c>
      <c r="L209" s="274">
        <v>0.6</v>
      </c>
      <c r="M209" s="236">
        <f t="shared" si="25"/>
        <v>30</v>
      </c>
      <c r="N209" s="329">
        <f t="shared" si="23"/>
        <v>10</v>
      </c>
      <c r="O209" s="198" t="str">
        <f t="shared" si="26"/>
        <v>OK</v>
      </c>
      <c r="P209" s="40"/>
      <c r="Q209" s="40">
        <v>30</v>
      </c>
      <c r="R209" s="40"/>
      <c r="S209" s="40"/>
      <c r="T209" s="40"/>
      <c r="U209" s="35"/>
      <c r="V209" s="40"/>
      <c r="W209" s="40"/>
      <c r="X209" s="40"/>
      <c r="Y209" s="40"/>
      <c r="Z209" s="40"/>
      <c r="AA209" s="40"/>
      <c r="AB209" s="40"/>
      <c r="AC209" s="40"/>
      <c r="AD209" s="40"/>
      <c r="AE209" s="40"/>
      <c r="AF209" s="40"/>
      <c r="AG209" s="40"/>
      <c r="AH209" s="40"/>
      <c r="AI209" s="46"/>
      <c r="AJ209" s="34">
        <f t="shared" si="22"/>
        <v>30</v>
      </c>
      <c r="AK209" s="54">
        <v>20</v>
      </c>
      <c r="AL209" s="147"/>
      <c r="AM209" s="309"/>
      <c r="AN209" s="309"/>
      <c r="AO209" s="308"/>
      <c r="AP209" s="308"/>
      <c r="AQ209" s="308"/>
      <c r="AR209" s="308"/>
      <c r="AS209" s="308"/>
      <c r="AT209" s="308"/>
      <c r="AU209" s="308"/>
      <c r="AV209" s="308"/>
      <c r="AW209" s="308"/>
      <c r="AX209" s="312"/>
      <c r="AY209" s="312"/>
    </row>
    <row r="210" spans="1:51" s="20" customFormat="1" ht="15.75" customHeight="1" x14ac:dyDescent="0.2">
      <c r="A210" s="563"/>
      <c r="B210" s="545"/>
      <c r="C210" s="291">
        <v>273</v>
      </c>
      <c r="D210" s="263" t="s">
        <v>132</v>
      </c>
      <c r="E210" s="259" t="s">
        <v>97</v>
      </c>
      <c r="F210" s="259" t="s">
        <v>123</v>
      </c>
      <c r="G210" s="259" t="s">
        <v>430</v>
      </c>
      <c r="H210" s="259" t="s">
        <v>71</v>
      </c>
      <c r="I210" s="271" t="s">
        <v>630</v>
      </c>
      <c r="J210" s="271">
        <v>30</v>
      </c>
      <c r="K210" s="271">
        <v>30</v>
      </c>
      <c r="L210" s="274">
        <v>18.12</v>
      </c>
      <c r="M210" s="236">
        <f t="shared" si="25"/>
        <v>6</v>
      </c>
      <c r="N210" s="329">
        <f t="shared" ref="N210:N215" si="27">M210-(SUM(AK210:AX210))</f>
        <v>0</v>
      </c>
      <c r="O210" s="198" t="str">
        <f t="shared" si="26"/>
        <v>ATENÇÃO</v>
      </c>
      <c r="P210" s="40"/>
      <c r="Q210" s="95">
        <v>6</v>
      </c>
      <c r="R210" s="36"/>
      <c r="S210" s="36"/>
      <c r="T210" s="36"/>
      <c r="U210" s="35"/>
      <c r="V210" s="36"/>
      <c r="W210" s="36"/>
      <c r="X210" s="36"/>
      <c r="Y210" s="36"/>
      <c r="Z210" s="36"/>
      <c r="AA210" s="36"/>
      <c r="AB210" s="36"/>
      <c r="AC210" s="36"/>
      <c r="AD210" s="36"/>
      <c r="AE210" s="36"/>
      <c r="AF210" s="36"/>
      <c r="AG210" s="36"/>
      <c r="AH210" s="36"/>
      <c r="AI210" s="35"/>
      <c r="AJ210" s="34">
        <f t="shared" si="22"/>
        <v>6</v>
      </c>
      <c r="AK210" s="54">
        <v>2</v>
      </c>
      <c r="AL210" s="147"/>
      <c r="AM210" s="309"/>
      <c r="AN210" s="309"/>
      <c r="AO210" s="308"/>
      <c r="AP210" s="308"/>
      <c r="AQ210" s="308"/>
      <c r="AR210" s="308"/>
      <c r="AS210" s="308"/>
      <c r="AT210" s="308"/>
      <c r="AU210" s="308"/>
      <c r="AV210" s="308"/>
      <c r="AW210" s="308"/>
      <c r="AX210" s="322">
        <v>4</v>
      </c>
      <c r="AY210" s="312"/>
    </row>
    <row r="211" spans="1:51" s="20" customFormat="1" ht="15.75" customHeight="1" x14ac:dyDescent="0.2">
      <c r="A211" s="563"/>
      <c r="B211" s="545"/>
      <c r="C211" s="291">
        <v>274</v>
      </c>
      <c r="D211" s="263" t="s">
        <v>23</v>
      </c>
      <c r="E211" s="259" t="s">
        <v>97</v>
      </c>
      <c r="F211" s="259" t="s">
        <v>123</v>
      </c>
      <c r="G211" s="271" t="s">
        <v>432</v>
      </c>
      <c r="H211" s="271" t="s">
        <v>71</v>
      </c>
      <c r="I211" s="271" t="s">
        <v>630</v>
      </c>
      <c r="J211" s="271">
        <v>30</v>
      </c>
      <c r="K211" s="271">
        <v>30</v>
      </c>
      <c r="L211" s="274">
        <v>41.49</v>
      </c>
      <c r="M211" s="236">
        <f t="shared" si="25"/>
        <v>6</v>
      </c>
      <c r="N211" s="329">
        <f t="shared" si="27"/>
        <v>0</v>
      </c>
      <c r="O211" s="198" t="str">
        <f t="shared" si="26"/>
        <v>ATENÇÃO</v>
      </c>
      <c r="P211" s="40"/>
      <c r="Q211" s="95">
        <v>6</v>
      </c>
      <c r="R211" s="36"/>
      <c r="S211" s="36"/>
      <c r="T211" s="36"/>
      <c r="U211" s="35"/>
      <c r="V211" s="36"/>
      <c r="W211" s="36"/>
      <c r="X211" s="36"/>
      <c r="Y211" s="36"/>
      <c r="Z211" s="36"/>
      <c r="AA211" s="36"/>
      <c r="AB211" s="36"/>
      <c r="AC211" s="36"/>
      <c r="AD211" s="36"/>
      <c r="AE211" s="36"/>
      <c r="AF211" s="36"/>
      <c r="AG211" s="36"/>
      <c r="AH211" s="36"/>
      <c r="AI211" s="35"/>
      <c r="AJ211" s="34">
        <f t="shared" si="22"/>
        <v>6</v>
      </c>
      <c r="AK211" s="54">
        <v>1</v>
      </c>
      <c r="AL211" s="147"/>
      <c r="AM211" s="309"/>
      <c r="AN211" s="309"/>
      <c r="AO211" s="308"/>
      <c r="AP211" s="308"/>
      <c r="AQ211" s="308"/>
      <c r="AR211" s="308"/>
      <c r="AS211" s="308"/>
      <c r="AT211" s="308"/>
      <c r="AU211" s="308"/>
      <c r="AV211" s="308"/>
      <c r="AW211" s="308"/>
      <c r="AX211" s="322">
        <v>5</v>
      </c>
      <c r="AY211" s="312"/>
    </row>
    <row r="212" spans="1:51" s="20" customFormat="1" ht="15.75" customHeight="1" x14ac:dyDescent="0.2">
      <c r="A212" s="563"/>
      <c r="B212" s="545"/>
      <c r="C212" s="291">
        <v>275</v>
      </c>
      <c r="D212" s="263" t="s">
        <v>134</v>
      </c>
      <c r="E212" s="271" t="s">
        <v>97</v>
      </c>
      <c r="F212" s="259" t="s">
        <v>123</v>
      </c>
      <c r="G212" s="271" t="s">
        <v>431</v>
      </c>
      <c r="H212" s="271" t="s">
        <v>71</v>
      </c>
      <c r="I212" s="271" t="s">
        <v>630</v>
      </c>
      <c r="J212" s="271">
        <v>30</v>
      </c>
      <c r="K212" s="271">
        <v>30</v>
      </c>
      <c r="L212" s="274">
        <v>43.38</v>
      </c>
      <c r="M212" s="236">
        <f t="shared" si="25"/>
        <v>6</v>
      </c>
      <c r="N212" s="329">
        <f t="shared" si="27"/>
        <v>0</v>
      </c>
      <c r="O212" s="198" t="str">
        <f t="shared" si="26"/>
        <v>ATENÇÃO</v>
      </c>
      <c r="P212" s="40"/>
      <c r="Q212" s="95">
        <v>6</v>
      </c>
      <c r="R212" s="36"/>
      <c r="S212" s="36"/>
      <c r="T212" s="36"/>
      <c r="U212" s="35"/>
      <c r="V212" s="36"/>
      <c r="W212" s="36"/>
      <c r="X212" s="36"/>
      <c r="Y212" s="36"/>
      <c r="Z212" s="36"/>
      <c r="AA212" s="36"/>
      <c r="AB212" s="36"/>
      <c r="AC212" s="36"/>
      <c r="AD212" s="36"/>
      <c r="AE212" s="36"/>
      <c r="AF212" s="36"/>
      <c r="AG212" s="36"/>
      <c r="AH212" s="36"/>
      <c r="AI212" s="35"/>
      <c r="AJ212" s="34">
        <f t="shared" si="22"/>
        <v>6</v>
      </c>
      <c r="AK212" s="54">
        <v>2</v>
      </c>
      <c r="AL212" s="147"/>
      <c r="AM212" s="309"/>
      <c r="AN212" s="309"/>
      <c r="AO212" s="308"/>
      <c r="AP212" s="308"/>
      <c r="AQ212" s="308"/>
      <c r="AR212" s="308"/>
      <c r="AS212" s="308"/>
      <c r="AT212" s="321">
        <v>2</v>
      </c>
      <c r="AU212" s="308"/>
      <c r="AV212" s="308"/>
      <c r="AW212" s="308"/>
      <c r="AX212" s="322">
        <v>2</v>
      </c>
      <c r="AY212" s="312"/>
    </row>
    <row r="213" spans="1:51" s="20" customFormat="1" ht="15.75" customHeight="1" x14ac:dyDescent="0.2">
      <c r="A213" s="563"/>
      <c r="B213" s="545"/>
      <c r="C213" s="291">
        <v>276</v>
      </c>
      <c r="D213" s="263" t="s">
        <v>128</v>
      </c>
      <c r="E213" s="259" t="s">
        <v>97</v>
      </c>
      <c r="F213" s="259" t="s">
        <v>123</v>
      </c>
      <c r="G213" s="259" t="s">
        <v>434</v>
      </c>
      <c r="H213" s="259" t="s">
        <v>71</v>
      </c>
      <c r="I213" s="271" t="s">
        <v>630</v>
      </c>
      <c r="J213" s="271">
        <v>30</v>
      </c>
      <c r="K213" s="271">
        <v>30</v>
      </c>
      <c r="L213" s="265">
        <v>12.09</v>
      </c>
      <c r="M213" s="236">
        <f t="shared" si="25"/>
        <v>6</v>
      </c>
      <c r="N213" s="329">
        <f t="shared" si="27"/>
        <v>0</v>
      </c>
      <c r="O213" s="198" t="str">
        <f t="shared" si="26"/>
        <v>ATENÇÃO</v>
      </c>
      <c r="P213" s="36"/>
      <c r="Q213" s="49">
        <v>6</v>
      </c>
      <c r="R213" s="36"/>
      <c r="S213" s="36"/>
      <c r="T213" s="36"/>
      <c r="U213" s="35"/>
      <c r="V213" s="36"/>
      <c r="W213" s="36"/>
      <c r="X213" s="36"/>
      <c r="Y213" s="36"/>
      <c r="Z213" s="36"/>
      <c r="AA213" s="36"/>
      <c r="AB213" s="36"/>
      <c r="AC213" s="36"/>
      <c r="AD213" s="36"/>
      <c r="AE213" s="36"/>
      <c r="AF213" s="36"/>
      <c r="AG213" s="36"/>
      <c r="AH213" s="36"/>
      <c r="AI213" s="35"/>
      <c r="AJ213" s="34">
        <f t="shared" si="22"/>
        <v>6</v>
      </c>
      <c r="AK213" s="54">
        <v>3</v>
      </c>
      <c r="AL213" s="147"/>
      <c r="AM213" s="309"/>
      <c r="AN213" s="309"/>
      <c r="AO213" s="308"/>
      <c r="AP213" s="308"/>
      <c r="AQ213" s="308"/>
      <c r="AR213" s="308"/>
      <c r="AS213" s="308"/>
      <c r="AT213" s="321">
        <v>2</v>
      </c>
      <c r="AU213" s="308"/>
      <c r="AV213" s="308"/>
      <c r="AW213" s="308"/>
      <c r="AX213" s="322">
        <v>1</v>
      </c>
      <c r="AY213" s="312"/>
    </row>
    <row r="214" spans="1:51" s="20" customFormat="1" ht="15.75" customHeight="1" x14ac:dyDescent="0.2">
      <c r="A214" s="563"/>
      <c r="B214" s="545"/>
      <c r="C214" s="291">
        <v>277</v>
      </c>
      <c r="D214" s="263" t="s">
        <v>27</v>
      </c>
      <c r="E214" s="271" t="s">
        <v>97</v>
      </c>
      <c r="F214" s="259" t="s">
        <v>123</v>
      </c>
      <c r="G214" s="271" t="s">
        <v>433</v>
      </c>
      <c r="H214" s="259" t="s">
        <v>71</v>
      </c>
      <c r="I214" s="271" t="s">
        <v>630</v>
      </c>
      <c r="J214" s="271">
        <v>30</v>
      </c>
      <c r="K214" s="271">
        <v>30</v>
      </c>
      <c r="L214" s="259">
        <v>36.44</v>
      </c>
      <c r="M214" s="236">
        <f t="shared" si="25"/>
        <v>10</v>
      </c>
      <c r="N214" s="329">
        <f t="shared" si="27"/>
        <v>5</v>
      </c>
      <c r="O214" s="198" t="str">
        <f t="shared" si="26"/>
        <v>OK</v>
      </c>
      <c r="P214" s="36"/>
      <c r="Q214" s="49">
        <v>10</v>
      </c>
      <c r="R214" s="36"/>
      <c r="S214" s="36"/>
      <c r="T214" s="36"/>
      <c r="U214" s="35"/>
      <c r="V214" s="36"/>
      <c r="W214" s="36"/>
      <c r="X214" s="36"/>
      <c r="Y214" s="36"/>
      <c r="Z214" s="36"/>
      <c r="AA214" s="36"/>
      <c r="AB214" s="36"/>
      <c r="AC214" s="36"/>
      <c r="AD214" s="36"/>
      <c r="AE214" s="36"/>
      <c r="AF214" s="36"/>
      <c r="AG214" s="36"/>
      <c r="AH214" s="36"/>
      <c r="AI214" s="35"/>
      <c r="AJ214" s="34">
        <f t="shared" si="22"/>
        <v>10</v>
      </c>
      <c r="AK214" s="54">
        <v>2</v>
      </c>
      <c r="AL214" s="147"/>
      <c r="AM214" s="308"/>
      <c r="AN214" s="308"/>
      <c r="AO214" s="308"/>
      <c r="AP214" s="308"/>
      <c r="AQ214" s="308"/>
      <c r="AR214" s="308"/>
      <c r="AS214" s="308"/>
      <c r="AT214" s="308"/>
      <c r="AU214" s="308"/>
      <c r="AV214" s="308"/>
      <c r="AW214" s="308"/>
      <c r="AX214" s="322">
        <v>3</v>
      </c>
      <c r="AY214" s="312"/>
    </row>
    <row r="215" spans="1:51" s="20" customFormat="1" ht="15.75" customHeight="1" x14ac:dyDescent="0.2">
      <c r="A215" s="563"/>
      <c r="B215" s="545"/>
      <c r="C215" s="291">
        <v>278</v>
      </c>
      <c r="D215" s="263" t="s">
        <v>133</v>
      </c>
      <c r="E215" s="259" t="s">
        <v>97</v>
      </c>
      <c r="F215" s="259" t="s">
        <v>123</v>
      </c>
      <c r="G215" s="259" t="s">
        <v>437</v>
      </c>
      <c r="H215" s="259" t="s">
        <v>71</v>
      </c>
      <c r="I215" s="271" t="s">
        <v>630</v>
      </c>
      <c r="J215" s="271">
        <v>30</v>
      </c>
      <c r="K215" s="271">
        <v>30</v>
      </c>
      <c r="L215" s="259">
        <v>33.119999999999997</v>
      </c>
      <c r="M215" s="236">
        <f t="shared" si="25"/>
        <v>6</v>
      </c>
      <c r="N215" s="329">
        <f t="shared" si="27"/>
        <v>0</v>
      </c>
      <c r="O215" s="198" t="str">
        <f t="shared" si="26"/>
        <v>ATENÇÃO</v>
      </c>
      <c r="P215" s="36"/>
      <c r="Q215" s="49">
        <v>6</v>
      </c>
      <c r="R215" s="36"/>
      <c r="S215" s="36"/>
      <c r="T215" s="36"/>
      <c r="U215" s="35"/>
      <c r="V215" s="36"/>
      <c r="W215" s="36"/>
      <c r="X215" s="36"/>
      <c r="Y215" s="36"/>
      <c r="Z215" s="36"/>
      <c r="AA215" s="36"/>
      <c r="AB215" s="36"/>
      <c r="AC215" s="36"/>
      <c r="AD215" s="36"/>
      <c r="AE215" s="36"/>
      <c r="AF215" s="36"/>
      <c r="AG215" s="36"/>
      <c r="AH215" s="36"/>
      <c r="AI215" s="35"/>
      <c r="AJ215" s="34">
        <f t="shared" si="22"/>
        <v>6</v>
      </c>
      <c r="AK215" s="54">
        <v>2</v>
      </c>
      <c r="AL215" s="147"/>
      <c r="AM215" s="308"/>
      <c r="AN215" s="308"/>
      <c r="AO215" s="308"/>
      <c r="AP215" s="308"/>
      <c r="AQ215" s="308"/>
      <c r="AR215" s="308"/>
      <c r="AS215" s="308"/>
      <c r="AT215" s="308"/>
      <c r="AU215" s="308"/>
      <c r="AV215" s="308"/>
      <c r="AW215" s="308"/>
      <c r="AX215" s="322">
        <v>4</v>
      </c>
      <c r="AY215" s="312"/>
    </row>
    <row r="216" spans="1:51" s="20" customFormat="1" ht="15.75" customHeight="1" x14ac:dyDescent="0.2">
      <c r="A216" s="563"/>
      <c r="B216" s="545"/>
      <c r="C216" s="291">
        <v>281</v>
      </c>
      <c r="D216" s="263" t="s">
        <v>122</v>
      </c>
      <c r="E216" s="259" t="s">
        <v>97</v>
      </c>
      <c r="F216" s="259" t="s">
        <v>123</v>
      </c>
      <c r="G216" s="259" t="s">
        <v>412</v>
      </c>
      <c r="H216" s="259" t="s">
        <v>4</v>
      </c>
      <c r="I216" s="271" t="s">
        <v>630</v>
      </c>
      <c r="J216" s="259">
        <v>30</v>
      </c>
      <c r="K216" s="271">
        <v>30</v>
      </c>
      <c r="L216" s="259">
        <v>0.47</v>
      </c>
      <c r="M216" s="236">
        <f t="shared" si="25"/>
        <v>15</v>
      </c>
      <c r="N216" s="329">
        <f t="shared" ref="N216:N218" si="28">M216-(SUM(AK216:AT216))</f>
        <v>0</v>
      </c>
      <c r="O216" s="198" t="str">
        <f t="shared" si="26"/>
        <v>ATENÇÃO</v>
      </c>
      <c r="P216" s="36"/>
      <c r="Q216" s="49">
        <v>15</v>
      </c>
      <c r="R216" s="36"/>
      <c r="S216" s="36"/>
      <c r="T216" s="36"/>
      <c r="U216" s="35"/>
      <c r="V216" s="36"/>
      <c r="W216" s="36"/>
      <c r="X216" s="36"/>
      <c r="Y216" s="36"/>
      <c r="Z216" s="36"/>
      <c r="AA216" s="36"/>
      <c r="AB216" s="36"/>
      <c r="AC216" s="36"/>
      <c r="AD216" s="36"/>
      <c r="AE216" s="36"/>
      <c r="AF216" s="36"/>
      <c r="AG216" s="36"/>
      <c r="AH216" s="36"/>
      <c r="AI216" s="35"/>
      <c r="AJ216" s="34">
        <f t="shared" si="22"/>
        <v>15</v>
      </c>
      <c r="AK216" s="54">
        <v>6</v>
      </c>
      <c r="AL216" s="147"/>
      <c r="AM216" s="309"/>
      <c r="AN216" s="309"/>
      <c r="AO216" s="308"/>
      <c r="AP216" s="308"/>
      <c r="AQ216" s="308"/>
      <c r="AR216" s="308"/>
      <c r="AS216" s="308"/>
      <c r="AT216" s="321">
        <v>9</v>
      </c>
      <c r="AU216" s="308"/>
      <c r="AV216" s="308"/>
      <c r="AW216" s="308"/>
      <c r="AX216" s="312"/>
      <c r="AY216" s="312"/>
    </row>
    <row r="217" spans="1:51" s="20" customFormat="1" ht="15.75" customHeight="1" x14ac:dyDescent="0.2">
      <c r="A217" s="563"/>
      <c r="B217" s="545"/>
      <c r="C217" s="291">
        <v>283</v>
      </c>
      <c r="D217" s="263" t="s">
        <v>130</v>
      </c>
      <c r="E217" s="259" t="s">
        <v>97</v>
      </c>
      <c r="F217" s="259" t="s">
        <v>123</v>
      </c>
      <c r="G217" s="259" t="s">
        <v>418</v>
      </c>
      <c r="H217" s="259" t="s">
        <v>4</v>
      </c>
      <c r="I217" s="271" t="s">
        <v>630</v>
      </c>
      <c r="J217" s="259">
        <v>30</v>
      </c>
      <c r="K217" s="271">
        <v>30</v>
      </c>
      <c r="L217" s="259">
        <v>0.51</v>
      </c>
      <c r="M217" s="236">
        <f t="shared" si="25"/>
        <v>12</v>
      </c>
      <c r="N217" s="329">
        <f t="shared" si="28"/>
        <v>0</v>
      </c>
      <c r="O217" s="198" t="str">
        <f t="shared" si="26"/>
        <v>ATENÇÃO</v>
      </c>
      <c r="P217" s="36"/>
      <c r="Q217" s="49">
        <v>12</v>
      </c>
      <c r="R217" s="36"/>
      <c r="S217" s="36"/>
      <c r="T217" s="36"/>
      <c r="U217" s="35"/>
      <c r="V217" s="36"/>
      <c r="W217" s="36"/>
      <c r="X217" s="36"/>
      <c r="Y217" s="36"/>
      <c r="Z217" s="36"/>
      <c r="AA217" s="36"/>
      <c r="AB217" s="36"/>
      <c r="AC217" s="36"/>
      <c r="AD217" s="36"/>
      <c r="AE217" s="36"/>
      <c r="AF217" s="36"/>
      <c r="AG217" s="36"/>
      <c r="AH217" s="36"/>
      <c r="AI217" s="35"/>
      <c r="AJ217" s="34">
        <f t="shared" si="22"/>
        <v>12</v>
      </c>
      <c r="AK217" s="54">
        <v>6</v>
      </c>
      <c r="AL217" s="147"/>
      <c r="AM217" s="309"/>
      <c r="AN217" s="309"/>
      <c r="AO217" s="308"/>
      <c r="AP217" s="308"/>
      <c r="AQ217" s="308"/>
      <c r="AR217" s="308"/>
      <c r="AS217" s="308"/>
      <c r="AT217" s="321">
        <v>6</v>
      </c>
      <c r="AU217" s="308"/>
      <c r="AV217" s="308"/>
      <c r="AW217" s="308"/>
      <c r="AX217" s="312"/>
      <c r="AY217" s="312"/>
    </row>
    <row r="218" spans="1:51" s="20" customFormat="1" ht="15.75" customHeight="1" x14ac:dyDescent="0.2">
      <c r="A218" s="563"/>
      <c r="B218" s="545"/>
      <c r="C218" s="291">
        <v>284</v>
      </c>
      <c r="D218" s="263" t="s">
        <v>131</v>
      </c>
      <c r="E218" s="259" t="s">
        <v>97</v>
      </c>
      <c r="F218" s="259" t="s">
        <v>123</v>
      </c>
      <c r="G218" s="259" t="s">
        <v>419</v>
      </c>
      <c r="H218" s="259" t="s">
        <v>4</v>
      </c>
      <c r="I218" s="271" t="s">
        <v>630</v>
      </c>
      <c r="J218" s="259">
        <v>30</v>
      </c>
      <c r="K218" s="271">
        <v>30</v>
      </c>
      <c r="L218" s="259">
        <v>1.07</v>
      </c>
      <c r="M218" s="236">
        <f t="shared" si="25"/>
        <v>10</v>
      </c>
      <c r="N218" s="329">
        <f t="shared" si="28"/>
        <v>0</v>
      </c>
      <c r="O218" s="198" t="str">
        <f t="shared" si="26"/>
        <v>ATENÇÃO</v>
      </c>
      <c r="P218" s="36"/>
      <c r="Q218" s="49">
        <v>10</v>
      </c>
      <c r="R218" s="36"/>
      <c r="S218" s="36"/>
      <c r="T218" s="36"/>
      <c r="U218" s="35"/>
      <c r="V218" s="36"/>
      <c r="W218" s="36"/>
      <c r="X218" s="36"/>
      <c r="Y218" s="36"/>
      <c r="Z218" s="36"/>
      <c r="AA218" s="36"/>
      <c r="AB218" s="36"/>
      <c r="AC218" s="36"/>
      <c r="AD218" s="36"/>
      <c r="AE218" s="36"/>
      <c r="AF218" s="36"/>
      <c r="AG218" s="36"/>
      <c r="AH218" s="36"/>
      <c r="AI218" s="35"/>
      <c r="AJ218" s="34">
        <f t="shared" si="22"/>
        <v>10</v>
      </c>
      <c r="AK218" s="54">
        <v>6</v>
      </c>
      <c r="AL218" s="147"/>
      <c r="AM218" s="309"/>
      <c r="AN218" s="309"/>
      <c r="AO218" s="308"/>
      <c r="AP218" s="308"/>
      <c r="AQ218" s="308"/>
      <c r="AR218" s="308"/>
      <c r="AS218" s="308"/>
      <c r="AT218" s="321">
        <v>4</v>
      </c>
      <c r="AU218" s="308"/>
      <c r="AV218" s="308"/>
      <c r="AW218" s="308"/>
      <c r="AX218" s="312"/>
      <c r="AY218" s="312"/>
    </row>
    <row r="219" spans="1:51" s="20" customFormat="1" ht="15.75" customHeight="1" x14ac:dyDescent="0.2">
      <c r="A219" s="563"/>
      <c r="B219" s="545"/>
      <c r="C219" s="291">
        <v>285</v>
      </c>
      <c r="D219" s="263" t="s">
        <v>36</v>
      </c>
      <c r="E219" s="259" t="s">
        <v>97</v>
      </c>
      <c r="F219" s="259" t="s">
        <v>123</v>
      </c>
      <c r="G219" s="259" t="s">
        <v>425</v>
      </c>
      <c r="H219" s="259" t="s">
        <v>4</v>
      </c>
      <c r="I219" s="271" t="s">
        <v>630</v>
      </c>
      <c r="J219" s="259">
        <v>30</v>
      </c>
      <c r="K219" s="271">
        <v>30</v>
      </c>
      <c r="L219" s="259">
        <v>2.29</v>
      </c>
      <c r="M219" s="236">
        <f t="shared" si="25"/>
        <v>6</v>
      </c>
      <c r="N219" s="329">
        <f>M219-(SUM(AK219:AX219))</f>
        <v>0</v>
      </c>
      <c r="O219" s="198" t="str">
        <f t="shared" si="26"/>
        <v>ATENÇÃO</v>
      </c>
      <c r="P219" s="36"/>
      <c r="Q219" s="49">
        <v>6</v>
      </c>
      <c r="R219" s="36"/>
      <c r="S219" s="36"/>
      <c r="T219" s="36"/>
      <c r="U219" s="35"/>
      <c r="V219" s="36"/>
      <c r="W219" s="36"/>
      <c r="X219" s="36"/>
      <c r="Y219" s="36"/>
      <c r="Z219" s="36"/>
      <c r="AA219" s="36"/>
      <c r="AB219" s="36"/>
      <c r="AC219" s="36"/>
      <c r="AD219" s="36"/>
      <c r="AE219" s="36"/>
      <c r="AF219" s="36"/>
      <c r="AG219" s="36"/>
      <c r="AH219" s="36"/>
      <c r="AI219" s="35"/>
      <c r="AJ219" s="34">
        <f t="shared" si="22"/>
        <v>6</v>
      </c>
      <c r="AK219" s="34"/>
      <c r="AL219" s="147"/>
      <c r="AM219" s="309"/>
      <c r="AN219" s="309"/>
      <c r="AO219" s="308"/>
      <c r="AP219" s="308"/>
      <c r="AQ219" s="308"/>
      <c r="AR219" s="308"/>
      <c r="AS219" s="308"/>
      <c r="AT219" s="308"/>
      <c r="AU219" s="308"/>
      <c r="AV219" s="308"/>
      <c r="AW219" s="308"/>
      <c r="AX219" s="322">
        <v>6</v>
      </c>
      <c r="AY219" s="312"/>
    </row>
    <row r="220" spans="1:51" s="20" customFormat="1" ht="15.75" customHeight="1" x14ac:dyDescent="0.2">
      <c r="A220" s="563"/>
      <c r="B220" s="545"/>
      <c r="C220" s="291">
        <v>287</v>
      </c>
      <c r="D220" s="263" t="s">
        <v>48</v>
      </c>
      <c r="E220" s="259" t="s">
        <v>97</v>
      </c>
      <c r="F220" s="259" t="s">
        <v>123</v>
      </c>
      <c r="G220" s="259" t="s">
        <v>407</v>
      </c>
      <c r="H220" s="259" t="s">
        <v>4</v>
      </c>
      <c r="I220" s="271" t="s">
        <v>630</v>
      </c>
      <c r="J220" s="259">
        <v>30</v>
      </c>
      <c r="K220" s="271">
        <v>30</v>
      </c>
      <c r="L220" s="259">
        <v>6.51</v>
      </c>
      <c r="M220" s="236">
        <f t="shared" si="25"/>
        <v>6</v>
      </c>
      <c r="N220" s="329">
        <f t="shared" si="23"/>
        <v>6</v>
      </c>
      <c r="O220" s="198" t="str">
        <f t="shared" si="26"/>
        <v>OK</v>
      </c>
      <c r="P220" s="36"/>
      <c r="Q220" s="49">
        <v>6</v>
      </c>
      <c r="R220" s="36"/>
      <c r="S220" s="36"/>
      <c r="T220" s="36"/>
      <c r="U220" s="35"/>
      <c r="V220" s="36"/>
      <c r="W220" s="36"/>
      <c r="X220" s="36"/>
      <c r="Y220" s="36"/>
      <c r="Z220" s="36"/>
      <c r="AA220" s="36"/>
      <c r="AB220" s="36"/>
      <c r="AC220" s="36"/>
      <c r="AD220" s="36"/>
      <c r="AE220" s="36"/>
      <c r="AF220" s="36"/>
      <c r="AG220" s="36"/>
      <c r="AH220" s="36"/>
      <c r="AI220" s="35"/>
      <c r="AJ220" s="34">
        <f t="shared" ref="AJ220:AJ249" si="29">SUM(P220:U220)+SUM(AF220:AI220)</f>
        <v>6</v>
      </c>
      <c r="AK220" s="34"/>
      <c r="AL220" s="147"/>
      <c r="AM220" s="309"/>
      <c r="AN220" s="309"/>
      <c r="AO220" s="308"/>
      <c r="AP220" s="308"/>
      <c r="AQ220" s="308"/>
      <c r="AR220" s="308"/>
      <c r="AS220" s="308"/>
      <c r="AT220" s="308"/>
      <c r="AU220" s="308"/>
      <c r="AV220" s="308"/>
      <c r="AW220" s="308"/>
      <c r="AX220" s="312"/>
      <c r="AY220" s="312"/>
    </row>
    <row r="221" spans="1:51" s="20" customFormat="1" ht="15.75" customHeight="1" x14ac:dyDescent="0.2">
      <c r="A221" s="563"/>
      <c r="B221" s="545"/>
      <c r="C221" s="291">
        <v>289</v>
      </c>
      <c r="D221" s="263" t="s">
        <v>124</v>
      </c>
      <c r="E221" s="259" t="s">
        <v>97</v>
      </c>
      <c r="F221" s="259" t="s">
        <v>123</v>
      </c>
      <c r="G221" s="259" t="s">
        <v>413</v>
      </c>
      <c r="H221" s="259" t="s">
        <v>4</v>
      </c>
      <c r="I221" s="271" t="s">
        <v>630</v>
      </c>
      <c r="J221" s="259">
        <v>30</v>
      </c>
      <c r="K221" s="271">
        <v>30</v>
      </c>
      <c r="L221" s="259">
        <v>1.18</v>
      </c>
      <c r="M221" s="236">
        <f t="shared" si="25"/>
        <v>15</v>
      </c>
      <c r="N221" s="329">
        <f>M221-(SUM(AK221:AX221))</f>
        <v>0</v>
      </c>
      <c r="O221" s="198" t="str">
        <f t="shared" si="26"/>
        <v>ATENÇÃO</v>
      </c>
      <c r="P221" s="36"/>
      <c r="Q221" s="49">
        <v>15</v>
      </c>
      <c r="R221" s="36"/>
      <c r="S221" s="36"/>
      <c r="T221" s="36"/>
      <c r="U221" s="35"/>
      <c r="V221" s="36"/>
      <c r="W221" s="36"/>
      <c r="X221" s="36"/>
      <c r="Y221" s="36"/>
      <c r="Z221" s="36"/>
      <c r="AA221" s="36"/>
      <c r="AB221" s="36"/>
      <c r="AC221" s="36"/>
      <c r="AD221" s="36"/>
      <c r="AE221" s="36"/>
      <c r="AF221" s="36"/>
      <c r="AG221" s="36"/>
      <c r="AH221" s="36"/>
      <c r="AI221" s="35"/>
      <c r="AJ221" s="34">
        <f t="shared" si="29"/>
        <v>15</v>
      </c>
      <c r="AK221" s="34"/>
      <c r="AL221" s="147"/>
      <c r="AM221" s="309"/>
      <c r="AN221" s="309"/>
      <c r="AO221" s="308"/>
      <c r="AP221" s="308"/>
      <c r="AQ221" s="308"/>
      <c r="AR221" s="308"/>
      <c r="AS221" s="308"/>
      <c r="AT221" s="308"/>
      <c r="AU221" s="308"/>
      <c r="AV221" s="308"/>
      <c r="AW221" s="308"/>
      <c r="AX221" s="322">
        <v>15</v>
      </c>
      <c r="AY221" s="312"/>
    </row>
    <row r="222" spans="1:51" s="20" customFormat="1" ht="15.75" customHeight="1" x14ac:dyDescent="0.2">
      <c r="A222" s="563"/>
      <c r="B222" s="545"/>
      <c r="C222" s="291">
        <v>290</v>
      </c>
      <c r="D222" s="258" t="s">
        <v>49</v>
      </c>
      <c r="E222" s="259" t="s">
        <v>97</v>
      </c>
      <c r="F222" s="259" t="s">
        <v>123</v>
      </c>
      <c r="G222" s="259" t="s">
        <v>408</v>
      </c>
      <c r="H222" s="259" t="s">
        <v>4</v>
      </c>
      <c r="I222" s="271" t="s">
        <v>630</v>
      </c>
      <c r="J222" s="259">
        <v>30</v>
      </c>
      <c r="K222" s="271">
        <v>30</v>
      </c>
      <c r="L222" s="259">
        <v>20.07</v>
      </c>
      <c r="M222" s="236">
        <f t="shared" si="25"/>
        <v>6</v>
      </c>
      <c r="N222" s="329">
        <f t="shared" si="23"/>
        <v>6</v>
      </c>
      <c r="O222" s="198" t="str">
        <f t="shared" si="26"/>
        <v>OK</v>
      </c>
      <c r="P222" s="36"/>
      <c r="Q222" s="49">
        <v>6</v>
      </c>
      <c r="R222" s="36"/>
      <c r="S222" s="36"/>
      <c r="T222" s="36"/>
      <c r="U222" s="35"/>
      <c r="V222" s="36"/>
      <c r="W222" s="36"/>
      <c r="X222" s="36"/>
      <c r="Y222" s="36"/>
      <c r="Z222" s="36"/>
      <c r="AA222" s="36"/>
      <c r="AB222" s="36"/>
      <c r="AC222" s="36"/>
      <c r="AD222" s="36"/>
      <c r="AE222" s="36"/>
      <c r="AF222" s="36"/>
      <c r="AG222" s="36"/>
      <c r="AH222" s="36"/>
      <c r="AI222" s="35"/>
      <c r="AJ222" s="34">
        <f t="shared" si="29"/>
        <v>6</v>
      </c>
      <c r="AK222" s="34"/>
      <c r="AL222" s="147"/>
      <c r="AM222" s="309"/>
      <c r="AN222" s="309"/>
      <c r="AO222" s="308"/>
      <c r="AP222" s="308"/>
      <c r="AQ222" s="308"/>
      <c r="AR222" s="308"/>
      <c r="AS222" s="308"/>
      <c r="AT222" s="308"/>
      <c r="AU222" s="308"/>
      <c r="AV222" s="308"/>
      <c r="AW222" s="308"/>
      <c r="AX222" s="312"/>
      <c r="AY222" s="312"/>
    </row>
    <row r="223" spans="1:51" s="20" customFormat="1" ht="15.75" customHeight="1" x14ac:dyDescent="0.2">
      <c r="A223" s="563"/>
      <c r="B223" s="545"/>
      <c r="C223" s="291">
        <v>291</v>
      </c>
      <c r="D223" s="263" t="s">
        <v>37</v>
      </c>
      <c r="E223" s="259" t="s">
        <v>97</v>
      </c>
      <c r="F223" s="259" t="s">
        <v>123</v>
      </c>
      <c r="G223" s="259" t="s">
        <v>438</v>
      </c>
      <c r="H223" s="259" t="s">
        <v>4</v>
      </c>
      <c r="I223" s="271" t="s">
        <v>630</v>
      </c>
      <c r="J223" s="259">
        <v>30</v>
      </c>
      <c r="K223" s="271">
        <v>30</v>
      </c>
      <c r="L223" s="265">
        <v>8.4</v>
      </c>
      <c r="M223" s="236">
        <f t="shared" si="25"/>
        <v>6</v>
      </c>
      <c r="N223" s="329">
        <f>M223-(SUM(AK223:AX223))</f>
        <v>0</v>
      </c>
      <c r="O223" s="198" t="str">
        <f t="shared" si="26"/>
        <v>ATENÇÃO</v>
      </c>
      <c r="P223" s="36"/>
      <c r="Q223" s="49">
        <v>6</v>
      </c>
      <c r="R223" s="36"/>
      <c r="S223" s="36"/>
      <c r="T223" s="36"/>
      <c r="U223" s="35"/>
      <c r="V223" s="36"/>
      <c r="W223" s="36"/>
      <c r="X223" s="36"/>
      <c r="Y223" s="36"/>
      <c r="Z223" s="36"/>
      <c r="AA223" s="36"/>
      <c r="AB223" s="36"/>
      <c r="AC223" s="36"/>
      <c r="AD223" s="36"/>
      <c r="AE223" s="36"/>
      <c r="AF223" s="36"/>
      <c r="AG223" s="36"/>
      <c r="AH223" s="36"/>
      <c r="AI223" s="35"/>
      <c r="AJ223" s="34">
        <f t="shared" si="29"/>
        <v>6</v>
      </c>
      <c r="AK223" s="34"/>
      <c r="AL223" s="147"/>
      <c r="AM223" s="309"/>
      <c r="AN223" s="309"/>
      <c r="AO223" s="308"/>
      <c r="AP223" s="308"/>
      <c r="AQ223" s="308"/>
      <c r="AR223" s="308"/>
      <c r="AS223" s="308"/>
      <c r="AT223" s="308"/>
      <c r="AU223" s="308"/>
      <c r="AV223" s="308"/>
      <c r="AW223" s="308"/>
      <c r="AX223" s="322">
        <v>6</v>
      </c>
      <c r="AY223" s="312"/>
    </row>
    <row r="224" spans="1:51" s="21" customFormat="1" ht="15.75" customHeight="1" x14ac:dyDescent="0.2">
      <c r="A224" s="563"/>
      <c r="B224" s="545"/>
      <c r="C224" s="291">
        <v>294</v>
      </c>
      <c r="D224" s="276" t="s">
        <v>145</v>
      </c>
      <c r="E224" s="259" t="s">
        <v>97</v>
      </c>
      <c r="F224" s="259" t="s">
        <v>123</v>
      </c>
      <c r="G224" s="259" t="s">
        <v>403</v>
      </c>
      <c r="H224" s="259" t="s">
        <v>4</v>
      </c>
      <c r="I224" s="271" t="s">
        <v>630</v>
      </c>
      <c r="J224" s="259">
        <v>30</v>
      </c>
      <c r="K224" s="271">
        <v>30</v>
      </c>
      <c r="L224" s="265">
        <v>2.15</v>
      </c>
      <c r="M224" s="236">
        <f t="shared" si="25"/>
        <v>20</v>
      </c>
      <c r="N224" s="329">
        <f>M224-(SUM(AK224:AT224))</f>
        <v>0</v>
      </c>
      <c r="O224" s="198" t="str">
        <f t="shared" si="26"/>
        <v>ATENÇÃO</v>
      </c>
      <c r="P224" s="58"/>
      <c r="Q224" s="51">
        <v>20</v>
      </c>
      <c r="R224" s="58"/>
      <c r="S224" s="58"/>
      <c r="T224" s="58"/>
      <c r="U224" s="35"/>
      <c r="V224" s="58"/>
      <c r="W224" s="58"/>
      <c r="X224" s="58"/>
      <c r="Y224" s="58"/>
      <c r="Z224" s="58"/>
      <c r="AA224" s="58"/>
      <c r="AB224" s="58"/>
      <c r="AC224" s="58"/>
      <c r="AD224" s="36"/>
      <c r="AE224" s="58"/>
      <c r="AF224" s="58"/>
      <c r="AG224" s="36"/>
      <c r="AH224" s="36"/>
      <c r="AI224" s="34"/>
      <c r="AJ224" s="34">
        <f t="shared" si="29"/>
        <v>20</v>
      </c>
      <c r="AK224" s="54">
        <v>10</v>
      </c>
      <c r="AL224" s="147"/>
      <c r="AM224" s="308"/>
      <c r="AN224" s="308"/>
      <c r="AO224" s="309"/>
      <c r="AP224" s="309"/>
      <c r="AQ224" s="309"/>
      <c r="AR224" s="309"/>
      <c r="AS224" s="309"/>
      <c r="AT224" s="320">
        <v>10</v>
      </c>
      <c r="AU224" s="309"/>
      <c r="AV224" s="308"/>
      <c r="AW224" s="308"/>
      <c r="AX224" s="312"/>
      <c r="AY224" s="312"/>
    </row>
    <row r="225" spans="1:51" s="21" customFormat="1" ht="15.75" customHeight="1" x14ac:dyDescent="0.2">
      <c r="A225" s="563"/>
      <c r="B225" s="545"/>
      <c r="C225" s="291">
        <v>296</v>
      </c>
      <c r="D225" s="263" t="s">
        <v>84</v>
      </c>
      <c r="E225" s="259" t="s">
        <v>97</v>
      </c>
      <c r="F225" s="259" t="s">
        <v>123</v>
      </c>
      <c r="G225" s="259" t="s">
        <v>435</v>
      </c>
      <c r="H225" s="259" t="s">
        <v>4</v>
      </c>
      <c r="I225" s="271" t="s">
        <v>630</v>
      </c>
      <c r="J225" s="259">
        <v>30</v>
      </c>
      <c r="K225" s="271">
        <v>30</v>
      </c>
      <c r="L225" s="259">
        <v>5.78</v>
      </c>
      <c r="M225" s="236">
        <f t="shared" si="25"/>
        <v>14</v>
      </c>
      <c r="N225" s="329">
        <f>M225-(SUM(AK225:AU225))</f>
        <v>0</v>
      </c>
      <c r="O225" s="198" t="str">
        <f t="shared" si="26"/>
        <v>ATENÇÃO</v>
      </c>
      <c r="P225" s="36"/>
      <c r="Q225" s="49">
        <v>14</v>
      </c>
      <c r="R225" s="36"/>
      <c r="S225" s="36"/>
      <c r="T225" s="36"/>
      <c r="U225" s="35"/>
      <c r="V225" s="36"/>
      <c r="W225" s="36"/>
      <c r="X225" s="36"/>
      <c r="Y225" s="36"/>
      <c r="Z225" s="36"/>
      <c r="AA225" s="36"/>
      <c r="AB225" s="36"/>
      <c r="AC225" s="36"/>
      <c r="AD225" s="36"/>
      <c r="AE225" s="36"/>
      <c r="AF225" s="36"/>
      <c r="AG225" s="36"/>
      <c r="AH225" s="36"/>
      <c r="AI225" s="35"/>
      <c r="AJ225" s="34">
        <f t="shared" si="29"/>
        <v>14</v>
      </c>
      <c r="AK225" s="54">
        <v>8</v>
      </c>
      <c r="AL225" s="147"/>
      <c r="AM225" s="309"/>
      <c r="AN225" s="309"/>
      <c r="AO225" s="309"/>
      <c r="AP225" s="309"/>
      <c r="AQ225" s="309"/>
      <c r="AR225" s="309"/>
      <c r="AS225" s="309"/>
      <c r="AT225" s="320">
        <v>6</v>
      </c>
      <c r="AU225" s="309"/>
      <c r="AV225" s="308"/>
      <c r="AW225" s="308"/>
      <c r="AX225" s="312"/>
      <c r="AY225" s="312"/>
    </row>
    <row r="226" spans="1:51" s="21" customFormat="1" ht="30.75" x14ac:dyDescent="0.2">
      <c r="A226" s="563"/>
      <c r="B226" s="545"/>
      <c r="C226" s="291">
        <v>297</v>
      </c>
      <c r="D226" s="263" t="s">
        <v>224</v>
      </c>
      <c r="E226" s="259" t="s">
        <v>97</v>
      </c>
      <c r="F226" s="259" t="s">
        <v>123</v>
      </c>
      <c r="G226" s="259" t="s">
        <v>411</v>
      </c>
      <c r="H226" s="259" t="s">
        <v>4</v>
      </c>
      <c r="I226" s="271" t="s">
        <v>630</v>
      </c>
      <c r="J226" s="259">
        <v>30</v>
      </c>
      <c r="K226" s="271">
        <v>30</v>
      </c>
      <c r="L226" s="259">
        <v>0.45</v>
      </c>
      <c r="M226" s="236">
        <f t="shared" si="25"/>
        <v>20</v>
      </c>
      <c r="N226" s="329">
        <f>M226-(SUM(AK226:AX226))</f>
        <v>4</v>
      </c>
      <c r="O226" s="198" t="str">
        <f t="shared" si="26"/>
        <v>OK</v>
      </c>
      <c r="P226" s="36"/>
      <c r="Q226" s="49">
        <v>20</v>
      </c>
      <c r="R226" s="36"/>
      <c r="S226" s="36"/>
      <c r="T226" s="36"/>
      <c r="U226" s="35"/>
      <c r="V226" s="36"/>
      <c r="W226" s="36"/>
      <c r="X226" s="36"/>
      <c r="Y226" s="36"/>
      <c r="Z226" s="36"/>
      <c r="AA226" s="36"/>
      <c r="AB226" s="36"/>
      <c r="AC226" s="36"/>
      <c r="AD226" s="36"/>
      <c r="AE226" s="36"/>
      <c r="AF226" s="36"/>
      <c r="AG226" s="36"/>
      <c r="AH226" s="36"/>
      <c r="AI226" s="35"/>
      <c r="AJ226" s="34">
        <f t="shared" si="29"/>
        <v>20</v>
      </c>
      <c r="AK226" s="54">
        <v>6</v>
      </c>
      <c r="AL226" s="147"/>
      <c r="AM226" s="309"/>
      <c r="AN226" s="309"/>
      <c r="AO226" s="309"/>
      <c r="AP226" s="309"/>
      <c r="AQ226" s="309"/>
      <c r="AR226" s="309"/>
      <c r="AS226" s="309"/>
      <c r="AT226" s="309"/>
      <c r="AU226" s="309"/>
      <c r="AV226" s="308"/>
      <c r="AW226" s="308"/>
      <c r="AX226" s="322">
        <v>10</v>
      </c>
      <c r="AY226" s="312"/>
    </row>
    <row r="227" spans="1:51" s="21" customFormat="1" ht="15.75" customHeight="1" x14ac:dyDescent="0.2">
      <c r="A227" s="563"/>
      <c r="B227" s="545"/>
      <c r="C227" s="291">
        <v>298</v>
      </c>
      <c r="D227" s="258" t="s">
        <v>24</v>
      </c>
      <c r="E227" s="259" t="s">
        <v>97</v>
      </c>
      <c r="F227" s="259" t="s">
        <v>123</v>
      </c>
      <c r="G227" s="259" t="s">
        <v>421</v>
      </c>
      <c r="H227" s="259" t="s">
        <v>4</v>
      </c>
      <c r="I227" s="259" t="s">
        <v>631</v>
      </c>
      <c r="J227" s="259">
        <v>30</v>
      </c>
      <c r="K227" s="271">
        <v>30</v>
      </c>
      <c r="L227" s="259">
        <v>6.74</v>
      </c>
      <c r="M227" s="236">
        <f t="shared" si="25"/>
        <v>6</v>
      </c>
      <c r="N227" s="329">
        <f t="shared" si="23"/>
        <v>6</v>
      </c>
      <c r="O227" s="198" t="str">
        <f t="shared" si="26"/>
        <v>OK</v>
      </c>
      <c r="P227" s="36"/>
      <c r="Q227" s="49">
        <v>6</v>
      </c>
      <c r="R227" s="36"/>
      <c r="S227" s="36"/>
      <c r="T227" s="36"/>
      <c r="U227" s="35"/>
      <c r="V227" s="36"/>
      <c r="W227" s="36"/>
      <c r="X227" s="36"/>
      <c r="Y227" s="36"/>
      <c r="Z227" s="36"/>
      <c r="AA227" s="36"/>
      <c r="AB227" s="36"/>
      <c r="AC227" s="36"/>
      <c r="AD227" s="36"/>
      <c r="AE227" s="36"/>
      <c r="AF227" s="36"/>
      <c r="AG227" s="36"/>
      <c r="AH227" s="36"/>
      <c r="AI227" s="35"/>
      <c r="AJ227" s="34">
        <f t="shared" si="29"/>
        <v>6</v>
      </c>
      <c r="AK227" s="34"/>
      <c r="AL227" s="147"/>
      <c r="AM227" s="309"/>
      <c r="AN227" s="309"/>
      <c r="AO227" s="309"/>
      <c r="AP227" s="309"/>
      <c r="AQ227" s="309"/>
      <c r="AR227" s="309"/>
      <c r="AS227" s="309"/>
      <c r="AT227" s="309"/>
      <c r="AU227" s="309"/>
      <c r="AV227" s="308"/>
      <c r="AW227" s="308"/>
      <c r="AX227" s="312"/>
      <c r="AY227" s="312"/>
    </row>
    <row r="228" spans="1:51" s="21" customFormat="1" ht="15.75" customHeight="1" x14ac:dyDescent="0.2">
      <c r="A228" s="563"/>
      <c r="B228" s="545"/>
      <c r="C228" s="291">
        <v>299</v>
      </c>
      <c r="D228" s="258" t="s">
        <v>127</v>
      </c>
      <c r="E228" s="259" t="s">
        <v>97</v>
      </c>
      <c r="F228" s="259" t="s">
        <v>123</v>
      </c>
      <c r="G228" s="259" t="s">
        <v>421</v>
      </c>
      <c r="H228" s="259" t="s">
        <v>4</v>
      </c>
      <c r="I228" s="259" t="s">
        <v>630</v>
      </c>
      <c r="J228" s="259">
        <v>30</v>
      </c>
      <c r="K228" s="271">
        <v>30</v>
      </c>
      <c r="L228" s="259">
        <v>9.16</v>
      </c>
      <c r="M228" s="236">
        <f t="shared" si="25"/>
        <v>4</v>
      </c>
      <c r="N228" s="329">
        <f>M228-(SUM(AK228:AX228))</f>
        <v>0</v>
      </c>
      <c r="O228" s="198" t="str">
        <f t="shared" si="26"/>
        <v>ATENÇÃO</v>
      </c>
      <c r="P228" s="36"/>
      <c r="Q228" s="49">
        <v>4</v>
      </c>
      <c r="R228" s="36"/>
      <c r="S228" s="36"/>
      <c r="T228" s="36"/>
      <c r="U228" s="35"/>
      <c r="V228" s="36"/>
      <c r="W228" s="36"/>
      <c r="X228" s="36"/>
      <c r="Y228" s="36"/>
      <c r="Z228" s="36"/>
      <c r="AA228" s="36"/>
      <c r="AB228" s="36"/>
      <c r="AC228" s="36"/>
      <c r="AD228" s="36"/>
      <c r="AE228" s="36"/>
      <c r="AF228" s="36"/>
      <c r="AG228" s="36"/>
      <c r="AH228" s="36"/>
      <c r="AI228" s="35"/>
      <c r="AJ228" s="34">
        <f t="shared" si="29"/>
        <v>4</v>
      </c>
      <c r="AK228" s="34"/>
      <c r="AL228" s="147"/>
      <c r="AM228" s="309"/>
      <c r="AN228" s="309"/>
      <c r="AO228" s="309"/>
      <c r="AP228" s="309"/>
      <c r="AQ228" s="309"/>
      <c r="AR228" s="309"/>
      <c r="AS228" s="309"/>
      <c r="AT228" s="309"/>
      <c r="AU228" s="309"/>
      <c r="AV228" s="308"/>
      <c r="AW228" s="308"/>
      <c r="AX228" s="322">
        <v>4</v>
      </c>
      <c r="AY228" s="312"/>
    </row>
    <row r="229" spans="1:51" s="21" customFormat="1" ht="15.75" customHeight="1" x14ac:dyDescent="0.2">
      <c r="A229" s="563"/>
      <c r="B229" s="545"/>
      <c r="C229" s="291">
        <v>300</v>
      </c>
      <c r="D229" s="258" t="s">
        <v>26</v>
      </c>
      <c r="E229" s="259" t="s">
        <v>97</v>
      </c>
      <c r="F229" s="259" t="s">
        <v>123</v>
      </c>
      <c r="G229" s="259" t="s">
        <v>423</v>
      </c>
      <c r="H229" s="259" t="s">
        <v>4</v>
      </c>
      <c r="I229" s="259" t="s">
        <v>631</v>
      </c>
      <c r="J229" s="259">
        <v>30</v>
      </c>
      <c r="K229" s="271">
        <v>30</v>
      </c>
      <c r="L229" s="259">
        <v>17.03</v>
      </c>
      <c r="M229" s="236">
        <f t="shared" si="25"/>
        <v>6</v>
      </c>
      <c r="N229" s="329">
        <f>M229-(SUM(AP229:AX229))</f>
        <v>3</v>
      </c>
      <c r="O229" s="198" t="str">
        <f t="shared" si="26"/>
        <v>OK</v>
      </c>
      <c r="P229" s="36"/>
      <c r="Q229" s="49">
        <v>6</v>
      </c>
      <c r="R229" s="36"/>
      <c r="S229" s="36"/>
      <c r="T229" s="36"/>
      <c r="U229" s="35"/>
      <c r="V229" s="36"/>
      <c r="W229" s="36"/>
      <c r="X229" s="36"/>
      <c r="Y229" s="36"/>
      <c r="Z229" s="36"/>
      <c r="AA229" s="36"/>
      <c r="AB229" s="36"/>
      <c r="AC229" s="36"/>
      <c r="AD229" s="36"/>
      <c r="AE229" s="36"/>
      <c r="AF229" s="36"/>
      <c r="AG229" s="36"/>
      <c r="AH229" s="36"/>
      <c r="AI229" s="35"/>
      <c r="AJ229" s="34">
        <f t="shared" si="29"/>
        <v>6</v>
      </c>
      <c r="AK229" s="34"/>
      <c r="AL229" s="147"/>
      <c r="AM229" s="309"/>
      <c r="AN229" s="309"/>
      <c r="AO229" s="309"/>
      <c r="AP229" s="309"/>
      <c r="AQ229" s="309"/>
      <c r="AR229" s="309"/>
      <c r="AS229" s="309"/>
      <c r="AT229" s="309"/>
      <c r="AU229" s="309"/>
      <c r="AV229" s="308"/>
      <c r="AW229" s="308"/>
      <c r="AX229" s="322">
        <v>3</v>
      </c>
      <c r="AY229" s="312"/>
    </row>
    <row r="230" spans="1:51" s="21" customFormat="1" ht="15.75" customHeight="1" x14ac:dyDescent="0.2">
      <c r="A230" s="563"/>
      <c r="B230" s="545"/>
      <c r="C230" s="291">
        <v>301</v>
      </c>
      <c r="D230" s="258" t="s">
        <v>125</v>
      </c>
      <c r="E230" s="259" t="s">
        <v>97</v>
      </c>
      <c r="F230" s="259" t="s">
        <v>123</v>
      </c>
      <c r="G230" s="259" t="s">
        <v>423</v>
      </c>
      <c r="H230" s="259" t="s">
        <v>4</v>
      </c>
      <c r="I230" s="259" t="s">
        <v>630</v>
      </c>
      <c r="J230" s="259">
        <v>30</v>
      </c>
      <c r="K230" s="271">
        <v>30</v>
      </c>
      <c r="L230" s="259">
        <v>16.489999999999998</v>
      </c>
      <c r="M230" s="236">
        <f t="shared" si="25"/>
        <v>6</v>
      </c>
      <c r="N230" s="329">
        <f>M230-(SUM(AK230:AX230))</f>
        <v>3</v>
      </c>
      <c r="O230" s="198" t="str">
        <f t="shared" si="26"/>
        <v>OK</v>
      </c>
      <c r="P230" s="36"/>
      <c r="Q230" s="49">
        <v>6</v>
      </c>
      <c r="R230" s="36"/>
      <c r="S230" s="36"/>
      <c r="T230" s="36"/>
      <c r="U230" s="35"/>
      <c r="V230" s="36"/>
      <c r="W230" s="36"/>
      <c r="X230" s="36"/>
      <c r="Y230" s="36"/>
      <c r="Z230" s="36"/>
      <c r="AA230" s="36"/>
      <c r="AB230" s="36"/>
      <c r="AC230" s="36"/>
      <c r="AD230" s="36"/>
      <c r="AE230" s="36"/>
      <c r="AF230" s="36"/>
      <c r="AG230" s="36"/>
      <c r="AH230" s="36"/>
      <c r="AI230" s="35"/>
      <c r="AJ230" s="34">
        <f t="shared" si="29"/>
        <v>6</v>
      </c>
      <c r="AK230" s="34"/>
      <c r="AL230" s="147"/>
      <c r="AM230" s="309"/>
      <c r="AN230" s="309"/>
      <c r="AO230" s="309"/>
      <c r="AP230" s="309"/>
      <c r="AQ230" s="309"/>
      <c r="AR230" s="309"/>
      <c r="AS230" s="309"/>
      <c r="AT230" s="309"/>
      <c r="AU230" s="309"/>
      <c r="AV230" s="308"/>
      <c r="AW230" s="308"/>
      <c r="AX230" s="322">
        <v>3</v>
      </c>
      <c r="AY230" s="312"/>
    </row>
    <row r="231" spans="1:51" s="21" customFormat="1" ht="15.75" customHeight="1" x14ac:dyDescent="0.2">
      <c r="A231" s="563"/>
      <c r="B231" s="545"/>
      <c r="C231" s="291">
        <v>302</v>
      </c>
      <c r="D231" s="263" t="s">
        <v>86</v>
      </c>
      <c r="E231" s="259" t="s">
        <v>97</v>
      </c>
      <c r="F231" s="259" t="s">
        <v>123</v>
      </c>
      <c r="G231" s="259" t="s">
        <v>426</v>
      </c>
      <c r="H231" s="259" t="s">
        <v>4</v>
      </c>
      <c r="I231" s="259" t="s">
        <v>630</v>
      </c>
      <c r="J231" s="259">
        <v>30</v>
      </c>
      <c r="K231" s="271">
        <v>30</v>
      </c>
      <c r="L231" s="259">
        <v>1.1399999999999999</v>
      </c>
      <c r="M231" s="236">
        <f t="shared" si="25"/>
        <v>6</v>
      </c>
      <c r="N231" s="329">
        <f t="shared" si="23"/>
        <v>0</v>
      </c>
      <c r="O231" s="198" t="str">
        <f t="shared" si="26"/>
        <v>ATENÇÃO</v>
      </c>
      <c r="P231" s="36"/>
      <c r="Q231" s="49">
        <v>6</v>
      </c>
      <c r="R231" s="36"/>
      <c r="S231" s="36"/>
      <c r="T231" s="36"/>
      <c r="U231" s="35"/>
      <c r="V231" s="36"/>
      <c r="W231" s="36"/>
      <c r="X231" s="36"/>
      <c r="Y231" s="36"/>
      <c r="Z231" s="36"/>
      <c r="AA231" s="36"/>
      <c r="AB231" s="36"/>
      <c r="AC231" s="36"/>
      <c r="AD231" s="36"/>
      <c r="AE231" s="36"/>
      <c r="AF231" s="36"/>
      <c r="AG231" s="36"/>
      <c r="AH231" s="36"/>
      <c r="AI231" s="35"/>
      <c r="AJ231" s="34">
        <f t="shared" si="29"/>
        <v>6</v>
      </c>
      <c r="AK231" s="54">
        <v>6</v>
      </c>
      <c r="AL231" s="147"/>
      <c r="AM231" s="308"/>
      <c r="AN231" s="308"/>
      <c r="AO231" s="309"/>
      <c r="AP231" s="309"/>
      <c r="AQ231" s="309"/>
      <c r="AR231" s="309"/>
      <c r="AS231" s="309"/>
      <c r="AT231" s="309"/>
      <c r="AU231" s="309"/>
      <c r="AV231" s="308"/>
      <c r="AW231" s="308"/>
      <c r="AX231" s="312"/>
      <c r="AY231" s="312"/>
    </row>
    <row r="232" spans="1:51" s="21" customFormat="1" ht="15.75" customHeight="1" x14ac:dyDescent="0.2">
      <c r="A232" s="563"/>
      <c r="B232" s="545"/>
      <c r="C232" s="291">
        <v>307</v>
      </c>
      <c r="D232" s="263" t="s">
        <v>38</v>
      </c>
      <c r="E232" s="259" t="s">
        <v>97</v>
      </c>
      <c r="F232" s="259" t="s">
        <v>123</v>
      </c>
      <c r="G232" s="259" t="s">
        <v>477</v>
      </c>
      <c r="H232" s="259" t="s">
        <v>4</v>
      </c>
      <c r="I232" s="259" t="s">
        <v>630</v>
      </c>
      <c r="J232" s="259">
        <v>30</v>
      </c>
      <c r="K232" s="271">
        <v>30</v>
      </c>
      <c r="L232" s="259">
        <v>5.35</v>
      </c>
      <c r="M232" s="236">
        <f t="shared" si="25"/>
        <v>6</v>
      </c>
      <c r="N232" s="329">
        <f>M232-(SUM(AK232:AX232))</f>
        <v>0</v>
      </c>
      <c r="O232" s="198" t="str">
        <f t="shared" si="26"/>
        <v>ATENÇÃO</v>
      </c>
      <c r="P232" s="36"/>
      <c r="Q232" s="49">
        <v>6</v>
      </c>
      <c r="R232" s="36"/>
      <c r="S232" s="36"/>
      <c r="T232" s="36"/>
      <c r="U232" s="35"/>
      <c r="V232" s="36"/>
      <c r="W232" s="36"/>
      <c r="X232" s="36"/>
      <c r="Y232" s="36"/>
      <c r="Z232" s="36"/>
      <c r="AA232" s="36"/>
      <c r="AB232" s="36"/>
      <c r="AC232" s="36"/>
      <c r="AD232" s="36"/>
      <c r="AE232" s="36"/>
      <c r="AF232" s="36"/>
      <c r="AG232" s="36"/>
      <c r="AH232" s="36"/>
      <c r="AI232" s="35"/>
      <c r="AJ232" s="34">
        <f t="shared" si="29"/>
        <v>6</v>
      </c>
      <c r="AK232" s="34"/>
      <c r="AL232" s="147"/>
      <c r="AM232" s="309"/>
      <c r="AN232" s="309"/>
      <c r="AO232" s="309"/>
      <c r="AP232" s="309"/>
      <c r="AQ232" s="309"/>
      <c r="AR232" s="309"/>
      <c r="AS232" s="309"/>
      <c r="AT232" s="309"/>
      <c r="AU232" s="309"/>
      <c r="AV232" s="308"/>
      <c r="AW232" s="308"/>
      <c r="AX232" s="322">
        <v>6</v>
      </c>
      <c r="AY232" s="312"/>
    </row>
    <row r="233" spans="1:51" s="21" customFormat="1" ht="15.75" customHeight="1" x14ac:dyDescent="0.2">
      <c r="A233" s="563"/>
      <c r="B233" s="545"/>
      <c r="C233" s="291">
        <v>308</v>
      </c>
      <c r="D233" s="263" t="s">
        <v>129</v>
      </c>
      <c r="E233" s="259" t="s">
        <v>97</v>
      </c>
      <c r="F233" s="259" t="s">
        <v>123</v>
      </c>
      <c r="G233" s="259" t="s">
        <v>417</v>
      </c>
      <c r="H233" s="259" t="s">
        <v>4</v>
      </c>
      <c r="I233" s="259" t="s">
        <v>630</v>
      </c>
      <c r="J233" s="259">
        <v>30</v>
      </c>
      <c r="K233" s="271">
        <v>30</v>
      </c>
      <c r="L233" s="259">
        <v>0.43</v>
      </c>
      <c r="M233" s="236">
        <f t="shared" si="25"/>
        <v>12</v>
      </c>
      <c r="N233" s="329">
        <f>M233-(SUM(AK233:AT233))</f>
        <v>0</v>
      </c>
      <c r="O233" s="198" t="str">
        <f t="shared" si="26"/>
        <v>ATENÇÃO</v>
      </c>
      <c r="P233" s="36"/>
      <c r="Q233" s="49">
        <v>12</v>
      </c>
      <c r="R233" s="36"/>
      <c r="S233" s="36"/>
      <c r="T233" s="36"/>
      <c r="U233" s="35"/>
      <c r="V233" s="36"/>
      <c r="W233" s="36"/>
      <c r="X233" s="36"/>
      <c r="Y233" s="36"/>
      <c r="Z233" s="36"/>
      <c r="AA233" s="36"/>
      <c r="AB233" s="36"/>
      <c r="AC233" s="36"/>
      <c r="AD233" s="36"/>
      <c r="AE233" s="36"/>
      <c r="AF233" s="36"/>
      <c r="AG233" s="36"/>
      <c r="AH233" s="36"/>
      <c r="AI233" s="35"/>
      <c r="AJ233" s="34">
        <f t="shared" si="29"/>
        <v>12</v>
      </c>
      <c r="AK233" s="34"/>
      <c r="AL233" s="147"/>
      <c r="AM233" s="309"/>
      <c r="AN233" s="309"/>
      <c r="AO233" s="309"/>
      <c r="AP233" s="309"/>
      <c r="AQ233" s="309"/>
      <c r="AR233" s="309"/>
      <c r="AS233" s="309"/>
      <c r="AT233" s="320">
        <v>12</v>
      </c>
      <c r="AU233" s="309"/>
      <c r="AV233" s="308"/>
      <c r="AW233" s="308"/>
      <c r="AX233" s="312"/>
      <c r="AY233" s="312"/>
    </row>
    <row r="234" spans="1:51" s="21" customFormat="1" ht="30.75" x14ac:dyDescent="0.2">
      <c r="A234" s="563"/>
      <c r="B234" s="545"/>
      <c r="C234" s="291">
        <v>309</v>
      </c>
      <c r="D234" s="263" t="s">
        <v>85</v>
      </c>
      <c r="E234" s="259" t="s">
        <v>97</v>
      </c>
      <c r="F234" s="259" t="s">
        <v>119</v>
      </c>
      <c r="G234" s="259" t="s">
        <v>424</v>
      </c>
      <c r="H234" s="259" t="s">
        <v>4</v>
      </c>
      <c r="I234" s="259" t="s">
        <v>632</v>
      </c>
      <c r="J234" s="259">
        <v>30</v>
      </c>
      <c r="K234" s="271">
        <v>30</v>
      </c>
      <c r="L234" s="259">
        <v>12.22</v>
      </c>
      <c r="M234" s="236">
        <f t="shared" si="25"/>
        <v>60</v>
      </c>
      <c r="N234" s="329">
        <f>M234-(SUM(AK234:AX234))</f>
        <v>20</v>
      </c>
      <c r="O234" s="198" t="str">
        <f t="shared" si="26"/>
        <v>OK</v>
      </c>
      <c r="P234" s="36"/>
      <c r="Q234" s="49">
        <v>60</v>
      </c>
      <c r="R234" s="36"/>
      <c r="S234" s="36"/>
      <c r="T234" s="36"/>
      <c r="U234" s="35"/>
      <c r="V234" s="36"/>
      <c r="W234" s="36"/>
      <c r="X234" s="36"/>
      <c r="Y234" s="36"/>
      <c r="Z234" s="36"/>
      <c r="AA234" s="36"/>
      <c r="AB234" s="36"/>
      <c r="AC234" s="36"/>
      <c r="AD234" s="36"/>
      <c r="AE234" s="36"/>
      <c r="AF234" s="36"/>
      <c r="AG234" s="36"/>
      <c r="AH234" s="36"/>
      <c r="AI234" s="35"/>
      <c r="AJ234" s="34">
        <f t="shared" si="29"/>
        <v>60</v>
      </c>
      <c r="AK234" s="54">
        <v>10</v>
      </c>
      <c r="AL234" s="147"/>
      <c r="AM234" s="309"/>
      <c r="AN234" s="309"/>
      <c r="AO234" s="309"/>
      <c r="AP234" s="309"/>
      <c r="AQ234" s="309"/>
      <c r="AR234" s="309"/>
      <c r="AS234" s="309"/>
      <c r="AT234" s="309"/>
      <c r="AU234" s="309"/>
      <c r="AV234" s="308"/>
      <c r="AW234" s="308"/>
      <c r="AX234" s="322">
        <v>30</v>
      </c>
      <c r="AY234" s="312"/>
    </row>
    <row r="235" spans="1:51" s="21" customFormat="1" ht="15.75" customHeight="1" x14ac:dyDescent="0.2">
      <c r="A235" s="563"/>
      <c r="B235" s="545"/>
      <c r="C235" s="291">
        <v>310</v>
      </c>
      <c r="D235" s="263" t="s">
        <v>121</v>
      </c>
      <c r="E235" s="259" t="s">
        <v>97</v>
      </c>
      <c r="F235" s="259" t="s">
        <v>119</v>
      </c>
      <c r="G235" s="259" t="s">
        <v>429</v>
      </c>
      <c r="H235" s="259" t="s">
        <v>4</v>
      </c>
      <c r="I235" s="259" t="s">
        <v>633</v>
      </c>
      <c r="J235" s="259">
        <v>30</v>
      </c>
      <c r="K235" s="271">
        <v>30</v>
      </c>
      <c r="L235" s="259">
        <v>2.64</v>
      </c>
      <c r="M235" s="236">
        <f t="shared" si="25"/>
        <v>30</v>
      </c>
      <c r="N235" s="329">
        <f>M235-(SUM(AK235:AX235))</f>
        <v>0</v>
      </c>
      <c r="O235" s="198" t="str">
        <f t="shared" si="26"/>
        <v>ATENÇÃO</v>
      </c>
      <c r="P235" s="36"/>
      <c r="Q235" s="49">
        <v>30</v>
      </c>
      <c r="R235" s="36"/>
      <c r="S235" s="36"/>
      <c r="T235" s="36"/>
      <c r="U235" s="35"/>
      <c r="V235" s="36"/>
      <c r="W235" s="36"/>
      <c r="X235" s="36"/>
      <c r="Y235" s="36"/>
      <c r="Z235" s="36"/>
      <c r="AA235" s="36"/>
      <c r="AB235" s="36"/>
      <c r="AC235" s="36"/>
      <c r="AD235" s="36"/>
      <c r="AE235" s="36"/>
      <c r="AF235" s="36"/>
      <c r="AG235" s="36"/>
      <c r="AH235" s="36"/>
      <c r="AI235" s="35"/>
      <c r="AJ235" s="34">
        <f t="shared" si="29"/>
        <v>30</v>
      </c>
      <c r="AK235" s="54">
        <v>15</v>
      </c>
      <c r="AL235" s="147"/>
      <c r="AM235" s="308"/>
      <c r="AN235" s="308"/>
      <c r="AO235" s="309"/>
      <c r="AP235" s="309"/>
      <c r="AQ235" s="309"/>
      <c r="AR235" s="309"/>
      <c r="AS235" s="309"/>
      <c r="AT235" s="320">
        <v>10</v>
      </c>
      <c r="AU235" s="309"/>
      <c r="AV235" s="308"/>
      <c r="AW235" s="308"/>
      <c r="AX235" s="322">
        <v>5</v>
      </c>
      <c r="AY235" s="312"/>
    </row>
    <row r="236" spans="1:51" s="21" customFormat="1" ht="15.75" customHeight="1" x14ac:dyDescent="0.2">
      <c r="A236" s="563"/>
      <c r="B236" s="545"/>
      <c r="C236" s="291">
        <v>311</v>
      </c>
      <c r="D236" s="263" t="s">
        <v>120</v>
      </c>
      <c r="E236" s="259" t="s">
        <v>97</v>
      </c>
      <c r="F236" s="259" t="s">
        <v>119</v>
      </c>
      <c r="G236" s="259" t="s">
        <v>428</v>
      </c>
      <c r="H236" s="259" t="s">
        <v>4</v>
      </c>
      <c r="I236" s="259" t="s">
        <v>633</v>
      </c>
      <c r="J236" s="259">
        <v>30</v>
      </c>
      <c r="K236" s="271">
        <v>30</v>
      </c>
      <c r="L236" s="259">
        <v>2.64</v>
      </c>
      <c r="M236" s="236">
        <f t="shared" si="25"/>
        <v>30</v>
      </c>
      <c r="N236" s="329">
        <f>M236-(SUM(AK236:AX236))</f>
        <v>0</v>
      </c>
      <c r="O236" s="198" t="str">
        <f t="shared" si="26"/>
        <v>ATENÇÃO</v>
      </c>
      <c r="P236" s="36"/>
      <c r="Q236" s="49">
        <v>30</v>
      </c>
      <c r="R236" s="36"/>
      <c r="S236" s="36"/>
      <c r="T236" s="36"/>
      <c r="U236" s="35"/>
      <c r="V236" s="36"/>
      <c r="W236" s="36"/>
      <c r="X236" s="36"/>
      <c r="Y236" s="36"/>
      <c r="Z236" s="36"/>
      <c r="AA236" s="36"/>
      <c r="AB236" s="36"/>
      <c r="AC236" s="36"/>
      <c r="AD236" s="36"/>
      <c r="AE236" s="36"/>
      <c r="AF236" s="36"/>
      <c r="AG236" s="36"/>
      <c r="AH236" s="36"/>
      <c r="AI236" s="35"/>
      <c r="AJ236" s="34">
        <f t="shared" si="29"/>
        <v>30</v>
      </c>
      <c r="AK236" s="54">
        <v>15</v>
      </c>
      <c r="AL236" s="147"/>
      <c r="AM236" s="308"/>
      <c r="AN236" s="308"/>
      <c r="AO236" s="309"/>
      <c r="AP236" s="309"/>
      <c r="AQ236" s="309"/>
      <c r="AR236" s="309"/>
      <c r="AS236" s="309"/>
      <c r="AT236" s="320">
        <v>10</v>
      </c>
      <c r="AU236" s="309"/>
      <c r="AV236" s="308"/>
      <c r="AW236" s="308"/>
      <c r="AX236" s="322">
        <v>5</v>
      </c>
      <c r="AY236" s="312"/>
    </row>
    <row r="237" spans="1:51" s="21" customFormat="1" ht="15.75" customHeight="1" x14ac:dyDescent="0.2">
      <c r="A237" s="563"/>
      <c r="B237" s="545"/>
      <c r="C237" s="291">
        <v>312</v>
      </c>
      <c r="D237" s="258" t="s">
        <v>25</v>
      </c>
      <c r="E237" s="259" t="s">
        <v>226</v>
      </c>
      <c r="F237" s="259" t="s">
        <v>119</v>
      </c>
      <c r="G237" s="259" t="s">
        <v>422</v>
      </c>
      <c r="H237" s="259" t="s">
        <v>4</v>
      </c>
      <c r="I237" s="259" t="s">
        <v>631</v>
      </c>
      <c r="J237" s="259">
        <v>30</v>
      </c>
      <c r="K237" s="271">
        <v>30</v>
      </c>
      <c r="L237" s="259">
        <v>8.39</v>
      </c>
      <c r="M237" s="236">
        <f t="shared" si="25"/>
        <v>6</v>
      </c>
      <c r="N237" s="329">
        <f>M237-(SUM(AK237:AX237))</f>
        <v>3</v>
      </c>
      <c r="O237" s="198" t="str">
        <f t="shared" si="26"/>
        <v>OK</v>
      </c>
      <c r="P237" s="36"/>
      <c r="Q237" s="49">
        <v>6</v>
      </c>
      <c r="R237" s="36"/>
      <c r="S237" s="36"/>
      <c r="T237" s="36"/>
      <c r="U237" s="35"/>
      <c r="V237" s="36"/>
      <c r="W237" s="36"/>
      <c r="X237" s="36"/>
      <c r="Y237" s="36"/>
      <c r="Z237" s="36"/>
      <c r="AA237" s="36"/>
      <c r="AB237" s="36"/>
      <c r="AC237" s="36"/>
      <c r="AD237" s="36"/>
      <c r="AE237" s="36"/>
      <c r="AF237" s="36"/>
      <c r="AG237" s="36"/>
      <c r="AH237" s="36"/>
      <c r="AI237" s="35"/>
      <c r="AJ237" s="34">
        <f t="shared" si="29"/>
        <v>6</v>
      </c>
      <c r="AK237" s="34"/>
      <c r="AL237" s="147"/>
      <c r="AM237" s="308"/>
      <c r="AN237" s="308"/>
      <c r="AO237" s="309"/>
      <c r="AP237" s="309"/>
      <c r="AQ237" s="309"/>
      <c r="AR237" s="309"/>
      <c r="AS237" s="309"/>
      <c r="AT237" s="309"/>
      <c r="AU237" s="309"/>
      <c r="AV237" s="308"/>
      <c r="AW237" s="308"/>
      <c r="AX237" s="322">
        <v>3</v>
      </c>
      <c r="AY237" s="312"/>
    </row>
    <row r="238" spans="1:51" s="21" customFormat="1" ht="15.75" customHeight="1" x14ac:dyDescent="0.2">
      <c r="A238" s="563"/>
      <c r="B238" s="545"/>
      <c r="C238" s="291">
        <v>313</v>
      </c>
      <c r="D238" s="258" t="s">
        <v>126</v>
      </c>
      <c r="E238" s="259" t="s">
        <v>226</v>
      </c>
      <c r="F238" s="259" t="s">
        <v>119</v>
      </c>
      <c r="G238" s="259" t="s">
        <v>422</v>
      </c>
      <c r="H238" s="259" t="s">
        <v>4</v>
      </c>
      <c r="I238" s="259" t="s">
        <v>631</v>
      </c>
      <c r="J238" s="259">
        <v>30</v>
      </c>
      <c r="K238" s="271">
        <v>30</v>
      </c>
      <c r="L238" s="259">
        <v>11.22</v>
      </c>
      <c r="M238" s="236">
        <f t="shared" si="25"/>
        <v>4</v>
      </c>
      <c r="N238" s="329">
        <f>M238-(SUM(AK238:AX238))</f>
        <v>2</v>
      </c>
      <c r="O238" s="198" t="str">
        <f t="shared" si="26"/>
        <v>OK</v>
      </c>
      <c r="P238" s="36"/>
      <c r="Q238" s="49">
        <v>4</v>
      </c>
      <c r="R238" s="36"/>
      <c r="S238" s="36"/>
      <c r="T238" s="36"/>
      <c r="U238" s="35"/>
      <c r="V238" s="36"/>
      <c r="W238" s="36"/>
      <c r="X238" s="36"/>
      <c r="Y238" s="36"/>
      <c r="Z238" s="36"/>
      <c r="AA238" s="36"/>
      <c r="AB238" s="36"/>
      <c r="AC238" s="36"/>
      <c r="AD238" s="36"/>
      <c r="AE238" s="36"/>
      <c r="AF238" s="36"/>
      <c r="AG238" s="36"/>
      <c r="AH238" s="36"/>
      <c r="AI238" s="35"/>
      <c r="AJ238" s="34">
        <f t="shared" si="29"/>
        <v>4</v>
      </c>
      <c r="AK238" s="34"/>
      <c r="AL238" s="147"/>
      <c r="AM238" s="308"/>
      <c r="AN238" s="308"/>
      <c r="AO238" s="309"/>
      <c r="AP238" s="309"/>
      <c r="AQ238" s="309"/>
      <c r="AR238" s="309"/>
      <c r="AS238" s="309"/>
      <c r="AT238" s="309"/>
      <c r="AU238" s="309"/>
      <c r="AV238" s="308"/>
      <c r="AW238" s="308"/>
      <c r="AX238" s="322">
        <v>2</v>
      </c>
      <c r="AY238" s="312"/>
    </row>
    <row r="239" spans="1:51" s="21" customFormat="1" ht="54" customHeight="1" x14ac:dyDescent="0.2">
      <c r="A239" s="563"/>
      <c r="B239" s="545"/>
      <c r="C239" s="291">
        <v>314</v>
      </c>
      <c r="D239" s="275" t="s">
        <v>225</v>
      </c>
      <c r="E239" s="259" t="s">
        <v>97</v>
      </c>
      <c r="F239" s="259" t="s">
        <v>119</v>
      </c>
      <c r="G239" s="259" t="s">
        <v>416</v>
      </c>
      <c r="H239" s="259" t="s">
        <v>4</v>
      </c>
      <c r="I239" s="259" t="s">
        <v>634</v>
      </c>
      <c r="J239" s="259">
        <v>30</v>
      </c>
      <c r="K239" s="271">
        <v>30</v>
      </c>
      <c r="L239" s="259">
        <v>202.27</v>
      </c>
      <c r="M239" s="236">
        <f t="shared" si="25"/>
        <v>1</v>
      </c>
      <c r="N239" s="329">
        <f t="shared" si="23"/>
        <v>0</v>
      </c>
      <c r="O239" s="198" t="str">
        <f t="shared" si="26"/>
        <v>ATENÇÃO</v>
      </c>
      <c r="P239" s="36"/>
      <c r="Q239" s="35"/>
      <c r="R239" s="36"/>
      <c r="S239" s="36"/>
      <c r="T239" s="36"/>
      <c r="U239" s="35"/>
      <c r="V239" s="36"/>
      <c r="W239" s="36"/>
      <c r="X239" s="36"/>
      <c r="Y239" s="36"/>
      <c r="Z239" s="36"/>
      <c r="AA239" s="36"/>
      <c r="AB239" s="36"/>
      <c r="AC239" s="36"/>
      <c r="AD239" s="36"/>
      <c r="AE239" s="36"/>
      <c r="AF239" s="76">
        <v>1</v>
      </c>
      <c r="AG239" s="36"/>
      <c r="AH239" s="36"/>
      <c r="AI239" s="35"/>
      <c r="AJ239" s="34">
        <f t="shared" si="29"/>
        <v>1</v>
      </c>
      <c r="AK239" s="34"/>
      <c r="AL239" s="147"/>
      <c r="AM239" s="320">
        <v>1</v>
      </c>
      <c r="AN239" s="309"/>
      <c r="AO239" s="309"/>
      <c r="AP239" s="309"/>
      <c r="AQ239" s="309"/>
      <c r="AR239" s="309"/>
      <c r="AS239" s="309"/>
      <c r="AT239" s="309"/>
      <c r="AU239" s="309"/>
      <c r="AV239" s="308"/>
      <c r="AW239" s="308"/>
      <c r="AX239" s="312"/>
      <c r="AY239" s="312"/>
    </row>
    <row r="240" spans="1:51" s="21" customFormat="1" ht="15.75" customHeight="1" x14ac:dyDescent="0.2">
      <c r="A240" s="563"/>
      <c r="B240" s="545"/>
      <c r="C240" s="291">
        <v>315</v>
      </c>
      <c r="D240" s="263" t="s">
        <v>211</v>
      </c>
      <c r="E240" s="259" t="s">
        <v>97</v>
      </c>
      <c r="F240" s="260" t="s">
        <v>242</v>
      </c>
      <c r="G240" s="259" t="s">
        <v>410</v>
      </c>
      <c r="H240" s="259" t="s">
        <v>4</v>
      </c>
      <c r="I240" s="259" t="s">
        <v>618</v>
      </c>
      <c r="J240" s="259">
        <v>30</v>
      </c>
      <c r="K240" s="271">
        <v>30</v>
      </c>
      <c r="L240" s="259">
        <v>5.68</v>
      </c>
      <c r="M240" s="236">
        <f t="shared" si="25"/>
        <v>10</v>
      </c>
      <c r="N240" s="329">
        <f>M240-(SUM(AK240:AX240))</f>
        <v>0</v>
      </c>
      <c r="O240" s="198" t="str">
        <f t="shared" si="26"/>
        <v>ATENÇÃO</v>
      </c>
      <c r="P240" s="36"/>
      <c r="Q240" s="49">
        <v>10</v>
      </c>
      <c r="R240" s="36"/>
      <c r="S240" s="36"/>
      <c r="T240" s="36"/>
      <c r="U240" s="35"/>
      <c r="V240" s="36"/>
      <c r="W240" s="36"/>
      <c r="X240" s="36"/>
      <c r="Y240" s="36"/>
      <c r="Z240" s="36"/>
      <c r="AA240" s="36"/>
      <c r="AB240" s="36"/>
      <c r="AC240" s="36"/>
      <c r="AD240" s="36"/>
      <c r="AE240" s="36"/>
      <c r="AF240" s="36"/>
      <c r="AG240" s="36"/>
      <c r="AH240" s="36"/>
      <c r="AI240" s="35"/>
      <c r="AJ240" s="34">
        <f t="shared" si="29"/>
        <v>10</v>
      </c>
      <c r="AK240" s="34"/>
      <c r="AL240" s="147"/>
      <c r="AM240" s="309"/>
      <c r="AN240" s="309"/>
      <c r="AO240" s="309"/>
      <c r="AP240" s="309"/>
      <c r="AQ240" s="309"/>
      <c r="AR240" s="309"/>
      <c r="AS240" s="309"/>
      <c r="AT240" s="309"/>
      <c r="AU240" s="309"/>
      <c r="AV240" s="308"/>
      <c r="AW240" s="308"/>
      <c r="AX240" s="322">
        <v>10</v>
      </c>
      <c r="AY240" s="312"/>
    </row>
    <row r="241" spans="1:51" s="21" customFormat="1" ht="15.75" customHeight="1" x14ac:dyDescent="0.2">
      <c r="A241" s="563"/>
      <c r="B241" s="545"/>
      <c r="C241" s="291">
        <v>316</v>
      </c>
      <c r="D241" s="263" t="s">
        <v>210</v>
      </c>
      <c r="E241" s="259" t="s">
        <v>97</v>
      </c>
      <c r="F241" s="260" t="s">
        <v>242</v>
      </c>
      <c r="G241" s="259" t="s">
        <v>409</v>
      </c>
      <c r="H241" s="259" t="s">
        <v>4</v>
      </c>
      <c r="I241" s="259" t="s">
        <v>618</v>
      </c>
      <c r="J241" s="259">
        <v>30</v>
      </c>
      <c r="K241" s="271">
        <v>30</v>
      </c>
      <c r="L241" s="259">
        <v>2.77</v>
      </c>
      <c r="M241" s="236">
        <f t="shared" si="25"/>
        <v>10</v>
      </c>
      <c r="N241" s="329">
        <f>M241-(SUM(AK241:AX241))</f>
        <v>0</v>
      </c>
      <c r="O241" s="198" t="str">
        <f t="shared" si="26"/>
        <v>ATENÇÃO</v>
      </c>
      <c r="P241" s="36"/>
      <c r="Q241" s="49">
        <v>10</v>
      </c>
      <c r="R241" s="36"/>
      <c r="S241" s="36"/>
      <c r="T241" s="36"/>
      <c r="U241" s="35"/>
      <c r="V241" s="36"/>
      <c r="W241" s="36"/>
      <c r="X241" s="36"/>
      <c r="Y241" s="36"/>
      <c r="Z241" s="36"/>
      <c r="AA241" s="36"/>
      <c r="AB241" s="36"/>
      <c r="AC241" s="36"/>
      <c r="AD241" s="36"/>
      <c r="AE241" s="36"/>
      <c r="AF241" s="36"/>
      <c r="AG241" s="36"/>
      <c r="AH241" s="36"/>
      <c r="AI241" s="35"/>
      <c r="AJ241" s="34">
        <f t="shared" si="29"/>
        <v>10</v>
      </c>
      <c r="AK241" s="34"/>
      <c r="AL241" s="147"/>
      <c r="AM241" s="309"/>
      <c r="AN241" s="309"/>
      <c r="AO241" s="309"/>
      <c r="AP241" s="309"/>
      <c r="AQ241" s="309"/>
      <c r="AR241" s="309"/>
      <c r="AS241" s="309"/>
      <c r="AT241" s="309"/>
      <c r="AU241" s="309"/>
      <c r="AV241" s="308"/>
      <c r="AW241" s="308"/>
      <c r="AX241" s="322">
        <v>10</v>
      </c>
      <c r="AY241" s="312"/>
    </row>
    <row r="242" spans="1:51" s="21" customFormat="1" ht="15.75" customHeight="1" x14ac:dyDescent="0.2">
      <c r="A242" s="563"/>
      <c r="B242" s="545"/>
      <c r="C242" s="291">
        <v>317</v>
      </c>
      <c r="D242" s="263" t="s">
        <v>139</v>
      </c>
      <c r="E242" s="259" t="s">
        <v>97</v>
      </c>
      <c r="F242" s="260" t="s">
        <v>242</v>
      </c>
      <c r="G242" s="259" t="s">
        <v>436</v>
      </c>
      <c r="H242" s="259" t="s">
        <v>4</v>
      </c>
      <c r="I242" s="259" t="s">
        <v>635</v>
      </c>
      <c r="J242" s="259">
        <v>30</v>
      </c>
      <c r="K242" s="271">
        <v>30</v>
      </c>
      <c r="L242" s="259">
        <v>181.68</v>
      </c>
      <c r="M242" s="236">
        <f t="shared" si="25"/>
        <v>15</v>
      </c>
      <c r="N242" s="329">
        <f t="shared" si="23"/>
        <v>15</v>
      </c>
      <c r="O242" s="198" t="str">
        <f t="shared" si="26"/>
        <v>OK</v>
      </c>
      <c r="P242" s="36"/>
      <c r="Q242" s="49">
        <v>15</v>
      </c>
      <c r="R242" s="36"/>
      <c r="S242" s="36"/>
      <c r="T242" s="36"/>
      <c r="U242" s="35"/>
      <c r="V242" s="36"/>
      <c r="W242" s="36"/>
      <c r="X242" s="36"/>
      <c r="Y242" s="36"/>
      <c r="Z242" s="36"/>
      <c r="AA242" s="36"/>
      <c r="AB242" s="36"/>
      <c r="AC242" s="36"/>
      <c r="AD242" s="36"/>
      <c r="AE242" s="36"/>
      <c r="AF242" s="36"/>
      <c r="AG242" s="36"/>
      <c r="AH242" s="36"/>
      <c r="AI242" s="35"/>
      <c r="AJ242" s="34">
        <f t="shared" si="29"/>
        <v>15</v>
      </c>
      <c r="AK242" s="34"/>
      <c r="AL242" s="147"/>
      <c r="AM242" s="309"/>
      <c r="AN242" s="309"/>
      <c r="AO242" s="309"/>
      <c r="AP242" s="309"/>
      <c r="AQ242" s="309"/>
      <c r="AR242" s="309"/>
      <c r="AS242" s="309"/>
      <c r="AT242" s="309"/>
      <c r="AU242" s="309"/>
      <c r="AV242" s="308"/>
      <c r="AW242" s="308"/>
      <c r="AX242" s="312"/>
      <c r="AY242" s="312"/>
    </row>
    <row r="243" spans="1:51" s="21" customFormat="1" ht="15.75" customHeight="1" x14ac:dyDescent="0.2">
      <c r="A243" s="563"/>
      <c r="B243" s="545"/>
      <c r="C243" s="291">
        <v>318</v>
      </c>
      <c r="D243" s="263" t="s">
        <v>47</v>
      </c>
      <c r="E243" s="259" t="s">
        <v>97</v>
      </c>
      <c r="F243" s="260" t="s">
        <v>242</v>
      </c>
      <c r="G243" s="259" t="s">
        <v>405</v>
      </c>
      <c r="H243" s="259" t="s">
        <v>4</v>
      </c>
      <c r="I243" s="259" t="s">
        <v>618</v>
      </c>
      <c r="J243" s="259">
        <v>30</v>
      </c>
      <c r="K243" s="271">
        <v>30</v>
      </c>
      <c r="L243" s="265">
        <v>77.400000000000006</v>
      </c>
      <c r="M243" s="236">
        <f t="shared" si="25"/>
        <v>40</v>
      </c>
      <c r="N243" s="329">
        <f t="shared" si="23"/>
        <v>40</v>
      </c>
      <c r="O243" s="198" t="str">
        <f t="shared" si="26"/>
        <v>OK</v>
      </c>
      <c r="P243" s="36"/>
      <c r="Q243" s="49">
        <v>40</v>
      </c>
      <c r="R243" s="36"/>
      <c r="S243" s="36"/>
      <c r="T243" s="36"/>
      <c r="U243" s="35"/>
      <c r="V243" s="36"/>
      <c r="W243" s="36"/>
      <c r="X243" s="36"/>
      <c r="Y243" s="36"/>
      <c r="Z243" s="36"/>
      <c r="AA243" s="36"/>
      <c r="AB243" s="36"/>
      <c r="AC243" s="36"/>
      <c r="AD243" s="36"/>
      <c r="AE243" s="36"/>
      <c r="AF243" s="36"/>
      <c r="AG243" s="36"/>
      <c r="AH243" s="36"/>
      <c r="AI243" s="35"/>
      <c r="AJ243" s="34">
        <f t="shared" si="29"/>
        <v>40</v>
      </c>
      <c r="AK243" s="34"/>
      <c r="AL243" s="147"/>
      <c r="AM243" s="309"/>
      <c r="AN243" s="309"/>
      <c r="AO243" s="309"/>
      <c r="AP243" s="309"/>
      <c r="AQ243" s="309"/>
      <c r="AR243" s="309"/>
      <c r="AS243" s="309"/>
      <c r="AT243" s="309"/>
      <c r="AU243" s="309"/>
      <c r="AV243" s="308"/>
      <c r="AW243" s="308"/>
      <c r="AX243" s="312"/>
      <c r="AY243" s="312"/>
    </row>
    <row r="244" spans="1:51" s="21" customFormat="1" ht="15.75" customHeight="1" x14ac:dyDescent="0.2">
      <c r="A244" s="563"/>
      <c r="B244" s="545"/>
      <c r="C244" s="291">
        <v>319</v>
      </c>
      <c r="D244" s="263" t="s">
        <v>137</v>
      </c>
      <c r="E244" s="259" t="s">
        <v>97</v>
      </c>
      <c r="F244" s="259" t="s">
        <v>455</v>
      </c>
      <c r="G244" s="259" t="s">
        <v>415</v>
      </c>
      <c r="H244" s="259" t="s">
        <v>35</v>
      </c>
      <c r="I244" s="259" t="s">
        <v>635</v>
      </c>
      <c r="J244" s="259">
        <v>30</v>
      </c>
      <c r="K244" s="271">
        <v>30</v>
      </c>
      <c r="L244" s="259">
        <v>35.409999999999997</v>
      </c>
      <c r="M244" s="236">
        <f t="shared" si="25"/>
        <v>30</v>
      </c>
      <c r="N244" s="329">
        <f t="shared" si="23"/>
        <v>25</v>
      </c>
      <c r="O244" s="198" t="str">
        <f t="shared" si="26"/>
        <v>OK</v>
      </c>
      <c r="P244" s="36"/>
      <c r="Q244" s="49">
        <v>30</v>
      </c>
      <c r="R244" s="36"/>
      <c r="S244" s="36"/>
      <c r="T244" s="36"/>
      <c r="U244" s="35"/>
      <c r="V244" s="36"/>
      <c r="W244" s="36"/>
      <c r="X244" s="36"/>
      <c r="Y244" s="36"/>
      <c r="Z244" s="36"/>
      <c r="AA244" s="36"/>
      <c r="AB244" s="36"/>
      <c r="AC244" s="36"/>
      <c r="AD244" s="36"/>
      <c r="AE244" s="36"/>
      <c r="AF244" s="36"/>
      <c r="AG244" s="36"/>
      <c r="AH244" s="36"/>
      <c r="AI244" s="35"/>
      <c r="AJ244" s="34">
        <f t="shared" si="29"/>
        <v>30</v>
      </c>
      <c r="AK244" s="54">
        <v>5</v>
      </c>
      <c r="AL244" s="147"/>
      <c r="AM244" s="309"/>
      <c r="AN244" s="309"/>
      <c r="AO244" s="309"/>
      <c r="AP244" s="309"/>
      <c r="AQ244" s="309"/>
      <c r="AR244" s="309"/>
      <c r="AS244" s="309"/>
      <c r="AT244" s="309"/>
      <c r="AU244" s="309"/>
      <c r="AV244" s="308"/>
      <c r="AW244" s="308"/>
      <c r="AX244" s="312"/>
      <c r="AY244" s="312"/>
    </row>
    <row r="245" spans="1:51" s="21" customFormat="1" ht="32.25" customHeight="1" x14ac:dyDescent="0.2">
      <c r="A245" s="563"/>
      <c r="B245" s="545"/>
      <c r="C245" s="291">
        <v>321</v>
      </c>
      <c r="D245" s="263" t="s">
        <v>135</v>
      </c>
      <c r="E245" s="259" t="s">
        <v>97</v>
      </c>
      <c r="F245" s="259" t="s">
        <v>242</v>
      </c>
      <c r="G245" s="259" t="s">
        <v>439</v>
      </c>
      <c r="H245" s="259" t="s">
        <v>35</v>
      </c>
      <c r="I245" s="259" t="s">
        <v>635</v>
      </c>
      <c r="J245" s="259">
        <v>30</v>
      </c>
      <c r="K245" s="271">
        <v>30</v>
      </c>
      <c r="L245" s="265">
        <v>67.900000000000006</v>
      </c>
      <c r="M245" s="236">
        <f t="shared" si="25"/>
        <v>20</v>
      </c>
      <c r="N245" s="329">
        <f t="shared" si="23"/>
        <v>12</v>
      </c>
      <c r="O245" s="198" t="str">
        <f t="shared" si="26"/>
        <v>OK</v>
      </c>
      <c r="P245" s="36"/>
      <c r="Q245" s="49">
        <v>20</v>
      </c>
      <c r="R245" s="36"/>
      <c r="S245" s="36"/>
      <c r="T245" s="36"/>
      <c r="U245" s="35"/>
      <c r="V245" s="36"/>
      <c r="W245" s="36"/>
      <c r="X245" s="36"/>
      <c r="Y245" s="36"/>
      <c r="Z245" s="36"/>
      <c r="AA245" s="36"/>
      <c r="AB245" s="36"/>
      <c r="AC245" s="36"/>
      <c r="AD245" s="36"/>
      <c r="AE245" s="36"/>
      <c r="AF245" s="36"/>
      <c r="AG245" s="36"/>
      <c r="AH245" s="36"/>
      <c r="AI245" s="35"/>
      <c r="AJ245" s="34">
        <f t="shared" si="29"/>
        <v>20</v>
      </c>
      <c r="AK245" s="54">
        <v>8</v>
      </c>
      <c r="AL245" s="147"/>
      <c r="AM245" s="308"/>
      <c r="AN245" s="308"/>
      <c r="AO245" s="309"/>
      <c r="AP245" s="309"/>
      <c r="AQ245" s="309"/>
      <c r="AR245" s="309"/>
      <c r="AS245" s="309"/>
      <c r="AT245" s="309"/>
      <c r="AU245" s="309"/>
      <c r="AV245" s="308"/>
      <c r="AW245" s="308"/>
      <c r="AX245" s="312"/>
      <c r="AY245" s="312"/>
    </row>
    <row r="246" spans="1:51" s="21" customFormat="1" ht="15.75" customHeight="1" x14ac:dyDescent="0.2">
      <c r="A246" s="563"/>
      <c r="B246" s="545"/>
      <c r="C246" s="291">
        <v>322</v>
      </c>
      <c r="D246" s="263" t="s">
        <v>136</v>
      </c>
      <c r="E246" s="259" t="s">
        <v>97</v>
      </c>
      <c r="F246" s="259" t="s">
        <v>242</v>
      </c>
      <c r="G246" s="259" t="s">
        <v>414</v>
      </c>
      <c r="H246" s="259" t="s">
        <v>35</v>
      </c>
      <c r="I246" s="259" t="s">
        <v>635</v>
      </c>
      <c r="J246" s="259">
        <v>30</v>
      </c>
      <c r="K246" s="271">
        <v>30</v>
      </c>
      <c r="L246" s="265">
        <v>67.900000000000006</v>
      </c>
      <c r="M246" s="236">
        <f t="shared" si="25"/>
        <v>10</v>
      </c>
      <c r="N246" s="329">
        <f t="shared" ref="N246:N256" si="30">M246-(SUM(AK246:AP246))</f>
        <v>2</v>
      </c>
      <c r="O246" s="198" t="str">
        <f t="shared" si="26"/>
        <v>OK</v>
      </c>
      <c r="P246" s="36"/>
      <c r="Q246" s="49">
        <v>10</v>
      </c>
      <c r="R246" s="36"/>
      <c r="S246" s="36"/>
      <c r="T246" s="36"/>
      <c r="U246" s="35"/>
      <c r="V246" s="36"/>
      <c r="W246" s="36"/>
      <c r="X246" s="36"/>
      <c r="Y246" s="36"/>
      <c r="Z246" s="36"/>
      <c r="AA246" s="36"/>
      <c r="AB246" s="36"/>
      <c r="AC246" s="36"/>
      <c r="AD246" s="36"/>
      <c r="AE246" s="36"/>
      <c r="AF246" s="36"/>
      <c r="AG246" s="36"/>
      <c r="AH246" s="36"/>
      <c r="AI246" s="35"/>
      <c r="AJ246" s="34">
        <f t="shared" si="29"/>
        <v>10</v>
      </c>
      <c r="AK246" s="54">
        <v>8</v>
      </c>
      <c r="AL246" s="147"/>
      <c r="AM246" s="309"/>
      <c r="AN246" s="309"/>
      <c r="AO246" s="309"/>
      <c r="AP246" s="309"/>
      <c r="AQ246" s="309"/>
      <c r="AR246" s="309"/>
      <c r="AS246" s="309"/>
      <c r="AT246" s="309"/>
      <c r="AU246" s="309"/>
      <c r="AV246" s="308"/>
      <c r="AW246" s="308"/>
      <c r="AX246" s="312"/>
      <c r="AY246" s="312"/>
    </row>
    <row r="247" spans="1:51" s="21" customFormat="1" ht="53.25" customHeight="1" x14ac:dyDescent="0.2">
      <c r="A247" s="563"/>
      <c r="B247" s="545"/>
      <c r="C247" s="291">
        <v>323</v>
      </c>
      <c r="D247" s="266" t="s">
        <v>118</v>
      </c>
      <c r="E247" s="259" t="s">
        <v>97</v>
      </c>
      <c r="F247" s="267" t="s">
        <v>119</v>
      </c>
      <c r="G247" s="267" t="s">
        <v>427</v>
      </c>
      <c r="H247" s="259" t="s">
        <v>4</v>
      </c>
      <c r="I247" s="267" t="s">
        <v>636</v>
      </c>
      <c r="J247" s="259">
        <v>30</v>
      </c>
      <c r="K247" s="271">
        <v>30</v>
      </c>
      <c r="L247" s="267">
        <v>170.72</v>
      </c>
      <c r="M247" s="236">
        <f t="shared" si="25"/>
        <v>30</v>
      </c>
      <c r="N247" s="329">
        <f t="shared" si="30"/>
        <v>24</v>
      </c>
      <c r="O247" s="198" t="str">
        <f t="shared" si="26"/>
        <v>OK</v>
      </c>
      <c r="P247" s="41"/>
      <c r="Q247" s="50">
        <v>30</v>
      </c>
      <c r="R247" s="41"/>
      <c r="S247" s="41"/>
      <c r="T247" s="41"/>
      <c r="U247" s="35"/>
      <c r="V247" s="41"/>
      <c r="W247" s="41"/>
      <c r="X247" s="41"/>
      <c r="Y247" s="41"/>
      <c r="Z247" s="41"/>
      <c r="AA247" s="41"/>
      <c r="AB247" s="41"/>
      <c r="AC247" s="41"/>
      <c r="AD247" s="41"/>
      <c r="AE247" s="41"/>
      <c r="AF247" s="41"/>
      <c r="AG247" s="41"/>
      <c r="AH247" s="41"/>
      <c r="AI247" s="42"/>
      <c r="AJ247" s="34">
        <f t="shared" si="29"/>
        <v>30</v>
      </c>
      <c r="AK247" s="54">
        <v>6</v>
      </c>
      <c r="AL247" s="147"/>
      <c r="AM247" s="309"/>
      <c r="AN247" s="309"/>
      <c r="AO247" s="309"/>
      <c r="AP247" s="309"/>
      <c r="AQ247" s="309"/>
      <c r="AR247" s="309"/>
      <c r="AS247" s="309"/>
      <c r="AT247" s="309"/>
      <c r="AU247" s="309"/>
      <c r="AV247" s="308"/>
      <c r="AW247" s="308"/>
      <c r="AX247" s="312"/>
      <c r="AY247" s="312"/>
    </row>
    <row r="248" spans="1:51" s="21" customFormat="1" ht="60.75" customHeight="1" x14ac:dyDescent="0.2">
      <c r="A248" s="563"/>
      <c r="B248" s="545"/>
      <c r="C248" s="291">
        <v>324</v>
      </c>
      <c r="D248" s="266" t="s">
        <v>87</v>
      </c>
      <c r="E248" s="259" t="s">
        <v>97</v>
      </c>
      <c r="F248" s="267" t="s">
        <v>242</v>
      </c>
      <c r="G248" s="267" t="s">
        <v>420</v>
      </c>
      <c r="H248" s="267" t="s">
        <v>4</v>
      </c>
      <c r="I248" s="267" t="s">
        <v>635</v>
      </c>
      <c r="J248" s="259">
        <v>30</v>
      </c>
      <c r="K248" s="271">
        <v>30</v>
      </c>
      <c r="L248" s="267">
        <v>81.58</v>
      </c>
      <c r="M248" s="236">
        <f t="shared" si="25"/>
        <v>40</v>
      </c>
      <c r="N248" s="329">
        <f t="shared" si="30"/>
        <v>30</v>
      </c>
      <c r="O248" s="198" t="str">
        <f t="shared" si="26"/>
        <v>OK</v>
      </c>
      <c r="P248" s="41"/>
      <c r="Q248" s="50">
        <v>40</v>
      </c>
      <c r="R248" s="41"/>
      <c r="S248" s="41"/>
      <c r="T248" s="41"/>
      <c r="U248" s="35"/>
      <c r="V248" s="41"/>
      <c r="W248" s="41"/>
      <c r="X248" s="41"/>
      <c r="Y248" s="41"/>
      <c r="Z248" s="41"/>
      <c r="AA248" s="41"/>
      <c r="AB248" s="41"/>
      <c r="AC248" s="41"/>
      <c r="AD248" s="41"/>
      <c r="AE248" s="41"/>
      <c r="AF248" s="41"/>
      <c r="AG248" s="41"/>
      <c r="AH248" s="41"/>
      <c r="AI248" s="42"/>
      <c r="AJ248" s="34">
        <f t="shared" si="29"/>
        <v>40</v>
      </c>
      <c r="AK248" s="54">
        <v>10</v>
      </c>
      <c r="AL248" s="147"/>
      <c r="AM248" s="309"/>
      <c r="AN248" s="309"/>
      <c r="AO248" s="309"/>
      <c r="AP248" s="309"/>
      <c r="AQ248" s="309"/>
      <c r="AR248" s="309"/>
      <c r="AS248" s="309"/>
      <c r="AT248" s="309"/>
      <c r="AU248" s="309"/>
      <c r="AV248" s="308"/>
      <c r="AW248" s="308"/>
      <c r="AX248" s="312"/>
      <c r="AY248" s="312"/>
    </row>
    <row r="249" spans="1:51" s="21" customFormat="1" ht="52.5" customHeight="1" thickBot="1" x14ac:dyDescent="0.25">
      <c r="A249" s="564"/>
      <c r="B249" s="546"/>
      <c r="C249" s="291">
        <v>325</v>
      </c>
      <c r="D249" s="266" t="s">
        <v>82</v>
      </c>
      <c r="E249" s="259" t="s">
        <v>95</v>
      </c>
      <c r="F249" s="268" t="s">
        <v>194</v>
      </c>
      <c r="G249" s="267" t="s">
        <v>406</v>
      </c>
      <c r="H249" s="267" t="s">
        <v>4</v>
      </c>
      <c r="I249" s="267" t="s">
        <v>592</v>
      </c>
      <c r="J249" s="267">
        <v>30</v>
      </c>
      <c r="K249" s="273">
        <v>30</v>
      </c>
      <c r="L249" s="269">
        <v>48.6</v>
      </c>
      <c r="M249" s="236">
        <f t="shared" si="25"/>
        <v>2</v>
      </c>
      <c r="N249" s="329">
        <f t="shared" si="30"/>
        <v>2</v>
      </c>
      <c r="O249" s="198" t="str">
        <f t="shared" si="26"/>
        <v>OK</v>
      </c>
      <c r="P249" s="41"/>
      <c r="Q249" s="42"/>
      <c r="R249" s="41"/>
      <c r="S249" s="41"/>
      <c r="T249" s="64">
        <v>2</v>
      </c>
      <c r="U249" s="42"/>
      <c r="V249" s="41"/>
      <c r="W249" s="41"/>
      <c r="X249" s="41"/>
      <c r="Y249" s="41"/>
      <c r="Z249" s="41"/>
      <c r="AA249" s="41"/>
      <c r="AB249" s="41"/>
      <c r="AC249" s="41"/>
      <c r="AD249" s="41"/>
      <c r="AE249" s="41"/>
      <c r="AF249" s="41"/>
      <c r="AG249" s="41"/>
      <c r="AH249" s="41"/>
      <c r="AI249" s="42"/>
      <c r="AJ249" s="225">
        <f t="shared" si="29"/>
        <v>2</v>
      </c>
      <c r="AK249" s="225"/>
      <c r="AL249" s="175"/>
      <c r="AM249" s="314"/>
      <c r="AN249" s="314"/>
      <c r="AO249" s="314"/>
      <c r="AP249" s="314"/>
      <c r="AQ249" s="314"/>
      <c r="AR249" s="314"/>
      <c r="AS249" s="314"/>
      <c r="AT249" s="314"/>
      <c r="AU249" s="314"/>
      <c r="AV249" s="327"/>
      <c r="AW249" s="327"/>
      <c r="AX249" s="312"/>
      <c r="AY249" s="312"/>
    </row>
    <row r="250" spans="1:51" ht="120.75" x14ac:dyDescent="0.2">
      <c r="A250" s="557" t="s">
        <v>639</v>
      </c>
      <c r="B250" s="538">
        <v>20</v>
      </c>
      <c r="C250" s="300">
        <v>401</v>
      </c>
      <c r="D250" s="337" t="s">
        <v>90</v>
      </c>
      <c r="E250" s="26" t="s">
        <v>93</v>
      </c>
      <c r="F250" s="26" t="s">
        <v>469</v>
      </c>
      <c r="G250" s="26" t="s">
        <v>440</v>
      </c>
      <c r="H250" s="26" t="s">
        <v>4</v>
      </c>
      <c r="I250" s="26" t="s">
        <v>637</v>
      </c>
      <c r="J250" s="26">
        <v>30</v>
      </c>
      <c r="K250" s="26">
        <v>30</v>
      </c>
      <c r="L250" s="209">
        <v>690</v>
      </c>
      <c r="M250" s="234">
        <f t="shared" si="25"/>
        <v>9</v>
      </c>
      <c r="N250" s="330">
        <f>M250-(SUM(AK250:AU250))</f>
        <v>1</v>
      </c>
      <c r="O250" s="200" t="str">
        <f t="shared" si="26"/>
        <v>OK</v>
      </c>
      <c r="P250" s="37"/>
      <c r="Q250" s="97">
        <v>8</v>
      </c>
      <c r="R250" s="37"/>
      <c r="S250" s="37"/>
      <c r="T250" s="37"/>
      <c r="U250" s="71">
        <f t="shared" ref="U250" si="31">SUM(V250:AC250)</f>
        <v>1</v>
      </c>
      <c r="V250" s="37"/>
      <c r="W250" s="70">
        <v>1</v>
      </c>
      <c r="X250" s="37"/>
      <c r="Y250" s="37"/>
      <c r="Z250" s="37"/>
      <c r="AA250" s="37"/>
      <c r="AB250" s="37"/>
      <c r="AC250" s="37"/>
      <c r="AD250" s="37"/>
      <c r="AE250" s="37"/>
      <c r="AF250" s="37"/>
      <c r="AG250" s="37"/>
      <c r="AH250" s="37"/>
      <c r="AI250" s="37"/>
      <c r="AJ250" s="224">
        <f t="shared" ref="AJ250:AJ254" si="32">SUM(P250:U250)+SUM(AF250:AI250)</f>
        <v>9</v>
      </c>
      <c r="AK250" s="224"/>
      <c r="AL250" s="130">
        <v>3</v>
      </c>
      <c r="AM250" s="316"/>
      <c r="AN250" s="316"/>
      <c r="AO250" s="316"/>
      <c r="AP250" s="316"/>
      <c r="AQ250" s="316"/>
      <c r="AR250" s="316"/>
      <c r="AS250" s="342">
        <v>1</v>
      </c>
      <c r="AT250" s="316"/>
      <c r="AU250" s="342">
        <v>4</v>
      </c>
      <c r="AV250" s="328"/>
      <c r="AW250" s="328"/>
      <c r="AX250" s="311"/>
      <c r="AY250" s="311"/>
    </row>
    <row r="251" spans="1:51" ht="91.5" thickBot="1" x14ac:dyDescent="0.25">
      <c r="A251" s="558"/>
      <c r="B251" s="540"/>
      <c r="C251" s="301">
        <v>402</v>
      </c>
      <c r="D251" s="83" t="s">
        <v>91</v>
      </c>
      <c r="E251" s="33" t="s">
        <v>93</v>
      </c>
      <c r="F251" s="33" t="s">
        <v>469</v>
      </c>
      <c r="G251" s="33" t="s">
        <v>441</v>
      </c>
      <c r="H251" s="22" t="s">
        <v>4</v>
      </c>
      <c r="I251" s="22" t="s">
        <v>638</v>
      </c>
      <c r="J251" s="22">
        <v>30</v>
      </c>
      <c r="K251" s="22">
        <v>30</v>
      </c>
      <c r="L251" s="210">
        <v>702</v>
      </c>
      <c r="M251" s="236">
        <f t="shared" si="25"/>
        <v>10</v>
      </c>
      <c r="N251" s="329">
        <f>M251-(SUM(AK251:AU251))</f>
        <v>2</v>
      </c>
      <c r="O251" s="198" t="str">
        <f t="shared" si="26"/>
        <v>OK</v>
      </c>
      <c r="P251" s="41"/>
      <c r="Q251" s="57">
        <v>10</v>
      </c>
      <c r="R251" s="41"/>
      <c r="S251" s="41"/>
      <c r="T251" s="41"/>
      <c r="U251" s="42"/>
      <c r="V251" s="41"/>
      <c r="W251" s="41"/>
      <c r="X251" s="41"/>
      <c r="Y251" s="41"/>
      <c r="Z251" s="41"/>
      <c r="AA251" s="41"/>
      <c r="AB251" s="41"/>
      <c r="AC251" s="41"/>
      <c r="AD251" s="41"/>
      <c r="AE251" s="41"/>
      <c r="AF251" s="41"/>
      <c r="AG251" s="41"/>
      <c r="AH251" s="41"/>
      <c r="AI251" s="41"/>
      <c r="AJ251" s="225">
        <f t="shared" si="32"/>
        <v>10</v>
      </c>
      <c r="AK251" s="225"/>
      <c r="AL251" s="123">
        <v>4</v>
      </c>
      <c r="AM251" s="317"/>
      <c r="AN251" s="317"/>
      <c r="AO251" s="317"/>
      <c r="AP251" s="317"/>
      <c r="AQ251" s="317"/>
      <c r="AR251" s="317"/>
      <c r="AS251" s="317"/>
      <c r="AT251" s="317"/>
      <c r="AU251" s="344">
        <v>4</v>
      </c>
      <c r="AV251" s="327"/>
      <c r="AW251" s="327"/>
      <c r="AX251" s="346"/>
      <c r="AY251" s="312"/>
    </row>
    <row r="252" spans="1:51" ht="126" customHeight="1" thickBot="1" x14ac:dyDescent="0.25">
      <c r="A252" s="277" t="s">
        <v>642</v>
      </c>
      <c r="B252" s="278">
        <v>22</v>
      </c>
      <c r="C252" s="302">
        <v>404</v>
      </c>
      <c r="D252" s="279" t="s">
        <v>105</v>
      </c>
      <c r="E252" s="257" t="s">
        <v>99</v>
      </c>
      <c r="F252" s="280" t="s">
        <v>475</v>
      </c>
      <c r="G252" s="281" t="s">
        <v>476</v>
      </c>
      <c r="H252" s="257" t="s">
        <v>4</v>
      </c>
      <c r="I252" s="257" t="s">
        <v>640</v>
      </c>
      <c r="J252" s="257">
        <v>30</v>
      </c>
      <c r="K252" s="257">
        <v>30</v>
      </c>
      <c r="L252" s="282">
        <v>570</v>
      </c>
      <c r="M252" s="237">
        <f t="shared" si="25"/>
        <v>6</v>
      </c>
      <c r="N252" s="331">
        <f>M252-(SUM(AK252:AR252))</f>
        <v>3</v>
      </c>
      <c r="O252" s="188" t="str">
        <f t="shared" si="26"/>
        <v>OK</v>
      </c>
      <c r="P252" s="48"/>
      <c r="Q252" s="53">
        <v>6</v>
      </c>
      <c r="R252" s="48"/>
      <c r="S252" s="48"/>
      <c r="T252" s="48"/>
      <c r="U252" s="72"/>
      <c r="V252" s="48"/>
      <c r="W252" s="48"/>
      <c r="X252" s="48"/>
      <c r="Y252" s="48"/>
      <c r="Z252" s="48"/>
      <c r="AA252" s="48"/>
      <c r="AB252" s="48"/>
      <c r="AC252" s="48"/>
      <c r="AD252" s="48"/>
      <c r="AE252" s="48"/>
      <c r="AF252" s="48"/>
      <c r="AG252" s="48"/>
      <c r="AH252" s="48"/>
      <c r="AI252" s="48"/>
      <c r="AJ252" s="226">
        <f t="shared" si="32"/>
        <v>6</v>
      </c>
      <c r="AK252" s="303"/>
      <c r="AL252" s="304"/>
      <c r="AM252" s="318"/>
      <c r="AN252" s="215"/>
      <c r="AO252" s="318"/>
      <c r="AP252" s="318"/>
      <c r="AQ252" s="215"/>
      <c r="AR252" s="340">
        <v>3</v>
      </c>
      <c r="AS252" s="318"/>
      <c r="AT252" s="318"/>
      <c r="AU252" s="215"/>
      <c r="AV252" s="347"/>
      <c r="AW252" s="347"/>
      <c r="AX252" s="345"/>
      <c r="AY252" s="352"/>
    </row>
    <row r="253" spans="1:51" ht="88.5" customHeight="1" x14ac:dyDescent="0.2">
      <c r="A253" s="557" t="s">
        <v>642</v>
      </c>
      <c r="B253" s="528">
        <v>23</v>
      </c>
      <c r="C253" s="297">
        <v>405</v>
      </c>
      <c r="D253" s="29" t="s">
        <v>106</v>
      </c>
      <c r="E253" s="19" t="s">
        <v>96</v>
      </c>
      <c r="F253" s="19" t="s">
        <v>237</v>
      </c>
      <c r="G253" s="19" t="s">
        <v>442</v>
      </c>
      <c r="H253" s="19" t="s">
        <v>4</v>
      </c>
      <c r="I253" s="19" t="s">
        <v>641</v>
      </c>
      <c r="J253" s="19">
        <v>30</v>
      </c>
      <c r="K253" s="19">
        <v>30</v>
      </c>
      <c r="L253" s="201">
        <v>370</v>
      </c>
      <c r="M253" s="238">
        <f t="shared" si="25"/>
        <v>1</v>
      </c>
      <c r="N253" s="330">
        <f>M253-(SUM(AK253:AR253))</f>
        <v>0</v>
      </c>
      <c r="O253" s="188" t="str">
        <f t="shared" si="26"/>
        <v>ATENÇÃO</v>
      </c>
      <c r="P253" s="43"/>
      <c r="Q253" s="52">
        <v>1</v>
      </c>
      <c r="R253" s="43"/>
      <c r="S253" s="43"/>
      <c r="T253" s="43"/>
      <c r="U253" s="46"/>
      <c r="V253" s="43"/>
      <c r="W253" s="43"/>
      <c r="X253" s="43"/>
      <c r="Y253" s="43"/>
      <c r="Z253" s="43"/>
      <c r="AA253" s="43"/>
      <c r="AB253" s="43"/>
      <c r="AC253" s="43"/>
      <c r="AD253" s="43"/>
      <c r="AE253" s="43"/>
      <c r="AF253" s="43"/>
      <c r="AG253" s="43"/>
      <c r="AH253" s="43"/>
      <c r="AI253" s="43"/>
      <c r="AJ253" s="227">
        <f t="shared" si="32"/>
        <v>1</v>
      </c>
      <c r="AK253" s="224"/>
      <c r="AL253" s="129"/>
      <c r="AM253" s="316"/>
      <c r="AN253" s="316"/>
      <c r="AO253" s="316"/>
      <c r="AP253" s="316"/>
      <c r="AQ253" s="338"/>
      <c r="AR253" s="341">
        <v>1</v>
      </c>
      <c r="AS253" s="316"/>
      <c r="AT253" s="316"/>
      <c r="AU253" s="338"/>
      <c r="AV253" s="316"/>
      <c r="AW253" s="316"/>
      <c r="AX253" s="311"/>
      <c r="AY253" s="311"/>
    </row>
    <row r="254" spans="1:51" ht="61.5" thickBot="1" x14ac:dyDescent="0.25">
      <c r="A254" s="558"/>
      <c r="B254" s="529"/>
      <c r="C254" s="299">
        <v>406</v>
      </c>
      <c r="D254" s="56" t="s">
        <v>107</v>
      </c>
      <c r="E254" s="23" t="s">
        <v>96</v>
      </c>
      <c r="F254" s="23" t="s">
        <v>237</v>
      </c>
      <c r="G254" s="23" t="s">
        <v>443</v>
      </c>
      <c r="H254" s="23" t="s">
        <v>4</v>
      </c>
      <c r="I254" s="23" t="s">
        <v>643</v>
      </c>
      <c r="J254" s="23">
        <v>30</v>
      </c>
      <c r="K254" s="23">
        <v>30</v>
      </c>
      <c r="L254" s="207">
        <v>1120</v>
      </c>
      <c r="M254" s="236">
        <f t="shared" si="25"/>
        <v>1</v>
      </c>
      <c r="N254" s="329">
        <f>M254-(SUM(AK254:AW254))</f>
        <v>0</v>
      </c>
      <c r="O254" s="198" t="str">
        <f t="shared" si="26"/>
        <v>ATENÇÃO</v>
      </c>
      <c r="P254" s="42"/>
      <c r="Q254" s="50">
        <v>1</v>
      </c>
      <c r="R254" s="42"/>
      <c r="S254" s="42"/>
      <c r="T254" s="42"/>
      <c r="U254" s="42"/>
      <c r="V254" s="42"/>
      <c r="W254" s="42"/>
      <c r="X254" s="42"/>
      <c r="Y254" s="42"/>
      <c r="Z254" s="42"/>
      <c r="AA254" s="42"/>
      <c r="AB254" s="42"/>
      <c r="AC254" s="42"/>
      <c r="AD254" s="42"/>
      <c r="AE254" s="42"/>
      <c r="AF254" s="42"/>
      <c r="AG254" s="42"/>
      <c r="AH254" s="42"/>
      <c r="AI254" s="42"/>
      <c r="AJ254" s="225">
        <f t="shared" si="32"/>
        <v>1</v>
      </c>
      <c r="AK254" s="225"/>
      <c r="AL254" s="175"/>
      <c r="AM254" s="317"/>
      <c r="AN254" s="317"/>
      <c r="AO254" s="317"/>
      <c r="AP254" s="317"/>
      <c r="AQ254" s="317"/>
      <c r="AR254" s="317"/>
      <c r="AS254" s="317"/>
      <c r="AT254" s="317"/>
      <c r="AU254" s="317"/>
      <c r="AV254" s="349"/>
      <c r="AW254" s="325">
        <v>1</v>
      </c>
      <c r="AX254" s="312"/>
      <c r="AY254" s="312"/>
    </row>
    <row r="255" spans="1:51" ht="172.5" customHeight="1" thickBot="1" x14ac:dyDescent="0.25">
      <c r="A255" s="277" t="s">
        <v>642</v>
      </c>
      <c r="B255" s="278">
        <v>27</v>
      </c>
      <c r="C255" s="283">
        <v>415</v>
      </c>
      <c r="D255" s="284" t="s">
        <v>227</v>
      </c>
      <c r="E255" s="283" t="s">
        <v>94</v>
      </c>
      <c r="F255" s="283" t="s">
        <v>470</v>
      </c>
      <c r="G255" s="281" t="s">
        <v>448</v>
      </c>
      <c r="H255" s="283" t="s">
        <v>4</v>
      </c>
      <c r="I255" s="281" t="s">
        <v>644</v>
      </c>
      <c r="J255" s="283">
        <v>30</v>
      </c>
      <c r="K255" s="283">
        <v>30</v>
      </c>
      <c r="L255" s="285">
        <v>40</v>
      </c>
      <c r="M255" s="237">
        <f t="shared" si="25"/>
        <v>30</v>
      </c>
      <c r="N255" s="331">
        <f>M255-(SUM(AK255:AY255))</f>
        <v>20</v>
      </c>
      <c r="O255" s="216" t="str">
        <f t="shared" si="26"/>
        <v>OK</v>
      </c>
      <c r="P255" s="213"/>
      <c r="Q255" s="214">
        <v>30</v>
      </c>
      <c r="R255" s="215"/>
      <c r="S255" s="215"/>
      <c r="T255" s="215"/>
      <c r="U255" s="215"/>
      <c r="V255" s="215"/>
      <c r="W255" s="215"/>
      <c r="X255" s="215"/>
      <c r="Y255" s="215"/>
      <c r="Z255" s="215"/>
      <c r="AA255" s="215"/>
      <c r="AB255" s="215"/>
      <c r="AC255" s="215"/>
      <c r="AD255" s="215"/>
      <c r="AE255" s="215"/>
      <c r="AF255" s="212"/>
      <c r="AG255" s="212"/>
      <c r="AH255" s="212"/>
      <c r="AI255" s="215"/>
      <c r="AJ255" s="226">
        <f t="shared" ref="AJ255:AJ256" si="33">SUM(P255:U255)+SUM(AF255:AI255)</f>
        <v>30</v>
      </c>
      <c r="AK255" s="226"/>
      <c r="AL255" s="304"/>
      <c r="AM255" s="318"/>
      <c r="AN255" s="215"/>
      <c r="AO255" s="318"/>
      <c r="AP255" s="318"/>
      <c r="AQ255" s="318"/>
      <c r="AR255" s="318"/>
      <c r="AS255" s="318"/>
      <c r="AT255" s="318"/>
      <c r="AU255" s="215"/>
      <c r="AV255" s="347"/>
      <c r="AW255" s="347"/>
      <c r="AX255" s="350"/>
      <c r="AY255" s="351">
        <v>10</v>
      </c>
    </row>
    <row r="256" spans="1:51" ht="192.75" customHeight="1" thickBot="1" x14ac:dyDescent="0.25">
      <c r="A256" s="229" t="s">
        <v>645</v>
      </c>
      <c r="B256" s="100">
        <v>30</v>
      </c>
      <c r="C256" s="212">
        <v>422</v>
      </c>
      <c r="D256" s="211" t="s">
        <v>453</v>
      </c>
      <c r="E256" s="212" t="s">
        <v>97</v>
      </c>
      <c r="F256" s="217" t="s">
        <v>471</v>
      </c>
      <c r="G256" s="212" t="s">
        <v>452</v>
      </c>
      <c r="H256" s="212" t="s">
        <v>451</v>
      </c>
      <c r="I256" s="212" t="s">
        <v>646</v>
      </c>
      <c r="J256" s="212">
        <v>30</v>
      </c>
      <c r="K256" s="212">
        <v>30</v>
      </c>
      <c r="L256" s="212">
        <v>212.42</v>
      </c>
      <c r="M256" s="237">
        <f t="shared" si="25"/>
        <v>40</v>
      </c>
      <c r="N256" s="331">
        <f t="shared" si="30"/>
        <v>40</v>
      </c>
      <c r="O256" s="216" t="str">
        <f t="shared" si="26"/>
        <v>OK</v>
      </c>
      <c r="P256" s="213"/>
      <c r="Q256" s="218">
        <v>40</v>
      </c>
      <c r="R256" s="215"/>
      <c r="S256" s="215"/>
      <c r="T256" s="98"/>
      <c r="U256" s="215"/>
      <c r="V256" s="215"/>
      <c r="W256" s="215"/>
      <c r="X256" s="215"/>
      <c r="Y256" s="215"/>
      <c r="Z256" s="215"/>
      <c r="AA256" s="215"/>
      <c r="AB256" s="215"/>
      <c r="AC256" s="215"/>
      <c r="AD256" s="215"/>
      <c r="AE256" s="215"/>
      <c r="AF256" s="215"/>
      <c r="AG256" s="215"/>
      <c r="AH256" s="215"/>
      <c r="AI256" s="215"/>
      <c r="AJ256" s="228">
        <f t="shared" si="33"/>
        <v>40</v>
      </c>
      <c r="AK256" s="226"/>
      <c r="AL256" s="304"/>
      <c r="AM256" s="215"/>
      <c r="AN256" s="215"/>
      <c r="AO256" s="215"/>
      <c r="AP256" s="215"/>
      <c r="AQ256" s="215"/>
      <c r="AR256" s="215"/>
      <c r="AS256" s="215"/>
      <c r="AT256" s="215"/>
      <c r="AU256" s="215"/>
      <c r="AV256" s="348"/>
      <c r="AW256" s="348"/>
      <c r="AX256" s="352"/>
      <c r="AY256" s="352"/>
    </row>
    <row r="257" spans="2:37" ht="35.25" x14ac:dyDescent="0.2">
      <c r="B257" s="99"/>
      <c r="C257" s="1"/>
      <c r="D257" s="1"/>
      <c r="E257" s="1"/>
      <c r="F257" s="1"/>
      <c r="G257" s="1"/>
      <c r="H257" s="1"/>
      <c r="I257" s="1"/>
      <c r="J257" s="1"/>
      <c r="K257" s="1"/>
      <c r="L257" s="1"/>
      <c r="M257" s="1"/>
      <c r="N257" s="1"/>
      <c r="O257" s="1"/>
      <c r="P257" s="32"/>
      <c r="Q257" s="30"/>
      <c r="R257" s="1"/>
      <c r="S257" s="1"/>
      <c r="T257" s="1"/>
      <c r="U257" s="1"/>
      <c r="V257" s="1"/>
      <c r="W257" s="1"/>
      <c r="X257" s="1"/>
      <c r="Y257" s="1"/>
      <c r="Z257" s="1"/>
      <c r="AA257" s="1"/>
      <c r="AB257" s="1"/>
      <c r="AC257" s="1"/>
      <c r="AD257" s="1"/>
      <c r="AE257" s="1"/>
      <c r="AF257" s="1"/>
      <c r="AG257" s="1"/>
      <c r="AH257" s="1"/>
      <c r="AI257" s="1"/>
      <c r="AJ257" s="1"/>
      <c r="AK257" s="1"/>
    </row>
    <row r="258" spans="2:37" ht="15" x14ac:dyDescent="0.2">
      <c r="B258" s="1"/>
      <c r="C258" s="1"/>
      <c r="D258" s="1"/>
      <c r="E258" s="1"/>
      <c r="F258" s="1"/>
      <c r="G258" s="1"/>
      <c r="H258" s="1"/>
      <c r="I258" s="1"/>
      <c r="J258" s="1"/>
      <c r="K258" s="1"/>
      <c r="L258" s="1"/>
      <c r="M258" s="1"/>
      <c r="N258" s="1"/>
      <c r="O258" s="1"/>
      <c r="P258" s="32"/>
      <c r="Q258" s="30"/>
      <c r="R258" s="1"/>
      <c r="S258" s="1"/>
      <c r="T258" s="1"/>
      <c r="U258" s="1"/>
      <c r="V258" s="1"/>
      <c r="W258" s="1"/>
      <c r="X258" s="1"/>
      <c r="Y258" s="1"/>
      <c r="Z258" s="1"/>
      <c r="AA258" s="1"/>
      <c r="AB258" s="1"/>
      <c r="AC258" s="1"/>
      <c r="AD258" s="1"/>
      <c r="AE258" s="1"/>
      <c r="AF258" s="1"/>
      <c r="AG258" s="1"/>
      <c r="AH258" s="1"/>
      <c r="AI258" s="1"/>
      <c r="AJ258" s="1"/>
      <c r="AK258" s="1"/>
    </row>
    <row r="259" spans="2:37" ht="15" x14ac:dyDescent="0.2">
      <c r="B259" s="1"/>
      <c r="C259" s="1"/>
      <c r="D259" s="1"/>
      <c r="E259" s="1"/>
      <c r="F259" s="1"/>
      <c r="G259" s="1"/>
      <c r="H259" s="1"/>
      <c r="I259" s="1"/>
      <c r="J259" s="1"/>
      <c r="K259" s="1"/>
      <c r="L259" s="1"/>
      <c r="M259" s="1"/>
      <c r="N259" s="1"/>
      <c r="O259" s="1"/>
      <c r="P259" s="32"/>
      <c r="Q259" s="30"/>
      <c r="R259" s="1"/>
      <c r="S259" s="1"/>
      <c r="T259" s="1"/>
      <c r="U259" s="1"/>
      <c r="V259" s="1"/>
      <c r="W259" s="1"/>
      <c r="X259" s="1"/>
      <c r="Y259" s="1"/>
      <c r="Z259" s="1"/>
      <c r="AA259" s="1"/>
      <c r="AB259" s="1"/>
      <c r="AC259" s="1"/>
      <c r="AD259" s="1"/>
      <c r="AE259" s="1"/>
      <c r="AF259" s="1"/>
      <c r="AG259" s="1"/>
      <c r="AH259" s="1"/>
      <c r="AI259" s="1"/>
      <c r="AJ259" s="1"/>
      <c r="AK259" s="1"/>
    </row>
    <row r="260" spans="2:37" ht="15" x14ac:dyDescent="0.2">
      <c r="B260" s="1"/>
      <c r="C260" s="1"/>
      <c r="D260" s="1"/>
      <c r="E260" s="1"/>
      <c r="F260" s="1"/>
      <c r="G260" s="1"/>
      <c r="H260" s="1"/>
      <c r="I260" s="1"/>
      <c r="J260" s="1"/>
      <c r="K260" s="1"/>
      <c r="L260" s="1"/>
      <c r="M260" s="1"/>
      <c r="N260" s="1"/>
      <c r="O260" s="1"/>
      <c r="P260" s="32"/>
      <c r="Q260" s="30"/>
      <c r="R260" s="1"/>
      <c r="S260" s="1"/>
      <c r="T260" s="1"/>
      <c r="U260" s="1"/>
      <c r="V260" s="1"/>
      <c r="W260" s="1"/>
      <c r="X260" s="1"/>
      <c r="Y260" s="1"/>
      <c r="Z260" s="1"/>
      <c r="AA260" s="1"/>
      <c r="AB260" s="1"/>
      <c r="AC260" s="1"/>
      <c r="AD260" s="1"/>
      <c r="AE260" s="1"/>
      <c r="AF260" s="1"/>
      <c r="AG260" s="1"/>
      <c r="AH260" s="1"/>
      <c r="AI260" s="1"/>
      <c r="AJ260" s="1"/>
      <c r="AK260" s="1"/>
    </row>
    <row r="261" spans="2:37" ht="15" x14ac:dyDescent="0.2">
      <c r="B261" s="1"/>
      <c r="C261" s="1"/>
      <c r="D261" s="1"/>
      <c r="E261" s="1"/>
      <c r="F261" s="1"/>
      <c r="G261" s="1"/>
      <c r="H261" s="1"/>
      <c r="I261" s="1"/>
      <c r="J261" s="1"/>
      <c r="K261" s="1"/>
      <c r="L261" s="1"/>
      <c r="M261" s="1"/>
      <c r="N261" s="1"/>
      <c r="O261" s="1"/>
      <c r="P261" s="1"/>
      <c r="Q261" s="30"/>
      <c r="R261" s="1"/>
      <c r="S261" s="1"/>
      <c r="T261" s="1"/>
      <c r="U261" s="1"/>
      <c r="V261" s="1"/>
      <c r="W261" s="1"/>
      <c r="X261" s="1"/>
      <c r="Y261" s="1"/>
      <c r="Z261" s="1"/>
      <c r="AA261" s="1"/>
      <c r="AB261" s="1"/>
      <c r="AC261" s="1"/>
      <c r="AD261" s="1"/>
      <c r="AE261" s="1"/>
      <c r="AF261" s="1"/>
      <c r="AG261" s="1"/>
      <c r="AH261" s="1"/>
      <c r="AI261" s="1"/>
      <c r="AJ261" s="1"/>
      <c r="AK261" s="1"/>
    </row>
    <row r="262" spans="2:37" ht="15" x14ac:dyDescent="0.2">
      <c r="B262" s="1"/>
      <c r="C262" s="1"/>
      <c r="D262" s="1"/>
      <c r="E262" s="1"/>
      <c r="F262" s="1"/>
      <c r="G262" s="1"/>
      <c r="H262" s="1"/>
      <c r="I262" s="1"/>
      <c r="J262" s="1"/>
      <c r="K262" s="1"/>
      <c r="L262" s="1"/>
      <c r="M262" s="1"/>
      <c r="N262" s="1"/>
      <c r="O262" s="1"/>
      <c r="P262" s="1"/>
      <c r="Q262" s="30"/>
      <c r="R262" s="1"/>
      <c r="S262" s="1"/>
      <c r="T262" s="1"/>
      <c r="U262" s="1"/>
      <c r="V262" s="1"/>
      <c r="W262" s="1"/>
      <c r="X262" s="1"/>
      <c r="Y262" s="1"/>
      <c r="Z262" s="1"/>
      <c r="AA262" s="1"/>
      <c r="AB262" s="1"/>
      <c r="AC262" s="1"/>
      <c r="AD262" s="1"/>
      <c r="AE262" s="1"/>
      <c r="AF262" s="1"/>
      <c r="AG262" s="1"/>
      <c r="AH262" s="1"/>
      <c r="AI262" s="1"/>
      <c r="AJ262" s="1"/>
      <c r="AK262" s="1"/>
    </row>
  </sheetData>
  <autoFilter ref="B3:AK256"/>
  <sortState ref="B418:AN422">
    <sortCondition ref="G418:G422"/>
  </sortState>
  <mergeCells count="18">
    <mergeCell ref="A253:A254"/>
    <mergeCell ref="A102:A151"/>
    <mergeCell ref="A152:A186"/>
    <mergeCell ref="A187:A206"/>
    <mergeCell ref="A207:A249"/>
    <mergeCell ref="A5:A88"/>
    <mergeCell ref="A89:A101"/>
    <mergeCell ref="A1:C1"/>
    <mergeCell ref="A2:D2"/>
    <mergeCell ref="A250:A251"/>
    <mergeCell ref="B250:B251"/>
    <mergeCell ref="B253:B254"/>
    <mergeCell ref="B89:B101"/>
    <mergeCell ref="B5:B88"/>
    <mergeCell ref="B102:B151"/>
    <mergeCell ref="B187:B206"/>
    <mergeCell ref="B152:B186"/>
    <mergeCell ref="B207:B249"/>
  </mergeCells>
  <pageMargins left="0" right="0" top="0" bottom="0" header="0" footer="0"/>
  <pageSetup paperSize="9" scale="35" fitToHeight="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5"/>
  <sheetViews>
    <sheetView tabSelected="1" workbookViewId="0">
      <selection activeCell="C215" sqref="C215"/>
    </sheetView>
  </sheetViews>
  <sheetFormatPr defaultRowHeight="12.75" x14ac:dyDescent="0.2"/>
  <cols>
    <col min="4" max="4" width="143.85546875" bestFit="1" customWidth="1"/>
  </cols>
  <sheetData>
    <row r="1" spans="1:26" s="20" customFormat="1" ht="39.75" customHeight="1" x14ac:dyDescent="0.2">
      <c r="A1" s="584" t="s">
        <v>478</v>
      </c>
      <c r="B1" s="585"/>
      <c r="C1" s="586"/>
      <c r="D1" s="388" t="s">
        <v>479</v>
      </c>
      <c r="E1" s="389" t="s">
        <v>733</v>
      </c>
      <c r="F1" s="390"/>
      <c r="G1" s="390"/>
      <c r="H1" s="391"/>
      <c r="I1" s="391"/>
      <c r="J1" s="391"/>
      <c r="K1" s="391"/>
      <c r="L1" s="391"/>
      <c r="M1" s="391"/>
      <c r="N1" s="391"/>
      <c r="O1" s="391"/>
      <c r="P1" s="490"/>
      <c r="Q1" s="490"/>
      <c r="R1" s="490"/>
    </row>
    <row r="2" spans="1:26" s="20" customFormat="1" ht="25.5" customHeight="1" x14ac:dyDescent="0.2">
      <c r="A2" s="587" t="s">
        <v>734</v>
      </c>
      <c r="B2" s="588"/>
      <c r="C2" s="588"/>
      <c r="D2" s="588"/>
      <c r="E2" s="392"/>
      <c r="F2" s="390"/>
      <c r="G2" s="390"/>
      <c r="H2" s="391"/>
      <c r="I2" s="391"/>
      <c r="J2" s="391"/>
      <c r="K2" s="391"/>
      <c r="L2" s="391"/>
      <c r="M2" s="391"/>
      <c r="N2" s="391"/>
      <c r="O2" s="391"/>
      <c r="P2" s="490"/>
      <c r="Q2" s="490"/>
      <c r="R2" s="490"/>
    </row>
    <row r="3" spans="1:26" s="2" customFormat="1" ht="51" customHeight="1" thickBot="1" x14ac:dyDescent="0.25">
      <c r="A3" s="393" t="s">
        <v>481</v>
      </c>
      <c r="B3" s="394" t="s">
        <v>1</v>
      </c>
      <c r="C3" s="395" t="s">
        <v>2</v>
      </c>
      <c r="D3" s="395" t="s">
        <v>482</v>
      </c>
      <c r="E3" s="395" t="s">
        <v>483</v>
      </c>
      <c r="F3" s="395" t="s">
        <v>484</v>
      </c>
      <c r="G3" s="395" t="s">
        <v>485</v>
      </c>
      <c r="H3" s="395" t="s">
        <v>3</v>
      </c>
      <c r="I3" s="395" t="s">
        <v>486</v>
      </c>
      <c r="J3" s="395" t="s">
        <v>487</v>
      </c>
      <c r="K3" s="396" t="s">
        <v>488</v>
      </c>
      <c r="L3" s="396" t="s">
        <v>493</v>
      </c>
      <c r="M3" s="396" t="s">
        <v>489</v>
      </c>
      <c r="N3" s="491" t="s">
        <v>490</v>
      </c>
      <c r="O3" s="491" t="s">
        <v>491</v>
      </c>
      <c r="P3" s="492" t="s">
        <v>669</v>
      </c>
      <c r="Q3" s="492" t="s">
        <v>670</v>
      </c>
      <c r="R3" s="492" t="s">
        <v>671</v>
      </c>
    </row>
    <row r="4" spans="1:26" s="384" customFormat="1" ht="31.5" customHeight="1" x14ac:dyDescent="0.2">
      <c r="A4" s="589" t="s">
        <v>494</v>
      </c>
      <c r="B4" s="567">
        <v>4</v>
      </c>
      <c r="C4" s="397">
        <v>23</v>
      </c>
      <c r="D4" s="398" t="s">
        <v>31</v>
      </c>
      <c r="E4" s="399" t="s">
        <v>95</v>
      </c>
      <c r="F4" s="400" t="s">
        <v>194</v>
      </c>
      <c r="G4" s="399" t="s">
        <v>296</v>
      </c>
      <c r="H4" s="399" t="s">
        <v>4</v>
      </c>
      <c r="I4" s="399" t="s">
        <v>583</v>
      </c>
      <c r="J4" s="399">
        <v>30</v>
      </c>
      <c r="K4" s="399">
        <v>30</v>
      </c>
      <c r="L4" s="493">
        <v>46</v>
      </c>
      <c r="M4" s="494">
        <v>2</v>
      </c>
      <c r="N4" s="495">
        <f t="shared" ref="N4:N35" si="0">M4-(SUM(P4))</f>
        <v>2</v>
      </c>
      <c r="O4" s="496" t="str">
        <f>IF(N4&lt;=0,"ATENÇÃO","OK")</f>
        <v>OK</v>
      </c>
      <c r="P4" s="497">
        <v>0</v>
      </c>
      <c r="Q4" s="498">
        <v>0</v>
      </c>
      <c r="R4" s="498">
        <v>0</v>
      </c>
    </row>
    <row r="5" spans="1:26" s="384" customFormat="1" ht="31.5" customHeight="1" x14ac:dyDescent="0.2">
      <c r="A5" s="590"/>
      <c r="B5" s="572"/>
      <c r="C5" s="401">
        <v>24</v>
      </c>
      <c r="D5" s="402" t="s">
        <v>32</v>
      </c>
      <c r="E5" s="403" t="s">
        <v>95</v>
      </c>
      <c r="F5" s="404" t="s">
        <v>194</v>
      </c>
      <c r="G5" s="403" t="s">
        <v>258</v>
      </c>
      <c r="H5" s="403" t="s">
        <v>4</v>
      </c>
      <c r="I5" s="403" t="s">
        <v>584</v>
      </c>
      <c r="J5" s="403">
        <v>30</v>
      </c>
      <c r="K5" s="403">
        <v>30</v>
      </c>
      <c r="L5" s="499">
        <v>31</v>
      </c>
      <c r="M5" s="500">
        <v>2</v>
      </c>
      <c r="N5" s="501">
        <f t="shared" si="0"/>
        <v>2</v>
      </c>
      <c r="O5" s="502" t="str">
        <f>IF(N5&lt;=0,"ATENÇÃO","OK")</f>
        <v>OK</v>
      </c>
      <c r="P5" s="503">
        <v>0</v>
      </c>
      <c r="Q5" s="503">
        <v>0</v>
      </c>
      <c r="R5" s="503">
        <v>0</v>
      </c>
    </row>
    <row r="6" spans="1:26" s="384" customFormat="1" ht="31.5" customHeight="1" x14ac:dyDescent="0.2">
      <c r="A6" s="590"/>
      <c r="B6" s="572"/>
      <c r="C6" s="405">
        <v>25</v>
      </c>
      <c r="D6" s="406" t="s">
        <v>735</v>
      </c>
      <c r="E6" s="403" t="s">
        <v>95</v>
      </c>
      <c r="F6" s="404" t="s">
        <v>194</v>
      </c>
      <c r="G6" s="403" t="s">
        <v>263</v>
      </c>
      <c r="H6" s="407" t="s">
        <v>4</v>
      </c>
      <c r="I6" s="408" t="s">
        <v>583</v>
      </c>
      <c r="J6" s="403">
        <v>30</v>
      </c>
      <c r="K6" s="403">
        <v>30</v>
      </c>
      <c r="L6" s="504">
        <v>59</v>
      </c>
      <c r="M6" s="500">
        <v>2</v>
      </c>
      <c r="N6" s="501">
        <f t="shared" si="0"/>
        <v>2</v>
      </c>
      <c r="O6" s="502" t="str">
        <f>IF(N6&lt;=0,"ATENÇÃO","OK")</f>
        <v>OK</v>
      </c>
      <c r="P6" s="503">
        <v>0</v>
      </c>
      <c r="Q6" s="503">
        <v>0</v>
      </c>
      <c r="R6" s="503">
        <v>0</v>
      </c>
      <c r="S6" s="3"/>
      <c r="T6" s="3"/>
      <c r="U6" s="3"/>
      <c r="V6" s="3"/>
      <c r="W6" s="3"/>
      <c r="X6" s="3"/>
      <c r="Y6" s="3"/>
      <c r="Z6" s="3"/>
    </row>
    <row r="7" spans="1:26" s="384" customFormat="1" ht="31.5" customHeight="1" x14ac:dyDescent="0.2">
      <c r="A7" s="590"/>
      <c r="B7" s="572"/>
      <c r="C7" s="409">
        <v>26</v>
      </c>
      <c r="D7" s="410" t="s">
        <v>736</v>
      </c>
      <c r="E7" s="403" t="s">
        <v>95</v>
      </c>
      <c r="F7" s="404" t="s">
        <v>194</v>
      </c>
      <c r="G7" s="403" t="s">
        <v>264</v>
      </c>
      <c r="H7" s="407" t="s">
        <v>4</v>
      </c>
      <c r="I7" s="407" t="s">
        <v>584</v>
      </c>
      <c r="J7" s="403">
        <v>30</v>
      </c>
      <c r="K7" s="403">
        <v>30</v>
      </c>
      <c r="L7" s="504">
        <v>22</v>
      </c>
      <c r="M7" s="500">
        <v>2</v>
      </c>
      <c r="N7" s="501">
        <f t="shared" si="0"/>
        <v>2</v>
      </c>
      <c r="O7" s="502" t="str">
        <f t="shared" ref="O7:O70" si="1">IF(N7&lt;=0,"ATENÇÃO","OK")</f>
        <v>OK</v>
      </c>
      <c r="P7" s="503">
        <v>0</v>
      </c>
      <c r="Q7" s="503">
        <v>0</v>
      </c>
      <c r="R7" s="503">
        <v>0</v>
      </c>
    </row>
    <row r="8" spans="1:26" s="384" customFormat="1" ht="31.5" customHeight="1" x14ac:dyDescent="0.2">
      <c r="A8" s="590"/>
      <c r="B8" s="572"/>
      <c r="C8" s="409">
        <v>27</v>
      </c>
      <c r="D8" s="410" t="s">
        <v>737</v>
      </c>
      <c r="E8" s="403" t="s">
        <v>95</v>
      </c>
      <c r="F8" s="404" t="s">
        <v>194</v>
      </c>
      <c r="G8" s="403" t="s">
        <v>265</v>
      </c>
      <c r="H8" s="407" t="s">
        <v>4</v>
      </c>
      <c r="I8" s="408" t="s">
        <v>585</v>
      </c>
      <c r="J8" s="403">
        <v>30</v>
      </c>
      <c r="K8" s="403">
        <v>30</v>
      </c>
      <c r="L8" s="504">
        <v>25</v>
      </c>
      <c r="M8" s="500">
        <v>2</v>
      </c>
      <c r="N8" s="501">
        <f t="shared" si="0"/>
        <v>2</v>
      </c>
      <c r="O8" s="502" t="str">
        <f t="shared" si="1"/>
        <v>OK</v>
      </c>
      <c r="P8" s="503">
        <v>0</v>
      </c>
      <c r="Q8" s="503">
        <v>0</v>
      </c>
      <c r="R8" s="503">
        <v>0</v>
      </c>
    </row>
    <row r="9" spans="1:26" s="384" customFormat="1" ht="31.5" customHeight="1" x14ac:dyDescent="0.2">
      <c r="A9" s="590"/>
      <c r="B9" s="572"/>
      <c r="C9" s="409">
        <v>28</v>
      </c>
      <c r="D9" s="410" t="s">
        <v>738</v>
      </c>
      <c r="E9" s="403" t="s">
        <v>95</v>
      </c>
      <c r="F9" s="404" t="s">
        <v>194</v>
      </c>
      <c r="G9" s="403" t="s">
        <v>269</v>
      </c>
      <c r="H9" s="407" t="s">
        <v>30</v>
      </c>
      <c r="I9" s="411" t="s">
        <v>583</v>
      </c>
      <c r="J9" s="403">
        <v>30</v>
      </c>
      <c r="K9" s="403">
        <v>30</v>
      </c>
      <c r="L9" s="504">
        <v>75</v>
      </c>
      <c r="M9" s="500">
        <v>1</v>
      </c>
      <c r="N9" s="501">
        <f t="shared" si="0"/>
        <v>1</v>
      </c>
      <c r="O9" s="502" t="str">
        <f t="shared" si="1"/>
        <v>OK</v>
      </c>
      <c r="P9" s="503">
        <v>0</v>
      </c>
      <c r="Q9" s="503">
        <v>0</v>
      </c>
      <c r="R9" s="503">
        <v>0</v>
      </c>
    </row>
    <row r="10" spans="1:26" s="384" customFormat="1" ht="31.5" customHeight="1" x14ac:dyDescent="0.2">
      <c r="A10" s="590"/>
      <c r="B10" s="572"/>
      <c r="C10" s="409">
        <v>30</v>
      </c>
      <c r="D10" s="412" t="s">
        <v>739</v>
      </c>
      <c r="E10" s="403" t="s">
        <v>95</v>
      </c>
      <c r="F10" s="404" t="s">
        <v>197</v>
      </c>
      <c r="G10" s="403" t="s">
        <v>260</v>
      </c>
      <c r="H10" s="407" t="s">
        <v>4</v>
      </c>
      <c r="I10" s="407" t="s">
        <v>583</v>
      </c>
      <c r="J10" s="403">
        <v>30</v>
      </c>
      <c r="K10" s="403">
        <v>30</v>
      </c>
      <c r="L10" s="504">
        <v>18.5</v>
      </c>
      <c r="M10" s="500">
        <v>1</v>
      </c>
      <c r="N10" s="501">
        <f t="shared" si="0"/>
        <v>1</v>
      </c>
      <c r="O10" s="502" t="str">
        <f t="shared" si="1"/>
        <v>OK</v>
      </c>
      <c r="P10" s="503">
        <v>0</v>
      </c>
      <c r="Q10" s="503">
        <v>0</v>
      </c>
      <c r="R10" s="503">
        <v>0</v>
      </c>
    </row>
    <row r="11" spans="1:26" s="384" customFormat="1" ht="31.5" customHeight="1" x14ac:dyDescent="0.2">
      <c r="A11" s="590"/>
      <c r="B11" s="572"/>
      <c r="C11" s="409">
        <v>33</v>
      </c>
      <c r="D11" s="413" t="s">
        <v>740</v>
      </c>
      <c r="E11" s="403" t="s">
        <v>95</v>
      </c>
      <c r="F11" s="404" t="s">
        <v>194</v>
      </c>
      <c r="G11" s="403" t="s">
        <v>299</v>
      </c>
      <c r="H11" s="407" t="s">
        <v>4</v>
      </c>
      <c r="I11" s="407" t="s">
        <v>583</v>
      </c>
      <c r="J11" s="403">
        <v>30</v>
      </c>
      <c r="K11" s="403">
        <v>30</v>
      </c>
      <c r="L11" s="504">
        <v>41</v>
      </c>
      <c r="M11" s="500">
        <v>2</v>
      </c>
      <c r="N11" s="501">
        <f t="shared" si="0"/>
        <v>2</v>
      </c>
      <c r="O11" s="502" t="str">
        <f t="shared" si="1"/>
        <v>OK</v>
      </c>
      <c r="P11" s="503">
        <v>0</v>
      </c>
      <c r="Q11" s="503">
        <v>0</v>
      </c>
      <c r="R11" s="503">
        <v>0</v>
      </c>
    </row>
    <row r="12" spans="1:26" s="384" customFormat="1" ht="31.5" customHeight="1" x14ac:dyDescent="0.2">
      <c r="A12" s="590"/>
      <c r="B12" s="572"/>
      <c r="C12" s="409">
        <v>35</v>
      </c>
      <c r="D12" s="410" t="s">
        <v>741</v>
      </c>
      <c r="E12" s="403" t="s">
        <v>95</v>
      </c>
      <c r="F12" s="404" t="s">
        <v>194</v>
      </c>
      <c r="G12" s="403" t="s">
        <v>267</v>
      </c>
      <c r="H12" s="407" t="s">
        <v>4</v>
      </c>
      <c r="I12" s="407" t="s">
        <v>586</v>
      </c>
      <c r="J12" s="403">
        <v>30</v>
      </c>
      <c r="K12" s="403">
        <v>30</v>
      </c>
      <c r="L12" s="504">
        <v>38.75</v>
      </c>
      <c r="M12" s="500">
        <v>2</v>
      </c>
      <c r="N12" s="501">
        <f t="shared" si="0"/>
        <v>2</v>
      </c>
      <c r="O12" s="502" t="str">
        <f t="shared" si="1"/>
        <v>OK</v>
      </c>
      <c r="P12" s="503">
        <v>0</v>
      </c>
      <c r="Q12" s="503">
        <v>0</v>
      </c>
      <c r="R12" s="503">
        <v>0</v>
      </c>
    </row>
    <row r="13" spans="1:26" s="3" customFormat="1" ht="31.5" customHeight="1" x14ac:dyDescent="0.2">
      <c r="A13" s="590"/>
      <c r="B13" s="572"/>
      <c r="C13" s="409">
        <v>36</v>
      </c>
      <c r="D13" s="410" t="s">
        <v>742</v>
      </c>
      <c r="E13" s="403" t="s">
        <v>95</v>
      </c>
      <c r="F13" s="404" t="s">
        <v>194</v>
      </c>
      <c r="G13" s="403" t="s">
        <v>298</v>
      </c>
      <c r="H13" s="407" t="s">
        <v>4</v>
      </c>
      <c r="I13" s="407" t="s">
        <v>583</v>
      </c>
      <c r="J13" s="403">
        <v>30</v>
      </c>
      <c r="K13" s="403">
        <v>30</v>
      </c>
      <c r="L13" s="504">
        <v>43.6</v>
      </c>
      <c r="M13" s="500">
        <v>2</v>
      </c>
      <c r="N13" s="501">
        <f t="shared" si="0"/>
        <v>2</v>
      </c>
      <c r="O13" s="502" t="str">
        <f t="shared" si="1"/>
        <v>OK</v>
      </c>
      <c r="P13" s="503">
        <v>0</v>
      </c>
      <c r="Q13" s="503">
        <v>0</v>
      </c>
      <c r="R13" s="503">
        <v>0</v>
      </c>
      <c r="S13" s="384"/>
      <c r="T13" s="384"/>
      <c r="U13" s="384"/>
      <c r="V13" s="384"/>
      <c r="W13" s="384"/>
      <c r="X13" s="384"/>
      <c r="Y13" s="384"/>
      <c r="Z13" s="384"/>
    </row>
    <row r="14" spans="1:26" s="3" customFormat="1" ht="31.5" customHeight="1" x14ac:dyDescent="0.2">
      <c r="A14" s="590"/>
      <c r="B14" s="572"/>
      <c r="C14" s="409">
        <v>37</v>
      </c>
      <c r="D14" s="413" t="s">
        <v>743</v>
      </c>
      <c r="E14" s="403" t="s">
        <v>95</v>
      </c>
      <c r="F14" s="404" t="s">
        <v>194</v>
      </c>
      <c r="G14" s="403" t="s">
        <v>268</v>
      </c>
      <c r="H14" s="407" t="s">
        <v>4</v>
      </c>
      <c r="I14" s="414" t="s">
        <v>583</v>
      </c>
      <c r="J14" s="403">
        <v>30</v>
      </c>
      <c r="K14" s="403">
        <v>30</v>
      </c>
      <c r="L14" s="504">
        <v>123</v>
      </c>
      <c r="M14" s="500">
        <v>2</v>
      </c>
      <c r="N14" s="501">
        <f t="shared" si="0"/>
        <v>2</v>
      </c>
      <c r="O14" s="502" t="str">
        <f t="shared" si="1"/>
        <v>OK</v>
      </c>
      <c r="P14" s="503">
        <v>0</v>
      </c>
      <c r="Q14" s="503">
        <v>0</v>
      </c>
      <c r="R14" s="503">
        <v>0</v>
      </c>
      <c r="S14" s="384"/>
      <c r="T14" s="384"/>
      <c r="U14" s="384"/>
      <c r="V14" s="384"/>
      <c r="W14" s="384"/>
      <c r="X14" s="384"/>
      <c r="Y14" s="384"/>
      <c r="Z14" s="384"/>
    </row>
    <row r="15" spans="1:26" s="3" customFormat="1" ht="31.5" customHeight="1" x14ac:dyDescent="0.2">
      <c r="A15" s="590"/>
      <c r="B15" s="572"/>
      <c r="C15" s="409">
        <v>39</v>
      </c>
      <c r="D15" s="412" t="s">
        <v>744</v>
      </c>
      <c r="E15" s="403" t="s">
        <v>95</v>
      </c>
      <c r="F15" s="404" t="s">
        <v>194</v>
      </c>
      <c r="G15" s="403" t="s">
        <v>272</v>
      </c>
      <c r="H15" s="407" t="s">
        <v>4</v>
      </c>
      <c r="I15" s="407" t="s">
        <v>583</v>
      </c>
      <c r="J15" s="403">
        <v>30</v>
      </c>
      <c r="K15" s="403">
        <v>30</v>
      </c>
      <c r="L15" s="504">
        <v>49</v>
      </c>
      <c r="M15" s="500">
        <v>3</v>
      </c>
      <c r="N15" s="501">
        <f t="shared" si="0"/>
        <v>3</v>
      </c>
      <c r="O15" s="502" t="str">
        <f t="shared" si="1"/>
        <v>OK</v>
      </c>
      <c r="P15" s="503">
        <v>0</v>
      </c>
      <c r="Q15" s="503">
        <v>0</v>
      </c>
      <c r="R15" s="503">
        <v>0</v>
      </c>
      <c r="S15" s="384"/>
      <c r="T15" s="384"/>
      <c r="U15" s="384"/>
      <c r="V15" s="384"/>
      <c r="W15" s="384"/>
      <c r="X15" s="384"/>
      <c r="Y15" s="384"/>
      <c r="Z15" s="384"/>
    </row>
    <row r="16" spans="1:26" s="3" customFormat="1" ht="31.5" customHeight="1" x14ac:dyDescent="0.2">
      <c r="A16" s="590"/>
      <c r="B16" s="572"/>
      <c r="C16" s="409">
        <v>40</v>
      </c>
      <c r="D16" s="406" t="s">
        <v>745</v>
      </c>
      <c r="E16" s="415" t="s">
        <v>95</v>
      </c>
      <c r="F16" s="416" t="s">
        <v>194</v>
      </c>
      <c r="G16" s="415" t="s">
        <v>288</v>
      </c>
      <c r="H16" s="407" t="s">
        <v>4</v>
      </c>
      <c r="I16" s="407" t="s">
        <v>587</v>
      </c>
      <c r="J16" s="403">
        <v>30</v>
      </c>
      <c r="K16" s="403">
        <v>30</v>
      </c>
      <c r="L16" s="504">
        <v>188</v>
      </c>
      <c r="M16" s="500">
        <v>2</v>
      </c>
      <c r="N16" s="501">
        <f t="shared" si="0"/>
        <v>2</v>
      </c>
      <c r="O16" s="502" t="str">
        <f t="shared" si="1"/>
        <v>OK</v>
      </c>
      <c r="P16" s="503">
        <v>0</v>
      </c>
      <c r="Q16" s="503">
        <v>0</v>
      </c>
      <c r="R16" s="503">
        <v>0</v>
      </c>
      <c r="S16" s="384"/>
      <c r="T16" s="384"/>
      <c r="U16" s="384"/>
      <c r="V16" s="384"/>
      <c r="W16" s="384"/>
      <c r="X16" s="384"/>
      <c r="Y16" s="384"/>
      <c r="Z16" s="384"/>
    </row>
    <row r="17" spans="1:26" s="3" customFormat="1" ht="31.5" customHeight="1" x14ac:dyDescent="0.2">
      <c r="A17" s="590"/>
      <c r="B17" s="572"/>
      <c r="C17" s="409">
        <v>41</v>
      </c>
      <c r="D17" s="410" t="s">
        <v>746</v>
      </c>
      <c r="E17" s="417" t="s">
        <v>96</v>
      </c>
      <c r="F17" s="418" t="s">
        <v>237</v>
      </c>
      <c r="G17" s="407" t="s">
        <v>317</v>
      </c>
      <c r="H17" s="407" t="s">
        <v>4</v>
      </c>
      <c r="I17" s="407" t="s">
        <v>588</v>
      </c>
      <c r="J17" s="403">
        <v>30</v>
      </c>
      <c r="K17" s="403">
        <v>30</v>
      </c>
      <c r="L17" s="504">
        <v>442</v>
      </c>
      <c r="M17" s="500">
        <v>2</v>
      </c>
      <c r="N17" s="501">
        <f t="shared" si="0"/>
        <v>2</v>
      </c>
      <c r="O17" s="502" t="str">
        <f t="shared" si="1"/>
        <v>OK</v>
      </c>
      <c r="P17" s="503">
        <v>0</v>
      </c>
      <c r="Q17" s="503">
        <v>0</v>
      </c>
      <c r="R17" s="503">
        <v>0</v>
      </c>
      <c r="S17" s="384"/>
      <c r="T17" s="384"/>
      <c r="U17" s="384"/>
      <c r="V17" s="384"/>
      <c r="W17" s="384"/>
      <c r="X17" s="384"/>
      <c r="Y17" s="384"/>
      <c r="Z17" s="384"/>
    </row>
    <row r="18" spans="1:26" s="3" customFormat="1" ht="31.5" customHeight="1" x14ac:dyDescent="0.2">
      <c r="A18" s="590"/>
      <c r="B18" s="572"/>
      <c r="C18" s="409">
        <v>44</v>
      </c>
      <c r="D18" s="413" t="s">
        <v>747</v>
      </c>
      <c r="E18" s="403" t="s">
        <v>92</v>
      </c>
      <c r="F18" s="404" t="s">
        <v>185</v>
      </c>
      <c r="G18" s="403" t="s">
        <v>300</v>
      </c>
      <c r="H18" s="407" t="s">
        <v>4</v>
      </c>
      <c r="I18" s="407" t="s">
        <v>583</v>
      </c>
      <c r="J18" s="403">
        <v>30</v>
      </c>
      <c r="K18" s="403">
        <v>30</v>
      </c>
      <c r="L18" s="504">
        <v>150</v>
      </c>
      <c r="M18" s="500">
        <v>1</v>
      </c>
      <c r="N18" s="501">
        <f t="shared" si="0"/>
        <v>1</v>
      </c>
      <c r="O18" s="502" t="str">
        <f t="shared" si="1"/>
        <v>OK</v>
      </c>
      <c r="P18" s="503">
        <v>0</v>
      </c>
      <c r="Q18" s="503">
        <v>0</v>
      </c>
      <c r="R18" s="503">
        <v>0</v>
      </c>
      <c r="S18" s="384"/>
      <c r="T18" s="384"/>
      <c r="U18" s="384"/>
      <c r="V18" s="384"/>
      <c r="W18" s="384"/>
      <c r="X18" s="384"/>
      <c r="Y18" s="384"/>
      <c r="Z18" s="384"/>
    </row>
    <row r="19" spans="1:26" s="3" customFormat="1" ht="31.5" customHeight="1" x14ac:dyDescent="0.2">
      <c r="A19" s="590"/>
      <c r="B19" s="572"/>
      <c r="C19" s="409">
        <v>45</v>
      </c>
      <c r="D19" s="413" t="s">
        <v>748</v>
      </c>
      <c r="E19" s="403" t="s">
        <v>92</v>
      </c>
      <c r="F19" s="404" t="s">
        <v>185</v>
      </c>
      <c r="G19" s="403" t="s">
        <v>672</v>
      </c>
      <c r="H19" s="407" t="s">
        <v>4</v>
      </c>
      <c r="I19" s="407" t="s">
        <v>673</v>
      </c>
      <c r="J19" s="403">
        <v>30</v>
      </c>
      <c r="K19" s="403">
        <v>30</v>
      </c>
      <c r="L19" s="504">
        <v>1147</v>
      </c>
      <c r="M19" s="500">
        <v>1</v>
      </c>
      <c r="N19" s="501">
        <f t="shared" si="0"/>
        <v>1</v>
      </c>
      <c r="O19" s="502" t="str">
        <f t="shared" si="1"/>
        <v>OK</v>
      </c>
      <c r="P19" s="503">
        <v>0</v>
      </c>
      <c r="Q19" s="503">
        <v>0</v>
      </c>
      <c r="R19" s="503">
        <v>0</v>
      </c>
      <c r="S19" s="384"/>
      <c r="T19" s="384"/>
      <c r="U19" s="384"/>
      <c r="V19" s="384"/>
      <c r="W19" s="384"/>
      <c r="X19" s="384"/>
      <c r="Y19" s="384"/>
      <c r="Z19" s="384"/>
    </row>
    <row r="20" spans="1:26" s="3" customFormat="1" ht="31.5" customHeight="1" x14ac:dyDescent="0.2">
      <c r="A20" s="590"/>
      <c r="B20" s="572"/>
      <c r="C20" s="409">
        <v>46</v>
      </c>
      <c r="D20" s="413" t="s">
        <v>749</v>
      </c>
      <c r="E20" s="403" t="s">
        <v>92</v>
      </c>
      <c r="F20" s="404" t="s">
        <v>184</v>
      </c>
      <c r="G20" s="403" t="s">
        <v>278</v>
      </c>
      <c r="H20" s="407" t="s">
        <v>4</v>
      </c>
      <c r="I20" s="407" t="s">
        <v>589</v>
      </c>
      <c r="J20" s="403">
        <v>30</v>
      </c>
      <c r="K20" s="403">
        <v>30</v>
      </c>
      <c r="L20" s="504">
        <v>1448</v>
      </c>
      <c r="M20" s="500">
        <v>1</v>
      </c>
      <c r="N20" s="501">
        <f t="shared" si="0"/>
        <v>0</v>
      </c>
      <c r="O20" s="502" t="str">
        <f t="shared" si="1"/>
        <v>ATENÇÃO</v>
      </c>
      <c r="P20" s="503">
        <v>1</v>
      </c>
      <c r="Q20" s="503">
        <v>0</v>
      </c>
      <c r="R20" s="503">
        <v>0</v>
      </c>
      <c r="S20" s="384"/>
      <c r="T20" s="384"/>
      <c r="U20" s="384"/>
      <c r="V20" s="384"/>
      <c r="W20" s="384"/>
      <c r="X20" s="384"/>
      <c r="Y20" s="384"/>
      <c r="Z20" s="384"/>
    </row>
    <row r="21" spans="1:26" s="3" customFormat="1" ht="31.5" customHeight="1" x14ac:dyDescent="0.2">
      <c r="A21" s="590"/>
      <c r="B21" s="572"/>
      <c r="C21" s="409">
        <v>47</v>
      </c>
      <c r="D21" s="413" t="s">
        <v>750</v>
      </c>
      <c r="E21" s="403" t="s">
        <v>92</v>
      </c>
      <c r="F21" s="404" t="s">
        <v>193</v>
      </c>
      <c r="G21" s="403" t="s">
        <v>271</v>
      </c>
      <c r="H21" s="407" t="s">
        <v>4</v>
      </c>
      <c r="I21" s="407" t="s">
        <v>583</v>
      </c>
      <c r="J21" s="403">
        <v>30</v>
      </c>
      <c r="K21" s="403">
        <v>30</v>
      </c>
      <c r="L21" s="504">
        <v>296</v>
      </c>
      <c r="M21" s="500">
        <v>2</v>
      </c>
      <c r="N21" s="501">
        <f t="shared" si="0"/>
        <v>2</v>
      </c>
      <c r="O21" s="502" t="str">
        <f t="shared" si="1"/>
        <v>OK</v>
      </c>
      <c r="P21" s="503">
        <v>0</v>
      </c>
      <c r="Q21" s="503">
        <v>0</v>
      </c>
      <c r="R21" s="503">
        <v>0</v>
      </c>
      <c r="S21" s="384"/>
      <c r="T21" s="384"/>
      <c r="U21" s="384"/>
      <c r="V21" s="384"/>
      <c r="W21" s="384"/>
      <c r="X21" s="384"/>
      <c r="Y21" s="384"/>
      <c r="Z21" s="384"/>
    </row>
    <row r="22" spans="1:26" s="384" customFormat="1" ht="31.5" customHeight="1" x14ac:dyDescent="0.2">
      <c r="A22" s="590"/>
      <c r="B22" s="572"/>
      <c r="C22" s="409">
        <v>57</v>
      </c>
      <c r="D22" s="406" t="s">
        <v>444</v>
      </c>
      <c r="E22" s="415" t="s">
        <v>95</v>
      </c>
      <c r="F22" s="416" t="s">
        <v>185</v>
      </c>
      <c r="G22" s="415" t="s">
        <v>310</v>
      </c>
      <c r="H22" s="407" t="s">
        <v>4</v>
      </c>
      <c r="I22" s="407" t="s">
        <v>592</v>
      </c>
      <c r="J22" s="403">
        <v>30</v>
      </c>
      <c r="K22" s="403">
        <v>30</v>
      </c>
      <c r="L22" s="504">
        <v>57</v>
      </c>
      <c r="M22" s="500">
        <v>1</v>
      </c>
      <c r="N22" s="501">
        <f t="shared" si="0"/>
        <v>1</v>
      </c>
      <c r="O22" s="502" t="str">
        <f t="shared" si="1"/>
        <v>OK</v>
      </c>
      <c r="P22" s="503">
        <v>0</v>
      </c>
      <c r="Q22" s="503">
        <v>0</v>
      </c>
      <c r="R22" s="503">
        <v>0</v>
      </c>
    </row>
    <row r="23" spans="1:26" s="384" customFormat="1" ht="31.5" customHeight="1" x14ac:dyDescent="0.2">
      <c r="A23" s="590"/>
      <c r="B23" s="572"/>
      <c r="C23" s="409">
        <v>58</v>
      </c>
      <c r="D23" s="410" t="s">
        <v>445</v>
      </c>
      <c r="E23" s="403" t="s">
        <v>95</v>
      </c>
      <c r="F23" s="404" t="s">
        <v>185</v>
      </c>
      <c r="G23" s="403" t="s">
        <v>309</v>
      </c>
      <c r="H23" s="407" t="s">
        <v>4</v>
      </c>
      <c r="I23" s="407" t="s">
        <v>592</v>
      </c>
      <c r="J23" s="403">
        <v>30</v>
      </c>
      <c r="K23" s="403">
        <v>30</v>
      </c>
      <c r="L23" s="504">
        <v>67</v>
      </c>
      <c r="M23" s="500">
        <v>1</v>
      </c>
      <c r="N23" s="501">
        <f t="shared" si="0"/>
        <v>1</v>
      </c>
      <c r="O23" s="502" t="str">
        <f t="shared" si="1"/>
        <v>OK</v>
      </c>
      <c r="P23" s="503">
        <v>0</v>
      </c>
      <c r="Q23" s="503">
        <v>0</v>
      </c>
      <c r="R23" s="503">
        <v>0</v>
      </c>
    </row>
    <row r="24" spans="1:26" s="384" customFormat="1" ht="31.5" customHeight="1" x14ac:dyDescent="0.2">
      <c r="A24" s="590"/>
      <c r="B24" s="572"/>
      <c r="C24" s="409">
        <v>59</v>
      </c>
      <c r="D24" s="406" t="s">
        <v>446</v>
      </c>
      <c r="E24" s="415" t="s">
        <v>95</v>
      </c>
      <c r="F24" s="416" t="s">
        <v>185</v>
      </c>
      <c r="G24" s="415" t="s">
        <v>311</v>
      </c>
      <c r="H24" s="407" t="s">
        <v>4</v>
      </c>
      <c r="I24" s="407" t="s">
        <v>592</v>
      </c>
      <c r="J24" s="403">
        <v>30</v>
      </c>
      <c r="K24" s="403">
        <v>30</v>
      </c>
      <c r="L24" s="504">
        <v>122</v>
      </c>
      <c r="M24" s="500">
        <v>1</v>
      </c>
      <c r="N24" s="501">
        <f t="shared" si="0"/>
        <v>1</v>
      </c>
      <c r="O24" s="502" t="str">
        <f t="shared" si="1"/>
        <v>OK</v>
      </c>
      <c r="P24" s="503">
        <v>0</v>
      </c>
      <c r="Q24" s="503">
        <v>0</v>
      </c>
      <c r="R24" s="503">
        <v>0</v>
      </c>
      <c r="S24" s="3"/>
      <c r="T24" s="3"/>
      <c r="U24" s="3"/>
      <c r="V24" s="3"/>
      <c r="W24" s="3"/>
      <c r="X24" s="3"/>
      <c r="Y24" s="3"/>
      <c r="Z24" s="3"/>
    </row>
    <row r="25" spans="1:26" s="384" customFormat="1" ht="31.5" customHeight="1" x14ac:dyDescent="0.2">
      <c r="A25" s="590"/>
      <c r="B25" s="572"/>
      <c r="C25" s="409">
        <v>60</v>
      </c>
      <c r="D25" s="419" t="s">
        <v>447</v>
      </c>
      <c r="E25" s="415" t="s">
        <v>95</v>
      </c>
      <c r="F25" s="416" t="s">
        <v>185</v>
      </c>
      <c r="G25" s="415" t="s">
        <v>450</v>
      </c>
      <c r="H25" s="407" t="s">
        <v>4</v>
      </c>
      <c r="I25" s="407" t="s">
        <v>592</v>
      </c>
      <c r="J25" s="403">
        <v>30</v>
      </c>
      <c r="K25" s="403">
        <v>30</v>
      </c>
      <c r="L25" s="504">
        <v>183</v>
      </c>
      <c r="M25" s="500">
        <v>1</v>
      </c>
      <c r="N25" s="501">
        <f t="shared" si="0"/>
        <v>1</v>
      </c>
      <c r="O25" s="502" t="str">
        <f t="shared" si="1"/>
        <v>OK</v>
      </c>
      <c r="P25" s="503">
        <v>0</v>
      </c>
      <c r="Q25" s="503">
        <v>0</v>
      </c>
      <c r="R25" s="503">
        <v>0</v>
      </c>
      <c r="S25" s="3"/>
      <c r="T25" s="3"/>
      <c r="U25" s="3"/>
      <c r="V25" s="3"/>
      <c r="W25" s="3"/>
      <c r="X25" s="3"/>
      <c r="Y25" s="3"/>
      <c r="Z25" s="3"/>
    </row>
    <row r="26" spans="1:26" s="384" customFormat="1" ht="31.5" customHeight="1" x14ac:dyDescent="0.2">
      <c r="A26" s="590"/>
      <c r="B26" s="572"/>
      <c r="C26" s="409">
        <v>62</v>
      </c>
      <c r="D26" s="413" t="s">
        <v>751</v>
      </c>
      <c r="E26" s="403" t="s">
        <v>92</v>
      </c>
      <c r="F26" s="404" t="s">
        <v>198</v>
      </c>
      <c r="G26" s="403" t="s">
        <v>244</v>
      </c>
      <c r="H26" s="407" t="s">
        <v>35</v>
      </c>
      <c r="I26" s="407" t="s">
        <v>586</v>
      </c>
      <c r="J26" s="403">
        <v>30</v>
      </c>
      <c r="K26" s="403">
        <v>30</v>
      </c>
      <c r="L26" s="504">
        <v>930</v>
      </c>
      <c r="M26" s="500">
        <v>1</v>
      </c>
      <c r="N26" s="501">
        <f t="shared" si="0"/>
        <v>1</v>
      </c>
      <c r="O26" s="502" t="str">
        <f t="shared" si="1"/>
        <v>OK</v>
      </c>
      <c r="P26" s="503">
        <v>0</v>
      </c>
      <c r="Q26" s="503">
        <v>0</v>
      </c>
      <c r="R26" s="503">
        <v>0</v>
      </c>
    </row>
    <row r="27" spans="1:26" s="384" customFormat="1" ht="31.5" customHeight="1" x14ac:dyDescent="0.2">
      <c r="A27" s="590"/>
      <c r="B27" s="572"/>
      <c r="C27" s="409">
        <v>63</v>
      </c>
      <c r="D27" s="413" t="s">
        <v>752</v>
      </c>
      <c r="E27" s="403" t="s">
        <v>92</v>
      </c>
      <c r="F27" s="404" t="s">
        <v>198</v>
      </c>
      <c r="G27" s="403" t="s">
        <v>244</v>
      </c>
      <c r="H27" s="407" t="s">
        <v>35</v>
      </c>
      <c r="I27" s="407" t="s">
        <v>593</v>
      </c>
      <c r="J27" s="403">
        <v>30</v>
      </c>
      <c r="K27" s="403">
        <v>30</v>
      </c>
      <c r="L27" s="504">
        <v>87</v>
      </c>
      <c r="M27" s="500">
        <v>2</v>
      </c>
      <c r="N27" s="501">
        <f t="shared" si="0"/>
        <v>2</v>
      </c>
      <c r="O27" s="502" t="str">
        <f t="shared" si="1"/>
        <v>OK</v>
      </c>
      <c r="P27" s="503">
        <v>0</v>
      </c>
      <c r="Q27" s="503">
        <v>0</v>
      </c>
      <c r="R27" s="503">
        <v>0</v>
      </c>
    </row>
    <row r="28" spans="1:26" s="384" customFormat="1" ht="31.5" customHeight="1" x14ac:dyDescent="0.2">
      <c r="A28" s="590"/>
      <c r="B28" s="572"/>
      <c r="C28" s="409">
        <v>64</v>
      </c>
      <c r="D28" s="406" t="s">
        <v>753</v>
      </c>
      <c r="E28" s="403" t="s">
        <v>92</v>
      </c>
      <c r="F28" s="404" t="s">
        <v>198</v>
      </c>
      <c r="G28" s="403" t="s">
        <v>244</v>
      </c>
      <c r="H28" s="407" t="s">
        <v>35</v>
      </c>
      <c r="I28" s="407" t="s">
        <v>594</v>
      </c>
      <c r="J28" s="403">
        <v>30</v>
      </c>
      <c r="K28" s="403">
        <v>30</v>
      </c>
      <c r="L28" s="504">
        <v>73</v>
      </c>
      <c r="M28" s="500">
        <v>1</v>
      </c>
      <c r="N28" s="501">
        <f t="shared" si="0"/>
        <v>1</v>
      </c>
      <c r="O28" s="502" t="str">
        <f t="shared" si="1"/>
        <v>OK</v>
      </c>
      <c r="P28" s="503">
        <v>0</v>
      </c>
      <c r="Q28" s="503">
        <v>0</v>
      </c>
      <c r="R28" s="503">
        <v>0</v>
      </c>
      <c r="S28" s="3"/>
      <c r="T28" s="3"/>
      <c r="U28" s="3"/>
      <c r="V28" s="3"/>
      <c r="W28" s="3"/>
      <c r="X28" s="3"/>
      <c r="Y28" s="3"/>
      <c r="Z28" s="3"/>
    </row>
    <row r="29" spans="1:26" s="384" customFormat="1" ht="31.5" customHeight="1" x14ac:dyDescent="0.2">
      <c r="A29" s="590"/>
      <c r="B29" s="572"/>
      <c r="C29" s="409">
        <v>65</v>
      </c>
      <c r="D29" s="412" t="s">
        <v>754</v>
      </c>
      <c r="E29" s="403" t="s">
        <v>92</v>
      </c>
      <c r="F29" s="404" t="s">
        <v>198</v>
      </c>
      <c r="G29" s="403" t="s">
        <v>244</v>
      </c>
      <c r="H29" s="407" t="s">
        <v>30</v>
      </c>
      <c r="I29" s="407" t="s">
        <v>583</v>
      </c>
      <c r="J29" s="403">
        <v>30</v>
      </c>
      <c r="K29" s="403">
        <v>30</v>
      </c>
      <c r="L29" s="504">
        <v>57</v>
      </c>
      <c r="M29" s="500">
        <v>1</v>
      </c>
      <c r="N29" s="501">
        <f t="shared" si="0"/>
        <v>1</v>
      </c>
      <c r="O29" s="502" t="str">
        <f t="shared" si="1"/>
        <v>OK</v>
      </c>
      <c r="P29" s="503">
        <v>0</v>
      </c>
      <c r="Q29" s="503">
        <v>0</v>
      </c>
      <c r="R29" s="503">
        <v>0</v>
      </c>
    </row>
    <row r="30" spans="1:26" s="384" customFormat="1" ht="31.5" customHeight="1" x14ac:dyDescent="0.2">
      <c r="A30" s="590"/>
      <c r="B30" s="572"/>
      <c r="C30" s="409">
        <v>68</v>
      </c>
      <c r="D30" s="420" t="s">
        <v>755</v>
      </c>
      <c r="E30" s="403" t="s">
        <v>95</v>
      </c>
      <c r="F30" s="404" t="s">
        <v>198</v>
      </c>
      <c r="G30" s="403" t="s">
        <v>307</v>
      </c>
      <c r="H30" s="407" t="s">
        <v>30</v>
      </c>
      <c r="I30" s="407" t="s">
        <v>586</v>
      </c>
      <c r="J30" s="403">
        <v>30</v>
      </c>
      <c r="K30" s="403">
        <v>30</v>
      </c>
      <c r="L30" s="414">
        <v>152.72</v>
      </c>
      <c r="M30" s="500">
        <v>1</v>
      </c>
      <c r="N30" s="501">
        <f t="shared" si="0"/>
        <v>1</v>
      </c>
      <c r="O30" s="502" t="str">
        <f t="shared" si="1"/>
        <v>OK</v>
      </c>
      <c r="P30" s="503">
        <v>0</v>
      </c>
      <c r="Q30" s="503">
        <v>0</v>
      </c>
      <c r="R30" s="503">
        <v>0</v>
      </c>
    </row>
    <row r="31" spans="1:26" s="384" customFormat="1" ht="31.5" customHeight="1" x14ac:dyDescent="0.2">
      <c r="A31" s="590"/>
      <c r="B31" s="572"/>
      <c r="C31" s="409">
        <v>69</v>
      </c>
      <c r="D31" s="410" t="s">
        <v>756</v>
      </c>
      <c r="E31" s="403" t="s">
        <v>95</v>
      </c>
      <c r="F31" s="404" t="s">
        <v>198</v>
      </c>
      <c r="G31" s="403" t="s">
        <v>246</v>
      </c>
      <c r="H31" s="407" t="s">
        <v>30</v>
      </c>
      <c r="I31" s="407" t="s">
        <v>583</v>
      </c>
      <c r="J31" s="403">
        <v>30</v>
      </c>
      <c r="K31" s="403">
        <v>30</v>
      </c>
      <c r="L31" s="504">
        <v>55.49</v>
      </c>
      <c r="M31" s="500">
        <v>2</v>
      </c>
      <c r="N31" s="501">
        <f t="shared" si="0"/>
        <v>2</v>
      </c>
      <c r="O31" s="502" t="str">
        <f t="shared" si="1"/>
        <v>OK</v>
      </c>
      <c r="P31" s="503">
        <v>0</v>
      </c>
      <c r="Q31" s="503">
        <v>0</v>
      </c>
      <c r="R31" s="503">
        <v>0</v>
      </c>
    </row>
    <row r="32" spans="1:26" s="384" customFormat="1" ht="31.5" customHeight="1" x14ac:dyDescent="0.2">
      <c r="A32" s="590"/>
      <c r="B32" s="572"/>
      <c r="C32" s="409">
        <v>70</v>
      </c>
      <c r="D32" s="412" t="s">
        <v>757</v>
      </c>
      <c r="E32" s="403" t="s">
        <v>95</v>
      </c>
      <c r="F32" s="404" t="s">
        <v>198</v>
      </c>
      <c r="G32" s="403" t="s">
        <v>246</v>
      </c>
      <c r="H32" s="407" t="s">
        <v>30</v>
      </c>
      <c r="I32" s="407" t="s">
        <v>583</v>
      </c>
      <c r="J32" s="403">
        <v>30</v>
      </c>
      <c r="K32" s="403">
        <v>30</v>
      </c>
      <c r="L32" s="407">
        <v>35.880000000000003</v>
      </c>
      <c r="M32" s="500">
        <v>2</v>
      </c>
      <c r="N32" s="501">
        <f t="shared" si="0"/>
        <v>2</v>
      </c>
      <c r="O32" s="502" t="str">
        <f t="shared" si="1"/>
        <v>OK</v>
      </c>
      <c r="P32" s="503">
        <v>0</v>
      </c>
      <c r="Q32" s="503">
        <v>0</v>
      </c>
      <c r="R32" s="503">
        <v>0</v>
      </c>
    </row>
    <row r="33" spans="1:26" s="384" customFormat="1" ht="31.5" customHeight="1" x14ac:dyDescent="0.2">
      <c r="A33" s="590"/>
      <c r="B33" s="572"/>
      <c r="C33" s="409">
        <v>73</v>
      </c>
      <c r="D33" s="406" t="s">
        <v>758</v>
      </c>
      <c r="E33" s="415" t="s">
        <v>95</v>
      </c>
      <c r="F33" s="416" t="s">
        <v>194</v>
      </c>
      <c r="G33" s="415" t="s">
        <v>236</v>
      </c>
      <c r="H33" s="407" t="s">
        <v>4</v>
      </c>
      <c r="I33" s="407" t="s">
        <v>587</v>
      </c>
      <c r="J33" s="403">
        <v>30</v>
      </c>
      <c r="K33" s="403">
        <v>30</v>
      </c>
      <c r="L33" s="407">
        <v>84.07</v>
      </c>
      <c r="M33" s="500">
        <v>2</v>
      </c>
      <c r="N33" s="501">
        <f t="shared" si="0"/>
        <v>2</v>
      </c>
      <c r="O33" s="502" t="str">
        <f t="shared" si="1"/>
        <v>OK</v>
      </c>
      <c r="P33" s="503">
        <v>0</v>
      </c>
      <c r="Q33" s="503">
        <v>0</v>
      </c>
      <c r="R33" s="503">
        <v>0</v>
      </c>
      <c r="S33" s="3"/>
      <c r="T33" s="3"/>
      <c r="U33" s="3"/>
      <c r="V33" s="3"/>
      <c r="W33" s="3"/>
      <c r="X33" s="3"/>
      <c r="Y33" s="3"/>
      <c r="Z33" s="3"/>
    </row>
    <row r="34" spans="1:26" s="384" customFormat="1" ht="31.5" customHeight="1" x14ac:dyDescent="0.2">
      <c r="A34" s="590"/>
      <c r="B34" s="572"/>
      <c r="C34" s="409">
        <v>75</v>
      </c>
      <c r="D34" s="421" t="s">
        <v>759</v>
      </c>
      <c r="E34" s="415" t="s">
        <v>95</v>
      </c>
      <c r="F34" s="416" t="s">
        <v>194</v>
      </c>
      <c r="G34" s="415" t="s">
        <v>236</v>
      </c>
      <c r="H34" s="407" t="s">
        <v>30</v>
      </c>
      <c r="I34" s="407" t="s">
        <v>596</v>
      </c>
      <c r="J34" s="403">
        <v>30</v>
      </c>
      <c r="K34" s="403">
        <v>30</v>
      </c>
      <c r="L34" s="407">
        <v>234.03</v>
      </c>
      <c r="M34" s="500">
        <v>1</v>
      </c>
      <c r="N34" s="501">
        <f t="shared" si="0"/>
        <v>1</v>
      </c>
      <c r="O34" s="502" t="str">
        <f t="shared" si="1"/>
        <v>OK</v>
      </c>
      <c r="P34" s="503">
        <v>0</v>
      </c>
      <c r="Q34" s="503">
        <v>0</v>
      </c>
      <c r="R34" s="503">
        <v>0</v>
      </c>
    </row>
    <row r="35" spans="1:26" s="384" customFormat="1" ht="31.5" customHeight="1" x14ac:dyDescent="0.2">
      <c r="A35" s="590"/>
      <c r="B35" s="572"/>
      <c r="C35" s="409">
        <v>76</v>
      </c>
      <c r="D35" s="406" t="s">
        <v>760</v>
      </c>
      <c r="E35" s="407" t="s">
        <v>95</v>
      </c>
      <c r="F35" s="418" t="s">
        <v>194</v>
      </c>
      <c r="G35" s="407" t="s">
        <v>247</v>
      </c>
      <c r="H35" s="407" t="s">
        <v>4</v>
      </c>
      <c r="I35" s="414" t="s">
        <v>583</v>
      </c>
      <c r="J35" s="403">
        <v>30</v>
      </c>
      <c r="K35" s="403">
        <v>30</v>
      </c>
      <c r="L35" s="407">
        <v>44.09</v>
      </c>
      <c r="M35" s="500">
        <v>2</v>
      </c>
      <c r="N35" s="501">
        <f t="shared" si="0"/>
        <v>2</v>
      </c>
      <c r="O35" s="502" t="str">
        <f t="shared" si="1"/>
        <v>OK</v>
      </c>
      <c r="P35" s="503">
        <v>0</v>
      </c>
      <c r="Q35" s="503">
        <v>0</v>
      </c>
      <c r="R35" s="503">
        <v>0</v>
      </c>
    </row>
    <row r="36" spans="1:26" s="384" customFormat="1" ht="31.5" customHeight="1" x14ac:dyDescent="0.2">
      <c r="A36" s="590"/>
      <c r="B36" s="572"/>
      <c r="C36" s="409">
        <v>78</v>
      </c>
      <c r="D36" s="413" t="s">
        <v>761</v>
      </c>
      <c r="E36" s="403" t="s">
        <v>95</v>
      </c>
      <c r="F36" s="404" t="s">
        <v>204</v>
      </c>
      <c r="G36" s="403" t="s">
        <v>245</v>
      </c>
      <c r="H36" s="407" t="s">
        <v>4</v>
      </c>
      <c r="I36" s="407" t="s">
        <v>598</v>
      </c>
      <c r="J36" s="403">
        <v>30</v>
      </c>
      <c r="K36" s="403">
        <v>30</v>
      </c>
      <c r="L36" s="504">
        <v>6.1</v>
      </c>
      <c r="M36" s="500">
        <v>1</v>
      </c>
      <c r="N36" s="501">
        <f t="shared" ref="N36:N67" si="2">M36-(SUM(P36))</f>
        <v>1</v>
      </c>
      <c r="O36" s="502" t="str">
        <f t="shared" si="1"/>
        <v>OK</v>
      </c>
      <c r="P36" s="503">
        <v>0</v>
      </c>
      <c r="Q36" s="503">
        <v>0</v>
      </c>
      <c r="R36" s="503">
        <v>0</v>
      </c>
    </row>
    <row r="37" spans="1:26" s="384" customFormat="1" ht="31.5" customHeight="1" x14ac:dyDescent="0.2">
      <c r="A37" s="590"/>
      <c r="B37" s="572"/>
      <c r="C37" s="409">
        <v>79</v>
      </c>
      <c r="D37" s="413" t="s">
        <v>762</v>
      </c>
      <c r="E37" s="403" t="s">
        <v>95</v>
      </c>
      <c r="F37" s="404" t="s">
        <v>204</v>
      </c>
      <c r="G37" s="403" t="s">
        <v>245</v>
      </c>
      <c r="H37" s="407" t="s">
        <v>4</v>
      </c>
      <c r="I37" s="407" t="s">
        <v>598</v>
      </c>
      <c r="J37" s="403">
        <v>30</v>
      </c>
      <c r="K37" s="403">
        <v>30</v>
      </c>
      <c r="L37" s="504">
        <v>11.7</v>
      </c>
      <c r="M37" s="500">
        <v>1</v>
      </c>
      <c r="N37" s="501">
        <f t="shared" si="2"/>
        <v>1</v>
      </c>
      <c r="O37" s="502" t="str">
        <f t="shared" si="1"/>
        <v>OK</v>
      </c>
      <c r="P37" s="503">
        <v>0</v>
      </c>
      <c r="Q37" s="503">
        <v>0</v>
      </c>
      <c r="R37" s="503">
        <v>0</v>
      </c>
    </row>
    <row r="38" spans="1:26" s="384" customFormat="1" ht="31.5" customHeight="1" x14ac:dyDescent="0.2">
      <c r="A38" s="590"/>
      <c r="B38" s="572"/>
      <c r="C38" s="409">
        <v>80</v>
      </c>
      <c r="D38" s="412" t="s">
        <v>763</v>
      </c>
      <c r="E38" s="403" t="s">
        <v>95</v>
      </c>
      <c r="F38" s="404" t="s">
        <v>204</v>
      </c>
      <c r="G38" s="403" t="s">
        <v>245</v>
      </c>
      <c r="H38" s="407" t="s">
        <v>4</v>
      </c>
      <c r="I38" s="407" t="s">
        <v>598</v>
      </c>
      <c r="J38" s="403">
        <v>30</v>
      </c>
      <c r="K38" s="403">
        <v>30</v>
      </c>
      <c r="L38" s="504">
        <v>12.73</v>
      </c>
      <c r="M38" s="500">
        <v>1</v>
      </c>
      <c r="N38" s="501">
        <f t="shared" si="2"/>
        <v>1</v>
      </c>
      <c r="O38" s="502" t="str">
        <f t="shared" si="1"/>
        <v>OK</v>
      </c>
      <c r="P38" s="503">
        <v>0</v>
      </c>
      <c r="Q38" s="503">
        <v>0</v>
      </c>
      <c r="R38" s="503">
        <v>0</v>
      </c>
    </row>
    <row r="39" spans="1:26" s="384" customFormat="1" ht="31.5" customHeight="1" x14ac:dyDescent="0.2">
      <c r="A39" s="590"/>
      <c r="B39" s="572"/>
      <c r="C39" s="409">
        <v>81</v>
      </c>
      <c r="D39" s="413" t="s">
        <v>764</v>
      </c>
      <c r="E39" s="403" t="s">
        <v>95</v>
      </c>
      <c r="F39" s="404" t="s">
        <v>204</v>
      </c>
      <c r="G39" s="403" t="s">
        <v>245</v>
      </c>
      <c r="H39" s="407" t="s">
        <v>30</v>
      </c>
      <c r="I39" s="407" t="s">
        <v>583</v>
      </c>
      <c r="J39" s="403">
        <v>30</v>
      </c>
      <c r="K39" s="403">
        <v>30</v>
      </c>
      <c r="L39" s="504">
        <v>5.55</v>
      </c>
      <c r="M39" s="500">
        <v>1</v>
      </c>
      <c r="N39" s="501">
        <f t="shared" si="2"/>
        <v>1</v>
      </c>
      <c r="O39" s="502" t="str">
        <f t="shared" si="1"/>
        <v>OK</v>
      </c>
      <c r="P39" s="503">
        <v>0</v>
      </c>
      <c r="Q39" s="503">
        <v>0</v>
      </c>
      <c r="R39" s="503">
        <v>0</v>
      </c>
    </row>
    <row r="40" spans="1:26" s="384" customFormat="1" ht="31.5" customHeight="1" x14ac:dyDescent="0.2">
      <c r="A40" s="590"/>
      <c r="B40" s="572"/>
      <c r="C40" s="409">
        <v>82</v>
      </c>
      <c r="D40" s="413" t="s">
        <v>765</v>
      </c>
      <c r="E40" s="403" t="s">
        <v>95</v>
      </c>
      <c r="F40" s="404" t="s">
        <v>204</v>
      </c>
      <c r="G40" s="403" t="s">
        <v>245</v>
      </c>
      <c r="H40" s="407" t="s">
        <v>30</v>
      </c>
      <c r="I40" s="407" t="s">
        <v>583</v>
      </c>
      <c r="J40" s="403">
        <v>30</v>
      </c>
      <c r="K40" s="403">
        <v>30</v>
      </c>
      <c r="L40" s="504">
        <v>18</v>
      </c>
      <c r="M40" s="500">
        <v>1</v>
      </c>
      <c r="N40" s="501">
        <f t="shared" si="2"/>
        <v>1</v>
      </c>
      <c r="O40" s="502" t="str">
        <f t="shared" si="1"/>
        <v>OK</v>
      </c>
      <c r="P40" s="503">
        <v>0</v>
      </c>
      <c r="Q40" s="503">
        <v>0</v>
      </c>
      <c r="R40" s="503">
        <v>0</v>
      </c>
    </row>
    <row r="41" spans="1:26" s="384" customFormat="1" ht="31.5" customHeight="1" x14ac:dyDescent="0.2">
      <c r="A41" s="590"/>
      <c r="B41" s="572"/>
      <c r="C41" s="409">
        <v>85</v>
      </c>
      <c r="D41" s="412" t="s">
        <v>766</v>
      </c>
      <c r="E41" s="403" t="s">
        <v>95</v>
      </c>
      <c r="F41" s="404" t="s">
        <v>194</v>
      </c>
      <c r="G41" s="403" t="s">
        <v>277</v>
      </c>
      <c r="H41" s="407" t="s">
        <v>4</v>
      </c>
      <c r="I41" s="407" t="s">
        <v>583</v>
      </c>
      <c r="J41" s="403">
        <v>30</v>
      </c>
      <c r="K41" s="403">
        <v>30</v>
      </c>
      <c r="L41" s="504">
        <v>114.13</v>
      </c>
      <c r="M41" s="500">
        <v>2</v>
      </c>
      <c r="N41" s="501">
        <f t="shared" si="2"/>
        <v>2</v>
      </c>
      <c r="O41" s="502" t="str">
        <f t="shared" si="1"/>
        <v>OK</v>
      </c>
      <c r="P41" s="503">
        <v>0</v>
      </c>
      <c r="Q41" s="503">
        <v>0</v>
      </c>
      <c r="R41" s="503">
        <v>0</v>
      </c>
    </row>
    <row r="42" spans="1:26" s="384" customFormat="1" ht="31.5" customHeight="1" x14ac:dyDescent="0.2">
      <c r="A42" s="590"/>
      <c r="B42" s="572"/>
      <c r="C42" s="409">
        <v>86</v>
      </c>
      <c r="D42" s="413" t="s">
        <v>767</v>
      </c>
      <c r="E42" s="403" t="s">
        <v>92</v>
      </c>
      <c r="F42" s="404" t="s">
        <v>194</v>
      </c>
      <c r="G42" s="403" t="s">
        <v>261</v>
      </c>
      <c r="H42" s="407" t="s">
        <v>30</v>
      </c>
      <c r="I42" s="407" t="s">
        <v>585</v>
      </c>
      <c r="J42" s="403">
        <v>30</v>
      </c>
      <c r="K42" s="403">
        <v>30</v>
      </c>
      <c r="L42" s="504">
        <v>579.9</v>
      </c>
      <c r="M42" s="500">
        <v>1</v>
      </c>
      <c r="N42" s="501">
        <f t="shared" si="2"/>
        <v>1</v>
      </c>
      <c r="O42" s="502" t="str">
        <f t="shared" si="1"/>
        <v>OK</v>
      </c>
      <c r="P42" s="503">
        <v>0</v>
      </c>
      <c r="Q42" s="503">
        <v>0</v>
      </c>
      <c r="R42" s="503">
        <v>0</v>
      </c>
    </row>
    <row r="43" spans="1:26" s="384" customFormat="1" ht="31.5" customHeight="1" x14ac:dyDescent="0.2">
      <c r="A43" s="590"/>
      <c r="B43" s="572"/>
      <c r="C43" s="409">
        <v>88</v>
      </c>
      <c r="D43" s="410" t="s">
        <v>768</v>
      </c>
      <c r="E43" s="403" t="s">
        <v>95</v>
      </c>
      <c r="F43" s="404" t="s">
        <v>186</v>
      </c>
      <c r="G43" s="403" t="s">
        <v>262</v>
      </c>
      <c r="H43" s="407" t="s">
        <v>4</v>
      </c>
      <c r="I43" s="407" t="s">
        <v>599</v>
      </c>
      <c r="J43" s="403">
        <v>30</v>
      </c>
      <c r="K43" s="403">
        <v>30</v>
      </c>
      <c r="L43" s="407">
        <v>25.43</v>
      </c>
      <c r="M43" s="500">
        <v>1</v>
      </c>
      <c r="N43" s="501">
        <f t="shared" si="2"/>
        <v>0</v>
      </c>
      <c r="O43" s="502" t="str">
        <f t="shared" si="1"/>
        <v>ATENÇÃO</v>
      </c>
      <c r="P43" s="503">
        <v>1</v>
      </c>
      <c r="Q43" s="503">
        <v>0</v>
      </c>
      <c r="R43" s="503">
        <v>0</v>
      </c>
    </row>
    <row r="44" spans="1:26" s="384" customFormat="1" ht="31.5" customHeight="1" x14ac:dyDescent="0.2">
      <c r="A44" s="590"/>
      <c r="B44" s="572"/>
      <c r="C44" s="409">
        <v>89</v>
      </c>
      <c r="D44" s="410" t="s">
        <v>769</v>
      </c>
      <c r="E44" s="403" t="s">
        <v>95</v>
      </c>
      <c r="F44" s="404" t="s">
        <v>186</v>
      </c>
      <c r="G44" s="403" t="s">
        <v>248</v>
      </c>
      <c r="H44" s="407" t="s">
        <v>4</v>
      </c>
      <c r="I44" s="407" t="s">
        <v>600</v>
      </c>
      <c r="J44" s="403">
        <v>30</v>
      </c>
      <c r="K44" s="403">
        <v>30</v>
      </c>
      <c r="L44" s="407">
        <v>56.13</v>
      </c>
      <c r="M44" s="500">
        <v>2</v>
      </c>
      <c r="N44" s="501">
        <f t="shared" si="2"/>
        <v>1</v>
      </c>
      <c r="O44" s="502" t="str">
        <f t="shared" si="1"/>
        <v>OK</v>
      </c>
      <c r="P44" s="503">
        <v>1</v>
      </c>
      <c r="Q44" s="503">
        <v>0</v>
      </c>
      <c r="R44" s="503">
        <v>0</v>
      </c>
    </row>
    <row r="45" spans="1:26" s="384" customFormat="1" ht="31.5" customHeight="1" x14ac:dyDescent="0.2">
      <c r="A45" s="590"/>
      <c r="B45" s="572"/>
      <c r="C45" s="409">
        <v>92</v>
      </c>
      <c r="D45" s="410" t="s">
        <v>770</v>
      </c>
      <c r="E45" s="403" t="s">
        <v>95</v>
      </c>
      <c r="F45" s="404" t="s">
        <v>186</v>
      </c>
      <c r="G45" s="403" t="s">
        <v>250</v>
      </c>
      <c r="H45" s="407" t="s">
        <v>4</v>
      </c>
      <c r="I45" s="422" t="s">
        <v>602</v>
      </c>
      <c r="J45" s="403">
        <v>30</v>
      </c>
      <c r="K45" s="403">
        <v>30</v>
      </c>
      <c r="L45" s="422">
        <v>163.36000000000001</v>
      </c>
      <c r="M45" s="500">
        <v>1</v>
      </c>
      <c r="N45" s="501">
        <f t="shared" si="2"/>
        <v>1</v>
      </c>
      <c r="O45" s="502" t="str">
        <f t="shared" si="1"/>
        <v>OK</v>
      </c>
      <c r="P45" s="503">
        <v>0</v>
      </c>
      <c r="Q45" s="503">
        <v>0</v>
      </c>
      <c r="R45" s="503">
        <v>0</v>
      </c>
    </row>
    <row r="46" spans="1:26" s="384" customFormat="1" ht="31.5" customHeight="1" x14ac:dyDescent="0.2">
      <c r="A46" s="590"/>
      <c r="B46" s="572"/>
      <c r="C46" s="409">
        <v>93</v>
      </c>
      <c r="D46" s="413" t="s">
        <v>771</v>
      </c>
      <c r="E46" s="403" t="s">
        <v>95</v>
      </c>
      <c r="F46" s="404" t="s">
        <v>194</v>
      </c>
      <c r="G46" s="407" t="s">
        <v>250</v>
      </c>
      <c r="H46" s="422" t="s">
        <v>4</v>
      </c>
      <c r="I46" s="422" t="s">
        <v>602</v>
      </c>
      <c r="J46" s="403">
        <v>30</v>
      </c>
      <c r="K46" s="403">
        <v>30</v>
      </c>
      <c r="L46" s="422">
        <v>47.77</v>
      </c>
      <c r="M46" s="500">
        <v>1</v>
      </c>
      <c r="N46" s="501">
        <f t="shared" si="2"/>
        <v>1</v>
      </c>
      <c r="O46" s="502" t="str">
        <f t="shared" si="1"/>
        <v>OK</v>
      </c>
      <c r="P46" s="503">
        <v>0</v>
      </c>
      <c r="Q46" s="503">
        <v>0</v>
      </c>
      <c r="R46" s="503">
        <v>0</v>
      </c>
    </row>
    <row r="47" spans="1:26" s="384" customFormat="1" ht="31.5" customHeight="1" x14ac:dyDescent="0.2">
      <c r="A47" s="590"/>
      <c r="B47" s="572"/>
      <c r="C47" s="409">
        <v>94</v>
      </c>
      <c r="D47" s="423" t="s">
        <v>772</v>
      </c>
      <c r="E47" s="403" t="s">
        <v>95</v>
      </c>
      <c r="F47" s="404" t="s">
        <v>238</v>
      </c>
      <c r="G47" s="407" t="s">
        <v>674</v>
      </c>
      <c r="H47" s="422" t="s">
        <v>4</v>
      </c>
      <c r="I47" s="422" t="s">
        <v>583</v>
      </c>
      <c r="J47" s="403">
        <v>30</v>
      </c>
      <c r="K47" s="403">
        <v>30</v>
      </c>
      <c r="L47" s="422">
        <v>81.05</v>
      </c>
      <c r="M47" s="500">
        <v>2</v>
      </c>
      <c r="N47" s="501">
        <f t="shared" si="2"/>
        <v>2</v>
      </c>
      <c r="O47" s="502" t="str">
        <f t="shared" si="1"/>
        <v>OK</v>
      </c>
      <c r="P47" s="503">
        <v>0</v>
      </c>
      <c r="Q47" s="503">
        <v>0</v>
      </c>
      <c r="R47" s="503">
        <v>0</v>
      </c>
    </row>
    <row r="48" spans="1:26" s="384" customFormat="1" ht="31.5" customHeight="1" x14ac:dyDescent="0.2">
      <c r="A48" s="590"/>
      <c r="B48" s="572"/>
      <c r="C48" s="409">
        <v>96</v>
      </c>
      <c r="D48" s="410" t="s">
        <v>773</v>
      </c>
      <c r="E48" s="407" t="s">
        <v>95</v>
      </c>
      <c r="F48" s="418" t="s">
        <v>194</v>
      </c>
      <c r="G48" s="407" t="s">
        <v>304</v>
      </c>
      <c r="H48" s="407" t="s">
        <v>4</v>
      </c>
      <c r="I48" s="407" t="s">
        <v>583</v>
      </c>
      <c r="J48" s="403">
        <v>30</v>
      </c>
      <c r="K48" s="403">
        <v>30</v>
      </c>
      <c r="L48" s="407">
        <v>11.66</v>
      </c>
      <c r="M48" s="500">
        <v>2</v>
      </c>
      <c r="N48" s="501">
        <f t="shared" si="2"/>
        <v>2</v>
      </c>
      <c r="O48" s="502" t="str">
        <f t="shared" si="1"/>
        <v>OK</v>
      </c>
      <c r="P48" s="503">
        <v>0</v>
      </c>
      <c r="Q48" s="503">
        <v>0</v>
      </c>
      <c r="R48" s="503">
        <v>0</v>
      </c>
    </row>
    <row r="49" spans="1:18" s="384" customFormat="1" ht="31.5" customHeight="1" x14ac:dyDescent="0.2">
      <c r="A49" s="590"/>
      <c r="B49" s="572"/>
      <c r="C49" s="409">
        <v>97</v>
      </c>
      <c r="D49" s="406" t="s">
        <v>774</v>
      </c>
      <c r="E49" s="407" t="s">
        <v>95</v>
      </c>
      <c r="F49" s="418" t="s">
        <v>194</v>
      </c>
      <c r="G49" s="407" t="s">
        <v>297</v>
      </c>
      <c r="H49" s="407" t="s">
        <v>4</v>
      </c>
      <c r="I49" s="407" t="s">
        <v>592</v>
      </c>
      <c r="J49" s="403">
        <v>30</v>
      </c>
      <c r="K49" s="403">
        <v>30</v>
      </c>
      <c r="L49" s="504">
        <v>6.9</v>
      </c>
      <c r="M49" s="500">
        <v>4</v>
      </c>
      <c r="N49" s="501">
        <f t="shared" si="2"/>
        <v>4</v>
      </c>
      <c r="O49" s="502" t="str">
        <f t="shared" si="1"/>
        <v>OK</v>
      </c>
      <c r="P49" s="503">
        <v>0</v>
      </c>
      <c r="Q49" s="503">
        <v>0</v>
      </c>
      <c r="R49" s="503">
        <v>0</v>
      </c>
    </row>
    <row r="50" spans="1:18" s="384" customFormat="1" ht="31.5" customHeight="1" x14ac:dyDescent="0.2">
      <c r="A50" s="590"/>
      <c r="B50" s="572"/>
      <c r="C50" s="409">
        <v>98</v>
      </c>
      <c r="D50" s="410" t="s">
        <v>775</v>
      </c>
      <c r="E50" s="407" t="s">
        <v>95</v>
      </c>
      <c r="F50" s="418" t="s">
        <v>194</v>
      </c>
      <c r="G50" s="407" t="s">
        <v>249</v>
      </c>
      <c r="H50" s="407" t="s">
        <v>4</v>
      </c>
      <c r="I50" s="407" t="s">
        <v>586</v>
      </c>
      <c r="J50" s="403">
        <v>30</v>
      </c>
      <c r="K50" s="403">
        <v>30</v>
      </c>
      <c r="L50" s="504">
        <v>6.38</v>
      </c>
      <c r="M50" s="500">
        <v>2</v>
      </c>
      <c r="N50" s="501">
        <f t="shared" si="2"/>
        <v>2</v>
      </c>
      <c r="O50" s="502" t="str">
        <f t="shared" si="1"/>
        <v>OK</v>
      </c>
      <c r="P50" s="503">
        <v>0</v>
      </c>
      <c r="Q50" s="503">
        <v>0</v>
      </c>
      <c r="R50" s="503">
        <v>0</v>
      </c>
    </row>
    <row r="51" spans="1:18" s="384" customFormat="1" ht="31.5" customHeight="1" x14ac:dyDescent="0.2">
      <c r="A51" s="590"/>
      <c r="B51" s="572"/>
      <c r="C51" s="409">
        <v>99</v>
      </c>
      <c r="D51" s="410" t="s">
        <v>776</v>
      </c>
      <c r="E51" s="403" t="s">
        <v>95</v>
      </c>
      <c r="F51" s="418" t="s">
        <v>194</v>
      </c>
      <c r="G51" s="407" t="s">
        <v>270</v>
      </c>
      <c r="H51" s="407" t="s">
        <v>4</v>
      </c>
      <c r="I51" s="407" t="s">
        <v>586</v>
      </c>
      <c r="J51" s="403">
        <v>30</v>
      </c>
      <c r="K51" s="403">
        <v>30</v>
      </c>
      <c r="L51" s="504">
        <v>8.3800000000000008</v>
      </c>
      <c r="M51" s="500">
        <v>2</v>
      </c>
      <c r="N51" s="501">
        <f t="shared" si="2"/>
        <v>2</v>
      </c>
      <c r="O51" s="502" t="str">
        <f t="shared" si="1"/>
        <v>OK</v>
      </c>
      <c r="P51" s="503">
        <v>0</v>
      </c>
      <c r="Q51" s="503">
        <v>0</v>
      </c>
      <c r="R51" s="503">
        <v>0</v>
      </c>
    </row>
    <row r="52" spans="1:18" s="384" customFormat="1" ht="31.5" customHeight="1" x14ac:dyDescent="0.2">
      <c r="A52" s="590"/>
      <c r="B52" s="572"/>
      <c r="C52" s="409">
        <v>100</v>
      </c>
      <c r="D52" s="410" t="s">
        <v>777</v>
      </c>
      <c r="E52" s="407" t="s">
        <v>95</v>
      </c>
      <c r="F52" s="418" t="s">
        <v>194</v>
      </c>
      <c r="G52" s="407" t="s">
        <v>251</v>
      </c>
      <c r="H52" s="407" t="s">
        <v>4</v>
      </c>
      <c r="I52" s="407" t="s">
        <v>586</v>
      </c>
      <c r="J52" s="403">
        <v>30</v>
      </c>
      <c r="K52" s="403">
        <v>30</v>
      </c>
      <c r="L52" s="504">
        <v>5.88</v>
      </c>
      <c r="M52" s="500">
        <v>2</v>
      </c>
      <c r="N52" s="501">
        <f t="shared" si="2"/>
        <v>2</v>
      </c>
      <c r="O52" s="502" t="str">
        <f t="shared" si="1"/>
        <v>OK</v>
      </c>
      <c r="P52" s="503">
        <v>0</v>
      </c>
      <c r="Q52" s="503">
        <v>0</v>
      </c>
      <c r="R52" s="503">
        <v>0</v>
      </c>
    </row>
    <row r="53" spans="1:18" s="384" customFormat="1" ht="31.5" customHeight="1" x14ac:dyDescent="0.2">
      <c r="A53" s="590"/>
      <c r="B53" s="572"/>
      <c r="C53" s="409">
        <v>101</v>
      </c>
      <c r="D53" s="410" t="s">
        <v>778</v>
      </c>
      <c r="E53" s="403" t="s">
        <v>95</v>
      </c>
      <c r="F53" s="404" t="s">
        <v>194</v>
      </c>
      <c r="G53" s="403" t="s">
        <v>252</v>
      </c>
      <c r="H53" s="407" t="s">
        <v>4</v>
      </c>
      <c r="I53" s="407" t="s">
        <v>586</v>
      </c>
      <c r="J53" s="403">
        <v>30</v>
      </c>
      <c r="K53" s="403">
        <v>30</v>
      </c>
      <c r="L53" s="504">
        <v>7.12</v>
      </c>
      <c r="M53" s="500">
        <v>2</v>
      </c>
      <c r="N53" s="501">
        <f t="shared" si="2"/>
        <v>2</v>
      </c>
      <c r="O53" s="502" t="str">
        <f t="shared" si="1"/>
        <v>OK</v>
      </c>
      <c r="P53" s="503">
        <v>0</v>
      </c>
      <c r="Q53" s="503">
        <v>0</v>
      </c>
      <c r="R53" s="503">
        <v>0</v>
      </c>
    </row>
    <row r="54" spans="1:18" s="384" customFormat="1" ht="31.5" customHeight="1" x14ac:dyDescent="0.2">
      <c r="A54" s="590"/>
      <c r="B54" s="572"/>
      <c r="C54" s="409">
        <v>102</v>
      </c>
      <c r="D54" s="410" t="s">
        <v>779</v>
      </c>
      <c r="E54" s="403" t="s">
        <v>95</v>
      </c>
      <c r="F54" s="404" t="s">
        <v>194</v>
      </c>
      <c r="G54" s="403" t="s">
        <v>253</v>
      </c>
      <c r="H54" s="407" t="s">
        <v>4</v>
      </c>
      <c r="I54" s="407" t="s">
        <v>586</v>
      </c>
      <c r="J54" s="403">
        <v>30</v>
      </c>
      <c r="K54" s="403">
        <v>30</v>
      </c>
      <c r="L54" s="504">
        <v>8.44</v>
      </c>
      <c r="M54" s="500">
        <v>2</v>
      </c>
      <c r="N54" s="501">
        <f t="shared" si="2"/>
        <v>2</v>
      </c>
      <c r="O54" s="502" t="str">
        <f t="shared" si="1"/>
        <v>OK</v>
      </c>
      <c r="P54" s="503">
        <v>0</v>
      </c>
      <c r="Q54" s="503">
        <v>0</v>
      </c>
      <c r="R54" s="503">
        <v>0</v>
      </c>
    </row>
    <row r="55" spans="1:18" s="384" customFormat="1" ht="31.5" customHeight="1" x14ac:dyDescent="0.2">
      <c r="A55" s="590"/>
      <c r="B55" s="572"/>
      <c r="C55" s="409">
        <v>103</v>
      </c>
      <c r="D55" s="410" t="s">
        <v>780</v>
      </c>
      <c r="E55" s="403" t="s">
        <v>95</v>
      </c>
      <c r="F55" s="404" t="s">
        <v>194</v>
      </c>
      <c r="G55" s="403" t="s">
        <v>254</v>
      </c>
      <c r="H55" s="407" t="s">
        <v>4</v>
      </c>
      <c r="I55" s="407" t="s">
        <v>586</v>
      </c>
      <c r="J55" s="403">
        <v>30</v>
      </c>
      <c r="K55" s="403">
        <v>30</v>
      </c>
      <c r="L55" s="407">
        <v>15.48</v>
      </c>
      <c r="M55" s="500">
        <v>2</v>
      </c>
      <c r="N55" s="501">
        <f t="shared" si="2"/>
        <v>2</v>
      </c>
      <c r="O55" s="502" t="str">
        <f t="shared" si="1"/>
        <v>OK</v>
      </c>
      <c r="P55" s="503">
        <v>0</v>
      </c>
      <c r="Q55" s="503">
        <v>0</v>
      </c>
      <c r="R55" s="503">
        <v>0</v>
      </c>
    </row>
    <row r="56" spans="1:18" s="384" customFormat="1" ht="31.5" customHeight="1" x14ac:dyDescent="0.2">
      <c r="A56" s="590"/>
      <c r="B56" s="572"/>
      <c r="C56" s="409">
        <v>106</v>
      </c>
      <c r="D56" s="410" t="s">
        <v>781</v>
      </c>
      <c r="E56" s="403" t="s">
        <v>102</v>
      </c>
      <c r="F56" s="404" t="s">
        <v>193</v>
      </c>
      <c r="G56" s="403" t="s">
        <v>255</v>
      </c>
      <c r="H56" s="407" t="s">
        <v>35</v>
      </c>
      <c r="I56" s="407" t="s">
        <v>605</v>
      </c>
      <c r="J56" s="403">
        <v>30</v>
      </c>
      <c r="K56" s="403">
        <v>30</v>
      </c>
      <c r="L56" s="407">
        <v>178.47</v>
      </c>
      <c r="M56" s="500">
        <v>1</v>
      </c>
      <c r="N56" s="501">
        <f t="shared" si="2"/>
        <v>0</v>
      </c>
      <c r="O56" s="502" t="str">
        <f t="shared" si="1"/>
        <v>ATENÇÃO</v>
      </c>
      <c r="P56" s="503">
        <v>1</v>
      </c>
      <c r="Q56" s="503">
        <v>0</v>
      </c>
      <c r="R56" s="503">
        <v>0</v>
      </c>
    </row>
    <row r="57" spans="1:18" s="384" customFormat="1" ht="31.5" customHeight="1" x14ac:dyDescent="0.2">
      <c r="A57" s="590"/>
      <c r="B57" s="572"/>
      <c r="C57" s="409">
        <v>107</v>
      </c>
      <c r="D57" s="413" t="s">
        <v>782</v>
      </c>
      <c r="E57" s="407" t="s">
        <v>95</v>
      </c>
      <c r="F57" s="418" t="s">
        <v>194</v>
      </c>
      <c r="G57" s="407" t="s">
        <v>256</v>
      </c>
      <c r="H57" s="407" t="s">
        <v>4</v>
      </c>
      <c r="I57" s="407" t="s">
        <v>590</v>
      </c>
      <c r="J57" s="403">
        <v>30</v>
      </c>
      <c r="K57" s="403">
        <v>30</v>
      </c>
      <c r="L57" s="407">
        <v>37.14</v>
      </c>
      <c r="M57" s="500">
        <v>1</v>
      </c>
      <c r="N57" s="501">
        <f t="shared" si="2"/>
        <v>1</v>
      </c>
      <c r="O57" s="502" t="str">
        <f t="shared" si="1"/>
        <v>OK</v>
      </c>
      <c r="P57" s="503">
        <v>0</v>
      </c>
      <c r="Q57" s="503">
        <v>0</v>
      </c>
      <c r="R57" s="503">
        <v>0</v>
      </c>
    </row>
    <row r="58" spans="1:18" s="384" customFormat="1" ht="31.5" customHeight="1" x14ac:dyDescent="0.2">
      <c r="A58" s="590"/>
      <c r="B58" s="572"/>
      <c r="C58" s="409">
        <v>108</v>
      </c>
      <c r="D58" s="424" t="s">
        <v>783</v>
      </c>
      <c r="E58" s="422" t="s">
        <v>95</v>
      </c>
      <c r="F58" s="425" t="s">
        <v>194</v>
      </c>
      <c r="G58" s="422" t="s">
        <v>257</v>
      </c>
      <c r="H58" s="422" t="s">
        <v>4</v>
      </c>
      <c r="I58" s="422" t="s">
        <v>585</v>
      </c>
      <c r="J58" s="403">
        <v>30</v>
      </c>
      <c r="K58" s="403">
        <v>30</v>
      </c>
      <c r="L58" s="422">
        <v>35.65</v>
      </c>
      <c r="M58" s="500">
        <v>1</v>
      </c>
      <c r="N58" s="501">
        <f t="shared" si="2"/>
        <v>1</v>
      </c>
      <c r="O58" s="502" t="str">
        <f t="shared" si="1"/>
        <v>OK</v>
      </c>
      <c r="P58" s="503">
        <v>0</v>
      </c>
      <c r="Q58" s="503">
        <v>0</v>
      </c>
      <c r="R58" s="503">
        <v>0</v>
      </c>
    </row>
    <row r="59" spans="1:18" s="384" customFormat="1" ht="31.5" customHeight="1" x14ac:dyDescent="0.2">
      <c r="A59" s="590"/>
      <c r="B59" s="572"/>
      <c r="C59" s="409">
        <v>109</v>
      </c>
      <c r="D59" s="426" t="s">
        <v>784</v>
      </c>
      <c r="E59" s="422" t="s">
        <v>95</v>
      </c>
      <c r="F59" s="425" t="s">
        <v>185</v>
      </c>
      <c r="G59" s="422" t="s">
        <v>259</v>
      </c>
      <c r="H59" s="422" t="s">
        <v>4</v>
      </c>
      <c r="I59" s="422" t="s">
        <v>606</v>
      </c>
      <c r="J59" s="403">
        <v>30</v>
      </c>
      <c r="K59" s="403">
        <v>30</v>
      </c>
      <c r="L59" s="422">
        <v>61.94</v>
      </c>
      <c r="M59" s="500">
        <v>1</v>
      </c>
      <c r="N59" s="501">
        <f t="shared" si="2"/>
        <v>1</v>
      </c>
      <c r="O59" s="502" t="str">
        <f t="shared" si="1"/>
        <v>OK</v>
      </c>
      <c r="P59" s="503">
        <v>0</v>
      </c>
      <c r="Q59" s="503">
        <v>0</v>
      </c>
      <c r="R59" s="503">
        <v>0</v>
      </c>
    </row>
    <row r="60" spans="1:18" s="384" customFormat="1" ht="31.5" customHeight="1" thickBot="1" x14ac:dyDescent="0.25">
      <c r="A60" s="590"/>
      <c r="B60" s="568"/>
      <c r="C60" s="427">
        <v>110</v>
      </c>
      <c r="D60" s="428" t="s">
        <v>785</v>
      </c>
      <c r="E60" s="429" t="s">
        <v>200</v>
      </c>
      <c r="F60" s="430" t="s">
        <v>199</v>
      </c>
      <c r="G60" s="429" t="s">
        <v>274</v>
      </c>
      <c r="H60" s="429" t="s">
        <v>35</v>
      </c>
      <c r="I60" s="429" t="s">
        <v>607</v>
      </c>
      <c r="J60" s="431">
        <v>30</v>
      </c>
      <c r="K60" s="431">
        <v>30</v>
      </c>
      <c r="L60" s="429">
        <v>433.36</v>
      </c>
      <c r="M60" s="505">
        <v>1</v>
      </c>
      <c r="N60" s="506">
        <f t="shared" si="2"/>
        <v>1</v>
      </c>
      <c r="O60" s="507" t="str">
        <f t="shared" si="1"/>
        <v>OK</v>
      </c>
      <c r="P60" s="508">
        <v>0</v>
      </c>
      <c r="Q60" s="508">
        <v>0</v>
      </c>
      <c r="R60" s="508">
        <v>0</v>
      </c>
    </row>
    <row r="61" spans="1:18" s="384" customFormat="1" ht="31.5" customHeight="1" x14ac:dyDescent="0.2">
      <c r="A61" s="591" t="s">
        <v>494</v>
      </c>
      <c r="B61" s="581">
        <v>5</v>
      </c>
      <c r="C61" s="432">
        <v>111</v>
      </c>
      <c r="D61" s="433" t="s">
        <v>786</v>
      </c>
      <c r="E61" s="434" t="s">
        <v>95</v>
      </c>
      <c r="F61" s="435" t="s">
        <v>216</v>
      </c>
      <c r="G61" s="434" t="s">
        <v>315</v>
      </c>
      <c r="H61" s="434" t="s">
        <v>30</v>
      </c>
      <c r="I61" s="434" t="s">
        <v>583</v>
      </c>
      <c r="J61" s="436">
        <v>30</v>
      </c>
      <c r="K61" s="436">
        <v>30</v>
      </c>
      <c r="L61" s="434">
        <v>92.63</v>
      </c>
      <c r="M61" s="509">
        <v>1</v>
      </c>
      <c r="N61" s="510">
        <f t="shared" si="2"/>
        <v>1</v>
      </c>
      <c r="O61" s="511" t="str">
        <f t="shared" si="1"/>
        <v>OK</v>
      </c>
      <c r="P61" s="497">
        <v>0</v>
      </c>
      <c r="Q61" s="497">
        <v>0</v>
      </c>
      <c r="R61" s="497">
        <v>0</v>
      </c>
    </row>
    <row r="62" spans="1:18" s="384" customFormat="1" ht="31.5" customHeight="1" x14ac:dyDescent="0.2">
      <c r="A62" s="592"/>
      <c r="B62" s="582"/>
      <c r="C62" s="437">
        <v>113</v>
      </c>
      <c r="D62" s="438" t="s">
        <v>787</v>
      </c>
      <c r="E62" s="434" t="s">
        <v>95</v>
      </c>
      <c r="F62" s="435" t="s">
        <v>204</v>
      </c>
      <c r="G62" s="434" t="s">
        <v>319</v>
      </c>
      <c r="H62" s="434" t="s">
        <v>30</v>
      </c>
      <c r="I62" s="434" t="s">
        <v>583</v>
      </c>
      <c r="J62" s="439">
        <v>30</v>
      </c>
      <c r="K62" s="439">
        <v>30</v>
      </c>
      <c r="L62" s="512">
        <v>64.599999999999994</v>
      </c>
      <c r="M62" s="513">
        <v>1</v>
      </c>
      <c r="N62" s="506">
        <f t="shared" si="2"/>
        <v>1</v>
      </c>
      <c r="O62" s="507" t="str">
        <f t="shared" si="1"/>
        <v>OK</v>
      </c>
      <c r="P62" s="503">
        <v>0</v>
      </c>
      <c r="Q62" s="503">
        <v>0</v>
      </c>
      <c r="R62" s="503">
        <v>0</v>
      </c>
    </row>
    <row r="63" spans="1:18" s="384" customFormat="1" ht="31.5" customHeight="1" x14ac:dyDescent="0.2">
      <c r="A63" s="592"/>
      <c r="B63" s="582"/>
      <c r="C63" s="437">
        <v>114</v>
      </c>
      <c r="D63" s="438" t="s">
        <v>788</v>
      </c>
      <c r="E63" s="434" t="s">
        <v>95</v>
      </c>
      <c r="F63" s="435" t="s">
        <v>204</v>
      </c>
      <c r="G63" s="434" t="s">
        <v>319</v>
      </c>
      <c r="H63" s="434" t="s">
        <v>30</v>
      </c>
      <c r="I63" s="434" t="s">
        <v>583</v>
      </c>
      <c r="J63" s="439">
        <v>30</v>
      </c>
      <c r="K63" s="439">
        <v>30</v>
      </c>
      <c r="L63" s="512">
        <v>54.6</v>
      </c>
      <c r="M63" s="513">
        <v>1</v>
      </c>
      <c r="N63" s="506">
        <f t="shared" si="2"/>
        <v>1</v>
      </c>
      <c r="O63" s="507" t="str">
        <f t="shared" si="1"/>
        <v>OK</v>
      </c>
      <c r="P63" s="503">
        <v>0</v>
      </c>
      <c r="Q63" s="503">
        <v>0</v>
      </c>
      <c r="R63" s="503">
        <v>0</v>
      </c>
    </row>
    <row r="64" spans="1:18" s="384" customFormat="1" ht="31.5" customHeight="1" x14ac:dyDescent="0.2">
      <c r="A64" s="592"/>
      <c r="B64" s="582"/>
      <c r="C64" s="437">
        <v>115</v>
      </c>
      <c r="D64" s="438" t="s">
        <v>789</v>
      </c>
      <c r="E64" s="434" t="s">
        <v>95</v>
      </c>
      <c r="F64" s="435" t="s">
        <v>204</v>
      </c>
      <c r="G64" s="434" t="s">
        <v>319</v>
      </c>
      <c r="H64" s="434" t="s">
        <v>30</v>
      </c>
      <c r="I64" s="434" t="s">
        <v>583</v>
      </c>
      <c r="J64" s="439">
        <v>30</v>
      </c>
      <c r="K64" s="439">
        <v>30</v>
      </c>
      <c r="L64" s="512">
        <v>58.93</v>
      </c>
      <c r="M64" s="513">
        <v>1</v>
      </c>
      <c r="N64" s="506">
        <f t="shared" si="2"/>
        <v>1</v>
      </c>
      <c r="O64" s="507" t="str">
        <f t="shared" si="1"/>
        <v>OK</v>
      </c>
      <c r="P64" s="503">
        <v>0</v>
      </c>
      <c r="Q64" s="503">
        <v>0</v>
      </c>
      <c r="R64" s="503">
        <v>0</v>
      </c>
    </row>
    <row r="65" spans="1:26" s="384" customFormat="1" ht="31.5" customHeight="1" x14ac:dyDescent="0.2">
      <c r="A65" s="592"/>
      <c r="B65" s="582"/>
      <c r="C65" s="437">
        <v>116</v>
      </c>
      <c r="D65" s="438" t="s">
        <v>790</v>
      </c>
      <c r="E65" s="434" t="s">
        <v>95</v>
      </c>
      <c r="F65" s="435" t="s">
        <v>204</v>
      </c>
      <c r="G65" s="434" t="s">
        <v>319</v>
      </c>
      <c r="H65" s="434" t="s">
        <v>30</v>
      </c>
      <c r="I65" s="434" t="s">
        <v>583</v>
      </c>
      <c r="J65" s="439">
        <v>30</v>
      </c>
      <c r="K65" s="439">
        <v>30</v>
      </c>
      <c r="L65" s="512">
        <v>69.14</v>
      </c>
      <c r="M65" s="513">
        <v>1</v>
      </c>
      <c r="N65" s="506">
        <f t="shared" si="2"/>
        <v>1</v>
      </c>
      <c r="O65" s="507" t="str">
        <f t="shared" si="1"/>
        <v>OK</v>
      </c>
      <c r="P65" s="503">
        <v>0</v>
      </c>
      <c r="Q65" s="503">
        <v>0</v>
      </c>
      <c r="R65" s="503">
        <v>0</v>
      </c>
    </row>
    <row r="66" spans="1:26" s="384" customFormat="1" ht="31.5" customHeight="1" x14ac:dyDescent="0.2">
      <c r="A66" s="592"/>
      <c r="B66" s="582"/>
      <c r="C66" s="437">
        <v>117</v>
      </c>
      <c r="D66" s="438" t="s">
        <v>791</v>
      </c>
      <c r="E66" s="434" t="s">
        <v>95</v>
      </c>
      <c r="F66" s="435" t="s">
        <v>204</v>
      </c>
      <c r="G66" s="434" t="s">
        <v>319</v>
      </c>
      <c r="H66" s="434" t="s">
        <v>30</v>
      </c>
      <c r="I66" s="434" t="s">
        <v>583</v>
      </c>
      <c r="J66" s="439">
        <v>30</v>
      </c>
      <c r="K66" s="439">
        <v>30</v>
      </c>
      <c r="L66" s="434">
        <v>76.02</v>
      </c>
      <c r="M66" s="513">
        <v>1</v>
      </c>
      <c r="N66" s="506">
        <f t="shared" si="2"/>
        <v>1</v>
      </c>
      <c r="O66" s="507" t="str">
        <f t="shared" si="1"/>
        <v>OK</v>
      </c>
      <c r="P66" s="503">
        <v>0</v>
      </c>
      <c r="Q66" s="503">
        <v>0</v>
      </c>
      <c r="R66" s="503">
        <v>0</v>
      </c>
    </row>
    <row r="67" spans="1:26" s="384" customFormat="1" ht="31.5" customHeight="1" x14ac:dyDescent="0.2">
      <c r="A67" s="592"/>
      <c r="B67" s="582"/>
      <c r="C67" s="437">
        <v>118</v>
      </c>
      <c r="D67" s="438" t="s">
        <v>792</v>
      </c>
      <c r="E67" s="434" t="s">
        <v>215</v>
      </c>
      <c r="F67" s="435" t="s">
        <v>204</v>
      </c>
      <c r="G67" s="434" t="s">
        <v>313</v>
      </c>
      <c r="H67" s="439" t="s">
        <v>4</v>
      </c>
      <c r="I67" s="434" t="s">
        <v>583</v>
      </c>
      <c r="J67" s="439">
        <v>30</v>
      </c>
      <c r="K67" s="439">
        <v>30</v>
      </c>
      <c r="L67" s="439">
        <v>162.99</v>
      </c>
      <c r="M67" s="513">
        <v>1</v>
      </c>
      <c r="N67" s="506">
        <f t="shared" si="2"/>
        <v>1</v>
      </c>
      <c r="O67" s="507" t="str">
        <f t="shared" si="1"/>
        <v>OK</v>
      </c>
      <c r="P67" s="503">
        <v>0</v>
      </c>
      <c r="Q67" s="503">
        <v>0</v>
      </c>
      <c r="R67" s="503">
        <v>0</v>
      </c>
      <c r="S67" s="3"/>
      <c r="T67" s="3"/>
      <c r="U67" s="3"/>
      <c r="V67" s="3"/>
      <c r="W67" s="3"/>
      <c r="X67" s="3"/>
      <c r="Y67" s="3"/>
      <c r="Z67" s="3"/>
    </row>
    <row r="68" spans="1:26" s="384" customFormat="1" ht="31.5" customHeight="1" x14ac:dyDescent="0.2">
      <c r="A68" s="592"/>
      <c r="B68" s="582"/>
      <c r="C68" s="437">
        <v>119</v>
      </c>
      <c r="D68" s="438" t="s">
        <v>793</v>
      </c>
      <c r="E68" s="434" t="s">
        <v>215</v>
      </c>
      <c r="F68" s="435" t="s">
        <v>204</v>
      </c>
      <c r="G68" s="434" t="s">
        <v>314</v>
      </c>
      <c r="H68" s="439" t="s">
        <v>4</v>
      </c>
      <c r="I68" s="434" t="s">
        <v>583</v>
      </c>
      <c r="J68" s="439">
        <v>30</v>
      </c>
      <c r="K68" s="439">
        <v>30</v>
      </c>
      <c r="L68" s="439">
        <v>172.35</v>
      </c>
      <c r="M68" s="513">
        <v>1</v>
      </c>
      <c r="N68" s="506">
        <f t="shared" ref="N68:N99" si="3">M68-(SUM(P68))</f>
        <v>1</v>
      </c>
      <c r="O68" s="507" t="str">
        <f t="shared" si="1"/>
        <v>OK</v>
      </c>
      <c r="P68" s="503">
        <v>0</v>
      </c>
      <c r="Q68" s="503">
        <v>0</v>
      </c>
      <c r="R68" s="503">
        <v>0</v>
      </c>
      <c r="S68" s="3"/>
      <c r="T68" s="3"/>
      <c r="U68" s="3"/>
      <c r="V68" s="3"/>
      <c r="W68" s="3"/>
      <c r="X68" s="3"/>
      <c r="Y68" s="3"/>
      <c r="Z68" s="3"/>
    </row>
    <row r="69" spans="1:26" s="384" customFormat="1" ht="31.5" customHeight="1" x14ac:dyDescent="0.2">
      <c r="A69" s="592"/>
      <c r="B69" s="582"/>
      <c r="C69" s="437">
        <v>120</v>
      </c>
      <c r="D69" s="438" t="s">
        <v>794</v>
      </c>
      <c r="E69" s="434" t="s">
        <v>215</v>
      </c>
      <c r="F69" s="435" t="s">
        <v>204</v>
      </c>
      <c r="G69" s="434" t="s">
        <v>316</v>
      </c>
      <c r="H69" s="439" t="s">
        <v>4</v>
      </c>
      <c r="I69" s="434" t="s">
        <v>583</v>
      </c>
      <c r="J69" s="439">
        <v>30</v>
      </c>
      <c r="K69" s="439">
        <v>30</v>
      </c>
      <c r="L69" s="439">
        <v>168.56</v>
      </c>
      <c r="M69" s="513">
        <v>1</v>
      </c>
      <c r="N69" s="506">
        <f t="shared" si="3"/>
        <v>1</v>
      </c>
      <c r="O69" s="507" t="str">
        <f t="shared" si="1"/>
        <v>OK</v>
      </c>
      <c r="P69" s="503">
        <v>0</v>
      </c>
      <c r="Q69" s="503">
        <v>0</v>
      </c>
      <c r="R69" s="503">
        <v>0</v>
      </c>
      <c r="S69" s="3"/>
      <c r="T69" s="3"/>
      <c r="U69" s="3"/>
      <c r="V69" s="3"/>
      <c r="W69" s="3"/>
      <c r="X69" s="3"/>
      <c r="Y69" s="3"/>
      <c r="Z69" s="3"/>
    </row>
    <row r="70" spans="1:26" s="384" customFormat="1" ht="31.5" customHeight="1" x14ac:dyDescent="0.2">
      <c r="A70" s="592"/>
      <c r="B70" s="582"/>
      <c r="C70" s="437">
        <v>121</v>
      </c>
      <c r="D70" s="438" t="s">
        <v>795</v>
      </c>
      <c r="E70" s="434" t="s">
        <v>215</v>
      </c>
      <c r="F70" s="435" t="s">
        <v>204</v>
      </c>
      <c r="G70" s="434" t="s">
        <v>316</v>
      </c>
      <c r="H70" s="439" t="s">
        <v>4</v>
      </c>
      <c r="I70" s="434" t="s">
        <v>583</v>
      </c>
      <c r="J70" s="439">
        <v>30</v>
      </c>
      <c r="K70" s="439">
        <v>30</v>
      </c>
      <c r="L70" s="439">
        <v>141.86000000000001</v>
      </c>
      <c r="M70" s="513">
        <v>1</v>
      </c>
      <c r="N70" s="506">
        <f t="shared" si="3"/>
        <v>1</v>
      </c>
      <c r="O70" s="507" t="str">
        <f t="shared" si="1"/>
        <v>OK</v>
      </c>
      <c r="P70" s="503">
        <v>0</v>
      </c>
      <c r="Q70" s="503">
        <v>0</v>
      </c>
      <c r="R70" s="503">
        <v>0</v>
      </c>
      <c r="S70" s="3"/>
      <c r="T70" s="3"/>
      <c r="U70" s="3"/>
      <c r="V70" s="3"/>
      <c r="W70" s="3"/>
      <c r="X70" s="3"/>
      <c r="Y70" s="3"/>
      <c r="Z70" s="3"/>
    </row>
    <row r="71" spans="1:26" s="384" customFormat="1" ht="31.5" customHeight="1" x14ac:dyDescent="0.2">
      <c r="A71" s="592"/>
      <c r="B71" s="582"/>
      <c r="C71" s="437">
        <v>122</v>
      </c>
      <c r="D71" s="438" t="s">
        <v>796</v>
      </c>
      <c r="E71" s="434" t="s">
        <v>215</v>
      </c>
      <c r="F71" s="435" t="s">
        <v>204</v>
      </c>
      <c r="G71" s="434" t="s">
        <v>316</v>
      </c>
      <c r="H71" s="439" t="s">
        <v>4</v>
      </c>
      <c r="I71" s="434" t="s">
        <v>583</v>
      </c>
      <c r="J71" s="439">
        <v>30</v>
      </c>
      <c r="K71" s="439">
        <v>30</v>
      </c>
      <c r="L71" s="439">
        <v>157.47</v>
      </c>
      <c r="M71" s="513">
        <v>1</v>
      </c>
      <c r="N71" s="506">
        <f t="shared" si="3"/>
        <v>1</v>
      </c>
      <c r="O71" s="507" t="str">
        <f t="shared" ref="O71:O134" si="4">IF(N71&lt;=0,"ATENÇÃO","OK")</f>
        <v>OK</v>
      </c>
      <c r="P71" s="503">
        <v>0</v>
      </c>
      <c r="Q71" s="503">
        <v>0</v>
      </c>
      <c r="R71" s="503">
        <v>0</v>
      </c>
      <c r="S71" s="3"/>
      <c r="T71" s="3"/>
      <c r="U71" s="3"/>
      <c r="V71" s="3"/>
      <c r="W71" s="3"/>
      <c r="X71" s="3"/>
      <c r="Y71" s="3"/>
      <c r="Z71" s="3"/>
    </row>
    <row r="72" spans="1:26" s="384" customFormat="1" ht="31.5" customHeight="1" thickBot="1" x14ac:dyDescent="0.25">
      <c r="A72" s="593"/>
      <c r="B72" s="583"/>
      <c r="C72" s="440">
        <v>123</v>
      </c>
      <c r="D72" s="441" t="s">
        <v>797</v>
      </c>
      <c r="E72" s="442" t="s">
        <v>215</v>
      </c>
      <c r="F72" s="443" t="s">
        <v>204</v>
      </c>
      <c r="G72" s="442" t="s">
        <v>316</v>
      </c>
      <c r="H72" s="444" t="s">
        <v>4</v>
      </c>
      <c r="I72" s="434" t="s">
        <v>583</v>
      </c>
      <c r="J72" s="439">
        <v>30</v>
      </c>
      <c r="K72" s="439">
        <v>30</v>
      </c>
      <c r="L72" s="444">
        <v>175.62</v>
      </c>
      <c r="M72" s="514">
        <v>1</v>
      </c>
      <c r="N72" s="506">
        <f t="shared" si="3"/>
        <v>1</v>
      </c>
      <c r="O72" s="507" t="str">
        <f t="shared" si="4"/>
        <v>OK</v>
      </c>
      <c r="P72" s="508">
        <v>0</v>
      </c>
      <c r="Q72" s="508">
        <v>0</v>
      </c>
      <c r="R72" s="508">
        <v>0</v>
      </c>
      <c r="S72" s="3"/>
      <c r="T72" s="3"/>
      <c r="U72" s="3"/>
      <c r="V72" s="3"/>
      <c r="W72" s="3"/>
      <c r="X72" s="3"/>
      <c r="Y72" s="3"/>
      <c r="Z72" s="3"/>
    </row>
    <row r="73" spans="1:26" s="3" customFormat="1" ht="31.5" customHeight="1" x14ac:dyDescent="0.2">
      <c r="A73" s="569" t="s">
        <v>494</v>
      </c>
      <c r="B73" s="577">
        <v>6</v>
      </c>
      <c r="C73" s="397">
        <v>124</v>
      </c>
      <c r="D73" s="445" t="s">
        <v>798</v>
      </c>
      <c r="E73" s="399" t="s">
        <v>97</v>
      </c>
      <c r="F73" s="399" t="s">
        <v>456</v>
      </c>
      <c r="G73" s="399" t="s">
        <v>320</v>
      </c>
      <c r="H73" s="399" t="s">
        <v>18</v>
      </c>
      <c r="I73" s="446" t="s">
        <v>592</v>
      </c>
      <c r="J73" s="399">
        <v>30</v>
      </c>
      <c r="K73" s="399">
        <v>30</v>
      </c>
      <c r="L73" s="493">
        <v>8.6</v>
      </c>
      <c r="M73" s="509">
        <v>1</v>
      </c>
      <c r="N73" s="510">
        <f t="shared" si="3"/>
        <v>0</v>
      </c>
      <c r="O73" s="496" t="str">
        <f t="shared" si="4"/>
        <v>ATENÇÃO</v>
      </c>
      <c r="P73" s="497">
        <v>1</v>
      </c>
      <c r="Q73" s="497">
        <v>0</v>
      </c>
      <c r="R73" s="497">
        <v>0</v>
      </c>
    </row>
    <row r="74" spans="1:26" s="3" customFormat="1" ht="31.5" customHeight="1" x14ac:dyDescent="0.2">
      <c r="A74" s="570"/>
      <c r="B74" s="578"/>
      <c r="C74" s="409">
        <v>125</v>
      </c>
      <c r="D74" s="406" t="s">
        <v>799</v>
      </c>
      <c r="E74" s="403" t="s">
        <v>97</v>
      </c>
      <c r="F74" s="403" t="s">
        <v>456</v>
      </c>
      <c r="G74" s="403" t="s">
        <v>320</v>
      </c>
      <c r="H74" s="407" t="s">
        <v>18</v>
      </c>
      <c r="I74" s="407" t="s">
        <v>592</v>
      </c>
      <c r="J74" s="407">
        <v>30</v>
      </c>
      <c r="K74" s="407">
        <v>30</v>
      </c>
      <c r="L74" s="504">
        <v>11.88</v>
      </c>
      <c r="M74" s="513">
        <v>1</v>
      </c>
      <c r="N74" s="501">
        <f t="shared" si="3"/>
        <v>0</v>
      </c>
      <c r="O74" s="502" t="str">
        <f t="shared" si="4"/>
        <v>ATENÇÃO</v>
      </c>
      <c r="P74" s="503">
        <v>1</v>
      </c>
      <c r="Q74" s="503">
        <v>0</v>
      </c>
      <c r="R74" s="503">
        <v>0</v>
      </c>
    </row>
    <row r="75" spans="1:26" s="3" customFormat="1" ht="31.5" customHeight="1" x14ac:dyDescent="0.2">
      <c r="A75" s="570"/>
      <c r="B75" s="578"/>
      <c r="C75" s="409">
        <v>126</v>
      </c>
      <c r="D75" s="406" t="s">
        <v>800</v>
      </c>
      <c r="E75" s="403" t="s">
        <v>97</v>
      </c>
      <c r="F75" s="403" t="s">
        <v>456</v>
      </c>
      <c r="G75" s="403" t="s">
        <v>320</v>
      </c>
      <c r="H75" s="407" t="s">
        <v>18</v>
      </c>
      <c r="I75" s="407" t="s">
        <v>592</v>
      </c>
      <c r="J75" s="407">
        <v>30</v>
      </c>
      <c r="K75" s="407">
        <v>30</v>
      </c>
      <c r="L75" s="504">
        <v>16.649999999999999</v>
      </c>
      <c r="M75" s="513">
        <v>1</v>
      </c>
      <c r="N75" s="501">
        <f t="shared" si="3"/>
        <v>0</v>
      </c>
      <c r="O75" s="502" t="str">
        <f t="shared" si="4"/>
        <v>ATENÇÃO</v>
      </c>
      <c r="P75" s="503">
        <v>1</v>
      </c>
      <c r="Q75" s="503">
        <v>0</v>
      </c>
      <c r="R75" s="503">
        <v>0</v>
      </c>
    </row>
    <row r="76" spans="1:26" s="385" customFormat="1" ht="31.5" customHeight="1" x14ac:dyDescent="0.2">
      <c r="A76" s="570"/>
      <c r="B76" s="578"/>
      <c r="C76" s="409">
        <v>127</v>
      </c>
      <c r="D76" s="406" t="s">
        <v>801</v>
      </c>
      <c r="E76" s="407" t="s">
        <v>97</v>
      </c>
      <c r="F76" s="407" t="s">
        <v>457</v>
      </c>
      <c r="G76" s="407" t="s">
        <v>353</v>
      </c>
      <c r="H76" s="417" t="s">
        <v>18</v>
      </c>
      <c r="I76" s="407" t="s">
        <v>608</v>
      </c>
      <c r="J76" s="407">
        <v>30</v>
      </c>
      <c r="K76" s="407">
        <v>30</v>
      </c>
      <c r="L76" s="515">
        <v>0.05</v>
      </c>
      <c r="M76" s="513">
        <v>2</v>
      </c>
      <c r="N76" s="501">
        <f t="shared" si="3"/>
        <v>2</v>
      </c>
      <c r="O76" s="502" t="str">
        <f t="shared" si="4"/>
        <v>OK</v>
      </c>
      <c r="P76" s="503">
        <v>0</v>
      </c>
      <c r="Q76" s="503">
        <v>0</v>
      </c>
      <c r="R76" s="503">
        <v>0</v>
      </c>
    </row>
    <row r="77" spans="1:26" s="385" customFormat="1" ht="31.5" customHeight="1" x14ac:dyDescent="0.2">
      <c r="A77" s="570"/>
      <c r="B77" s="578"/>
      <c r="C77" s="409">
        <v>128</v>
      </c>
      <c r="D77" s="406" t="s">
        <v>802</v>
      </c>
      <c r="E77" s="407" t="s">
        <v>97</v>
      </c>
      <c r="F77" s="407" t="s">
        <v>457</v>
      </c>
      <c r="G77" s="407" t="s">
        <v>353</v>
      </c>
      <c r="H77" s="417" t="s">
        <v>18</v>
      </c>
      <c r="I77" s="407" t="s">
        <v>608</v>
      </c>
      <c r="J77" s="407">
        <v>30</v>
      </c>
      <c r="K77" s="407">
        <v>30</v>
      </c>
      <c r="L77" s="515">
        <v>0.26</v>
      </c>
      <c r="M77" s="513">
        <v>2</v>
      </c>
      <c r="N77" s="501">
        <f t="shared" si="3"/>
        <v>2</v>
      </c>
      <c r="O77" s="502" t="str">
        <f t="shared" si="4"/>
        <v>OK</v>
      </c>
      <c r="P77" s="503">
        <v>0</v>
      </c>
      <c r="Q77" s="503">
        <v>0</v>
      </c>
      <c r="R77" s="503">
        <v>0</v>
      </c>
    </row>
    <row r="78" spans="1:26" s="385" customFormat="1" ht="31.5" customHeight="1" x14ac:dyDescent="0.2">
      <c r="A78" s="570"/>
      <c r="B78" s="578"/>
      <c r="C78" s="409">
        <v>129</v>
      </c>
      <c r="D78" s="406" t="s">
        <v>803</v>
      </c>
      <c r="E78" s="407" t="s">
        <v>97</v>
      </c>
      <c r="F78" s="407" t="s">
        <v>457</v>
      </c>
      <c r="G78" s="407" t="s">
        <v>353</v>
      </c>
      <c r="H78" s="417" t="s">
        <v>18</v>
      </c>
      <c r="I78" s="407" t="s">
        <v>608</v>
      </c>
      <c r="J78" s="407">
        <v>30</v>
      </c>
      <c r="K78" s="407">
        <v>30</v>
      </c>
      <c r="L78" s="515">
        <v>0.46</v>
      </c>
      <c r="M78" s="513">
        <v>2</v>
      </c>
      <c r="N78" s="501">
        <f t="shared" si="3"/>
        <v>2</v>
      </c>
      <c r="O78" s="502" t="str">
        <f t="shared" si="4"/>
        <v>OK</v>
      </c>
      <c r="P78" s="503">
        <v>0</v>
      </c>
      <c r="Q78" s="503">
        <v>0</v>
      </c>
      <c r="R78" s="503">
        <v>0</v>
      </c>
      <c r="S78" s="386"/>
      <c r="T78" s="386"/>
      <c r="U78" s="386"/>
      <c r="V78" s="386"/>
      <c r="W78" s="386"/>
      <c r="X78" s="386"/>
      <c r="Y78" s="386"/>
      <c r="Z78" s="386"/>
    </row>
    <row r="79" spans="1:26" s="385" customFormat="1" ht="31.5" customHeight="1" x14ac:dyDescent="0.2">
      <c r="A79" s="570"/>
      <c r="B79" s="578"/>
      <c r="C79" s="409">
        <v>130</v>
      </c>
      <c r="D79" s="406" t="s">
        <v>804</v>
      </c>
      <c r="E79" s="407" t="s">
        <v>97</v>
      </c>
      <c r="F79" s="407" t="s">
        <v>457</v>
      </c>
      <c r="G79" s="407" t="s">
        <v>353</v>
      </c>
      <c r="H79" s="417" t="s">
        <v>18</v>
      </c>
      <c r="I79" s="407" t="s">
        <v>608</v>
      </c>
      <c r="J79" s="407">
        <v>30</v>
      </c>
      <c r="K79" s="407">
        <v>30</v>
      </c>
      <c r="L79" s="515">
        <v>0.48</v>
      </c>
      <c r="M79" s="513">
        <v>2</v>
      </c>
      <c r="N79" s="501">
        <f t="shared" si="3"/>
        <v>2</v>
      </c>
      <c r="O79" s="502" t="str">
        <f t="shared" si="4"/>
        <v>OK</v>
      </c>
      <c r="P79" s="503">
        <v>0</v>
      </c>
      <c r="Q79" s="503">
        <v>0</v>
      </c>
      <c r="R79" s="503">
        <v>0</v>
      </c>
      <c r="S79" s="386"/>
      <c r="T79" s="386"/>
      <c r="U79" s="386"/>
      <c r="V79" s="386"/>
      <c r="W79" s="386"/>
      <c r="X79" s="386"/>
      <c r="Y79" s="386"/>
      <c r="Z79" s="386"/>
    </row>
    <row r="80" spans="1:26" s="385" customFormat="1" ht="31.5" customHeight="1" x14ac:dyDescent="0.2">
      <c r="A80" s="570"/>
      <c r="B80" s="578"/>
      <c r="C80" s="409">
        <v>139</v>
      </c>
      <c r="D80" s="406" t="s">
        <v>805</v>
      </c>
      <c r="E80" s="403" t="s">
        <v>101</v>
      </c>
      <c r="F80" s="403" t="s">
        <v>241</v>
      </c>
      <c r="G80" s="403" t="s">
        <v>675</v>
      </c>
      <c r="H80" s="417" t="s">
        <v>70</v>
      </c>
      <c r="I80" s="407" t="s">
        <v>676</v>
      </c>
      <c r="J80" s="407">
        <v>30</v>
      </c>
      <c r="K80" s="407">
        <v>30</v>
      </c>
      <c r="L80" s="515">
        <v>121.3</v>
      </c>
      <c r="M80" s="513">
        <v>5</v>
      </c>
      <c r="N80" s="501">
        <f t="shared" si="3"/>
        <v>5</v>
      </c>
      <c r="O80" s="502" t="str">
        <f t="shared" si="4"/>
        <v>OK</v>
      </c>
      <c r="P80" s="503">
        <v>0</v>
      </c>
      <c r="Q80" s="503">
        <v>0</v>
      </c>
      <c r="R80" s="503">
        <v>0</v>
      </c>
      <c r="S80" s="386"/>
      <c r="T80" s="386"/>
      <c r="U80" s="386"/>
      <c r="V80" s="386"/>
      <c r="W80" s="386"/>
      <c r="X80" s="386"/>
      <c r="Y80" s="386"/>
      <c r="Z80" s="386"/>
    </row>
    <row r="81" spans="1:26" s="386" customFormat="1" ht="31.5" customHeight="1" x14ac:dyDescent="0.2">
      <c r="A81" s="570"/>
      <c r="B81" s="578"/>
      <c r="C81" s="409">
        <v>142</v>
      </c>
      <c r="D81" s="406" t="s">
        <v>806</v>
      </c>
      <c r="E81" s="403" t="s">
        <v>95</v>
      </c>
      <c r="F81" s="404" t="s">
        <v>204</v>
      </c>
      <c r="G81" s="403" t="s">
        <v>344</v>
      </c>
      <c r="H81" s="417" t="s">
        <v>17</v>
      </c>
      <c r="I81" s="417" t="s">
        <v>583</v>
      </c>
      <c r="J81" s="407">
        <v>30</v>
      </c>
      <c r="K81" s="407">
        <v>30</v>
      </c>
      <c r="L81" s="417">
        <v>46.96</v>
      </c>
      <c r="M81" s="513">
        <v>30</v>
      </c>
      <c r="N81" s="501">
        <f t="shared" si="3"/>
        <v>30</v>
      </c>
      <c r="O81" s="502" t="str">
        <f t="shared" si="4"/>
        <v>OK</v>
      </c>
      <c r="P81" s="503">
        <v>0</v>
      </c>
      <c r="Q81" s="503">
        <v>0</v>
      </c>
      <c r="R81" s="503">
        <v>0</v>
      </c>
      <c r="S81" s="385"/>
      <c r="T81" s="385"/>
      <c r="U81" s="385" t="e">
        <f>SUBTOTAL(9,#REF!,#REF!,#REF!,#REF!,#REF!)</f>
        <v>#REF!</v>
      </c>
      <c r="V81" s="385"/>
      <c r="W81" s="385"/>
      <c r="X81" s="385"/>
      <c r="Y81" s="385"/>
      <c r="Z81" s="385"/>
    </row>
    <row r="82" spans="1:26" s="386" customFormat="1" ht="31.5" customHeight="1" x14ac:dyDescent="0.2">
      <c r="A82" s="570"/>
      <c r="B82" s="578"/>
      <c r="C82" s="409">
        <v>143</v>
      </c>
      <c r="D82" s="406" t="s">
        <v>677</v>
      </c>
      <c r="E82" s="403" t="s">
        <v>95</v>
      </c>
      <c r="F82" s="404" t="s">
        <v>204</v>
      </c>
      <c r="G82" s="403" t="s">
        <v>344</v>
      </c>
      <c r="H82" s="417" t="s">
        <v>17</v>
      </c>
      <c r="I82" s="417" t="s">
        <v>583</v>
      </c>
      <c r="J82" s="407">
        <v>30</v>
      </c>
      <c r="K82" s="407">
        <v>30</v>
      </c>
      <c r="L82" s="417">
        <v>47.62</v>
      </c>
      <c r="M82" s="513">
        <v>30</v>
      </c>
      <c r="N82" s="501">
        <f t="shared" si="3"/>
        <v>30</v>
      </c>
      <c r="O82" s="502" t="str">
        <f t="shared" si="4"/>
        <v>OK</v>
      </c>
      <c r="P82" s="503">
        <v>0</v>
      </c>
      <c r="Q82" s="503">
        <v>0</v>
      </c>
      <c r="R82" s="503">
        <v>0</v>
      </c>
      <c r="S82" s="385"/>
      <c r="T82" s="385"/>
      <c r="U82" s="385"/>
      <c r="V82" s="385"/>
      <c r="W82" s="385"/>
      <c r="X82" s="385"/>
      <c r="Y82" s="385"/>
      <c r="Z82" s="385"/>
    </row>
    <row r="83" spans="1:26" s="386" customFormat="1" ht="31.5" customHeight="1" x14ac:dyDescent="0.2">
      <c r="A83" s="570"/>
      <c r="B83" s="578"/>
      <c r="C83" s="409">
        <v>144</v>
      </c>
      <c r="D83" s="406" t="s">
        <v>678</v>
      </c>
      <c r="E83" s="403" t="s">
        <v>95</v>
      </c>
      <c r="F83" s="404" t="s">
        <v>204</v>
      </c>
      <c r="G83" s="403" t="s">
        <v>344</v>
      </c>
      <c r="H83" s="417" t="s">
        <v>17</v>
      </c>
      <c r="I83" s="417" t="s">
        <v>583</v>
      </c>
      <c r="J83" s="407">
        <v>30</v>
      </c>
      <c r="K83" s="407">
        <v>30</v>
      </c>
      <c r="L83" s="417">
        <v>63.59</v>
      </c>
      <c r="M83" s="513">
        <v>30</v>
      </c>
      <c r="N83" s="501">
        <f t="shared" si="3"/>
        <v>30</v>
      </c>
      <c r="O83" s="502" t="str">
        <f t="shared" si="4"/>
        <v>OK</v>
      </c>
      <c r="P83" s="503">
        <v>0</v>
      </c>
      <c r="Q83" s="503">
        <v>0</v>
      </c>
      <c r="R83" s="503">
        <v>0</v>
      </c>
      <c r="S83" s="385"/>
      <c r="T83" s="385"/>
      <c r="U83" s="385"/>
      <c r="V83" s="385"/>
      <c r="W83" s="385"/>
      <c r="X83" s="385"/>
      <c r="Y83" s="385"/>
      <c r="Z83" s="385"/>
    </row>
    <row r="84" spans="1:26" s="385" customFormat="1" ht="31.5" customHeight="1" x14ac:dyDescent="0.2">
      <c r="A84" s="570"/>
      <c r="B84" s="578"/>
      <c r="C84" s="409">
        <v>145</v>
      </c>
      <c r="D84" s="412" t="s">
        <v>807</v>
      </c>
      <c r="E84" s="415" t="s">
        <v>101</v>
      </c>
      <c r="F84" s="416" t="s">
        <v>241</v>
      </c>
      <c r="G84" s="415" t="s">
        <v>472</v>
      </c>
      <c r="H84" s="417" t="s">
        <v>68</v>
      </c>
      <c r="I84" s="414" t="s">
        <v>612</v>
      </c>
      <c r="J84" s="407">
        <v>30</v>
      </c>
      <c r="K84" s="407">
        <v>30</v>
      </c>
      <c r="L84" s="417">
        <v>23.91</v>
      </c>
      <c r="M84" s="513">
        <v>1</v>
      </c>
      <c r="N84" s="501">
        <f t="shared" si="3"/>
        <v>1</v>
      </c>
      <c r="O84" s="502" t="str">
        <f t="shared" si="4"/>
        <v>OK</v>
      </c>
      <c r="P84" s="503">
        <v>0</v>
      </c>
      <c r="Q84" s="503">
        <v>0</v>
      </c>
      <c r="R84" s="503">
        <v>0</v>
      </c>
    </row>
    <row r="85" spans="1:26" s="386" customFormat="1" ht="31.5" customHeight="1" x14ac:dyDescent="0.2">
      <c r="A85" s="570"/>
      <c r="B85" s="578"/>
      <c r="C85" s="409">
        <v>147</v>
      </c>
      <c r="D85" s="412" t="s">
        <v>808</v>
      </c>
      <c r="E85" s="415" t="s">
        <v>98</v>
      </c>
      <c r="F85" s="417" t="s">
        <v>458</v>
      </c>
      <c r="G85" s="417" t="s">
        <v>321</v>
      </c>
      <c r="H85" s="417" t="s">
        <v>67</v>
      </c>
      <c r="I85" s="417" t="s">
        <v>614</v>
      </c>
      <c r="J85" s="407">
        <v>30</v>
      </c>
      <c r="K85" s="407">
        <v>30</v>
      </c>
      <c r="L85" s="417">
        <v>7.57</v>
      </c>
      <c r="M85" s="513">
        <v>10</v>
      </c>
      <c r="N85" s="501">
        <f t="shared" si="3"/>
        <v>10</v>
      </c>
      <c r="O85" s="502" t="str">
        <f t="shared" si="4"/>
        <v>OK</v>
      </c>
      <c r="P85" s="503">
        <v>0</v>
      </c>
      <c r="Q85" s="503">
        <v>0</v>
      </c>
      <c r="R85" s="503">
        <v>0</v>
      </c>
      <c r="S85" s="385"/>
      <c r="T85" s="385"/>
      <c r="U85" s="385"/>
      <c r="V85" s="385"/>
      <c r="W85" s="385"/>
      <c r="X85" s="385"/>
      <c r="Y85" s="385" t="e">
        <f>SUBTOTAL(9,#REF!,#REF!,#REF!,#REF!,#REF!)</f>
        <v>#REF!</v>
      </c>
      <c r="Z85" s="385"/>
    </row>
    <row r="86" spans="1:26" s="386" customFormat="1" ht="31.5" customHeight="1" x14ac:dyDescent="0.2">
      <c r="A86" s="570"/>
      <c r="B86" s="578"/>
      <c r="C86" s="409">
        <v>148</v>
      </c>
      <c r="D86" s="406" t="s">
        <v>809</v>
      </c>
      <c r="E86" s="417" t="s">
        <v>98</v>
      </c>
      <c r="F86" s="417" t="s">
        <v>458</v>
      </c>
      <c r="G86" s="417" t="s">
        <v>323</v>
      </c>
      <c r="H86" s="417" t="s">
        <v>68</v>
      </c>
      <c r="I86" s="417" t="s">
        <v>615</v>
      </c>
      <c r="J86" s="407">
        <v>30</v>
      </c>
      <c r="K86" s="407">
        <v>30</v>
      </c>
      <c r="L86" s="417">
        <v>12.56</v>
      </c>
      <c r="M86" s="513">
        <v>20</v>
      </c>
      <c r="N86" s="501">
        <f t="shared" si="3"/>
        <v>20</v>
      </c>
      <c r="O86" s="502" t="str">
        <f t="shared" si="4"/>
        <v>OK</v>
      </c>
      <c r="P86" s="503">
        <v>0</v>
      </c>
      <c r="Q86" s="503">
        <v>0</v>
      </c>
      <c r="R86" s="503">
        <v>0</v>
      </c>
      <c r="S86" s="385"/>
      <c r="T86" s="385"/>
      <c r="U86" s="385"/>
      <c r="V86" s="385"/>
      <c r="W86" s="385"/>
      <c r="X86" s="385"/>
      <c r="Y86" s="385"/>
      <c r="Z86" s="385"/>
    </row>
    <row r="87" spans="1:26" s="385" customFormat="1" ht="31.5" customHeight="1" x14ac:dyDescent="0.2">
      <c r="A87" s="570"/>
      <c r="B87" s="578"/>
      <c r="C87" s="409">
        <v>149</v>
      </c>
      <c r="D87" s="412" t="s">
        <v>810</v>
      </c>
      <c r="E87" s="417" t="s">
        <v>97</v>
      </c>
      <c r="F87" s="447" t="s">
        <v>459</v>
      </c>
      <c r="G87" s="417" t="s">
        <v>342</v>
      </c>
      <c r="H87" s="417" t="s">
        <v>19</v>
      </c>
      <c r="I87" s="417" t="s">
        <v>615</v>
      </c>
      <c r="J87" s="407">
        <v>30</v>
      </c>
      <c r="K87" s="407">
        <v>30</v>
      </c>
      <c r="L87" s="417">
        <v>6.69</v>
      </c>
      <c r="M87" s="513">
        <v>10</v>
      </c>
      <c r="N87" s="501">
        <f t="shared" si="3"/>
        <v>10</v>
      </c>
      <c r="O87" s="502" t="str">
        <f t="shared" si="4"/>
        <v>OK</v>
      </c>
      <c r="P87" s="503">
        <v>0</v>
      </c>
      <c r="Q87" s="503">
        <v>0</v>
      </c>
      <c r="R87" s="503">
        <v>0</v>
      </c>
    </row>
    <row r="88" spans="1:26" s="385" customFormat="1" ht="31.5" customHeight="1" x14ac:dyDescent="0.2">
      <c r="A88" s="570"/>
      <c r="B88" s="578"/>
      <c r="C88" s="409">
        <v>150</v>
      </c>
      <c r="D88" s="412" t="s">
        <v>811</v>
      </c>
      <c r="E88" s="417" t="s">
        <v>220</v>
      </c>
      <c r="F88" s="447" t="s">
        <v>460</v>
      </c>
      <c r="G88" s="417" t="s">
        <v>339</v>
      </c>
      <c r="H88" s="417" t="s">
        <v>19</v>
      </c>
      <c r="I88" s="417" t="s">
        <v>616</v>
      </c>
      <c r="J88" s="407">
        <v>30</v>
      </c>
      <c r="K88" s="407">
        <v>30</v>
      </c>
      <c r="L88" s="417">
        <v>12.73</v>
      </c>
      <c r="M88" s="513">
        <v>3</v>
      </c>
      <c r="N88" s="501">
        <f t="shared" si="3"/>
        <v>0</v>
      </c>
      <c r="O88" s="502" t="str">
        <f t="shared" si="4"/>
        <v>ATENÇÃO</v>
      </c>
      <c r="P88" s="503">
        <v>3</v>
      </c>
      <c r="Q88" s="503">
        <v>0</v>
      </c>
      <c r="R88" s="503">
        <v>0</v>
      </c>
    </row>
    <row r="89" spans="1:26" s="385" customFormat="1" ht="31.5" customHeight="1" x14ac:dyDescent="0.2">
      <c r="A89" s="570"/>
      <c r="B89" s="578"/>
      <c r="C89" s="409">
        <v>151</v>
      </c>
      <c r="D89" s="412" t="s">
        <v>812</v>
      </c>
      <c r="E89" s="417" t="s">
        <v>100</v>
      </c>
      <c r="F89" s="447" t="s">
        <v>461</v>
      </c>
      <c r="G89" s="417" t="s">
        <v>679</v>
      </c>
      <c r="H89" s="417" t="s">
        <v>4</v>
      </c>
      <c r="I89" s="417" t="s">
        <v>616</v>
      </c>
      <c r="J89" s="407">
        <v>30</v>
      </c>
      <c r="K89" s="407">
        <v>30</v>
      </c>
      <c r="L89" s="417">
        <v>8.39</v>
      </c>
      <c r="M89" s="513">
        <v>2</v>
      </c>
      <c r="N89" s="501">
        <f t="shared" si="3"/>
        <v>0</v>
      </c>
      <c r="O89" s="502" t="str">
        <f t="shared" si="4"/>
        <v>ATENÇÃO</v>
      </c>
      <c r="P89" s="503">
        <v>2</v>
      </c>
      <c r="Q89" s="503">
        <v>0</v>
      </c>
      <c r="R89" s="503">
        <v>0</v>
      </c>
    </row>
    <row r="90" spans="1:26" s="385" customFormat="1" ht="31.5" customHeight="1" x14ac:dyDescent="0.2">
      <c r="A90" s="570"/>
      <c r="B90" s="578"/>
      <c r="C90" s="409">
        <v>152</v>
      </c>
      <c r="D90" s="412" t="s">
        <v>813</v>
      </c>
      <c r="E90" s="417" t="s">
        <v>98</v>
      </c>
      <c r="F90" s="447" t="s">
        <v>203</v>
      </c>
      <c r="G90" s="417" t="s">
        <v>340</v>
      </c>
      <c r="H90" s="417" t="s">
        <v>19</v>
      </c>
      <c r="I90" s="417" t="s">
        <v>583</v>
      </c>
      <c r="J90" s="407">
        <v>30</v>
      </c>
      <c r="K90" s="407">
        <v>30</v>
      </c>
      <c r="L90" s="417">
        <v>9.0399999999999991</v>
      </c>
      <c r="M90" s="513">
        <v>5</v>
      </c>
      <c r="N90" s="501">
        <f t="shared" si="3"/>
        <v>5</v>
      </c>
      <c r="O90" s="502" t="str">
        <f t="shared" si="4"/>
        <v>OK</v>
      </c>
      <c r="P90" s="503">
        <v>0</v>
      </c>
      <c r="Q90" s="503">
        <v>0</v>
      </c>
      <c r="R90" s="503">
        <v>0</v>
      </c>
    </row>
    <row r="91" spans="1:26" s="385" customFormat="1" ht="31.5" customHeight="1" x14ac:dyDescent="0.2">
      <c r="A91" s="570"/>
      <c r="B91" s="578"/>
      <c r="C91" s="409">
        <v>153</v>
      </c>
      <c r="D91" s="412" t="s">
        <v>814</v>
      </c>
      <c r="E91" s="417" t="s">
        <v>98</v>
      </c>
      <c r="F91" s="447" t="s">
        <v>203</v>
      </c>
      <c r="G91" s="417" t="s">
        <v>338</v>
      </c>
      <c r="H91" s="417" t="s">
        <v>19</v>
      </c>
      <c r="I91" s="417" t="s">
        <v>611</v>
      </c>
      <c r="J91" s="407">
        <v>30</v>
      </c>
      <c r="K91" s="407">
        <v>30</v>
      </c>
      <c r="L91" s="417">
        <v>51.23</v>
      </c>
      <c r="M91" s="513">
        <v>5</v>
      </c>
      <c r="N91" s="501">
        <f t="shared" si="3"/>
        <v>0</v>
      </c>
      <c r="O91" s="502" t="str">
        <f t="shared" si="4"/>
        <v>ATENÇÃO</v>
      </c>
      <c r="P91" s="503">
        <v>5</v>
      </c>
      <c r="Q91" s="503">
        <v>0</v>
      </c>
      <c r="R91" s="503">
        <v>0</v>
      </c>
    </row>
    <row r="92" spans="1:26" s="385" customFormat="1" ht="31.5" customHeight="1" x14ac:dyDescent="0.2">
      <c r="A92" s="570"/>
      <c r="B92" s="578"/>
      <c r="C92" s="409">
        <v>154</v>
      </c>
      <c r="D92" s="410" t="s">
        <v>89</v>
      </c>
      <c r="E92" s="407" t="s">
        <v>95</v>
      </c>
      <c r="F92" s="418" t="s">
        <v>186</v>
      </c>
      <c r="G92" s="407" t="s">
        <v>332</v>
      </c>
      <c r="H92" s="417" t="s">
        <v>4</v>
      </c>
      <c r="I92" s="417" t="s">
        <v>592</v>
      </c>
      <c r="J92" s="407">
        <v>30</v>
      </c>
      <c r="K92" s="407">
        <v>30</v>
      </c>
      <c r="L92" s="417">
        <v>8.24</v>
      </c>
      <c r="M92" s="513">
        <v>2</v>
      </c>
      <c r="N92" s="501">
        <f t="shared" si="3"/>
        <v>2</v>
      </c>
      <c r="O92" s="502" t="str">
        <f t="shared" si="4"/>
        <v>OK</v>
      </c>
      <c r="P92" s="503">
        <v>0</v>
      </c>
      <c r="Q92" s="503">
        <v>0</v>
      </c>
      <c r="R92" s="503">
        <v>0</v>
      </c>
    </row>
    <row r="93" spans="1:26" s="385" customFormat="1" ht="31.5" customHeight="1" x14ac:dyDescent="0.2">
      <c r="A93" s="570"/>
      <c r="B93" s="578"/>
      <c r="C93" s="409">
        <v>155</v>
      </c>
      <c r="D93" s="412" t="s">
        <v>815</v>
      </c>
      <c r="E93" s="403" t="s">
        <v>95</v>
      </c>
      <c r="F93" s="404" t="s">
        <v>186</v>
      </c>
      <c r="G93" s="403" t="s">
        <v>333</v>
      </c>
      <c r="H93" s="417" t="s">
        <v>4</v>
      </c>
      <c r="I93" s="417" t="s">
        <v>592</v>
      </c>
      <c r="J93" s="407">
        <v>30</v>
      </c>
      <c r="K93" s="407">
        <v>30</v>
      </c>
      <c r="L93" s="417">
        <v>20.38</v>
      </c>
      <c r="M93" s="513">
        <v>5</v>
      </c>
      <c r="N93" s="501">
        <f t="shared" si="3"/>
        <v>5</v>
      </c>
      <c r="O93" s="502" t="str">
        <f t="shared" si="4"/>
        <v>OK</v>
      </c>
      <c r="P93" s="503">
        <v>0</v>
      </c>
      <c r="Q93" s="503">
        <v>0</v>
      </c>
      <c r="R93" s="503">
        <v>0</v>
      </c>
    </row>
    <row r="94" spans="1:26" s="385" customFormat="1" ht="31.5" customHeight="1" x14ac:dyDescent="0.2">
      <c r="A94" s="570"/>
      <c r="B94" s="578"/>
      <c r="C94" s="409">
        <v>156</v>
      </c>
      <c r="D94" s="406" t="s">
        <v>816</v>
      </c>
      <c r="E94" s="403" t="s">
        <v>95</v>
      </c>
      <c r="F94" s="404" t="s">
        <v>186</v>
      </c>
      <c r="G94" s="403" t="s">
        <v>331</v>
      </c>
      <c r="H94" s="417" t="s">
        <v>4</v>
      </c>
      <c r="I94" s="417" t="s">
        <v>617</v>
      </c>
      <c r="J94" s="407">
        <v>30</v>
      </c>
      <c r="K94" s="407">
        <v>30</v>
      </c>
      <c r="L94" s="417">
        <v>6.13</v>
      </c>
      <c r="M94" s="513">
        <v>2</v>
      </c>
      <c r="N94" s="501">
        <f t="shared" si="3"/>
        <v>2</v>
      </c>
      <c r="O94" s="502" t="str">
        <f t="shared" si="4"/>
        <v>OK</v>
      </c>
      <c r="P94" s="503">
        <v>0</v>
      </c>
      <c r="Q94" s="503">
        <v>0</v>
      </c>
      <c r="R94" s="503">
        <v>0</v>
      </c>
    </row>
    <row r="95" spans="1:26" s="385" customFormat="1" ht="31.5" customHeight="1" x14ac:dyDescent="0.2">
      <c r="A95" s="570"/>
      <c r="B95" s="578"/>
      <c r="C95" s="409">
        <v>157</v>
      </c>
      <c r="D95" s="410" t="s">
        <v>88</v>
      </c>
      <c r="E95" s="403" t="s">
        <v>95</v>
      </c>
      <c r="F95" s="404" t="s">
        <v>186</v>
      </c>
      <c r="G95" s="403" t="s">
        <v>330</v>
      </c>
      <c r="H95" s="417" t="s">
        <v>4</v>
      </c>
      <c r="I95" s="417" t="s">
        <v>592</v>
      </c>
      <c r="J95" s="407">
        <v>30</v>
      </c>
      <c r="K95" s="407">
        <v>30</v>
      </c>
      <c r="L95" s="417">
        <v>4.32</v>
      </c>
      <c r="M95" s="513">
        <v>2</v>
      </c>
      <c r="N95" s="501">
        <f t="shared" si="3"/>
        <v>2</v>
      </c>
      <c r="O95" s="502" t="str">
        <f t="shared" si="4"/>
        <v>OK</v>
      </c>
      <c r="P95" s="503">
        <v>0</v>
      </c>
      <c r="Q95" s="503">
        <v>0</v>
      </c>
      <c r="R95" s="503">
        <v>0</v>
      </c>
    </row>
    <row r="96" spans="1:26" s="385" customFormat="1" ht="31.5" customHeight="1" x14ac:dyDescent="0.2">
      <c r="A96" s="570"/>
      <c r="B96" s="578"/>
      <c r="C96" s="409">
        <v>158</v>
      </c>
      <c r="D96" s="412" t="s">
        <v>817</v>
      </c>
      <c r="E96" s="403" t="s">
        <v>95</v>
      </c>
      <c r="F96" s="404" t="s">
        <v>186</v>
      </c>
      <c r="G96" s="403" t="s">
        <v>334</v>
      </c>
      <c r="H96" s="417" t="s">
        <v>4</v>
      </c>
      <c r="I96" s="417" t="s">
        <v>592</v>
      </c>
      <c r="J96" s="407">
        <v>30</v>
      </c>
      <c r="K96" s="407">
        <v>30</v>
      </c>
      <c r="L96" s="417">
        <v>9.32</v>
      </c>
      <c r="M96" s="513">
        <v>8</v>
      </c>
      <c r="N96" s="501">
        <f t="shared" si="3"/>
        <v>8</v>
      </c>
      <c r="O96" s="502" t="str">
        <f t="shared" si="4"/>
        <v>OK</v>
      </c>
      <c r="P96" s="503">
        <v>0</v>
      </c>
      <c r="Q96" s="503">
        <v>0</v>
      </c>
      <c r="R96" s="503">
        <v>0</v>
      </c>
    </row>
    <row r="97" spans="1:26" s="385" customFormat="1" ht="31.5" customHeight="1" x14ac:dyDescent="0.2">
      <c r="A97" s="570"/>
      <c r="B97" s="578"/>
      <c r="C97" s="409">
        <v>159</v>
      </c>
      <c r="D97" s="406" t="s">
        <v>818</v>
      </c>
      <c r="E97" s="415" t="s">
        <v>218</v>
      </c>
      <c r="F97" s="415" t="s">
        <v>462</v>
      </c>
      <c r="G97" s="415" t="s">
        <v>335</v>
      </c>
      <c r="H97" s="417" t="s">
        <v>4</v>
      </c>
      <c r="I97" s="417" t="s">
        <v>618</v>
      </c>
      <c r="J97" s="407">
        <v>30</v>
      </c>
      <c r="K97" s="407">
        <v>30</v>
      </c>
      <c r="L97" s="417">
        <v>152.16</v>
      </c>
      <c r="M97" s="513">
        <v>2</v>
      </c>
      <c r="N97" s="501">
        <f t="shared" si="3"/>
        <v>2</v>
      </c>
      <c r="O97" s="502" t="str">
        <f t="shared" si="4"/>
        <v>OK</v>
      </c>
      <c r="P97" s="503">
        <v>0</v>
      </c>
      <c r="Q97" s="503">
        <v>0</v>
      </c>
      <c r="R97" s="503">
        <v>0</v>
      </c>
    </row>
    <row r="98" spans="1:26" s="385" customFormat="1" ht="31.5" customHeight="1" x14ac:dyDescent="0.2">
      <c r="A98" s="570"/>
      <c r="B98" s="578"/>
      <c r="C98" s="409">
        <v>163</v>
      </c>
      <c r="D98" s="406" t="s">
        <v>680</v>
      </c>
      <c r="E98" s="407" t="s">
        <v>95</v>
      </c>
      <c r="F98" s="418" t="s">
        <v>186</v>
      </c>
      <c r="G98" s="407" t="s">
        <v>681</v>
      </c>
      <c r="H98" s="417" t="s">
        <v>4</v>
      </c>
      <c r="I98" s="417" t="s">
        <v>592</v>
      </c>
      <c r="J98" s="407">
        <v>30</v>
      </c>
      <c r="K98" s="407">
        <v>30</v>
      </c>
      <c r="L98" s="417">
        <v>14.48</v>
      </c>
      <c r="M98" s="513">
        <v>30</v>
      </c>
      <c r="N98" s="501">
        <f t="shared" si="3"/>
        <v>30</v>
      </c>
      <c r="O98" s="502" t="str">
        <f t="shared" si="4"/>
        <v>OK</v>
      </c>
      <c r="P98" s="503">
        <v>0</v>
      </c>
      <c r="Q98" s="503">
        <v>0</v>
      </c>
      <c r="R98" s="503">
        <v>0</v>
      </c>
    </row>
    <row r="99" spans="1:26" s="385" customFormat="1" ht="31.5" customHeight="1" x14ac:dyDescent="0.2">
      <c r="A99" s="570"/>
      <c r="B99" s="578"/>
      <c r="C99" s="409">
        <v>164</v>
      </c>
      <c r="D99" s="406" t="s">
        <v>682</v>
      </c>
      <c r="E99" s="417" t="s">
        <v>95</v>
      </c>
      <c r="F99" s="447" t="s">
        <v>683</v>
      </c>
      <c r="G99" s="417" t="s">
        <v>684</v>
      </c>
      <c r="H99" s="417" t="s">
        <v>4</v>
      </c>
      <c r="I99" s="417" t="s">
        <v>583</v>
      </c>
      <c r="J99" s="407">
        <v>30</v>
      </c>
      <c r="K99" s="407">
        <v>30</v>
      </c>
      <c r="L99" s="417">
        <v>34.729999999999997</v>
      </c>
      <c r="M99" s="513">
        <v>1</v>
      </c>
      <c r="N99" s="501">
        <f t="shared" si="3"/>
        <v>1</v>
      </c>
      <c r="O99" s="502" t="str">
        <f t="shared" si="4"/>
        <v>OK</v>
      </c>
      <c r="P99" s="503">
        <v>0</v>
      </c>
      <c r="Q99" s="503">
        <v>0</v>
      </c>
      <c r="R99" s="503">
        <v>0</v>
      </c>
    </row>
    <row r="100" spans="1:26" s="385" customFormat="1" ht="31.5" customHeight="1" x14ac:dyDescent="0.2">
      <c r="A100" s="570"/>
      <c r="B100" s="578"/>
      <c r="C100" s="409">
        <v>165</v>
      </c>
      <c r="D100" s="412" t="s">
        <v>819</v>
      </c>
      <c r="E100" s="407" t="s">
        <v>97</v>
      </c>
      <c r="F100" s="407" t="s">
        <v>455</v>
      </c>
      <c r="G100" s="407" t="s">
        <v>355</v>
      </c>
      <c r="H100" s="417" t="s">
        <v>4</v>
      </c>
      <c r="I100" s="417" t="s">
        <v>592</v>
      </c>
      <c r="J100" s="407">
        <v>30</v>
      </c>
      <c r="K100" s="407">
        <v>30</v>
      </c>
      <c r="L100" s="417">
        <v>54.28</v>
      </c>
      <c r="M100" s="513">
        <v>3</v>
      </c>
      <c r="N100" s="501">
        <f t="shared" ref="N100:N131" si="5">M100-(SUM(P100))</f>
        <v>3</v>
      </c>
      <c r="O100" s="502" t="str">
        <f t="shared" si="4"/>
        <v>OK</v>
      </c>
      <c r="P100" s="503">
        <v>0</v>
      </c>
      <c r="Q100" s="503">
        <v>0</v>
      </c>
      <c r="R100" s="503">
        <v>0</v>
      </c>
    </row>
    <row r="101" spans="1:26" s="385" customFormat="1" ht="31.5" customHeight="1" x14ac:dyDescent="0.2">
      <c r="A101" s="570"/>
      <c r="B101" s="578"/>
      <c r="C101" s="409">
        <v>166</v>
      </c>
      <c r="D101" s="410" t="s">
        <v>820</v>
      </c>
      <c r="E101" s="407" t="s">
        <v>685</v>
      </c>
      <c r="F101" s="418" t="s">
        <v>463</v>
      </c>
      <c r="G101" s="407" t="s">
        <v>356</v>
      </c>
      <c r="H101" s="407" t="s">
        <v>69</v>
      </c>
      <c r="I101" s="407" t="s">
        <v>620</v>
      </c>
      <c r="J101" s="407">
        <v>30</v>
      </c>
      <c r="K101" s="407">
        <v>30</v>
      </c>
      <c r="L101" s="407">
        <v>16.96</v>
      </c>
      <c r="M101" s="513">
        <v>10</v>
      </c>
      <c r="N101" s="501">
        <f t="shared" si="5"/>
        <v>10</v>
      </c>
      <c r="O101" s="502" t="str">
        <f t="shared" si="4"/>
        <v>OK</v>
      </c>
      <c r="P101" s="503">
        <v>0</v>
      </c>
      <c r="Q101" s="503">
        <v>0</v>
      </c>
      <c r="R101" s="503">
        <v>0</v>
      </c>
    </row>
    <row r="102" spans="1:26" s="385" customFormat="1" ht="31.5" customHeight="1" x14ac:dyDescent="0.2">
      <c r="A102" s="570"/>
      <c r="B102" s="578"/>
      <c r="C102" s="409">
        <v>167</v>
      </c>
      <c r="D102" s="406" t="s">
        <v>821</v>
      </c>
      <c r="E102" s="417" t="s">
        <v>104</v>
      </c>
      <c r="F102" s="417" t="s">
        <v>217</v>
      </c>
      <c r="G102" s="417" t="s">
        <v>324</v>
      </c>
      <c r="H102" s="417" t="s">
        <v>67</v>
      </c>
      <c r="I102" s="407" t="s">
        <v>620</v>
      </c>
      <c r="J102" s="407">
        <v>30</v>
      </c>
      <c r="K102" s="407">
        <v>30</v>
      </c>
      <c r="L102" s="417">
        <v>12.32</v>
      </c>
      <c r="M102" s="513">
        <v>5</v>
      </c>
      <c r="N102" s="501">
        <f t="shared" si="5"/>
        <v>5</v>
      </c>
      <c r="O102" s="502" t="str">
        <f t="shared" si="4"/>
        <v>OK</v>
      </c>
      <c r="P102" s="503">
        <v>0</v>
      </c>
      <c r="Q102" s="503">
        <v>0</v>
      </c>
      <c r="R102" s="503">
        <v>0</v>
      </c>
    </row>
    <row r="103" spans="1:26" s="385" customFormat="1" ht="31.5" customHeight="1" x14ac:dyDescent="0.2">
      <c r="A103" s="570"/>
      <c r="B103" s="578"/>
      <c r="C103" s="409">
        <v>170</v>
      </c>
      <c r="D103" s="406" t="s">
        <v>822</v>
      </c>
      <c r="E103" s="417" t="s">
        <v>101</v>
      </c>
      <c r="F103" s="447" t="s">
        <v>464</v>
      </c>
      <c r="G103" s="417" t="s">
        <v>350</v>
      </c>
      <c r="H103" s="417" t="s">
        <v>68</v>
      </c>
      <c r="I103" s="417" t="s">
        <v>621</v>
      </c>
      <c r="J103" s="407">
        <v>30</v>
      </c>
      <c r="K103" s="407">
        <v>30</v>
      </c>
      <c r="L103" s="417">
        <v>6.93</v>
      </c>
      <c r="M103" s="513">
        <v>10</v>
      </c>
      <c r="N103" s="501">
        <f t="shared" si="5"/>
        <v>0</v>
      </c>
      <c r="O103" s="502" t="str">
        <f t="shared" si="4"/>
        <v>ATENÇÃO</v>
      </c>
      <c r="P103" s="503">
        <v>10</v>
      </c>
      <c r="Q103" s="503">
        <v>0</v>
      </c>
      <c r="R103" s="503">
        <v>0</v>
      </c>
    </row>
    <row r="104" spans="1:26" s="386" customFormat="1" ht="31.5" customHeight="1" x14ac:dyDescent="0.2">
      <c r="A104" s="570"/>
      <c r="B104" s="578"/>
      <c r="C104" s="409">
        <v>175</v>
      </c>
      <c r="D104" s="413" t="s">
        <v>823</v>
      </c>
      <c r="E104" s="415" t="s">
        <v>100</v>
      </c>
      <c r="F104" s="416" t="s">
        <v>461</v>
      </c>
      <c r="G104" s="415" t="s">
        <v>349</v>
      </c>
      <c r="H104" s="417" t="s">
        <v>4</v>
      </c>
      <c r="I104" s="417" t="s">
        <v>583</v>
      </c>
      <c r="J104" s="407">
        <v>30</v>
      </c>
      <c r="K104" s="407">
        <v>30</v>
      </c>
      <c r="L104" s="515">
        <v>529.9</v>
      </c>
      <c r="M104" s="513">
        <v>2</v>
      </c>
      <c r="N104" s="501">
        <f t="shared" si="5"/>
        <v>2</v>
      </c>
      <c r="O104" s="502" t="str">
        <f t="shared" si="4"/>
        <v>OK</v>
      </c>
      <c r="P104" s="503">
        <v>0</v>
      </c>
      <c r="Q104" s="503">
        <v>0</v>
      </c>
      <c r="R104" s="503">
        <v>0</v>
      </c>
      <c r="S104" s="385"/>
      <c r="T104" s="385"/>
      <c r="U104" s="385"/>
      <c r="V104" s="385"/>
      <c r="W104" s="385"/>
      <c r="X104" s="385"/>
      <c r="Y104" s="385"/>
      <c r="Z104" s="385"/>
    </row>
    <row r="105" spans="1:26" s="385" customFormat="1" ht="31.5" customHeight="1" x14ac:dyDescent="0.2">
      <c r="A105" s="570"/>
      <c r="B105" s="578"/>
      <c r="C105" s="409">
        <v>176</v>
      </c>
      <c r="D105" s="412" t="s">
        <v>824</v>
      </c>
      <c r="E105" s="415" t="s">
        <v>95</v>
      </c>
      <c r="F105" s="416" t="s">
        <v>194</v>
      </c>
      <c r="G105" s="415" t="s">
        <v>341</v>
      </c>
      <c r="H105" s="417" t="s">
        <v>4</v>
      </c>
      <c r="I105" s="417" t="s">
        <v>592</v>
      </c>
      <c r="J105" s="407">
        <v>30</v>
      </c>
      <c r="K105" s="407">
        <v>30</v>
      </c>
      <c r="L105" s="417">
        <v>8.58</v>
      </c>
      <c r="M105" s="513">
        <v>1</v>
      </c>
      <c r="N105" s="501">
        <f t="shared" si="5"/>
        <v>1</v>
      </c>
      <c r="O105" s="502" t="str">
        <f t="shared" si="4"/>
        <v>OK</v>
      </c>
      <c r="P105" s="503">
        <v>0</v>
      </c>
      <c r="Q105" s="503">
        <v>0</v>
      </c>
      <c r="R105" s="503">
        <v>0</v>
      </c>
    </row>
    <row r="106" spans="1:26" s="385" customFormat="1" ht="31.5" customHeight="1" x14ac:dyDescent="0.2">
      <c r="A106" s="570"/>
      <c r="B106" s="578"/>
      <c r="C106" s="409">
        <v>178</v>
      </c>
      <c r="D106" s="406" t="s">
        <v>825</v>
      </c>
      <c r="E106" s="415" t="s">
        <v>686</v>
      </c>
      <c r="F106" s="416" t="s">
        <v>204</v>
      </c>
      <c r="G106" s="415" t="s">
        <v>343</v>
      </c>
      <c r="H106" s="417" t="s">
        <v>68</v>
      </c>
      <c r="I106" s="417" t="s">
        <v>583</v>
      </c>
      <c r="J106" s="407">
        <v>30</v>
      </c>
      <c r="K106" s="407">
        <v>30</v>
      </c>
      <c r="L106" s="417">
        <v>35.46</v>
      </c>
      <c r="M106" s="513">
        <v>2</v>
      </c>
      <c r="N106" s="501">
        <f t="shared" si="5"/>
        <v>2</v>
      </c>
      <c r="O106" s="502" t="str">
        <f t="shared" si="4"/>
        <v>OK</v>
      </c>
      <c r="P106" s="503">
        <v>0</v>
      </c>
      <c r="Q106" s="503">
        <v>0</v>
      </c>
      <c r="R106" s="503">
        <v>0</v>
      </c>
    </row>
    <row r="107" spans="1:26" s="385" customFormat="1" ht="31.5" customHeight="1" x14ac:dyDescent="0.2">
      <c r="A107" s="570"/>
      <c r="B107" s="578"/>
      <c r="C107" s="409">
        <v>179</v>
      </c>
      <c r="D107" s="413" t="s">
        <v>826</v>
      </c>
      <c r="E107" s="417" t="s">
        <v>94</v>
      </c>
      <c r="F107" s="447" t="s">
        <v>193</v>
      </c>
      <c r="G107" s="417" t="s">
        <v>345</v>
      </c>
      <c r="H107" s="448" t="s">
        <v>68</v>
      </c>
      <c r="I107" s="414" t="s">
        <v>612</v>
      </c>
      <c r="J107" s="422">
        <v>30</v>
      </c>
      <c r="K107" s="422">
        <v>30</v>
      </c>
      <c r="L107" s="448">
        <v>36.96</v>
      </c>
      <c r="M107" s="514">
        <v>1</v>
      </c>
      <c r="N107" s="506">
        <f t="shared" si="5"/>
        <v>0</v>
      </c>
      <c r="O107" s="507" t="str">
        <f t="shared" si="4"/>
        <v>ATENÇÃO</v>
      </c>
      <c r="P107" s="508">
        <v>1</v>
      </c>
      <c r="Q107" s="508">
        <v>0</v>
      </c>
      <c r="R107" s="508">
        <v>0</v>
      </c>
      <c r="S107" s="386"/>
      <c r="T107" s="386"/>
      <c r="U107" s="386"/>
      <c r="V107" s="386"/>
      <c r="W107" s="386"/>
      <c r="X107" s="386"/>
      <c r="Y107" s="386"/>
      <c r="Z107" s="386"/>
    </row>
    <row r="108" spans="1:26" s="385" customFormat="1" ht="31.5" customHeight="1" thickBot="1" x14ac:dyDescent="0.25">
      <c r="A108" s="449"/>
      <c r="B108" s="450"/>
      <c r="C108" s="451">
        <v>180</v>
      </c>
      <c r="D108" s="452" t="s">
        <v>827</v>
      </c>
      <c r="E108" s="453" t="s">
        <v>95</v>
      </c>
      <c r="F108" s="454" t="s">
        <v>194</v>
      </c>
      <c r="G108" s="453" t="s">
        <v>687</v>
      </c>
      <c r="H108" s="455" t="s">
        <v>4</v>
      </c>
      <c r="I108" s="456" t="s">
        <v>583</v>
      </c>
      <c r="J108" s="429">
        <v>30</v>
      </c>
      <c r="K108" s="429">
        <v>30</v>
      </c>
      <c r="L108" s="516">
        <v>1.7</v>
      </c>
      <c r="M108" s="517">
        <v>2</v>
      </c>
      <c r="N108" s="506">
        <f t="shared" si="5"/>
        <v>2</v>
      </c>
      <c r="O108" s="507" t="str">
        <f t="shared" si="4"/>
        <v>OK</v>
      </c>
      <c r="P108" s="508">
        <v>0</v>
      </c>
      <c r="Q108" s="508">
        <v>0</v>
      </c>
      <c r="R108" s="508">
        <v>0</v>
      </c>
      <c r="S108" s="386"/>
      <c r="T108" s="386"/>
      <c r="U108" s="386"/>
      <c r="V108" s="386"/>
      <c r="W108" s="386"/>
      <c r="X108" s="386"/>
      <c r="Y108" s="386"/>
      <c r="Z108" s="386"/>
    </row>
    <row r="109" spans="1:26" s="3" customFormat="1" ht="31.5" customHeight="1" x14ac:dyDescent="0.2">
      <c r="A109" s="573" t="s">
        <v>494</v>
      </c>
      <c r="B109" s="581">
        <v>8</v>
      </c>
      <c r="C109" s="457">
        <v>192</v>
      </c>
      <c r="D109" s="458" t="s">
        <v>828</v>
      </c>
      <c r="E109" s="459" t="s">
        <v>95</v>
      </c>
      <c r="F109" s="460" t="s">
        <v>204</v>
      </c>
      <c r="G109" s="459" t="s">
        <v>372</v>
      </c>
      <c r="H109" s="459" t="s">
        <v>4</v>
      </c>
      <c r="I109" s="436" t="s">
        <v>583</v>
      </c>
      <c r="J109" s="459">
        <v>30</v>
      </c>
      <c r="K109" s="459">
        <v>30</v>
      </c>
      <c r="L109" s="459">
        <v>3.81</v>
      </c>
      <c r="M109" s="509">
        <v>3</v>
      </c>
      <c r="N109" s="510">
        <f t="shared" si="5"/>
        <v>3</v>
      </c>
      <c r="O109" s="511" t="str">
        <f t="shared" si="4"/>
        <v>OK</v>
      </c>
      <c r="P109" s="497">
        <v>0</v>
      </c>
      <c r="Q109" s="497">
        <v>0</v>
      </c>
      <c r="R109" s="497">
        <v>0</v>
      </c>
      <c r="S109" s="384"/>
      <c r="T109" s="384"/>
      <c r="U109" s="384"/>
      <c r="V109" s="384"/>
      <c r="W109" s="384"/>
      <c r="X109" s="384"/>
      <c r="Y109" s="384"/>
      <c r="Z109" s="384"/>
    </row>
    <row r="110" spans="1:26" s="3" customFormat="1" ht="31.5" customHeight="1" x14ac:dyDescent="0.2">
      <c r="A110" s="579"/>
      <c r="B110" s="582"/>
      <c r="C110" s="461">
        <v>193</v>
      </c>
      <c r="D110" s="438" t="s">
        <v>829</v>
      </c>
      <c r="E110" s="439" t="s">
        <v>95</v>
      </c>
      <c r="F110" s="462" t="s">
        <v>204</v>
      </c>
      <c r="G110" s="439" t="s">
        <v>371</v>
      </c>
      <c r="H110" s="463" t="s">
        <v>4</v>
      </c>
      <c r="I110" s="439" t="s">
        <v>583</v>
      </c>
      <c r="J110" s="464">
        <v>30</v>
      </c>
      <c r="K110" s="439">
        <v>30</v>
      </c>
      <c r="L110" s="439">
        <v>7.22</v>
      </c>
      <c r="M110" s="514">
        <v>3</v>
      </c>
      <c r="N110" s="506">
        <f t="shared" si="5"/>
        <v>3</v>
      </c>
      <c r="O110" s="507" t="str">
        <f t="shared" si="4"/>
        <v>OK</v>
      </c>
      <c r="P110" s="503">
        <v>0</v>
      </c>
      <c r="Q110" s="503">
        <v>0</v>
      </c>
      <c r="R110" s="503">
        <v>0</v>
      </c>
      <c r="S110" s="384"/>
      <c r="T110" s="384"/>
      <c r="U110" s="384"/>
      <c r="V110" s="384"/>
      <c r="W110" s="384"/>
      <c r="X110" s="384"/>
      <c r="Y110" s="384"/>
      <c r="Z110" s="384"/>
    </row>
    <row r="111" spans="1:26" s="3" customFormat="1" ht="31.5" customHeight="1" x14ac:dyDescent="0.2">
      <c r="A111" s="579"/>
      <c r="B111" s="582"/>
      <c r="C111" s="461">
        <v>194</v>
      </c>
      <c r="D111" s="438" t="s">
        <v>830</v>
      </c>
      <c r="E111" s="439" t="s">
        <v>95</v>
      </c>
      <c r="F111" s="462" t="s">
        <v>204</v>
      </c>
      <c r="G111" s="439" t="s">
        <v>370</v>
      </c>
      <c r="H111" s="463" t="s">
        <v>4</v>
      </c>
      <c r="I111" s="439" t="s">
        <v>583</v>
      </c>
      <c r="J111" s="464">
        <v>30</v>
      </c>
      <c r="K111" s="439">
        <v>30</v>
      </c>
      <c r="L111" s="439">
        <v>10.15</v>
      </c>
      <c r="M111" s="514">
        <v>3</v>
      </c>
      <c r="N111" s="506">
        <f t="shared" si="5"/>
        <v>3</v>
      </c>
      <c r="O111" s="507" t="str">
        <f t="shared" si="4"/>
        <v>OK</v>
      </c>
      <c r="P111" s="503">
        <v>0</v>
      </c>
      <c r="Q111" s="503">
        <v>0</v>
      </c>
      <c r="R111" s="503">
        <v>0</v>
      </c>
      <c r="S111" s="384"/>
      <c r="T111" s="384"/>
      <c r="U111" s="384"/>
      <c r="V111" s="384"/>
      <c r="W111" s="384"/>
      <c r="X111" s="384"/>
      <c r="Y111" s="384"/>
      <c r="Z111" s="384"/>
    </row>
    <row r="112" spans="1:26" s="3" customFormat="1" ht="31.5" customHeight="1" x14ac:dyDescent="0.2">
      <c r="A112" s="579"/>
      <c r="B112" s="582"/>
      <c r="C112" s="461">
        <v>195</v>
      </c>
      <c r="D112" s="438" t="s">
        <v>831</v>
      </c>
      <c r="E112" s="439" t="s">
        <v>95</v>
      </c>
      <c r="F112" s="462" t="s">
        <v>204</v>
      </c>
      <c r="G112" s="439" t="s">
        <v>373</v>
      </c>
      <c r="H112" s="463" t="s">
        <v>4</v>
      </c>
      <c r="I112" s="439" t="s">
        <v>583</v>
      </c>
      <c r="J112" s="464">
        <v>30</v>
      </c>
      <c r="K112" s="439">
        <v>30</v>
      </c>
      <c r="L112" s="439">
        <v>6.87</v>
      </c>
      <c r="M112" s="514">
        <v>3</v>
      </c>
      <c r="N112" s="506">
        <f t="shared" si="5"/>
        <v>3</v>
      </c>
      <c r="O112" s="507" t="str">
        <f t="shared" si="4"/>
        <v>OK</v>
      </c>
      <c r="P112" s="503">
        <v>0</v>
      </c>
      <c r="Q112" s="503">
        <v>0</v>
      </c>
      <c r="R112" s="503">
        <v>0</v>
      </c>
      <c r="S112" s="384"/>
      <c r="T112" s="384"/>
      <c r="U112" s="384"/>
      <c r="V112" s="384"/>
      <c r="W112" s="384"/>
      <c r="X112" s="384"/>
      <c r="Y112" s="384"/>
      <c r="Z112" s="384"/>
    </row>
    <row r="113" spans="1:26" s="3" customFormat="1" ht="31.5" customHeight="1" x14ac:dyDescent="0.2">
      <c r="A113" s="579"/>
      <c r="B113" s="582"/>
      <c r="C113" s="461">
        <v>196</v>
      </c>
      <c r="D113" s="465" t="s">
        <v>832</v>
      </c>
      <c r="E113" s="439" t="s">
        <v>95</v>
      </c>
      <c r="F113" s="462" t="s">
        <v>204</v>
      </c>
      <c r="G113" s="439" t="s">
        <v>364</v>
      </c>
      <c r="H113" s="463" t="s">
        <v>4</v>
      </c>
      <c r="I113" s="439" t="s">
        <v>583</v>
      </c>
      <c r="J113" s="464">
        <v>30</v>
      </c>
      <c r="K113" s="439">
        <v>30</v>
      </c>
      <c r="L113" s="439">
        <v>34.11</v>
      </c>
      <c r="M113" s="514">
        <v>2</v>
      </c>
      <c r="N113" s="506">
        <f t="shared" si="5"/>
        <v>2</v>
      </c>
      <c r="O113" s="507" t="str">
        <f t="shared" si="4"/>
        <v>OK</v>
      </c>
      <c r="P113" s="503">
        <v>0</v>
      </c>
      <c r="Q113" s="503">
        <v>0</v>
      </c>
      <c r="R113" s="503">
        <v>0</v>
      </c>
      <c r="S113" s="384"/>
      <c r="T113" s="384"/>
      <c r="U113" s="384"/>
      <c r="V113" s="384"/>
      <c r="W113" s="384"/>
      <c r="X113" s="384"/>
      <c r="Y113" s="384"/>
      <c r="Z113" s="384"/>
    </row>
    <row r="114" spans="1:26" s="3" customFormat="1" ht="31.5" customHeight="1" x14ac:dyDescent="0.2">
      <c r="A114" s="579"/>
      <c r="B114" s="582"/>
      <c r="C114" s="461">
        <v>197</v>
      </c>
      <c r="D114" s="465" t="s">
        <v>833</v>
      </c>
      <c r="E114" s="439" t="s">
        <v>95</v>
      </c>
      <c r="F114" s="462" t="s">
        <v>204</v>
      </c>
      <c r="G114" s="439" t="s">
        <v>368</v>
      </c>
      <c r="H114" s="463" t="s">
        <v>4</v>
      </c>
      <c r="I114" s="439" t="s">
        <v>583</v>
      </c>
      <c r="J114" s="464">
        <v>30</v>
      </c>
      <c r="K114" s="439">
        <v>30</v>
      </c>
      <c r="L114" s="439">
        <v>11.29</v>
      </c>
      <c r="M114" s="514">
        <v>2</v>
      </c>
      <c r="N114" s="506">
        <f t="shared" si="5"/>
        <v>2</v>
      </c>
      <c r="O114" s="507" t="str">
        <f t="shared" si="4"/>
        <v>OK</v>
      </c>
      <c r="P114" s="503">
        <v>0</v>
      </c>
      <c r="Q114" s="503">
        <v>0</v>
      </c>
      <c r="R114" s="503">
        <v>0</v>
      </c>
      <c r="S114" s="384"/>
      <c r="T114" s="384"/>
      <c r="U114" s="384"/>
      <c r="V114" s="384"/>
      <c r="W114" s="384"/>
      <c r="X114" s="384"/>
      <c r="Y114" s="384"/>
      <c r="Z114" s="384"/>
    </row>
    <row r="115" spans="1:26" s="3" customFormat="1" ht="31.5" customHeight="1" x14ac:dyDescent="0.2">
      <c r="A115" s="579"/>
      <c r="B115" s="582"/>
      <c r="C115" s="461">
        <v>198</v>
      </c>
      <c r="D115" s="465" t="s">
        <v>834</v>
      </c>
      <c r="E115" s="439" t="s">
        <v>95</v>
      </c>
      <c r="F115" s="462" t="s">
        <v>204</v>
      </c>
      <c r="G115" s="439" t="s">
        <v>366</v>
      </c>
      <c r="H115" s="463" t="s">
        <v>4</v>
      </c>
      <c r="I115" s="439" t="s">
        <v>583</v>
      </c>
      <c r="J115" s="464">
        <v>30</v>
      </c>
      <c r="K115" s="439">
        <v>30</v>
      </c>
      <c r="L115" s="439">
        <v>5.27</v>
      </c>
      <c r="M115" s="514">
        <v>2</v>
      </c>
      <c r="N115" s="506">
        <f t="shared" si="5"/>
        <v>2</v>
      </c>
      <c r="O115" s="507" t="str">
        <f t="shared" si="4"/>
        <v>OK</v>
      </c>
      <c r="P115" s="503">
        <v>0</v>
      </c>
      <c r="Q115" s="503">
        <v>0</v>
      </c>
      <c r="R115" s="503">
        <v>0</v>
      </c>
      <c r="S115" s="384"/>
      <c r="T115" s="384"/>
      <c r="U115" s="384"/>
      <c r="V115" s="384"/>
      <c r="W115" s="384"/>
      <c r="X115" s="384"/>
      <c r="Y115" s="384"/>
      <c r="Z115" s="384"/>
    </row>
    <row r="116" spans="1:26" s="3" customFormat="1" ht="31.5" customHeight="1" x14ac:dyDescent="0.2">
      <c r="A116" s="579"/>
      <c r="B116" s="582"/>
      <c r="C116" s="461">
        <v>199</v>
      </c>
      <c r="D116" s="465" t="s">
        <v>835</v>
      </c>
      <c r="E116" s="439" t="s">
        <v>95</v>
      </c>
      <c r="F116" s="462" t="s">
        <v>204</v>
      </c>
      <c r="G116" s="439" t="s">
        <v>366</v>
      </c>
      <c r="H116" s="463" t="s">
        <v>4</v>
      </c>
      <c r="I116" s="439" t="s">
        <v>583</v>
      </c>
      <c r="J116" s="464">
        <v>30</v>
      </c>
      <c r="K116" s="439">
        <v>30</v>
      </c>
      <c r="L116" s="439">
        <v>27.05</v>
      </c>
      <c r="M116" s="514">
        <v>2</v>
      </c>
      <c r="N116" s="506">
        <f t="shared" si="5"/>
        <v>2</v>
      </c>
      <c r="O116" s="507" t="str">
        <f t="shared" si="4"/>
        <v>OK</v>
      </c>
      <c r="P116" s="503">
        <v>0</v>
      </c>
      <c r="Q116" s="503">
        <v>0</v>
      </c>
      <c r="R116" s="503">
        <v>0</v>
      </c>
      <c r="S116" s="384"/>
      <c r="T116" s="384"/>
      <c r="U116" s="384"/>
      <c r="V116" s="384"/>
      <c r="W116" s="384"/>
      <c r="X116" s="384"/>
      <c r="Y116" s="384"/>
      <c r="Z116" s="384"/>
    </row>
    <row r="117" spans="1:26" s="384" customFormat="1" ht="31.5" customHeight="1" x14ac:dyDescent="0.2">
      <c r="A117" s="579"/>
      <c r="B117" s="582"/>
      <c r="C117" s="461">
        <v>200</v>
      </c>
      <c r="D117" s="465" t="s">
        <v>836</v>
      </c>
      <c r="E117" s="439" t="s">
        <v>95</v>
      </c>
      <c r="F117" s="462" t="s">
        <v>204</v>
      </c>
      <c r="G117" s="439" t="s">
        <v>365</v>
      </c>
      <c r="H117" s="463" t="s">
        <v>4</v>
      </c>
      <c r="I117" s="439" t="s">
        <v>583</v>
      </c>
      <c r="J117" s="464">
        <v>30</v>
      </c>
      <c r="K117" s="439">
        <v>30</v>
      </c>
      <c r="L117" s="439">
        <v>47.54</v>
      </c>
      <c r="M117" s="514">
        <v>2</v>
      </c>
      <c r="N117" s="506">
        <f t="shared" si="5"/>
        <v>2</v>
      </c>
      <c r="O117" s="507" t="str">
        <f t="shared" si="4"/>
        <v>OK</v>
      </c>
      <c r="P117" s="503">
        <v>0</v>
      </c>
      <c r="Q117" s="503">
        <v>0</v>
      </c>
      <c r="R117" s="503">
        <v>0</v>
      </c>
    </row>
    <row r="118" spans="1:26" s="384" customFormat="1" ht="31.5" customHeight="1" x14ac:dyDescent="0.2">
      <c r="A118" s="579"/>
      <c r="B118" s="582"/>
      <c r="C118" s="461">
        <v>201</v>
      </c>
      <c r="D118" s="465" t="s">
        <v>837</v>
      </c>
      <c r="E118" s="439" t="s">
        <v>95</v>
      </c>
      <c r="F118" s="462" t="s">
        <v>204</v>
      </c>
      <c r="G118" s="439" t="s">
        <v>365</v>
      </c>
      <c r="H118" s="439" t="s">
        <v>4</v>
      </c>
      <c r="I118" s="439" t="s">
        <v>583</v>
      </c>
      <c r="J118" s="464">
        <v>30</v>
      </c>
      <c r="K118" s="439">
        <v>30</v>
      </c>
      <c r="L118" s="439">
        <v>4.6100000000000003</v>
      </c>
      <c r="M118" s="514">
        <v>2</v>
      </c>
      <c r="N118" s="506">
        <f t="shared" si="5"/>
        <v>2</v>
      </c>
      <c r="O118" s="507" t="str">
        <f t="shared" si="4"/>
        <v>OK</v>
      </c>
      <c r="P118" s="503">
        <v>0</v>
      </c>
      <c r="Q118" s="503">
        <v>0</v>
      </c>
      <c r="R118" s="503">
        <v>0</v>
      </c>
    </row>
    <row r="119" spans="1:26" s="384" customFormat="1" ht="31.5" customHeight="1" x14ac:dyDescent="0.2">
      <c r="A119" s="579"/>
      <c r="B119" s="582"/>
      <c r="C119" s="461">
        <v>202</v>
      </c>
      <c r="D119" s="465" t="s">
        <v>838</v>
      </c>
      <c r="E119" s="439" t="s">
        <v>95</v>
      </c>
      <c r="F119" s="435" t="s">
        <v>204</v>
      </c>
      <c r="G119" s="439" t="s">
        <v>367</v>
      </c>
      <c r="H119" s="439" t="s">
        <v>4</v>
      </c>
      <c r="I119" s="439" t="s">
        <v>583</v>
      </c>
      <c r="J119" s="464">
        <v>30</v>
      </c>
      <c r="K119" s="439">
        <v>30</v>
      </c>
      <c r="L119" s="439">
        <v>6.46</v>
      </c>
      <c r="M119" s="514">
        <v>2</v>
      </c>
      <c r="N119" s="506">
        <f t="shared" si="5"/>
        <v>2</v>
      </c>
      <c r="O119" s="507" t="str">
        <f t="shared" si="4"/>
        <v>OK</v>
      </c>
      <c r="P119" s="503">
        <v>0</v>
      </c>
      <c r="Q119" s="503">
        <v>0</v>
      </c>
      <c r="R119" s="503">
        <v>0</v>
      </c>
    </row>
    <row r="120" spans="1:26" s="384" customFormat="1" ht="31.5" customHeight="1" x14ac:dyDescent="0.2">
      <c r="A120" s="579"/>
      <c r="B120" s="582"/>
      <c r="C120" s="461">
        <v>210</v>
      </c>
      <c r="D120" s="465" t="s">
        <v>839</v>
      </c>
      <c r="E120" s="439" t="s">
        <v>95</v>
      </c>
      <c r="F120" s="435" t="s">
        <v>204</v>
      </c>
      <c r="G120" s="439" t="s">
        <v>688</v>
      </c>
      <c r="H120" s="439" t="s">
        <v>4</v>
      </c>
      <c r="I120" s="439" t="s">
        <v>583</v>
      </c>
      <c r="J120" s="464">
        <v>30</v>
      </c>
      <c r="K120" s="439">
        <v>30</v>
      </c>
      <c r="L120" s="439">
        <v>129.59</v>
      </c>
      <c r="M120" s="514">
        <v>2</v>
      </c>
      <c r="N120" s="506">
        <f t="shared" si="5"/>
        <v>2</v>
      </c>
      <c r="O120" s="507" t="str">
        <f t="shared" si="4"/>
        <v>OK</v>
      </c>
      <c r="P120" s="503">
        <v>0</v>
      </c>
      <c r="Q120" s="503">
        <v>0</v>
      </c>
      <c r="R120" s="503">
        <v>0</v>
      </c>
    </row>
    <row r="121" spans="1:26" s="384" customFormat="1" ht="31.5" customHeight="1" x14ac:dyDescent="0.2">
      <c r="A121" s="579"/>
      <c r="B121" s="582"/>
      <c r="C121" s="461">
        <v>211</v>
      </c>
      <c r="D121" s="465" t="s">
        <v>840</v>
      </c>
      <c r="E121" s="439" t="s">
        <v>95</v>
      </c>
      <c r="F121" s="435" t="s">
        <v>204</v>
      </c>
      <c r="G121" s="439" t="s">
        <v>689</v>
      </c>
      <c r="H121" s="439" t="s">
        <v>4</v>
      </c>
      <c r="I121" s="439" t="s">
        <v>583</v>
      </c>
      <c r="J121" s="464">
        <v>30</v>
      </c>
      <c r="K121" s="439">
        <v>30</v>
      </c>
      <c r="L121" s="439">
        <v>135.91</v>
      </c>
      <c r="M121" s="514">
        <v>2</v>
      </c>
      <c r="N121" s="506">
        <f t="shared" si="5"/>
        <v>2</v>
      </c>
      <c r="O121" s="507" t="str">
        <f t="shared" si="4"/>
        <v>OK</v>
      </c>
      <c r="P121" s="503">
        <v>0</v>
      </c>
      <c r="Q121" s="503">
        <v>0</v>
      </c>
      <c r="R121" s="503">
        <v>0</v>
      </c>
    </row>
    <row r="122" spans="1:26" s="384" customFormat="1" ht="31.5" customHeight="1" x14ac:dyDescent="0.2">
      <c r="A122" s="579"/>
      <c r="B122" s="582"/>
      <c r="C122" s="461">
        <v>212</v>
      </c>
      <c r="D122" s="465" t="s">
        <v>841</v>
      </c>
      <c r="E122" s="439" t="s">
        <v>95</v>
      </c>
      <c r="F122" s="435" t="s">
        <v>204</v>
      </c>
      <c r="G122" s="439" t="s">
        <v>690</v>
      </c>
      <c r="H122" s="439" t="s">
        <v>4</v>
      </c>
      <c r="I122" s="439" t="s">
        <v>583</v>
      </c>
      <c r="J122" s="464">
        <v>30</v>
      </c>
      <c r="K122" s="439">
        <v>30</v>
      </c>
      <c r="L122" s="439">
        <v>136.09</v>
      </c>
      <c r="M122" s="514">
        <v>2</v>
      </c>
      <c r="N122" s="506">
        <f t="shared" si="5"/>
        <v>2</v>
      </c>
      <c r="O122" s="507" t="str">
        <f t="shared" si="4"/>
        <v>OK</v>
      </c>
      <c r="P122" s="503">
        <v>0</v>
      </c>
      <c r="Q122" s="503">
        <v>0</v>
      </c>
      <c r="R122" s="503">
        <v>0</v>
      </c>
    </row>
    <row r="123" spans="1:26" s="3" customFormat="1" ht="31.5" customHeight="1" x14ac:dyDescent="0.2">
      <c r="A123" s="579"/>
      <c r="B123" s="582"/>
      <c r="C123" s="461">
        <v>213</v>
      </c>
      <c r="D123" s="465" t="s">
        <v>842</v>
      </c>
      <c r="E123" s="439" t="s">
        <v>95</v>
      </c>
      <c r="F123" s="435" t="s">
        <v>204</v>
      </c>
      <c r="G123" s="439" t="s">
        <v>358</v>
      </c>
      <c r="H123" s="439" t="s">
        <v>4</v>
      </c>
      <c r="I123" s="439" t="s">
        <v>583</v>
      </c>
      <c r="J123" s="464">
        <v>30</v>
      </c>
      <c r="K123" s="439">
        <v>30</v>
      </c>
      <c r="L123" s="439">
        <v>135.94999999999999</v>
      </c>
      <c r="M123" s="514">
        <v>2</v>
      </c>
      <c r="N123" s="506">
        <f t="shared" si="5"/>
        <v>2</v>
      </c>
      <c r="O123" s="507" t="str">
        <f t="shared" si="4"/>
        <v>OK</v>
      </c>
      <c r="P123" s="503">
        <v>0</v>
      </c>
      <c r="Q123" s="503">
        <v>0</v>
      </c>
      <c r="R123" s="503">
        <v>0</v>
      </c>
      <c r="S123" s="384"/>
      <c r="T123" s="384"/>
      <c r="U123" s="384"/>
      <c r="V123" s="384"/>
      <c r="W123" s="384"/>
      <c r="X123" s="384"/>
      <c r="Y123" s="384"/>
      <c r="Z123" s="384"/>
    </row>
    <row r="124" spans="1:26" s="3" customFormat="1" ht="31.5" customHeight="1" x14ac:dyDescent="0.2">
      <c r="A124" s="579"/>
      <c r="B124" s="582"/>
      <c r="C124" s="461">
        <v>214</v>
      </c>
      <c r="D124" s="465" t="s">
        <v>843</v>
      </c>
      <c r="E124" s="439" t="s">
        <v>95</v>
      </c>
      <c r="F124" s="435" t="s">
        <v>204</v>
      </c>
      <c r="G124" s="439" t="s">
        <v>359</v>
      </c>
      <c r="H124" s="439" t="s">
        <v>4</v>
      </c>
      <c r="I124" s="439" t="s">
        <v>583</v>
      </c>
      <c r="J124" s="464">
        <v>30</v>
      </c>
      <c r="K124" s="439">
        <v>30</v>
      </c>
      <c r="L124" s="439">
        <v>160.28</v>
      </c>
      <c r="M124" s="514">
        <v>2</v>
      </c>
      <c r="N124" s="506">
        <f t="shared" si="5"/>
        <v>2</v>
      </c>
      <c r="O124" s="507" t="str">
        <f t="shared" si="4"/>
        <v>OK</v>
      </c>
      <c r="P124" s="503">
        <v>0</v>
      </c>
      <c r="Q124" s="503">
        <v>0</v>
      </c>
      <c r="R124" s="503">
        <v>0</v>
      </c>
      <c r="S124" s="384"/>
      <c r="T124" s="384"/>
      <c r="U124" s="384"/>
      <c r="V124" s="384"/>
      <c r="W124" s="384"/>
      <c r="X124" s="384"/>
      <c r="Y124" s="384"/>
      <c r="Z124" s="384"/>
    </row>
    <row r="125" spans="1:26" s="3" customFormat="1" ht="31.5" customHeight="1" x14ac:dyDescent="0.2">
      <c r="A125" s="579"/>
      <c r="B125" s="582"/>
      <c r="C125" s="461">
        <v>215</v>
      </c>
      <c r="D125" s="465" t="s">
        <v>844</v>
      </c>
      <c r="E125" s="439" t="s">
        <v>95</v>
      </c>
      <c r="F125" s="435" t="s">
        <v>204</v>
      </c>
      <c r="G125" s="439" t="s">
        <v>691</v>
      </c>
      <c r="H125" s="439" t="s">
        <v>4</v>
      </c>
      <c r="I125" s="439" t="s">
        <v>583</v>
      </c>
      <c r="J125" s="464">
        <v>30</v>
      </c>
      <c r="K125" s="439">
        <v>30</v>
      </c>
      <c r="L125" s="518">
        <v>161.6</v>
      </c>
      <c r="M125" s="514">
        <v>2</v>
      </c>
      <c r="N125" s="506">
        <f t="shared" si="5"/>
        <v>2</v>
      </c>
      <c r="O125" s="507" t="str">
        <f t="shared" si="4"/>
        <v>OK</v>
      </c>
      <c r="P125" s="503">
        <v>0</v>
      </c>
      <c r="Q125" s="503">
        <v>0</v>
      </c>
      <c r="R125" s="503">
        <v>0</v>
      </c>
      <c r="S125" s="384"/>
      <c r="T125" s="384"/>
      <c r="U125" s="384"/>
      <c r="V125" s="384"/>
      <c r="W125" s="384"/>
      <c r="X125" s="384"/>
      <c r="Y125" s="384"/>
      <c r="Z125" s="384"/>
    </row>
    <row r="126" spans="1:26" s="3" customFormat="1" ht="31.5" customHeight="1" x14ac:dyDescent="0.2">
      <c r="A126" s="579"/>
      <c r="B126" s="582"/>
      <c r="C126" s="461">
        <v>216</v>
      </c>
      <c r="D126" s="465" t="s">
        <v>845</v>
      </c>
      <c r="E126" s="439" t="s">
        <v>95</v>
      </c>
      <c r="F126" s="435" t="s">
        <v>204</v>
      </c>
      <c r="G126" s="439" t="s">
        <v>692</v>
      </c>
      <c r="H126" s="439" t="s">
        <v>4</v>
      </c>
      <c r="I126" s="439" t="s">
        <v>583</v>
      </c>
      <c r="J126" s="464">
        <v>30</v>
      </c>
      <c r="K126" s="439">
        <v>30</v>
      </c>
      <c r="L126" s="439">
        <v>148.86000000000001</v>
      </c>
      <c r="M126" s="514">
        <v>2</v>
      </c>
      <c r="N126" s="506">
        <f t="shared" si="5"/>
        <v>2</v>
      </c>
      <c r="O126" s="507" t="str">
        <f t="shared" si="4"/>
        <v>OK</v>
      </c>
      <c r="P126" s="503">
        <v>0</v>
      </c>
      <c r="Q126" s="503">
        <v>0</v>
      </c>
      <c r="R126" s="503">
        <v>0</v>
      </c>
      <c r="S126" s="384"/>
      <c r="T126" s="384"/>
      <c r="U126" s="384"/>
      <c r="V126" s="384"/>
      <c r="W126" s="384"/>
      <c r="X126" s="384"/>
      <c r="Y126" s="384"/>
      <c r="Z126" s="384"/>
    </row>
    <row r="127" spans="1:26" s="3" customFormat="1" ht="31.5" customHeight="1" x14ac:dyDescent="0.2">
      <c r="A127" s="579"/>
      <c r="B127" s="582"/>
      <c r="C127" s="461">
        <v>217</v>
      </c>
      <c r="D127" s="465" t="s">
        <v>846</v>
      </c>
      <c r="E127" s="439" t="s">
        <v>95</v>
      </c>
      <c r="F127" s="435" t="s">
        <v>204</v>
      </c>
      <c r="G127" s="439" t="s">
        <v>693</v>
      </c>
      <c r="H127" s="439" t="s">
        <v>4</v>
      </c>
      <c r="I127" s="439" t="s">
        <v>583</v>
      </c>
      <c r="J127" s="464">
        <v>30</v>
      </c>
      <c r="K127" s="439">
        <v>30</v>
      </c>
      <c r="L127" s="439">
        <v>182.04</v>
      </c>
      <c r="M127" s="514">
        <v>2</v>
      </c>
      <c r="N127" s="506">
        <f t="shared" si="5"/>
        <v>2</v>
      </c>
      <c r="O127" s="507" t="str">
        <f t="shared" si="4"/>
        <v>OK</v>
      </c>
      <c r="P127" s="503">
        <v>0</v>
      </c>
      <c r="Q127" s="503">
        <v>0</v>
      </c>
      <c r="R127" s="503">
        <v>0</v>
      </c>
      <c r="S127" s="384"/>
      <c r="T127" s="384"/>
      <c r="U127" s="384"/>
      <c r="V127" s="384"/>
      <c r="W127" s="384"/>
      <c r="X127" s="384"/>
      <c r="Y127" s="384"/>
      <c r="Z127" s="384"/>
    </row>
    <row r="128" spans="1:26" s="384" customFormat="1" ht="31.5" customHeight="1" x14ac:dyDescent="0.2">
      <c r="A128" s="579"/>
      <c r="B128" s="582"/>
      <c r="C128" s="461">
        <v>218</v>
      </c>
      <c r="D128" s="465" t="s">
        <v>847</v>
      </c>
      <c r="E128" s="439" t="s">
        <v>95</v>
      </c>
      <c r="F128" s="435" t="s">
        <v>204</v>
      </c>
      <c r="G128" s="439" t="s">
        <v>360</v>
      </c>
      <c r="H128" s="439" t="s">
        <v>4</v>
      </c>
      <c r="I128" s="439" t="s">
        <v>583</v>
      </c>
      <c r="J128" s="464">
        <v>30</v>
      </c>
      <c r="K128" s="439">
        <v>30</v>
      </c>
      <c r="L128" s="439">
        <v>182.33</v>
      </c>
      <c r="M128" s="514">
        <v>2</v>
      </c>
      <c r="N128" s="506">
        <f t="shared" si="5"/>
        <v>2</v>
      </c>
      <c r="O128" s="507" t="str">
        <f t="shared" si="4"/>
        <v>OK</v>
      </c>
      <c r="P128" s="503">
        <v>0</v>
      </c>
      <c r="Q128" s="503">
        <v>0</v>
      </c>
      <c r="R128" s="503">
        <v>0</v>
      </c>
      <c r="S128" s="3"/>
      <c r="T128" s="3"/>
      <c r="U128" s="3"/>
      <c r="V128" s="3"/>
      <c r="W128" s="3"/>
      <c r="X128" s="3" t="e">
        <f>SUBTOTAL(9,#REF!,#REF!,#REF!,#REF!)</f>
        <v>#REF!</v>
      </c>
      <c r="Y128" s="3"/>
      <c r="Z128" s="3"/>
    </row>
    <row r="129" spans="1:26" s="384" customFormat="1" ht="31.5" customHeight="1" x14ac:dyDescent="0.2">
      <c r="A129" s="579"/>
      <c r="B129" s="582"/>
      <c r="C129" s="461">
        <v>219</v>
      </c>
      <c r="D129" s="465" t="s">
        <v>848</v>
      </c>
      <c r="E129" s="439" t="s">
        <v>95</v>
      </c>
      <c r="F129" s="435" t="s">
        <v>204</v>
      </c>
      <c r="G129" s="439" t="s">
        <v>694</v>
      </c>
      <c r="H129" s="439" t="s">
        <v>4</v>
      </c>
      <c r="I129" s="439" t="s">
        <v>583</v>
      </c>
      <c r="J129" s="464">
        <v>30</v>
      </c>
      <c r="K129" s="439">
        <v>30</v>
      </c>
      <c r="L129" s="439">
        <v>217.49</v>
      </c>
      <c r="M129" s="514">
        <v>2</v>
      </c>
      <c r="N129" s="506">
        <f t="shared" si="5"/>
        <v>2</v>
      </c>
      <c r="O129" s="507" t="str">
        <f t="shared" si="4"/>
        <v>OK</v>
      </c>
      <c r="P129" s="503">
        <v>0</v>
      </c>
      <c r="Q129" s="503">
        <v>0</v>
      </c>
      <c r="R129" s="503">
        <v>0</v>
      </c>
      <c r="S129" s="3"/>
      <c r="T129" s="3"/>
      <c r="U129" s="3"/>
      <c r="V129" s="3"/>
      <c r="W129" s="3"/>
      <c r="X129" s="3"/>
      <c r="Y129" s="3"/>
      <c r="Z129" s="3"/>
    </row>
    <row r="130" spans="1:26" s="384" customFormat="1" ht="31.5" customHeight="1" x14ac:dyDescent="0.2">
      <c r="A130" s="579"/>
      <c r="B130" s="582"/>
      <c r="C130" s="461">
        <v>220</v>
      </c>
      <c r="D130" s="465" t="s">
        <v>849</v>
      </c>
      <c r="E130" s="439" t="s">
        <v>95</v>
      </c>
      <c r="F130" s="435" t="s">
        <v>204</v>
      </c>
      <c r="G130" s="439" t="s">
        <v>695</v>
      </c>
      <c r="H130" s="439" t="s">
        <v>4</v>
      </c>
      <c r="I130" s="439" t="s">
        <v>583</v>
      </c>
      <c r="J130" s="464">
        <v>30</v>
      </c>
      <c r="K130" s="439">
        <v>30</v>
      </c>
      <c r="L130" s="518">
        <v>205.4</v>
      </c>
      <c r="M130" s="514">
        <v>2</v>
      </c>
      <c r="N130" s="506">
        <f t="shared" si="5"/>
        <v>2</v>
      </c>
      <c r="O130" s="507" t="str">
        <f t="shared" si="4"/>
        <v>OK</v>
      </c>
      <c r="P130" s="503">
        <v>0</v>
      </c>
      <c r="Q130" s="503">
        <v>0</v>
      </c>
      <c r="R130" s="503">
        <v>0</v>
      </c>
      <c r="S130" s="3"/>
      <c r="T130" s="3"/>
      <c r="U130" s="3"/>
      <c r="V130" s="3"/>
      <c r="W130" s="3"/>
      <c r="X130" s="3"/>
      <c r="Y130" s="3"/>
      <c r="Z130" s="3"/>
    </row>
    <row r="131" spans="1:26" s="384" customFormat="1" ht="31.5" customHeight="1" x14ac:dyDescent="0.2">
      <c r="A131" s="579"/>
      <c r="B131" s="582"/>
      <c r="C131" s="461">
        <v>221</v>
      </c>
      <c r="D131" s="465" t="s">
        <v>850</v>
      </c>
      <c r="E131" s="439" t="s">
        <v>95</v>
      </c>
      <c r="F131" s="435" t="s">
        <v>204</v>
      </c>
      <c r="G131" s="439" t="s">
        <v>696</v>
      </c>
      <c r="H131" s="439" t="s">
        <v>4</v>
      </c>
      <c r="I131" s="439" t="s">
        <v>583</v>
      </c>
      <c r="J131" s="464">
        <v>30</v>
      </c>
      <c r="K131" s="439">
        <v>30</v>
      </c>
      <c r="L131" s="439">
        <v>226.94</v>
      </c>
      <c r="M131" s="514">
        <v>2</v>
      </c>
      <c r="N131" s="506">
        <f t="shared" si="5"/>
        <v>2</v>
      </c>
      <c r="O131" s="507" t="str">
        <f t="shared" si="4"/>
        <v>OK</v>
      </c>
      <c r="P131" s="503">
        <v>0</v>
      </c>
      <c r="Q131" s="503">
        <v>0</v>
      </c>
      <c r="R131" s="503">
        <v>0</v>
      </c>
      <c r="S131" s="3"/>
      <c r="T131" s="3"/>
      <c r="U131" s="3"/>
      <c r="V131" s="3"/>
      <c r="W131" s="3"/>
      <c r="X131" s="3"/>
      <c r="Y131" s="3"/>
      <c r="Z131" s="3"/>
    </row>
    <row r="132" spans="1:26" s="3" customFormat="1" ht="31.5" customHeight="1" x14ac:dyDescent="0.2">
      <c r="A132" s="579"/>
      <c r="B132" s="582"/>
      <c r="C132" s="461">
        <v>222</v>
      </c>
      <c r="D132" s="465" t="s">
        <v>851</v>
      </c>
      <c r="E132" s="439" t="s">
        <v>95</v>
      </c>
      <c r="F132" s="435" t="s">
        <v>204</v>
      </c>
      <c r="G132" s="439" t="s">
        <v>361</v>
      </c>
      <c r="H132" s="439" t="s">
        <v>4</v>
      </c>
      <c r="I132" s="439" t="s">
        <v>583</v>
      </c>
      <c r="J132" s="464">
        <v>30</v>
      </c>
      <c r="K132" s="439">
        <v>30</v>
      </c>
      <c r="L132" s="439">
        <v>185.05</v>
      </c>
      <c r="M132" s="514">
        <v>2</v>
      </c>
      <c r="N132" s="506">
        <f t="shared" ref="N132:N141" si="6">M132-(SUM(P132))</f>
        <v>2</v>
      </c>
      <c r="O132" s="507" t="str">
        <f t="shared" si="4"/>
        <v>OK</v>
      </c>
      <c r="P132" s="503">
        <v>0</v>
      </c>
      <c r="Q132" s="503">
        <v>0</v>
      </c>
      <c r="R132" s="503">
        <v>0</v>
      </c>
    </row>
    <row r="133" spans="1:26" s="3" customFormat="1" ht="31.5" customHeight="1" x14ac:dyDescent="0.2">
      <c r="A133" s="579"/>
      <c r="B133" s="582"/>
      <c r="C133" s="461">
        <v>223</v>
      </c>
      <c r="D133" s="465" t="s">
        <v>852</v>
      </c>
      <c r="E133" s="439" t="s">
        <v>95</v>
      </c>
      <c r="F133" s="435" t="s">
        <v>204</v>
      </c>
      <c r="G133" s="439" t="s">
        <v>697</v>
      </c>
      <c r="H133" s="439" t="s">
        <v>4</v>
      </c>
      <c r="I133" s="439" t="s">
        <v>583</v>
      </c>
      <c r="J133" s="464">
        <v>30</v>
      </c>
      <c r="K133" s="439">
        <v>30</v>
      </c>
      <c r="L133" s="439">
        <v>261.45999999999998</v>
      </c>
      <c r="M133" s="514">
        <v>2</v>
      </c>
      <c r="N133" s="506">
        <f t="shared" si="6"/>
        <v>2</v>
      </c>
      <c r="O133" s="507" t="str">
        <f t="shared" si="4"/>
        <v>OK</v>
      </c>
      <c r="P133" s="503">
        <v>0</v>
      </c>
      <c r="Q133" s="503">
        <v>0</v>
      </c>
      <c r="R133" s="503">
        <v>0</v>
      </c>
    </row>
    <row r="134" spans="1:26" s="3" customFormat="1" ht="31.5" customHeight="1" x14ac:dyDescent="0.2">
      <c r="A134" s="579"/>
      <c r="B134" s="582"/>
      <c r="C134" s="461">
        <v>224</v>
      </c>
      <c r="D134" s="465" t="s">
        <v>853</v>
      </c>
      <c r="E134" s="439" t="s">
        <v>95</v>
      </c>
      <c r="F134" s="435" t="s">
        <v>204</v>
      </c>
      <c r="G134" s="439" t="s">
        <v>698</v>
      </c>
      <c r="H134" s="439" t="s">
        <v>4</v>
      </c>
      <c r="I134" s="439" t="s">
        <v>583</v>
      </c>
      <c r="J134" s="464">
        <v>30</v>
      </c>
      <c r="K134" s="439">
        <v>30</v>
      </c>
      <c r="L134" s="439">
        <v>261.45999999999998</v>
      </c>
      <c r="M134" s="514">
        <v>2</v>
      </c>
      <c r="N134" s="506">
        <f t="shared" si="6"/>
        <v>2</v>
      </c>
      <c r="O134" s="507" t="str">
        <f t="shared" si="4"/>
        <v>OK</v>
      </c>
      <c r="P134" s="503">
        <v>0</v>
      </c>
      <c r="Q134" s="503">
        <v>0</v>
      </c>
      <c r="R134" s="503">
        <v>0</v>
      </c>
    </row>
    <row r="135" spans="1:26" s="3" customFormat="1" ht="31.5" customHeight="1" x14ac:dyDescent="0.2">
      <c r="A135" s="579"/>
      <c r="B135" s="582"/>
      <c r="C135" s="461">
        <v>225</v>
      </c>
      <c r="D135" s="465" t="s">
        <v>854</v>
      </c>
      <c r="E135" s="439" t="s">
        <v>95</v>
      </c>
      <c r="F135" s="435" t="s">
        <v>204</v>
      </c>
      <c r="G135" s="439" t="s">
        <v>699</v>
      </c>
      <c r="H135" s="439" t="s">
        <v>4</v>
      </c>
      <c r="I135" s="439" t="s">
        <v>583</v>
      </c>
      <c r="J135" s="464">
        <v>30</v>
      </c>
      <c r="K135" s="439">
        <v>30</v>
      </c>
      <c r="L135" s="518">
        <v>291.5</v>
      </c>
      <c r="M135" s="514">
        <v>2</v>
      </c>
      <c r="N135" s="506">
        <f t="shared" si="6"/>
        <v>2</v>
      </c>
      <c r="O135" s="507" t="str">
        <f t="shared" ref="O135:O201" si="7">IF(N135&lt;=0,"ATENÇÃO","OK")</f>
        <v>OK</v>
      </c>
      <c r="P135" s="503">
        <v>0</v>
      </c>
      <c r="Q135" s="503">
        <v>0</v>
      </c>
      <c r="R135" s="503">
        <v>0</v>
      </c>
    </row>
    <row r="136" spans="1:26" s="3" customFormat="1" ht="31.5" customHeight="1" x14ac:dyDescent="0.2">
      <c r="A136" s="579"/>
      <c r="B136" s="582"/>
      <c r="C136" s="461">
        <v>226</v>
      </c>
      <c r="D136" s="465" t="s">
        <v>855</v>
      </c>
      <c r="E136" s="439" t="s">
        <v>95</v>
      </c>
      <c r="F136" s="435" t="s">
        <v>204</v>
      </c>
      <c r="G136" s="439" t="s">
        <v>362</v>
      </c>
      <c r="H136" s="439" t="s">
        <v>4</v>
      </c>
      <c r="I136" s="439" t="s">
        <v>583</v>
      </c>
      <c r="J136" s="464">
        <v>30</v>
      </c>
      <c r="K136" s="439">
        <v>30</v>
      </c>
      <c r="L136" s="439">
        <v>347.71</v>
      </c>
      <c r="M136" s="514">
        <v>2</v>
      </c>
      <c r="N136" s="506">
        <f t="shared" si="6"/>
        <v>2</v>
      </c>
      <c r="O136" s="507" t="str">
        <f t="shared" si="7"/>
        <v>OK</v>
      </c>
      <c r="P136" s="503">
        <v>0</v>
      </c>
      <c r="Q136" s="503">
        <v>0</v>
      </c>
      <c r="R136" s="503">
        <v>0</v>
      </c>
    </row>
    <row r="137" spans="1:26" s="3" customFormat="1" ht="31.5" customHeight="1" x14ac:dyDescent="0.2">
      <c r="A137" s="579"/>
      <c r="B137" s="582"/>
      <c r="C137" s="461">
        <v>227</v>
      </c>
      <c r="D137" s="465" t="s">
        <v>856</v>
      </c>
      <c r="E137" s="439" t="s">
        <v>95</v>
      </c>
      <c r="F137" s="435" t="s">
        <v>204</v>
      </c>
      <c r="G137" s="439" t="s">
        <v>700</v>
      </c>
      <c r="H137" s="439" t="s">
        <v>4</v>
      </c>
      <c r="I137" s="439" t="s">
        <v>583</v>
      </c>
      <c r="J137" s="464">
        <v>30</v>
      </c>
      <c r="K137" s="439">
        <v>30</v>
      </c>
      <c r="L137" s="439">
        <v>353.87</v>
      </c>
      <c r="M137" s="514">
        <v>2</v>
      </c>
      <c r="N137" s="506">
        <f t="shared" si="6"/>
        <v>2</v>
      </c>
      <c r="O137" s="507" t="str">
        <f t="shared" si="7"/>
        <v>OK</v>
      </c>
      <c r="P137" s="503">
        <v>0</v>
      </c>
      <c r="Q137" s="503">
        <v>0</v>
      </c>
      <c r="R137" s="503">
        <v>0</v>
      </c>
    </row>
    <row r="138" spans="1:26" s="3" customFormat="1" ht="31.5" customHeight="1" x14ac:dyDescent="0.2">
      <c r="A138" s="579"/>
      <c r="B138" s="582"/>
      <c r="C138" s="461">
        <v>228</v>
      </c>
      <c r="D138" s="465" t="s">
        <v>857</v>
      </c>
      <c r="E138" s="439" t="s">
        <v>95</v>
      </c>
      <c r="F138" s="435" t="s">
        <v>204</v>
      </c>
      <c r="G138" s="439" t="s">
        <v>701</v>
      </c>
      <c r="H138" s="439" t="s">
        <v>4</v>
      </c>
      <c r="I138" s="439" t="s">
        <v>583</v>
      </c>
      <c r="J138" s="464">
        <v>30</v>
      </c>
      <c r="K138" s="439">
        <v>30</v>
      </c>
      <c r="L138" s="439">
        <v>396.63</v>
      </c>
      <c r="M138" s="514">
        <v>2</v>
      </c>
      <c r="N138" s="506">
        <f t="shared" si="6"/>
        <v>2</v>
      </c>
      <c r="O138" s="507" t="str">
        <f t="shared" si="7"/>
        <v>OK</v>
      </c>
      <c r="P138" s="503">
        <v>0</v>
      </c>
      <c r="Q138" s="503">
        <v>0</v>
      </c>
      <c r="R138" s="503">
        <v>0</v>
      </c>
    </row>
    <row r="139" spans="1:26" s="3" customFormat="1" ht="31.5" customHeight="1" x14ac:dyDescent="0.2">
      <c r="A139" s="579"/>
      <c r="B139" s="582"/>
      <c r="C139" s="461">
        <v>229</v>
      </c>
      <c r="D139" s="465" t="s">
        <v>858</v>
      </c>
      <c r="E139" s="439" t="s">
        <v>95</v>
      </c>
      <c r="F139" s="435" t="s">
        <v>204</v>
      </c>
      <c r="G139" s="439" t="s">
        <v>702</v>
      </c>
      <c r="H139" s="439" t="s">
        <v>4</v>
      </c>
      <c r="I139" s="439" t="s">
        <v>583</v>
      </c>
      <c r="J139" s="464">
        <v>30</v>
      </c>
      <c r="K139" s="439">
        <v>30</v>
      </c>
      <c r="L139" s="439">
        <v>285.66000000000003</v>
      </c>
      <c r="M139" s="514">
        <v>2</v>
      </c>
      <c r="N139" s="506">
        <f t="shared" si="6"/>
        <v>2</v>
      </c>
      <c r="O139" s="507" t="str">
        <f t="shared" si="7"/>
        <v>OK</v>
      </c>
      <c r="P139" s="503">
        <v>0</v>
      </c>
      <c r="Q139" s="503">
        <v>0</v>
      </c>
      <c r="R139" s="503">
        <v>0</v>
      </c>
    </row>
    <row r="140" spans="1:26" s="3" customFormat="1" ht="31.5" customHeight="1" x14ac:dyDescent="0.2">
      <c r="A140" s="579"/>
      <c r="B140" s="582"/>
      <c r="C140" s="461">
        <v>230</v>
      </c>
      <c r="D140" s="465" t="s">
        <v>859</v>
      </c>
      <c r="E140" s="439" t="s">
        <v>95</v>
      </c>
      <c r="F140" s="435" t="s">
        <v>204</v>
      </c>
      <c r="G140" s="439" t="s">
        <v>703</v>
      </c>
      <c r="H140" s="439" t="s">
        <v>4</v>
      </c>
      <c r="I140" s="439" t="s">
        <v>583</v>
      </c>
      <c r="J140" s="464">
        <v>30</v>
      </c>
      <c r="K140" s="439">
        <v>30</v>
      </c>
      <c r="L140" s="439">
        <v>235.56</v>
      </c>
      <c r="M140" s="514">
        <v>2</v>
      </c>
      <c r="N140" s="506">
        <f t="shared" si="6"/>
        <v>2</v>
      </c>
      <c r="O140" s="507" t="str">
        <f t="shared" si="7"/>
        <v>OK</v>
      </c>
      <c r="P140" s="503">
        <v>0</v>
      </c>
      <c r="Q140" s="503">
        <v>0</v>
      </c>
      <c r="R140" s="503">
        <v>0</v>
      </c>
    </row>
    <row r="141" spans="1:26" s="3" customFormat="1" ht="31.5" customHeight="1" x14ac:dyDescent="0.2">
      <c r="A141" s="579"/>
      <c r="B141" s="582"/>
      <c r="C141" s="461">
        <v>231</v>
      </c>
      <c r="D141" s="465" t="s">
        <v>860</v>
      </c>
      <c r="E141" s="439" t="s">
        <v>95</v>
      </c>
      <c r="F141" s="435" t="s">
        <v>204</v>
      </c>
      <c r="G141" s="439" t="s">
        <v>704</v>
      </c>
      <c r="H141" s="439" t="s">
        <v>4</v>
      </c>
      <c r="I141" s="439" t="s">
        <v>583</v>
      </c>
      <c r="J141" s="464">
        <v>30</v>
      </c>
      <c r="K141" s="439">
        <v>30</v>
      </c>
      <c r="L141" s="439">
        <v>322.99</v>
      </c>
      <c r="M141" s="514">
        <v>2</v>
      </c>
      <c r="N141" s="506">
        <f t="shared" si="6"/>
        <v>2</v>
      </c>
      <c r="O141" s="507" t="str">
        <f t="shared" si="7"/>
        <v>OK</v>
      </c>
      <c r="P141" s="503">
        <v>0</v>
      </c>
      <c r="Q141" s="503">
        <v>0</v>
      </c>
      <c r="R141" s="503">
        <v>0</v>
      </c>
    </row>
    <row r="142" spans="1:26" s="384" customFormat="1" ht="31.5" customHeight="1" x14ac:dyDescent="0.2">
      <c r="A142" s="579"/>
      <c r="B142" s="582"/>
      <c r="C142" s="461">
        <v>232</v>
      </c>
      <c r="D142" s="465" t="s">
        <v>861</v>
      </c>
      <c r="E142" s="439" t="s">
        <v>95</v>
      </c>
      <c r="F142" s="435" t="s">
        <v>204</v>
      </c>
      <c r="G142" s="439" t="s">
        <v>363</v>
      </c>
      <c r="H142" s="439" t="s">
        <v>4</v>
      </c>
      <c r="I142" s="439" t="s">
        <v>583</v>
      </c>
      <c r="J142" s="464">
        <v>30</v>
      </c>
      <c r="K142" s="439">
        <v>30</v>
      </c>
      <c r="L142" s="439">
        <v>375.33</v>
      </c>
      <c r="M142" s="514">
        <v>2</v>
      </c>
      <c r="N142" s="506">
        <f t="shared" ref="N142:N178" si="8">M142-(SUM(P142))</f>
        <v>2</v>
      </c>
      <c r="O142" s="507" t="str">
        <f t="shared" si="7"/>
        <v>OK</v>
      </c>
      <c r="P142" s="503">
        <v>0</v>
      </c>
      <c r="Q142" s="503">
        <v>0</v>
      </c>
      <c r="R142" s="503">
        <v>0</v>
      </c>
      <c r="S142" s="3"/>
      <c r="T142" s="3"/>
      <c r="U142" s="3"/>
      <c r="V142" s="3"/>
      <c r="W142" s="3"/>
      <c r="X142" s="3"/>
      <c r="Y142" s="3"/>
      <c r="Z142" s="3"/>
    </row>
    <row r="143" spans="1:26" s="384" customFormat="1" ht="31.5" customHeight="1" x14ac:dyDescent="0.2">
      <c r="A143" s="579"/>
      <c r="B143" s="582"/>
      <c r="C143" s="461">
        <v>233</v>
      </c>
      <c r="D143" s="465" t="s">
        <v>862</v>
      </c>
      <c r="E143" s="439" t="s">
        <v>95</v>
      </c>
      <c r="F143" s="435" t="s">
        <v>204</v>
      </c>
      <c r="G143" s="439" t="s">
        <v>705</v>
      </c>
      <c r="H143" s="439" t="s">
        <v>4</v>
      </c>
      <c r="I143" s="439" t="s">
        <v>583</v>
      </c>
      <c r="J143" s="464">
        <v>30</v>
      </c>
      <c r="K143" s="439">
        <v>30</v>
      </c>
      <c r="L143" s="439">
        <v>127.01</v>
      </c>
      <c r="M143" s="514">
        <v>2</v>
      </c>
      <c r="N143" s="506">
        <f t="shared" si="8"/>
        <v>2</v>
      </c>
      <c r="O143" s="507" t="str">
        <f t="shared" si="7"/>
        <v>OK</v>
      </c>
      <c r="P143" s="503">
        <v>0</v>
      </c>
      <c r="Q143" s="503">
        <v>0</v>
      </c>
      <c r="R143" s="503">
        <v>0</v>
      </c>
      <c r="S143" s="3"/>
      <c r="T143" s="3"/>
      <c r="U143" s="3"/>
      <c r="V143" s="3"/>
      <c r="W143" s="3"/>
      <c r="X143" s="3"/>
      <c r="Y143" s="3"/>
      <c r="Z143" s="3"/>
    </row>
    <row r="144" spans="1:26" s="384" customFormat="1" ht="31.5" customHeight="1" x14ac:dyDescent="0.2">
      <c r="A144" s="579"/>
      <c r="B144" s="582"/>
      <c r="C144" s="461">
        <v>235</v>
      </c>
      <c r="D144" s="438" t="s">
        <v>863</v>
      </c>
      <c r="E144" s="439" t="s">
        <v>95</v>
      </c>
      <c r="F144" s="435" t="s">
        <v>204</v>
      </c>
      <c r="G144" s="439" t="s">
        <v>378</v>
      </c>
      <c r="H144" s="439" t="s">
        <v>4</v>
      </c>
      <c r="I144" s="439" t="s">
        <v>583</v>
      </c>
      <c r="J144" s="464">
        <v>30</v>
      </c>
      <c r="K144" s="439">
        <v>30</v>
      </c>
      <c r="L144" s="439">
        <v>129.09</v>
      </c>
      <c r="M144" s="514">
        <v>2</v>
      </c>
      <c r="N144" s="506">
        <f t="shared" si="8"/>
        <v>2</v>
      </c>
      <c r="O144" s="507" t="str">
        <f t="shared" si="7"/>
        <v>OK</v>
      </c>
      <c r="P144" s="503">
        <v>0</v>
      </c>
      <c r="Q144" s="503">
        <v>0</v>
      </c>
      <c r="R144" s="503">
        <v>0</v>
      </c>
      <c r="S144" s="3"/>
      <c r="T144" s="3"/>
      <c r="U144" s="3"/>
      <c r="V144" s="3"/>
      <c r="W144" s="3"/>
      <c r="X144" s="3"/>
      <c r="Y144" s="3"/>
      <c r="Z144" s="3"/>
    </row>
    <row r="145" spans="1:26" s="384" customFormat="1" ht="31.5" customHeight="1" x14ac:dyDescent="0.2">
      <c r="A145" s="579"/>
      <c r="B145" s="582"/>
      <c r="C145" s="461">
        <v>236</v>
      </c>
      <c r="D145" s="438" t="s">
        <v>864</v>
      </c>
      <c r="E145" s="439" t="s">
        <v>95</v>
      </c>
      <c r="F145" s="435" t="s">
        <v>204</v>
      </c>
      <c r="G145" s="439" t="s">
        <v>379</v>
      </c>
      <c r="H145" s="439" t="s">
        <v>4</v>
      </c>
      <c r="I145" s="439" t="s">
        <v>583</v>
      </c>
      <c r="J145" s="464">
        <v>30</v>
      </c>
      <c r="K145" s="439">
        <v>30</v>
      </c>
      <c r="L145" s="439">
        <v>126.84</v>
      </c>
      <c r="M145" s="514">
        <v>2</v>
      </c>
      <c r="N145" s="506">
        <f t="shared" si="8"/>
        <v>2</v>
      </c>
      <c r="O145" s="507" t="str">
        <f t="shared" si="7"/>
        <v>OK</v>
      </c>
      <c r="P145" s="503">
        <v>0</v>
      </c>
      <c r="Q145" s="503">
        <v>0</v>
      </c>
      <c r="R145" s="503">
        <v>0</v>
      </c>
      <c r="S145" s="3"/>
      <c r="T145" s="3"/>
      <c r="U145" s="3"/>
      <c r="V145" s="3"/>
      <c r="W145" s="3"/>
      <c r="X145" s="3"/>
      <c r="Y145" s="3"/>
      <c r="Z145" s="3"/>
    </row>
    <row r="146" spans="1:26" s="384" customFormat="1" ht="31.5" customHeight="1" x14ac:dyDescent="0.2">
      <c r="A146" s="579"/>
      <c r="B146" s="582"/>
      <c r="C146" s="461">
        <v>237</v>
      </c>
      <c r="D146" s="438" t="s">
        <v>865</v>
      </c>
      <c r="E146" s="439" t="s">
        <v>95</v>
      </c>
      <c r="F146" s="435" t="s">
        <v>204</v>
      </c>
      <c r="G146" s="439" t="s">
        <v>380</v>
      </c>
      <c r="H146" s="439" t="s">
        <v>4</v>
      </c>
      <c r="I146" s="439" t="s">
        <v>583</v>
      </c>
      <c r="J146" s="464">
        <v>30</v>
      </c>
      <c r="K146" s="439">
        <v>30</v>
      </c>
      <c r="L146" s="439">
        <v>120.12</v>
      </c>
      <c r="M146" s="514">
        <v>2</v>
      </c>
      <c r="N146" s="506">
        <f t="shared" si="8"/>
        <v>2</v>
      </c>
      <c r="O146" s="507" t="str">
        <f t="shared" si="7"/>
        <v>OK</v>
      </c>
      <c r="P146" s="503">
        <v>0</v>
      </c>
      <c r="Q146" s="503">
        <v>0</v>
      </c>
      <c r="R146" s="503">
        <v>0</v>
      </c>
      <c r="S146" s="3"/>
      <c r="T146" s="3"/>
      <c r="U146" s="3"/>
      <c r="V146" s="3"/>
      <c r="W146" s="3"/>
      <c r="X146" s="3"/>
      <c r="Y146" s="3"/>
      <c r="Z146" s="3" t="e">
        <f>SUBTOTAL(9,#REF!,#REF!,#REF!)</f>
        <v>#REF!</v>
      </c>
    </row>
    <row r="147" spans="1:26" s="384" customFormat="1" ht="31.5" customHeight="1" x14ac:dyDescent="0.2">
      <c r="A147" s="579"/>
      <c r="B147" s="582"/>
      <c r="C147" s="461">
        <v>238</v>
      </c>
      <c r="D147" s="438" t="s">
        <v>866</v>
      </c>
      <c r="E147" s="439" t="s">
        <v>95</v>
      </c>
      <c r="F147" s="435" t="s">
        <v>204</v>
      </c>
      <c r="G147" s="439" t="s">
        <v>381</v>
      </c>
      <c r="H147" s="439" t="s">
        <v>4</v>
      </c>
      <c r="I147" s="439" t="s">
        <v>583</v>
      </c>
      <c r="J147" s="464">
        <v>30</v>
      </c>
      <c r="K147" s="439">
        <v>30</v>
      </c>
      <c r="L147" s="439">
        <v>109.78</v>
      </c>
      <c r="M147" s="514">
        <v>2</v>
      </c>
      <c r="N147" s="506">
        <f t="shared" si="8"/>
        <v>2</v>
      </c>
      <c r="O147" s="507" t="str">
        <f t="shared" si="7"/>
        <v>OK</v>
      </c>
      <c r="P147" s="503">
        <v>0</v>
      </c>
      <c r="Q147" s="503">
        <v>0</v>
      </c>
      <c r="R147" s="503">
        <v>0</v>
      </c>
      <c r="S147" s="3"/>
      <c r="T147" s="3"/>
      <c r="U147" s="3"/>
      <c r="V147" s="3"/>
      <c r="W147" s="3"/>
      <c r="X147" s="3"/>
      <c r="Y147" s="3"/>
      <c r="Z147" s="3"/>
    </row>
    <row r="148" spans="1:26" s="384" customFormat="1" ht="31.5" customHeight="1" x14ac:dyDescent="0.2">
      <c r="A148" s="579"/>
      <c r="B148" s="582"/>
      <c r="C148" s="461">
        <v>239</v>
      </c>
      <c r="D148" s="438" t="s">
        <v>867</v>
      </c>
      <c r="E148" s="439" t="s">
        <v>95</v>
      </c>
      <c r="F148" s="435" t="s">
        <v>204</v>
      </c>
      <c r="G148" s="439" t="s">
        <v>382</v>
      </c>
      <c r="H148" s="439" t="s">
        <v>4</v>
      </c>
      <c r="I148" s="439" t="s">
        <v>583</v>
      </c>
      <c r="J148" s="464">
        <v>30</v>
      </c>
      <c r="K148" s="439">
        <v>30</v>
      </c>
      <c r="L148" s="439">
        <v>139.34</v>
      </c>
      <c r="M148" s="514">
        <v>2</v>
      </c>
      <c r="N148" s="506">
        <f t="shared" si="8"/>
        <v>2</v>
      </c>
      <c r="O148" s="507" t="str">
        <f t="shared" si="7"/>
        <v>OK</v>
      </c>
      <c r="P148" s="503">
        <v>0</v>
      </c>
      <c r="Q148" s="503">
        <v>0</v>
      </c>
      <c r="R148" s="503">
        <v>0</v>
      </c>
      <c r="S148" s="3"/>
      <c r="T148" s="3"/>
      <c r="U148" s="3"/>
      <c r="V148" s="3"/>
      <c r="W148" s="3"/>
      <c r="X148" s="3"/>
      <c r="Y148" s="3"/>
      <c r="Z148" s="3"/>
    </row>
    <row r="149" spans="1:26" s="384" customFormat="1" ht="31.5" customHeight="1" x14ac:dyDescent="0.2">
      <c r="A149" s="579"/>
      <c r="B149" s="582"/>
      <c r="C149" s="461">
        <v>240</v>
      </c>
      <c r="D149" s="465" t="s">
        <v>868</v>
      </c>
      <c r="E149" s="439" t="s">
        <v>95</v>
      </c>
      <c r="F149" s="435" t="s">
        <v>204</v>
      </c>
      <c r="G149" s="439" t="s">
        <v>374</v>
      </c>
      <c r="H149" s="439" t="s">
        <v>4</v>
      </c>
      <c r="I149" s="439" t="s">
        <v>583</v>
      </c>
      <c r="J149" s="464">
        <v>30</v>
      </c>
      <c r="K149" s="439">
        <v>30</v>
      </c>
      <c r="L149" s="439">
        <v>9.33</v>
      </c>
      <c r="M149" s="514">
        <v>3</v>
      </c>
      <c r="N149" s="506">
        <f t="shared" si="8"/>
        <v>3</v>
      </c>
      <c r="O149" s="507" t="str">
        <f t="shared" si="7"/>
        <v>OK</v>
      </c>
      <c r="P149" s="503">
        <v>0</v>
      </c>
      <c r="Q149" s="503">
        <v>0</v>
      </c>
      <c r="R149" s="503">
        <v>0</v>
      </c>
      <c r="S149" s="3"/>
      <c r="T149" s="3"/>
      <c r="U149" s="3"/>
      <c r="V149" s="3"/>
      <c r="W149" s="3"/>
      <c r="X149" s="387"/>
      <c r="Y149" s="3"/>
      <c r="Z149" s="387" t="e">
        <f>#REF!*#REF!</f>
        <v>#REF!</v>
      </c>
    </row>
    <row r="150" spans="1:26" s="3" customFormat="1" ht="31.5" customHeight="1" x14ac:dyDescent="0.2">
      <c r="A150" s="579"/>
      <c r="B150" s="582"/>
      <c r="C150" s="461">
        <v>241</v>
      </c>
      <c r="D150" s="465" t="s">
        <v>869</v>
      </c>
      <c r="E150" s="439" t="s">
        <v>95</v>
      </c>
      <c r="F150" s="435" t="s">
        <v>204</v>
      </c>
      <c r="G150" s="439" t="s">
        <v>375</v>
      </c>
      <c r="H150" s="439" t="s">
        <v>4</v>
      </c>
      <c r="I150" s="439" t="s">
        <v>583</v>
      </c>
      <c r="J150" s="464">
        <v>30</v>
      </c>
      <c r="K150" s="439">
        <v>30</v>
      </c>
      <c r="L150" s="518">
        <v>14.8</v>
      </c>
      <c r="M150" s="514">
        <v>3</v>
      </c>
      <c r="N150" s="506">
        <f t="shared" si="8"/>
        <v>3</v>
      </c>
      <c r="O150" s="507" t="str">
        <f t="shared" si="7"/>
        <v>OK</v>
      </c>
      <c r="P150" s="503">
        <v>0</v>
      </c>
      <c r="Q150" s="503">
        <v>0</v>
      </c>
      <c r="R150" s="503">
        <v>0</v>
      </c>
      <c r="Z150" s="3" t="e">
        <f>SUBTOTAL(9,#REF!,#REF!,#REF!,#REF!)</f>
        <v>#REF!</v>
      </c>
    </row>
    <row r="151" spans="1:26" s="3" customFormat="1" ht="31.5" customHeight="1" x14ac:dyDescent="0.2">
      <c r="A151" s="579"/>
      <c r="B151" s="582"/>
      <c r="C151" s="461">
        <v>242</v>
      </c>
      <c r="D151" s="438" t="s">
        <v>870</v>
      </c>
      <c r="E151" s="439" t="s">
        <v>95</v>
      </c>
      <c r="F151" s="435" t="s">
        <v>204</v>
      </c>
      <c r="G151" s="439" t="s">
        <v>383</v>
      </c>
      <c r="H151" s="439" t="s">
        <v>4</v>
      </c>
      <c r="I151" s="439" t="s">
        <v>583</v>
      </c>
      <c r="J151" s="464">
        <v>30</v>
      </c>
      <c r="K151" s="439">
        <v>30</v>
      </c>
      <c r="L151" s="518">
        <v>167.03</v>
      </c>
      <c r="M151" s="514">
        <v>2</v>
      </c>
      <c r="N151" s="506">
        <f t="shared" si="8"/>
        <v>2</v>
      </c>
      <c r="O151" s="507" t="str">
        <f t="shared" si="7"/>
        <v>OK</v>
      </c>
      <c r="P151" s="503">
        <v>0</v>
      </c>
      <c r="Q151" s="503">
        <v>0</v>
      </c>
      <c r="R151" s="503">
        <v>0</v>
      </c>
    </row>
    <row r="152" spans="1:26" s="3" customFormat="1" ht="31.5" customHeight="1" x14ac:dyDescent="0.2">
      <c r="A152" s="579"/>
      <c r="B152" s="582"/>
      <c r="C152" s="461">
        <v>243</v>
      </c>
      <c r="D152" s="465" t="s">
        <v>871</v>
      </c>
      <c r="E152" s="439" t="s">
        <v>95</v>
      </c>
      <c r="F152" s="462" t="s">
        <v>198</v>
      </c>
      <c r="G152" s="439" t="s">
        <v>376</v>
      </c>
      <c r="H152" s="439" t="s">
        <v>30</v>
      </c>
      <c r="I152" s="439" t="s">
        <v>583</v>
      </c>
      <c r="J152" s="464">
        <v>30</v>
      </c>
      <c r="K152" s="439">
        <v>30</v>
      </c>
      <c r="L152" s="518">
        <v>97.6</v>
      </c>
      <c r="M152" s="514">
        <v>2</v>
      </c>
      <c r="N152" s="506">
        <f t="shared" si="8"/>
        <v>2</v>
      </c>
      <c r="O152" s="507" t="str">
        <f t="shared" si="7"/>
        <v>OK</v>
      </c>
      <c r="P152" s="503">
        <v>0</v>
      </c>
      <c r="Q152" s="503">
        <v>0</v>
      </c>
      <c r="R152" s="503">
        <v>0</v>
      </c>
      <c r="S152" s="384"/>
      <c r="T152" s="384"/>
      <c r="U152" s="384"/>
      <c r="V152" s="384"/>
      <c r="W152" s="384"/>
      <c r="X152" s="384"/>
      <c r="Y152" s="384"/>
      <c r="Z152" s="384"/>
    </row>
    <row r="153" spans="1:26" s="384" customFormat="1" ht="31.5" customHeight="1" thickBot="1" x14ac:dyDescent="0.25">
      <c r="A153" s="580"/>
      <c r="B153" s="583"/>
      <c r="C153" s="466">
        <v>244</v>
      </c>
      <c r="D153" s="467" t="s">
        <v>872</v>
      </c>
      <c r="E153" s="444" t="s">
        <v>95</v>
      </c>
      <c r="F153" s="468" t="s">
        <v>198</v>
      </c>
      <c r="G153" s="444" t="s">
        <v>376</v>
      </c>
      <c r="H153" s="444" t="s">
        <v>30</v>
      </c>
      <c r="I153" s="439" t="s">
        <v>583</v>
      </c>
      <c r="J153" s="464">
        <v>30</v>
      </c>
      <c r="K153" s="439">
        <v>30</v>
      </c>
      <c r="L153" s="519">
        <v>365.41</v>
      </c>
      <c r="M153" s="514">
        <v>2</v>
      </c>
      <c r="N153" s="506">
        <f t="shared" si="8"/>
        <v>1</v>
      </c>
      <c r="O153" s="507" t="str">
        <f t="shared" si="7"/>
        <v>OK</v>
      </c>
      <c r="P153" s="508">
        <v>1</v>
      </c>
      <c r="Q153" s="508">
        <v>0</v>
      </c>
      <c r="R153" s="508">
        <v>0</v>
      </c>
    </row>
    <row r="154" spans="1:26" s="3" customFormat="1" ht="31.5" customHeight="1" x14ac:dyDescent="0.2">
      <c r="A154" s="569" t="s">
        <v>494</v>
      </c>
      <c r="B154" s="567">
        <v>9</v>
      </c>
      <c r="C154" s="397">
        <v>245</v>
      </c>
      <c r="D154" s="469" t="s">
        <v>873</v>
      </c>
      <c r="E154" s="399" t="s">
        <v>220</v>
      </c>
      <c r="F154" s="400" t="s">
        <v>465</v>
      </c>
      <c r="G154" s="399" t="s">
        <v>387</v>
      </c>
      <c r="H154" s="399" t="s">
        <v>4</v>
      </c>
      <c r="I154" s="399" t="s">
        <v>616</v>
      </c>
      <c r="J154" s="399">
        <v>30</v>
      </c>
      <c r="K154" s="399">
        <v>30</v>
      </c>
      <c r="L154" s="399">
        <v>60.24</v>
      </c>
      <c r="M154" s="509">
        <v>20</v>
      </c>
      <c r="N154" s="510">
        <f t="shared" si="8"/>
        <v>20</v>
      </c>
      <c r="O154" s="511" t="str">
        <f t="shared" si="7"/>
        <v>OK</v>
      </c>
      <c r="P154" s="497">
        <v>0</v>
      </c>
      <c r="Q154" s="497">
        <v>15</v>
      </c>
      <c r="R154" s="497">
        <v>15</v>
      </c>
    </row>
    <row r="155" spans="1:26" s="3" customFormat="1" ht="31.5" customHeight="1" x14ac:dyDescent="0.2">
      <c r="A155" s="570"/>
      <c r="B155" s="572"/>
      <c r="C155" s="409">
        <v>246</v>
      </c>
      <c r="D155" s="413" t="s">
        <v>874</v>
      </c>
      <c r="E155" s="407" t="s">
        <v>97</v>
      </c>
      <c r="F155" s="418" t="s">
        <v>466</v>
      </c>
      <c r="G155" s="407" t="s">
        <v>386</v>
      </c>
      <c r="H155" s="407" t="s">
        <v>20</v>
      </c>
      <c r="I155" s="407" t="s">
        <v>623</v>
      </c>
      <c r="J155" s="407">
        <v>30</v>
      </c>
      <c r="K155" s="407">
        <v>30</v>
      </c>
      <c r="L155" s="407">
        <v>22.55</v>
      </c>
      <c r="M155" s="514">
        <v>5</v>
      </c>
      <c r="N155" s="506">
        <f t="shared" si="8"/>
        <v>5</v>
      </c>
      <c r="O155" s="507" t="str">
        <f t="shared" si="7"/>
        <v>OK</v>
      </c>
      <c r="P155" s="503">
        <v>0</v>
      </c>
      <c r="Q155" s="503">
        <v>0</v>
      </c>
      <c r="R155" s="503">
        <v>0</v>
      </c>
    </row>
    <row r="156" spans="1:26" s="3" customFormat="1" ht="31.5" customHeight="1" x14ac:dyDescent="0.2">
      <c r="A156" s="570"/>
      <c r="B156" s="572"/>
      <c r="C156" s="409">
        <v>247</v>
      </c>
      <c r="D156" s="470" t="s">
        <v>875</v>
      </c>
      <c r="E156" s="407" t="s">
        <v>97</v>
      </c>
      <c r="F156" s="418" t="s">
        <v>467</v>
      </c>
      <c r="G156" s="407" t="s">
        <v>393</v>
      </c>
      <c r="H156" s="417" t="s">
        <v>4</v>
      </c>
      <c r="I156" s="417" t="s">
        <v>624</v>
      </c>
      <c r="J156" s="407">
        <v>30</v>
      </c>
      <c r="K156" s="407">
        <v>30</v>
      </c>
      <c r="L156" s="417">
        <v>6.16</v>
      </c>
      <c r="M156" s="514">
        <v>10</v>
      </c>
      <c r="N156" s="506">
        <f t="shared" si="8"/>
        <v>10</v>
      </c>
      <c r="O156" s="507" t="str">
        <f t="shared" si="7"/>
        <v>OK</v>
      </c>
      <c r="P156" s="503">
        <v>0</v>
      </c>
      <c r="Q156" s="503">
        <v>10</v>
      </c>
      <c r="R156" s="503">
        <v>10</v>
      </c>
    </row>
    <row r="157" spans="1:26" s="3" customFormat="1" ht="31.5" customHeight="1" x14ac:dyDescent="0.2">
      <c r="A157" s="570"/>
      <c r="B157" s="572"/>
      <c r="C157" s="409">
        <v>248</v>
      </c>
      <c r="D157" s="470" t="s">
        <v>876</v>
      </c>
      <c r="E157" s="407" t="s">
        <v>97</v>
      </c>
      <c r="F157" s="418" t="s">
        <v>467</v>
      </c>
      <c r="G157" s="407" t="s">
        <v>388</v>
      </c>
      <c r="H157" s="417" t="s">
        <v>4</v>
      </c>
      <c r="I157" s="417" t="s">
        <v>624</v>
      </c>
      <c r="J157" s="407">
        <v>30</v>
      </c>
      <c r="K157" s="407">
        <v>30</v>
      </c>
      <c r="L157" s="417">
        <v>7.68</v>
      </c>
      <c r="M157" s="514">
        <v>10</v>
      </c>
      <c r="N157" s="506">
        <f t="shared" si="8"/>
        <v>10</v>
      </c>
      <c r="O157" s="507" t="str">
        <f t="shared" si="7"/>
        <v>OK</v>
      </c>
      <c r="P157" s="503">
        <v>0</v>
      </c>
      <c r="Q157" s="503">
        <v>10</v>
      </c>
      <c r="R157" s="503">
        <v>10</v>
      </c>
    </row>
    <row r="158" spans="1:26" s="3" customFormat="1" ht="31.5" customHeight="1" x14ac:dyDescent="0.2">
      <c r="A158" s="570"/>
      <c r="B158" s="572"/>
      <c r="C158" s="409">
        <v>249</v>
      </c>
      <c r="D158" s="470" t="s">
        <v>877</v>
      </c>
      <c r="E158" s="407" t="s">
        <v>97</v>
      </c>
      <c r="F158" s="418" t="s">
        <v>467</v>
      </c>
      <c r="G158" s="407" t="s">
        <v>389</v>
      </c>
      <c r="H158" s="417" t="s">
        <v>4</v>
      </c>
      <c r="I158" s="417" t="s">
        <v>624</v>
      </c>
      <c r="J158" s="407">
        <v>30</v>
      </c>
      <c r="K158" s="407">
        <v>30</v>
      </c>
      <c r="L158" s="417">
        <v>4.74</v>
      </c>
      <c r="M158" s="514">
        <v>10</v>
      </c>
      <c r="N158" s="506">
        <f t="shared" si="8"/>
        <v>10</v>
      </c>
      <c r="O158" s="507" t="str">
        <f t="shared" si="7"/>
        <v>OK</v>
      </c>
      <c r="P158" s="503">
        <v>0</v>
      </c>
      <c r="Q158" s="503">
        <v>0</v>
      </c>
      <c r="R158" s="503">
        <v>0</v>
      </c>
    </row>
    <row r="159" spans="1:26" s="3" customFormat="1" ht="31.5" customHeight="1" x14ac:dyDescent="0.2">
      <c r="A159" s="570"/>
      <c r="B159" s="572"/>
      <c r="C159" s="409">
        <v>250</v>
      </c>
      <c r="D159" s="470" t="s">
        <v>878</v>
      </c>
      <c r="E159" s="407" t="s">
        <v>97</v>
      </c>
      <c r="F159" s="418" t="s">
        <v>468</v>
      </c>
      <c r="G159" s="407" t="s">
        <v>398</v>
      </c>
      <c r="H159" s="417" t="s">
        <v>70</v>
      </c>
      <c r="I159" s="417" t="s">
        <v>625</v>
      </c>
      <c r="J159" s="407">
        <v>30</v>
      </c>
      <c r="K159" s="407">
        <v>30</v>
      </c>
      <c r="L159" s="515">
        <v>317</v>
      </c>
      <c r="M159" s="514">
        <v>5</v>
      </c>
      <c r="N159" s="506">
        <f t="shared" si="8"/>
        <v>5</v>
      </c>
      <c r="O159" s="507" t="str">
        <f t="shared" si="7"/>
        <v>OK</v>
      </c>
      <c r="P159" s="503">
        <v>0</v>
      </c>
      <c r="Q159" s="503">
        <v>0</v>
      </c>
      <c r="R159" s="503">
        <v>0</v>
      </c>
    </row>
    <row r="160" spans="1:26" s="3" customFormat="1" ht="31.5" customHeight="1" x14ac:dyDescent="0.2">
      <c r="A160" s="570"/>
      <c r="B160" s="572"/>
      <c r="C160" s="409">
        <v>251</v>
      </c>
      <c r="D160" s="470" t="s">
        <v>879</v>
      </c>
      <c r="E160" s="407" t="s">
        <v>97</v>
      </c>
      <c r="F160" s="418" t="s">
        <v>468</v>
      </c>
      <c r="G160" s="407" t="s">
        <v>397</v>
      </c>
      <c r="H160" s="417" t="s">
        <v>70</v>
      </c>
      <c r="I160" s="417" t="s">
        <v>625</v>
      </c>
      <c r="J160" s="407">
        <v>30</v>
      </c>
      <c r="K160" s="407">
        <v>30</v>
      </c>
      <c r="L160" s="515">
        <v>369.74</v>
      </c>
      <c r="M160" s="514">
        <v>5</v>
      </c>
      <c r="N160" s="506">
        <f t="shared" si="8"/>
        <v>5</v>
      </c>
      <c r="O160" s="507" t="str">
        <f t="shared" si="7"/>
        <v>OK</v>
      </c>
      <c r="P160" s="503">
        <v>0</v>
      </c>
      <c r="Q160" s="503">
        <v>0</v>
      </c>
      <c r="R160" s="503">
        <v>0</v>
      </c>
    </row>
    <row r="161" spans="1:18" s="3" customFormat="1" ht="31.5" customHeight="1" x14ac:dyDescent="0.2">
      <c r="A161" s="570"/>
      <c r="B161" s="572"/>
      <c r="C161" s="409">
        <v>252</v>
      </c>
      <c r="D161" s="406" t="s">
        <v>880</v>
      </c>
      <c r="E161" s="417" t="s">
        <v>97</v>
      </c>
      <c r="F161" s="418" t="s">
        <v>468</v>
      </c>
      <c r="G161" s="417" t="s">
        <v>395</v>
      </c>
      <c r="H161" s="417" t="s">
        <v>67</v>
      </c>
      <c r="I161" s="417" t="s">
        <v>625</v>
      </c>
      <c r="J161" s="407">
        <v>30</v>
      </c>
      <c r="K161" s="407">
        <v>30</v>
      </c>
      <c r="L161" s="515">
        <v>18.010000000000002</v>
      </c>
      <c r="M161" s="514">
        <v>10</v>
      </c>
      <c r="N161" s="506">
        <f t="shared" si="8"/>
        <v>5</v>
      </c>
      <c r="O161" s="507" t="str">
        <f t="shared" si="7"/>
        <v>OK</v>
      </c>
      <c r="P161" s="503">
        <v>5</v>
      </c>
      <c r="Q161" s="503">
        <v>5</v>
      </c>
      <c r="R161" s="503">
        <v>5</v>
      </c>
    </row>
    <row r="162" spans="1:18" s="3" customFormat="1" ht="31.5" customHeight="1" x14ac:dyDescent="0.2">
      <c r="A162" s="570"/>
      <c r="B162" s="572"/>
      <c r="C162" s="409">
        <v>253</v>
      </c>
      <c r="D162" s="406" t="s">
        <v>881</v>
      </c>
      <c r="E162" s="417" t="s">
        <v>97</v>
      </c>
      <c r="F162" s="418" t="s">
        <v>468</v>
      </c>
      <c r="G162" s="417" t="s">
        <v>394</v>
      </c>
      <c r="H162" s="417" t="s">
        <v>67</v>
      </c>
      <c r="I162" s="417" t="s">
        <v>625</v>
      </c>
      <c r="J162" s="407">
        <v>30</v>
      </c>
      <c r="K162" s="407">
        <v>30</v>
      </c>
      <c r="L162" s="515">
        <v>89.63</v>
      </c>
      <c r="M162" s="514">
        <v>10</v>
      </c>
      <c r="N162" s="506">
        <f t="shared" si="8"/>
        <v>10</v>
      </c>
      <c r="O162" s="507" t="str">
        <f t="shared" si="7"/>
        <v>OK</v>
      </c>
      <c r="P162" s="503">
        <v>0</v>
      </c>
      <c r="Q162" s="503">
        <v>0</v>
      </c>
      <c r="R162" s="503">
        <v>0</v>
      </c>
    </row>
    <row r="163" spans="1:18" s="3" customFormat="1" ht="31.5" customHeight="1" x14ac:dyDescent="0.2">
      <c r="A163" s="570"/>
      <c r="B163" s="572"/>
      <c r="C163" s="409">
        <v>254</v>
      </c>
      <c r="D163" s="406" t="s">
        <v>882</v>
      </c>
      <c r="E163" s="407" t="s">
        <v>95</v>
      </c>
      <c r="F163" s="418" t="s">
        <v>194</v>
      </c>
      <c r="G163" s="407" t="s">
        <v>706</v>
      </c>
      <c r="H163" s="417" t="s">
        <v>4</v>
      </c>
      <c r="I163" s="417" t="s">
        <v>707</v>
      </c>
      <c r="J163" s="407">
        <v>30</v>
      </c>
      <c r="K163" s="407">
        <v>30</v>
      </c>
      <c r="L163" s="515">
        <v>38.229999999999997</v>
      </c>
      <c r="M163" s="514">
        <v>2</v>
      </c>
      <c r="N163" s="506">
        <f t="shared" si="8"/>
        <v>2</v>
      </c>
      <c r="O163" s="507" t="str">
        <f t="shared" si="7"/>
        <v>OK</v>
      </c>
      <c r="P163" s="503">
        <v>0</v>
      </c>
      <c r="Q163" s="503">
        <v>0</v>
      </c>
      <c r="R163" s="503">
        <v>0</v>
      </c>
    </row>
    <row r="164" spans="1:18" s="3" customFormat="1" ht="31.5" customHeight="1" x14ac:dyDescent="0.2">
      <c r="A164" s="570"/>
      <c r="B164" s="572"/>
      <c r="C164" s="409">
        <v>255</v>
      </c>
      <c r="D164" s="470" t="s">
        <v>883</v>
      </c>
      <c r="E164" s="407" t="s">
        <v>97</v>
      </c>
      <c r="F164" s="418" t="s">
        <v>467</v>
      </c>
      <c r="G164" s="407" t="s">
        <v>384</v>
      </c>
      <c r="H164" s="407" t="s">
        <v>4</v>
      </c>
      <c r="I164" s="407" t="s">
        <v>624</v>
      </c>
      <c r="J164" s="407">
        <v>30</v>
      </c>
      <c r="K164" s="407">
        <v>30</v>
      </c>
      <c r="L164" s="407">
        <v>12.42</v>
      </c>
      <c r="M164" s="514">
        <v>1</v>
      </c>
      <c r="N164" s="506">
        <f t="shared" si="8"/>
        <v>1</v>
      </c>
      <c r="O164" s="507" t="str">
        <f t="shared" si="7"/>
        <v>OK</v>
      </c>
      <c r="P164" s="503">
        <v>0</v>
      </c>
      <c r="Q164" s="503">
        <v>1</v>
      </c>
      <c r="R164" s="503">
        <v>1</v>
      </c>
    </row>
    <row r="165" spans="1:18" s="3" customFormat="1" ht="31.5" customHeight="1" x14ac:dyDescent="0.2">
      <c r="A165" s="570"/>
      <c r="B165" s="572"/>
      <c r="C165" s="409">
        <v>256</v>
      </c>
      <c r="D165" s="413" t="s">
        <v>884</v>
      </c>
      <c r="E165" s="407" t="s">
        <v>97</v>
      </c>
      <c r="F165" s="418" t="s">
        <v>468</v>
      </c>
      <c r="G165" s="407" t="s">
        <v>402</v>
      </c>
      <c r="H165" s="417" t="s">
        <v>67</v>
      </c>
      <c r="I165" s="417" t="s">
        <v>625</v>
      </c>
      <c r="J165" s="407">
        <v>30</v>
      </c>
      <c r="K165" s="407">
        <v>30</v>
      </c>
      <c r="L165" s="515">
        <v>115.8</v>
      </c>
      <c r="M165" s="514">
        <v>20</v>
      </c>
      <c r="N165" s="506">
        <f t="shared" si="8"/>
        <v>20</v>
      </c>
      <c r="O165" s="507" t="str">
        <f t="shared" si="7"/>
        <v>OK</v>
      </c>
      <c r="P165" s="503">
        <v>0</v>
      </c>
      <c r="Q165" s="503">
        <v>20</v>
      </c>
      <c r="R165" s="503">
        <v>20</v>
      </c>
    </row>
    <row r="166" spans="1:18" s="3" customFormat="1" ht="31.5" customHeight="1" x14ac:dyDescent="0.2">
      <c r="A166" s="570"/>
      <c r="B166" s="572"/>
      <c r="C166" s="409">
        <v>257</v>
      </c>
      <c r="D166" s="471" t="s">
        <v>885</v>
      </c>
      <c r="E166" s="407" t="s">
        <v>97</v>
      </c>
      <c r="F166" s="418" t="s">
        <v>468</v>
      </c>
      <c r="G166" s="407" t="s">
        <v>402</v>
      </c>
      <c r="H166" s="417" t="s">
        <v>67</v>
      </c>
      <c r="I166" s="417" t="s">
        <v>625</v>
      </c>
      <c r="J166" s="407">
        <v>30</v>
      </c>
      <c r="K166" s="407">
        <v>30</v>
      </c>
      <c r="L166" s="515">
        <v>82.37</v>
      </c>
      <c r="M166" s="514">
        <v>20</v>
      </c>
      <c r="N166" s="506">
        <f t="shared" si="8"/>
        <v>20</v>
      </c>
      <c r="O166" s="507" t="str">
        <f t="shared" si="7"/>
        <v>OK</v>
      </c>
      <c r="P166" s="503">
        <v>0</v>
      </c>
      <c r="Q166" s="503">
        <v>20</v>
      </c>
      <c r="R166" s="503">
        <v>20</v>
      </c>
    </row>
    <row r="167" spans="1:18" s="3" customFormat="1" ht="31.5" customHeight="1" x14ac:dyDescent="0.2">
      <c r="A167" s="570"/>
      <c r="B167" s="572"/>
      <c r="C167" s="409">
        <v>258</v>
      </c>
      <c r="D167" s="470" t="s">
        <v>886</v>
      </c>
      <c r="E167" s="407" t="s">
        <v>97</v>
      </c>
      <c r="F167" s="418" t="s">
        <v>467</v>
      </c>
      <c r="G167" s="407" t="s">
        <v>392</v>
      </c>
      <c r="H167" s="417" t="s">
        <v>4</v>
      </c>
      <c r="I167" s="417" t="s">
        <v>624</v>
      </c>
      <c r="J167" s="407">
        <v>30</v>
      </c>
      <c r="K167" s="407">
        <v>30</v>
      </c>
      <c r="L167" s="515">
        <v>39.58</v>
      </c>
      <c r="M167" s="514">
        <v>10</v>
      </c>
      <c r="N167" s="506">
        <f t="shared" si="8"/>
        <v>10</v>
      </c>
      <c r="O167" s="507" t="str">
        <f t="shared" si="7"/>
        <v>OK</v>
      </c>
      <c r="P167" s="503">
        <v>0</v>
      </c>
      <c r="Q167" s="503">
        <v>10</v>
      </c>
      <c r="R167" s="503">
        <v>10</v>
      </c>
    </row>
    <row r="168" spans="1:18" s="3" customFormat="1" ht="31.5" customHeight="1" x14ac:dyDescent="0.2">
      <c r="A168" s="570"/>
      <c r="B168" s="572"/>
      <c r="C168" s="409">
        <v>259</v>
      </c>
      <c r="D168" s="470" t="s">
        <v>887</v>
      </c>
      <c r="E168" s="407" t="s">
        <v>97</v>
      </c>
      <c r="F168" s="418" t="s">
        <v>467</v>
      </c>
      <c r="G168" s="407" t="s">
        <v>391</v>
      </c>
      <c r="H168" s="417" t="s">
        <v>4</v>
      </c>
      <c r="I168" s="417" t="s">
        <v>624</v>
      </c>
      <c r="J168" s="407">
        <v>30</v>
      </c>
      <c r="K168" s="407">
        <v>30</v>
      </c>
      <c r="L168" s="515">
        <v>20.96</v>
      </c>
      <c r="M168" s="514">
        <v>10</v>
      </c>
      <c r="N168" s="506">
        <f t="shared" si="8"/>
        <v>10</v>
      </c>
      <c r="O168" s="507" t="str">
        <f t="shared" si="7"/>
        <v>OK</v>
      </c>
      <c r="P168" s="503">
        <v>0</v>
      </c>
      <c r="Q168" s="503">
        <v>10</v>
      </c>
      <c r="R168" s="503">
        <v>10</v>
      </c>
    </row>
    <row r="169" spans="1:18" s="3" customFormat="1" ht="31.5" customHeight="1" x14ac:dyDescent="0.2">
      <c r="A169" s="570"/>
      <c r="B169" s="572"/>
      <c r="C169" s="409">
        <v>260</v>
      </c>
      <c r="D169" s="406" t="s">
        <v>888</v>
      </c>
      <c r="E169" s="407" t="s">
        <v>97</v>
      </c>
      <c r="F169" s="418" t="s">
        <v>466</v>
      </c>
      <c r="G169" s="407" t="s">
        <v>396</v>
      </c>
      <c r="H169" s="417" t="s">
        <v>4</v>
      </c>
      <c r="I169" s="417" t="s">
        <v>626</v>
      </c>
      <c r="J169" s="407">
        <v>30</v>
      </c>
      <c r="K169" s="407">
        <v>30</v>
      </c>
      <c r="L169" s="515">
        <v>0.5</v>
      </c>
      <c r="M169" s="514">
        <v>1000</v>
      </c>
      <c r="N169" s="506">
        <f t="shared" si="8"/>
        <v>1000</v>
      </c>
      <c r="O169" s="507" t="str">
        <f t="shared" si="7"/>
        <v>OK</v>
      </c>
      <c r="P169" s="503">
        <v>0</v>
      </c>
      <c r="Q169" s="503">
        <v>0</v>
      </c>
      <c r="R169" s="503">
        <v>0</v>
      </c>
    </row>
    <row r="170" spans="1:18" s="3" customFormat="1" ht="31.5" customHeight="1" x14ac:dyDescent="0.2">
      <c r="A170" s="570"/>
      <c r="B170" s="572"/>
      <c r="C170" s="409">
        <v>261</v>
      </c>
      <c r="D170" s="406" t="s">
        <v>889</v>
      </c>
      <c r="E170" s="407" t="s">
        <v>97</v>
      </c>
      <c r="F170" s="418" t="s">
        <v>466</v>
      </c>
      <c r="G170" s="407" t="s">
        <v>385</v>
      </c>
      <c r="H170" s="407" t="s">
        <v>20</v>
      </c>
      <c r="I170" s="407" t="s">
        <v>627</v>
      </c>
      <c r="J170" s="407">
        <v>30</v>
      </c>
      <c r="K170" s="407">
        <v>30</v>
      </c>
      <c r="L170" s="504">
        <v>8.11</v>
      </c>
      <c r="M170" s="514">
        <v>5</v>
      </c>
      <c r="N170" s="506">
        <f t="shared" si="8"/>
        <v>5</v>
      </c>
      <c r="O170" s="507" t="str">
        <f t="shared" si="7"/>
        <v>OK</v>
      </c>
      <c r="P170" s="503">
        <v>0</v>
      </c>
      <c r="Q170" s="503">
        <v>0</v>
      </c>
      <c r="R170" s="503">
        <v>0</v>
      </c>
    </row>
    <row r="171" spans="1:18" s="3" customFormat="1" ht="31.5" customHeight="1" x14ac:dyDescent="0.2">
      <c r="A171" s="570"/>
      <c r="B171" s="572"/>
      <c r="C171" s="409">
        <v>262</v>
      </c>
      <c r="D171" s="472" t="s">
        <v>890</v>
      </c>
      <c r="E171" s="407" t="s">
        <v>97</v>
      </c>
      <c r="F171" s="407" t="s">
        <v>468</v>
      </c>
      <c r="G171" s="407" t="s">
        <v>401</v>
      </c>
      <c r="H171" s="417" t="s">
        <v>67</v>
      </c>
      <c r="I171" s="417" t="s">
        <v>628</v>
      </c>
      <c r="J171" s="407">
        <v>30</v>
      </c>
      <c r="K171" s="407">
        <v>30</v>
      </c>
      <c r="L171" s="515">
        <v>201.86</v>
      </c>
      <c r="M171" s="514">
        <v>5</v>
      </c>
      <c r="N171" s="506">
        <f t="shared" si="8"/>
        <v>5</v>
      </c>
      <c r="O171" s="507" t="str">
        <f t="shared" si="7"/>
        <v>OK</v>
      </c>
      <c r="P171" s="503">
        <v>0</v>
      </c>
      <c r="Q171" s="503">
        <v>0</v>
      </c>
      <c r="R171" s="503">
        <v>0</v>
      </c>
    </row>
    <row r="172" spans="1:18" s="3" customFormat="1" ht="31.5" customHeight="1" x14ac:dyDescent="0.2">
      <c r="A172" s="570"/>
      <c r="B172" s="572"/>
      <c r="C172" s="409">
        <v>263</v>
      </c>
      <c r="D172" s="472" t="s">
        <v>891</v>
      </c>
      <c r="E172" s="407" t="s">
        <v>97</v>
      </c>
      <c r="F172" s="407" t="s">
        <v>468</v>
      </c>
      <c r="G172" s="407" t="s">
        <v>399</v>
      </c>
      <c r="H172" s="417" t="s">
        <v>67</v>
      </c>
      <c r="I172" s="417" t="s">
        <v>628</v>
      </c>
      <c r="J172" s="407">
        <v>30</v>
      </c>
      <c r="K172" s="407">
        <v>30</v>
      </c>
      <c r="L172" s="515">
        <v>207.63</v>
      </c>
      <c r="M172" s="514">
        <v>5</v>
      </c>
      <c r="N172" s="506">
        <f t="shared" si="8"/>
        <v>4</v>
      </c>
      <c r="O172" s="507" t="str">
        <f t="shared" si="7"/>
        <v>OK</v>
      </c>
      <c r="P172" s="503">
        <v>1</v>
      </c>
      <c r="Q172" s="503">
        <v>0</v>
      </c>
      <c r="R172" s="503">
        <v>0</v>
      </c>
    </row>
    <row r="173" spans="1:18" s="3" customFormat="1" ht="31.5" customHeight="1" x14ac:dyDescent="0.2">
      <c r="A173" s="570"/>
      <c r="B173" s="572"/>
      <c r="C173" s="409">
        <v>264</v>
      </c>
      <c r="D173" s="473" t="s">
        <v>892</v>
      </c>
      <c r="E173" s="407" t="s">
        <v>97</v>
      </c>
      <c r="F173" s="407" t="s">
        <v>468</v>
      </c>
      <c r="G173" s="407" t="s">
        <v>400</v>
      </c>
      <c r="H173" s="417" t="s">
        <v>67</v>
      </c>
      <c r="I173" s="417" t="s">
        <v>628</v>
      </c>
      <c r="J173" s="407">
        <v>30</v>
      </c>
      <c r="K173" s="407">
        <v>30</v>
      </c>
      <c r="L173" s="417">
        <v>228.11</v>
      </c>
      <c r="M173" s="514">
        <v>5</v>
      </c>
      <c r="N173" s="506">
        <f t="shared" si="8"/>
        <v>4</v>
      </c>
      <c r="O173" s="507" t="str">
        <f t="shared" si="7"/>
        <v>OK</v>
      </c>
      <c r="P173" s="503">
        <v>1</v>
      </c>
      <c r="Q173" s="503">
        <v>0</v>
      </c>
      <c r="R173" s="503">
        <v>0</v>
      </c>
    </row>
    <row r="174" spans="1:18" s="3" customFormat="1" ht="31.5" customHeight="1" x14ac:dyDescent="0.2">
      <c r="A174" s="570"/>
      <c r="B174" s="572"/>
      <c r="C174" s="427">
        <v>265</v>
      </c>
      <c r="D174" s="474" t="s">
        <v>893</v>
      </c>
      <c r="E174" s="407" t="s">
        <v>97</v>
      </c>
      <c r="F174" s="407" t="s">
        <v>468</v>
      </c>
      <c r="G174" s="417" t="s">
        <v>708</v>
      </c>
      <c r="H174" s="448" t="s">
        <v>70</v>
      </c>
      <c r="I174" s="417" t="s">
        <v>625</v>
      </c>
      <c r="J174" s="407">
        <v>30</v>
      </c>
      <c r="K174" s="407">
        <v>30</v>
      </c>
      <c r="L174" s="448">
        <v>185.43</v>
      </c>
      <c r="M174" s="514">
        <v>2</v>
      </c>
      <c r="N174" s="506">
        <f t="shared" si="8"/>
        <v>0</v>
      </c>
      <c r="O174" s="507" t="str">
        <f t="shared" si="7"/>
        <v>ATENÇÃO</v>
      </c>
      <c r="P174" s="503">
        <v>2</v>
      </c>
      <c r="Q174" s="503">
        <v>0</v>
      </c>
      <c r="R174" s="503">
        <v>0</v>
      </c>
    </row>
    <row r="175" spans="1:18" s="3" customFormat="1" ht="31.5" customHeight="1" x14ac:dyDescent="0.2">
      <c r="A175" s="570"/>
      <c r="B175" s="572"/>
      <c r="C175" s="427">
        <v>266</v>
      </c>
      <c r="D175" s="474" t="s">
        <v>894</v>
      </c>
      <c r="E175" s="407" t="s">
        <v>95</v>
      </c>
      <c r="F175" s="418" t="s">
        <v>194</v>
      </c>
      <c r="G175" s="407" t="s">
        <v>709</v>
      </c>
      <c r="H175" s="448" t="s">
        <v>4</v>
      </c>
      <c r="I175" s="448" t="s">
        <v>707</v>
      </c>
      <c r="J175" s="407">
        <v>30</v>
      </c>
      <c r="K175" s="407">
        <v>30</v>
      </c>
      <c r="L175" s="448">
        <v>29.65</v>
      </c>
      <c r="M175" s="514">
        <v>2</v>
      </c>
      <c r="N175" s="506">
        <f t="shared" si="8"/>
        <v>2</v>
      </c>
      <c r="O175" s="507" t="str">
        <f t="shared" si="7"/>
        <v>OK</v>
      </c>
      <c r="P175" s="503">
        <v>0</v>
      </c>
      <c r="Q175" s="503">
        <v>0</v>
      </c>
      <c r="R175" s="503">
        <v>0</v>
      </c>
    </row>
    <row r="176" spans="1:18" s="3" customFormat="1" ht="31.5" customHeight="1" x14ac:dyDescent="0.2">
      <c r="A176" s="570"/>
      <c r="B176" s="572"/>
      <c r="C176" s="427">
        <v>267</v>
      </c>
      <c r="D176" s="473" t="s">
        <v>895</v>
      </c>
      <c r="E176" s="407" t="s">
        <v>95</v>
      </c>
      <c r="F176" s="418" t="s">
        <v>194</v>
      </c>
      <c r="G176" s="407" t="s">
        <v>710</v>
      </c>
      <c r="H176" s="448" t="s">
        <v>4</v>
      </c>
      <c r="I176" s="448" t="s">
        <v>707</v>
      </c>
      <c r="J176" s="407">
        <v>30</v>
      </c>
      <c r="K176" s="407">
        <v>30</v>
      </c>
      <c r="L176" s="448">
        <v>50.65</v>
      </c>
      <c r="M176" s="514">
        <v>2</v>
      </c>
      <c r="N176" s="506">
        <f t="shared" si="8"/>
        <v>2</v>
      </c>
      <c r="O176" s="507" t="str">
        <f t="shared" si="7"/>
        <v>OK</v>
      </c>
      <c r="P176" s="503">
        <v>0</v>
      </c>
      <c r="Q176" s="503">
        <v>0</v>
      </c>
      <c r="R176" s="503">
        <v>0</v>
      </c>
    </row>
    <row r="177" spans="1:26" s="3" customFormat="1" ht="31.5" customHeight="1" thickBot="1" x14ac:dyDescent="0.25">
      <c r="A177" s="571"/>
      <c r="B177" s="568"/>
      <c r="C177" s="427">
        <v>268</v>
      </c>
      <c r="D177" s="475" t="s">
        <v>896</v>
      </c>
      <c r="E177" s="448" t="s">
        <v>102</v>
      </c>
      <c r="F177" s="476" t="s">
        <v>237</v>
      </c>
      <c r="G177" s="448" t="s">
        <v>390</v>
      </c>
      <c r="H177" s="448" t="s">
        <v>4</v>
      </c>
      <c r="I177" s="448" t="s">
        <v>592</v>
      </c>
      <c r="J177" s="422">
        <v>30</v>
      </c>
      <c r="K177" s="422">
        <v>30</v>
      </c>
      <c r="L177" s="520">
        <v>27.1</v>
      </c>
      <c r="M177" s="514">
        <v>2</v>
      </c>
      <c r="N177" s="506">
        <f t="shared" si="8"/>
        <v>2</v>
      </c>
      <c r="O177" s="507" t="str">
        <f t="shared" si="7"/>
        <v>OK</v>
      </c>
      <c r="P177" s="508">
        <v>0</v>
      </c>
      <c r="Q177" s="508">
        <v>0</v>
      </c>
      <c r="R177" s="508">
        <v>0</v>
      </c>
    </row>
    <row r="178" spans="1:26" s="3" customFormat="1" ht="31.5" customHeight="1" x14ac:dyDescent="0.2">
      <c r="A178" s="573"/>
      <c r="B178" s="574"/>
      <c r="C178" s="432">
        <v>272</v>
      </c>
      <c r="D178" s="467" t="s">
        <v>897</v>
      </c>
      <c r="E178" s="459" t="s">
        <v>95</v>
      </c>
      <c r="F178" s="477" t="s">
        <v>194</v>
      </c>
      <c r="G178" s="459" t="s">
        <v>711</v>
      </c>
      <c r="H178" s="459" t="s">
        <v>4</v>
      </c>
      <c r="I178" s="459" t="s">
        <v>592</v>
      </c>
      <c r="J178" s="459">
        <v>30</v>
      </c>
      <c r="K178" s="459">
        <v>30</v>
      </c>
      <c r="L178" s="521">
        <v>61.22</v>
      </c>
      <c r="M178" s="509">
        <v>5</v>
      </c>
      <c r="N178" s="495">
        <f t="shared" si="8"/>
        <v>5</v>
      </c>
      <c r="O178" s="496" t="str">
        <f t="shared" si="7"/>
        <v>OK</v>
      </c>
      <c r="P178" s="497">
        <v>0</v>
      </c>
      <c r="Q178" s="497">
        <v>0</v>
      </c>
      <c r="R178" s="497">
        <v>0</v>
      </c>
    </row>
    <row r="179" spans="1:26" s="385" customFormat="1" ht="31.5" customHeight="1" x14ac:dyDescent="0.2">
      <c r="A179" s="570"/>
      <c r="B179" s="575"/>
      <c r="C179" s="461">
        <v>274</v>
      </c>
      <c r="D179" s="465" t="s">
        <v>898</v>
      </c>
      <c r="E179" s="439" t="s">
        <v>97</v>
      </c>
      <c r="F179" s="439" t="s">
        <v>123</v>
      </c>
      <c r="G179" s="434" t="s">
        <v>432</v>
      </c>
      <c r="H179" s="434" t="s">
        <v>71</v>
      </c>
      <c r="I179" s="434" t="s">
        <v>630</v>
      </c>
      <c r="J179" s="434">
        <v>30</v>
      </c>
      <c r="K179" s="434">
        <v>30</v>
      </c>
      <c r="L179" s="512">
        <v>41.49</v>
      </c>
      <c r="M179" s="514">
        <v>5</v>
      </c>
      <c r="N179" s="506">
        <f t="shared" ref="N179:N204" si="9">M179-(SUM(P179))</f>
        <v>5</v>
      </c>
      <c r="O179" s="507" t="str">
        <f t="shared" si="7"/>
        <v>OK</v>
      </c>
      <c r="P179" s="503">
        <v>0</v>
      </c>
      <c r="Q179" s="503">
        <v>0</v>
      </c>
      <c r="R179" s="503">
        <v>0</v>
      </c>
      <c r="S179" s="386"/>
      <c r="T179" s="386"/>
      <c r="U179" s="386"/>
      <c r="V179" s="386"/>
      <c r="W179" s="386"/>
      <c r="X179" s="386"/>
      <c r="Y179" s="386"/>
      <c r="Z179" s="386"/>
    </row>
    <row r="180" spans="1:26" s="385" customFormat="1" ht="31.5" customHeight="1" x14ac:dyDescent="0.2">
      <c r="A180" s="570"/>
      <c r="B180" s="575"/>
      <c r="C180" s="461">
        <v>277</v>
      </c>
      <c r="D180" s="465" t="s">
        <v>899</v>
      </c>
      <c r="E180" s="434" t="s">
        <v>97</v>
      </c>
      <c r="F180" s="439" t="s">
        <v>123</v>
      </c>
      <c r="G180" s="434" t="s">
        <v>433</v>
      </c>
      <c r="H180" s="439" t="s">
        <v>71</v>
      </c>
      <c r="I180" s="434" t="s">
        <v>630</v>
      </c>
      <c r="J180" s="434">
        <v>30</v>
      </c>
      <c r="K180" s="434">
        <v>30</v>
      </c>
      <c r="L180" s="439">
        <v>36.44</v>
      </c>
      <c r="M180" s="514">
        <v>5</v>
      </c>
      <c r="N180" s="506">
        <f t="shared" si="9"/>
        <v>5</v>
      </c>
      <c r="O180" s="507" t="str">
        <f t="shared" si="7"/>
        <v>OK</v>
      </c>
      <c r="P180" s="503">
        <v>0</v>
      </c>
      <c r="Q180" s="503">
        <v>0</v>
      </c>
      <c r="R180" s="503">
        <v>0</v>
      </c>
    </row>
    <row r="181" spans="1:26" s="385" customFormat="1" ht="31.5" customHeight="1" x14ac:dyDescent="0.2">
      <c r="A181" s="570"/>
      <c r="B181" s="575"/>
      <c r="C181" s="461">
        <v>279</v>
      </c>
      <c r="D181" s="465" t="s">
        <v>712</v>
      </c>
      <c r="E181" s="439" t="s">
        <v>97</v>
      </c>
      <c r="F181" s="439" t="s">
        <v>123</v>
      </c>
      <c r="G181" s="439" t="s">
        <v>713</v>
      </c>
      <c r="H181" s="439" t="s">
        <v>4</v>
      </c>
      <c r="I181" s="434" t="s">
        <v>631</v>
      </c>
      <c r="J181" s="434">
        <v>30</v>
      </c>
      <c r="K181" s="434">
        <v>30</v>
      </c>
      <c r="L181" s="518">
        <v>14.7</v>
      </c>
      <c r="M181" s="514">
        <v>10</v>
      </c>
      <c r="N181" s="506">
        <f t="shared" si="9"/>
        <v>10</v>
      </c>
      <c r="O181" s="507" t="str">
        <f t="shared" si="7"/>
        <v>OK</v>
      </c>
      <c r="P181" s="503">
        <v>0</v>
      </c>
      <c r="Q181" s="503">
        <v>0</v>
      </c>
      <c r="R181" s="503">
        <v>0</v>
      </c>
    </row>
    <row r="182" spans="1:26" s="385" customFormat="1" ht="31.5" customHeight="1" x14ac:dyDescent="0.2">
      <c r="A182" s="570"/>
      <c r="B182" s="575"/>
      <c r="C182" s="461">
        <v>280</v>
      </c>
      <c r="D182" s="465" t="s">
        <v>900</v>
      </c>
      <c r="E182" s="439" t="s">
        <v>97</v>
      </c>
      <c r="F182" s="439" t="s">
        <v>123</v>
      </c>
      <c r="G182" s="439" t="s">
        <v>714</v>
      </c>
      <c r="H182" s="439" t="s">
        <v>4</v>
      </c>
      <c r="I182" s="434" t="s">
        <v>630</v>
      </c>
      <c r="J182" s="434">
        <v>30</v>
      </c>
      <c r="K182" s="434">
        <v>30</v>
      </c>
      <c r="L182" s="439">
        <v>2.16</v>
      </c>
      <c r="M182" s="514">
        <v>10</v>
      </c>
      <c r="N182" s="506">
        <f t="shared" si="9"/>
        <v>10</v>
      </c>
      <c r="O182" s="507" t="str">
        <f t="shared" si="7"/>
        <v>OK</v>
      </c>
      <c r="P182" s="503">
        <v>0</v>
      </c>
      <c r="Q182" s="503">
        <v>0</v>
      </c>
      <c r="R182" s="503">
        <v>0</v>
      </c>
    </row>
    <row r="183" spans="1:26" s="385" customFormat="1" ht="31.5" customHeight="1" x14ac:dyDescent="0.2">
      <c r="A183" s="570"/>
      <c r="B183" s="575"/>
      <c r="C183" s="461">
        <v>282</v>
      </c>
      <c r="D183" s="465" t="s">
        <v>901</v>
      </c>
      <c r="E183" s="439" t="s">
        <v>97</v>
      </c>
      <c r="F183" s="439" t="s">
        <v>123</v>
      </c>
      <c r="G183" s="439" t="s">
        <v>715</v>
      </c>
      <c r="H183" s="439" t="s">
        <v>4</v>
      </c>
      <c r="I183" s="434" t="s">
        <v>630</v>
      </c>
      <c r="J183" s="434">
        <v>30</v>
      </c>
      <c r="K183" s="434">
        <v>30</v>
      </c>
      <c r="L183" s="439">
        <v>1.17</v>
      </c>
      <c r="M183" s="514">
        <v>10</v>
      </c>
      <c r="N183" s="506">
        <f t="shared" si="9"/>
        <v>10</v>
      </c>
      <c r="O183" s="507" t="str">
        <f t="shared" si="7"/>
        <v>OK</v>
      </c>
      <c r="P183" s="503">
        <v>0</v>
      </c>
      <c r="Q183" s="503">
        <v>0</v>
      </c>
      <c r="R183" s="503">
        <v>0</v>
      </c>
    </row>
    <row r="184" spans="1:26" s="385" customFormat="1" ht="31.5" customHeight="1" x14ac:dyDescent="0.2">
      <c r="A184" s="570"/>
      <c r="B184" s="575"/>
      <c r="C184" s="461">
        <v>285</v>
      </c>
      <c r="D184" s="465" t="s">
        <v>902</v>
      </c>
      <c r="E184" s="439" t="s">
        <v>97</v>
      </c>
      <c r="F184" s="439" t="s">
        <v>123</v>
      </c>
      <c r="G184" s="439" t="s">
        <v>425</v>
      </c>
      <c r="H184" s="439" t="s">
        <v>4</v>
      </c>
      <c r="I184" s="434" t="s">
        <v>630</v>
      </c>
      <c r="J184" s="439">
        <v>30</v>
      </c>
      <c r="K184" s="434">
        <v>30</v>
      </c>
      <c r="L184" s="439">
        <v>2.29</v>
      </c>
      <c r="M184" s="514">
        <v>20</v>
      </c>
      <c r="N184" s="506">
        <f t="shared" si="9"/>
        <v>20</v>
      </c>
      <c r="O184" s="507" t="str">
        <f t="shared" si="7"/>
        <v>OK</v>
      </c>
      <c r="P184" s="503">
        <v>0</v>
      </c>
      <c r="Q184" s="503">
        <v>0</v>
      </c>
      <c r="R184" s="503">
        <v>0</v>
      </c>
      <c r="S184" s="386"/>
      <c r="T184" s="386"/>
      <c r="U184" s="386"/>
      <c r="V184" s="386"/>
      <c r="W184" s="386"/>
      <c r="X184" s="386"/>
      <c r="Y184" s="386"/>
      <c r="Z184" s="386"/>
    </row>
    <row r="185" spans="1:26" s="385" customFormat="1" ht="31.5" customHeight="1" x14ac:dyDescent="0.2">
      <c r="A185" s="570"/>
      <c r="B185" s="575"/>
      <c r="C185" s="461">
        <v>286</v>
      </c>
      <c r="D185" s="478" t="s">
        <v>903</v>
      </c>
      <c r="E185" s="439" t="s">
        <v>97</v>
      </c>
      <c r="F185" s="439" t="s">
        <v>123</v>
      </c>
      <c r="G185" s="439" t="s">
        <v>716</v>
      </c>
      <c r="H185" s="439" t="s">
        <v>4</v>
      </c>
      <c r="I185" s="434" t="s">
        <v>630</v>
      </c>
      <c r="J185" s="439">
        <v>30</v>
      </c>
      <c r="K185" s="434">
        <v>30</v>
      </c>
      <c r="L185" s="439">
        <v>2.0699999999999998</v>
      </c>
      <c r="M185" s="514">
        <v>10</v>
      </c>
      <c r="N185" s="506">
        <f t="shared" si="9"/>
        <v>10</v>
      </c>
      <c r="O185" s="507" t="str">
        <f t="shared" si="7"/>
        <v>OK</v>
      </c>
      <c r="P185" s="503">
        <v>0</v>
      </c>
      <c r="Q185" s="503">
        <v>0</v>
      </c>
      <c r="R185" s="503">
        <v>0</v>
      </c>
      <c r="S185" s="386"/>
      <c r="T185" s="386"/>
      <c r="U185" s="386"/>
      <c r="V185" s="386"/>
      <c r="W185" s="386"/>
      <c r="X185" s="386"/>
      <c r="Y185" s="386"/>
      <c r="Z185" s="386"/>
    </row>
    <row r="186" spans="1:26" s="385" customFormat="1" ht="31.5" customHeight="1" x14ac:dyDescent="0.2">
      <c r="A186" s="570"/>
      <c r="B186" s="575"/>
      <c r="C186" s="461">
        <v>287</v>
      </c>
      <c r="D186" s="465" t="s">
        <v>904</v>
      </c>
      <c r="E186" s="439" t="s">
        <v>97</v>
      </c>
      <c r="F186" s="439" t="s">
        <v>123</v>
      </c>
      <c r="G186" s="439" t="s">
        <v>407</v>
      </c>
      <c r="H186" s="439" t="s">
        <v>4</v>
      </c>
      <c r="I186" s="434" t="s">
        <v>630</v>
      </c>
      <c r="J186" s="439">
        <v>30</v>
      </c>
      <c r="K186" s="434">
        <v>30</v>
      </c>
      <c r="L186" s="439">
        <v>6.51</v>
      </c>
      <c r="M186" s="514">
        <v>5</v>
      </c>
      <c r="N186" s="506">
        <f t="shared" si="9"/>
        <v>5</v>
      </c>
      <c r="O186" s="507" t="str">
        <f t="shared" si="7"/>
        <v>OK</v>
      </c>
      <c r="P186" s="503">
        <v>0</v>
      </c>
      <c r="Q186" s="503">
        <v>0</v>
      </c>
      <c r="R186" s="503">
        <v>0</v>
      </c>
      <c r="S186" s="386"/>
      <c r="T186" s="386"/>
      <c r="U186" s="386"/>
      <c r="V186" s="386"/>
      <c r="W186" s="386"/>
      <c r="X186" s="386"/>
      <c r="Y186" s="386"/>
      <c r="Z186" s="386"/>
    </row>
    <row r="187" spans="1:26" s="385" customFormat="1" ht="31.5" customHeight="1" x14ac:dyDescent="0.2">
      <c r="A187" s="570"/>
      <c r="B187" s="575"/>
      <c r="C187" s="461">
        <v>288</v>
      </c>
      <c r="D187" s="465" t="s">
        <v>717</v>
      </c>
      <c r="E187" s="439" t="s">
        <v>97</v>
      </c>
      <c r="F187" s="439" t="s">
        <v>123</v>
      </c>
      <c r="G187" s="439" t="s">
        <v>718</v>
      </c>
      <c r="H187" s="439" t="s">
        <v>4</v>
      </c>
      <c r="I187" s="434" t="s">
        <v>630</v>
      </c>
      <c r="J187" s="439">
        <v>30</v>
      </c>
      <c r="K187" s="434">
        <v>30</v>
      </c>
      <c r="L187" s="439">
        <v>1.05</v>
      </c>
      <c r="M187" s="514">
        <v>30</v>
      </c>
      <c r="N187" s="506">
        <f t="shared" si="9"/>
        <v>30</v>
      </c>
      <c r="O187" s="507" t="str">
        <f t="shared" si="7"/>
        <v>OK</v>
      </c>
      <c r="P187" s="503">
        <v>0</v>
      </c>
      <c r="Q187" s="503">
        <v>0</v>
      </c>
      <c r="R187" s="503">
        <v>0</v>
      </c>
      <c r="S187" s="386"/>
      <c r="T187" s="386"/>
      <c r="U187" s="386"/>
      <c r="V187" s="386"/>
      <c r="W187" s="386"/>
      <c r="X187" s="386"/>
      <c r="Y187" s="386"/>
      <c r="Z187" s="386"/>
    </row>
    <row r="188" spans="1:26" s="385" customFormat="1" ht="31.5" customHeight="1" x14ac:dyDescent="0.2">
      <c r="A188" s="570"/>
      <c r="B188" s="575"/>
      <c r="C188" s="461">
        <v>290</v>
      </c>
      <c r="D188" s="438" t="s">
        <v>905</v>
      </c>
      <c r="E188" s="439" t="s">
        <v>97</v>
      </c>
      <c r="F188" s="439" t="s">
        <v>123</v>
      </c>
      <c r="G188" s="439" t="s">
        <v>408</v>
      </c>
      <c r="H188" s="439" t="s">
        <v>4</v>
      </c>
      <c r="I188" s="434" t="s">
        <v>630</v>
      </c>
      <c r="J188" s="439">
        <v>30</v>
      </c>
      <c r="K188" s="434">
        <v>30</v>
      </c>
      <c r="L188" s="439">
        <v>20.07</v>
      </c>
      <c r="M188" s="514">
        <v>5</v>
      </c>
      <c r="N188" s="506">
        <f t="shared" si="9"/>
        <v>5</v>
      </c>
      <c r="O188" s="507" t="str">
        <f t="shared" si="7"/>
        <v>OK</v>
      </c>
      <c r="P188" s="503">
        <v>0</v>
      </c>
      <c r="Q188" s="503">
        <v>0</v>
      </c>
      <c r="R188" s="503">
        <v>0</v>
      </c>
      <c r="S188" s="386"/>
      <c r="T188" s="386"/>
      <c r="U188" s="386"/>
      <c r="V188" s="386"/>
      <c r="W188" s="386"/>
      <c r="X188" s="386"/>
      <c r="Y188" s="386"/>
      <c r="Z188" s="386"/>
    </row>
    <row r="189" spans="1:26" s="385" customFormat="1" ht="31.5" customHeight="1" x14ac:dyDescent="0.2">
      <c r="A189" s="570"/>
      <c r="B189" s="575"/>
      <c r="C189" s="461">
        <v>291</v>
      </c>
      <c r="D189" s="465" t="s">
        <v>906</v>
      </c>
      <c r="E189" s="439" t="s">
        <v>97</v>
      </c>
      <c r="F189" s="439" t="s">
        <v>123</v>
      </c>
      <c r="G189" s="439" t="s">
        <v>438</v>
      </c>
      <c r="H189" s="439" t="s">
        <v>4</v>
      </c>
      <c r="I189" s="434" t="s">
        <v>630</v>
      </c>
      <c r="J189" s="439">
        <v>30</v>
      </c>
      <c r="K189" s="434">
        <v>30</v>
      </c>
      <c r="L189" s="518">
        <v>8.4</v>
      </c>
      <c r="M189" s="514">
        <v>20</v>
      </c>
      <c r="N189" s="506">
        <f t="shared" si="9"/>
        <v>20</v>
      </c>
      <c r="O189" s="507" t="str">
        <f t="shared" si="7"/>
        <v>OK</v>
      </c>
      <c r="P189" s="503">
        <v>0</v>
      </c>
      <c r="Q189" s="503">
        <v>0</v>
      </c>
      <c r="R189" s="503">
        <v>0</v>
      </c>
      <c r="S189" s="386"/>
      <c r="T189" s="386"/>
      <c r="U189" s="386"/>
      <c r="V189" s="386"/>
      <c r="W189" s="386"/>
      <c r="X189" s="386"/>
      <c r="Y189" s="386"/>
      <c r="Z189" s="386"/>
    </row>
    <row r="190" spans="1:26" s="385" customFormat="1" ht="31.5" customHeight="1" x14ac:dyDescent="0.2">
      <c r="A190" s="570"/>
      <c r="B190" s="575"/>
      <c r="C190" s="461">
        <v>292</v>
      </c>
      <c r="D190" s="465" t="s">
        <v>719</v>
      </c>
      <c r="E190" s="439" t="s">
        <v>97</v>
      </c>
      <c r="F190" s="439" t="s">
        <v>123</v>
      </c>
      <c r="G190" s="439" t="s">
        <v>720</v>
      </c>
      <c r="H190" s="439" t="s">
        <v>4</v>
      </c>
      <c r="I190" s="434" t="s">
        <v>630</v>
      </c>
      <c r="J190" s="439">
        <v>30</v>
      </c>
      <c r="K190" s="434">
        <v>30</v>
      </c>
      <c r="L190" s="518">
        <v>3.91</v>
      </c>
      <c r="M190" s="514">
        <v>5</v>
      </c>
      <c r="N190" s="506">
        <f t="shared" si="9"/>
        <v>5</v>
      </c>
      <c r="O190" s="507" t="str">
        <f t="shared" si="7"/>
        <v>OK</v>
      </c>
      <c r="P190" s="503">
        <v>0</v>
      </c>
      <c r="Q190" s="503">
        <v>0</v>
      </c>
      <c r="R190" s="503">
        <v>0</v>
      </c>
      <c r="S190" s="386"/>
      <c r="T190" s="386"/>
      <c r="U190" s="386"/>
      <c r="V190" s="386"/>
      <c r="W190" s="386"/>
      <c r="X190" s="386"/>
      <c r="Y190" s="386"/>
      <c r="Z190" s="386"/>
    </row>
    <row r="191" spans="1:26" s="385" customFormat="1" ht="31.5" customHeight="1" x14ac:dyDescent="0.2">
      <c r="A191" s="570"/>
      <c r="B191" s="575"/>
      <c r="C191" s="461">
        <v>293</v>
      </c>
      <c r="D191" s="465" t="s">
        <v>721</v>
      </c>
      <c r="E191" s="439" t="s">
        <v>97</v>
      </c>
      <c r="F191" s="439" t="s">
        <v>123</v>
      </c>
      <c r="G191" s="439" t="s">
        <v>720</v>
      </c>
      <c r="H191" s="439" t="s">
        <v>4</v>
      </c>
      <c r="I191" s="434" t="s">
        <v>630</v>
      </c>
      <c r="J191" s="439">
        <v>30</v>
      </c>
      <c r="K191" s="434">
        <v>30</v>
      </c>
      <c r="L191" s="518">
        <v>8.0500000000000007</v>
      </c>
      <c r="M191" s="514">
        <v>5</v>
      </c>
      <c r="N191" s="506">
        <f t="shared" si="9"/>
        <v>5</v>
      </c>
      <c r="O191" s="507" t="str">
        <f t="shared" si="7"/>
        <v>OK</v>
      </c>
      <c r="P191" s="503">
        <v>0</v>
      </c>
      <c r="Q191" s="503">
        <v>0</v>
      </c>
      <c r="R191" s="503">
        <v>0</v>
      </c>
      <c r="S191" s="386"/>
      <c r="T191" s="386"/>
      <c r="U191" s="386"/>
      <c r="V191" s="386"/>
      <c r="W191" s="386"/>
      <c r="X191" s="386"/>
      <c r="Y191" s="386"/>
      <c r="Z191" s="386"/>
    </row>
    <row r="192" spans="1:26" s="385" customFormat="1" ht="31.5" customHeight="1" x14ac:dyDescent="0.2">
      <c r="A192" s="570"/>
      <c r="B192" s="575"/>
      <c r="C192" s="461">
        <v>295</v>
      </c>
      <c r="D192" s="465" t="s">
        <v>907</v>
      </c>
      <c r="E192" s="439" t="s">
        <v>97</v>
      </c>
      <c r="F192" s="439" t="s">
        <v>123</v>
      </c>
      <c r="G192" s="439" t="s">
        <v>403</v>
      </c>
      <c r="H192" s="439" t="s">
        <v>4</v>
      </c>
      <c r="I192" s="434" t="s">
        <v>631</v>
      </c>
      <c r="J192" s="439">
        <v>30</v>
      </c>
      <c r="K192" s="434">
        <v>30</v>
      </c>
      <c r="L192" s="518">
        <v>16.68</v>
      </c>
      <c r="M192" s="514">
        <v>20</v>
      </c>
      <c r="N192" s="506">
        <f t="shared" si="9"/>
        <v>20</v>
      </c>
      <c r="O192" s="507" t="str">
        <f t="shared" si="7"/>
        <v>OK</v>
      </c>
      <c r="P192" s="503">
        <v>0</v>
      </c>
      <c r="Q192" s="503">
        <v>0</v>
      </c>
      <c r="R192" s="503">
        <v>0</v>
      </c>
      <c r="S192" s="386"/>
      <c r="T192" s="386"/>
      <c r="U192" s="386"/>
      <c r="V192" s="386"/>
      <c r="W192" s="386"/>
      <c r="X192" s="386"/>
      <c r="Y192" s="386"/>
      <c r="Z192" s="386"/>
    </row>
    <row r="193" spans="1:26" s="386" customFormat="1" ht="31.5" customHeight="1" x14ac:dyDescent="0.2">
      <c r="A193" s="570"/>
      <c r="B193" s="575"/>
      <c r="C193" s="461">
        <v>296</v>
      </c>
      <c r="D193" s="465" t="s">
        <v>84</v>
      </c>
      <c r="E193" s="439" t="s">
        <v>97</v>
      </c>
      <c r="F193" s="439" t="s">
        <v>123</v>
      </c>
      <c r="G193" s="439" t="s">
        <v>435</v>
      </c>
      <c r="H193" s="439" t="s">
        <v>4</v>
      </c>
      <c r="I193" s="434" t="s">
        <v>630</v>
      </c>
      <c r="J193" s="439">
        <v>30</v>
      </c>
      <c r="K193" s="434">
        <v>30</v>
      </c>
      <c r="L193" s="439">
        <v>5.78</v>
      </c>
      <c r="M193" s="514">
        <v>10</v>
      </c>
      <c r="N193" s="506">
        <f t="shared" si="9"/>
        <v>10</v>
      </c>
      <c r="O193" s="507" t="str">
        <f t="shared" si="7"/>
        <v>OK</v>
      </c>
      <c r="P193" s="503">
        <v>0</v>
      </c>
      <c r="Q193" s="503">
        <v>0</v>
      </c>
      <c r="R193" s="503">
        <v>0</v>
      </c>
    </row>
    <row r="194" spans="1:26" s="386" customFormat="1" ht="31.5" customHeight="1" x14ac:dyDescent="0.2">
      <c r="A194" s="570"/>
      <c r="B194" s="575"/>
      <c r="C194" s="461">
        <v>297</v>
      </c>
      <c r="D194" s="465" t="s">
        <v>908</v>
      </c>
      <c r="E194" s="439" t="s">
        <v>97</v>
      </c>
      <c r="F194" s="439" t="s">
        <v>123</v>
      </c>
      <c r="G194" s="439" t="s">
        <v>411</v>
      </c>
      <c r="H194" s="439" t="s">
        <v>4</v>
      </c>
      <c r="I194" s="434" t="s">
        <v>630</v>
      </c>
      <c r="J194" s="439">
        <v>30</v>
      </c>
      <c r="K194" s="434">
        <v>30</v>
      </c>
      <c r="L194" s="439">
        <v>0.45</v>
      </c>
      <c r="M194" s="514">
        <v>10</v>
      </c>
      <c r="N194" s="506">
        <f t="shared" si="9"/>
        <v>10</v>
      </c>
      <c r="O194" s="507" t="str">
        <f t="shared" si="7"/>
        <v>OK</v>
      </c>
      <c r="P194" s="503">
        <v>0</v>
      </c>
      <c r="Q194" s="503">
        <v>0</v>
      </c>
      <c r="R194" s="503">
        <v>0</v>
      </c>
    </row>
    <row r="195" spans="1:26" s="386" customFormat="1" ht="31.5" customHeight="1" x14ac:dyDescent="0.2">
      <c r="A195" s="570"/>
      <c r="B195" s="575"/>
      <c r="C195" s="461">
        <v>298</v>
      </c>
      <c r="D195" s="438" t="s">
        <v>909</v>
      </c>
      <c r="E195" s="439" t="s">
        <v>97</v>
      </c>
      <c r="F195" s="439" t="s">
        <v>123</v>
      </c>
      <c r="G195" s="439" t="s">
        <v>421</v>
      </c>
      <c r="H195" s="439" t="s">
        <v>4</v>
      </c>
      <c r="I195" s="439" t="s">
        <v>631</v>
      </c>
      <c r="J195" s="439">
        <v>30</v>
      </c>
      <c r="K195" s="434">
        <v>30</v>
      </c>
      <c r="L195" s="439">
        <v>6.74</v>
      </c>
      <c r="M195" s="514">
        <v>20</v>
      </c>
      <c r="N195" s="506">
        <f t="shared" si="9"/>
        <v>20</v>
      </c>
      <c r="O195" s="507" t="str">
        <f t="shared" si="7"/>
        <v>OK</v>
      </c>
      <c r="P195" s="503">
        <v>0</v>
      </c>
      <c r="Q195" s="503">
        <v>0</v>
      </c>
      <c r="R195" s="503">
        <v>0</v>
      </c>
    </row>
    <row r="196" spans="1:26" s="386" customFormat="1" ht="31.5" customHeight="1" x14ac:dyDescent="0.2">
      <c r="A196" s="570"/>
      <c r="B196" s="575"/>
      <c r="C196" s="461">
        <v>300</v>
      </c>
      <c r="D196" s="438" t="s">
        <v>910</v>
      </c>
      <c r="E196" s="439" t="s">
        <v>97</v>
      </c>
      <c r="F196" s="439" t="s">
        <v>123</v>
      </c>
      <c r="G196" s="439" t="s">
        <v>423</v>
      </c>
      <c r="H196" s="439" t="s">
        <v>4</v>
      </c>
      <c r="I196" s="439" t="s">
        <v>631</v>
      </c>
      <c r="J196" s="439">
        <v>30</v>
      </c>
      <c r="K196" s="434">
        <v>30</v>
      </c>
      <c r="L196" s="439">
        <v>17.03</v>
      </c>
      <c r="M196" s="514">
        <v>20</v>
      </c>
      <c r="N196" s="506">
        <f t="shared" si="9"/>
        <v>20</v>
      </c>
      <c r="O196" s="507" t="str">
        <f t="shared" si="7"/>
        <v>OK</v>
      </c>
      <c r="P196" s="503">
        <v>0</v>
      </c>
      <c r="Q196" s="503">
        <v>0</v>
      </c>
      <c r="R196" s="503">
        <v>0</v>
      </c>
    </row>
    <row r="197" spans="1:26" s="386" customFormat="1" ht="31.5" customHeight="1" x14ac:dyDescent="0.2">
      <c r="A197" s="570"/>
      <c r="B197" s="575"/>
      <c r="C197" s="461">
        <v>302</v>
      </c>
      <c r="D197" s="465" t="s">
        <v>86</v>
      </c>
      <c r="E197" s="439" t="s">
        <v>97</v>
      </c>
      <c r="F197" s="439" t="s">
        <v>123</v>
      </c>
      <c r="G197" s="439" t="s">
        <v>426</v>
      </c>
      <c r="H197" s="439" t="s">
        <v>4</v>
      </c>
      <c r="I197" s="439" t="s">
        <v>630</v>
      </c>
      <c r="J197" s="439">
        <v>30</v>
      </c>
      <c r="K197" s="434">
        <v>30</v>
      </c>
      <c r="L197" s="439">
        <v>1.1399999999999999</v>
      </c>
      <c r="M197" s="514">
        <v>20</v>
      </c>
      <c r="N197" s="506">
        <f t="shared" si="9"/>
        <v>20</v>
      </c>
      <c r="O197" s="507" t="str">
        <f t="shared" si="7"/>
        <v>OK</v>
      </c>
      <c r="P197" s="503">
        <v>0</v>
      </c>
      <c r="Q197" s="503">
        <v>0</v>
      </c>
      <c r="R197" s="503">
        <v>0</v>
      </c>
      <c r="S197" s="385"/>
      <c r="T197" s="385"/>
      <c r="U197" s="385"/>
      <c r="V197" s="385"/>
      <c r="W197" s="385"/>
      <c r="X197" s="385"/>
      <c r="Y197" s="385"/>
      <c r="Z197" s="385"/>
    </row>
    <row r="198" spans="1:26" s="386" customFormat="1" ht="31.5" customHeight="1" x14ac:dyDescent="0.2">
      <c r="A198" s="570"/>
      <c r="B198" s="575"/>
      <c r="C198" s="461">
        <v>303</v>
      </c>
      <c r="D198" s="465" t="s">
        <v>722</v>
      </c>
      <c r="E198" s="439" t="s">
        <v>97</v>
      </c>
      <c r="F198" s="439" t="s">
        <v>123</v>
      </c>
      <c r="G198" s="439" t="s">
        <v>723</v>
      </c>
      <c r="H198" s="439" t="s">
        <v>4</v>
      </c>
      <c r="I198" s="439" t="s">
        <v>631</v>
      </c>
      <c r="J198" s="439">
        <v>30</v>
      </c>
      <c r="K198" s="434">
        <v>30</v>
      </c>
      <c r="L198" s="439">
        <v>16.68</v>
      </c>
      <c r="M198" s="514">
        <v>10</v>
      </c>
      <c r="N198" s="506">
        <f t="shared" si="9"/>
        <v>10</v>
      </c>
      <c r="O198" s="507" t="str">
        <f t="shared" si="7"/>
        <v>OK</v>
      </c>
      <c r="P198" s="503">
        <v>0</v>
      </c>
      <c r="Q198" s="503">
        <v>0</v>
      </c>
      <c r="R198" s="503">
        <v>0</v>
      </c>
      <c r="S198" s="385"/>
      <c r="T198" s="385"/>
      <c r="U198" s="385"/>
      <c r="V198" s="385"/>
      <c r="W198" s="385"/>
      <c r="X198" s="385"/>
      <c r="Y198" s="385"/>
      <c r="Z198" s="385"/>
    </row>
    <row r="199" spans="1:26" s="386" customFormat="1" ht="31.5" customHeight="1" x14ac:dyDescent="0.2">
      <c r="A199" s="570"/>
      <c r="B199" s="575"/>
      <c r="C199" s="461">
        <v>304</v>
      </c>
      <c r="D199" s="465" t="s">
        <v>724</v>
      </c>
      <c r="E199" s="439" t="s">
        <v>97</v>
      </c>
      <c r="F199" s="439" t="s">
        <v>123</v>
      </c>
      <c r="G199" s="439" t="s">
        <v>725</v>
      </c>
      <c r="H199" s="439" t="s">
        <v>4</v>
      </c>
      <c r="I199" s="439" t="s">
        <v>630</v>
      </c>
      <c r="J199" s="439">
        <v>30</v>
      </c>
      <c r="K199" s="434">
        <v>30</v>
      </c>
      <c r="L199" s="439">
        <v>12.87</v>
      </c>
      <c r="M199" s="514">
        <v>10</v>
      </c>
      <c r="N199" s="506">
        <f t="shared" si="9"/>
        <v>10</v>
      </c>
      <c r="O199" s="507" t="str">
        <f t="shared" si="7"/>
        <v>OK</v>
      </c>
      <c r="P199" s="503">
        <v>0</v>
      </c>
      <c r="Q199" s="503">
        <v>0</v>
      </c>
      <c r="R199" s="503">
        <v>0</v>
      </c>
      <c r="S199" s="385"/>
      <c r="T199" s="385"/>
      <c r="U199" s="385"/>
      <c r="V199" s="385"/>
      <c r="W199" s="385"/>
      <c r="X199" s="385"/>
      <c r="Y199" s="385"/>
      <c r="Z199" s="385"/>
    </row>
    <row r="200" spans="1:26" s="386" customFormat="1" ht="31.5" customHeight="1" x14ac:dyDescent="0.2">
      <c r="A200" s="570"/>
      <c r="B200" s="575"/>
      <c r="C200" s="461">
        <v>305</v>
      </c>
      <c r="D200" s="465" t="s">
        <v>726</v>
      </c>
      <c r="E200" s="439" t="s">
        <v>97</v>
      </c>
      <c r="F200" s="439" t="s">
        <v>123</v>
      </c>
      <c r="G200" s="439" t="s">
        <v>727</v>
      </c>
      <c r="H200" s="439" t="s">
        <v>4</v>
      </c>
      <c r="I200" s="439" t="s">
        <v>630</v>
      </c>
      <c r="J200" s="439">
        <v>30</v>
      </c>
      <c r="K200" s="434">
        <v>30</v>
      </c>
      <c r="L200" s="439">
        <v>4.6399999999999997</v>
      </c>
      <c r="M200" s="514">
        <v>10</v>
      </c>
      <c r="N200" s="506">
        <f t="shared" si="9"/>
        <v>10</v>
      </c>
      <c r="O200" s="507" t="str">
        <f t="shared" si="7"/>
        <v>OK</v>
      </c>
      <c r="P200" s="503">
        <v>0</v>
      </c>
      <c r="Q200" s="503">
        <v>0</v>
      </c>
      <c r="R200" s="503">
        <v>0</v>
      </c>
      <c r="S200" s="385"/>
      <c r="T200" s="385"/>
      <c r="U200" s="385"/>
      <c r="V200" s="385"/>
      <c r="W200" s="385"/>
      <c r="X200" s="385"/>
      <c r="Y200" s="385"/>
      <c r="Z200" s="385"/>
    </row>
    <row r="201" spans="1:26" s="386" customFormat="1" ht="31.5" customHeight="1" x14ac:dyDescent="0.2">
      <c r="A201" s="570"/>
      <c r="B201" s="575"/>
      <c r="C201" s="461">
        <v>306</v>
      </c>
      <c r="D201" s="465" t="s">
        <v>728</v>
      </c>
      <c r="E201" s="439" t="s">
        <v>97</v>
      </c>
      <c r="F201" s="439" t="s">
        <v>123</v>
      </c>
      <c r="G201" s="439" t="s">
        <v>729</v>
      </c>
      <c r="H201" s="439" t="s">
        <v>4</v>
      </c>
      <c r="I201" s="439" t="s">
        <v>630</v>
      </c>
      <c r="J201" s="439">
        <v>30</v>
      </c>
      <c r="K201" s="434">
        <v>30</v>
      </c>
      <c r="L201" s="439">
        <v>3.09</v>
      </c>
      <c r="M201" s="514">
        <v>20</v>
      </c>
      <c r="N201" s="506">
        <f t="shared" si="9"/>
        <v>20</v>
      </c>
      <c r="O201" s="507" t="str">
        <f t="shared" si="7"/>
        <v>OK</v>
      </c>
      <c r="P201" s="503">
        <v>0</v>
      </c>
      <c r="Q201" s="503">
        <v>0</v>
      </c>
      <c r="R201" s="503">
        <v>0</v>
      </c>
      <c r="S201" s="385"/>
      <c r="T201" s="385"/>
      <c r="U201" s="385"/>
      <c r="V201" s="385"/>
      <c r="W201" s="385"/>
      <c r="X201" s="385"/>
      <c r="Y201" s="385"/>
      <c r="Z201" s="385"/>
    </row>
    <row r="202" spans="1:26" s="386" customFormat="1" ht="31.5" customHeight="1" x14ac:dyDescent="0.2">
      <c r="A202" s="570"/>
      <c r="B202" s="575"/>
      <c r="C202" s="461">
        <v>307</v>
      </c>
      <c r="D202" s="465" t="s">
        <v>911</v>
      </c>
      <c r="E202" s="439" t="s">
        <v>97</v>
      </c>
      <c r="F202" s="439" t="s">
        <v>123</v>
      </c>
      <c r="G202" s="439" t="s">
        <v>477</v>
      </c>
      <c r="H202" s="439" t="s">
        <v>4</v>
      </c>
      <c r="I202" s="439" t="s">
        <v>630</v>
      </c>
      <c r="J202" s="439">
        <v>30</v>
      </c>
      <c r="K202" s="434">
        <v>30</v>
      </c>
      <c r="L202" s="439">
        <v>5.35</v>
      </c>
      <c r="M202" s="514">
        <v>20</v>
      </c>
      <c r="N202" s="506">
        <f t="shared" si="9"/>
        <v>20</v>
      </c>
      <c r="O202" s="507" t="str">
        <f t="shared" ref="O202:O215" si="10">IF(N202&lt;=0,"ATENÇÃO","OK")</f>
        <v>OK</v>
      </c>
      <c r="P202" s="503">
        <v>0</v>
      </c>
      <c r="Q202" s="503">
        <v>0</v>
      </c>
      <c r="R202" s="503">
        <v>0</v>
      </c>
    </row>
    <row r="203" spans="1:26" s="386" customFormat="1" ht="31.5" customHeight="1" x14ac:dyDescent="0.2">
      <c r="A203" s="570"/>
      <c r="B203" s="575"/>
      <c r="C203" s="461">
        <v>309</v>
      </c>
      <c r="D203" s="465" t="s">
        <v>912</v>
      </c>
      <c r="E203" s="439" t="s">
        <v>97</v>
      </c>
      <c r="F203" s="439" t="s">
        <v>119</v>
      </c>
      <c r="G203" s="439" t="s">
        <v>424</v>
      </c>
      <c r="H203" s="439" t="s">
        <v>4</v>
      </c>
      <c r="I203" s="439" t="s">
        <v>632</v>
      </c>
      <c r="J203" s="439">
        <v>30</v>
      </c>
      <c r="K203" s="434">
        <v>30</v>
      </c>
      <c r="L203" s="439">
        <v>12.22</v>
      </c>
      <c r="M203" s="514">
        <v>30</v>
      </c>
      <c r="N203" s="506">
        <f t="shared" si="9"/>
        <v>30</v>
      </c>
      <c r="O203" s="507" t="str">
        <f t="shared" si="10"/>
        <v>OK</v>
      </c>
      <c r="P203" s="503">
        <v>0</v>
      </c>
      <c r="Q203" s="503">
        <v>0</v>
      </c>
      <c r="R203" s="503">
        <v>0</v>
      </c>
    </row>
    <row r="204" spans="1:26" s="386" customFormat="1" ht="31.5" customHeight="1" x14ac:dyDescent="0.2">
      <c r="A204" s="570"/>
      <c r="B204" s="575"/>
      <c r="C204" s="461">
        <v>312</v>
      </c>
      <c r="D204" s="438" t="s">
        <v>913</v>
      </c>
      <c r="E204" s="439" t="s">
        <v>226</v>
      </c>
      <c r="F204" s="439" t="s">
        <v>119</v>
      </c>
      <c r="G204" s="439" t="s">
        <v>422</v>
      </c>
      <c r="H204" s="439" t="s">
        <v>4</v>
      </c>
      <c r="I204" s="439" t="s">
        <v>631</v>
      </c>
      <c r="J204" s="439">
        <v>30</v>
      </c>
      <c r="K204" s="434">
        <v>30</v>
      </c>
      <c r="L204" s="439">
        <v>8.39</v>
      </c>
      <c r="M204" s="514">
        <v>20</v>
      </c>
      <c r="N204" s="506">
        <f t="shared" si="9"/>
        <v>20</v>
      </c>
      <c r="O204" s="507" t="str">
        <f t="shared" si="10"/>
        <v>OK</v>
      </c>
      <c r="P204" s="503">
        <v>0</v>
      </c>
      <c r="Q204" s="503">
        <v>0</v>
      </c>
      <c r="R204" s="503">
        <v>0</v>
      </c>
      <c r="S204" s="385"/>
      <c r="T204" s="385"/>
      <c r="U204" s="385"/>
      <c r="V204" s="385"/>
      <c r="W204" s="385"/>
      <c r="X204" s="385"/>
      <c r="Y204" s="385"/>
      <c r="Z204" s="385"/>
    </row>
    <row r="205" spans="1:26" s="386" customFormat="1" ht="31.5" customHeight="1" x14ac:dyDescent="0.2">
      <c r="A205" s="570"/>
      <c r="B205" s="575"/>
      <c r="C205" s="461">
        <v>315</v>
      </c>
      <c r="D205" s="465" t="s">
        <v>211</v>
      </c>
      <c r="E205" s="439" t="s">
        <v>97</v>
      </c>
      <c r="F205" s="462" t="s">
        <v>242</v>
      </c>
      <c r="G205" s="439" t="s">
        <v>410</v>
      </c>
      <c r="H205" s="439" t="s">
        <v>4</v>
      </c>
      <c r="I205" s="439" t="s">
        <v>618</v>
      </c>
      <c r="J205" s="439">
        <v>30</v>
      </c>
      <c r="K205" s="434">
        <v>30</v>
      </c>
      <c r="L205" s="439">
        <v>5.68</v>
      </c>
      <c r="M205" s="514">
        <v>10</v>
      </c>
      <c r="N205" s="506">
        <f t="shared" ref="N205:N215" si="11">M205-(SUM(P205))</f>
        <v>10</v>
      </c>
      <c r="O205" s="507" t="str">
        <f t="shared" si="10"/>
        <v>OK</v>
      </c>
      <c r="P205" s="503">
        <v>0</v>
      </c>
      <c r="Q205" s="503">
        <v>0</v>
      </c>
      <c r="R205" s="503">
        <v>0</v>
      </c>
    </row>
    <row r="206" spans="1:26" s="386" customFormat="1" ht="31.5" customHeight="1" x14ac:dyDescent="0.2">
      <c r="A206" s="570"/>
      <c r="B206" s="575"/>
      <c r="C206" s="461">
        <v>316</v>
      </c>
      <c r="D206" s="465" t="s">
        <v>210</v>
      </c>
      <c r="E206" s="439" t="s">
        <v>97</v>
      </c>
      <c r="F206" s="462" t="s">
        <v>242</v>
      </c>
      <c r="G206" s="439" t="s">
        <v>409</v>
      </c>
      <c r="H206" s="439" t="s">
        <v>4</v>
      </c>
      <c r="I206" s="439" t="s">
        <v>618</v>
      </c>
      <c r="J206" s="439">
        <v>30</v>
      </c>
      <c r="K206" s="434">
        <v>30</v>
      </c>
      <c r="L206" s="439">
        <v>2.77</v>
      </c>
      <c r="M206" s="514">
        <v>10</v>
      </c>
      <c r="N206" s="506">
        <f t="shared" si="11"/>
        <v>10</v>
      </c>
      <c r="O206" s="507" t="str">
        <f t="shared" si="10"/>
        <v>OK</v>
      </c>
      <c r="P206" s="503">
        <v>0</v>
      </c>
      <c r="Q206" s="503">
        <v>0</v>
      </c>
      <c r="R206" s="503">
        <v>0</v>
      </c>
    </row>
    <row r="207" spans="1:26" s="386" customFormat="1" ht="31.5" customHeight="1" x14ac:dyDescent="0.2">
      <c r="A207" s="570"/>
      <c r="B207" s="575"/>
      <c r="C207" s="461">
        <v>318</v>
      </c>
      <c r="D207" s="465" t="s">
        <v>914</v>
      </c>
      <c r="E207" s="439" t="s">
        <v>97</v>
      </c>
      <c r="F207" s="462" t="s">
        <v>242</v>
      </c>
      <c r="G207" s="439" t="s">
        <v>405</v>
      </c>
      <c r="H207" s="439" t="s">
        <v>4</v>
      </c>
      <c r="I207" s="439" t="s">
        <v>618</v>
      </c>
      <c r="J207" s="439">
        <v>30</v>
      </c>
      <c r="K207" s="434">
        <v>30</v>
      </c>
      <c r="L207" s="518">
        <v>77.400000000000006</v>
      </c>
      <c r="M207" s="514">
        <v>20</v>
      </c>
      <c r="N207" s="506">
        <f t="shared" si="11"/>
        <v>20</v>
      </c>
      <c r="O207" s="507" t="str">
        <f t="shared" si="10"/>
        <v>OK</v>
      </c>
      <c r="P207" s="503">
        <v>0</v>
      </c>
      <c r="Q207" s="503">
        <v>0</v>
      </c>
      <c r="R207" s="503">
        <v>0</v>
      </c>
    </row>
    <row r="208" spans="1:26" s="386" customFormat="1" ht="31.5" customHeight="1" x14ac:dyDescent="0.2">
      <c r="A208" s="570"/>
      <c r="B208" s="575"/>
      <c r="C208" s="461">
        <v>320</v>
      </c>
      <c r="D208" s="465" t="s">
        <v>730</v>
      </c>
      <c r="E208" s="439" t="s">
        <v>100</v>
      </c>
      <c r="F208" s="462" t="s">
        <v>731</v>
      </c>
      <c r="G208" s="439" t="s">
        <v>732</v>
      </c>
      <c r="H208" s="439" t="s">
        <v>4</v>
      </c>
      <c r="I208" s="439" t="s">
        <v>592</v>
      </c>
      <c r="J208" s="439">
        <v>30</v>
      </c>
      <c r="K208" s="434">
        <v>30</v>
      </c>
      <c r="L208" s="518">
        <v>7.21</v>
      </c>
      <c r="M208" s="514">
        <v>5</v>
      </c>
      <c r="N208" s="506">
        <f t="shared" si="11"/>
        <v>5</v>
      </c>
      <c r="O208" s="507" t="str">
        <f t="shared" si="10"/>
        <v>OK</v>
      </c>
      <c r="P208" s="503">
        <v>0</v>
      </c>
      <c r="Q208" s="503">
        <v>0</v>
      </c>
      <c r="R208" s="503">
        <v>0</v>
      </c>
    </row>
    <row r="209" spans="1:18" s="386" customFormat="1" ht="31.5" customHeight="1" x14ac:dyDescent="0.2">
      <c r="A209" s="570"/>
      <c r="B209" s="575"/>
      <c r="C209" s="461">
        <v>324</v>
      </c>
      <c r="D209" s="467" t="s">
        <v>915</v>
      </c>
      <c r="E209" s="439" t="s">
        <v>97</v>
      </c>
      <c r="F209" s="444" t="s">
        <v>242</v>
      </c>
      <c r="G209" s="444" t="s">
        <v>420</v>
      </c>
      <c r="H209" s="444" t="s">
        <v>4</v>
      </c>
      <c r="I209" s="444" t="s">
        <v>635</v>
      </c>
      <c r="J209" s="439">
        <v>30</v>
      </c>
      <c r="K209" s="434">
        <v>30</v>
      </c>
      <c r="L209" s="444">
        <v>81.58</v>
      </c>
      <c r="M209" s="514">
        <v>20</v>
      </c>
      <c r="N209" s="506">
        <f t="shared" si="11"/>
        <v>20</v>
      </c>
      <c r="O209" s="507" t="str">
        <f t="shared" si="10"/>
        <v>OK</v>
      </c>
      <c r="P209" s="503">
        <v>0</v>
      </c>
      <c r="Q209" s="503">
        <v>0</v>
      </c>
      <c r="R209" s="503">
        <v>0</v>
      </c>
    </row>
    <row r="210" spans="1:18" s="386" customFormat="1" ht="31.5" customHeight="1" thickBot="1" x14ac:dyDescent="0.25">
      <c r="A210" s="571"/>
      <c r="B210" s="576"/>
      <c r="C210" s="461">
        <v>325</v>
      </c>
      <c r="D210" s="467" t="s">
        <v>916</v>
      </c>
      <c r="E210" s="439" t="s">
        <v>95</v>
      </c>
      <c r="F210" s="468" t="s">
        <v>194</v>
      </c>
      <c r="G210" s="444" t="s">
        <v>406</v>
      </c>
      <c r="H210" s="444" t="s">
        <v>4</v>
      </c>
      <c r="I210" s="444" t="s">
        <v>592</v>
      </c>
      <c r="J210" s="444">
        <v>30</v>
      </c>
      <c r="K210" s="442">
        <v>30</v>
      </c>
      <c r="L210" s="519">
        <v>48.6</v>
      </c>
      <c r="M210" s="514">
        <v>3</v>
      </c>
      <c r="N210" s="506">
        <f t="shared" si="11"/>
        <v>3</v>
      </c>
      <c r="O210" s="507" t="str">
        <f t="shared" si="10"/>
        <v>OK</v>
      </c>
      <c r="P210" s="508">
        <v>0</v>
      </c>
      <c r="Q210" s="508">
        <v>0</v>
      </c>
      <c r="R210" s="508">
        <v>0</v>
      </c>
    </row>
    <row r="211" spans="1:18" s="20" customFormat="1" ht="31.5" customHeight="1" thickBot="1" x14ac:dyDescent="0.25">
      <c r="A211" s="565" t="s">
        <v>639</v>
      </c>
      <c r="B211" s="567">
        <v>20</v>
      </c>
      <c r="C211" s="479">
        <v>401</v>
      </c>
      <c r="D211" s="480" t="s">
        <v>917</v>
      </c>
      <c r="E211" s="481" t="s">
        <v>93</v>
      </c>
      <c r="F211" s="481" t="s">
        <v>469</v>
      </c>
      <c r="G211" s="481" t="s">
        <v>440</v>
      </c>
      <c r="H211" s="481" t="s">
        <v>4</v>
      </c>
      <c r="I211" s="481" t="s">
        <v>637</v>
      </c>
      <c r="J211" s="481">
        <v>30</v>
      </c>
      <c r="K211" s="481">
        <v>30</v>
      </c>
      <c r="L211" s="522">
        <v>690</v>
      </c>
      <c r="M211" s="509">
        <v>5</v>
      </c>
      <c r="N211" s="510">
        <f>M211-(SUM(R211))</f>
        <v>0</v>
      </c>
      <c r="O211" s="511" t="str">
        <f t="shared" si="10"/>
        <v>ATENÇÃO</v>
      </c>
      <c r="P211" s="497">
        <v>0</v>
      </c>
      <c r="Q211" s="497">
        <v>0</v>
      </c>
      <c r="R211" s="497">
        <v>5</v>
      </c>
    </row>
    <row r="212" spans="1:18" s="20" customFormat="1" ht="31.5" customHeight="1" thickBot="1" x14ac:dyDescent="0.25">
      <c r="A212" s="566"/>
      <c r="B212" s="568"/>
      <c r="C212" s="405">
        <v>402</v>
      </c>
      <c r="D212" s="482" t="s">
        <v>918</v>
      </c>
      <c r="E212" s="453" t="s">
        <v>93</v>
      </c>
      <c r="F212" s="453" t="s">
        <v>469</v>
      </c>
      <c r="G212" s="453" t="s">
        <v>441</v>
      </c>
      <c r="H212" s="455" t="s">
        <v>4</v>
      </c>
      <c r="I212" s="455" t="s">
        <v>638</v>
      </c>
      <c r="J212" s="455">
        <v>30</v>
      </c>
      <c r="K212" s="455">
        <v>30</v>
      </c>
      <c r="L212" s="516">
        <v>702</v>
      </c>
      <c r="M212" s="514">
        <v>5</v>
      </c>
      <c r="N212" s="506">
        <f>M212-(SUM(R212))</f>
        <v>0</v>
      </c>
      <c r="O212" s="507" t="str">
        <f t="shared" si="10"/>
        <v>ATENÇÃO</v>
      </c>
      <c r="P212" s="508">
        <v>0</v>
      </c>
      <c r="Q212" s="508">
        <v>0</v>
      </c>
      <c r="R212" s="497">
        <v>5</v>
      </c>
    </row>
    <row r="213" spans="1:18" s="20" customFormat="1" ht="31.5" customHeight="1" thickBot="1" x14ac:dyDescent="0.25">
      <c r="A213" s="483" t="s">
        <v>642</v>
      </c>
      <c r="B213" s="484">
        <v>22</v>
      </c>
      <c r="C213" s="485">
        <v>404</v>
      </c>
      <c r="D213" s="486" t="s">
        <v>919</v>
      </c>
      <c r="E213" s="436" t="s">
        <v>99</v>
      </c>
      <c r="F213" s="487" t="s">
        <v>475</v>
      </c>
      <c r="G213" s="488" t="s">
        <v>476</v>
      </c>
      <c r="H213" s="436" t="s">
        <v>4</v>
      </c>
      <c r="I213" s="436" t="s">
        <v>640</v>
      </c>
      <c r="J213" s="436">
        <v>30</v>
      </c>
      <c r="K213" s="436">
        <v>30</v>
      </c>
      <c r="L213" s="523">
        <v>570</v>
      </c>
      <c r="M213" s="524">
        <v>5</v>
      </c>
      <c r="N213" s="525">
        <f t="shared" si="11"/>
        <v>5</v>
      </c>
      <c r="O213" s="496" t="str">
        <f t="shared" si="10"/>
        <v>OK</v>
      </c>
      <c r="P213" s="498">
        <v>0</v>
      </c>
      <c r="Q213" s="526">
        <v>0</v>
      </c>
      <c r="R213" s="497"/>
    </row>
    <row r="214" spans="1:18" s="20" customFormat="1" ht="31.5" customHeight="1" x14ac:dyDescent="0.2">
      <c r="A214" s="565" t="s">
        <v>642</v>
      </c>
      <c r="B214" s="567">
        <v>23</v>
      </c>
      <c r="C214" s="397">
        <v>405</v>
      </c>
      <c r="D214" s="489" t="s">
        <v>920</v>
      </c>
      <c r="E214" s="399" t="s">
        <v>96</v>
      </c>
      <c r="F214" s="399" t="s">
        <v>237</v>
      </c>
      <c r="G214" s="399" t="s">
        <v>442</v>
      </c>
      <c r="H214" s="399" t="s">
        <v>4</v>
      </c>
      <c r="I214" s="399" t="s">
        <v>641</v>
      </c>
      <c r="J214" s="399">
        <v>30</v>
      </c>
      <c r="K214" s="399">
        <v>30</v>
      </c>
      <c r="L214" s="493">
        <v>370</v>
      </c>
      <c r="M214" s="527">
        <v>1</v>
      </c>
      <c r="N214" s="495">
        <f t="shared" si="11"/>
        <v>1</v>
      </c>
      <c r="O214" s="496" t="str">
        <f t="shared" si="10"/>
        <v>OK</v>
      </c>
      <c r="P214" s="497">
        <v>0</v>
      </c>
      <c r="Q214" s="497">
        <v>0</v>
      </c>
      <c r="R214" s="497">
        <v>0</v>
      </c>
    </row>
    <row r="215" spans="1:18" s="20" customFormat="1" ht="31.5" customHeight="1" thickBot="1" x14ac:dyDescent="0.25">
      <c r="A215" s="566"/>
      <c r="B215" s="568"/>
      <c r="C215" s="409">
        <v>406</v>
      </c>
      <c r="D215" s="412" t="s">
        <v>921</v>
      </c>
      <c r="E215" s="407" t="s">
        <v>96</v>
      </c>
      <c r="F215" s="407" t="s">
        <v>237</v>
      </c>
      <c r="G215" s="407" t="s">
        <v>443</v>
      </c>
      <c r="H215" s="407" t="s">
        <v>4</v>
      </c>
      <c r="I215" s="407" t="s">
        <v>643</v>
      </c>
      <c r="J215" s="407">
        <v>30</v>
      </c>
      <c r="K215" s="407">
        <v>30</v>
      </c>
      <c r="L215" s="504">
        <v>1120</v>
      </c>
      <c r="M215" s="513">
        <v>2</v>
      </c>
      <c r="N215" s="501">
        <f t="shared" si="11"/>
        <v>2</v>
      </c>
      <c r="O215" s="502" t="str">
        <f t="shared" si="10"/>
        <v>OK</v>
      </c>
      <c r="P215" s="503">
        <v>0</v>
      </c>
      <c r="Q215" s="503">
        <v>0</v>
      </c>
      <c r="R215" s="503">
        <v>0</v>
      </c>
    </row>
  </sheetData>
  <mergeCells count="18">
    <mergeCell ref="A73:A107"/>
    <mergeCell ref="B73:B107"/>
    <mergeCell ref="A109:A153"/>
    <mergeCell ref="B109:B153"/>
    <mergeCell ref="A1:C1"/>
    <mergeCell ref="A2:D2"/>
    <mergeCell ref="A4:A60"/>
    <mergeCell ref="B4:B60"/>
    <mergeCell ref="A61:A72"/>
    <mergeCell ref="B61:B72"/>
    <mergeCell ref="A214:A215"/>
    <mergeCell ref="B214:B215"/>
    <mergeCell ref="A154:A177"/>
    <mergeCell ref="B154:B177"/>
    <mergeCell ref="A178:A210"/>
    <mergeCell ref="B178:B210"/>
    <mergeCell ref="A211:A212"/>
    <mergeCell ref="B211:B212"/>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2"/>
  <sheetViews>
    <sheetView topLeftCell="E252" zoomScale="70" zoomScaleNormal="70" workbookViewId="0">
      <selection activeCell="I263" sqref="I263"/>
    </sheetView>
  </sheetViews>
  <sheetFormatPr defaultRowHeight="20.25" x14ac:dyDescent="0.2"/>
  <cols>
    <col min="1" max="1" width="14.7109375" style="1" customWidth="1"/>
    <col min="2" max="2" width="13.5703125" style="4" customWidth="1"/>
    <col min="3" max="3" width="12" style="5" customWidth="1"/>
    <col min="4" max="4" width="106.42578125" style="6" customWidth="1"/>
    <col min="5" max="5" width="18.42578125" style="7" customWidth="1"/>
    <col min="6" max="6" width="10.5703125" style="7" customWidth="1"/>
    <col min="7" max="7" width="21.85546875" style="7" customWidth="1"/>
    <col min="8" max="8" width="14.28515625" style="8" customWidth="1"/>
    <col min="9" max="9" width="20.5703125" style="8" customWidth="1"/>
    <col min="10" max="10" width="13" style="8" customWidth="1"/>
    <col min="11" max="11" width="10.7109375" style="8" customWidth="1"/>
    <col min="12" max="13" width="10.7109375" style="8" bestFit="1" customWidth="1"/>
    <col min="14" max="15" width="10.7109375" style="8" customWidth="1"/>
    <col min="16" max="17" width="12.5703125" style="8" customWidth="1"/>
    <col min="18" max="18" width="9" style="5" hidden="1" customWidth="1"/>
    <col min="19" max="19" width="8.7109375" style="5" hidden="1" customWidth="1"/>
    <col min="20" max="20" width="6.42578125" style="5" hidden="1" customWidth="1"/>
    <col min="21" max="21" width="6.7109375" style="5" hidden="1" customWidth="1"/>
    <col min="22" max="22" width="10.140625" style="5" hidden="1" customWidth="1"/>
    <col min="23" max="23" width="9.7109375" style="5" hidden="1" customWidth="1"/>
    <col min="24" max="29" width="6.85546875" style="5" hidden="1" customWidth="1"/>
    <col min="30" max="31" width="7.85546875" style="5" hidden="1" customWidth="1"/>
    <col min="32" max="36" width="6.85546875" style="5" hidden="1" customWidth="1"/>
    <col min="37" max="37" width="8.140625" style="5" hidden="1" customWidth="1"/>
    <col min="38" max="38" width="8.28515625" style="9" hidden="1" customWidth="1"/>
    <col min="39" max="39" width="11.7109375" style="9" hidden="1" customWidth="1"/>
    <col min="40" max="40" width="13.85546875" style="1" hidden="1" customWidth="1"/>
    <col min="41" max="41" width="15.5703125" style="1" hidden="1" customWidth="1"/>
    <col min="42" max="42" width="11.85546875" style="1" hidden="1" customWidth="1"/>
    <col min="43" max="43" width="13" style="1" hidden="1" customWidth="1"/>
    <col min="44" max="44" width="11.85546875" style="1" hidden="1" customWidth="1"/>
    <col min="45" max="45" width="13.28515625" style="1" hidden="1" customWidth="1"/>
    <col min="46" max="46" width="12" style="1" hidden="1" customWidth="1"/>
    <col min="47" max="47" width="13.140625" style="1" hidden="1" customWidth="1"/>
    <col min="48" max="49" width="13" style="1" hidden="1" customWidth="1"/>
    <col min="50" max="50" width="12.140625" style="1" hidden="1" customWidth="1"/>
    <col min="51" max="51" width="12.5703125" style="1" hidden="1" customWidth="1"/>
    <col min="52" max="52" width="11.5703125" style="1" hidden="1" customWidth="1"/>
    <col min="53" max="53" width="12" style="1" hidden="1" customWidth="1"/>
    <col min="54" max="16384" width="9.140625" style="1"/>
  </cols>
  <sheetData>
    <row r="1" spans="1:53" ht="39.75" customHeight="1" x14ac:dyDescent="0.2">
      <c r="A1" s="552" t="s">
        <v>478</v>
      </c>
      <c r="B1" s="553"/>
      <c r="C1" s="554"/>
      <c r="D1" s="101" t="s">
        <v>479</v>
      </c>
      <c r="E1" s="102" t="s">
        <v>655</v>
      </c>
      <c r="F1" s="286"/>
      <c r="G1" s="286"/>
      <c r="H1" s="287"/>
      <c r="I1" s="287"/>
      <c r="J1" s="287"/>
      <c r="K1" s="287"/>
      <c r="L1" s="287"/>
      <c r="M1" s="287"/>
      <c r="N1" s="287"/>
      <c r="O1" s="287"/>
      <c r="P1" s="287"/>
      <c r="Q1" s="287"/>
      <c r="R1" s="288"/>
      <c r="S1" s="288"/>
      <c r="T1" s="288"/>
      <c r="U1" s="288"/>
      <c r="V1" s="288"/>
      <c r="W1" s="288"/>
      <c r="X1" s="288"/>
      <c r="Y1" s="288"/>
      <c r="Z1" s="288"/>
      <c r="AA1" s="288"/>
      <c r="AB1" s="288"/>
      <c r="AC1" s="288"/>
      <c r="AD1" s="288"/>
      <c r="AE1" s="288"/>
      <c r="AF1" s="288"/>
      <c r="AG1" s="288"/>
      <c r="AH1" s="288"/>
      <c r="AI1" s="288"/>
      <c r="AJ1" s="288"/>
      <c r="AK1" s="288"/>
      <c r="AL1" s="289"/>
    </row>
    <row r="2" spans="1:53" ht="25.5" customHeight="1" x14ac:dyDescent="0.2">
      <c r="A2" s="555" t="s">
        <v>480</v>
      </c>
      <c r="B2" s="556"/>
      <c r="C2" s="556"/>
      <c r="D2" s="556"/>
      <c r="E2" s="103"/>
      <c r="F2" s="286"/>
      <c r="G2" s="286"/>
      <c r="H2" s="287"/>
      <c r="I2" s="287"/>
      <c r="J2" s="287"/>
      <c r="K2" s="287"/>
      <c r="L2" s="287"/>
      <c r="M2" s="287"/>
      <c r="N2" s="287"/>
      <c r="O2" s="287"/>
      <c r="P2" s="287"/>
      <c r="Q2" s="287"/>
      <c r="R2" s="288"/>
      <c r="S2" s="288"/>
      <c r="T2" s="288"/>
      <c r="U2" s="288"/>
      <c r="V2" s="288"/>
      <c r="W2" s="288"/>
      <c r="X2" s="288"/>
      <c r="Y2" s="288"/>
      <c r="Z2" s="288"/>
      <c r="AA2" s="288"/>
      <c r="AB2" s="288"/>
      <c r="AC2" s="288"/>
      <c r="AD2" s="288"/>
      <c r="AE2" s="288"/>
      <c r="AF2" s="288"/>
      <c r="AG2" s="288"/>
      <c r="AH2" s="288"/>
      <c r="AI2" s="288"/>
      <c r="AJ2" s="288"/>
      <c r="AK2" s="288"/>
      <c r="AL2" s="289"/>
    </row>
    <row r="3" spans="1:53" s="2" customFormat="1" ht="179.25" customHeight="1" x14ac:dyDescent="0.2">
      <c r="A3" s="104" t="s">
        <v>481</v>
      </c>
      <c r="B3" s="105" t="s">
        <v>1</v>
      </c>
      <c r="C3" s="106" t="s">
        <v>2</v>
      </c>
      <c r="D3" s="106" t="s">
        <v>482</v>
      </c>
      <c r="E3" s="106" t="s">
        <v>483</v>
      </c>
      <c r="F3" s="106" t="s">
        <v>484</v>
      </c>
      <c r="G3" s="106" t="s">
        <v>485</v>
      </c>
      <c r="H3" s="106" t="s">
        <v>3</v>
      </c>
      <c r="I3" s="106" t="s">
        <v>486</v>
      </c>
      <c r="J3" s="106" t="s">
        <v>487</v>
      </c>
      <c r="K3" s="107" t="s">
        <v>488</v>
      </c>
      <c r="L3" s="107" t="s">
        <v>493</v>
      </c>
      <c r="M3" s="356" t="s">
        <v>664</v>
      </c>
      <c r="N3" s="357" t="s">
        <v>665</v>
      </c>
      <c r="O3" s="108" t="s">
        <v>666</v>
      </c>
      <c r="P3" s="108" t="s">
        <v>667</v>
      </c>
      <c r="Q3" s="108" t="s">
        <v>668</v>
      </c>
      <c r="R3" s="110" t="s">
        <v>116</v>
      </c>
      <c r="S3" s="111" t="s">
        <v>117</v>
      </c>
      <c r="T3" s="112" t="s">
        <v>146</v>
      </c>
      <c r="U3" s="113" t="s">
        <v>147</v>
      </c>
      <c r="V3" s="114" t="s">
        <v>148</v>
      </c>
      <c r="W3" s="115" t="s">
        <v>149</v>
      </c>
      <c r="X3" s="115" t="s">
        <v>150</v>
      </c>
      <c r="Y3" s="115" t="s">
        <v>151</v>
      </c>
      <c r="Z3" s="115" t="s">
        <v>152</v>
      </c>
      <c r="AA3" s="115" t="s">
        <v>153</v>
      </c>
      <c r="AB3" s="115" t="s">
        <v>154</v>
      </c>
      <c r="AC3" s="115" t="s">
        <v>155</v>
      </c>
      <c r="AD3" s="115" t="s">
        <v>156</v>
      </c>
      <c r="AE3" s="115" t="s">
        <v>157</v>
      </c>
      <c r="AF3" s="115" t="s">
        <v>170</v>
      </c>
      <c r="AG3" s="115" t="s">
        <v>169</v>
      </c>
      <c r="AH3" s="116" t="s">
        <v>171</v>
      </c>
      <c r="AI3" s="117" t="s">
        <v>181</v>
      </c>
      <c r="AJ3" s="118" t="s">
        <v>187</v>
      </c>
      <c r="AK3" s="119" t="s">
        <v>182</v>
      </c>
      <c r="AL3" s="109" t="s">
        <v>0</v>
      </c>
      <c r="AM3" s="355" t="s">
        <v>647</v>
      </c>
      <c r="AN3" s="355" t="s">
        <v>648</v>
      </c>
      <c r="AO3" s="355" t="s">
        <v>650</v>
      </c>
      <c r="AP3" s="355" t="s">
        <v>651</v>
      </c>
      <c r="AQ3" s="355" t="s">
        <v>652</v>
      </c>
      <c r="AR3" s="355" t="s">
        <v>653</v>
      </c>
      <c r="AS3" s="355" t="s">
        <v>654</v>
      </c>
      <c r="AT3" s="355" t="s">
        <v>656</v>
      </c>
      <c r="AU3" s="355" t="s">
        <v>657</v>
      </c>
      <c r="AV3" s="355" t="s">
        <v>658</v>
      </c>
      <c r="AW3" s="355" t="s">
        <v>659</v>
      </c>
      <c r="AX3" s="355" t="s">
        <v>660</v>
      </c>
      <c r="AY3" s="355" t="s">
        <v>661</v>
      </c>
      <c r="AZ3" s="355" t="s">
        <v>662</v>
      </c>
      <c r="BA3" s="355" t="s">
        <v>663</v>
      </c>
    </row>
    <row r="4" spans="1:53" s="15" customFormat="1" ht="227.25" thickBot="1" x14ac:dyDescent="0.25">
      <c r="A4" s="239" t="s">
        <v>494</v>
      </c>
      <c r="B4" s="240">
        <v>3</v>
      </c>
      <c r="C4" s="295">
        <v>22</v>
      </c>
      <c r="D4" s="241" t="s">
        <v>495</v>
      </c>
      <c r="E4" s="242" t="s">
        <v>218</v>
      </c>
      <c r="F4" s="243" t="s">
        <v>243</v>
      </c>
      <c r="G4" s="242" t="s">
        <v>312</v>
      </c>
      <c r="H4" s="242" t="s">
        <v>4</v>
      </c>
      <c r="I4" s="242" t="s">
        <v>492</v>
      </c>
      <c r="J4" s="242">
        <v>30</v>
      </c>
      <c r="K4" s="242">
        <v>30</v>
      </c>
      <c r="L4" s="244">
        <v>449.5</v>
      </c>
      <c r="M4" s="358">
        <v>1</v>
      </c>
      <c r="N4" s="367">
        <v>1</v>
      </c>
      <c r="O4" s="373">
        <f>SUM(M4-N4)</f>
        <v>0</v>
      </c>
      <c r="P4" s="379">
        <f>M4*L4</f>
        <v>449.5</v>
      </c>
      <c r="Q4" s="379">
        <f>N4*L4</f>
        <v>449.5</v>
      </c>
      <c r="R4" s="121"/>
      <c r="S4" s="121"/>
      <c r="T4" s="121"/>
      <c r="U4" s="121"/>
      <c r="V4" s="121"/>
      <c r="W4" s="121"/>
      <c r="X4" s="121"/>
      <c r="Y4" s="121"/>
      <c r="Z4" s="121"/>
      <c r="AA4" s="121"/>
      <c r="AB4" s="121"/>
      <c r="AC4" s="121"/>
      <c r="AD4" s="121"/>
      <c r="AE4" s="121"/>
      <c r="AF4" s="121"/>
      <c r="AG4" s="121"/>
      <c r="AH4" s="122">
        <v>1</v>
      </c>
      <c r="AI4" s="121"/>
      <c r="AJ4" s="121"/>
      <c r="AK4" s="121"/>
      <c r="AL4" s="121">
        <f>SUM(R4:W4)+SUM(AH4:AK4)</f>
        <v>1</v>
      </c>
      <c r="AM4" s="221"/>
      <c r="AN4" s="173"/>
      <c r="AO4" s="325">
        <v>1</v>
      </c>
      <c r="AP4" s="310"/>
      <c r="AQ4" s="312"/>
      <c r="AR4" s="312"/>
      <c r="AS4" s="312"/>
      <c r="AT4" s="312"/>
      <c r="AU4" s="312"/>
      <c r="AV4" s="312"/>
      <c r="AW4" s="312"/>
      <c r="AX4" s="346"/>
      <c r="AY4" s="346"/>
      <c r="AZ4" s="346"/>
      <c r="BA4" s="346"/>
    </row>
    <row r="5" spans="1:53" s="15" customFormat="1" ht="15.75" customHeight="1" x14ac:dyDescent="0.2">
      <c r="A5" s="547" t="s">
        <v>494</v>
      </c>
      <c r="B5" s="533">
        <v>4</v>
      </c>
      <c r="C5" s="127">
        <v>23</v>
      </c>
      <c r="D5" s="124" t="s">
        <v>31</v>
      </c>
      <c r="E5" s="125" t="s">
        <v>95</v>
      </c>
      <c r="F5" s="126" t="s">
        <v>194</v>
      </c>
      <c r="G5" s="125" t="s">
        <v>296</v>
      </c>
      <c r="H5" s="125" t="s">
        <v>4</v>
      </c>
      <c r="I5" s="125" t="s">
        <v>583</v>
      </c>
      <c r="J5" s="125">
        <v>30</v>
      </c>
      <c r="K5" s="125">
        <v>30</v>
      </c>
      <c r="L5" s="189">
        <v>46</v>
      </c>
      <c r="M5" s="359">
        <v>1</v>
      </c>
      <c r="N5" s="368">
        <v>0</v>
      </c>
      <c r="O5" s="375">
        <f t="shared" ref="O5:O68" si="0">SUM(M5-N5)</f>
        <v>1</v>
      </c>
      <c r="P5" s="380">
        <f t="shared" ref="P5:P68" si="1">M5*L5</f>
        <v>46</v>
      </c>
      <c r="Q5" s="380">
        <f t="shared" ref="Q5:Q68" si="2">N5*L5</f>
        <v>0</v>
      </c>
      <c r="R5" s="127"/>
      <c r="S5" s="127"/>
      <c r="T5" s="127"/>
      <c r="U5" s="128">
        <v>1</v>
      </c>
      <c r="V5" s="127"/>
      <c r="W5" s="129"/>
      <c r="X5" s="127"/>
      <c r="Y5" s="127"/>
      <c r="Z5" s="127"/>
      <c r="AA5" s="127"/>
      <c r="AB5" s="127"/>
      <c r="AC5" s="127"/>
      <c r="AD5" s="127"/>
      <c r="AE5" s="127"/>
      <c r="AF5" s="127"/>
      <c r="AG5" s="127"/>
      <c r="AH5" s="127"/>
      <c r="AI5" s="127"/>
      <c r="AJ5" s="127"/>
      <c r="AK5" s="129"/>
      <c r="AL5" s="129">
        <f t="shared" ref="AL5:AL67" si="3">SUM(R5:W5)+SUM(AH5:AK5)</f>
        <v>1</v>
      </c>
      <c r="AM5" s="219"/>
      <c r="AN5" s="305"/>
      <c r="AO5" s="311"/>
      <c r="AP5" s="311"/>
      <c r="AQ5" s="311"/>
      <c r="AR5" s="311"/>
      <c r="AS5" s="311"/>
      <c r="AT5" s="311"/>
      <c r="AU5" s="311"/>
      <c r="AV5" s="311"/>
      <c r="AW5" s="311"/>
      <c r="AX5" s="345"/>
      <c r="AY5" s="345"/>
      <c r="AZ5" s="345"/>
      <c r="BA5" s="345"/>
    </row>
    <row r="6" spans="1:53" s="15" customFormat="1" ht="15.75" customHeight="1" x14ac:dyDescent="0.2">
      <c r="A6" s="548"/>
      <c r="B6" s="534"/>
      <c r="C6" s="134">
        <v>24</v>
      </c>
      <c r="D6" s="131" t="s">
        <v>32</v>
      </c>
      <c r="E6" s="132" t="s">
        <v>95</v>
      </c>
      <c r="F6" s="133" t="s">
        <v>194</v>
      </c>
      <c r="G6" s="132" t="s">
        <v>258</v>
      </c>
      <c r="H6" s="132" t="s">
        <v>4</v>
      </c>
      <c r="I6" s="132" t="s">
        <v>584</v>
      </c>
      <c r="J6" s="132">
        <v>30</v>
      </c>
      <c r="K6" s="132">
        <v>30</v>
      </c>
      <c r="L6" s="190">
        <v>31</v>
      </c>
      <c r="M6" s="360">
        <f t="shared" ref="M6:M69" si="4">AL6</f>
        <v>6</v>
      </c>
      <c r="N6" s="372">
        <v>0</v>
      </c>
      <c r="O6" s="373">
        <f t="shared" si="0"/>
        <v>6</v>
      </c>
      <c r="P6" s="381">
        <f t="shared" si="1"/>
        <v>186</v>
      </c>
      <c r="Q6" s="381">
        <f t="shared" si="2"/>
        <v>0</v>
      </c>
      <c r="R6" s="134"/>
      <c r="S6" s="134"/>
      <c r="T6" s="134"/>
      <c r="U6" s="135">
        <v>1</v>
      </c>
      <c r="V6" s="136">
        <v>3</v>
      </c>
      <c r="W6" s="137">
        <f t="shared" ref="W6:W12" si="5">SUM(X6:AE6)</f>
        <v>2</v>
      </c>
      <c r="X6" s="134"/>
      <c r="Y6" s="134"/>
      <c r="Z6" s="134"/>
      <c r="AA6" s="134"/>
      <c r="AB6" s="134"/>
      <c r="AC6" s="138">
        <v>2</v>
      </c>
      <c r="AD6" s="134"/>
      <c r="AE6" s="134"/>
      <c r="AF6" s="134"/>
      <c r="AG6" s="134"/>
      <c r="AH6" s="134"/>
      <c r="AI6" s="134"/>
      <c r="AJ6" s="134"/>
      <c r="AK6" s="139"/>
      <c r="AL6" s="147">
        <f>SUM(R6:W6)+SUM(AH6:AK6)</f>
        <v>6</v>
      </c>
      <c r="AM6" s="220"/>
      <c r="AN6" s="147"/>
      <c r="AO6" s="306"/>
      <c r="AP6" s="306"/>
      <c r="AQ6" s="306"/>
      <c r="AR6" s="306"/>
      <c r="AS6" s="306"/>
      <c r="AT6" s="306"/>
      <c r="AU6" s="306"/>
      <c r="AV6" s="306"/>
      <c r="AW6" s="306"/>
      <c r="AX6" s="312"/>
      <c r="AY6" s="312"/>
      <c r="AZ6" s="312"/>
      <c r="BA6" s="312"/>
    </row>
    <row r="7" spans="1:53" s="15" customFormat="1" ht="15.75" customHeight="1" x14ac:dyDescent="0.2">
      <c r="A7" s="548"/>
      <c r="B7" s="534"/>
      <c r="C7" s="296">
        <v>25</v>
      </c>
      <c r="D7" s="141" t="s">
        <v>496</v>
      </c>
      <c r="E7" s="132" t="s">
        <v>95</v>
      </c>
      <c r="F7" s="133" t="s">
        <v>194</v>
      </c>
      <c r="G7" s="132" t="s">
        <v>263</v>
      </c>
      <c r="H7" s="142" t="s">
        <v>4</v>
      </c>
      <c r="I7" s="193" t="s">
        <v>583</v>
      </c>
      <c r="J7" s="132">
        <v>30</v>
      </c>
      <c r="K7" s="132">
        <v>30</v>
      </c>
      <c r="L7" s="191">
        <v>59</v>
      </c>
      <c r="M7" s="360">
        <f t="shared" si="4"/>
        <v>5</v>
      </c>
      <c r="N7" s="372">
        <v>1</v>
      </c>
      <c r="O7" s="373">
        <f t="shared" si="0"/>
        <v>4</v>
      </c>
      <c r="P7" s="381">
        <f t="shared" si="1"/>
        <v>295</v>
      </c>
      <c r="Q7" s="381">
        <f t="shared" si="2"/>
        <v>59</v>
      </c>
      <c r="R7" s="143"/>
      <c r="S7" s="143"/>
      <c r="T7" s="143"/>
      <c r="U7" s="143"/>
      <c r="V7" s="144">
        <v>3</v>
      </c>
      <c r="W7" s="137">
        <f t="shared" si="5"/>
        <v>1</v>
      </c>
      <c r="X7" s="143"/>
      <c r="Y7" s="143"/>
      <c r="Z7" s="143"/>
      <c r="AA7" s="143"/>
      <c r="AB7" s="143"/>
      <c r="AC7" s="143"/>
      <c r="AD7" s="143"/>
      <c r="AE7" s="145">
        <v>1</v>
      </c>
      <c r="AF7" s="143"/>
      <c r="AG7" s="143"/>
      <c r="AH7" s="143"/>
      <c r="AI7" s="143"/>
      <c r="AJ7" s="146">
        <v>1</v>
      </c>
      <c r="AK7" s="147"/>
      <c r="AL7" s="147">
        <f t="shared" ref="AL7:AL13" si="6">SUM(R7:W7)+SUM(AH7:AK7)</f>
        <v>5</v>
      </c>
      <c r="AM7" s="220"/>
      <c r="AN7" s="147"/>
      <c r="AO7" s="307"/>
      <c r="AP7" s="307"/>
      <c r="AQ7" s="306"/>
      <c r="AR7" s="320">
        <v>1</v>
      </c>
      <c r="AS7" s="306"/>
      <c r="AT7" s="306"/>
      <c r="AU7" s="306"/>
      <c r="AV7" s="306"/>
      <c r="AW7" s="306"/>
      <c r="AX7" s="312"/>
      <c r="AY7" s="312"/>
      <c r="AZ7" s="312"/>
      <c r="BA7" s="312"/>
    </row>
    <row r="8" spans="1:53" s="15" customFormat="1" ht="15.75" customHeight="1" x14ac:dyDescent="0.2">
      <c r="A8" s="548"/>
      <c r="B8" s="534"/>
      <c r="C8" s="143">
        <v>26</v>
      </c>
      <c r="D8" s="149" t="s">
        <v>497</v>
      </c>
      <c r="E8" s="132" t="s">
        <v>95</v>
      </c>
      <c r="F8" s="133" t="s">
        <v>194</v>
      </c>
      <c r="G8" s="132" t="s">
        <v>264</v>
      </c>
      <c r="H8" s="142" t="s">
        <v>4</v>
      </c>
      <c r="I8" s="142" t="s">
        <v>584</v>
      </c>
      <c r="J8" s="132">
        <v>30</v>
      </c>
      <c r="K8" s="132">
        <v>30</v>
      </c>
      <c r="L8" s="191">
        <v>22</v>
      </c>
      <c r="M8" s="360">
        <f t="shared" si="4"/>
        <v>4</v>
      </c>
      <c r="N8" s="372">
        <v>0</v>
      </c>
      <c r="O8" s="373">
        <f t="shared" si="0"/>
        <v>4</v>
      </c>
      <c r="P8" s="381">
        <f t="shared" si="1"/>
        <v>88</v>
      </c>
      <c r="Q8" s="381">
        <f t="shared" si="2"/>
        <v>0</v>
      </c>
      <c r="R8" s="143"/>
      <c r="S8" s="143"/>
      <c r="T8" s="143"/>
      <c r="U8" s="143"/>
      <c r="V8" s="144">
        <v>3</v>
      </c>
      <c r="W8" s="137">
        <f t="shared" si="5"/>
        <v>1</v>
      </c>
      <c r="X8" s="143"/>
      <c r="Y8" s="143"/>
      <c r="Z8" s="143"/>
      <c r="AA8" s="143"/>
      <c r="AB8" s="145">
        <v>1</v>
      </c>
      <c r="AC8" s="143"/>
      <c r="AD8" s="143"/>
      <c r="AE8" s="143"/>
      <c r="AF8" s="143"/>
      <c r="AG8" s="143"/>
      <c r="AH8" s="143"/>
      <c r="AI8" s="143"/>
      <c r="AJ8" s="143"/>
      <c r="AK8" s="147"/>
      <c r="AL8" s="147">
        <f t="shared" si="6"/>
        <v>4</v>
      </c>
      <c r="AM8" s="220"/>
      <c r="AN8" s="147"/>
      <c r="AO8" s="306"/>
      <c r="AP8" s="306"/>
      <c r="AQ8" s="306"/>
      <c r="AR8" s="306"/>
      <c r="AS8" s="306"/>
      <c r="AT8" s="306"/>
      <c r="AU8" s="306"/>
      <c r="AV8" s="306"/>
      <c r="AW8" s="306"/>
      <c r="AX8" s="312"/>
      <c r="AY8" s="312"/>
      <c r="AZ8" s="312"/>
      <c r="BA8" s="312"/>
    </row>
    <row r="9" spans="1:53" s="15" customFormat="1" ht="15.75" customHeight="1" x14ac:dyDescent="0.2">
      <c r="A9" s="548"/>
      <c r="B9" s="534"/>
      <c r="C9" s="143">
        <v>27</v>
      </c>
      <c r="D9" s="149" t="s">
        <v>498</v>
      </c>
      <c r="E9" s="132" t="s">
        <v>95</v>
      </c>
      <c r="F9" s="133" t="s">
        <v>194</v>
      </c>
      <c r="G9" s="132" t="s">
        <v>265</v>
      </c>
      <c r="H9" s="142" t="s">
        <v>4</v>
      </c>
      <c r="I9" s="193" t="s">
        <v>585</v>
      </c>
      <c r="J9" s="132">
        <v>30</v>
      </c>
      <c r="K9" s="132">
        <v>30</v>
      </c>
      <c r="L9" s="191">
        <v>25</v>
      </c>
      <c r="M9" s="360">
        <f t="shared" si="4"/>
        <v>5</v>
      </c>
      <c r="N9" s="372">
        <v>0</v>
      </c>
      <c r="O9" s="373">
        <f t="shared" si="0"/>
        <v>5</v>
      </c>
      <c r="P9" s="381">
        <f t="shared" si="1"/>
        <v>125</v>
      </c>
      <c r="Q9" s="381">
        <f t="shared" si="2"/>
        <v>0</v>
      </c>
      <c r="R9" s="143"/>
      <c r="S9" s="143"/>
      <c r="T9" s="143"/>
      <c r="U9" s="143"/>
      <c r="V9" s="144">
        <v>3</v>
      </c>
      <c r="W9" s="137">
        <f t="shared" si="5"/>
        <v>2</v>
      </c>
      <c r="X9" s="143"/>
      <c r="Y9" s="143"/>
      <c r="Z9" s="143"/>
      <c r="AA9" s="143"/>
      <c r="AB9" s="143"/>
      <c r="AC9" s="145">
        <v>2</v>
      </c>
      <c r="AD9" s="143"/>
      <c r="AE9" s="143"/>
      <c r="AF9" s="143"/>
      <c r="AG9" s="143"/>
      <c r="AH9" s="143"/>
      <c r="AI9" s="143"/>
      <c r="AJ9" s="143"/>
      <c r="AK9" s="147"/>
      <c r="AL9" s="147">
        <f t="shared" si="6"/>
        <v>5</v>
      </c>
      <c r="AM9" s="220"/>
      <c r="AN9" s="147"/>
      <c r="AO9" s="306"/>
      <c r="AP9" s="306"/>
      <c r="AQ9" s="306"/>
      <c r="AR9" s="306"/>
      <c r="AS9" s="306"/>
      <c r="AT9" s="306"/>
      <c r="AU9" s="306"/>
      <c r="AV9" s="306"/>
      <c r="AW9" s="306"/>
      <c r="AX9" s="312"/>
      <c r="AY9" s="312"/>
      <c r="AZ9" s="312"/>
      <c r="BA9" s="312"/>
    </row>
    <row r="10" spans="1:53" s="15" customFormat="1" ht="30.75" customHeight="1" x14ac:dyDescent="0.2">
      <c r="A10" s="548"/>
      <c r="B10" s="534"/>
      <c r="C10" s="143">
        <v>28</v>
      </c>
      <c r="D10" s="149" t="s">
        <v>499</v>
      </c>
      <c r="E10" s="132" t="s">
        <v>95</v>
      </c>
      <c r="F10" s="133" t="s">
        <v>194</v>
      </c>
      <c r="G10" s="132" t="s">
        <v>269</v>
      </c>
      <c r="H10" s="142" t="s">
        <v>30</v>
      </c>
      <c r="I10" s="194" t="s">
        <v>583</v>
      </c>
      <c r="J10" s="132">
        <v>30</v>
      </c>
      <c r="K10" s="132">
        <v>30</v>
      </c>
      <c r="L10" s="191">
        <v>75</v>
      </c>
      <c r="M10" s="360">
        <f t="shared" si="4"/>
        <v>3</v>
      </c>
      <c r="N10" s="372">
        <v>0</v>
      </c>
      <c r="O10" s="373">
        <f t="shared" si="0"/>
        <v>3</v>
      </c>
      <c r="P10" s="381">
        <f t="shared" si="1"/>
        <v>225</v>
      </c>
      <c r="Q10" s="381">
        <f t="shared" si="2"/>
        <v>0</v>
      </c>
      <c r="R10" s="143"/>
      <c r="S10" s="147"/>
      <c r="T10" s="143"/>
      <c r="U10" s="150">
        <v>2</v>
      </c>
      <c r="V10" s="143"/>
      <c r="W10" s="137">
        <f t="shared" si="5"/>
        <v>1</v>
      </c>
      <c r="X10" s="143"/>
      <c r="Y10" s="143"/>
      <c r="Z10" s="143"/>
      <c r="AA10" s="143"/>
      <c r="AB10" s="143"/>
      <c r="AC10" s="143"/>
      <c r="AD10" s="143"/>
      <c r="AE10" s="145">
        <v>1</v>
      </c>
      <c r="AF10" s="143"/>
      <c r="AG10" s="143"/>
      <c r="AH10" s="143"/>
      <c r="AI10" s="143"/>
      <c r="AJ10" s="143"/>
      <c r="AK10" s="147"/>
      <c r="AL10" s="147">
        <f t="shared" si="6"/>
        <v>3</v>
      </c>
      <c r="AM10" s="220"/>
      <c r="AN10" s="147"/>
      <c r="AO10" s="306"/>
      <c r="AP10" s="306"/>
      <c r="AQ10" s="306"/>
      <c r="AR10" s="306"/>
      <c r="AS10" s="306"/>
      <c r="AT10" s="306"/>
      <c r="AU10" s="306"/>
      <c r="AV10" s="306"/>
      <c r="AW10" s="306"/>
      <c r="AX10" s="312"/>
      <c r="AY10" s="312"/>
      <c r="AZ10" s="312"/>
      <c r="BA10" s="312"/>
    </row>
    <row r="11" spans="1:53" s="15" customFormat="1" ht="15.75" customHeight="1" x14ac:dyDescent="0.25">
      <c r="A11" s="548"/>
      <c r="B11" s="534"/>
      <c r="C11" s="143">
        <v>29</v>
      </c>
      <c r="D11" s="151" t="s">
        <v>500</v>
      </c>
      <c r="E11" s="152" t="s">
        <v>95</v>
      </c>
      <c r="F11" s="153" t="s">
        <v>194</v>
      </c>
      <c r="G11" s="152" t="s">
        <v>287</v>
      </c>
      <c r="H11" s="142" t="s">
        <v>30</v>
      </c>
      <c r="I11" s="142" t="s">
        <v>583</v>
      </c>
      <c r="J11" s="132">
        <v>30</v>
      </c>
      <c r="K11" s="132">
        <v>30</v>
      </c>
      <c r="L11" s="191">
        <v>17.5</v>
      </c>
      <c r="M11" s="360">
        <f t="shared" si="4"/>
        <v>2</v>
      </c>
      <c r="N11" s="372">
        <v>0</v>
      </c>
      <c r="O11" s="373">
        <f t="shared" si="0"/>
        <v>2</v>
      </c>
      <c r="P11" s="381">
        <f t="shared" si="1"/>
        <v>35</v>
      </c>
      <c r="Q11" s="381">
        <f t="shared" si="2"/>
        <v>0</v>
      </c>
      <c r="R11" s="143"/>
      <c r="S11" s="147"/>
      <c r="T11" s="143"/>
      <c r="U11" s="143"/>
      <c r="V11" s="143"/>
      <c r="W11" s="137">
        <f t="shared" si="5"/>
        <v>2</v>
      </c>
      <c r="X11" s="143"/>
      <c r="Y11" s="143"/>
      <c r="Z11" s="143"/>
      <c r="AA11" s="143"/>
      <c r="AB11" s="143"/>
      <c r="AC11" s="145">
        <v>2</v>
      </c>
      <c r="AD11" s="143"/>
      <c r="AE11" s="143"/>
      <c r="AF11" s="143"/>
      <c r="AG11" s="143"/>
      <c r="AH11" s="143"/>
      <c r="AI11" s="143"/>
      <c r="AJ11" s="143"/>
      <c r="AK11" s="147"/>
      <c r="AL11" s="147">
        <f t="shared" si="6"/>
        <v>2</v>
      </c>
      <c r="AM11" s="220"/>
      <c r="AN11" s="147"/>
      <c r="AO11" s="306"/>
      <c r="AP11" s="306"/>
      <c r="AQ11" s="306"/>
      <c r="AR11" s="306"/>
      <c r="AS11" s="306"/>
      <c r="AT11" s="306"/>
      <c r="AU11" s="306"/>
      <c r="AV11" s="306"/>
      <c r="AW11" s="306"/>
      <c r="AX11" s="312"/>
      <c r="AY11" s="312"/>
      <c r="AZ11" s="312"/>
      <c r="BA11" s="312"/>
    </row>
    <row r="12" spans="1:53" s="15" customFormat="1" ht="15.75" customHeight="1" x14ac:dyDescent="0.2">
      <c r="A12" s="548"/>
      <c r="B12" s="534"/>
      <c r="C12" s="143">
        <v>30</v>
      </c>
      <c r="D12" s="154" t="s">
        <v>501</v>
      </c>
      <c r="E12" s="132" t="s">
        <v>95</v>
      </c>
      <c r="F12" s="133" t="s">
        <v>197</v>
      </c>
      <c r="G12" s="132" t="s">
        <v>260</v>
      </c>
      <c r="H12" s="142" t="s">
        <v>4</v>
      </c>
      <c r="I12" s="142" t="s">
        <v>583</v>
      </c>
      <c r="J12" s="132">
        <v>30</v>
      </c>
      <c r="K12" s="132">
        <v>30</v>
      </c>
      <c r="L12" s="191">
        <v>18.5</v>
      </c>
      <c r="M12" s="360">
        <f t="shared" si="4"/>
        <v>6</v>
      </c>
      <c r="N12" s="372">
        <v>1</v>
      </c>
      <c r="O12" s="373">
        <f t="shared" si="0"/>
        <v>5</v>
      </c>
      <c r="P12" s="381">
        <f t="shared" si="1"/>
        <v>111</v>
      </c>
      <c r="Q12" s="381">
        <f t="shared" si="2"/>
        <v>18.5</v>
      </c>
      <c r="R12" s="147"/>
      <c r="S12" s="147"/>
      <c r="T12" s="147"/>
      <c r="U12" s="147"/>
      <c r="V12" s="155">
        <v>2</v>
      </c>
      <c r="W12" s="137">
        <f t="shared" si="5"/>
        <v>2</v>
      </c>
      <c r="X12" s="147"/>
      <c r="Y12" s="147"/>
      <c r="Z12" s="147"/>
      <c r="AA12" s="147"/>
      <c r="AB12" s="147"/>
      <c r="AC12" s="137">
        <v>2</v>
      </c>
      <c r="AD12" s="147"/>
      <c r="AE12" s="147"/>
      <c r="AF12" s="147"/>
      <c r="AG12" s="147"/>
      <c r="AH12" s="156">
        <v>2</v>
      </c>
      <c r="AI12" s="147"/>
      <c r="AJ12" s="147"/>
      <c r="AK12" s="147"/>
      <c r="AL12" s="147">
        <f t="shared" si="6"/>
        <v>6</v>
      </c>
      <c r="AM12" s="220"/>
      <c r="AN12" s="147"/>
      <c r="AO12" s="320">
        <v>1</v>
      </c>
      <c r="AP12" s="306"/>
      <c r="AQ12" s="306"/>
      <c r="AR12" s="306"/>
      <c r="AS12" s="306"/>
      <c r="AT12" s="306"/>
      <c r="AU12" s="306"/>
      <c r="AV12" s="306"/>
      <c r="AW12" s="306"/>
      <c r="AX12" s="312"/>
      <c r="AY12" s="312"/>
      <c r="AZ12" s="312"/>
      <c r="BA12" s="312"/>
    </row>
    <row r="13" spans="1:53" s="15" customFormat="1" ht="75" x14ac:dyDescent="0.2">
      <c r="A13" s="548"/>
      <c r="B13" s="534"/>
      <c r="C13" s="143">
        <v>31</v>
      </c>
      <c r="D13" s="154" t="s">
        <v>502</v>
      </c>
      <c r="E13" s="132" t="s">
        <v>95</v>
      </c>
      <c r="F13" s="133" t="s">
        <v>197</v>
      </c>
      <c r="G13" s="132" t="s">
        <v>282</v>
      </c>
      <c r="H13" s="142" t="s">
        <v>4</v>
      </c>
      <c r="I13" s="195" t="s">
        <v>583</v>
      </c>
      <c r="J13" s="132">
        <v>30</v>
      </c>
      <c r="K13" s="132">
        <v>30</v>
      </c>
      <c r="L13" s="191">
        <v>123</v>
      </c>
      <c r="M13" s="360">
        <f t="shared" si="4"/>
        <v>3</v>
      </c>
      <c r="N13" s="372">
        <v>2</v>
      </c>
      <c r="O13" s="373">
        <f t="shared" si="0"/>
        <v>1</v>
      </c>
      <c r="P13" s="381">
        <f t="shared" si="1"/>
        <v>369</v>
      </c>
      <c r="Q13" s="381">
        <f t="shared" si="2"/>
        <v>246</v>
      </c>
      <c r="R13" s="147"/>
      <c r="S13" s="147"/>
      <c r="T13" s="147"/>
      <c r="U13" s="147"/>
      <c r="V13" s="147"/>
      <c r="W13" s="147"/>
      <c r="X13" s="147"/>
      <c r="Y13" s="147"/>
      <c r="Z13" s="147"/>
      <c r="AA13" s="147"/>
      <c r="AB13" s="147"/>
      <c r="AC13" s="147"/>
      <c r="AD13" s="147"/>
      <c r="AE13" s="147"/>
      <c r="AF13" s="147"/>
      <c r="AG13" s="147"/>
      <c r="AH13" s="156">
        <v>3</v>
      </c>
      <c r="AI13" s="147"/>
      <c r="AJ13" s="147"/>
      <c r="AK13" s="147"/>
      <c r="AL13" s="147">
        <f t="shared" si="6"/>
        <v>3</v>
      </c>
      <c r="AM13" s="220"/>
      <c r="AN13" s="147"/>
      <c r="AO13" s="320">
        <v>2</v>
      </c>
      <c r="AP13" s="306"/>
      <c r="AQ13" s="306"/>
      <c r="AR13" s="306"/>
      <c r="AS13" s="306"/>
      <c r="AT13" s="306"/>
      <c r="AU13" s="306"/>
      <c r="AV13" s="306"/>
      <c r="AW13" s="306"/>
      <c r="AX13" s="312"/>
      <c r="AY13" s="312"/>
      <c r="AZ13" s="312"/>
      <c r="BA13" s="312"/>
    </row>
    <row r="14" spans="1:53" s="15" customFormat="1" ht="60" x14ac:dyDescent="0.2">
      <c r="A14" s="548"/>
      <c r="B14" s="534"/>
      <c r="C14" s="143">
        <v>32</v>
      </c>
      <c r="D14" s="154" t="s">
        <v>503</v>
      </c>
      <c r="E14" s="142" t="s">
        <v>95</v>
      </c>
      <c r="F14" s="157" t="s">
        <v>197</v>
      </c>
      <c r="G14" s="142" t="s">
        <v>282</v>
      </c>
      <c r="H14" s="142" t="s">
        <v>4</v>
      </c>
      <c r="I14" s="142" t="s">
        <v>583</v>
      </c>
      <c r="J14" s="132">
        <v>30</v>
      </c>
      <c r="K14" s="132">
        <v>30</v>
      </c>
      <c r="L14" s="191">
        <v>343</v>
      </c>
      <c r="M14" s="360">
        <f t="shared" si="4"/>
        <v>1</v>
      </c>
      <c r="N14" s="372">
        <v>1</v>
      </c>
      <c r="O14" s="373">
        <f t="shared" si="0"/>
        <v>0</v>
      </c>
      <c r="P14" s="381">
        <f t="shared" si="1"/>
        <v>343</v>
      </c>
      <c r="Q14" s="381">
        <f t="shared" si="2"/>
        <v>343</v>
      </c>
      <c r="R14" s="147"/>
      <c r="S14" s="147"/>
      <c r="T14" s="147"/>
      <c r="U14" s="147"/>
      <c r="V14" s="147"/>
      <c r="W14" s="147"/>
      <c r="X14" s="147"/>
      <c r="Y14" s="147"/>
      <c r="Z14" s="147"/>
      <c r="AA14" s="147"/>
      <c r="AB14" s="147"/>
      <c r="AC14" s="147"/>
      <c r="AD14" s="147"/>
      <c r="AE14" s="147"/>
      <c r="AF14" s="147"/>
      <c r="AG14" s="147"/>
      <c r="AH14" s="156">
        <v>1</v>
      </c>
      <c r="AI14" s="147"/>
      <c r="AJ14" s="147"/>
      <c r="AK14" s="147"/>
      <c r="AL14" s="147">
        <f t="shared" si="3"/>
        <v>1</v>
      </c>
      <c r="AM14" s="220"/>
      <c r="AN14" s="147"/>
      <c r="AO14" s="320">
        <v>1</v>
      </c>
      <c r="AP14" s="306"/>
      <c r="AQ14" s="306"/>
      <c r="AR14" s="306"/>
      <c r="AS14" s="306"/>
      <c r="AT14" s="306"/>
      <c r="AU14" s="306"/>
      <c r="AV14" s="306"/>
      <c r="AW14" s="306"/>
      <c r="AX14" s="312"/>
      <c r="AY14" s="312"/>
      <c r="AZ14" s="312"/>
      <c r="BA14" s="312"/>
    </row>
    <row r="15" spans="1:53" s="15" customFormat="1" ht="30" x14ac:dyDescent="0.2">
      <c r="A15" s="548"/>
      <c r="B15" s="534"/>
      <c r="C15" s="143">
        <v>33</v>
      </c>
      <c r="D15" s="158" t="s">
        <v>504</v>
      </c>
      <c r="E15" s="132" t="s">
        <v>95</v>
      </c>
      <c r="F15" s="133" t="s">
        <v>194</v>
      </c>
      <c r="G15" s="132" t="s">
        <v>299</v>
      </c>
      <c r="H15" s="142" t="s">
        <v>4</v>
      </c>
      <c r="I15" s="142" t="s">
        <v>583</v>
      </c>
      <c r="J15" s="132">
        <v>30</v>
      </c>
      <c r="K15" s="132">
        <v>30</v>
      </c>
      <c r="L15" s="191">
        <v>41</v>
      </c>
      <c r="M15" s="360">
        <f t="shared" si="4"/>
        <v>7</v>
      </c>
      <c r="N15" s="372">
        <v>0</v>
      </c>
      <c r="O15" s="373">
        <f t="shared" si="0"/>
        <v>7</v>
      </c>
      <c r="P15" s="381">
        <f t="shared" si="1"/>
        <v>287</v>
      </c>
      <c r="Q15" s="381">
        <f t="shared" si="2"/>
        <v>0</v>
      </c>
      <c r="R15" s="143"/>
      <c r="S15" s="143"/>
      <c r="T15" s="143"/>
      <c r="U15" s="150">
        <v>2</v>
      </c>
      <c r="V15" s="143"/>
      <c r="W15" s="137">
        <f>SUM(X15:AE15)</f>
        <v>5</v>
      </c>
      <c r="X15" s="143"/>
      <c r="Y15" s="143"/>
      <c r="Z15" s="143"/>
      <c r="AA15" s="143"/>
      <c r="AB15" s="145">
        <v>1</v>
      </c>
      <c r="AC15" s="145">
        <v>2</v>
      </c>
      <c r="AD15" s="145">
        <v>1</v>
      </c>
      <c r="AE15" s="145">
        <v>1</v>
      </c>
      <c r="AF15" s="143"/>
      <c r="AG15" s="143"/>
      <c r="AH15" s="143"/>
      <c r="AI15" s="143"/>
      <c r="AJ15" s="143"/>
      <c r="AK15" s="147"/>
      <c r="AL15" s="220">
        <f t="shared" si="3"/>
        <v>7</v>
      </c>
      <c r="AM15" s="220"/>
      <c r="AN15" s="147"/>
      <c r="AO15" s="306"/>
      <c r="AP15" s="306"/>
      <c r="AQ15" s="306"/>
      <c r="AR15" s="306"/>
      <c r="AS15" s="306"/>
      <c r="AT15" s="306"/>
      <c r="AU15" s="306"/>
      <c r="AV15" s="306"/>
      <c r="AW15" s="306"/>
      <c r="AX15" s="312"/>
      <c r="AY15" s="312"/>
      <c r="AZ15" s="312"/>
      <c r="BA15" s="312"/>
    </row>
    <row r="16" spans="1:53" s="15" customFormat="1" ht="15.75" customHeight="1" x14ac:dyDescent="0.2">
      <c r="A16" s="548"/>
      <c r="B16" s="534"/>
      <c r="C16" s="143">
        <v>34</v>
      </c>
      <c r="D16" s="158" t="s">
        <v>505</v>
      </c>
      <c r="E16" s="159" t="s">
        <v>95</v>
      </c>
      <c r="F16" s="133" t="s">
        <v>194</v>
      </c>
      <c r="G16" s="132" t="s">
        <v>301</v>
      </c>
      <c r="H16" s="142" t="s">
        <v>4</v>
      </c>
      <c r="I16" s="142" t="s">
        <v>583</v>
      </c>
      <c r="J16" s="132">
        <v>30</v>
      </c>
      <c r="K16" s="132">
        <v>30</v>
      </c>
      <c r="L16" s="191">
        <v>34.43</v>
      </c>
      <c r="M16" s="360">
        <f t="shared" si="4"/>
        <v>3</v>
      </c>
      <c r="N16" s="372">
        <v>0</v>
      </c>
      <c r="O16" s="373">
        <f t="shared" si="0"/>
        <v>3</v>
      </c>
      <c r="P16" s="381">
        <f t="shared" si="1"/>
        <v>103.28999999999999</v>
      </c>
      <c r="Q16" s="381">
        <f t="shared" si="2"/>
        <v>0</v>
      </c>
      <c r="R16" s="143"/>
      <c r="S16" s="143"/>
      <c r="T16" s="143"/>
      <c r="U16" s="143"/>
      <c r="V16" s="143"/>
      <c r="W16" s="137">
        <f>SUM(X16:AE16)</f>
        <v>3</v>
      </c>
      <c r="X16" s="143"/>
      <c r="Y16" s="143"/>
      <c r="Z16" s="143"/>
      <c r="AA16" s="143"/>
      <c r="AB16" s="143"/>
      <c r="AC16" s="145">
        <v>3</v>
      </c>
      <c r="AD16" s="143"/>
      <c r="AE16" s="143"/>
      <c r="AF16" s="143"/>
      <c r="AG16" s="143"/>
      <c r="AH16" s="143"/>
      <c r="AI16" s="143"/>
      <c r="AJ16" s="143"/>
      <c r="AK16" s="147"/>
      <c r="AL16" s="220">
        <f t="shared" si="3"/>
        <v>3</v>
      </c>
      <c r="AM16" s="220"/>
      <c r="AN16" s="147"/>
      <c r="AO16" s="306"/>
      <c r="AP16" s="306"/>
      <c r="AQ16" s="306"/>
      <c r="AR16" s="306"/>
      <c r="AS16" s="306"/>
      <c r="AT16" s="306"/>
      <c r="AU16" s="306"/>
      <c r="AV16" s="306"/>
      <c r="AW16" s="306"/>
      <c r="AX16" s="312"/>
      <c r="AY16" s="312"/>
      <c r="AZ16" s="312"/>
      <c r="BA16" s="312"/>
    </row>
    <row r="17" spans="1:53" s="15" customFormat="1" ht="45" x14ac:dyDescent="0.2">
      <c r="A17" s="548"/>
      <c r="B17" s="534"/>
      <c r="C17" s="143">
        <v>35</v>
      </c>
      <c r="D17" s="149" t="s">
        <v>506</v>
      </c>
      <c r="E17" s="132" t="s">
        <v>95</v>
      </c>
      <c r="F17" s="133" t="s">
        <v>194</v>
      </c>
      <c r="G17" s="132" t="s">
        <v>267</v>
      </c>
      <c r="H17" s="142" t="s">
        <v>4</v>
      </c>
      <c r="I17" s="142" t="s">
        <v>586</v>
      </c>
      <c r="J17" s="132">
        <v>30</v>
      </c>
      <c r="K17" s="132">
        <v>30</v>
      </c>
      <c r="L17" s="191">
        <v>38.75</v>
      </c>
      <c r="M17" s="360">
        <f t="shared" si="4"/>
        <v>11</v>
      </c>
      <c r="N17" s="372">
        <v>0</v>
      </c>
      <c r="O17" s="373">
        <f t="shared" si="0"/>
        <v>11</v>
      </c>
      <c r="P17" s="381">
        <f t="shared" si="1"/>
        <v>426.25</v>
      </c>
      <c r="Q17" s="381">
        <f t="shared" si="2"/>
        <v>0</v>
      </c>
      <c r="R17" s="143"/>
      <c r="S17" s="160">
        <v>2</v>
      </c>
      <c r="T17" s="143"/>
      <c r="U17" s="150">
        <v>1</v>
      </c>
      <c r="V17" s="143"/>
      <c r="W17" s="137">
        <f>SUM(X17:AE17)</f>
        <v>8</v>
      </c>
      <c r="X17" s="143"/>
      <c r="Y17" s="143"/>
      <c r="Z17" s="145">
        <v>1</v>
      </c>
      <c r="AA17" s="143"/>
      <c r="AB17" s="143"/>
      <c r="AC17" s="145">
        <v>6</v>
      </c>
      <c r="AD17" s="145">
        <v>1</v>
      </c>
      <c r="AE17" s="143"/>
      <c r="AF17" s="143"/>
      <c r="AG17" s="143"/>
      <c r="AH17" s="143"/>
      <c r="AI17" s="143"/>
      <c r="AJ17" s="143"/>
      <c r="AK17" s="147"/>
      <c r="AL17" s="220">
        <f t="shared" si="3"/>
        <v>11</v>
      </c>
      <c r="AM17" s="220"/>
      <c r="AN17" s="147"/>
      <c r="AO17" s="306"/>
      <c r="AP17" s="306"/>
      <c r="AQ17" s="306"/>
      <c r="AR17" s="306"/>
      <c r="AS17" s="306"/>
      <c r="AT17" s="306"/>
      <c r="AU17" s="306"/>
      <c r="AV17" s="306"/>
      <c r="AW17" s="306"/>
      <c r="AX17" s="312"/>
      <c r="AY17" s="312"/>
      <c r="AZ17" s="312"/>
      <c r="BA17" s="312"/>
    </row>
    <row r="18" spans="1:53" s="3" customFormat="1" ht="45" x14ac:dyDescent="0.2">
      <c r="A18" s="548"/>
      <c r="B18" s="534"/>
      <c r="C18" s="143">
        <v>36</v>
      </c>
      <c r="D18" s="149" t="s">
        <v>507</v>
      </c>
      <c r="E18" s="132" t="s">
        <v>95</v>
      </c>
      <c r="F18" s="133" t="s">
        <v>194</v>
      </c>
      <c r="G18" s="132" t="s">
        <v>298</v>
      </c>
      <c r="H18" s="142" t="s">
        <v>4</v>
      </c>
      <c r="I18" s="142" t="s">
        <v>583</v>
      </c>
      <c r="J18" s="132">
        <v>30</v>
      </c>
      <c r="K18" s="132">
        <v>30</v>
      </c>
      <c r="L18" s="191">
        <v>43.6</v>
      </c>
      <c r="M18" s="360">
        <f t="shared" si="4"/>
        <v>8</v>
      </c>
      <c r="N18" s="372">
        <v>2</v>
      </c>
      <c r="O18" s="373">
        <f t="shared" si="0"/>
        <v>6</v>
      </c>
      <c r="P18" s="381">
        <f t="shared" si="1"/>
        <v>348.8</v>
      </c>
      <c r="Q18" s="381">
        <f t="shared" si="2"/>
        <v>87.2</v>
      </c>
      <c r="R18" s="143"/>
      <c r="S18" s="160">
        <v>2</v>
      </c>
      <c r="T18" s="143"/>
      <c r="U18" s="150">
        <v>2</v>
      </c>
      <c r="V18" s="143"/>
      <c r="W18" s="137">
        <f>SUM(X18:AE18)</f>
        <v>4</v>
      </c>
      <c r="X18" s="143"/>
      <c r="Y18" s="143"/>
      <c r="Z18" s="143"/>
      <c r="AA18" s="143"/>
      <c r="AB18" s="143"/>
      <c r="AC18" s="145">
        <v>3</v>
      </c>
      <c r="AD18" s="145">
        <v>1</v>
      </c>
      <c r="AE18" s="143"/>
      <c r="AF18" s="143"/>
      <c r="AG18" s="143"/>
      <c r="AH18" s="143"/>
      <c r="AI18" s="143"/>
      <c r="AJ18" s="143"/>
      <c r="AK18" s="147"/>
      <c r="AL18" s="220">
        <f t="shared" si="3"/>
        <v>8</v>
      </c>
      <c r="AM18" s="220"/>
      <c r="AN18" s="147"/>
      <c r="AO18" s="306"/>
      <c r="AP18" s="306"/>
      <c r="AQ18" s="307"/>
      <c r="AR18" s="307"/>
      <c r="AS18" s="307"/>
      <c r="AT18" s="307"/>
      <c r="AU18" s="307"/>
      <c r="AV18" s="307"/>
      <c r="AW18" s="307"/>
      <c r="AX18" s="312"/>
      <c r="AY18" s="312"/>
      <c r="AZ18" s="322">
        <v>2</v>
      </c>
      <c r="BA18" s="312"/>
    </row>
    <row r="19" spans="1:53" s="3" customFormat="1" ht="45" x14ac:dyDescent="0.2">
      <c r="A19" s="548"/>
      <c r="B19" s="534"/>
      <c r="C19" s="143">
        <v>37</v>
      </c>
      <c r="D19" s="158" t="s">
        <v>508</v>
      </c>
      <c r="E19" s="132" t="s">
        <v>95</v>
      </c>
      <c r="F19" s="133" t="s">
        <v>194</v>
      </c>
      <c r="G19" s="132" t="s">
        <v>268</v>
      </c>
      <c r="H19" s="142" t="s">
        <v>4</v>
      </c>
      <c r="I19" s="195" t="s">
        <v>583</v>
      </c>
      <c r="J19" s="132">
        <v>30</v>
      </c>
      <c r="K19" s="132">
        <v>30</v>
      </c>
      <c r="L19" s="191">
        <v>123</v>
      </c>
      <c r="M19" s="360">
        <f t="shared" si="4"/>
        <v>5</v>
      </c>
      <c r="N19" s="372">
        <v>0</v>
      </c>
      <c r="O19" s="373">
        <f t="shared" si="0"/>
        <v>5</v>
      </c>
      <c r="P19" s="381">
        <f t="shared" si="1"/>
        <v>615</v>
      </c>
      <c r="Q19" s="381">
        <f t="shared" si="2"/>
        <v>0</v>
      </c>
      <c r="R19" s="143"/>
      <c r="S19" s="160">
        <v>2</v>
      </c>
      <c r="T19" s="143"/>
      <c r="U19" s="150">
        <v>2</v>
      </c>
      <c r="V19" s="143"/>
      <c r="W19" s="137">
        <f>SUM(X19:AE19)</f>
        <v>1</v>
      </c>
      <c r="X19" s="143"/>
      <c r="Y19" s="143"/>
      <c r="Z19" s="143"/>
      <c r="AA19" s="143"/>
      <c r="AB19" s="143"/>
      <c r="AC19" s="143"/>
      <c r="AD19" s="145">
        <v>1</v>
      </c>
      <c r="AE19" s="143"/>
      <c r="AF19" s="143"/>
      <c r="AG19" s="143"/>
      <c r="AH19" s="143"/>
      <c r="AI19" s="143"/>
      <c r="AJ19" s="143"/>
      <c r="AK19" s="147"/>
      <c r="AL19" s="220">
        <f t="shared" si="3"/>
        <v>5</v>
      </c>
      <c r="AM19" s="220"/>
      <c r="AN19" s="147"/>
      <c r="AO19" s="306"/>
      <c r="AP19" s="306"/>
      <c r="AQ19" s="307"/>
      <c r="AR19" s="307"/>
      <c r="AS19" s="307"/>
      <c r="AT19" s="307"/>
      <c r="AU19" s="307"/>
      <c r="AV19" s="307"/>
      <c r="AW19" s="307"/>
      <c r="AX19" s="312"/>
      <c r="AY19" s="312"/>
      <c r="AZ19" s="312"/>
      <c r="BA19" s="312"/>
    </row>
    <row r="20" spans="1:53" s="3" customFormat="1" ht="15.75" customHeight="1" x14ac:dyDescent="0.2">
      <c r="A20" s="548"/>
      <c r="B20" s="534"/>
      <c r="C20" s="143">
        <v>38</v>
      </c>
      <c r="D20" s="158" t="s">
        <v>509</v>
      </c>
      <c r="E20" s="132" t="s">
        <v>95</v>
      </c>
      <c r="F20" s="133" t="s">
        <v>194</v>
      </c>
      <c r="G20" s="132" t="s">
        <v>302</v>
      </c>
      <c r="H20" s="142" t="s">
        <v>4</v>
      </c>
      <c r="I20" s="142" t="s">
        <v>583</v>
      </c>
      <c r="J20" s="132">
        <v>30</v>
      </c>
      <c r="K20" s="132">
        <v>30</v>
      </c>
      <c r="L20" s="191">
        <v>83</v>
      </c>
      <c r="M20" s="360">
        <f t="shared" si="4"/>
        <v>3</v>
      </c>
      <c r="N20" s="372">
        <v>2</v>
      </c>
      <c r="O20" s="373">
        <f t="shared" si="0"/>
        <v>1</v>
      </c>
      <c r="P20" s="381">
        <f t="shared" si="1"/>
        <v>249</v>
      </c>
      <c r="Q20" s="381">
        <f t="shared" si="2"/>
        <v>166</v>
      </c>
      <c r="R20" s="143"/>
      <c r="S20" s="160">
        <v>3</v>
      </c>
      <c r="T20" s="143"/>
      <c r="U20" s="143"/>
      <c r="V20" s="143"/>
      <c r="W20" s="147"/>
      <c r="X20" s="143"/>
      <c r="Y20" s="143"/>
      <c r="Z20" s="143"/>
      <c r="AA20" s="143"/>
      <c r="AB20" s="143"/>
      <c r="AC20" s="143"/>
      <c r="AD20" s="143"/>
      <c r="AE20" s="143"/>
      <c r="AF20" s="143"/>
      <c r="AG20" s="143"/>
      <c r="AH20" s="143"/>
      <c r="AI20" s="143"/>
      <c r="AJ20" s="143"/>
      <c r="AK20" s="147"/>
      <c r="AL20" s="220">
        <f t="shared" si="3"/>
        <v>3</v>
      </c>
      <c r="AM20" s="140">
        <v>2</v>
      </c>
      <c r="AN20" s="147"/>
      <c r="AO20" s="306"/>
      <c r="AP20" s="306"/>
      <c r="AQ20" s="307"/>
      <c r="AR20" s="307"/>
      <c r="AS20" s="307"/>
      <c r="AT20" s="307"/>
      <c r="AU20" s="307"/>
      <c r="AV20" s="307"/>
      <c r="AW20" s="307"/>
      <c r="AX20" s="312"/>
      <c r="AY20" s="312"/>
      <c r="AZ20" s="312"/>
      <c r="BA20" s="312"/>
    </row>
    <row r="21" spans="1:53" s="3" customFormat="1" ht="15.75" customHeight="1" x14ac:dyDescent="0.2">
      <c r="A21" s="548"/>
      <c r="B21" s="534"/>
      <c r="C21" s="143">
        <v>39</v>
      </c>
      <c r="D21" s="154" t="s">
        <v>510</v>
      </c>
      <c r="E21" s="132" t="s">
        <v>95</v>
      </c>
      <c r="F21" s="133" t="s">
        <v>194</v>
      </c>
      <c r="G21" s="132" t="s">
        <v>272</v>
      </c>
      <c r="H21" s="142" t="s">
        <v>4</v>
      </c>
      <c r="I21" s="142" t="s">
        <v>583</v>
      </c>
      <c r="J21" s="132">
        <v>30</v>
      </c>
      <c r="K21" s="132">
        <v>30</v>
      </c>
      <c r="L21" s="191">
        <v>49</v>
      </c>
      <c r="M21" s="360">
        <f t="shared" si="4"/>
        <v>8</v>
      </c>
      <c r="N21" s="372">
        <v>2</v>
      </c>
      <c r="O21" s="373">
        <f t="shared" si="0"/>
        <v>6</v>
      </c>
      <c r="P21" s="381">
        <f t="shared" si="1"/>
        <v>392</v>
      </c>
      <c r="Q21" s="381">
        <f t="shared" si="2"/>
        <v>98</v>
      </c>
      <c r="R21" s="147"/>
      <c r="S21" s="161">
        <v>2</v>
      </c>
      <c r="T21" s="147"/>
      <c r="U21" s="162">
        <v>2</v>
      </c>
      <c r="V21" s="147"/>
      <c r="W21" s="137">
        <f>SUM(X21:AE21)</f>
        <v>4</v>
      </c>
      <c r="X21" s="147"/>
      <c r="Y21" s="147"/>
      <c r="Z21" s="147"/>
      <c r="AA21" s="147"/>
      <c r="AB21" s="147"/>
      <c r="AC21" s="137">
        <v>3</v>
      </c>
      <c r="AD21" s="137">
        <v>1</v>
      </c>
      <c r="AE21" s="147"/>
      <c r="AF21" s="147"/>
      <c r="AG21" s="147"/>
      <c r="AH21" s="147"/>
      <c r="AI21" s="147"/>
      <c r="AJ21" s="147"/>
      <c r="AK21" s="147"/>
      <c r="AL21" s="220">
        <f t="shared" si="3"/>
        <v>8</v>
      </c>
      <c r="AM21" s="220"/>
      <c r="AN21" s="147"/>
      <c r="AO21" s="306"/>
      <c r="AP21" s="306"/>
      <c r="AQ21" s="307"/>
      <c r="AR21" s="307"/>
      <c r="AS21" s="307"/>
      <c r="AT21" s="307"/>
      <c r="AU21" s="307"/>
      <c r="AV21" s="307"/>
      <c r="AW21" s="307"/>
      <c r="AX21" s="312"/>
      <c r="AY21" s="312"/>
      <c r="AZ21" s="322">
        <v>2</v>
      </c>
      <c r="BA21" s="312"/>
    </row>
    <row r="22" spans="1:53" s="3" customFormat="1" ht="15.75" customHeight="1" x14ac:dyDescent="0.2">
      <c r="A22" s="548"/>
      <c r="B22" s="534"/>
      <c r="C22" s="143">
        <v>40</v>
      </c>
      <c r="D22" s="141" t="s">
        <v>511</v>
      </c>
      <c r="E22" s="152" t="s">
        <v>95</v>
      </c>
      <c r="F22" s="153" t="s">
        <v>194</v>
      </c>
      <c r="G22" s="152" t="s">
        <v>288</v>
      </c>
      <c r="H22" s="142" t="s">
        <v>4</v>
      </c>
      <c r="I22" s="142" t="s">
        <v>587</v>
      </c>
      <c r="J22" s="132">
        <v>30</v>
      </c>
      <c r="K22" s="132">
        <v>30</v>
      </c>
      <c r="L22" s="191">
        <v>188</v>
      </c>
      <c r="M22" s="360">
        <f t="shared" si="4"/>
        <v>1</v>
      </c>
      <c r="N22" s="372">
        <v>0</v>
      </c>
      <c r="O22" s="373">
        <f t="shared" si="0"/>
        <v>1</v>
      </c>
      <c r="P22" s="381">
        <f t="shared" si="1"/>
        <v>188</v>
      </c>
      <c r="Q22" s="381">
        <f t="shared" si="2"/>
        <v>0</v>
      </c>
      <c r="R22" s="143"/>
      <c r="S22" s="143"/>
      <c r="T22" s="143"/>
      <c r="U22" s="143"/>
      <c r="V22" s="143"/>
      <c r="W22" s="137">
        <f>SUM(X22:AE22)</f>
        <v>1</v>
      </c>
      <c r="X22" s="143"/>
      <c r="Y22" s="143"/>
      <c r="Z22" s="143"/>
      <c r="AA22" s="143"/>
      <c r="AB22" s="143"/>
      <c r="AC22" s="143"/>
      <c r="AD22" s="145">
        <v>1</v>
      </c>
      <c r="AE22" s="143"/>
      <c r="AF22" s="143"/>
      <c r="AG22" s="143"/>
      <c r="AH22" s="143"/>
      <c r="AI22" s="143"/>
      <c r="AJ22" s="143"/>
      <c r="AK22" s="147"/>
      <c r="AL22" s="220">
        <f t="shared" si="3"/>
        <v>1</v>
      </c>
      <c r="AM22" s="220"/>
      <c r="AN22" s="147"/>
      <c r="AO22" s="306"/>
      <c r="AP22" s="306"/>
      <c r="AQ22" s="307"/>
      <c r="AR22" s="307"/>
      <c r="AS22" s="307"/>
      <c r="AT22" s="307"/>
      <c r="AU22" s="307"/>
      <c r="AV22" s="307"/>
      <c r="AW22" s="307"/>
      <c r="AX22" s="312"/>
      <c r="AY22" s="312"/>
      <c r="AZ22" s="312"/>
      <c r="BA22" s="312"/>
    </row>
    <row r="23" spans="1:53" s="3" customFormat="1" ht="45" x14ac:dyDescent="0.2">
      <c r="A23" s="548"/>
      <c r="B23" s="534"/>
      <c r="C23" s="143">
        <v>41</v>
      </c>
      <c r="D23" s="149" t="s">
        <v>512</v>
      </c>
      <c r="E23" s="163" t="s">
        <v>96</v>
      </c>
      <c r="F23" s="157" t="s">
        <v>237</v>
      </c>
      <c r="G23" s="142" t="s">
        <v>317</v>
      </c>
      <c r="H23" s="142" t="s">
        <v>4</v>
      </c>
      <c r="I23" s="142" t="s">
        <v>588</v>
      </c>
      <c r="J23" s="132">
        <v>30</v>
      </c>
      <c r="K23" s="132">
        <v>30</v>
      </c>
      <c r="L23" s="191">
        <v>442</v>
      </c>
      <c r="M23" s="360">
        <f t="shared" si="4"/>
        <v>4</v>
      </c>
      <c r="N23" s="372">
        <v>1</v>
      </c>
      <c r="O23" s="373">
        <f t="shared" si="0"/>
        <v>3</v>
      </c>
      <c r="P23" s="381">
        <f t="shared" si="1"/>
        <v>1768</v>
      </c>
      <c r="Q23" s="381">
        <f t="shared" si="2"/>
        <v>442</v>
      </c>
      <c r="R23" s="143"/>
      <c r="S23" s="147"/>
      <c r="T23" s="143"/>
      <c r="U23" s="150">
        <v>2</v>
      </c>
      <c r="V23" s="143"/>
      <c r="W23" s="137">
        <f>SUM(X23:AE23)</f>
        <v>1</v>
      </c>
      <c r="X23" s="143"/>
      <c r="Y23" s="143"/>
      <c r="Z23" s="143"/>
      <c r="AA23" s="143"/>
      <c r="AB23" s="143"/>
      <c r="AC23" s="143"/>
      <c r="AD23" s="145">
        <v>1</v>
      </c>
      <c r="AE23" s="143"/>
      <c r="AF23" s="143"/>
      <c r="AG23" s="143"/>
      <c r="AH23" s="143"/>
      <c r="AI23" s="143"/>
      <c r="AJ23" s="146">
        <v>1</v>
      </c>
      <c r="AK23" s="147"/>
      <c r="AL23" s="220">
        <f t="shared" si="3"/>
        <v>4</v>
      </c>
      <c r="AM23" s="220"/>
      <c r="AN23" s="147"/>
      <c r="AO23" s="306"/>
      <c r="AP23" s="306"/>
      <c r="AQ23" s="307"/>
      <c r="AR23" s="321">
        <v>1</v>
      </c>
      <c r="AS23" s="307"/>
      <c r="AT23" s="307"/>
      <c r="AU23" s="307"/>
      <c r="AV23" s="307"/>
      <c r="AW23" s="307"/>
      <c r="AX23" s="312"/>
      <c r="AY23" s="312"/>
      <c r="AZ23" s="312"/>
      <c r="BA23" s="312"/>
    </row>
    <row r="24" spans="1:53" s="3" customFormat="1" ht="60" x14ac:dyDescent="0.2">
      <c r="A24" s="548"/>
      <c r="B24" s="534"/>
      <c r="C24" s="143">
        <v>42</v>
      </c>
      <c r="D24" s="158" t="s">
        <v>513</v>
      </c>
      <c r="E24" s="132" t="s">
        <v>92</v>
      </c>
      <c r="F24" s="133" t="s">
        <v>186</v>
      </c>
      <c r="G24" s="132" t="s">
        <v>305</v>
      </c>
      <c r="H24" s="142" t="s">
        <v>4</v>
      </c>
      <c r="I24" s="142" t="s">
        <v>583</v>
      </c>
      <c r="J24" s="132">
        <v>30</v>
      </c>
      <c r="K24" s="132">
        <v>30</v>
      </c>
      <c r="L24" s="191">
        <v>221</v>
      </c>
      <c r="M24" s="360">
        <f t="shared" si="4"/>
        <v>2</v>
      </c>
      <c r="N24" s="372">
        <v>0</v>
      </c>
      <c r="O24" s="373">
        <f t="shared" si="0"/>
        <v>2</v>
      </c>
      <c r="P24" s="381">
        <f t="shared" si="1"/>
        <v>442</v>
      </c>
      <c r="Q24" s="381">
        <f t="shared" si="2"/>
        <v>0</v>
      </c>
      <c r="R24" s="143"/>
      <c r="S24" s="143"/>
      <c r="T24" s="143"/>
      <c r="U24" s="143"/>
      <c r="V24" s="143"/>
      <c r="W24" s="137">
        <f>SUM(X24:AE24)</f>
        <v>2</v>
      </c>
      <c r="X24" s="143"/>
      <c r="Y24" s="143"/>
      <c r="Z24" s="143"/>
      <c r="AA24" s="143"/>
      <c r="AB24" s="143"/>
      <c r="AC24" s="145">
        <v>2</v>
      </c>
      <c r="AD24" s="143"/>
      <c r="AE24" s="143"/>
      <c r="AF24" s="143"/>
      <c r="AG24" s="143"/>
      <c r="AH24" s="143"/>
      <c r="AI24" s="143"/>
      <c r="AJ24" s="143"/>
      <c r="AK24" s="147"/>
      <c r="AL24" s="220">
        <f t="shared" si="3"/>
        <v>2</v>
      </c>
      <c r="AM24" s="220"/>
      <c r="AN24" s="147"/>
      <c r="AO24" s="306"/>
      <c r="AP24" s="306"/>
      <c r="AQ24" s="307"/>
      <c r="AR24" s="307"/>
      <c r="AS24" s="307"/>
      <c r="AT24" s="307"/>
      <c r="AU24" s="307"/>
      <c r="AV24" s="307"/>
      <c r="AW24" s="307"/>
      <c r="AX24" s="312"/>
      <c r="AY24" s="312"/>
      <c r="AZ24" s="312"/>
      <c r="BA24" s="312"/>
    </row>
    <row r="25" spans="1:53" s="3" customFormat="1" ht="15.75" customHeight="1" x14ac:dyDescent="0.2">
      <c r="A25" s="548"/>
      <c r="B25" s="534"/>
      <c r="C25" s="143">
        <v>43</v>
      </c>
      <c r="D25" s="149" t="s">
        <v>514</v>
      </c>
      <c r="E25" s="132" t="s">
        <v>94</v>
      </c>
      <c r="F25" s="133" t="s">
        <v>196</v>
      </c>
      <c r="G25" s="132" t="s">
        <v>266</v>
      </c>
      <c r="H25" s="142" t="s">
        <v>19</v>
      </c>
      <c r="I25" s="142" t="s">
        <v>583</v>
      </c>
      <c r="J25" s="132">
        <v>30</v>
      </c>
      <c r="K25" s="132">
        <v>30</v>
      </c>
      <c r="L25" s="191">
        <v>90</v>
      </c>
      <c r="M25" s="360">
        <f t="shared" si="4"/>
        <v>2</v>
      </c>
      <c r="N25" s="372">
        <v>0</v>
      </c>
      <c r="O25" s="373">
        <f t="shared" si="0"/>
        <v>2</v>
      </c>
      <c r="P25" s="381">
        <f t="shared" si="1"/>
        <v>180</v>
      </c>
      <c r="Q25" s="381">
        <f t="shared" si="2"/>
        <v>0</v>
      </c>
      <c r="R25" s="143"/>
      <c r="S25" s="147"/>
      <c r="T25" s="143"/>
      <c r="U25" s="143"/>
      <c r="V25" s="143"/>
      <c r="W25" s="147"/>
      <c r="X25" s="143"/>
      <c r="Y25" s="143"/>
      <c r="Z25" s="143"/>
      <c r="AA25" s="143"/>
      <c r="AB25" s="143"/>
      <c r="AC25" s="143"/>
      <c r="AD25" s="143"/>
      <c r="AE25" s="143"/>
      <c r="AF25" s="143"/>
      <c r="AG25" s="143"/>
      <c r="AH25" s="143"/>
      <c r="AI25" s="143"/>
      <c r="AJ25" s="143"/>
      <c r="AK25" s="164">
        <v>2</v>
      </c>
      <c r="AL25" s="220">
        <f t="shared" si="3"/>
        <v>2</v>
      </c>
      <c r="AM25" s="220"/>
      <c r="AN25" s="147"/>
      <c r="AO25" s="306"/>
      <c r="AP25" s="306"/>
      <c r="AQ25" s="307"/>
      <c r="AR25" s="307"/>
      <c r="AS25" s="307"/>
      <c r="AT25" s="307"/>
      <c r="AU25" s="307"/>
      <c r="AV25" s="307"/>
      <c r="AW25" s="307"/>
      <c r="AX25" s="312"/>
      <c r="AY25" s="312"/>
      <c r="AZ25" s="312"/>
      <c r="BA25" s="312"/>
    </row>
    <row r="26" spans="1:53" s="3" customFormat="1" ht="15.75" customHeight="1" x14ac:dyDescent="0.2">
      <c r="A26" s="548"/>
      <c r="B26" s="534"/>
      <c r="C26" s="143">
        <v>44</v>
      </c>
      <c r="D26" s="158" t="s">
        <v>515</v>
      </c>
      <c r="E26" s="132" t="s">
        <v>92</v>
      </c>
      <c r="F26" s="133" t="s">
        <v>185</v>
      </c>
      <c r="G26" s="132" t="s">
        <v>300</v>
      </c>
      <c r="H26" s="142" t="s">
        <v>4</v>
      </c>
      <c r="I26" s="142" t="s">
        <v>583</v>
      </c>
      <c r="J26" s="132">
        <v>30</v>
      </c>
      <c r="K26" s="132">
        <v>30</v>
      </c>
      <c r="L26" s="191">
        <v>150</v>
      </c>
      <c r="M26" s="360">
        <f t="shared" si="4"/>
        <v>1</v>
      </c>
      <c r="N26" s="372">
        <v>1</v>
      </c>
      <c r="O26" s="373">
        <f t="shared" si="0"/>
        <v>0</v>
      </c>
      <c r="P26" s="381">
        <f t="shared" si="1"/>
        <v>150</v>
      </c>
      <c r="Q26" s="381">
        <f t="shared" si="2"/>
        <v>150</v>
      </c>
      <c r="R26" s="143"/>
      <c r="S26" s="160">
        <v>1</v>
      </c>
      <c r="T26" s="143"/>
      <c r="U26" s="143"/>
      <c r="V26" s="143"/>
      <c r="W26" s="147"/>
      <c r="X26" s="143"/>
      <c r="Y26" s="143"/>
      <c r="Z26" s="143"/>
      <c r="AA26" s="143"/>
      <c r="AB26" s="143"/>
      <c r="AC26" s="143"/>
      <c r="AD26" s="143"/>
      <c r="AE26" s="143"/>
      <c r="AF26" s="143"/>
      <c r="AG26" s="143"/>
      <c r="AH26" s="143"/>
      <c r="AI26" s="143"/>
      <c r="AJ26" s="143"/>
      <c r="AK26" s="147"/>
      <c r="AL26" s="220">
        <f t="shared" si="3"/>
        <v>1</v>
      </c>
      <c r="AM26" s="140">
        <v>1</v>
      </c>
      <c r="AN26" s="147"/>
      <c r="AO26" s="306"/>
      <c r="AP26" s="306"/>
      <c r="AQ26" s="307"/>
      <c r="AR26" s="307"/>
      <c r="AS26" s="307"/>
      <c r="AT26" s="307"/>
      <c r="AU26" s="307"/>
      <c r="AV26" s="307"/>
      <c r="AW26" s="307"/>
      <c r="AX26" s="312"/>
      <c r="AY26" s="312"/>
      <c r="AZ26" s="312"/>
      <c r="BA26" s="312"/>
    </row>
    <row r="27" spans="1:53" s="3" customFormat="1" ht="135" x14ac:dyDescent="0.2">
      <c r="A27" s="548"/>
      <c r="B27" s="534"/>
      <c r="C27" s="143">
        <v>46</v>
      </c>
      <c r="D27" s="158" t="s">
        <v>516</v>
      </c>
      <c r="E27" s="132" t="s">
        <v>92</v>
      </c>
      <c r="F27" s="133" t="s">
        <v>184</v>
      </c>
      <c r="G27" s="132" t="s">
        <v>278</v>
      </c>
      <c r="H27" s="142" t="s">
        <v>4</v>
      </c>
      <c r="I27" s="142" t="s">
        <v>589</v>
      </c>
      <c r="J27" s="132">
        <v>30</v>
      </c>
      <c r="K27" s="132">
        <v>30</v>
      </c>
      <c r="L27" s="191">
        <v>1448</v>
      </c>
      <c r="M27" s="360">
        <f t="shared" si="4"/>
        <v>1</v>
      </c>
      <c r="N27" s="372">
        <v>1</v>
      </c>
      <c r="O27" s="373">
        <f t="shared" si="0"/>
        <v>0</v>
      </c>
      <c r="P27" s="381">
        <f t="shared" si="1"/>
        <v>1448</v>
      </c>
      <c r="Q27" s="381">
        <f t="shared" si="2"/>
        <v>1448</v>
      </c>
      <c r="R27" s="147"/>
      <c r="S27" s="147"/>
      <c r="T27" s="147"/>
      <c r="U27" s="162">
        <v>1</v>
      </c>
      <c r="V27" s="147"/>
      <c r="W27" s="147"/>
      <c r="X27" s="147"/>
      <c r="Y27" s="147"/>
      <c r="Z27" s="147"/>
      <c r="AA27" s="147"/>
      <c r="AB27" s="147"/>
      <c r="AC27" s="147"/>
      <c r="AD27" s="147"/>
      <c r="AE27" s="147"/>
      <c r="AF27" s="147"/>
      <c r="AG27" s="147"/>
      <c r="AH27" s="147"/>
      <c r="AI27" s="147"/>
      <c r="AJ27" s="147"/>
      <c r="AK27" s="147"/>
      <c r="AL27" s="220">
        <f t="shared" si="3"/>
        <v>1</v>
      </c>
      <c r="AM27" s="220"/>
      <c r="AN27" s="147"/>
      <c r="AO27" s="306"/>
      <c r="AP27" s="306"/>
      <c r="AQ27" s="307"/>
      <c r="AR27" s="307"/>
      <c r="AS27" s="307"/>
      <c r="AT27" s="307"/>
      <c r="AU27" s="307"/>
      <c r="AV27" s="307"/>
      <c r="AW27" s="307"/>
      <c r="AX27" s="312"/>
      <c r="AY27" s="312"/>
      <c r="AZ27" s="312"/>
      <c r="BA27" s="312"/>
    </row>
    <row r="28" spans="1:53" s="3" customFormat="1" ht="15.75" customHeight="1" x14ac:dyDescent="0.2">
      <c r="A28" s="548"/>
      <c r="B28" s="534"/>
      <c r="C28" s="143">
        <v>47</v>
      </c>
      <c r="D28" s="158" t="s">
        <v>517</v>
      </c>
      <c r="E28" s="132" t="s">
        <v>92</v>
      </c>
      <c r="F28" s="133" t="s">
        <v>193</v>
      </c>
      <c r="G28" s="132" t="s">
        <v>271</v>
      </c>
      <c r="H28" s="142" t="s">
        <v>4</v>
      </c>
      <c r="I28" s="142" t="s">
        <v>583</v>
      </c>
      <c r="J28" s="132">
        <v>30</v>
      </c>
      <c r="K28" s="132">
        <v>30</v>
      </c>
      <c r="L28" s="191">
        <v>296</v>
      </c>
      <c r="M28" s="360">
        <f t="shared" si="4"/>
        <v>4</v>
      </c>
      <c r="N28" s="372">
        <v>0</v>
      </c>
      <c r="O28" s="373">
        <f t="shared" si="0"/>
        <v>4</v>
      </c>
      <c r="P28" s="381">
        <f t="shared" si="1"/>
        <v>1184</v>
      </c>
      <c r="Q28" s="381">
        <f t="shared" si="2"/>
        <v>0</v>
      </c>
      <c r="R28" s="143"/>
      <c r="S28" s="143"/>
      <c r="T28" s="143"/>
      <c r="U28" s="150">
        <v>2</v>
      </c>
      <c r="V28" s="143"/>
      <c r="W28" s="137">
        <f>SUM(X28:AE28)</f>
        <v>2</v>
      </c>
      <c r="X28" s="143"/>
      <c r="Y28" s="143"/>
      <c r="Z28" s="143"/>
      <c r="AA28" s="143"/>
      <c r="AB28" s="145">
        <v>1</v>
      </c>
      <c r="AC28" s="143"/>
      <c r="AD28" s="143"/>
      <c r="AE28" s="145">
        <v>1</v>
      </c>
      <c r="AF28" s="143"/>
      <c r="AG28" s="143"/>
      <c r="AH28" s="143"/>
      <c r="AI28" s="143"/>
      <c r="AJ28" s="143"/>
      <c r="AK28" s="147"/>
      <c r="AL28" s="220">
        <f t="shared" si="3"/>
        <v>4</v>
      </c>
      <c r="AM28" s="220"/>
      <c r="AN28" s="147"/>
      <c r="AO28" s="306"/>
      <c r="AP28" s="306"/>
      <c r="AQ28" s="307"/>
      <c r="AR28" s="307"/>
      <c r="AS28" s="307"/>
      <c r="AT28" s="307"/>
      <c r="AU28" s="307"/>
      <c r="AV28" s="307"/>
      <c r="AW28" s="307"/>
      <c r="AX28" s="312"/>
      <c r="AY28" s="312"/>
      <c r="AZ28" s="312"/>
      <c r="BA28" s="312"/>
    </row>
    <row r="29" spans="1:53" s="3" customFormat="1" ht="90.75" customHeight="1" x14ac:dyDescent="0.2">
      <c r="A29" s="548"/>
      <c r="B29" s="534"/>
      <c r="C29" s="143">
        <v>48</v>
      </c>
      <c r="D29" s="141" t="s">
        <v>518</v>
      </c>
      <c r="E29" s="132" t="s">
        <v>95</v>
      </c>
      <c r="F29" s="153" t="s">
        <v>204</v>
      </c>
      <c r="G29" s="152" t="s">
        <v>289</v>
      </c>
      <c r="H29" s="142" t="s">
        <v>4</v>
      </c>
      <c r="I29" s="142" t="s">
        <v>590</v>
      </c>
      <c r="J29" s="132">
        <v>30</v>
      </c>
      <c r="K29" s="132">
        <v>30</v>
      </c>
      <c r="L29" s="191">
        <v>28.9</v>
      </c>
      <c r="M29" s="360">
        <f t="shared" si="4"/>
        <v>1</v>
      </c>
      <c r="N29" s="372">
        <v>1</v>
      </c>
      <c r="O29" s="373">
        <f t="shared" si="0"/>
        <v>0</v>
      </c>
      <c r="P29" s="381">
        <f t="shared" si="1"/>
        <v>28.9</v>
      </c>
      <c r="Q29" s="381">
        <f t="shared" si="2"/>
        <v>28.9</v>
      </c>
      <c r="R29" s="143"/>
      <c r="S29" s="147"/>
      <c r="T29" s="143"/>
      <c r="U29" s="143"/>
      <c r="V29" s="143"/>
      <c r="W29" s="147"/>
      <c r="X29" s="143"/>
      <c r="Y29" s="143"/>
      <c r="Z29" s="143"/>
      <c r="AA29" s="143"/>
      <c r="AB29" s="143"/>
      <c r="AC29" s="143"/>
      <c r="AD29" s="143"/>
      <c r="AE29" s="143"/>
      <c r="AF29" s="143"/>
      <c r="AG29" s="143"/>
      <c r="AH29" s="165">
        <v>1</v>
      </c>
      <c r="AI29" s="143"/>
      <c r="AJ29" s="143"/>
      <c r="AK29" s="147"/>
      <c r="AL29" s="220">
        <f t="shared" si="3"/>
        <v>1</v>
      </c>
      <c r="AM29" s="220"/>
      <c r="AN29" s="147"/>
      <c r="AO29" s="320">
        <v>1</v>
      </c>
      <c r="AP29" s="306"/>
      <c r="AQ29" s="307"/>
      <c r="AR29" s="307"/>
      <c r="AS29" s="307"/>
      <c r="AT29" s="307"/>
      <c r="AU29" s="307"/>
      <c r="AV29" s="307"/>
      <c r="AW29" s="307"/>
      <c r="AX29" s="312"/>
      <c r="AY29" s="312"/>
      <c r="AZ29" s="312"/>
      <c r="BA29" s="312"/>
    </row>
    <row r="30" spans="1:53" s="3" customFormat="1" ht="75" x14ac:dyDescent="0.2">
      <c r="A30" s="548"/>
      <c r="B30" s="534"/>
      <c r="C30" s="143">
        <v>49</v>
      </c>
      <c r="D30" s="141" t="s">
        <v>519</v>
      </c>
      <c r="E30" s="152" t="s">
        <v>95</v>
      </c>
      <c r="F30" s="153" t="s">
        <v>204</v>
      </c>
      <c r="G30" s="152" t="s">
        <v>290</v>
      </c>
      <c r="H30" s="142" t="s">
        <v>4</v>
      </c>
      <c r="I30" s="142" t="s">
        <v>590</v>
      </c>
      <c r="J30" s="132">
        <v>30</v>
      </c>
      <c r="K30" s="132">
        <v>30</v>
      </c>
      <c r="L30" s="191">
        <v>38.5</v>
      </c>
      <c r="M30" s="360">
        <f t="shared" si="4"/>
        <v>1</v>
      </c>
      <c r="N30" s="372">
        <v>1</v>
      </c>
      <c r="O30" s="373">
        <f t="shared" si="0"/>
        <v>0</v>
      </c>
      <c r="P30" s="381">
        <f t="shared" si="1"/>
        <v>38.5</v>
      </c>
      <c r="Q30" s="381">
        <f t="shared" si="2"/>
        <v>38.5</v>
      </c>
      <c r="R30" s="143"/>
      <c r="S30" s="147"/>
      <c r="T30" s="143"/>
      <c r="U30" s="143"/>
      <c r="V30" s="143"/>
      <c r="W30" s="147"/>
      <c r="X30" s="143"/>
      <c r="Y30" s="143"/>
      <c r="Z30" s="143"/>
      <c r="AA30" s="143"/>
      <c r="AB30" s="143"/>
      <c r="AC30" s="143"/>
      <c r="AD30" s="143"/>
      <c r="AE30" s="143"/>
      <c r="AF30" s="143"/>
      <c r="AG30" s="143"/>
      <c r="AH30" s="165">
        <v>1</v>
      </c>
      <c r="AI30" s="143"/>
      <c r="AJ30" s="143"/>
      <c r="AK30" s="147"/>
      <c r="AL30" s="220">
        <f t="shared" si="3"/>
        <v>1</v>
      </c>
      <c r="AM30" s="220"/>
      <c r="AN30" s="147"/>
      <c r="AO30" s="320">
        <v>1</v>
      </c>
      <c r="AP30" s="306"/>
      <c r="AQ30" s="307"/>
      <c r="AR30" s="307"/>
      <c r="AS30" s="307"/>
      <c r="AT30" s="307"/>
      <c r="AU30" s="307"/>
      <c r="AV30" s="307"/>
      <c r="AW30" s="307"/>
      <c r="AX30" s="312"/>
      <c r="AY30" s="312"/>
      <c r="AZ30" s="312"/>
      <c r="BA30" s="312"/>
    </row>
    <row r="31" spans="1:53" s="15" customFormat="1" ht="75" x14ac:dyDescent="0.2">
      <c r="A31" s="548"/>
      <c r="B31" s="534"/>
      <c r="C31" s="143">
        <v>50</v>
      </c>
      <c r="D31" s="141" t="s">
        <v>520</v>
      </c>
      <c r="E31" s="152" t="s">
        <v>95</v>
      </c>
      <c r="F31" s="153" t="s">
        <v>204</v>
      </c>
      <c r="G31" s="152" t="s">
        <v>291</v>
      </c>
      <c r="H31" s="142" t="s">
        <v>4</v>
      </c>
      <c r="I31" s="142" t="s">
        <v>590</v>
      </c>
      <c r="J31" s="132">
        <v>30</v>
      </c>
      <c r="K31" s="132">
        <v>30</v>
      </c>
      <c r="L31" s="191">
        <v>33</v>
      </c>
      <c r="M31" s="360">
        <f t="shared" si="4"/>
        <v>1</v>
      </c>
      <c r="N31" s="372">
        <v>1</v>
      </c>
      <c r="O31" s="373">
        <f t="shared" si="0"/>
        <v>0</v>
      </c>
      <c r="P31" s="381">
        <f t="shared" si="1"/>
        <v>33</v>
      </c>
      <c r="Q31" s="381">
        <f t="shared" si="2"/>
        <v>33</v>
      </c>
      <c r="R31" s="143"/>
      <c r="S31" s="147"/>
      <c r="T31" s="143"/>
      <c r="U31" s="143"/>
      <c r="V31" s="143"/>
      <c r="W31" s="147"/>
      <c r="X31" s="143"/>
      <c r="Y31" s="143"/>
      <c r="Z31" s="143"/>
      <c r="AA31" s="143"/>
      <c r="AB31" s="143"/>
      <c r="AC31" s="143"/>
      <c r="AD31" s="143"/>
      <c r="AE31" s="143"/>
      <c r="AF31" s="143"/>
      <c r="AG31" s="143"/>
      <c r="AH31" s="165">
        <v>1</v>
      </c>
      <c r="AI31" s="143"/>
      <c r="AJ31" s="143"/>
      <c r="AK31" s="147"/>
      <c r="AL31" s="220">
        <f t="shared" si="3"/>
        <v>1</v>
      </c>
      <c r="AM31" s="220"/>
      <c r="AN31" s="147"/>
      <c r="AO31" s="320">
        <v>1</v>
      </c>
      <c r="AP31" s="306"/>
      <c r="AQ31" s="306"/>
      <c r="AR31" s="306"/>
      <c r="AS31" s="306"/>
      <c r="AT31" s="306"/>
      <c r="AU31" s="306"/>
      <c r="AV31" s="306"/>
      <c r="AW31" s="306"/>
      <c r="AX31" s="312"/>
      <c r="AY31" s="312"/>
      <c r="AZ31" s="312"/>
      <c r="BA31" s="312"/>
    </row>
    <row r="32" spans="1:53" s="15" customFormat="1" ht="90" customHeight="1" x14ac:dyDescent="0.2">
      <c r="A32" s="548"/>
      <c r="B32" s="534"/>
      <c r="C32" s="143">
        <v>51</v>
      </c>
      <c r="D32" s="154" t="s">
        <v>521</v>
      </c>
      <c r="E32" s="152" t="s">
        <v>95</v>
      </c>
      <c r="F32" s="153" t="s">
        <v>204</v>
      </c>
      <c r="G32" s="152" t="s">
        <v>292</v>
      </c>
      <c r="H32" s="142" t="s">
        <v>4</v>
      </c>
      <c r="I32" s="142" t="s">
        <v>591</v>
      </c>
      <c r="J32" s="132">
        <v>30</v>
      </c>
      <c r="K32" s="132">
        <v>30</v>
      </c>
      <c r="L32" s="191">
        <v>10.75</v>
      </c>
      <c r="M32" s="360">
        <f t="shared" si="4"/>
        <v>3</v>
      </c>
      <c r="N32" s="372">
        <v>3</v>
      </c>
      <c r="O32" s="373">
        <f t="shared" si="0"/>
        <v>0</v>
      </c>
      <c r="P32" s="381">
        <f t="shared" si="1"/>
        <v>32.25</v>
      </c>
      <c r="Q32" s="381">
        <f t="shared" si="2"/>
        <v>32.25</v>
      </c>
      <c r="R32" s="143"/>
      <c r="S32" s="147"/>
      <c r="T32" s="143"/>
      <c r="U32" s="143"/>
      <c r="V32" s="143"/>
      <c r="W32" s="147"/>
      <c r="X32" s="143"/>
      <c r="Y32" s="143"/>
      <c r="Z32" s="143"/>
      <c r="AA32" s="143"/>
      <c r="AB32" s="143"/>
      <c r="AC32" s="143"/>
      <c r="AD32" s="143"/>
      <c r="AE32" s="143"/>
      <c r="AF32" s="143"/>
      <c r="AG32" s="143"/>
      <c r="AH32" s="165">
        <v>3</v>
      </c>
      <c r="AI32" s="143"/>
      <c r="AJ32" s="143"/>
      <c r="AK32" s="147"/>
      <c r="AL32" s="220">
        <f t="shared" si="3"/>
        <v>3</v>
      </c>
      <c r="AM32" s="220"/>
      <c r="AN32" s="147"/>
      <c r="AO32" s="320">
        <v>3</v>
      </c>
      <c r="AP32" s="306"/>
      <c r="AQ32" s="306"/>
      <c r="AR32" s="306"/>
      <c r="AS32" s="306"/>
      <c r="AT32" s="306"/>
      <c r="AU32" s="306"/>
      <c r="AV32" s="306"/>
      <c r="AW32" s="306"/>
      <c r="AX32" s="312"/>
      <c r="AY32" s="312"/>
      <c r="AZ32" s="312"/>
      <c r="BA32" s="312"/>
    </row>
    <row r="33" spans="1:53" s="15" customFormat="1" ht="90" x14ac:dyDescent="0.2">
      <c r="A33" s="548"/>
      <c r="B33" s="534"/>
      <c r="C33" s="143">
        <v>52</v>
      </c>
      <c r="D33" s="154" t="s">
        <v>522</v>
      </c>
      <c r="E33" s="152" t="s">
        <v>95</v>
      </c>
      <c r="F33" s="153" t="s">
        <v>204</v>
      </c>
      <c r="G33" s="152" t="s">
        <v>293</v>
      </c>
      <c r="H33" s="142" t="s">
        <v>4</v>
      </c>
      <c r="I33" s="142" t="s">
        <v>591</v>
      </c>
      <c r="J33" s="132">
        <v>30</v>
      </c>
      <c r="K33" s="132">
        <v>30</v>
      </c>
      <c r="L33" s="191">
        <v>10.4</v>
      </c>
      <c r="M33" s="360">
        <f t="shared" si="4"/>
        <v>3</v>
      </c>
      <c r="N33" s="372">
        <v>3</v>
      </c>
      <c r="O33" s="373">
        <f t="shared" si="0"/>
        <v>0</v>
      </c>
      <c r="P33" s="381">
        <f t="shared" si="1"/>
        <v>31.200000000000003</v>
      </c>
      <c r="Q33" s="381">
        <f t="shared" si="2"/>
        <v>31.200000000000003</v>
      </c>
      <c r="R33" s="143"/>
      <c r="S33" s="147"/>
      <c r="T33" s="143"/>
      <c r="U33" s="143"/>
      <c r="V33" s="143"/>
      <c r="W33" s="147"/>
      <c r="X33" s="143"/>
      <c r="Y33" s="143"/>
      <c r="Z33" s="143"/>
      <c r="AA33" s="143"/>
      <c r="AB33" s="143"/>
      <c r="AC33" s="143"/>
      <c r="AD33" s="143"/>
      <c r="AE33" s="143"/>
      <c r="AF33" s="143"/>
      <c r="AG33" s="143"/>
      <c r="AH33" s="165">
        <v>3</v>
      </c>
      <c r="AI33" s="143"/>
      <c r="AJ33" s="143"/>
      <c r="AK33" s="147"/>
      <c r="AL33" s="220">
        <f t="shared" si="3"/>
        <v>3</v>
      </c>
      <c r="AM33" s="220"/>
      <c r="AN33" s="147"/>
      <c r="AO33" s="321">
        <v>3</v>
      </c>
      <c r="AP33" s="307"/>
      <c r="AQ33" s="306"/>
      <c r="AR33" s="306"/>
      <c r="AS33" s="306"/>
      <c r="AT33" s="306"/>
      <c r="AU33" s="306"/>
      <c r="AV33" s="306"/>
      <c r="AW33" s="306"/>
      <c r="AX33" s="312"/>
      <c r="AY33" s="312"/>
      <c r="AZ33" s="312"/>
      <c r="BA33" s="312"/>
    </row>
    <row r="34" spans="1:53" s="15" customFormat="1" ht="90" x14ac:dyDescent="0.2">
      <c r="A34" s="548"/>
      <c r="B34" s="534"/>
      <c r="C34" s="143">
        <v>53</v>
      </c>
      <c r="D34" s="154" t="s">
        <v>523</v>
      </c>
      <c r="E34" s="152" t="s">
        <v>95</v>
      </c>
      <c r="F34" s="153" t="s">
        <v>204</v>
      </c>
      <c r="G34" s="152" t="s">
        <v>294</v>
      </c>
      <c r="H34" s="142" t="s">
        <v>30</v>
      </c>
      <c r="I34" s="142" t="s">
        <v>583</v>
      </c>
      <c r="J34" s="132">
        <v>30</v>
      </c>
      <c r="K34" s="132">
        <v>30</v>
      </c>
      <c r="L34" s="191">
        <v>42</v>
      </c>
      <c r="M34" s="360">
        <f t="shared" si="4"/>
        <v>3</v>
      </c>
      <c r="N34" s="372">
        <v>3</v>
      </c>
      <c r="O34" s="373">
        <f t="shared" si="0"/>
        <v>0</v>
      </c>
      <c r="P34" s="381">
        <f t="shared" si="1"/>
        <v>126</v>
      </c>
      <c r="Q34" s="381">
        <f t="shared" si="2"/>
        <v>126</v>
      </c>
      <c r="R34" s="143"/>
      <c r="S34" s="143"/>
      <c r="T34" s="143"/>
      <c r="U34" s="143"/>
      <c r="V34" s="143"/>
      <c r="W34" s="147"/>
      <c r="X34" s="143"/>
      <c r="Y34" s="143"/>
      <c r="Z34" s="143"/>
      <c r="AA34" s="143"/>
      <c r="AB34" s="143"/>
      <c r="AC34" s="143"/>
      <c r="AD34" s="143"/>
      <c r="AE34" s="143"/>
      <c r="AF34" s="143"/>
      <c r="AG34" s="143"/>
      <c r="AH34" s="165">
        <v>3</v>
      </c>
      <c r="AI34" s="143"/>
      <c r="AJ34" s="143"/>
      <c r="AK34" s="147"/>
      <c r="AL34" s="220">
        <f t="shared" si="3"/>
        <v>3</v>
      </c>
      <c r="AM34" s="220"/>
      <c r="AN34" s="147"/>
      <c r="AO34" s="320">
        <v>3</v>
      </c>
      <c r="AP34" s="306"/>
      <c r="AQ34" s="306"/>
      <c r="AR34" s="306"/>
      <c r="AS34" s="306"/>
      <c r="AT34" s="306"/>
      <c r="AU34" s="306"/>
      <c r="AV34" s="306"/>
      <c r="AW34" s="306"/>
      <c r="AX34" s="312"/>
      <c r="AY34" s="312"/>
      <c r="AZ34" s="312"/>
      <c r="BA34" s="312"/>
    </row>
    <row r="35" spans="1:53" s="15" customFormat="1" ht="105" x14ac:dyDescent="0.2">
      <c r="A35" s="548"/>
      <c r="B35" s="534"/>
      <c r="C35" s="143">
        <v>54</v>
      </c>
      <c r="D35" s="154" t="s">
        <v>524</v>
      </c>
      <c r="E35" s="152" t="s">
        <v>95</v>
      </c>
      <c r="F35" s="153" t="s">
        <v>204</v>
      </c>
      <c r="G35" s="152" t="s">
        <v>295</v>
      </c>
      <c r="H35" s="142" t="s">
        <v>4</v>
      </c>
      <c r="I35" s="142" t="s">
        <v>585</v>
      </c>
      <c r="J35" s="132">
        <v>30</v>
      </c>
      <c r="K35" s="132">
        <v>30</v>
      </c>
      <c r="L35" s="191">
        <v>326</v>
      </c>
      <c r="M35" s="360">
        <f t="shared" si="4"/>
        <v>1</v>
      </c>
      <c r="N35" s="372">
        <v>1</v>
      </c>
      <c r="O35" s="373">
        <f t="shared" si="0"/>
        <v>0</v>
      </c>
      <c r="P35" s="381">
        <f t="shared" si="1"/>
        <v>326</v>
      </c>
      <c r="Q35" s="381">
        <f t="shared" si="2"/>
        <v>326</v>
      </c>
      <c r="R35" s="143"/>
      <c r="S35" s="143"/>
      <c r="T35" s="143"/>
      <c r="U35" s="143"/>
      <c r="V35" s="143"/>
      <c r="W35" s="147"/>
      <c r="X35" s="143"/>
      <c r="Y35" s="143"/>
      <c r="Z35" s="143"/>
      <c r="AA35" s="143"/>
      <c r="AB35" s="143"/>
      <c r="AC35" s="143"/>
      <c r="AD35" s="143"/>
      <c r="AE35" s="143"/>
      <c r="AF35" s="143"/>
      <c r="AG35" s="143"/>
      <c r="AH35" s="165">
        <v>1</v>
      </c>
      <c r="AI35" s="143"/>
      <c r="AJ35" s="143"/>
      <c r="AK35" s="147"/>
      <c r="AL35" s="220">
        <f t="shared" si="3"/>
        <v>1</v>
      </c>
      <c r="AM35" s="220"/>
      <c r="AN35" s="147"/>
      <c r="AO35" s="320">
        <v>1</v>
      </c>
      <c r="AP35" s="306"/>
      <c r="AQ35" s="306"/>
      <c r="AR35" s="306"/>
      <c r="AS35" s="306"/>
      <c r="AT35" s="306"/>
      <c r="AU35" s="306"/>
      <c r="AV35" s="306"/>
      <c r="AW35" s="306"/>
      <c r="AX35" s="312"/>
      <c r="AY35" s="312"/>
      <c r="AZ35" s="312"/>
      <c r="BA35" s="312"/>
    </row>
    <row r="36" spans="1:53" s="15" customFormat="1" ht="15.75" customHeight="1" x14ac:dyDescent="0.2">
      <c r="A36" s="548"/>
      <c r="B36" s="534"/>
      <c r="C36" s="143">
        <v>55</v>
      </c>
      <c r="D36" s="166" t="s">
        <v>525</v>
      </c>
      <c r="E36" s="132" t="s">
        <v>95</v>
      </c>
      <c r="F36" s="133" t="s">
        <v>198</v>
      </c>
      <c r="G36" s="132" t="s">
        <v>306</v>
      </c>
      <c r="H36" s="142" t="s">
        <v>30</v>
      </c>
      <c r="I36" s="142" t="s">
        <v>583</v>
      </c>
      <c r="J36" s="132">
        <v>30</v>
      </c>
      <c r="K36" s="132">
        <v>30</v>
      </c>
      <c r="L36" s="191">
        <v>153</v>
      </c>
      <c r="M36" s="360">
        <f t="shared" si="4"/>
        <v>2</v>
      </c>
      <c r="N36" s="372">
        <v>0</v>
      </c>
      <c r="O36" s="373">
        <f t="shared" si="0"/>
        <v>2</v>
      </c>
      <c r="P36" s="381">
        <f t="shared" si="1"/>
        <v>306</v>
      </c>
      <c r="Q36" s="381">
        <f t="shared" si="2"/>
        <v>0</v>
      </c>
      <c r="R36" s="143"/>
      <c r="S36" s="143"/>
      <c r="T36" s="143"/>
      <c r="U36" s="143"/>
      <c r="V36" s="143"/>
      <c r="W36" s="137">
        <f>SUM(X36:AE36)</f>
        <v>2</v>
      </c>
      <c r="X36" s="143"/>
      <c r="Y36" s="143"/>
      <c r="Z36" s="143"/>
      <c r="AA36" s="143"/>
      <c r="AB36" s="143"/>
      <c r="AC36" s="145">
        <v>2</v>
      </c>
      <c r="AD36" s="143"/>
      <c r="AE36" s="143"/>
      <c r="AF36" s="143"/>
      <c r="AG36" s="143"/>
      <c r="AH36" s="143"/>
      <c r="AI36" s="143"/>
      <c r="AJ36" s="143"/>
      <c r="AK36" s="147"/>
      <c r="AL36" s="220">
        <f t="shared" si="3"/>
        <v>2</v>
      </c>
      <c r="AM36" s="220"/>
      <c r="AN36" s="147"/>
      <c r="AO36" s="306"/>
      <c r="AP36" s="306"/>
      <c r="AQ36" s="306"/>
      <c r="AR36" s="306"/>
      <c r="AS36" s="306"/>
      <c r="AT36" s="306"/>
      <c r="AU36" s="306"/>
      <c r="AV36" s="306"/>
      <c r="AW36" s="306"/>
      <c r="AX36" s="312"/>
      <c r="AY36" s="312"/>
      <c r="AZ36" s="312"/>
      <c r="BA36" s="312"/>
    </row>
    <row r="37" spans="1:53" s="15" customFormat="1" ht="15.75" customHeight="1" x14ac:dyDescent="0.2">
      <c r="A37" s="548"/>
      <c r="B37" s="534"/>
      <c r="C37" s="143">
        <v>57</v>
      </c>
      <c r="D37" s="141" t="s">
        <v>444</v>
      </c>
      <c r="E37" s="152" t="s">
        <v>95</v>
      </c>
      <c r="F37" s="153" t="s">
        <v>185</v>
      </c>
      <c r="G37" s="152" t="s">
        <v>310</v>
      </c>
      <c r="H37" s="142" t="s">
        <v>4</v>
      </c>
      <c r="I37" s="142" t="s">
        <v>592</v>
      </c>
      <c r="J37" s="132">
        <v>30</v>
      </c>
      <c r="K37" s="132">
        <v>30</v>
      </c>
      <c r="L37" s="191">
        <v>57</v>
      </c>
      <c r="M37" s="360">
        <f t="shared" si="4"/>
        <v>3</v>
      </c>
      <c r="N37" s="372">
        <v>3</v>
      </c>
      <c r="O37" s="373">
        <f t="shared" si="0"/>
        <v>0</v>
      </c>
      <c r="P37" s="381">
        <f t="shared" si="1"/>
        <v>171</v>
      </c>
      <c r="Q37" s="381">
        <f t="shared" si="2"/>
        <v>171</v>
      </c>
      <c r="R37" s="147"/>
      <c r="S37" s="161">
        <v>3</v>
      </c>
      <c r="T37" s="147"/>
      <c r="U37" s="147"/>
      <c r="V37" s="147"/>
      <c r="W37" s="147"/>
      <c r="X37" s="147"/>
      <c r="Y37" s="147"/>
      <c r="Z37" s="147"/>
      <c r="AA37" s="147"/>
      <c r="AB37" s="147"/>
      <c r="AC37" s="147"/>
      <c r="AD37" s="147"/>
      <c r="AE37" s="147"/>
      <c r="AF37" s="147"/>
      <c r="AG37" s="147"/>
      <c r="AH37" s="147"/>
      <c r="AI37" s="147"/>
      <c r="AJ37" s="147"/>
      <c r="AK37" s="147"/>
      <c r="AL37" s="220">
        <f t="shared" si="3"/>
        <v>3</v>
      </c>
      <c r="AM37" s="140">
        <v>1</v>
      </c>
      <c r="AN37" s="147"/>
      <c r="AO37" s="306"/>
      <c r="AP37" s="306"/>
      <c r="AQ37" s="306"/>
      <c r="AR37" s="306"/>
      <c r="AS37" s="306"/>
      <c r="AT37" s="306"/>
      <c r="AU37" s="306"/>
      <c r="AV37" s="320">
        <v>1</v>
      </c>
      <c r="AW37" s="306"/>
      <c r="AX37" s="312"/>
      <c r="AY37" s="312"/>
      <c r="AZ37" s="322">
        <v>1</v>
      </c>
      <c r="BA37" s="312"/>
    </row>
    <row r="38" spans="1:53" s="15" customFormat="1" ht="15.75" customHeight="1" x14ac:dyDescent="0.2">
      <c r="A38" s="548"/>
      <c r="B38" s="534"/>
      <c r="C38" s="143">
        <v>58</v>
      </c>
      <c r="D38" s="149" t="s">
        <v>445</v>
      </c>
      <c r="E38" s="132" t="s">
        <v>95</v>
      </c>
      <c r="F38" s="133" t="s">
        <v>185</v>
      </c>
      <c r="G38" s="132" t="s">
        <v>309</v>
      </c>
      <c r="H38" s="142" t="s">
        <v>4</v>
      </c>
      <c r="I38" s="142" t="s">
        <v>592</v>
      </c>
      <c r="J38" s="132">
        <v>30</v>
      </c>
      <c r="K38" s="132">
        <v>30</v>
      </c>
      <c r="L38" s="191">
        <v>67</v>
      </c>
      <c r="M38" s="360">
        <f t="shared" si="4"/>
        <v>3</v>
      </c>
      <c r="N38" s="372">
        <v>2</v>
      </c>
      <c r="O38" s="373">
        <f t="shared" si="0"/>
        <v>1</v>
      </c>
      <c r="P38" s="381">
        <f t="shared" si="1"/>
        <v>201</v>
      </c>
      <c r="Q38" s="381">
        <f t="shared" si="2"/>
        <v>134</v>
      </c>
      <c r="R38" s="147"/>
      <c r="S38" s="161">
        <v>3</v>
      </c>
      <c r="T38" s="147"/>
      <c r="U38" s="147"/>
      <c r="V38" s="147"/>
      <c r="W38" s="147"/>
      <c r="X38" s="147"/>
      <c r="Y38" s="147"/>
      <c r="Z38" s="147"/>
      <c r="AA38" s="147"/>
      <c r="AB38" s="147"/>
      <c r="AC38" s="147"/>
      <c r="AD38" s="147"/>
      <c r="AE38" s="147"/>
      <c r="AF38" s="147"/>
      <c r="AG38" s="147"/>
      <c r="AH38" s="147"/>
      <c r="AI38" s="147"/>
      <c r="AJ38" s="147"/>
      <c r="AK38" s="147"/>
      <c r="AL38" s="220">
        <f t="shared" si="3"/>
        <v>3</v>
      </c>
      <c r="AM38" s="220"/>
      <c r="AN38" s="147"/>
      <c r="AO38" s="306"/>
      <c r="AP38" s="306"/>
      <c r="AQ38" s="306"/>
      <c r="AR38" s="306"/>
      <c r="AS38" s="306"/>
      <c r="AT38" s="306"/>
      <c r="AU38" s="306"/>
      <c r="AV38" s="320">
        <v>1</v>
      </c>
      <c r="AW38" s="306"/>
      <c r="AX38" s="312"/>
      <c r="AY38" s="312"/>
      <c r="AZ38" s="322">
        <v>1</v>
      </c>
      <c r="BA38" s="312"/>
    </row>
    <row r="39" spans="1:53" s="15" customFormat="1" ht="15.75" customHeight="1" x14ac:dyDescent="0.2">
      <c r="A39" s="548"/>
      <c r="B39" s="534"/>
      <c r="C39" s="143">
        <v>59</v>
      </c>
      <c r="D39" s="141" t="s">
        <v>446</v>
      </c>
      <c r="E39" s="152" t="s">
        <v>95</v>
      </c>
      <c r="F39" s="153" t="s">
        <v>185</v>
      </c>
      <c r="G39" s="152" t="s">
        <v>311</v>
      </c>
      <c r="H39" s="142" t="s">
        <v>4</v>
      </c>
      <c r="I39" s="142" t="s">
        <v>592</v>
      </c>
      <c r="J39" s="132">
        <v>30</v>
      </c>
      <c r="K39" s="132">
        <v>30</v>
      </c>
      <c r="L39" s="191">
        <v>122</v>
      </c>
      <c r="M39" s="360">
        <f t="shared" si="4"/>
        <v>3</v>
      </c>
      <c r="N39" s="372">
        <v>2</v>
      </c>
      <c r="O39" s="373">
        <f t="shared" si="0"/>
        <v>1</v>
      </c>
      <c r="P39" s="381">
        <f t="shared" si="1"/>
        <v>366</v>
      </c>
      <c r="Q39" s="381">
        <f t="shared" si="2"/>
        <v>244</v>
      </c>
      <c r="R39" s="147"/>
      <c r="S39" s="161">
        <v>3</v>
      </c>
      <c r="T39" s="147"/>
      <c r="U39" s="147"/>
      <c r="V39" s="147"/>
      <c r="W39" s="147"/>
      <c r="X39" s="147"/>
      <c r="Y39" s="147"/>
      <c r="Z39" s="147"/>
      <c r="AA39" s="147"/>
      <c r="AB39" s="147"/>
      <c r="AC39" s="147"/>
      <c r="AD39" s="147"/>
      <c r="AE39" s="147"/>
      <c r="AF39" s="147"/>
      <c r="AG39" s="147"/>
      <c r="AH39" s="147"/>
      <c r="AI39" s="147"/>
      <c r="AJ39" s="147"/>
      <c r="AK39" s="147"/>
      <c r="AL39" s="220">
        <f t="shared" si="3"/>
        <v>3</v>
      </c>
      <c r="AM39" s="220"/>
      <c r="AN39" s="147"/>
      <c r="AO39" s="307"/>
      <c r="AP39" s="307"/>
      <c r="AQ39" s="306"/>
      <c r="AR39" s="306"/>
      <c r="AS39" s="306"/>
      <c r="AT39" s="306"/>
      <c r="AU39" s="306"/>
      <c r="AV39" s="320">
        <v>1</v>
      </c>
      <c r="AW39" s="306"/>
      <c r="AX39" s="312"/>
      <c r="AY39" s="312"/>
      <c r="AZ39" s="322">
        <v>1</v>
      </c>
      <c r="BA39" s="312"/>
    </row>
    <row r="40" spans="1:53" s="15" customFormat="1" ht="15.75" customHeight="1" x14ac:dyDescent="0.2">
      <c r="A40" s="548"/>
      <c r="B40" s="534"/>
      <c r="C40" s="143">
        <v>60</v>
      </c>
      <c r="D40" s="167" t="s">
        <v>447</v>
      </c>
      <c r="E40" s="152" t="s">
        <v>95</v>
      </c>
      <c r="F40" s="153" t="s">
        <v>185</v>
      </c>
      <c r="G40" s="152" t="s">
        <v>450</v>
      </c>
      <c r="H40" s="142" t="s">
        <v>4</v>
      </c>
      <c r="I40" s="142" t="s">
        <v>592</v>
      </c>
      <c r="J40" s="132">
        <v>30</v>
      </c>
      <c r="K40" s="132">
        <v>30</v>
      </c>
      <c r="L40" s="191">
        <v>183</v>
      </c>
      <c r="M40" s="360">
        <f t="shared" si="4"/>
        <v>3</v>
      </c>
      <c r="N40" s="372">
        <v>1</v>
      </c>
      <c r="O40" s="373">
        <f t="shared" si="0"/>
        <v>2</v>
      </c>
      <c r="P40" s="381">
        <f t="shared" si="1"/>
        <v>549</v>
      </c>
      <c r="Q40" s="381">
        <f t="shared" si="2"/>
        <v>183</v>
      </c>
      <c r="R40" s="147"/>
      <c r="S40" s="161">
        <v>3</v>
      </c>
      <c r="T40" s="147"/>
      <c r="U40" s="147"/>
      <c r="V40" s="147"/>
      <c r="W40" s="147"/>
      <c r="X40" s="147"/>
      <c r="Y40" s="147"/>
      <c r="Z40" s="147"/>
      <c r="AA40" s="147"/>
      <c r="AB40" s="147"/>
      <c r="AC40" s="147"/>
      <c r="AD40" s="147"/>
      <c r="AE40" s="147"/>
      <c r="AF40" s="147"/>
      <c r="AG40" s="147"/>
      <c r="AH40" s="147"/>
      <c r="AI40" s="147"/>
      <c r="AJ40" s="147"/>
      <c r="AK40" s="147"/>
      <c r="AL40" s="220">
        <f t="shared" si="3"/>
        <v>3</v>
      </c>
      <c r="AM40" s="220"/>
      <c r="AN40" s="147"/>
      <c r="AO40" s="307"/>
      <c r="AP40" s="307"/>
      <c r="AQ40" s="306"/>
      <c r="AR40" s="306"/>
      <c r="AS40" s="306"/>
      <c r="AT40" s="306"/>
      <c r="AU40" s="306"/>
      <c r="AV40" s="320">
        <v>1</v>
      </c>
      <c r="AW40" s="306"/>
      <c r="AX40" s="312"/>
      <c r="AY40" s="312"/>
      <c r="AZ40" s="312"/>
      <c r="BA40" s="312"/>
    </row>
    <row r="41" spans="1:53" s="15" customFormat="1" ht="270" x14ac:dyDescent="0.2">
      <c r="A41" s="548"/>
      <c r="B41" s="534"/>
      <c r="C41" s="143">
        <v>61</v>
      </c>
      <c r="D41" s="141" t="s">
        <v>526</v>
      </c>
      <c r="E41" s="152" t="s">
        <v>93</v>
      </c>
      <c r="F41" s="153" t="s">
        <v>238</v>
      </c>
      <c r="G41" s="152" t="s">
        <v>318</v>
      </c>
      <c r="H41" s="142" t="s">
        <v>4</v>
      </c>
      <c r="I41" s="142" t="s">
        <v>586</v>
      </c>
      <c r="J41" s="132">
        <v>30</v>
      </c>
      <c r="K41" s="132">
        <v>30</v>
      </c>
      <c r="L41" s="191">
        <v>740</v>
      </c>
      <c r="M41" s="360">
        <f t="shared" si="4"/>
        <v>1</v>
      </c>
      <c r="N41" s="372">
        <v>0</v>
      </c>
      <c r="O41" s="373">
        <f t="shared" si="0"/>
        <v>1</v>
      </c>
      <c r="P41" s="381">
        <f t="shared" si="1"/>
        <v>740</v>
      </c>
      <c r="Q41" s="381">
        <f t="shared" si="2"/>
        <v>0</v>
      </c>
      <c r="R41" s="143"/>
      <c r="S41" s="143"/>
      <c r="T41" s="143"/>
      <c r="U41" s="143"/>
      <c r="V41" s="143"/>
      <c r="W41" s="147"/>
      <c r="X41" s="143"/>
      <c r="Y41" s="143"/>
      <c r="Z41" s="143"/>
      <c r="AA41" s="143"/>
      <c r="AB41" s="143"/>
      <c r="AC41" s="143"/>
      <c r="AD41" s="143"/>
      <c r="AE41" s="143"/>
      <c r="AF41" s="143"/>
      <c r="AG41" s="143"/>
      <c r="AH41" s="143"/>
      <c r="AI41" s="168">
        <v>1</v>
      </c>
      <c r="AJ41" s="143"/>
      <c r="AK41" s="147"/>
      <c r="AL41" s="220">
        <f t="shared" si="3"/>
        <v>1</v>
      </c>
      <c r="AM41" s="220"/>
      <c r="AN41" s="147"/>
      <c r="AO41" s="307"/>
      <c r="AP41" s="307"/>
      <c r="AQ41" s="306"/>
      <c r="AR41" s="306"/>
      <c r="AS41" s="306"/>
      <c r="AT41" s="306"/>
      <c r="AU41" s="306"/>
      <c r="AV41" s="306"/>
      <c r="AW41" s="306"/>
      <c r="AX41" s="312"/>
      <c r="AY41" s="312"/>
      <c r="AZ41" s="312"/>
      <c r="BA41" s="312"/>
    </row>
    <row r="42" spans="1:53" s="15" customFormat="1" ht="105" x14ac:dyDescent="0.2">
      <c r="A42" s="548"/>
      <c r="B42" s="534"/>
      <c r="C42" s="143">
        <v>62</v>
      </c>
      <c r="D42" s="158" t="s">
        <v>527</v>
      </c>
      <c r="E42" s="132" t="s">
        <v>92</v>
      </c>
      <c r="F42" s="133" t="s">
        <v>198</v>
      </c>
      <c r="G42" s="132" t="s">
        <v>244</v>
      </c>
      <c r="H42" s="142" t="s">
        <v>35</v>
      </c>
      <c r="I42" s="142" t="s">
        <v>586</v>
      </c>
      <c r="J42" s="132">
        <v>30</v>
      </c>
      <c r="K42" s="132">
        <v>30</v>
      </c>
      <c r="L42" s="191">
        <v>930</v>
      </c>
      <c r="M42" s="360">
        <f t="shared" si="4"/>
        <v>2</v>
      </c>
      <c r="N42" s="372">
        <v>1</v>
      </c>
      <c r="O42" s="373">
        <f t="shared" si="0"/>
        <v>1</v>
      </c>
      <c r="P42" s="381">
        <f t="shared" si="1"/>
        <v>1860</v>
      </c>
      <c r="Q42" s="381">
        <f t="shared" si="2"/>
        <v>930</v>
      </c>
      <c r="R42" s="143"/>
      <c r="S42" s="143"/>
      <c r="T42" s="143"/>
      <c r="U42" s="143"/>
      <c r="V42" s="143"/>
      <c r="W42" s="137">
        <f>SUM(X42:AE42)</f>
        <v>1</v>
      </c>
      <c r="X42" s="143"/>
      <c r="Y42" s="143"/>
      <c r="Z42" s="143"/>
      <c r="AA42" s="143"/>
      <c r="AB42" s="143"/>
      <c r="AC42" s="143"/>
      <c r="AD42" s="145">
        <v>1</v>
      </c>
      <c r="AE42" s="143"/>
      <c r="AF42" s="143"/>
      <c r="AG42" s="143"/>
      <c r="AH42" s="143"/>
      <c r="AI42" s="143"/>
      <c r="AJ42" s="146">
        <v>1</v>
      </c>
      <c r="AK42" s="147"/>
      <c r="AL42" s="220">
        <f t="shared" si="3"/>
        <v>2</v>
      </c>
      <c r="AM42" s="353"/>
      <c r="AN42" s="147"/>
      <c r="AO42" s="306"/>
      <c r="AP42" s="306"/>
      <c r="AQ42" s="306"/>
      <c r="AR42" s="320">
        <v>1</v>
      </c>
      <c r="AS42" s="306"/>
      <c r="AT42" s="306"/>
      <c r="AU42" s="306"/>
      <c r="AV42" s="306"/>
      <c r="AW42" s="306"/>
      <c r="AX42" s="312"/>
      <c r="AY42" s="312"/>
      <c r="AZ42" s="312"/>
      <c r="BA42" s="312"/>
    </row>
    <row r="43" spans="1:53" s="15" customFormat="1" ht="87.75" customHeight="1" x14ac:dyDescent="0.2">
      <c r="A43" s="548"/>
      <c r="B43" s="534"/>
      <c r="C43" s="143">
        <v>63</v>
      </c>
      <c r="D43" s="158" t="s">
        <v>528</v>
      </c>
      <c r="E43" s="132" t="s">
        <v>92</v>
      </c>
      <c r="F43" s="133" t="s">
        <v>198</v>
      </c>
      <c r="G43" s="132" t="s">
        <v>244</v>
      </c>
      <c r="H43" s="142" t="s">
        <v>35</v>
      </c>
      <c r="I43" s="142" t="s">
        <v>593</v>
      </c>
      <c r="J43" s="132">
        <v>30</v>
      </c>
      <c r="K43" s="132">
        <v>30</v>
      </c>
      <c r="L43" s="191">
        <v>87</v>
      </c>
      <c r="M43" s="360">
        <f t="shared" si="4"/>
        <v>3</v>
      </c>
      <c r="N43" s="372">
        <v>1</v>
      </c>
      <c r="O43" s="373">
        <f t="shared" si="0"/>
        <v>2</v>
      </c>
      <c r="P43" s="381">
        <f t="shared" si="1"/>
        <v>261</v>
      </c>
      <c r="Q43" s="381">
        <f t="shared" si="2"/>
        <v>87</v>
      </c>
      <c r="R43" s="143"/>
      <c r="S43" s="147"/>
      <c r="T43" s="143"/>
      <c r="U43" s="143"/>
      <c r="V43" s="143"/>
      <c r="W43" s="137">
        <f>SUM(X43:AE43)</f>
        <v>2</v>
      </c>
      <c r="X43" s="143"/>
      <c r="Y43" s="143"/>
      <c r="Z43" s="143"/>
      <c r="AA43" s="143"/>
      <c r="AB43" s="143"/>
      <c r="AC43" s="143"/>
      <c r="AD43" s="145">
        <v>1</v>
      </c>
      <c r="AE43" s="145">
        <v>1</v>
      </c>
      <c r="AF43" s="143"/>
      <c r="AG43" s="143"/>
      <c r="AH43" s="143"/>
      <c r="AI43" s="143"/>
      <c r="AJ43" s="146">
        <v>1</v>
      </c>
      <c r="AK43" s="147"/>
      <c r="AL43" s="220">
        <f t="shared" si="3"/>
        <v>3</v>
      </c>
      <c r="AM43" s="220"/>
      <c r="AN43" s="147"/>
      <c r="AO43" s="306"/>
      <c r="AP43" s="306"/>
      <c r="AQ43" s="306"/>
      <c r="AR43" s="320">
        <v>1</v>
      </c>
      <c r="AS43" s="306"/>
      <c r="AT43" s="306"/>
      <c r="AU43" s="306"/>
      <c r="AV43" s="306"/>
      <c r="AW43" s="306"/>
      <c r="AX43" s="312"/>
      <c r="AY43" s="312"/>
      <c r="AZ43" s="312"/>
      <c r="BA43" s="312"/>
    </row>
    <row r="44" spans="1:53" s="15" customFormat="1" ht="30" x14ac:dyDescent="0.2">
      <c r="A44" s="548"/>
      <c r="B44" s="534"/>
      <c r="C44" s="143">
        <v>64</v>
      </c>
      <c r="D44" s="141" t="s">
        <v>529</v>
      </c>
      <c r="E44" s="132" t="s">
        <v>92</v>
      </c>
      <c r="F44" s="133" t="s">
        <v>198</v>
      </c>
      <c r="G44" s="132" t="s">
        <v>244</v>
      </c>
      <c r="H44" s="142" t="s">
        <v>35</v>
      </c>
      <c r="I44" s="142" t="s">
        <v>594</v>
      </c>
      <c r="J44" s="132">
        <v>30</v>
      </c>
      <c r="K44" s="132">
        <v>30</v>
      </c>
      <c r="L44" s="191">
        <v>73</v>
      </c>
      <c r="M44" s="360">
        <f t="shared" si="4"/>
        <v>3</v>
      </c>
      <c r="N44" s="372">
        <v>0</v>
      </c>
      <c r="O44" s="373">
        <f t="shared" si="0"/>
        <v>3</v>
      </c>
      <c r="P44" s="381">
        <f t="shared" si="1"/>
        <v>219</v>
      </c>
      <c r="Q44" s="381">
        <f t="shared" si="2"/>
        <v>0</v>
      </c>
      <c r="R44" s="143"/>
      <c r="S44" s="143"/>
      <c r="T44" s="143"/>
      <c r="U44" s="150">
        <v>1</v>
      </c>
      <c r="V44" s="144">
        <v>2</v>
      </c>
      <c r="W44" s="147"/>
      <c r="X44" s="143"/>
      <c r="Y44" s="143"/>
      <c r="Z44" s="143"/>
      <c r="AA44" s="143"/>
      <c r="AB44" s="143"/>
      <c r="AC44" s="143"/>
      <c r="AD44" s="143"/>
      <c r="AE44" s="143"/>
      <c r="AF44" s="143"/>
      <c r="AG44" s="143"/>
      <c r="AH44" s="143"/>
      <c r="AI44" s="143"/>
      <c r="AJ44" s="143"/>
      <c r="AK44" s="147"/>
      <c r="AL44" s="220">
        <f t="shared" si="3"/>
        <v>3</v>
      </c>
      <c r="AM44" s="220"/>
      <c r="AN44" s="147"/>
      <c r="AO44" s="307"/>
      <c r="AP44" s="307"/>
      <c r="AQ44" s="306"/>
      <c r="AR44" s="306"/>
      <c r="AS44" s="306"/>
      <c r="AT44" s="306"/>
      <c r="AU44" s="306"/>
      <c r="AV44" s="306"/>
      <c r="AW44" s="306"/>
      <c r="AX44" s="312"/>
      <c r="AY44" s="312"/>
      <c r="AZ44" s="312"/>
      <c r="BA44" s="312"/>
    </row>
    <row r="45" spans="1:53" s="15" customFormat="1" ht="24.75" customHeight="1" x14ac:dyDescent="0.2">
      <c r="A45" s="548"/>
      <c r="B45" s="534"/>
      <c r="C45" s="143">
        <v>65</v>
      </c>
      <c r="D45" s="154" t="s">
        <v>530</v>
      </c>
      <c r="E45" s="132" t="s">
        <v>92</v>
      </c>
      <c r="F45" s="133" t="s">
        <v>198</v>
      </c>
      <c r="G45" s="132" t="s">
        <v>244</v>
      </c>
      <c r="H45" s="142" t="s">
        <v>30</v>
      </c>
      <c r="I45" s="142" t="s">
        <v>583</v>
      </c>
      <c r="J45" s="132">
        <v>30</v>
      </c>
      <c r="K45" s="132">
        <v>30</v>
      </c>
      <c r="L45" s="191">
        <v>57</v>
      </c>
      <c r="M45" s="360">
        <f t="shared" si="4"/>
        <v>9</v>
      </c>
      <c r="N45" s="372">
        <v>1</v>
      </c>
      <c r="O45" s="373">
        <f t="shared" si="0"/>
        <v>8</v>
      </c>
      <c r="P45" s="381">
        <f t="shared" si="1"/>
        <v>513</v>
      </c>
      <c r="Q45" s="381">
        <f t="shared" si="2"/>
        <v>57</v>
      </c>
      <c r="R45" s="147"/>
      <c r="S45" s="161">
        <v>1</v>
      </c>
      <c r="T45" s="169">
        <v>1</v>
      </c>
      <c r="U45" s="162">
        <v>2</v>
      </c>
      <c r="V45" s="147"/>
      <c r="W45" s="137">
        <f>SUM(X45:AE45)</f>
        <v>4</v>
      </c>
      <c r="X45" s="147"/>
      <c r="Y45" s="147"/>
      <c r="Z45" s="147"/>
      <c r="AA45" s="147"/>
      <c r="AB45" s="147"/>
      <c r="AC45" s="137">
        <v>3</v>
      </c>
      <c r="AD45" s="137">
        <v>1</v>
      </c>
      <c r="AE45" s="147"/>
      <c r="AF45" s="147"/>
      <c r="AG45" s="147"/>
      <c r="AH45" s="147"/>
      <c r="AI45" s="147"/>
      <c r="AJ45" s="140">
        <v>1</v>
      </c>
      <c r="AK45" s="147"/>
      <c r="AL45" s="220">
        <f t="shared" si="3"/>
        <v>9</v>
      </c>
      <c r="AM45" s="220"/>
      <c r="AN45" s="147"/>
      <c r="AO45" s="306"/>
      <c r="AP45" s="306"/>
      <c r="AQ45" s="306"/>
      <c r="AR45" s="320">
        <v>1</v>
      </c>
      <c r="AS45" s="306"/>
      <c r="AT45" s="306"/>
      <c r="AU45" s="306"/>
      <c r="AV45" s="306"/>
      <c r="AW45" s="306"/>
      <c r="AX45" s="312"/>
      <c r="AY45" s="312"/>
      <c r="AZ45" s="312"/>
      <c r="BA45" s="312"/>
    </row>
    <row r="46" spans="1:53" s="15" customFormat="1" ht="85.5" customHeight="1" x14ac:dyDescent="0.2">
      <c r="A46" s="548"/>
      <c r="B46" s="534"/>
      <c r="C46" s="143">
        <v>66</v>
      </c>
      <c r="D46" s="154" t="s">
        <v>531</v>
      </c>
      <c r="E46" s="132" t="s">
        <v>218</v>
      </c>
      <c r="F46" s="133" t="s">
        <v>454</v>
      </c>
      <c r="G46" s="132" t="s">
        <v>279</v>
      </c>
      <c r="H46" s="142" t="s">
        <v>4</v>
      </c>
      <c r="I46" s="142" t="s">
        <v>595</v>
      </c>
      <c r="J46" s="132">
        <v>30</v>
      </c>
      <c r="K46" s="132">
        <v>30</v>
      </c>
      <c r="L46" s="191">
        <v>1501.93</v>
      </c>
      <c r="M46" s="360">
        <f t="shared" si="4"/>
        <v>1</v>
      </c>
      <c r="N46" s="372">
        <v>1</v>
      </c>
      <c r="O46" s="373">
        <f t="shared" si="0"/>
        <v>0</v>
      </c>
      <c r="P46" s="381">
        <f t="shared" si="1"/>
        <v>1501.93</v>
      </c>
      <c r="Q46" s="381">
        <f t="shared" si="2"/>
        <v>1501.93</v>
      </c>
      <c r="R46" s="147"/>
      <c r="S46" s="147"/>
      <c r="T46" s="147"/>
      <c r="U46" s="147"/>
      <c r="V46" s="147"/>
      <c r="W46" s="147"/>
      <c r="X46" s="147"/>
      <c r="Y46" s="147"/>
      <c r="Z46" s="147"/>
      <c r="AA46" s="147"/>
      <c r="AB46" s="147"/>
      <c r="AC46" s="147"/>
      <c r="AD46" s="147"/>
      <c r="AE46" s="147"/>
      <c r="AF46" s="147"/>
      <c r="AG46" s="147"/>
      <c r="AH46" s="156">
        <v>1</v>
      </c>
      <c r="AI46" s="147"/>
      <c r="AJ46" s="147"/>
      <c r="AK46" s="147"/>
      <c r="AL46" s="220">
        <f t="shared" si="3"/>
        <v>1</v>
      </c>
      <c r="AM46" s="220"/>
      <c r="AN46" s="147"/>
      <c r="AO46" s="306"/>
      <c r="AP46" s="306"/>
      <c r="AQ46" s="306"/>
      <c r="AR46" s="306"/>
      <c r="AS46" s="320">
        <v>1</v>
      </c>
      <c r="AT46" s="306"/>
      <c r="AU46" s="306"/>
      <c r="AV46" s="306"/>
      <c r="AW46" s="306"/>
      <c r="AX46" s="312"/>
      <c r="AY46" s="312"/>
      <c r="AZ46" s="312"/>
      <c r="BA46" s="312"/>
    </row>
    <row r="47" spans="1:53" s="15" customFormat="1" ht="30.75" customHeight="1" x14ac:dyDescent="0.2">
      <c r="A47" s="548"/>
      <c r="B47" s="534"/>
      <c r="C47" s="143">
        <v>67</v>
      </c>
      <c r="D47" s="149" t="s">
        <v>532</v>
      </c>
      <c r="E47" s="132" t="s">
        <v>95</v>
      </c>
      <c r="F47" s="133" t="s">
        <v>194</v>
      </c>
      <c r="G47" s="132" t="s">
        <v>273</v>
      </c>
      <c r="H47" s="142" t="s">
        <v>30</v>
      </c>
      <c r="I47" s="142" t="s">
        <v>586</v>
      </c>
      <c r="J47" s="132">
        <v>30</v>
      </c>
      <c r="K47" s="132">
        <v>30</v>
      </c>
      <c r="L47" s="191">
        <v>223.6</v>
      </c>
      <c r="M47" s="360">
        <f t="shared" si="4"/>
        <v>1</v>
      </c>
      <c r="N47" s="372">
        <v>0</v>
      </c>
      <c r="O47" s="373">
        <f t="shared" si="0"/>
        <v>1</v>
      </c>
      <c r="P47" s="381">
        <f t="shared" si="1"/>
        <v>223.6</v>
      </c>
      <c r="Q47" s="381">
        <f t="shared" si="2"/>
        <v>0</v>
      </c>
      <c r="R47" s="143"/>
      <c r="S47" s="147"/>
      <c r="T47" s="143"/>
      <c r="U47" s="143"/>
      <c r="V47" s="143"/>
      <c r="W47" s="137">
        <f>SUM(X47:AE47)</f>
        <v>1</v>
      </c>
      <c r="X47" s="143"/>
      <c r="Y47" s="143"/>
      <c r="Z47" s="143"/>
      <c r="AA47" s="143"/>
      <c r="AB47" s="143"/>
      <c r="AC47" s="145">
        <v>1</v>
      </c>
      <c r="AD47" s="143"/>
      <c r="AE47" s="143"/>
      <c r="AF47" s="143"/>
      <c r="AG47" s="143"/>
      <c r="AH47" s="143"/>
      <c r="AI47" s="143"/>
      <c r="AJ47" s="143"/>
      <c r="AK47" s="147"/>
      <c r="AL47" s="220">
        <f t="shared" si="3"/>
        <v>1</v>
      </c>
      <c r="AM47" s="220"/>
      <c r="AN47" s="147"/>
      <c r="AO47" s="306"/>
      <c r="AP47" s="306"/>
      <c r="AQ47" s="306"/>
      <c r="AR47" s="306"/>
      <c r="AS47" s="306"/>
      <c r="AT47" s="306"/>
      <c r="AU47" s="306"/>
      <c r="AV47" s="306"/>
      <c r="AW47" s="306"/>
      <c r="AX47" s="312"/>
      <c r="AY47" s="312"/>
      <c r="AZ47" s="312"/>
      <c r="BA47" s="312"/>
    </row>
    <row r="48" spans="1:53" s="15" customFormat="1" ht="45" x14ac:dyDescent="0.2">
      <c r="A48" s="548"/>
      <c r="B48" s="534"/>
      <c r="C48" s="143">
        <v>68</v>
      </c>
      <c r="D48" s="166" t="s">
        <v>533</v>
      </c>
      <c r="E48" s="132" t="s">
        <v>95</v>
      </c>
      <c r="F48" s="133" t="s">
        <v>198</v>
      </c>
      <c r="G48" s="132" t="s">
        <v>307</v>
      </c>
      <c r="H48" s="142" t="s">
        <v>30</v>
      </c>
      <c r="I48" s="142" t="s">
        <v>586</v>
      </c>
      <c r="J48" s="132">
        <v>30</v>
      </c>
      <c r="K48" s="132">
        <v>30</v>
      </c>
      <c r="L48" s="196">
        <v>152.72</v>
      </c>
      <c r="M48" s="360">
        <f t="shared" si="4"/>
        <v>6</v>
      </c>
      <c r="N48" s="372">
        <v>2</v>
      </c>
      <c r="O48" s="373">
        <f t="shared" si="0"/>
        <v>4</v>
      </c>
      <c r="P48" s="381">
        <f t="shared" si="1"/>
        <v>916.31999999999994</v>
      </c>
      <c r="Q48" s="381">
        <f t="shared" si="2"/>
        <v>305.44</v>
      </c>
      <c r="R48" s="143"/>
      <c r="S48" s="160">
        <v>1</v>
      </c>
      <c r="T48" s="143"/>
      <c r="U48" s="150">
        <v>2</v>
      </c>
      <c r="V48" s="143"/>
      <c r="W48" s="137">
        <f>SUM(X48:AE48)</f>
        <v>2</v>
      </c>
      <c r="X48" s="143"/>
      <c r="Y48" s="145">
        <v>1</v>
      </c>
      <c r="Z48" s="143"/>
      <c r="AA48" s="143"/>
      <c r="AB48" s="143"/>
      <c r="AC48" s="143"/>
      <c r="AD48" s="145">
        <v>1</v>
      </c>
      <c r="AE48" s="143"/>
      <c r="AF48" s="143"/>
      <c r="AG48" s="143"/>
      <c r="AH48" s="143"/>
      <c r="AI48" s="143"/>
      <c r="AJ48" s="146">
        <v>1</v>
      </c>
      <c r="AK48" s="147"/>
      <c r="AL48" s="220">
        <f t="shared" si="3"/>
        <v>6</v>
      </c>
      <c r="AM48" s="220"/>
      <c r="AN48" s="147"/>
      <c r="AO48" s="306"/>
      <c r="AP48" s="320">
        <v>1</v>
      </c>
      <c r="AQ48" s="306"/>
      <c r="AR48" s="320">
        <v>1</v>
      </c>
      <c r="AS48" s="306"/>
      <c r="AT48" s="306"/>
      <c r="AU48" s="306"/>
      <c r="AV48" s="306"/>
      <c r="AW48" s="306"/>
      <c r="AX48" s="312"/>
      <c r="AY48" s="312"/>
      <c r="AZ48" s="312"/>
      <c r="BA48" s="312"/>
    </row>
    <row r="49" spans="1:53" s="15" customFormat="1" ht="45" x14ac:dyDescent="0.2">
      <c r="A49" s="548"/>
      <c r="B49" s="534"/>
      <c r="C49" s="143">
        <v>69</v>
      </c>
      <c r="D49" s="149" t="s">
        <v>534</v>
      </c>
      <c r="E49" s="132" t="s">
        <v>95</v>
      </c>
      <c r="F49" s="133" t="s">
        <v>198</v>
      </c>
      <c r="G49" s="132" t="s">
        <v>246</v>
      </c>
      <c r="H49" s="142" t="s">
        <v>30</v>
      </c>
      <c r="I49" s="142" t="s">
        <v>583</v>
      </c>
      <c r="J49" s="132">
        <v>30</v>
      </c>
      <c r="K49" s="132">
        <v>30</v>
      </c>
      <c r="L49" s="191">
        <v>55.49</v>
      </c>
      <c r="M49" s="360">
        <f t="shared" si="4"/>
        <v>10</v>
      </c>
      <c r="N49" s="372">
        <v>1</v>
      </c>
      <c r="O49" s="373">
        <f t="shared" si="0"/>
        <v>9</v>
      </c>
      <c r="P49" s="381">
        <f t="shared" si="1"/>
        <v>554.9</v>
      </c>
      <c r="Q49" s="381">
        <f t="shared" si="2"/>
        <v>55.49</v>
      </c>
      <c r="R49" s="143"/>
      <c r="S49" s="147"/>
      <c r="T49" s="170">
        <v>1</v>
      </c>
      <c r="U49" s="150">
        <v>2</v>
      </c>
      <c r="V49" s="143"/>
      <c r="W49" s="137">
        <f>SUM(X49:AG49)</f>
        <v>6</v>
      </c>
      <c r="X49" s="143"/>
      <c r="Y49" s="143"/>
      <c r="Z49" s="143"/>
      <c r="AA49" s="143"/>
      <c r="AB49" s="143"/>
      <c r="AC49" s="145">
        <v>3</v>
      </c>
      <c r="AD49" s="145">
        <v>1</v>
      </c>
      <c r="AE49" s="145">
        <v>1</v>
      </c>
      <c r="AF49" s="143"/>
      <c r="AG49" s="145">
        <v>1</v>
      </c>
      <c r="AH49" s="148"/>
      <c r="AI49" s="143"/>
      <c r="AJ49" s="146">
        <v>1</v>
      </c>
      <c r="AK49" s="147"/>
      <c r="AL49" s="220">
        <f t="shared" si="3"/>
        <v>10</v>
      </c>
      <c r="AM49" s="220"/>
      <c r="AN49" s="147"/>
      <c r="AO49" s="306"/>
      <c r="AP49" s="306"/>
      <c r="AQ49" s="306"/>
      <c r="AR49" s="320">
        <v>1</v>
      </c>
      <c r="AS49" s="306"/>
      <c r="AT49" s="306"/>
      <c r="AU49" s="306"/>
      <c r="AV49" s="306"/>
      <c r="AW49" s="306"/>
      <c r="AX49" s="312"/>
      <c r="AY49" s="312"/>
      <c r="AZ49" s="312"/>
      <c r="BA49" s="312"/>
    </row>
    <row r="50" spans="1:53" s="15" customFormat="1" ht="15.75" customHeight="1" x14ac:dyDescent="0.2">
      <c r="A50" s="548"/>
      <c r="B50" s="534"/>
      <c r="C50" s="143">
        <v>70</v>
      </c>
      <c r="D50" s="154" t="s">
        <v>535</v>
      </c>
      <c r="E50" s="132" t="s">
        <v>95</v>
      </c>
      <c r="F50" s="133" t="s">
        <v>198</v>
      </c>
      <c r="G50" s="132" t="s">
        <v>246</v>
      </c>
      <c r="H50" s="142" t="s">
        <v>30</v>
      </c>
      <c r="I50" s="142" t="s">
        <v>583</v>
      </c>
      <c r="J50" s="132">
        <v>30</v>
      </c>
      <c r="K50" s="132">
        <v>30</v>
      </c>
      <c r="L50" s="142">
        <v>35.880000000000003</v>
      </c>
      <c r="M50" s="360">
        <f t="shared" si="4"/>
        <v>4</v>
      </c>
      <c r="N50" s="372">
        <v>2</v>
      </c>
      <c r="O50" s="373">
        <f t="shared" si="0"/>
        <v>2</v>
      </c>
      <c r="P50" s="381">
        <f t="shared" si="1"/>
        <v>143.52000000000001</v>
      </c>
      <c r="Q50" s="381">
        <f t="shared" si="2"/>
        <v>71.760000000000005</v>
      </c>
      <c r="R50" s="147"/>
      <c r="S50" s="161">
        <v>2</v>
      </c>
      <c r="T50" s="147"/>
      <c r="U50" s="162">
        <v>1</v>
      </c>
      <c r="V50" s="147"/>
      <c r="W50" s="137">
        <f>SUM(X50:AE50)</f>
        <v>1</v>
      </c>
      <c r="X50" s="147"/>
      <c r="Y50" s="147"/>
      <c r="Z50" s="147"/>
      <c r="AA50" s="147"/>
      <c r="AB50" s="147"/>
      <c r="AC50" s="147"/>
      <c r="AD50" s="137">
        <v>1</v>
      </c>
      <c r="AE50" s="147"/>
      <c r="AF50" s="147"/>
      <c r="AG50" s="147"/>
      <c r="AH50" s="147"/>
      <c r="AI50" s="147"/>
      <c r="AJ50" s="147"/>
      <c r="AK50" s="147"/>
      <c r="AL50" s="220">
        <f t="shared" si="3"/>
        <v>4</v>
      </c>
      <c r="AM50" s="220"/>
      <c r="AN50" s="147"/>
      <c r="AO50" s="306"/>
      <c r="AP50" s="306"/>
      <c r="AQ50" s="320">
        <v>1</v>
      </c>
      <c r="AR50" s="306"/>
      <c r="AS50" s="306"/>
      <c r="AT50" s="306"/>
      <c r="AU50" s="306"/>
      <c r="AV50" s="306"/>
      <c r="AW50" s="306"/>
      <c r="AX50" s="312"/>
      <c r="AY50" s="312"/>
      <c r="AZ50" s="322">
        <v>1</v>
      </c>
      <c r="BA50" s="312"/>
    </row>
    <row r="51" spans="1:53" s="15" customFormat="1" ht="90" x14ac:dyDescent="0.2">
      <c r="A51" s="548"/>
      <c r="B51" s="534"/>
      <c r="C51" s="143">
        <v>71</v>
      </c>
      <c r="D51" s="141" t="s">
        <v>536</v>
      </c>
      <c r="E51" s="152" t="s">
        <v>218</v>
      </c>
      <c r="F51" s="153" t="s">
        <v>454</v>
      </c>
      <c r="G51" s="152" t="s">
        <v>285</v>
      </c>
      <c r="H51" s="142" t="s">
        <v>4</v>
      </c>
      <c r="I51" s="142" t="s">
        <v>595</v>
      </c>
      <c r="J51" s="132">
        <v>30</v>
      </c>
      <c r="K51" s="132">
        <v>30</v>
      </c>
      <c r="L51" s="191">
        <v>1043.04</v>
      </c>
      <c r="M51" s="360">
        <f t="shared" si="4"/>
        <v>1</v>
      </c>
      <c r="N51" s="372">
        <v>1</v>
      </c>
      <c r="O51" s="373">
        <f t="shared" si="0"/>
        <v>0</v>
      </c>
      <c r="P51" s="381">
        <f t="shared" si="1"/>
        <v>1043.04</v>
      </c>
      <c r="Q51" s="381">
        <f t="shared" si="2"/>
        <v>1043.04</v>
      </c>
      <c r="R51" s="147"/>
      <c r="S51" s="147"/>
      <c r="T51" s="147"/>
      <c r="U51" s="147"/>
      <c r="V51" s="147"/>
      <c r="W51" s="147"/>
      <c r="X51" s="147"/>
      <c r="Y51" s="147"/>
      <c r="Z51" s="147"/>
      <c r="AA51" s="147"/>
      <c r="AB51" s="147"/>
      <c r="AC51" s="147"/>
      <c r="AD51" s="147"/>
      <c r="AE51" s="147"/>
      <c r="AF51" s="147"/>
      <c r="AG51" s="147"/>
      <c r="AH51" s="156">
        <v>1</v>
      </c>
      <c r="AI51" s="147"/>
      <c r="AJ51" s="147"/>
      <c r="AK51" s="147"/>
      <c r="AL51" s="220">
        <f t="shared" si="3"/>
        <v>1</v>
      </c>
      <c r="AM51" s="220"/>
      <c r="AN51" s="147"/>
      <c r="AO51" s="306"/>
      <c r="AP51" s="306"/>
      <c r="AQ51" s="306"/>
      <c r="AR51" s="306"/>
      <c r="AS51" s="320">
        <v>1</v>
      </c>
      <c r="AT51" s="306"/>
      <c r="AU51" s="306"/>
      <c r="AV51" s="306"/>
      <c r="AW51" s="306"/>
      <c r="AX51" s="312"/>
      <c r="AY51" s="312"/>
      <c r="AZ51" s="312"/>
      <c r="BA51" s="312"/>
    </row>
    <row r="52" spans="1:53" s="15" customFormat="1" ht="75" x14ac:dyDescent="0.2">
      <c r="A52" s="548"/>
      <c r="B52" s="534"/>
      <c r="C52" s="143">
        <v>72</v>
      </c>
      <c r="D52" s="158" t="s">
        <v>537</v>
      </c>
      <c r="E52" s="132" t="s">
        <v>228</v>
      </c>
      <c r="F52" s="133" t="s">
        <v>455</v>
      </c>
      <c r="G52" s="132" t="s">
        <v>281</v>
      </c>
      <c r="H52" s="142" t="s">
        <v>4</v>
      </c>
      <c r="I52" s="142" t="s">
        <v>595</v>
      </c>
      <c r="J52" s="132">
        <v>30</v>
      </c>
      <c r="K52" s="132">
        <v>30</v>
      </c>
      <c r="L52" s="142">
        <v>453.66</v>
      </c>
      <c r="M52" s="360">
        <f t="shared" si="4"/>
        <v>1</v>
      </c>
      <c r="N52" s="372">
        <v>1</v>
      </c>
      <c r="O52" s="373">
        <f t="shared" si="0"/>
        <v>0</v>
      </c>
      <c r="P52" s="381">
        <f t="shared" si="1"/>
        <v>453.66</v>
      </c>
      <c r="Q52" s="381">
        <f t="shared" si="2"/>
        <v>453.66</v>
      </c>
      <c r="R52" s="143"/>
      <c r="S52" s="143"/>
      <c r="T52" s="143"/>
      <c r="U52" s="143"/>
      <c r="V52" s="143"/>
      <c r="W52" s="147"/>
      <c r="X52" s="143"/>
      <c r="Y52" s="143"/>
      <c r="Z52" s="143"/>
      <c r="AA52" s="143"/>
      <c r="AB52" s="143"/>
      <c r="AC52" s="143"/>
      <c r="AD52" s="143"/>
      <c r="AE52" s="143"/>
      <c r="AF52" s="143"/>
      <c r="AG52" s="143"/>
      <c r="AH52" s="165">
        <v>1</v>
      </c>
      <c r="AI52" s="143"/>
      <c r="AJ52" s="143"/>
      <c r="AK52" s="147"/>
      <c r="AL52" s="220">
        <f t="shared" si="3"/>
        <v>1</v>
      </c>
      <c r="AM52" s="220"/>
      <c r="AN52" s="147"/>
      <c r="AO52" s="306"/>
      <c r="AP52" s="306"/>
      <c r="AQ52" s="306"/>
      <c r="AR52" s="306"/>
      <c r="AS52" s="320">
        <v>1</v>
      </c>
      <c r="AT52" s="306"/>
      <c r="AU52" s="306"/>
      <c r="AV52" s="306"/>
      <c r="AW52" s="306"/>
      <c r="AX52" s="312"/>
      <c r="AY52" s="312"/>
      <c r="AZ52" s="312"/>
      <c r="BA52" s="312"/>
    </row>
    <row r="53" spans="1:53" s="15" customFormat="1" ht="45" x14ac:dyDescent="0.2">
      <c r="A53" s="548"/>
      <c r="B53" s="534"/>
      <c r="C53" s="143">
        <v>73</v>
      </c>
      <c r="D53" s="141" t="s">
        <v>538</v>
      </c>
      <c r="E53" s="152" t="s">
        <v>95</v>
      </c>
      <c r="F53" s="153" t="s">
        <v>194</v>
      </c>
      <c r="G53" s="152" t="s">
        <v>236</v>
      </c>
      <c r="H53" s="142" t="s">
        <v>4</v>
      </c>
      <c r="I53" s="142" t="s">
        <v>587</v>
      </c>
      <c r="J53" s="132">
        <v>30</v>
      </c>
      <c r="K53" s="132">
        <v>30</v>
      </c>
      <c r="L53" s="142">
        <v>84.07</v>
      </c>
      <c r="M53" s="360">
        <f t="shared" si="4"/>
        <v>1</v>
      </c>
      <c r="N53" s="372">
        <v>0</v>
      </c>
      <c r="O53" s="373">
        <f t="shared" si="0"/>
        <v>1</v>
      </c>
      <c r="P53" s="381">
        <f t="shared" si="1"/>
        <v>84.07</v>
      </c>
      <c r="Q53" s="381">
        <f t="shared" si="2"/>
        <v>0</v>
      </c>
      <c r="R53" s="143"/>
      <c r="S53" s="147"/>
      <c r="T53" s="143"/>
      <c r="U53" s="150">
        <v>1</v>
      </c>
      <c r="V53" s="143"/>
      <c r="W53" s="147"/>
      <c r="X53" s="143"/>
      <c r="Y53" s="143"/>
      <c r="Z53" s="143"/>
      <c r="AA53" s="143"/>
      <c r="AB53" s="143"/>
      <c r="AC53" s="143"/>
      <c r="AD53" s="143"/>
      <c r="AE53" s="143"/>
      <c r="AF53" s="143"/>
      <c r="AG53" s="143"/>
      <c r="AH53" s="143"/>
      <c r="AI53" s="143"/>
      <c r="AJ53" s="143"/>
      <c r="AK53" s="147"/>
      <c r="AL53" s="220">
        <f t="shared" si="3"/>
        <v>1</v>
      </c>
      <c r="AM53" s="220"/>
      <c r="AN53" s="147"/>
      <c r="AO53" s="307"/>
      <c r="AP53" s="307"/>
      <c r="AQ53" s="306"/>
      <c r="AR53" s="306"/>
      <c r="AS53" s="306"/>
      <c r="AT53" s="306"/>
      <c r="AU53" s="306"/>
      <c r="AV53" s="306"/>
      <c r="AW53" s="306"/>
      <c r="AX53" s="312"/>
      <c r="AY53" s="312"/>
      <c r="AZ53" s="312"/>
      <c r="BA53" s="312"/>
    </row>
    <row r="54" spans="1:53" s="15" customFormat="1" ht="15.75" customHeight="1" x14ac:dyDescent="0.2">
      <c r="A54" s="548"/>
      <c r="B54" s="534"/>
      <c r="C54" s="143">
        <v>74</v>
      </c>
      <c r="D54" s="141" t="s">
        <v>166</v>
      </c>
      <c r="E54" s="152" t="s">
        <v>95</v>
      </c>
      <c r="F54" s="153" t="s">
        <v>194</v>
      </c>
      <c r="G54" s="152" t="s">
        <v>236</v>
      </c>
      <c r="H54" s="142" t="s">
        <v>4</v>
      </c>
      <c r="I54" s="142" t="s">
        <v>583</v>
      </c>
      <c r="J54" s="132">
        <v>30</v>
      </c>
      <c r="K54" s="132">
        <v>30</v>
      </c>
      <c r="L54" s="142">
        <v>11.32</v>
      </c>
      <c r="M54" s="360">
        <f t="shared" si="4"/>
        <v>1</v>
      </c>
      <c r="N54" s="372">
        <v>0</v>
      </c>
      <c r="O54" s="373">
        <f t="shared" si="0"/>
        <v>1</v>
      </c>
      <c r="P54" s="381">
        <f t="shared" si="1"/>
        <v>11.32</v>
      </c>
      <c r="Q54" s="381">
        <f t="shared" si="2"/>
        <v>0</v>
      </c>
      <c r="R54" s="143"/>
      <c r="S54" s="147"/>
      <c r="T54" s="143"/>
      <c r="U54" s="143"/>
      <c r="V54" s="143"/>
      <c r="W54" s="137">
        <f>SUM(X54:AE54)</f>
        <v>1</v>
      </c>
      <c r="X54" s="143"/>
      <c r="Y54" s="143"/>
      <c r="Z54" s="143"/>
      <c r="AA54" s="143"/>
      <c r="AB54" s="143"/>
      <c r="AC54" s="145">
        <v>1</v>
      </c>
      <c r="AD54" s="143"/>
      <c r="AE54" s="143"/>
      <c r="AF54" s="143"/>
      <c r="AG54" s="143"/>
      <c r="AH54" s="143"/>
      <c r="AI54" s="143"/>
      <c r="AJ54" s="143"/>
      <c r="AK54" s="147"/>
      <c r="AL54" s="220">
        <f t="shared" si="3"/>
        <v>1</v>
      </c>
      <c r="AM54" s="220"/>
      <c r="AN54" s="147"/>
      <c r="AO54" s="307"/>
      <c r="AP54" s="307"/>
      <c r="AQ54" s="306"/>
      <c r="AR54" s="306"/>
      <c r="AS54" s="306"/>
      <c r="AT54" s="306"/>
      <c r="AU54" s="306"/>
      <c r="AV54" s="306"/>
      <c r="AW54" s="306"/>
      <c r="AX54" s="312"/>
      <c r="AY54" s="312"/>
      <c r="AZ54" s="312"/>
      <c r="BA54" s="312"/>
    </row>
    <row r="55" spans="1:53" s="15" customFormat="1" ht="45" x14ac:dyDescent="0.25">
      <c r="A55" s="548"/>
      <c r="B55" s="534"/>
      <c r="C55" s="143">
        <v>75</v>
      </c>
      <c r="D55" s="151" t="s">
        <v>539</v>
      </c>
      <c r="E55" s="152" t="s">
        <v>95</v>
      </c>
      <c r="F55" s="153" t="s">
        <v>194</v>
      </c>
      <c r="G55" s="152" t="s">
        <v>236</v>
      </c>
      <c r="H55" s="142" t="s">
        <v>30</v>
      </c>
      <c r="I55" s="142" t="s">
        <v>596</v>
      </c>
      <c r="J55" s="132">
        <v>30</v>
      </c>
      <c r="K55" s="132">
        <v>30</v>
      </c>
      <c r="L55" s="142">
        <v>234.03</v>
      </c>
      <c r="M55" s="360">
        <f t="shared" si="4"/>
        <v>4</v>
      </c>
      <c r="N55" s="372">
        <v>0</v>
      </c>
      <c r="O55" s="373">
        <f t="shared" si="0"/>
        <v>4</v>
      </c>
      <c r="P55" s="381">
        <f t="shared" si="1"/>
        <v>936.12</v>
      </c>
      <c r="Q55" s="381">
        <f t="shared" si="2"/>
        <v>0</v>
      </c>
      <c r="R55" s="143"/>
      <c r="S55" s="147"/>
      <c r="T55" s="143"/>
      <c r="U55" s="150">
        <v>2</v>
      </c>
      <c r="V55" s="144">
        <v>2</v>
      </c>
      <c r="W55" s="147"/>
      <c r="X55" s="143"/>
      <c r="Y55" s="143"/>
      <c r="Z55" s="143"/>
      <c r="AA55" s="143"/>
      <c r="AB55" s="143"/>
      <c r="AC55" s="143"/>
      <c r="AD55" s="143"/>
      <c r="AE55" s="143"/>
      <c r="AF55" s="143"/>
      <c r="AG55" s="143"/>
      <c r="AH55" s="143"/>
      <c r="AI55" s="143"/>
      <c r="AJ55" s="143"/>
      <c r="AK55" s="147"/>
      <c r="AL55" s="220">
        <f t="shared" si="3"/>
        <v>4</v>
      </c>
      <c r="AM55" s="220"/>
      <c r="AN55" s="147"/>
      <c r="AO55" s="306"/>
      <c r="AP55" s="306"/>
      <c r="AQ55" s="306"/>
      <c r="AR55" s="306"/>
      <c r="AS55" s="306"/>
      <c r="AT55" s="306"/>
      <c r="AU55" s="306"/>
      <c r="AV55" s="306"/>
      <c r="AW55" s="306"/>
      <c r="AX55" s="312"/>
      <c r="AY55" s="312"/>
      <c r="AZ55" s="312"/>
      <c r="BA55" s="312"/>
    </row>
    <row r="56" spans="1:53" s="15" customFormat="1" ht="45" x14ac:dyDescent="0.2">
      <c r="A56" s="548"/>
      <c r="B56" s="534"/>
      <c r="C56" s="143">
        <v>76</v>
      </c>
      <c r="D56" s="141" t="s">
        <v>540</v>
      </c>
      <c r="E56" s="142" t="s">
        <v>95</v>
      </c>
      <c r="F56" s="157" t="s">
        <v>194</v>
      </c>
      <c r="G56" s="142" t="s">
        <v>247</v>
      </c>
      <c r="H56" s="142" t="s">
        <v>4</v>
      </c>
      <c r="I56" s="196" t="s">
        <v>583</v>
      </c>
      <c r="J56" s="132">
        <v>30</v>
      </c>
      <c r="K56" s="132">
        <v>30</v>
      </c>
      <c r="L56" s="142">
        <v>44.09</v>
      </c>
      <c r="M56" s="360">
        <f t="shared" si="4"/>
        <v>7</v>
      </c>
      <c r="N56" s="372">
        <v>2</v>
      </c>
      <c r="O56" s="373">
        <f t="shared" si="0"/>
        <v>5</v>
      </c>
      <c r="P56" s="381">
        <f t="shared" si="1"/>
        <v>308.63</v>
      </c>
      <c r="Q56" s="381">
        <f t="shared" si="2"/>
        <v>88.18</v>
      </c>
      <c r="R56" s="143"/>
      <c r="S56" s="147"/>
      <c r="T56" s="143"/>
      <c r="U56" s="150">
        <v>1</v>
      </c>
      <c r="V56" s="143"/>
      <c r="W56" s="137">
        <f>SUM(X56:AG56)</f>
        <v>6</v>
      </c>
      <c r="X56" s="143"/>
      <c r="Y56" s="145">
        <v>2</v>
      </c>
      <c r="Z56" s="143"/>
      <c r="AA56" s="143"/>
      <c r="AB56" s="143"/>
      <c r="AC56" s="145">
        <v>2</v>
      </c>
      <c r="AD56" s="143"/>
      <c r="AE56" s="145">
        <v>1</v>
      </c>
      <c r="AF56" s="143"/>
      <c r="AG56" s="145">
        <v>1</v>
      </c>
      <c r="AH56" s="148"/>
      <c r="AI56" s="143"/>
      <c r="AJ56" s="143"/>
      <c r="AK56" s="147"/>
      <c r="AL56" s="220">
        <f t="shared" si="3"/>
        <v>7</v>
      </c>
      <c r="AM56" s="220"/>
      <c r="AN56" s="147"/>
      <c r="AO56" s="306"/>
      <c r="AP56" s="320">
        <v>2</v>
      </c>
      <c r="AQ56" s="306"/>
      <c r="AR56" s="306"/>
      <c r="AS56" s="306"/>
      <c r="AT56" s="306"/>
      <c r="AU56" s="306"/>
      <c r="AV56" s="306"/>
      <c r="AW56" s="306"/>
      <c r="AX56" s="312"/>
      <c r="AY56" s="312"/>
      <c r="AZ56" s="312"/>
      <c r="BA56" s="312"/>
    </row>
    <row r="57" spans="1:53" s="15" customFormat="1" ht="15.75" customHeight="1" x14ac:dyDescent="0.25">
      <c r="A57" s="548"/>
      <c r="B57" s="534"/>
      <c r="C57" s="143">
        <v>77</v>
      </c>
      <c r="D57" s="197" t="s">
        <v>597</v>
      </c>
      <c r="E57" s="132" t="s">
        <v>95</v>
      </c>
      <c r="F57" s="133" t="s">
        <v>194</v>
      </c>
      <c r="G57" s="132" t="s">
        <v>303</v>
      </c>
      <c r="H57" s="142" t="s">
        <v>4</v>
      </c>
      <c r="I57" s="142" t="s">
        <v>583</v>
      </c>
      <c r="J57" s="132">
        <v>30</v>
      </c>
      <c r="K57" s="132">
        <v>30</v>
      </c>
      <c r="L57" s="142">
        <v>12.85</v>
      </c>
      <c r="M57" s="360">
        <f t="shared" si="4"/>
        <v>1</v>
      </c>
      <c r="N57" s="372">
        <v>0</v>
      </c>
      <c r="O57" s="373">
        <f t="shared" si="0"/>
        <v>1</v>
      </c>
      <c r="P57" s="381">
        <f t="shared" si="1"/>
        <v>12.85</v>
      </c>
      <c r="Q57" s="381">
        <f t="shared" si="2"/>
        <v>0</v>
      </c>
      <c r="R57" s="143"/>
      <c r="S57" s="147"/>
      <c r="T57" s="143"/>
      <c r="U57" s="143"/>
      <c r="V57" s="143"/>
      <c r="W57" s="137">
        <f>SUM(X57:AE57)</f>
        <v>1</v>
      </c>
      <c r="X57" s="143"/>
      <c r="Y57" s="143"/>
      <c r="Z57" s="143"/>
      <c r="AA57" s="143"/>
      <c r="AB57" s="143"/>
      <c r="AC57" s="145">
        <v>1</v>
      </c>
      <c r="AD57" s="143"/>
      <c r="AE57" s="143"/>
      <c r="AF57" s="143"/>
      <c r="AG57" s="143"/>
      <c r="AH57" s="143"/>
      <c r="AI57" s="143"/>
      <c r="AJ57" s="143"/>
      <c r="AK57" s="147"/>
      <c r="AL57" s="220">
        <f t="shared" si="3"/>
        <v>1</v>
      </c>
      <c r="AM57" s="220"/>
      <c r="AN57" s="147"/>
      <c r="AO57" s="306"/>
      <c r="AP57" s="306"/>
      <c r="AQ57" s="306"/>
      <c r="AR57" s="306"/>
      <c r="AS57" s="306"/>
      <c r="AT57" s="306"/>
      <c r="AU57" s="306"/>
      <c r="AV57" s="306"/>
      <c r="AW57" s="306"/>
      <c r="AX57" s="312"/>
      <c r="AY57" s="312"/>
      <c r="AZ57" s="312"/>
      <c r="BA57" s="312"/>
    </row>
    <row r="58" spans="1:53" s="15" customFormat="1" ht="15.75" customHeight="1" x14ac:dyDescent="0.2">
      <c r="A58" s="548"/>
      <c r="B58" s="534"/>
      <c r="C58" s="143">
        <v>78</v>
      </c>
      <c r="D58" s="158" t="s">
        <v>541</v>
      </c>
      <c r="E58" s="132" t="s">
        <v>95</v>
      </c>
      <c r="F58" s="133" t="s">
        <v>204</v>
      </c>
      <c r="G58" s="132" t="s">
        <v>245</v>
      </c>
      <c r="H58" s="142" t="s">
        <v>4</v>
      </c>
      <c r="I58" s="142" t="s">
        <v>598</v>
      </c>
      <c r="J58" s="132">
        <v>30</v>
      </c>
      <c r="K58" s="132">
        <v>30</v>
      </c>
      <c r="L58" s="191">
        <v>6.1</v>
      </c>
      <c r="M58" s="360">
        <f t="shared" si="4"/>
        <v>37</v>
      </c>
      <c r="N58" s="372">
        <v>0</v>
      </c>
      <c r="O58" s="373">
        <f t="shared" si="0"/>
        <v>37</v>
      </c>
      <c r="P58" s="381">
        <f t="shared" si="1"/>
        <v>225.7</v>
      </c>
      <c r="Q58" s="381">
        <f t="shared" si="2"/>
        <v>0</v>
      </c>
      <c r="R58" s="143"/>
      <c r="S58" s="143"/>
      <c r="T58" s="143"/>
      <c r="U58" s="150">
        <v>20</v>
      </c>
      <c r="V58" s="144">
        <v>12</v>
      </c>
      <c r="W58" s="147"/>
      <c r="X58" s="143"/>
      <c r="Y58" s="143"/>
      <c r="Z58" s="143"/>
      <c r="AA58" s="143"/>
      <c r="AB58" s="143"/>
      <c r="AC58" s="143"/>
      <c r="AD58" s="143"/>
      <c r="AE58" s="143"/>
      <c r="AF58" s="143"/>
      <c r="AG58" s="143"/>
      <c r="AH58" s="165">
        <v>5</v>
      </c>
      <c r="AI58" s="143"/>
      <c r="AJ58" s="143"/>
      <c r="AK58" s="147"/>
      <c r="AL58" s="220">
        <f t="shared" si="3"/>
        <v>37</v>
      </c>
      <c r="AM58" s="220"/>
      <c r="AN58" s="147"/>
      <c r="AO58" s="306"/>
      <c r="AP58" s="306"/>
      <c r="AQ58" s="306"/>
      <c r="AR58" s="306"/>
      <c r="AS58" s="306"/>
      <c r="AT58" s="306"/>
      <c r="AU58" s="306"/>
      <c r="AV58" s="306"/>
      <c r="AW58" s="306"/>
      <c r="AX58" s="312"/>
      <c r="AY58" s="312"/>
      <c r="AZ58" s="312"/>
      <c r="BA58" s="312"/>
    </row>
    <row r="59" spans="1:53" s="15" customFormat="1" ht="15.75" customHeight="1" x14ac:dyDescent="0.2">
      <c r="A59" s="548"/>
      <c r="B59" s="534"/>
      <c r="C59" s="143">
        <v>79</v>
      </c>
      <c r="D59" s="158" t="s">
        <v>542</v>
      </c>
      <c r="E59" s="132" t="s">
        <v>95</v>
      </c>
      <c r="F59" s="133" t="s">
        <v>204</v>
      </c>
      <c r="G59" s="132" t="s">
        <v>245</v>
      </c>
      <c r="H59" s="142" t="s">
        <v>4</v>
      </c>
      <c r="I59" s="142" t="s">
        <v>598</v>
      </c>
      <c r="J59" s="132">
        <v>30</v>
      </c>
      <c r="K59" s="132">
        <v>30</v>
      </c>
      <c r="L59" s="191">
        <v>11.7</v>
      </c>
      <c r="M59" s="360">
        <f t="shared" si="4"/>
        <v>47</v>
      </c>
      <c r="N59" s="372">
        <v>0</v>
      </c>
      <c r="O59" s="373">
        <f t="shared" si="0"/>
        <v>47</v>
      </c>
      <c r="P59" s="381">
        <f t="shared" si="1"/>
        <v>549.9</v>
      </c>
      <c r="Q59" s="381">
        <f t="shared" si="2"/>
        <v>0</v>
      </c>
      <c r="R59" s="143"/>
      <c r="S59" s="143"/>
      <c r="T59" s="143"/>
      <c r="U59" s="150">
        <v>20</v>
      </c>
      <c r="V59" s="144">
        <v>12</v>
      </c>
      <c r="W59" s="137">
        <f t="shared" ref="W59:W64" si="7">SUM(X59:AE59)</f>
        <v>5</v>
      </c>
      <c r="X59" s="143"/>
      <c r="Y59" s="143"/>
      <c r="Z59" s="145">
        <v>5</v>
      </c>
      <c r="AA59" s="143"/>
      <c r="AB59" s="143"/>
      <c r="AC59" s="143"/>
      <c r="AD59" s="143"/>
      <c r="AE59" s="143"/>
      <c r="AF59" s="143"/>
      <c r="AG59" s="143"/>
      <c r="AH59" s="165">
        <v>10</v>
      </c>
      <c r="AI59" s="143"/>
      <c r="AJ59" s="143"/>
      <c r="AK59" s="147"/>
      <c r="AL59" s="220">
        <f t="shared" si="3"/>
        <v>47</v>
      </c>
      <c r="AM59" s="220"/>
      <c r="AN59" s="147"/>
      <c r="AO59" s="306"/>
      <c r="AP59" s="306"/>
      <c r="AQ59" s="306"/>
      <c r="AR59" s="306"/>
      <c r="AS59" s="306"/>
      <c r="AT59" s="306"/>
      <c r="AU59" s="306"/>
      <c r="AV59" s="306"/>
      <c r="AW59" s="306"/>
      <c r="AX59" s="312"/>
      <c r="AY59" s="312"/>
      <c r="AZ59" s="312"/>
      <c r="BA59" s="312"/>
    </row>
    <row r="60" spans="1:53" s="15" customFormat="1" ht="15.75" customHeight="1" x14ac:dyDescent="0.2">
      <c r="A60" s="548"/>
      <c r="B60" s="534"/>
      <c r="C60" s="143">
        <v>80</v>
      </c>
      <c r="D60" s="154" t="s">
        <v>543</v>
      </c>
      <c r="E60" s="132" t="s">
        <v>95</v>
      </c>
      <c r="F60" s="133" t="s">
        <v>204</v>
      </c>
      <c r="G60" s="132" t="s">
        <v>245</v>
      </c>
      <c r="H60" s="142" t="s">
        <v>4</v>
      </c>
      <c r="I60" s="142" t="s">
        <v>598</v>
      </c>
      <c r="J60" s="132">
        <v>30</v>
      </c>
      <c r="K60" s="132">
        <v>30</v>
      </c>
      <c r="L60" s="191">
        <v>12.73</v>
      </c>
      <c r="M60" s="360">
        <f t="shared" si="4"/>
        <v>77</v>
      </c>
      <c r="N60" s="372">
        <v>23</v>
      </c>
      <c r="O60" s="373">
        <f t="shared" si="0"/>
        <v>54</v>
      </c>
      <c r="P60" s="381">
        <f t="shared" si="1"/>
        <v>980.21</v>
      </c>
      <c r="Q60" s="381">
        <f t="shared" si="2"/>
        <v>292.79000000000002</v>
      </c>
      <c r="R60" s="143"/>
      <c r="S60" s="160">
        <v>20</v>
      </c>
      <c r="T60" s="143"/>
      <c r="U60" s="150">
        <v>20</v>
      </c>
      <c r="V60" s="144">
        <v>12</v>
      </c>
      <c r="W60" s="137">
        <f t="shared" si="7"/>
        <v>15</v>
      </c>
      <c r="X60" s="143"/>
      <c r="Y60" s="143"/>
      <c r="Z60" s="143"/>
      <c r="AA60" s="143"/>
      <c r="AB60" s="143"/>
      <c r="AC60" s="145">
        <v>5</v>
      </c>
      <c r="AD60" s="143"/>
      <c r="AE60" s="145">
        <v>10</v>
      </c>
      <c r="AF60" s="143"/>
      <c r="AG60" s="143"/>
      <c r="AH60" s="165">
        <v>10</v>
      </c>
      <c r="AI60" s="143"/>
      <c r="AJ60" s="143"/>
      <c r="AK60" s="147"/>
      <c r="AL60" s="220">
        <f t="shared" si="3"/>
        <v>77</v>
      </c>
      <c r="AM60" s="140">
        <v>5</v>
      </c>
      <c r="AN60" s="147"/>
      <c r="AO60" s="306"/>
      <c r="AP60" s="306"/>
      <c r="AQ60" s="306"/>
      <c r="AR60" s="306"/>
      <c r="AS60" s="306"/>
      <c r="AT60" s="306"/>
      <c r="AU60" s="306"/>
      <c r="AV60" s="320">
        <v>8</v>
      </c>
      <c r="AW60" s="306"/>
      <c r="AX60" s="312"/>
      <c r="AY60" s="312"/>
      <c r="AZ60" s="322">
        <v>10</v>
      </c>
      <c r="BA60" s="312"/>
    </row>
    <row r="61" spans="1:53" s="15" customFormat="1" ht="15.75" customHeight="1" x14ac:dyDescent="0.2">
      <c r="A61" s="548"/>
      <c r="B61" s="534"/>
      <c r="C61" s="143">
        <v>81</v>
      </c>
      <c r="D61" s="332" t="s">
        <v>544</v>
      </c>
      <c r="E61" s="132" t="s">
        <v>95</v>
      </c>
      <c r="F61" s="133" t="s">
        <v>204</v>
      </c>
      <c r="G61" s="132" t="s">
        <v>245</v>
      </c>
      <c r="H61" s="142" t="s">
        <v>30</v>
      </c>
      <c r="I61" s="142" t="s">
        <v>583</v>
      </c>
      <c r="J61" s="132">
        <v>30</v>
      </c>
      <c r="K61" s="132">
        <v>30</v>
      </c>
      <c r="L61" s="191">
        <v>5.55</v>
      </c>
      <c r="M61" s="360">
        <f t="shared" si="4"/>
        <v>10</v>
      </c>
      <c r="N61" s="372">
        <v>0</v>
      </c>
      <c r="O61" s="373">
        <f t="shared" si="0"/>
        <v>10</v>
      </c>
      <c r="P61" s="381">
        <f t="shared" si="1"/>
        <v>55.5</v>
      </c>
      <c r="Q61" s="381">
        <f t="shared" si="2"/>
        <v>0</v>
      </c>
      <c r="R61" s="143"/>
      <c r="S61" s="143"/>
      <c r="T61" s="143"/>
      <c r="U61" s="143"/>
      <c r="V61" s="144">
        <v>5</v>
      </c>
      <c r="W61" s="137">
        <f t="shared" si="7"/>
        <v>4</v>
      </c>
      <c r="X61" s="143"/>
      <c r="Y61" s="145">
        <v>2</v>
      </c>
      <c r="Z61" s="143"/>
      <c r="AA61" s="143"/>
      <c r="AB61" s="143"/>
      <c r="AC61" s="145">
        <v>2</v>
      </c>
      <c r="AD61" s="143"/>
      <c r="AE61" s="143"/>
      <c r="AF61" s="143"/>
      <c r="AG61" s="143"/>
      <c r="AH61" s="165">
        <v>1</v>
      </c>
      <c r="AI61" s="143"/>
      <c r="AJ61" s="143"/>
      <c r="AK61" s="147"/>
      <c r="AL61" s="220">
        <f t="shared" si="3"/>
        <v>10</v>
      </c>
      <c r="AM61" s="220"/>
      <c r="AN61" s="147"/>
      <c r="AO61" s="306"/>
      <c r="AP61" s="306"/>
      <c r="AQ61" s="306"/>
      <c r="AR61" s="306"/>
      <c r="AS61" s="306"/>
      <c r="AT61" s="306"/>
      <c r="AU61" s="306"/>
      <c r="AV61" s="306"/>
      <c r="AW61" s="306"/>
      <c r="AX61" s="312"/>
      <c r="AY61" s="312"/>
      <c r="AZ61" s="312"/>
      <c r="BA61" s="312"/>
    </row>
    <row r="62" spans="1:53" s="15" customFormat="1" ht="15.75" customHeight="1" x14ac:dyDescent="0.2">
      <c r="A62" s="548"/>
      <c r="B62" s="534"/>
      <c r="C62" s="143">
        <v>82</v>
      </c>
      <c r="D62" s="332" t="s">
        <v>545</v>
      </c>
      <c r="E62" s="132" t="s">
        <v>95</v>
      </c>
      <c r="F62" s="133" t="s">
        <v>204</v>
      </c>
      <c r="G62" s="132" t="s">
        <v>245</v>
      </c>
      <c r="H62" s="142" t="s">
        <v>30</v>
      </c>
      <c r="I62" s="142" t="s">
        <v>583</v>
      </c>
      <c r="J62" s="132">
        <v>30</v>
      </c>
      <c r="K62" s="132">
        <v>30</v>
      </c>
      <c r="L62" s="191">
        <v>18</v>
      </c>
      <c r="M62" s="360">
        <f t="shared" si="4"/>
        <v>11</v>
      </c>
      <c r="N62" s="372">
        <f t="shared" ref="N62:N124" ca="1" si="8">M62-O62</f>
        <v>0</v>
      </c>
      <c r="O62" s="373">
        <f t="shared" ca="1" si="0"/>
        <v>5</v>
      </c>
      <c r="P62" s="381">
        <f t="shared" si="1"/>
        <v>198</v>
      </c>
      <c r="Q62" s="381">
        <f t="shared" ca="1" si="2"/>
        <v>449.5</v>
      </c>
      <c r="R62" s="143"/>
      <c r="S62" s="143"/>
      <c r="T62" s="143"/>
      <c r="U62" s="143"/>
      <c r="V62" s="144">
        <v>4</v>
      </c>
      <c r="W62" s="137">
        <f t="shared" si="7"/>
        <v>5</v>
      </c>
      <c r="X62" s="143"/>
      <c r="Y62" s="145">
        <v>2</v>
      </c>
      <c r="Z62" s="143"/>
      <c r="AA62" s="143"/>
      <c r="AB62" s="143"/>
      <c r="AC62" s="145">
        <v>3</v>
      </c>
      <c r="AD62" s="143"/>
      <c r="AE62" s="143"/>
      <c r="AF62" s="143"/>
      <c r="AG62" s="143"/>
      <c r="AH62" s="165">
        <v>2</v>
      </c>
      <c r="AI62" s="143"/>
      <c r="AJ62" s="143"/>
      <c r="AK62" s="147"/>
      <c r="AL62" s="220">
        <f t="shared" si="3"/>
        <v>11</v>
      </c>
      <c r="AM62" s="220"/>
      <c r="AN62" s="147"/>
      <c r="AO62" s="306"/>
      <c r="AP62" s="306"/>
      <c r="AQ62" s="306"/>
      <c r="AR62" s="306"/>
      <c r="AS62" s="306"/>
      <c r="AT62" s="306"/>
      <c r="AU62" s="306"/>
      <c r="AV62" s="306"/>
      <c r="AW62" s="306"/>
      <c r="AX62" s="312"/>
      <c r="AY62" s="312"/>
      <c r="AZ62" s="312"/>
      <c r="BA62" s="312"/>
    </row>
    <row r="63" spans="1:53" s="15" customFormat="1" ht="15.75" customHeight="1" x14ac:dyDescent="0.2">
      <c r="A63" s="548"/>
      <c r="B63" s="534"/>
      <c r="C63" s="143">
        <v>83</v>
      </c>
      <c r="D63" s="158" t="s">
        <v>546</v>
      </c>
      <c r="E63" s="132" t="s">
        <v>95</v>
      </c>
      <c r="F63" s="133" t="s">
        <v>204</v>
      </c>
      <c r="G63" s="132" t="s">
        <v>245</v>
      </c>
      <c r="H63" s="142" t="s">
        <v>67</v>
      </c>
      <c r="I63" s="142" t="s">
        <v>583</v>
      </c>
      <c r="J63" s="132">
        <v>30</v>
      </c>
      <c r="K63" s="132">
        <v>30</v>
      </c>
      <c r="L63" s="191">
        <v>6.39</v>
      </c>
      <c r="M63" s="360">
        <f t="shared" si="4"/>
        <v>10</v>
      </c>
      <c r="N63" s="372">
        <f t="shared" ca="1" si="8"/>
        <v>0</v>
      </c>
      <c r="O63" s="373">
        <f t="shared" ca="1" si="0"/>
        <v>1</v>
      </c>
      <c r="P63" s="381">
        <f t="shared" si="1"/>
        <v>63.9</v>
      </c>
      <c r="Q63" s="381">
        <f t="shared" ca="1" si="2"/>
        <v>449.5</v>
      </c>
      <c r="R63" s="143"/>
      <c r="S63" s="143"/>
      <c r="T63" s="143"/>
      <c r="U63" s="143"/>
      <c r="V63" s="143"/>
      <c r="W63" s="137">
        <f t="shared" si="7"/>
        <v>10</v>
      </c>
      <c r="X63" s="143"/>
      <c r="Y63" s="143"/>
      <c r="Z63" s="143"/>
      <c r="AA63" s="143"/>
      <c r="AB63" s="143"/>
      <c r="AC63" s="145">
        <v>10</v>
      </c>
      <c r="AD63" s="143"/>
      <c r="AE63" s="143"/>
      <c r="AF63" s="143"/>
      <c r="AG63" s="143"/>
      <c r="AH63" s="143"/>
      <c r="AI63" s="143"/>
      <c r="AJ63" s="143"/>
      <c r="AK63" s="147"/>
      <c r="AL63" s="220">
        <f t="shared" si="3"/>
        <v>10</v>
      </c>
      <c r="AM63" s="220"/>
      <c r="AN63" s="147"/>
      <c r="AO63" s="306"/>
      <c r="AP63" s="306"/>
      <c r="AQ63" s="306"/>
      <c r="AR63" s="306"/>
      <c r="AS63" s="306"/>
      <c r="AT63" s="306"/>
      <c r="AU63" s="306"/>
      <c r="AV63" s="306"/>
      <c r="AW63" s="306"/>
      <c r="AX63" s="312"/>
      <c r="AY63" s="312"/>
      <c r="AZ63" s="312"/>
      <c r="BA63" s="312"/>
    </row>
    <row r="64" spans="1:53" s="15" customFormat="1" ht="15.75" customHeight="1" x14ac:dyDescent="0.2">
      <c r="A64" s="548"/>
      <c r="B64" s="534"/>
      <c r="C64" s="143">
        <v>84</v>
      </c>
      <c r="D64" s="141" t="s">
        <v>547</v>
      </c>
      <c r="E64" s="152" t="s">
        <v>213</v>
      </c>
      <c r="F64" s="153" t="s">
        <v>214</v>
      </c>
      <c r="G64" s="152" t="s">
        <v>286</v>
      </c>
      <c r="H64" s="142" t="s">
        <v>4</v>
      </c>
      <c r="I64" s="142" t="s">
        <v>583</v>
      </c>
      <c r="J64" s="132">
        <v>30</v>
      </c>
      <c r="K64" s="132">
        <v>30</v>
      </c>
      <c r="L64" s="191">
        <v>27.91</v>
      </c>
      <c r="M64" s="360">
        <f t="shared" si="4"/>
        <v>3</v>
      </c>
      <c r="N64" s="372">
        <f t="shared" ca="1" si="8"/>
        <v>0</v>
      </c>
      <c r="O64" s="373">
        <f t="shared" ca="1" si="0"/>
        <v>0</v>
      </c>
      <c r="P64" s="381">
        <f t="shared" si="1"/>
        <v>83.73</v>
      </c>
      <c r="Q64" s="381">
        <f t="shared" ca="1" si="2"/>
        <v>449.5</v>
      </c>
      <c r="R64" s="143"/>
      <c r="S64" s="143"/>
      <c r="T64" s="143"/>
      <c r="U64" s="143"/>
      <c r="V64" s="143"/>
      <c r="W64" s="137">
        <f t="shared" si="7"/>
        <v>3</v>
      </c>
      <c r="X64" s="143"/>
      <c r="Y64" s="143"/>
      <c r="Z64" s="143"/>
      <c r="AA64" s="143"/>
      <c r="AB64" s="143"/>
      <c r="AC64" s="145">
        <v>3</v>
      </c>
      <c r="AD64" s="143"/>
      <c r="AE64" s="143"/>
      <c r="AF64" s="143"/>
      <c r="AG64" s="143"/>
      <c r="AH64" s="143"/>
      <c r="AI64" s="143"/>
      <c r="AJ64" s="143"/>
      <c r="AK64" s="147"/>
      <c r="AL64" s="220">
        <f t="shared" si="3"/>
        <v>3</v>
      </c>
      <c r="AM64" s="220"/>
      <c r="AN64" s="147"/>
      <c r="AO64" s="306"/>
      <c r="AP64" s="306"/>
      <c r="AQ64" s="306"/>
      <c r="AR64" s="306"/>
      <c r="AS64" s="306"/>
      <c r="AT64" s="306"/>
      <c r="AU64" s="306"/>
      <c r="AV64" s="306"/>
      <c r="AW64" s="306"/>
      <c r="AX64" s="312"/>
      <c r="AY64" s="312"/>
      <c r="AZ64" s="312"/>
      <c r="BA64" s="312"/>
    </row>
    <row r="65" spans="1:53" s="15" customFormat="1" ht="15.75" customHeight="1" x14ac:dyDescent="0.2">
      <c r="A65" s="548"/>
      <c r="B65" s="534"/>
      <c r="C65" s="143">
        <v>85</v>
      </c>
      <c r="D65" s="154" t="s">
        <v>548</v>
      </c>
      <c r="E65" s="132" t="s">
        <v>95</v>
      </c>
      <c r="F65" s="133" t="s">
        <v>194</v>
      </c>
      <c r="G65" s="132" t="s">
        <v>277</v>
      </c>
      <c r="H65" s="142" t="s">
        <v>4</v>
      </c>
      <c r="I65" s="142" t="s">
        <v>583</v>
      </c>
      <c r="J65" s="132">
        <v>30</v>
      </c>
      <c r="K65" s="132">
        <v>30</v>
      </c>
      <c r="L65" s="191">
        <v>114.13</v>
      </c>
      <c r="M65" s="360">
        <f t="shared" si="4"/>
        <v>2</v>
      </c>
      <c r="N65" s="372">
        <f t="shared" ca="1" si="8"/>
        <v>0</v>
      </c>
      <c r="O65" s="373">
        <f t="shared" ca="1" si="0"/>
        <v>1</v>
      </c>
      <c r="P65" s="381">
        <f t="shared" si="1"/>
        <v>228.26</v>
      </c>
      <c r="Q65" s="381">
        <f t="shared" ca="1" si="2"/>
        <v>449.5</v>
      </c>
      <c r="R65" s="147"/>
      <c r="S65" s="147"/>
      <c r="T65" s="147"/>
      <c r="U65" s="147"/>
      <c r="V65" s="155">
        <v>2</v>
      </c>
      <c r="W65" s="147"/>
      <c r="X65" s="147"/>
      <c r="Y65" s="147"/>
      <c r="Z65" s="147"/>
      <c r="AA65" s="147"/>
      <c r="AB65" s="147"/>
      <c r="AC65" s="147"/>
      <c r="AD65" s="147"/>
      <c r="AE65" s="147"/>
      <c r="AF65" s="147"/>
      <c r="AG65" s="147"/>
      <c r="AH65" s="147"/>
      <c r="AI65" s="147"/>
      <c r="AJ65" s="147"/>
      <c r="AK65" s="147"/>
      <c r="AL65" s="220">
        <f t="shared" si="3"/>
        <v>2</v>
      </c>
      <c r="AM65" s="220"/>
      <c r="AN65" s="147"/>
      <c r="AO65" s="306"/>
      <c r="AP65" s="306"/>
      <c r="AQ65" s="306"/>
      <c r="AR65" s="306"/>
      <c r="AS65" s="306"/>
      <c r="AT65" s="306"/>
      <c r="AU65" s="306"/>
      <c r="AV65" s="306"/>
      <c r="AW65" s="306"/>
      <c r="AX65" s="312"/>
      <c r="AY65" s="312"/>
      <c r="AZ65" s="312"/>
      <c r="BA65" s="312"/>
    </row>
    <row r="66" spans="1:53" s="15" customFormat="1" ht="90" x14ac:dyDescent="0.2">
      <c r="A66" s="548"/>
      <c r="B66" s="534"/>
      <c r="C66" s="143">
        <v>86</v>
      </c>
      <c r="D66" s="332" t="s">
        <v>549</v>
      </c>
      <c r="E66" s="132" t="s">
        <v>95</v>
      </c>
      <c r="F66" s="133" t="s">
        <v>194</v>
      </c>
      <c r="G66" s="132" t="s">
        <v>261</v>
      </c>
      <c r="H66" s="142" t="s">
        <v>30</v>
      </c>
      <c r="I66" s="142" t="s">
        <v>585</v>
      </c>
      <c r="J66" s="132">
        <v>30</v>
      </c>
      <c r="K66" s="132">
        <v>30</v>
      </c>
      <c r="L66" s="191">
        <v>579.9</v>
      </c>
      <c r="M66" s="360">
        <f t="shared" si="4"/>
        <v>4</v>
      </c>
      <c r="N66" s="372">
        <f t="shared" ca="1" si="8"/>
        <v>0</v>
      </c>
      <c r="O66" s="373">
        <f t="shared" ca="1" si="0"/>
        <v>6</v>
      </c>
      <c r="P66" s="381">
        <f t="shared" si="1"/>
        <v>2319.6</v>
      </c>
      <c r="Q66" s="381">
        <f t="shared" ca="1" si="2"/>
        <v>449.5</v>
      </c>
      <c r="R66" s="143"/>
      <c r="S66" s="161">
        <v>1</v>
      </c>
      <c r="T66" s="143"/>
      <c r="U66" s="143"/>
      <c r="V66" s="144">
        <v>2</v>
      </c>
      <c r="W66" s="137">
        <f>SUM(X66:AE66)</f>
        <v>1</v>
      </c>
      <c r="X66" s="143"/>
      <c r="Y66" s="145">
        <v>1</v>
      </c>
      <c r="Z66" s="143"/>
      <c r="AA66" s="143"/>
      <c r="AB66" s="143"/>
      <c r="AC66" s="143"/>
      <c r="AD66" s="143"/>
      <c r="AE66" s="143"/>
      <c r="AF66" s="143"/>
      <c r="AG66" s="143"/>
      <c r="AH66" s="143"/>
      <c r="AI66" s="143"/>
      <c r="AJ66" s="143"/>
      <c r="AK66" s="147"/>
      <c r="AL66" s="220">
        <f t="shared" si="3"/>
        <v>4</v>
      </c>
      <c r="AM66" s="220"/>
      <c r="AN66" s="147"/>
      <c r="AO66" s="306"/>
      <c r="AP66" s="306"/>
      <c r="AQ66" s="306"/>
      <c r="AR66" s="306"/>
      <c r="AS66" s="306"/>
      <c r="AT66" s="306"/>
      <c r="AU66" s="306"/>
      <c r="AV66" s="306"/>
      <c r="AW66" s="306"/>
      <c r="AX66" s="312"/>
      <c r="AY66" s="312"/>
      <c r="AZ66" s="312"/>
      <c r="BA66" s="312"/>
    </row>
    <row r="67" spans="1:53" s="15" customFormat="1" ht="15.75" customHeight="1" x14ac:dyDescent="0.2">
      <c r="A67" s="548"/>
      <c r="B67" s="534"/>
      <c r="C67" s="143">
        <v>87</v>
      </c>
      <c r="D67" s="158" t="s">
        <v>550</v>
      </c>
      <c r="E67" s="132" t="s">
        <v>98</v>
      </c>
      <c r="F67" s="133" t="s">
        <v>203</v>
      </c>
      <c r="G67" s="132" t="s">
        <v>276</v>
      </c>
      <c r="H67" s="142" t="s">
        <v>67</v>
      </c>
      <c r="I67" s="142" t="s">
        <v>592</v>
      </c>
      <c r="J67" s="132">
        <v>30</v>
      </c>
      <c r="K67" s="132">
        <v>30</v>
      </c>
      <c r="L67" s="142">
        <v>13.04</v>
      </c>
      <c r="M67" s="360">
        <f t="shared" si="4"/>
        <v>3</v>
      </c>
      <c r="N67" s="372">
        <f t="shared" ca="1" si="8"/>
        <v>0</v>
      </c>
      <c r="O67" s="373">
        <f t="shared" ca="1" si="0"/>
        <v>4</v>
      </c>
      <c r="P67" s="381">
        <f t="shared" si="1"/>
        <v>39.119999999999997</v>
      </c>
      <c r="Q67" s="381">
        <f t="shared" ca="1" si="2"/>
        <v>449.5</v>
      </c>
      <c r="R67" s="143"/>
      <c r="S67" s="143"/>
      <c r="T67" s="143"/>
      <c r="U67" s="143"/>
      <c r="V67" s="143"/>
      <c r="W67" s="137">
        <f>SUM(X67:AE67)</f>
        <v>3</v>
      </c>
      <c r="X67" s="143"/>
      <c r="Y67" s="143"/>
      <c r="Z67" s="143"/>
      <c r="AA67" s="143"/>
      <c r="AB67" s="143"/>
      <c r="AC67" s="145">
        <v>3</v>
      </c>
      <c r="AD67" s="143"/>
      <c r="AE67" s="143"/>
      <c r="AF67" s="143"/>
      <c r="AG67" s="143"/>
      <c r="AH67" s="143"/>
      <c r="AI67" s="143"/>
      <c r="AJ67" s="143"/>
      <c r="AK67" s="147"/>
      <c r="AL67" s="220">
        <f t="shared" si="3"/>
        <v>3</v>
      </c>
      <c r="AM67" s="220"/>
      <c r="AN67" s="147"/>
      <c r="AO67" s="306"/>
      <c r="AP67" s="306"/>
      <c r="AQ67" s="306"/>
      <c r="AR67" s="306"/>
      <c r="AS67" s="306"/>
      <c r="AT67" s="306"/>
      <c r="AU67" s="306"/>
      <c r="AV67" s="306"/>
      <c r="AW67" s="306"/>
      <c r="AX67" s="312"/>
      <c r="AY67" s="312"/>
      <c r="AZ67" s="312"/>
      <c r="BA67" s="312"/>
    </row>
    <row r="68" spans="1:53" s="15" customFormat="1" ht="30" x14ac:dyDescent="0.2">
      <c r="A68" s="548"/>
      <c r="B68" s="534"/>
      <c r="C68" s="143">
        <v>88</v>
      </c>
      <c r="D68" s="149" t="s">
        <v>551</v>
      </c>
      <c r="E68" s="132" t="s">
        <v>95</v>
      </c>
      <c r="F68" s="133" t="s">
        <v>186</v>
      </c>
      <c r="G68" s="132" t="s">
        <v>262</v>
      </c>
      <c r="H68" s="142" t="s">
        <v>4</v>
      </c>
      <c r="I68" s="142" t="s">
        <v>599</v>
      </c>
      <c r="J68" s="132">
        <v>30</v>
      </c>
      <c r="K68" s="132">
        <v>30</v>
      </c>
      <c r="L68" s="142">
        <v>25.43</v>
      </c>
      <c r="M68" s="360">
        <f t="shared" si="4"/>
        <v>6</v>
      </c>
      <c r="N68" s="372">
        <f t="shared" ca="1" si="8"/>
        <v>1</v>
      </c>
      <c r="O68" s="373">
        <f t="shared" ca="1" si="0"/>
        <v>4</v>
      </c>
      <c r="P68" s="381">
        <f t="shared" si="1"/>
        <v>152.57999999999998</v>
      </c>
      <c r="Q68" s="381">
        <f t="shared" ca="1" si="2"/>
        <v>449.5</v>
      </c>
      <c r="R68" s="143"/>
      <c r="S68" s="160">
        <v>2</v>
      </c>
      <c r="T68" s="143"/>
      <c r="U68" s="150">
        <v>1</v>
      </c>
      <c r="V68" s="144">
        <v>2</v>
      </c>
      <c r="W68" s="147"/>
      <c r="X68" s="143"/>
      <c r="Y68" s="143"/>
      <c r="Z68" s="143"/>
      <c r="AA68" s="143"/>
      <c r="AB68" s="143"/>
      <c r="AC68" s="143"/>
      <c r="AD68" s="143"/>
      <c r="AE68" s="143"/>
      <c r="AF68" s="143"/>
      <c r="AG68" s="143"/>
      <c r="AH68" s="143"/>
      <c r="AI68" s="143"/>
      <c r="AJ68" s="146">
        <v>1</v>
      </c>
      <c r="AK68" s="147"/>
      <c r="AL68" s="220">
        <f t="shared" ref="AL68:AL130" si="9">SUM(R68:W68)+SUM(AH68:AK68)</f>
        <v>6</v>
      </c>
      <c r="AM68" s="220"/>
      <c r="AN68" s="147"/>
      <c r="AO68" s="306"/>
      <c r="AP68" s="306"/>
      <c r="AQ68" s="306"/>
      <c r="AR68" s="320">
        <v>1</v>
      </c>
      <c r="AS68" s="306"/>
      <c r="AT68" s="306"/>
      <c r="AU68" s="306"/>
      <c r="AV68" s="306"/>
      <c r="AW68" s="306"/>
      <c r="AX68" s="312"/>
      <c r="AY68" s="312"/>
      <c r="AZ68" s="312"/>
      <c r="BA68" s="312"/>
    </row>
    <row r="69" spans="1:53" s="15" customFormat="1" ht="30" x14ac:dyDescent="0.2">
      <c r="A69" s="548"/>
      <c r="B69" s="534"/>
      <c r="C69" s="143">
        <v>89</v>
      </c>
      <c r="D69" s="149" t="s">
        <v>552</v>
      </c>
      <c r="E69" s="132" t="s">
        <v>95</v>
      </c>
      <c r="F69" s="133" t="s">
        <v>186</v>
      </c>
      <c r="G69" s="132" t="s">
        <v>248</v>
      </c>
      <c r="H69" s="142" t="s">
        <v>4</v>
      </c>
      <c r="I69" s="142" t="s">
        <v>600</v>
      </c>
      <c r="J69" s="132">
        <v>30</v>
      </c>
      <c r="K69" s="132">
        <v>30</v>
      </c>
      <c r="L69" s="142">
        <v>56.13</v>
      </c>
      <c r="M69" s="360">
        <f t="shared" si="4"/>
        <v>4</v>
      </c>
      <c r="N69" s="372">
        <f t="shared" ca="1" si="8"/>
        <v>1</v>
      </c>
      <c r="O69" s="373">
        <f t="shared" ref="O69:O132" ca="1" si="10">SUM(M69-N69)</f>
        <v>5</v>
      </c>
      <c r="P69" s="381">
        <f t="shared" ref="P69:P132" si="11">M69*L69</f>
        <v>224.52</v>
      </c>
      <c r="Q69" s="381">
        <f t="shared" ref="Q69:Q132" ca="1" si="12">N69*L69</f>
        <v>449.5</v>
      </c>
      <c r="R69" s="143"/>
      <c r="S69" s="147"/>
      <c r="T69" s="143"/>
      <c r="U69" s="143"/>
      <c r="V69" s="144">
        <v>2</v>
      </c>
      <c r="W69" s="137">
        <f>SUM(X69:AE69)</f>
        <v>1</v>
      </c>
      <c r="X69" s="143"/>
      <c r="Y69" s="143"/>
      <c r="Z69" s="143"/>
      <c r="AA69" s="143"/>
      <c r="AB69" s="143"/>
      <c r="AC69" s="143"/>
      <c r="AD69" s="145">
        <v>1</v>
      </c>
      <c r="AE69" s="143"/>
      <c r="AF69" s="143"/>
      <c r="AG69" s="143"/>
      <c r="AH69" s="165">
        <v>1</v>
      </c>
      <c r="AI69" s="143"/>
      <c r="AJ69" s="143"/>
      <c r="AK69" s="147"/>
      <c r="AL69" s="220">
        <f t="shared" si="9"/>
        <v>4</v>
      </c>
      <c r="AM69" s="220"/>
      <c r="AN69" s="147"/>
      <c r="AO69" s="320">
        <v>1</v>
      </c>
      <c r="AP69" s="306"/>
      <c r="AQ69" s="306"/>
      <c r="AR69" s="306"/>
      <c r="AS69" s="306"/>
      <c r="AT69" s="306"/>
      <c r="AU69" s="306"/>
      <c r="AV69" s="306"/>
      <c r="AW69" s="306"/>
      <c r="AX69" s="312"/>
      <c r="AY69" s="312"/>
      <c r="AZ69" s="312"/>
      <c r="BA69" s="312"/>
    </row>
    <row r="70" spans="1:53" s="15" customFormat="1" ht="75" x14ac:dyDescent="0.2">
      <c r="A70" s="548"/>
      <c r="B70" s="534"/>
      <c r="C70" s="143">
        <v>90</v>
      </c>
      <c r="D70" s="158" t="s">
        <v>553</v>
      </c>
      <c r="E70" s="132" t="s">
        <v>98</v>
      </c>
      <c r="F70" s="133" t="s">
        <v>229</v>
      </c>
      <c r="G70" s="132" t="s">
        <v>284</v>
      </c>
      <c r="H70" s="142" t="s">
        <v>4</v>
      </c>
      <c r="I70" s="142" t="s">
        <v>601</v>
      </c>
      <c r="J70" s="132">
        <v>30</v>
      </c>
      <c r="K70" s="132">
        <v>30</v>
      </c>
      <c r="L70" s="142">
        <v>29.84</v>
      </c>
      <c r="M70" s="360">
        <f t="shared" ref="M70:M133" si="13">AL70</f>
        <v>3</v>
      </c>
      <c r="N70" s="372">
        <f t="shared" ca="1" si="8"/>
        <v>1</v>
      </c>
      <c r="O70" s="373">
        <f t="shared" ca="1" si="10"/>
        <v>3</v>
      </c>
      <c r="P70" s="381">
        <f t="shared" si="11"/>
        <v>89.52</v>
      </c>
      <c r="Q70" s="381">
        <f t="shared" ca="1" si="12"/>
        <v>449.5</v>
      </c>
      <c r="R70" s="143"/>
      <c r="S70" s="143"/>
      <c r="T70" s="143"/>
      <c r="U70" s="143"/>
      <c r="V70" s="143"/>
      <c r="W70" s="147"/>
      <c r="X70" s="143"/>
      <c r="Y70" s="143"/>
      <c r="Z70" s="143"/>
      <c r="AA70" s="143"/>
      <c r="AB70" s="143"/>
      <c r="AC70" s="143"/>
      <c r="AD70" s="143"/>
      <c r="AE70" s="143"/>
      <c r="AF70" s="143"/>
      <c r="AG70" s="143"/>
      <c r="AH70" s="165">
        <v>3</v>
      </c>
      <c r="AI70" s="143"/>
      <c r="AJ70" s="143"/>
      <c r="AK70" s="147"/>
      <c r="AL70" s="220">
        <f t="shared" si="9"/>
        <v>3</v>
      </c>
      <c r="AM70" s="220"/>
      <c r="AN70" s="147"/>
      <c r="AO70" s="320">
        <v>1</v>
      </c>
      <c r="AP70" s="306"/>
      <c r="AQ70" s="306"/>
      <c r="AR70" s="306"/>
      <c r="AS70" s="306"/>
      <c r="AT70" s="306"/>
      <c r="AU70" s="306"/>
      <c r="AV70" s="306"/>
      <c r="AW70" s="306"/>
      <c r="AX70" s="312"/>
      <c r="AY70" s="312"/>
      <c r="AZ70" s="312"/>
      <c r="BA70" s="312"/>
    </row>
    <row r="71" spans="1:53" s="15" customFormat="1" ht="105" x14ac:dyDescent="0.2">
      <c r="A71" s="548"/>
      <c r="B71" s="534"/>
      <c r="C71" s="143">
        <v>91</v>
      </c>
      <c r="D71" s="171" t="s">
        <v>554</v>
      </c>
      <c r="E71" s="142" t="s">
        <v>95</v>
      </c>
      <c r="F71" s="157" t="s">
        <v>197</v>
      </c>
      <c r="G71" s="142" t="s">
        <v>280</v>
      </c>
      <c r="H71" s="172" t="s">
        <v>4</v>
      </c>
      <c r="I71" s="172" t="s">
        <v>595</v>
      </c>
      <c r="J71" s="132">
        <v>30</v>
      </c>
      <c r="K71" s="132">
        <v>30</v>
      </c>
      <c r="L71" s="172">
        <v>470.24</v>
      </c>
      <c r="M71" s="360">
        <f t="shared" si="13"/>
        <v>1</v>
      </c>
      <c r="N71" s="372">
        <f t="shared" ca="1" si="8"/>
        <v>1</v>
      </c>
      <c r="O71" s="373">
        <f t="shared" ca="1" si="10"/>
        <v>2</v>
      </c>
      <c r="P71" s="381">
        <f t="shared" si="11"/>
        <v>470.24</v>
      </c>
      <c r="Q71" s="381">
        <f t="shared" ca="1" si="12"/>
        <v>449.5</v>
      </c>
      <c r="R71" s="173"/>
      <c r="S71" s="173"/>
      <c r="T71" s="173"/>
      <c r="U71" s="173"/>
      <c r="V71" s="173"/>
      <c r="W71" s="147"/>
      <c r="X71" s="173"/>
      <c r="Y71" s="173"/>
      <c r="Z71" s="173"/>
      <c r="AA71" s="173"/>
      <c r="AB71" s="173"/>
      <c r="AC71" s="173"/>
      <c r="AD71" s="173"/>
      <c r="AE71" s="173"/>
      <c r="AF71" s="173"/>
      <c r="AG71" s="173"/>
      <c r="AH71" s="174">
        <v>1</v>
      </c>
      <c r="AI71" s="173"/>
      <c r="AJ71" s="173"/>
      <c r="AK71" s="175"/>
      <c r="AL71" s="220">
        <f t="shared" si="9"/>
        <v>1</v>
      </c>
      <c r="AM71" s="220"/>
      <c r="AN71" s="147"/>
      <c r="AO71" s="306"/>
      <c r="AP71" s="306"/>
      <c r="AQ71" s="306"/>
      <c r="AR71" s="306"/>
      <c r="AS71" s="320">
        <v>1</v>
      </c>
      <c r="AT71" s="306"/>
      <c r="AU71" s="306"/>
      <c r="AV71" s="306"/>
      <c r="AW71" s="306"/>
      <c r="AX71" s="312"/>
      <c r="AY71" s="312"/>
      <c r="AZ71" s="312"/>
      <c r="BA71" s="312"/>
    </row>
    <row r="72" spans="1:53" s="15" customFormat="1" ht="45" x14ac:dyDescent="0.2">
      <c r="A72" s="548"/>
      <c r="B72" s="534"/>
      <c r="C72" s="143">
        <v>93</v>
      </c>
      <c r="D72" s="158" t="s">
        <v>555</v>
      </c>
      <c r="E72" s="132" t="s">
        <v>95</v>
      </c>
      <c r="F72" s="133" t="s">
        <v>194</v>
      </c>
      <c r="G72" s="142" t="s">
        <v>250</v>
      </c>
      <c r="H72" s="172" t="s">
        <v>4</v>
      </c>
      <c r="I72" s="172" t="s">
        <v>602</v>
      </c>
      <c r="J72" s="132">
        <v>30</v>
      </c>
      <c r="K72" s="132">
        <v>30</v>
      </c>
      <c r="L72" s="172">
        <v>47.77</v>
      </c>
      <c r="M72" s="360">
        <f t="shared" si="13"/>
        <v>7</v>
      </c>
      <c r="N72" s="372">
        <f t="shared" ca="1" si="8"/>
        <v>1</v>
      </c>
      <c r="O72" s="373">
        <f t="shared" ca="1" si="10"/>
        <v>5</v>
      </c>
      <c r="P72" s="381">
        <f t="shared" si="11"/>
        <v>334.39000000000004</v>
      </c>
      <c r="Q72" s="381">
        <f t="shared" ca="1" si="12"/>
        <v>449.5</v>
      </c>
      <c r="R72" s="173"/>
      <c r="S72" s="176">
        <v>2</v>
      </c>
      <c r="T72" s="173"/>
      <c r="U72" s="173"/>
      <c r="V72" s="173"/>
      <c r="W72" s="137">
        <f>SUM(X72:AE72)</f>
        <v>5</v>
      </c>
      <c r="X72" s="173"/>
      <c r="Y72" s="173"/>
      <c r="Z72" s="177">
        <v>1</v>
      </c>
      <c r="AA72" s="173"/>
      <c r="AB72" s="173"/>
      <c r="AC72" s="177">
        <v>3</v>
      </c>
      <c r="AD72" s="173"/>
      <c r="AE72" s="177">
        <v>1</v>
      </c>
      <c r="AF72" s="173"/>
      <c r="AG72" s="173"/>
      <c r="AH72" s="173"/>
      <c r="AI72" s="173"/>
      <c r="AJ72" s="173"/>
      <c r="AK72" s="175"/>
      <c r="AL72" s="220">
        <f t="shared" si="9"/>
        <v>7</v>
      </c>
      <c r="AM72" s="220"/>
      <c r="AN72" s="147"/>
      <c r="AO72" s="306"/>
      <c r="AP72" s="306"/>
      <c r="AQ72" s="306"/>
      <c r="AR72" s="306"/>
      <c r="AS72" s="306"/>
      <c r="AT72" s="306"/>
      <c r="AU72" s="306"/>
      <c r="AV72" s="306"/>
      <c r="AW72" s="306"/>
      <c r="AX72" s="312"/>
      <c r="AY72" s="312"/>
      <c r="AZ72" s="322">
        <v>1</v>
      </c>
      <c r="BA72" s="312"/>
    </row>
    <row r="73" spans="1:53" s="15" customFormat="1" ht="60" x14ac:dyDescent="0.2">
      <c r="A73" s="548"/>
      <c r="B73" s="534"/>
      <c r="C73" s="143">
        <v>95</v>
      </c>
      <c r="D73" s="131" t="s">
        <v>556</v>
      </c>
      <c r="E73" s="132" t="s">
        <v>98</v>
      </c>
      <c r="F73" s="133" t="s">
        <v>229</v>
      </c>
      <c r="G73" s="142" t="s">
        <v>283</v>
      </c>
      <c r="H73" s="142" t="s">
        <v>4</v>
      </c>
      <c r="I73" s="142" t="s">
        <v>591</v>
      </c>
      <c r="J73" s="132">
        <v>30</v>
      </c>
      <c r="K73" s="132">
        <v>30</v>
      </c>
      <c r="L73" s="142">
        <v>37.99</v>
      </c>
      <c r="M73" s="360">
        <f t="shared" si="13"/>
        <v>1</v>
      </c>
      <c r="N73" s="372">
        <f t="shared" ca="1" si="8"/>
        <v>1</v>
      </c>
      <c r="O73" s="373">
        <f t="shared" ca="1" si="10"/>
        <v>1</v>
      </c>
      <c r="P73" s="381">
        <f t="shared" si="11"/>
        <v>37.99</v>
      </c>
      <c r="Q73" s="381">
        <f t="shared" ca="1" si="12"/>
        <v>449.5</v>
      </c>
      <c r="R73" s="143"/>
      <c r="S73" s="147"/>
      <c r="T73" s="143"/>
      <c r="U73" s="143"/>
      <c r="V73" s="143"/>
      <c r="W73" s="147"/>
      <c r="X73" s="143"/>
      <c r="Y73" s="143"/>
      <c r="Z73" s="143"/>
      <c r="AA73" s="143"/>
      <c r="AB73" s="143"/>
      <c r="AC73" s="143"/>
      <c r="AD73" s="143"/>
      <c r="AE73" s="143"/>
      <c r="AF73" s="143"/>
      <c r="AG73" s="143"/>
      <c r="AH73" s="165">
        <v>1</v>
      </c>
      <c r="AI73" s="143"/>
      <c r="AJ73" s="143"/>
      <c r="AK73" s="147"/>
      <c r="AL73" s="220">
        <f t="shared" si="9"/>
        <v>1</v>
      </c>
      <c r="AM73" s="220"/>
      <c r="AN73" s="147"/>
      <c r="AO73" s="320">
        <v>1</v>
      </c>
      <c r="AP73" s="306"/>
      <c r="AQ73" s="306"/>
      <c r="AR73" s="306"/>
      <c r="AS73" s="306"/>
      <c r="AT73" s="306"/>
      <c r="AU73" s="306"/>
      <c r="AV73" s="306"/>
      <c r="AW73" s="306"/>
      <c r="AX73" s="312"/>
      <c r="AY73" s="312"/>
      <c r="AZ73" s="312"/>
      <c r="BA73" s="312"/>
    </row>
    <row r="74" spans="1:53" s="15" customFormat="1" ht="33.75" customHeight="1" x14ac:dyDescent="0.2">
      <c r="A74" s="548"/>
      <c r="B74" s="534"/>
      <c r="C74" s="143">
        <v>96</v>
      </c>
      <c r="D74" s="149" t="s">
        <v>557</v>
      </c>
      <c r="E74" s="142" t="s">
        <v>95</v>
      </c>
      <c r="F74" s="157" t="s">
        <v>194</v>
      </c>
      <c r="G74" s="142" t="s">
        <v>304</v>
      </c>
      <c r="H74" s="142" t="s">
        <v>4</v>
      </c>
      <c r="I74" s="142" t="s">
        <v>583</v>
      </c>
      <c r="J74" s="132">
        <v>30</v>
      </c>
      <c r="K74" s="132">
        <v>30</v>
      </c>
      <c r="L74" s="142">
        <v>11.66</v>
      </c>
      <c r="M74" s="360">
        <f t="shared" si="13"/>
        <v>6</v>
      </c>
      <c r="N74" s="372">
        <f t="shared" ca="1" si="8"/>
        <v>0</v>
      </c>
      <c r="O74" s="373">
        <f t="shared" ca="1" si="10"/>
        <v>0</v>
      </c>
      <c r="P74" s="381">
        <f t="shared" si="11"/>
        <v>69.960000000000008</v>
      </c>
      <c r="Q74" s="381">
        <f t="shared" ca="1" si="12"/>
        <v>449.5</v>
      </c>
      <c r="R74" s="143"/>
      <c r="S74" s="160">
        <v>4</v>
      </c>
      <c r="T74" s="143"/>
      <c r="U74" s="150">
        <v>1</v>
      </c>
      <c r="V74" s="143"/>
      <c r="W74" s="137">
        <f t="shared" ref="W74:W83" si="14">SUM(X74:AE74)</f>
        <v>1</v>
      </c>
      <c r="X74" s="143"/>
      <c r="Y74" s="143"/>
      <c r="Z74" s="145">
        <v>1</v>
      </c>
      <c r="AA74" s="143"/>
      <c r="AB74" s="143"/>
      <c r="AC74" s="143"/>
      <c r="AD74" s="143"/>
      <c r="AE74" s="143"/>
      <c r="AF74" s="143"/>
      <c r="AG74" s="143"/>
      <c r="AH74" s="143"/>
      <c r="AI74" s="143"/>
      <c r="AJ74" s="143"/>
      <c r="AK74" s="147"/>
      <c r="AL74" s="220">
        <f t="shared" si="9"/>
        <v>6</v>
      </c>
      <c r="AM74" s="220"/>
      <c r="AN74" s="147"/>
      <c r="AO74" s="306"/>
      <c r="AP74" s="306"/>
      <c r="AQ74" s="306"/>
      <c r="AR74" s="306"/>
      <c r="AS74" s="306"/>
      <c r="AT74" s="306"/>
      <c r="AU74" s="306"/>
      <c r="AV74" s="306"/>
      <c r="AW74" s="306"/>
      <c r="AX74" s="312"/>
      <c r="AY74" s="312"/>
      <c r="AZ74" s="312"/>
      <c r="BA74" s="312"/>
    </row>
    <row r="75" spans="1:53" s="15" customFormat="1" ht="15.75" customHeight="1" x14ac:dyDescent="0.2">
      <c r="A75" s="548"/>
      <c r="B75" s="534"/>
      <c r="C75" s="143">
        <v>97</v>
      </c>
      <c r="D75" s="141" t="s">
        <v>558</v>
      </c>
      <c r="E75" s="142" t="s">
        <v>95</v>
      </c>
      <c r="F75" s="157" t="s">
        <v>194</v>
      </c>
      <c r="G75" s="142" t="s">
        <v>297</v>
      </c>
      <c r="H75" s="142" t="s">
        <v>4</v>
      </c>
      <c r="I75" s="142" t="s">
        <v>592</v>
      </c>
      <c r="J75" s="132">
        <v>30</v>
      </c>
      <c r="K75" s="132">
        <v>30</v>
      </c>
      <c r="L75" s="191">
        <v>6.9</v>
      </c>
      <c r="M75" s="360">
        <f t="shared" si="13"/>
        <v>6</v>
      </c>
      <c r="N75" s="372">
        <f t="shared" ca="1" si="8"/>
        <v>2</v>
      </c>
      <c r="O75" s="373">
        <f t="shared" ca="1" si="10"/>
        <v>1</v>
      </c>
      <c r="P75" s="381">
        <f t="shared" si="11"/>
        <v>41.400000000000006</v>
      </c>
      <c r="Q75" s="381">
        <f t="shared" ca="1" si="12"/>
        <v>449.5</v>
      </c>
      <c r="R75" s="147"/>
      <c r="S75" s="161">
        <v>2</v>
      </c>
      <c r="T75" s="147"/>
      <c r="U75" s="162">
        <v>1</v>
      </c>
      <c r="V75" s="147"/>
      <c r="W75" s="137">
        <f t="shared" si="14"/>
        <v>3</v>
      </c>
      <c r="X75" s="147"/>
      <c r="Y75" s="147"/>
      <c r="Z75" s="147"/>
      <c r="AA75" s="147"/>
      <c r="AB75" s="147"/>
      <c r="AC75" s="137">
        <v>3</v>
      </c>
      <c r="AD75" s="147"/>
      <c r="AE75" s="147"/>
      <c r="AF75" s="147"/>
      <c r="AG75" s="147"/>
      <c r="AH75" s="147"/>
      <c r="AI75" s="147"/>
      <c r="AJ75" s="147"/>
      <c r="AK75" s="147"/>
      <c r="AL75" s="220">
        <f t="shared" si="9"/>
        <v>6</v>
      </c>
      <c r="AM75" s="220"/>
      <c r="AN75" s="147"/>
      <c r="AO75" s="306"/>
      <c r="AP75" s="306"/>
      <c r="AQ75" s="320">
        <v>2</v>
      </c>
      <c r="AR75" s="306"/>
      <c r="AS75" s="306"/>
      <c r="AT75" s="306"/>
      <c r="AU75" s="306"/>
      <c r="AV75" s="306"/>
      <c r="AW75" s="306"/>
      <c r="AX75" s="312"/>
      <c r="AY75" s="312"/>
      <c r="AZ75" s="312"/>
      <c r="BA75" s="312"/>
    </row>
    <row r="76" spans="1:53" s="15" customFormat="1" ht="30" x14ac:dyDescent="0.2">
      <c r="A76" s="548"/>
      <c r="B76" s="534"/>
      <c r="C76" s="143">
        <v>98</v>
      </c>
      <c r="D76" s="149" t="s">
        <v>559</v>
      </c>
      <c r="E76" s="142" t="s">
        <v>95</v>
      </c>
      <c r="F76" s="157" t="s">
        <v>194</v>
      </c>
      <c r="G76" s="142" t="s">
        <v>249</v>
      </c>
      <c r="H76" s="142" t="s">
        <v>4</v>
      </c>
      <c r="I76" s="142" t="s">
        <v>586</v>
      </c>
      <c r="J76" s="132">
        <v>30</v>
      </c>
      <c r="K76" s="132">
        <v>30</v>
      </c>
      <c r="L76" s="191">
        <v>6.38</v>
      </c>
      <c r="M76" s="360">
        <f t="shared" si="13"/>
        <v>6</v>
      </c>
      <c r="N76" s="372">
        <f t="shared" ca="1" si="8"/>
        <v>0</v>
      </c>
      <c r="O76" s="373">
        <f t="shared" ca="1" si="10"/>
        <v>6</v>
      </c>
      <c r="P76" s="381">
        <f t="shared" si="11"/>
        <v>38.28</v>
      </c>
      <c r="Q76" s="381">
        <f t="shared" ca="1" si="12"/>
        <v>449.5</v>
      </c>
      <c r="R76" s="143"/>
      <c r="S76" s="160">
        <v>4</v>
      </c>
      <c r="T76" s="143"/>
      <c r="U76" s="150">
        <v>1</v>
      </c>
      <c r="V76" s="143"/>
      <c r="W76" s="137">
        <f t="shared" si="14"/>
        <v>1</v>
      </c>
      <c r="X76" s="143"/>
      <c r="Y76" s="143"/>
      <c r="Z76" s="145">
        <v>1</v>
      </c>
      <c r="AA76" s="143"/>
      <c r="AB76" s="143"/>
      <c r="AC76" s="143"/>
      <c r="AD76" s="143"/>
      <c r="AE76" s="143"/>
      <c r="AF76" s="143"/>
      <c r="AG76" s="143"/>
      <c r="AH76" s="143"/>
      <c r="AI76" s="143"/>
      <c r="AJ76" s="143"/>
      <c r="AK76" s="147"/>
      <c r="AL76" s="220">
        <f t="shared" si="9"/>
        <v>6</v>
      </c>
      <c r="AM76" s="220"/>
      <c r="AN76" s="147"/>
      <c r="AO76" s="306"/>
      <c r="AP76" s="306"/>
      <c r="AQ76" s="306"/>
      <c r="AR76" s="306"/>
      <c r="AS76" s="306"/>
      <c r="AT76" s="306"/>
      <c r="AU76" s="306"/>
      <c r="AV76" s="306"/>
      <c r="AW76" s="306"/>
      <c r="AX76" s="312"/>
      <c r="AY76" s="312"/>
      <c r="AZ76" s="312"/>
      <c r="BA76" s="312"/>
    </row>
    <row r="77" spans="1:53" s="15" customFormat="1" ht="30" x14ac:dyDescent="0.2">
      <c r="A77" s="548"/>
      <c r="B77" s="534"/>
      <c r="C77" s="143">
        <v>99</v>
      </c>
      <c r="D77" s="149" t="s">
        <v>560</v>
      </c>
      <c r="E77" s="132" t="s">
        <v>95</v>
      </c>
      <c r="F77" s="157" t="s">
        <v>194</v>
      </c>
      <c r="G77" s="142" t="s">
        <v>270</v>
      </c>
      <c r="H77" s="142" t="s">
        <v>4</v>
      </c>
      <c r="I77" s="142" t="s">
        <v>586</v>
      </c>
      <c r="J77" s="132">
        <v>30</v>
      </c>
      <c r="K77" s="132">
        <v>30</v>
      </c>
      <c r="L77" s="191">
        <v>8.3800000000000008</v>
      </c>
      <c r="M77" s="360">
        <f t="shared" si="13"/>
        <v>6</v>
      </c>
      <c r="N77" s="372">
        <f t="shared" ca="1" si="8"/>
        <v>0</v>
      </c>
      <c r="O77" s="373">
        <f t="shared" ca="1" si="10"/>
        <v>4</v>
      </c>
      <c r="P77" s="381">
        <f t="shared" si="11"/>
        <v>50.28</v>
      </c>
      <c r="Q77" s="381">
        <f t="shared" ca="1" si="12"/>
        <v>449.5</v>
      </c>
      <c r="R77" s="143"/>
      <c r="S77" s="160">
        <v>4</v>
      </c>
      <c r="T77" s="143"/>
      <c r="U77" s="150">
        <v>1</v>
      </c>
      <c r="V77" s="143"/>
      <c r="W77" s="137">
        <f t="shared" si="14"/>
        <v>1</v>
      </c>
      <c r="X77" s="143"/>
      <c r="Y77" s="143"/>
      <c r="Z77" s="145">
        <v>1</v>
      </c>
      <c r="AA77" s="143"/>
      <c r="AB77" s="143"/>
      <c r="AC77" s="143"/>
      <c r="AD77" s="143"/>
      <c r="AE77" s="143"/>
      <c r="AF77" s="143"/>
      <c r="AG77" s="143"/>
      <c r="AH77" s="143"/>
      <c r="AI77" s="143"/>
      <c r="AJ77" s="143"/>
      <c r="AK77" s="147"/>
      <c r="AL77" s="220">
        <f t="shared" si="9"/>
        <v>6</v>
      </c>
      <c r="AM77" s="220"/>
      <c r="AN77" s="147"/>
      <c r="AO77" s="306"/>
      <c r="AP77" s="306"/>
      <c r="AQ77" s="306"/>
      <c r="AR77" s="306"/>
      <c r="AS77" s="306"/>
      <c r="AT77" s="306"/>
      <c r="AU77" s="306"/>
      <c r="AV77" s="306"/>
      <c r="AW77" s="306"/>
      <c r="AX77" s="312"/>
      <c r="AY77" s="312"/>
      <c r="AZ77" s="312"/>
      <c r="BA77" s="312"/>
    </row>
    <row r="78" spans="1:53" s="15" customFormat="1" ht="30" x14ac:dyDescent="0.2">
      <c r="A78" s="548"/>
      <c r="B78" s="534"/>
      <c r="C78" s="143">
        <v>100</v>
      </c>
      <c r="D78" s="149" t="s">
        <v>561</v>
      </c>
      <c r="E78" s="142" t="s">
        <v>95</v>
      </c>
      <c r="F78" s="157" t="s">
        <v>194</v>
      </c>
      <c r="G78" s="142" t="s">
        <v>251</v>
      </c>
      <c r="H78" s="142" t="s">
        <v>4</v>
      </c>
      <c r="I78" s="142" t="s">
        <v>586</v>
      </c>
      <c r="J78" s="132">
        <v>30</v>
      </c>
      <c r="K78" s="132">
        <v>30</v>
      </c>
      <c r="L78" s="191">
        <v>5.88</v>
      </c>
      <c r="M78" s="360">
        <f t="shared" si="13"/>
        <v>8</v>
      </c>
      <c r="N78" s="372">
        <f t="shared" ca="1" si="8"/>
        <v>3</v>
      </c>
      <c r="O78" s="373">
        <f t="shared" ca="1" si="10"/>
        <v>4</v>
      </c>
      <c r="P78" s="381">
        <f t="shared" si="11"/>
        <v>47.04</v>
      </c>
      <c r="Q78" s="381">
        <f t="shared" ca="1" si="12"/>
        <v>449.5</v>
      </c>
      <c r="R78" s="143"/>
      <c r="S78" s="160">
        <v>4</v>
      </c>
      <c r="T78" s="143"/>
      <c r="U78" s="150">
        <v>1</v>
      </c>
      <c r="V78" s="143"/>
      <c r="W78" s="137">
        <f t="shared" si="14"/>
        <v>3</v>
      </c>
      <c r="X78" s="143"/>
      <c r="Y78" s="145">
        <v>2</v>
      </c>
      <c r="Z78" s="145">
        <v>1</v>
      </c>
      <c r="AA78" s="143"/>
      <c r="AB78" s="143"/>
      <c r="AC78" s="143"/>
      <c r="AD78" s="143"/>
      <c r="AE78" s="143"/>
      <c r="AF78" s="143"/>
      <c r="AG78" s="143"/>
      <c r="AH78" s="143"/>
      <c r="AI78" s="143"/>
      <c r="AJ78" s="143"/>
      <c r="AK78" s="147"/>
      <c r="AL78" s="220">
        <f t="shared" si="9"/>
        <v>8</v>
      </c>
      <c r="AM78" s="220"/>
      <c r="AN78" s="147"/>
      <c r="AO78" s="306"/>
      <c r="AP78" s="320">
        <v>2</v>
      </c>
      <c r="AQ78" s="320">
        <v>1</v>
      </c>
      <c r="AR78" s="306"/>
      <c r="AS78" s="306"/>
      <c r="AT78" s="306"/>
      <c r="AU78" s="306"/>
      <c r="AV78" s="306"/>
      <c r="AW78" s="306"/>
      <c r="AX78" s="312"/>
      <c r="AY78" s="312"/>
      <c r="AZ78" s="312"/>
      <c r="BA78" s="312"/>
    </row>
    <row r="79" spans="1:53" s="15" customFormat="1" ht="30" x14ac:dyDescent="0.2">
      <c r="A79" s="548"/>
      <c r="B79" s="534"/>
      <c r="C79" s="143">
        <v>101</v>
      </c>
      <c r="D79" s="149" t="s">
        <v>562</v>
      </c>
      <c r="E79" s="132" t="s">
        <v>95</v>
      </c>
      <c r="F79" s="133" t="s">
        <v>194</v>
      </c>
      <c r="G79" s="132" t="s">
        <v>252</v>
      </c>
      <c r="H79" s="142" t="s">
        <v>4</v>
      </c>
      <c r="I79" s="142" t="s">
        <v>586</v>
      </c>
      <c r="J79" s="132">
        <v>30</v>
      </c>
      <c r="K79" s="132">
        <v>30</v>
      </c>
      <c r="L79" s="191">
        <v>7.12</v>
      </c>
      <c r="M79" s="360">
        <f t="shared" si="13"/>
        <v>5</v>
      </c>
      <c r="N79" s="372">
        <f t="shared" ca="1" si="8"/>
        <v>2</v>
      </c>
      <c r="O79" s="373">
        <f t="shared" ca="1" si="10"/>
        <v>5</v>
      </c>
      <c r="P79" s="381">
        <f t="shared" si="11"/>
        <v>35.6</v>
      </c>
      <c r="Q79" s="381">
        <f t="shared" ca="1" si="12"/>
        <v>449.5</v>
      </c>
      <c r="R79" s="143"/>
      <c r="S79" s="143"/>
      <c r="T79" s="143"/>
      <c r="U79" s="150">
        <v>1</v>
      </c>
      <c r="V79" s="143"/>
      <c r="W79" s="137">
        <f t="shared" si="14"/>
        <v>4</v>
      </c>
      <c r="X79" s="143"/>
      <c r="Y79" s="145">
        <v>2</v>
      </c>
      <c r="Z79" s="145">
        <v>1</v>
      </c>
      <c r="AA79" s="143"/>
      <c r="AB79" s="143"/>
      <c r="AC79" s="143"/>
      <c r="AD79" s="143"/>
      <c r="AE79" s="145">
        <v>1</v>
      </c>
      <c r="AF79" s="143"/>
      <c r="AG79" s="143"/>
      <c r="AH79" s="143"/>
      <c r="AI79" s="143"/>
      <c r="AJ79" s="143"/>
      <c r="AK79" s="147"/>
      <c r="AL79" s="220">
        <f t="shared" si="9"/>
        <v>5</v>
      </c>
      <c r="AM79" s="220"/>
      <c r="AN79" s="147"/>
      <c r="AO79" s="306"/>
      <c r="AP79" s="320">
        <v>2</v>
      </c>
      <c r="AQ79" s="306"/>
      <c r="AR79" s="306"/>
      <c r="AS79" s="306"/>
      <c r="AT79" s="306"/>
      <c r="AU79" s="306"/>
      <c r="AV79" s="306"/>
      <c r="AW79" s="306"/>
      <c r="AX79" s="312"/>
      <c r="AY79" s="312"/>
      <c r="AZ79" s="312"/>
      <c r="BA79" s="312"/>
    </row>
    <row r="80" spans="1:53" s="15" customFormat="1" ht="30" x14ac:dyDescent="0.2">
      <c r="A80" s="548"/>
      <c r="B80" s="534"/>
      <c r="C80" s="143">
        <v>102</v>
      </c>
      <c r="D80" s="149" t="s">
        <v>563</v>
      </c>
      <c r="E80" s="132" t="s">
        <v>95</v>
      </c>
      <c r="F80" s="133" t="s">
        <v>194</v>
      </c>
      <c r="G80" s="132" t="s">
        <v>253</v>
      </c>
      <c r="H80" s="142" t="s">
        <v>4</v>
      </c>
      <c r="I80" s="142" t="s">
        <v>586</v>
      </c>
      <c r="J80" s="132">
        <v>30</v>
      </c>
      <c r="K80" s="132">
        <v>30</v>
      </c>
      <c r="L80" s="191">
        <v>8.44</v>
      </c>
      <c r="M80" s="360">
        <f t="shared" si="13"/>
        <v>8</v>
      </c>
      <c r="N80" s="372">
        <f t="shared" ca="1" si="8"/>
        <v>5</v>
      </c>
      <c r="O80" s="373">
        <f t="shared" ca="1" si="10"/>
        <v>3</v>
      </c>
      <c r="P80" s="381">
        <f t="shared" si="11"/>
        <v>67.52</v>
      </c>
      <c r="Q80" s="381">
        <f t="shared" ca="1" si="12"/>
        <v>449.5</v>
      </c>
      <c r="R80" s="143"/>
      <c r="S80" s="160">
        <v>4</v>
      </c>
      <c r="T80" s="143"/>
      <c r="U80" s="150">
        <v>1</v>
      </c>
      <c r="V80" s="143"/>
      <c r="W80" s="137">
        <f t="shared" si="14"/>
        <v>3</v>
      </c>
      <c r="X80" s="143"/>
      <c r="Y80" s="145">
        <v>2</v>
      </c>
      <c r="Z80" s="145">
        <v>1</v>
      </c>
      <c r="AA80" s="143"/>
      <c r="AB80" s="143"/>
      <c r="AC80" s="143"/>
      <c r="AD80" s="143"/>
      <c r="AE80" s="143"/>
      <c r="AF80" s="143"/>
      <c r="AG80" s="143"/>
      <c r="AH80" s="143"/>
      <c r="AI80" s="143"/>
      <c r="AJ80" s="143"/>
      <c r="AK80" s="147"/>
      <c r="AL80" s="220">
        <f t="shared" si="9"/>
        <v>8</v>
      </c>
      <c r="AM80" s="220"/>
      <c r="AN80" s="147"/>
      <c r="AO80" s="306"/>
      <c r="AP80" s="320">
        <v>2</v>
      </c>
      <c r="AQ80" s="320">
        <v>1</v>
      </c>
      <c r="AR80" s="306"/>
      <c r="AS80" s="306"/>
      <c r="AT80" s="306"/>
      <c r="AU80" s="306"/>
      <c r="AV80" s="306"/>
      <c r="AW80" s="306"/>
      <c r="AX80" s="312"/>
      <c r="AY80" s="312"/>
      <c r="AZ80" s="322">
        <v>2</v>
      </c>
      <c r="BA80" s="312"/>
    </row>
    <row r="81" spans="1:53" s="15" customFormat="1" ht="30" x14ac:dyDescent="0.2">
      <c r="A81" s="548"/>
      <c r="B81" s="534"/>
      <c r="C81" s="143">
        <v>103</v>
      </c>
      <c r="D81" s="149" t="s">
        <v>564</v>
      </c>
      <c r="E81" s="132" t="s">
        <v>95</v>
      </c>
      <c r="F81" s="133" t="s">
        <v>194</v>
      </c>
      <c r="G81" s="132" t="s">
        <v>254</v>
      </c>
      <c r="H81" s="142" t="s">
        <v>4</v>
      </c>
      <c r="I81" s="142" t="s">
        <v>586</v>
      </c>
      <c r="J81" s="132">
        <v>30</v>
      </c>
      <c r="K81" s="132">
        <v>30</v>
      </c>
      <c r="L81" s="142">
        <v>15.48</v>
      </c>
      <c r="M81" s="360">
        <f t="shared" si="13"/>
        <v>5</v>
      </c>
      <c r="N81" s="372">
        <f t="shared" ca="1" si="8"/>
        <v>2</v>
      </c>
      <c r="O81" s="373">
        <f t="shared" ca="1" si="10"/>
        <v>2</v>
      </c>
      <c r="P81" s="381">
        <f t="shared" si="11"/>
        <v>77.400000000000006</v>
      </c>
      <c r="Q81" s="381">
        <f t="shared" ca="1" si="12"/>
        <v>449.5</v>
      </c>
      <c r="R81" s="143"/>
      <c r="S81" s="143"/>
      <c r="T81" s="143"/>
      <c r="U81" s="150">
        <v>1</v>
      </c>
      <c r="V81" s="143"/>
      <c r="W81" s="137">
        <f t="shared" si="14"/>
        <v>4</v>
      </c>
      <c r="X81" s="143"/>
      <c r="Y81" s="145">
        <v>2</v>
      </c>
      <c r="Z81" s="145">
        <v>1</v>
      </c>
      <c r="AA81" s="143"/>
      <c r="AB81" s="143"/>
      <c r="AC81" s="143"/>
      <c r="AD81" s="143"/>
      <c r="AE81" s="145">
        <v>1</v>
      </c>
      <c r="AF81" s="143"/>
      <c r="AG81" s="143"/>
      <c r="AH81" s="143"/>
      <c r="AI81" s="143"/>
      <c r="AJ81" s="143"/>
      <c r="AK81" s="147"/>
      <c r="AL81" s="220">
        <f t="shared" si="9"/>
        <v>5</v>
      </c>
      <c r="AM81" s="220"/>
      <c r="AN81" s="147"/>
      <c r="AO81" s="306"/>
      <c r="AP81" s="320">
        <v>2</v>
      </c>
      <c r="AQ81" s="306"/>
      <c r="AR81" s="306"/>
      <c r="AS81" s="306"/>
      <c r="AT81" s="306"/>
      <c r="AU81" s="306"/>
      <c r="AV81" s="306"/>
      <c r="AW81" s="306"/>
      <c r="AX81" s="312"/>
      <c r="AY81" s="312"/>
      <c r="AZ81" s="312"/>
      <c r="BA81" s="312"/>
    </row>
    <row r="82" spans="1:53" s="15" customFormat="1" ht="15.75" customHeight="1" x14ac:dyDescent="0.2">
      <c r="A82" s="548"/>
      <c r="B82" s="534"/>
      <c r="C82" s="143">
        <v>104</v>
      </c>
      <c r="D82" s="149" t="s">
        <v>167</v>
      </c>
      <c r="E82" s="132" t="s">
        <v>95</v>
      </c>
      <c r="F82" s="133" t="s">
        <v>195</v>
      </c>
      <c r="G82" s="132" t="s">
        <v>308</v>
      </c>
      <c r="H82" s="142" t="s">
        <v>4</v>
      </c>
      <c r="I82" s="142" t="s">
        <v>603</v>
      </c>
      <c r="J82" s="132">
        <v>30</v>
      </c>
      <c r="K82" s="132">
        <v>30</v>
      </c>
      <c r="L82" s="191">
        <v>103.2</v>
      </c>
      <c r="M82" s="360">
        <f t="shared" si="13"/>
        <v>3</v>
      </c>
      <c r="N82" s="372">
        <f t="shared" ca="1" si="8"/>
        <v>0</v>
      </c>
      <c r="O82" s="373">
        <f t="shared" ca="1" si="10"/>
        <v>5</v>
      </c>
      <c r="P82" s="381">
        <f t="shared" si="11"/>
        <v>309.60000000000002</v>
      </c>
      <c r="Q82" s="381">
        <f t="shared" ca="1" si="12"/>
        <v>449.5</v>
      </c>
      <c r="R82" s="143"/>
      <c r="S82" s="143"/>
      <c r="T82" s="143"/>
      <c r="U82" s="143"/>
      <c r="V82" s="143"/>
      <c r="W82" s="137">
        <f t="shared" si="14"/>
        <v>3</v>
      </c>
      <c r="X82" s="143"/>
      <c r="Y82" s="143"/>
      <c r="Z82" s="143"/>
      <c r="AA82" s="143"/>
      <c r="AB82" s="143"/>
      <c r="AC82" s="145">
        <v>3</v>
      </c>
      <c r="AD82" s="143"/>
      <c r="AE82" s="143"/>
      <c r="AF82" s="143"/>
      <c r="AG82" s="143"/>
      <c r="AH82" s="143"/>
      <c r="AI82" s="143"/>
      <c r="AJ82" s="143"/>
      <c r="AK82" s="147"/>
      <c r="AL82" s="220">
        <f t="shared" si="9"/>
        <v>3</v>
      </c>
      <c r="AM82" s="220"/>
      <c r="AN82" s="147"/>
      <c r="AO82" s="306"/>
      <c r="AP82" s="306"/>
      <c r="AQ82" s="306"/>
      <c r="AR82" s="306"/>
      <c r="AS82" s="306"/>
      <c r="AT82" s="306"/>
      <c r="AU82" s="306"/>
      <c r="AV82" s="306"/>
      <c r="AW82" s="306"/>
      <c r="AX82" s="312"/>
      <c r="AY82" s="312"/>
      <c r="AZ82" s="312"/>
      <c r="BA82" s="312"/>
    </row>
    <row r="83" spans="1:53" s="15" customFormat="1" ht="30.75" customHeight="1" x14ac:dyDescent="0.2">
      <c r="A83" s="548"/>
      <c r="B83" s="534"/>
      <c r="C83" s="143">
        <v>105</v>
      </c>
      <c r="D83" s="141" t="s">
        <v>201</v>
      </c>
      <c r="E83" s="132" t="s">
        <v>200</v>
      </c>
      <c r="F83" s="133" t="s">
        <v>202</v>
      </c>
      <c r="G83" s="132" t="s">
        <v>275</v>
      </c>
      <c r="H83" s="142" t="s">
        <v>83</v>
      </c>
      <c r="I83" s="142" t="s">
        <v>604</v>
      </c>
      <c r="J83" s="132">
        <v>30</v>
      </c>
      <c r="K83" s="132">
        <v>30</v>
      </c>
      <c r="L83" s="142">
        <v>394.86</v>
      </c>
      <c r="M83" s="360">
        <f t="shared" si="13"/>
        <v>2</v>
      </c>
      <c r="N83" s="372">
        <f t="shared" ca="1" si="8"/>
        <v>0</v>
      </c>
      <c r="O83" s="373">
        <f t="shared" ca="1" si="10"/>
        <v>1</v>
      </c>
      <c r="P83" s="381">
        <f t="shared" si="11"/>
        <v>789.72</v>
      </c>
      <c r="Q83" s="381">
        <f t="shared" ca="1" si="12"/>
        <v>449.5</v>
      </c>
      <c r="R83" s="143"/>
      <c r="S83" s="147"/>
      <c r="T83" s="143"/>
      <c r="U83" s="143"/>
      <c r="V83" s="143"/>
      <c r="W83" s="137">
        <f t="shared" si="14"/>
        <v>2</v>
      </c>
      <c r="X83" s="143"/>
      <c r="Y83" s="143"/>
      <c r="Z83" s="143"/>
      <c r="AA83" s="143"/>
      <c r="AB83" s="143"/>
      <c r="AC83" s="145">
        <v>2</v>
      </c>
      <c r="AD83" s="143"/>
      <c r="AE83" s="143"/>
      <c r="AF83" s="143"/>
      <c r="AG83" s="143"/>
      <c r="AH83" s="143"/>
      <c r="AI83" s="143"/>
      <c r="AJ83" s="143"/>
      <c r="AK83" s="147"/>
      <c r="AL83" s="220">
        <f t="shared" si="9"/>
        <v>2</v>
      </c>
      <c r="AM83" s="220"/>
      <c r="AN83" s="147"/>
      <c r="AO83" s="306"/>
      <c r="AP83" s="306"/>
      <c r="AQ83" s="306"/>
      <c r="AR83" s="306"/>
      <c r="AS83" s="306"/>
      <c r="AT83" s="306"/>
      <c r="AU83" s="306"/>
      <c r="AV83" s="306"/>
      <c r="AW83" s="306"/>
      <c r="AX83" s="312"/>
      <c r="AY83" s="312"/>
      <c r="AZ83" s="312"/>
      <c r="BA83" s="312"/>
    </row>
    <row r="84" spans="1:53" s="15" customFormat="1" ht="210" x14ac:dyDescent="0.2">
      <c r="A84" s="548"/>
      <c r="B84" s="534"/>
      <c r="C84" s="143">
        <v>106</v>
      </c>
      <c r="D84" s="149" t="s">
        <v>565</v>
      </c>
      <c r="E84" s="132" t="s">
        <v>102</v>
      </c>
      <c r="F84" s="133" t="s">
        <v>193</v>
      </c>
      <c r="G84" s="132" t="s">
        <v>255</v>
      </c>
      <c r="H84" s="142" t="s">
        <v>35</v>
      </c>
      <c r="I84" s="142" t="s">
        <v>605</v>
      </c>
      <c r="J84" s="132">
        <v>30</v>
      </c>
      <c r="K84" s="132">
        <v>30</v>
      </c>
      <c r="L84" s="142">
        <v>178.47</v>
      </c>
      <c r="M84" s="360">
        <f t="shared" si="13"/>
        <v>1</v>
      </c>
      <c r="N84" s="372">
        <f t="shared" ca="1" si="8"/>
        <v>0</v>
      </c>
      <c r="O84" s="373">
        <f t="shared" ca="1" si="10"/>
        <v>0</v>
      </c>
      <c r="P84" s="381">
        <f t="shared" si="11"/>
        <v>178.47</v>
      </c>
      <c r="Q84" s="381">
        <f t="shared" ca="1" si="12"/>
        <v>449.5</v>
      </c>
      <c r="R84" s="143"/>
      <c r="S84" s="147"/>
      <c r="T84" s="143"/>
      <c r="U84" s="143"/>
      <c r="V84" s="144">
        <v>1</v>
      </c>
      <c r="W84" s="147"/>
      <c r="X84" s="143"/>
      <c r="Y84" s="143"/>
      <c r="Z84" s="143"/>
      <c r="AA84" s="143"/>
      <c r="AB84" s="143"/>
      <c r="AC84" s="143"/>
      <c r="AD84" s="143"/>
      <c r="AE84" s="143"/>
      <c r="AF84" s="143"/>
      <c r="AG84" s="143"/>
      <c r="AH84" s="143"/>
      <c r="AI84" s="143"/>
      <c r="AJ84" s="143"/>
      <c r="AK84" s="147"/>
      <c r="AL84" s="220">
        <f t="shared" si="9"/>
        <v>1</v>
      </c>
      <c r="AM84" s="220"/>
      <c r="AN84" s="147"/>
      <c r="AO84" s="306"/>
      <c r="AP84" s="306"/>
      <c r="AQ84" s="306"/>
      <c r="AR84" s="306"/>
      <c r="AS84" s="306"/>
      <c r="AT84" s="306"/>
      <c r="AU84" s="306"/>
      <c r="AV84" s="306"/>
      <c r="AW84" s="306"/>
      <c r="AX84" s="312"/>
      <c r="AY84" s="312"/>
      <c r="AZ84" s="312"/>
      <c r="BA84" s="312"/>
    </row>
    <row r="85" spans="1:53" s="15" customFormat="1" ht="15.75" customHeight="1" x14ac:dyDescent="0.2">
      <c r="A85" s="548"/>
      <c r="B85" s="534"/>
      <c r="C85" s="143">
        <v>107</v>
      </c>
      <c r="D85" s="158" t="s">
        <v>566</v>
      </c>
      <c r="E85" s="142" t="s">
        <v>95</v>
      </c>
      <c r="F85" s="157" t="s">
        <v>194</v>
      </c>
      <c r="G85" s="142" t="s">
        <v>256</v>
      </c>
      <c r="H85" s="142" t="s">
        <v>4</v>
      </c>
      <c r="I85" s="142" t="s">
        <v>590</v>
      </c>
      <c r="J85" s="132">
        <v>30</v>
      </c>
      <c r="K85" s="132">
        <v>30</v>
      </c>
      <c r="L85" s="142">
        <v>37.14</v>
      </c>
      <c r="M85" s="360">
        <f t="shared" si="13"/>
        <v>3</v>
      </c>
      <c r="N85" s="372">
        <f t="shared" ca="1" si="8"/>
        <v>1</v>
      </c>
      <c r="O85" s="373">
        <f t="shared" ca="1" si="10"/>
        <v>1</v>
      </c>
      <c r="P85" s="381">
        <f t="shared" si="11"/>
        <v>111.42</v>
      </c>
      <c r="Q85" s="381">
        <f t="shared" ca="1" si="12"/>
        <v>449.5</v>
      </c>
      <c r="R85" s="143"/>
      <c r="S85" s="147"/>
      <c r="T85" s="143"/>
      <c r="U85" s="143"/>
      <c r="V85" s="144">
        <v>2</v>
      </c>
      <c r="W85" s="147"/>
      <c r="X85" s="143"/>
      <c r="Y85" s="143"/>
      <c r="Z85" s="143"/>
      <c r="AA85" s="143"/>
      <c r="AB85" s="143"/>
      <c r="AC85" s="143"/>
      <c r="AD85" s="143"/>
      <c r="AE85" s="143"/>
      <c r="AF85" s="143"/>
      <c r="AG85" s="143"/>
      <c r="AH85" s="143"/>
      <c r="AI85" s="143"/>
      <c r="AJ85" s="146">
        <v>1</v>
      </c>
      <c r="AK85" s="147"/>
      <c r="AL85" s="220">
        <f t="shared" si="9"/>
        <v>3</v>
      </c>
      <c r="AM85" s="220"/>
      <c r="AN85" s="147"/>
      <c r="AO85" s="306"/>
      <c r="AP85" s="306"/>
      <c r="AQ85" s="306"/>
      <c r="AR85" s="320">
        <v>1</v>
      </c>
      <c r="AS85" s="306"/>
      <c r="AT85" s="306"/>
      <c r="AU85" s="306"/>
      <c r="AV85" s="306"/>
      <c r="AW85" s="306"/>
      <c r="AX85" s="312"/>
      <c r="AY85" s="312"/>
      <c r="AZ85" s="312"/>
      <c r="BA85" s="312"/>
    </row>
    <row r="86" spans="1:53" s="15" customFormat="1" ht="15.75" customHeight="1" x14ac:dyDescent="0.2">
      <c r="A86" s="548"/>
      <c r="B86" s="534"/>
      <c r="C86" s="143">
        <v>108</v>
      </c>
      <c r="D86" s="178" t="s">
        <v>567</v>
      </c>
      <c r="E86" s="172" t="s">
        <v>95</v>
      </c>
      <c r="F86" s="179" t="s">
        <v>194</v>
      </c>
      <c r="G86" s="172" t="s">
        <v>257</v>
      </c>
      <c r="H86" s="172" t="s">
        <v>4</v>
      </c>
      <c r="I86" s="172" t="s">
        <v>585</v>
      </c>
      <c r="J86" s="132">
        <v>30</v>
      </c>
      <c r="K86" s="132">
        <v>30</v>
      </c>
      <c r="L86" s="172">
        <v>35.65</v>
      </c>
      <c r="M86" s="360">
        <f t="shared" si="13"/>
        <v>1</v>
      </c>
      <c r="N86" s="372">
        <f t="shared" ca="1" si="8"/>
        <v>0</v>
      </c>
      <c r="O86" s="373">
        <f t="shared" ca="1" si="10"/>
        <v>6</v>
      </c>
      <c r="P86" s="381">
        <f t="shared" si="11"/>
        <v>35.65</v>
      </c>
      <c r="Q86" s="381">
        <f t="shared" ca="1" si="12"/>
        <v>449.5</v>
      </c>
      <c r="R86" s="173"/>
      <c r="S86" s="175"/>
      <c r="T86" s="173"/>
      <c r="U86" s="173"/>
      <c r="V86" s="173"/>
      <c r="W86" s="180">
        <f>SUM(X86:AE86)</f>
        <v>1</v>
      </c>
      <c r="X86" s="173"/>
      <c r="Y86" s="173"/>
      <c r="Z86" s="173"/>
      <c r="AA86" s="173"/>
      <c r="AB86" s="177">
        <v>1</v>
      </c>
      <c r="AC86" s="173"/>
      <c r="AD86" s="173"/>
      <c r="AE86" s="173"/>
      <c r="AF86" s="173"/>
      <c r="AG86" s="173"/>
      <c r="AH86" s="173"/>
      <c r="AI86" s="173"/>
      <c r="AJ86" s="173"/>
      <c r="AK86" s="175"/>
      <c r="AL86" s="221">
        <f t="shared" si="9"/>
        <v>1</v>
      </c>
      <c r="AM86" s="220"/>
      <c r="AN86" s="147"/>
      <c r="AO86" s="306"/>
      <c r="AP86" s="306"/>
      <c r="AQ86" s="306"/>
      <c r="AR86" s="306"/>
      <c r="AS86" s="306"/>
      <c r="AT86" s="306"/>
      <c r="AU86" s="306"/>
      <c r="AV86" s="306"/>
      <c r="AW86" s="306"/>
      <c r="AX86" s="312"/>
      <c r="AY86" s="312"/>
      <c r="AZ86" s="312"/>
      <c r="BA86" s="312"/>
    </row>
    <row r="87" spans="1:53" s="15" customFormat="1" ht="15.75" customHeight="1" x14ac:dyDescent="0.2">
      <c r="A87" s="548"/>
      <c r="B87" s="534"/>
      <c r="C87" s="143">
        <v>109</v>
      </c>
      <c r="D87" s="333" t="s">
        <v>568</v>
      </c>
      <c r="E87" s="172" t="s">
        <v>95</v>
      </c>
      <c r="F87" s="179" t="s">
        <v>185</v>
      </c>
      <c r="G87" s="172" t="s">
        <v>259</v>
      </c>
      <c r="H87" s="172" t="s">
        <v>4</v>
      </c>
      <c r="I87" s="172" t="s">
        <v>606</v>
      </c>
      <c r="J87" s="132">
        <v>30</v>
      </c>
      <c r="K87" s="132">
        <v>30</v>
      </c>
      <c r="L87" s="172">
        <v>61.94</v>
      </c>
      <c r="M87" s="360">
        <f t="shared" si="13"/>
        <v>15</v>
      </c>
      <c r="N87" s="372">
        <f t="shared" ca="1" si="8"/>
        <v>4</v>
      </c>
      <c r="O87" s="373">
        <f t="shared" ca="1" si="10"/>
        <v>4</v>
      </c>
      <c r="P87" s="381">
        <f t="shared" si="11"/>
        <v>929.09999999999991</v>
      </c>
      <c r="Q87" s="381">
        <f t="shared" ca="1" si="12"/>
        <v>449.5</v>
      </c>
      <c r="R87" s="173"/>
      <c r="S87" s="173"/>
      <c r="T87" s="173"/>
      <c r="U87" s="173"/>
      <c r="V87" s="181">
        <v>8</v>
      </c>
      <c r="W87" s="180">
        <f>SUM(X87:AE87)</f>
        <v>4</v>
      </c>
      <c r="X87" s="173"/>
      <c r="Y87" s="177">
        <v>2</v>
      </c>
      <c r="Z87" s="173"/>
      <c r="AA87" s="173"/>
      <c r="AB87" s="173"/>
      <c r="AC87" s="173"/>
      <c r="AD87" s="173"/>
      <c r="AE87" s="177">
        <v>2</v>
      </c>
      <c r="AF87" s="173"/>
      <c r="AG87" s="173"/>
      <c r="AH87" s="173"/>
      <c r="AI87" s="173"/>
      <c r="AJ87" s="182">
        <v>3</v>
      </c>
      <c r="AK87" s="175"/>
      <c r="AL87" s="221">
        <f t="shared" si="9"/>
        <v>15</v>
      </c>
      <c r="AM87" s="220"/>
      <c r="AN87" s="147"/>
      <c r="AO87" s="306"/>
      <c r="AP87" s="320">
        <v>1</v>
      </c>
      <c r="AQ87" s="306"/>
      <c r="AR87" s="320">
        <v>3</v>
      </c>
      <c r="AS87" s="306"/>
      <c r="AT87" s="306"/>
      <c r="AU87" s="306"/>
      <c r="AV87" s="306"/>
      <c r="AW87" s="306"/>
      <c r="AX87" s="312"/>
      <c r="AY87" s="312"/>
      <c r="AZ87" s="312"/>
      <c r="BA87" s="312"/>
    </row>
    <row r="88" spans="1:53" s="15" customFormat="1" ht="30.75" thickBot="1" x14ac:dyDescent="0.25">
      <c r="A88" s="548"/>
      <c r="B88" s="535"/>
      <c r="C88" s="173">
        <v>110</v>
      </c>
      <c r="D88" s="199" t="s">
        <v>569</v>
      </c>
      <c r="E88" s="183" t="s">
        <v>200</v>
      </c>
      <c r="F88" s="184" t="s">
        <v>199</v>
      </c>
      <c r="G88" s="183" t="s">
        <v>274</v>
      </c>
      <c r="H88" s="183" t="s">
        <v>35</v>
      </c>
      <c r="I88" s="183" t="s">
        <v>607</v>
      </c>
      <c r="J88" s="120">
        <v>30</v>
      </c>
      <c r="K88" s="120">
        <v>30</v>
      </c>
      <c r="L88" s="183">
        <v>433.36</v>
      </c>
      <c r="M88" s="361">
        <f t="shared" si="13"/>
        <v>1</v>
      </c>
      <c r="N88" s="370">
        <f t="shared" ca="1" si="8"/>
        <v>0</v>
      </c>
      <c r="O88" s="373">
        <f t="shared" ca="1" si="10"/>
        <v>4</v>
      </c>
      <c r="P88" s="379">
        <f t="shared" si="11"/>
        <v>433.36</v>
      </c>
      <c r="Q88" s="379">
        <f t="shared" ca="1" si="12"/>
        <v>449.5</v>
      </c>
      <c r="R88" s="185"/>
      <c r="S88" s="185"/>
      <c r="T88" s="185"/>
      <c r="U88" s="186">
        <v>1</v>
      </c>
      <c r="V88" s="185"/>
      <c r="W88" s="185"/>
      <c r="X88" s="185"/>
      <c r="Y88" s="185"/>
      <c r="Z88" s="185"/>
      <c r="AA88" s="185"/>
      <c r="AB88" s="185"/>
      <c r="AC88" s="185"/>
      <c r="AD88" s="185"/>
      <c r="AE88" s="185"/>
      <c r="AF88" s="185"/>
      <c r="AG88" s="185"/>
      <c r="AH88" s="185"/>
      <c r="AI88" s="185"/>
      <c r="AJ88" s="185"/>
      <c r="AK88" s="185"/>
      <c r="AL88" s="222">
        <f t="shared" si="9"/>
        <v>1</v>
      </c>
      <c r="AM88" s="221"/>
      <c r="AN88" s="175"/>
      <c r="AO88" s="312"/>
      <c r="AP88" s="312"/>
      <c r="AQ88" s="312"/>
      <c r="AR88" s="312"/>
      <c r="AS88" s="312"/>
      <c r="AT88" s="312"/>
      <c r="AU88" s="312"/>
      <c r="AV88" s="312"/>
      <c r="AW88" s="312"/>
      <c r="AX88" s="346"/>
      <c r="AY88" s="346"/>
      <c r="AZ88" s="312"/>
      <c r="BA88" s="312"/>
    </row>
    <row r="89" spans="1:53" s="15" customFormat="1" ht="45.75" customHeight="1" x14ac:dyDescent="0.2">
      <c r="A89" s="549" t="s">
        <v>494</v>
      </c>
      <c r="B89" s="530">
        <v>5</v>
      </c>
      <c r="C89" s="293">
        <v>111</v>
      </c>
      <c r="D89" s="245" t="s">
        <v>570</v>
      </c>
      <c r="E89" s="246" t="s">
        <v>95</v>
      </c>
      <c r="F89" s="247" t="s">
        <v>216</v>
      </c>
      <c r="G89" s="246" t="s">
        <v>315</v>
      </c>
      <c r="H89" s="246" t="s">
        <v>30</v>
      </c>
      <c r="I89" s="246" t="s">
        <v>583</v>
      </c>
      <c r="J89" s="248">
        <v>30</v>
      </c>
      <c r="K89" s="248">
        <v>30</v>
      </c>
      <c r="L89" s="246">
        <v>92.63</v>
      </c>
      <c r="M89" s="362">
        <f t="shared" si="13"/>
        <v>4</v>
      </c>
      <c r="N89" s="369">
        <f t="shared" ca="1" si="8"/>
        <v>1</v>
      </c>
      <c r="O89" s="375">
        <f t="shared" ca="1" si="10"/>
        <v>5</v>
      </c>
      <c r="P89" s="380">
        <f t="shared" si="11"/>
        <v>370.52</v>
      </c>
      <c r="Q89" s="380">
        <f t="shared" ca="1" si="12"/>
        <v>449.5</v>
      </c>
      <c r="R89" s="134"/>
      <c r="S89" s="139"/>
      <c r="T89" s="134"/>
      <c r="U89" s="134"/>
      <c r="V89" s="136">
        <v>2</v>
      </c>
      <c r="W89" s="139"/>
      <c r="X89" s="134"/>
      <c r="Y89" s="134"/>
      <c r="Z89" s="134"/>
      <c r="AA89" s="134"/>
      <c r="AB89" s="134"/>
      <c r="AC89" s="134"/>
      <c r="AD89" s="134"/>
      <c r="AE89" s="134"/>
      <c r="AF89" s="134"/>
      <c r="AG89" s="134"/>
      <c r="AH89" s="187">
        <v>2</v>
      </c>
      <c r="AI89" s="134"/>
      <c r="AJ89" s="134"/>
      <c r="AK89" s="139"/>
      <c r="AL89" s="223">
        <f t="shared" si="9"/>
        <v>4</v>
      </c>
      <c r="AM89" s="219"/>
      <c r="AN89" s="129"/>
      <c r="AO89" s="311"/>
      <c r="AP89" s="311"/>
      <c r="AQ89" s="311"/>
      <c r="AR89" s="311"/>
      <c r="AS89" s="339">
        <v>1</v>
      </c>
      <c r="AT89" s="311"/>
      <c r="AU89" s="311"/>
      <c r="AV89" s="311"/>
      <c r="AW89" s="311"/>
      <c r="AX89" s="345"/>
      <c r="AY89" s="345"/>
      <c r="AZ89" s="311"/>
      <c r="BA89" s="311"/>
    </row>
    <row r="90" spans="1:53" s="15" customFormat="1" ht="57" customHeight="1" x14ac:dyDescent="0.2">
      <c r="A90" s="550"/>
      <c r="B90" s="531"/>
      <c r="C90" s="170">
        <v>112</v>
      </c>
      <c r="D90" s="249" t="s">
        <v>571</v>
      </c>
      <c r="E90" s="246" t="s">
        <v>95</v>
      </c>
      <c r="F90" s="247" t="s">
        <v>204</v>
      </c>
      <c r="G90" s="246" t="s">
        <v>319</v>
      </c>
      <c r="H90" s="246" t="s">
        <v>30</v>
      </c>
      <c r="I90" s="246" t="s">
        <v>583</v>
      </c>
      <c r="J90" s="250">
        <v>30</v>
      </c>
      <c r="K90" s="250">
        <v>30</v>
      </c>
      <c r="L90" s="246">
        <v>94.93</v>
      </c>
      <c r="M90" s="363">
        <f t="shared" si="13"/>
        <v>3</v>
      </c>
      <c r="N90" s="372">
        <f t="shared" ca="1" si="8"/>
        <v>0</v>
      </c>
      <c r="O90" s="373">
        <f t="shared" ca="1" si="10"/>
        <v>3</v>
      </c>
      <c r="P90" s="381">
        <f t="shared" si="11"/>
        <v>284.79000000000002</v>
      </c>
      <c r="Q90" s="381">
        <f t="shared" ca="1" si="12"/>
        <v>449.5</v>
      </c>
      <c r="R90" s="143"/>
      <c r="S90" s="143"/>
      <c r="T90" s="143"/>
      <c r="U90" s="143"/>
      <c r="V90" s="143"/>
      <c r="W90" s="137">
        <f>SUM(X90:AE90)</f>
        <v>3</v>
      </c>
      <c r="X90" s="143"/>
      <c r="Y90" s="143"/>
      <c r="Z90" s="143"/>
      <c r="AA90" s="143"/>
      <c r="AB90" s="143"/>
      <c r="AC90" s="145">
        <v>3</v>
      </c>
      <c r="AD90" s="143"/>
      <c r="AE90" s="143"/>
      <c r="AF90" s="143"/>
      <c r="AG90" s="143"/>
      <c r="AH90" s="165"/>
      <c r="AI90" s="143"/>
      <c r="AJ90" s="143"/>
      <c r="AK90" s="143"/>
      <c r="AL90" s="220">
        <f t="shared" si="9"/>
        <v>3</v>
      </c>
      <c r="AM90" s="220"/>
      <c r="AN90" s="147"/>
      <c r="AO90" s="306"/>
      <c r="AP90" s="306"/>
      <c r="AQ90" s="306"/>
      <c r="AR90" s="306"/>
      <c r="AS90" s="306"/>
      <c r="AT90" s="306"/>
      <c r="AU90" s="306"/>
      <c r="AV90" s="306"/>
      <c r="AW90" s="306"/>
      <c r="AX90" s="312"/>
      <c r="AY90" s="312"/>
      <c r="AZ90" s="312"/>
      <c r="BA90" s="312"/>
    </row>
    <row r="91" spans="1:53" s="15" customFormat="1" ht="54" customHeight="1" x14ac:dyDescent="0.2">
      <c r="A91" s="550"/>
      <c r="B91" s="531"/>
      <c r="C91" s="170">
        <v>113</v>
      </c>
      <c r="D91" s="249" t="s">
        <v>572</v>
      </c>
      <c r="E91" s="246" t="s">
        <v>95</v>
      </c>
      <c r="F91" s="247" t="s">
        <v>204</v>
      </c>
      <c r="G91" s="246" t="s">
        <v>319</v>
      </c>
      <c r="H91" s="246" t="s">
        <v>30</v>
      </c>
      <c r="I91" s="246" t="s">
        <v>583</v>
      </c>
      <c r="J91" s="251">
        <v>30</v>
      </c>
      <c r="K91" s="251">
        <v>30</v>
      </c>
      <c r="L91" s="252">
        <v>64.599999999999994</v>
      </c>
      <c r="M91" s="363">
        <f t="shared" si="13"/>
        <v>6</v>
      </c>
      <c r="N91" s="372">
        <f t="shared" ca="1" si="8"/>
        <v>1</v>
      </c>
      <c r="O91" s="373">
        <f t="shared" ca="1" si="10"/>
        <v>2</v>
      </c>
      <c r="P91" s="381">
        <f t="shared" si="11"/>
        <v>387.59999999999997</v>
      </c>
      <c r="Q91" s="381">
        <f t="shared" ca="1" si="12"/>
        <v>449.5</v>
      </c>
      <c r="R91" s="143"/>
      <c r="S91" s="147"/>
      <c r="T91" s="143"/>
      <c r="U91" s="143"/>
      <c r="V91" s="144">
        <v>2</v>
      </c>
      <c r="W91" s="137">
        <f>SUM(X91:AE91)</f>
        <v>2</v>
      </c>
      <c r="X91" s="143"/>
      <c r="Y91" s="143"/>
      <c r="Z91" s="143"/>
      <c r="AA91" s="143"/>
      <c r="AB91" s="143"/>
      <c r="AC91" s="145">
        <v>2</v>
      </c>
      <c r="AD91" s="143"/>
      <c r="AE91" s="143"/>
      <c r="AF91" s="143"/>
      <c r="AG91" s="143"/>
      <c r="AH91" s="165">
        <v>2</v>
      </c>
      <c r="AI91" s="143"/>
      <c r="AJ91" s="143"/>
      <c r="AK91" s="147"/>
      <c r="AL91" s="220">
        <f t="shared" si="9"/>
        <v>6</v>
      </c>
      <c r="AM91" s="220"/>
      <c r="AN91" s="147"/>
      <c r="AO91" s="306"/>
      <c r="AP91" s="306"/>
      <c r="AQ91" s="306"/>
      <c r="AR91" s="306"/>
      <c r="AS91" s="320">
        <v>1</v>
      </c>
      <c r="AT91" s="306"/>
      <c r="AU91" s="306"/>
      <c r="AV91" s="306"/>
      <c r="AW91" s="306"/>
      <c r="AX91" s="312"/>
      <c r="AY91" s="306"/>
      <c r="AZ91" s="312"/>
      <c r="BA91" s="312"/>
    </row>
    <row r="92" spans="1:53" s="15" customFormat="1" ht="51" customHeight="1" x14ac:dyDescent="0.2">
      <c r="A92" s="550"/>
      <c r="B92" s="531"/>
      <c r="C92" s="170">
        <v>114</v>
      </c>
      <c r="D92" s="249" t="s">
        <v>573</v>
      </c>
      <c r="E92" s="246" t="s">
        <v>95</v>
      </c>
      <c r="F92" s="247" t="s">
        <v>204</v>
      </c>
      <c r="G92" s="246" t="s">
        <v>319</v>
      </c>
      <c r="H92" s="246" t="s">
        <v>30</v>
      </c>
      <c r="I92" s="246" t="s">
        <v>583</v>
      </c>
      <c r="J92" s="251">
        <v>30</v>
      </c>
      <c r="K92" s="251">
        <v>30</v>
      </c>
      <c r="L92" s="252">
        <v>54.6</v>
      </c>
      <c r="M92" s="363">
        <f t="shared" si="13"/>
        <v>6</v>
      </c>
      <c r="N92" s="372">
        <f t="shared" ca="1" si="8"/>
        <v>1</v>
      </c>
      <c r="O92" s="373">
        <f t="shared" ca="1" si="10"/>
        <v>5</v>
      </c>
      <c r="P92" s="381">
        <f t="shared" si="11"/>
        <v>327.60000000000002</v>
      </c>
      <c r="Q92" s="381">
        <f t="shared" ca="1" si="12"/>
        <v>449.5</v>
      </c>
      <c r="R92" s="143"/>
      <c r="S92" s="147"/>
      <c r="T92" s="143"/>
      <c r="U92" s="143"/>
      <c r="V92" s="144">
        <v>2</v>
      </c>
      <c r="W92" s="137">
        <f>SUM(X92:AE92)</f>
        <v>2</v>
      </c>
      <c r="X92" s="143"/>
      <c r="Y92" s="143"/>
      <c r="Z92" s="143"/>
      <c r="AA92" s="143"/>
      <c r="AB92" s="143"/>
      <c r="AC92" s="145">
        <v>2</v>
      </c>
      <c r="AD92" s="143"/>
      <c r="AE92" s="143"/>
      <c r="AF92" s="143"/>
      <c r="AG92" s="143"/>
      <c r="AH92" s="165">
        <v>2</v>
      </c>
      <c r="AI92" s="143"/>
      <c r="AJ92" s="143"/>
      <c r="AK92" s="147"/>
      <c r="AL92" s="220">
        <f t="shared" si="9"/>
        <v>6</v>
      </c>
      <c r="AM92" s="220"/>
      <c r="AN92" s="147"/>
      <c r="AO92" s="306"/>
      <c r="AP92" s="306"/>
      <c r="AQ92" s="306"/>
      <c r="AR92" s="306"/>
      <c r="AS92" s="320">
        <v>1</v>
      </c>
      <c r="AT92" s="306"/>
      <c r="AU92" s="306"/>
      <c r="AV92" s="306"/>
      <c r="AW92" s="306"/>
      <c r="AX92" s="312"/>
      <c r="AY92" s="306"/>
      <c r="AZ92" s="312"/>
      <c r="BA92" s="312"/>
    </row>
    <row r="93" spans="1:53" s="15" customFormat="1" ht="45.75" customHeight="1" x14ac:dyDescent="0.2">
      <c r="A93" s="550"/>
      <c r="B93" s="531"/>
      <c r="C93" s="170">
        <v>115</v>
      </c>
      <c r="D93" s="249" t="s">
        <v>574</v>
      </c>
      <c r="E93" s="246" t="s">
        <v>95</v>
      </c>
      <c r="F93" s="247" t="s">
        <v>204</v>
      </c>
      <c r="G93" s="246" t="s">
        <v>319</v>
      </c>
      <c r="H93" s="246" t="s">
        <v>30</v>
      </c>
      <c r="I93" s="246" t="s">
        <v>583</v>
      </c>
      <c r="J93" s="251">
        <v>30</v>
      </c>
      <c r="K93" s="251">
        <v>30</v>
      </c>
      <c r="L93" s="252">
        <v>58.93</v>
      </c>
      <c r="M93" s="363">
        <f t="shared" si="13"/>
        <v>6</v>
      </c>
      <c r="N93" s="372">
        <f t="shared" ca="1" si="8"/>
        <v>1</v>
      </c>
      <c r="O93" s="373">
        <f t="shared" ca="1" si="10"/>
        <v>1</v>
      </c>
      <c r="P93" s="381">
        <f t="shared" si="11"/>
        <v>353.58</v>
      </c>
      <c r="Q93" s="381">
        <f t="shared" ca="1" si="12"/>
        <v>449.5</v>
      </c>
      <c r="R93" s="143"/>
      <c r="S93" s="147"/>
      <c r="T93" s="143"/>
      <c r="U93" s="143"/>
      <c r="V93" s="144">
        <v>2</v>
      </c>
      <c r="W93" s="137">
        <f>SUM(X93:AE93)</f>
        <v>2</v>
      </c>
      <c r="X93" s="143"/>
      <c r="Y93" s="143"/>
      <c r="Z93" s="143"/>
      <c r="AA93" s="143"/>
      <c r="AB93" s="143"/>
      <c r="AC93" s="145">
        <v>2</v>
      </c>
      <c r="AD93" s="143"/>
      <c r="AE93" s="143"/>
      <c r="AF93" s="143"/>
      <c r="AG93" s="143"/>
      <c r="AH93" s="165">
        <v>2</v>
      </c>
      <c r="AI93" s="143"/>
      <c r="AJ93" s="143"/>
      <c r="AK93" s="147"/>
      <c r="AL93" s="220">
        <f t="shared" si="9"/>
        <v>6</v>
      </c>
      <c r="AM93" s="220"/>
      <c r="AN93" s="147"/>
      <c r="AO93" s="306"/>
      <c r="AP93" s="306"/>
      <c r="AQ93" s="306"/>
      <c r="AR93" s="306"/>
      <c r="AS93" s="320">
        <v>1</v>
      </c>
      <c r="AT93" s="306"/>
      <c r="AU93" s="306"/>
      <c r="AV93" s="306"/>
      <c r="AW93" s="306"/>
      <c r="AX93" s="312"/>
      <c r="AY93" s="306"/>
      <c r="AZ93" s="312"/>
      <c r="BA93" s="312"/>
    </row>
    <row r="94" spans="1:53" s="15" customFormat="1" ht="52.5" customHeight="1" x14ac:dyDescent="0.2">
      <c r="A94" s="550"/>
      <c r="B94" s="531"/>
      <c r="C94" s="170">
        <v>116</v>
      </c>
      <c r="D94" s="249" t="s">
        <v>575</v>
      </c>
      <c r="E94" s="246" t="s">
        <v>95</v>
      </c>
      <c r="F94" s="247" t="s">
        <v>204</v>
      </c>
      <c r="G94" s="246" t="s">
        <v>319</v>
      </c>
      <c r="H94" s="246" t="s">
        <v>30</v>
      </c>
      <c r="I94" s="246" t="s">
        <v>583</v>
      </c>
      <c r="J94" s="251">
        <v>30</v>
      </c>
      <c r="K94" s="251">
        <v>30</v>
      </c>
      <c r="L94" s="252">
        <v>69.14</v>
      </c>
      <c r="M94" s="363">
        <f t="shared" si="13"/>
        <v>5</v>
      </c>
      <c r="N94" s="372">
        <f t="shared" ca="1" si="8"/>
        <v>2</v>
      </c>
      <c r="O94" s="373">
        <f t="shared" ca="1" si="10"/>
        <v>0</v>
      </c>
      <c r="P94" s="381">
        <f t="shared" si="11"/>
        <v>345.7</v>
      </c>
      <c r="Q94" s="381">
        <f t="shared" ca="1" si="12"/>
        <v>449.5</v>
      </c>
      <c r="R94" s="143"/>
      <c r="S94" s="147"/>
      <c r="T94" s="143"/>
      <c r="U94" s="143"/>
      <c r="V94" s="144">
        <v>2</v>
      </c>
      <c r="W94" s="147"/>
      <c r="X94" s="143"/>
      <c r="Y94" s="143"/>
      <c r="Z94" s="143"/>
      <c r="AA94" s="143"/>
      <c r="AB94" s="143"/>
      <c r="AC94" s="143"/>
      <c r="AD94" s="143"/>
      <c r="AE94" s="143"/>
      <c r="AF94" s="143"/>
      <c r="AG94" s="143"/>
      <c r="AH94" s="165">
        <v>2</v>
      </c>
      <c r="AI94" s="143"/>
      <c r="AJ94" s="146">
        <v>1</v>
      </c>
      <c r="AK94" s="147"/>
      <c r="AL94" s="220">
        <f t="shared" si="9"/>
        <v>5</v>
      </c>
      <c r="AM94" s="220"/>
      <c r="AN94" s="147"/>
      <c r="AO94" s="306"/>
      <c r="AP94" s="306"/>
      <c r="AQ94" s="306"/>
      <c r="AR94" s="320">
        <v>1</v>
      </c>
      <c r="AS94" s="320">
        <v>1</v>
      </c>
      <c r="AT94" s="306"/>
      <c r="AU94" s="306"/>
      <c r="AV94" s="306"/>
      <c r="AW94" s="306"/>
      <c r="AX94" s="312"/>
      <c r="AY94" s="306"/>
      <c r="AZ94" s="312"/>
      <c r="BA94" s="312"/>
    </row>
    <row r="95" spans="1:53" s="15" customFormat="1" ht="52.5" customHeight="1" x14ac:dyDescent="0.2">
      <c r="A95" s="550"/>
      <c r="B95" s="531"/>
      <c r="C95" s="170">
        <v>117</v>
      </c>
      <c r="D95" s="249" t="s">
        <v>576</v>
      </c>
      <c r="E95" s="246" t="s">
        <v>95</v>
      </c>
      <c r="F95" s="247" t="s">
        <v>204</v>
      </c>
      <c r="G95" s="246" t="s">
        <v>319</v>
      </c>
      <c r="H95" s="246" t="s">
        <v>30</v>
      </c>
      <c r="I95" s="246" t="s">
        <v>583</v>
      </c>
      <c r="J95" s="251">
        <v>30</v>
      </c>
      <c r="K95" s="251">
        <v>30</v>
      </c>
      <c r="L95" s="246">
        <v>76.02</v>
      </c>
      <c r="M95" s="363">
        <f t="shared" si="13"/>
        <v>5</v>
      </c>
      <c r="N95" s="372">
        <f t="shared" ca="1" si="8"/>
        <v>2</v>
      </c>
      <c r="O95" s="373">
        <f t="shared" ca="1" si="10"/>
        <v>1</v>
      </c>
      <c r="P95" s="381">
        <f t="shared" si="11"/>
        <v>380.09999999999997</v>
      </c>
      <c r="Q95" s="381">
        <f t="shared" ca="1" si="12"/>
        <v>449.5</v>
      </c>
      <c r="R95" s="143"/>
      <c r="S95" s="147"/>
      <c r="T95" s="143"/>
      <c r="U95" s="143"/>
      <c r="V95" s="144">
        <v>2</v>
      </c>
      <c r="W95" s="147"/>
      <c r="X95" s="143"/>
      <c r="Y95" s="143"/>
      <c r="Z95" s="143"/>
      <c r="AA95" s="143"/>
      <c r="AB95" s="143"/>
      <c r="AC95" s="143"/>
      <c r="AD95" s="143"/>
      <c r="AE95" s="143"/>
      <c r="AF95" s="143"/>
      <c r="AG95" s="143"/>
      <c r="AH95" s="165">
        <v>2</v>
      </c>
      <c r="AI95" s="143"/>
      <c r="AJ95" s="146">
        <v>1</v>
      </c>
      <c r="AK95" s="147"/>
      <c r="AL95" s="220">
        <f t="shared" si="9"/>
        <v>5</v>
      </c>
      <c r="AM95" s="220"/>
      <c r="AN95" s="147"/>
      <c r="AO95" s="306"/>
      <c r="AP95" s="306"/>
      <c r="AQ95" s="306"/>
      <c r="AR95" s="320">
        <v>1</v>
      </c>
      <c r="AS95" s="320">
        <v>1</v>
      </c>
      <c r="AT95" s="306"/>
      <c r="AU95" s="306"/>
      <c r="AV95" s="306"/>
      <c r="AW95" s="306"/>
      <c r="AX95" s="312"/>
      <c r="AY95" s="306"/>
      <c r="AZ95" s="312"/>
      <c r="BA95" s="312"/>
    </row>
    <row r="96" spans="1:53" s="15" customFormat="1" ht="30" x14ac:dyDescent="0.2">
      <c r="A96" s="550"/>
      <c r="B96" s="531"/>
      <c r="C96" s="170">
        <v>118</v>
      </c>
      <c r="D96" s="249" t="s">
        <v>577</v>
      </c>
      <c r="E96" s="246" t="s">
        <v>215</v>
      </c>
      <c r="F96" s="247" t="s">
        <v>204</v>
      </c>
      <c r="G96" s="246" t="s">
        <v>313</v>
      </c>
      <c r="H96" s="251" t="s">
        <v>4</v>
      </c>
      <c r="I96" s="246" t="s">
        <v>583</v>
      </c>
      <c r="J96" s="251">
        <v>30</v>
      </c>
      <c r="K96" s="251">
        <v>30</v>
      </c>
      <c r="L96" s="251">
        <v>162.99</v>
      </c>
      <c r="M96" s="363">
        <f t="shared" si="13"/>
        <v>6</v>
      </c>
      <c r="N96" s="372">
        <f t="shared" ca="1" si="8"/>
        <v>2</v>
      </c>
      <c r="O96" s="373">
        <f t="shared" ca="1" si="10"/>
        <v>6</v>
      </c>
      <c r="P96" s="381">
        <f t="shared" si="11"/>
        <v>977.94</v>
      </c>
      <c r="Q96" s="381">
        <f t="shared" ca="1" si="12"/>
        <v>449.5</v>
      </c>
      <c r="R96" s="143"/>
      <c r="S96" s="143"/>
      <c r="T96" s="143"/>
      <c r="U96" s="143"/>
      <c r="V96" s="144">
        <v>2</v>
      </c>
      <c r="W96" s="137">
        <f>SUM(X96:AE96)</f>
        <v>1</v>
      </c>
      <c r="X96" s="143"/>
      <c r="Y96" s="143"/>
      <c r="Z96" s="143"/>
      <c r="AA96" s="143"/>
      <c r="AB96" s="145">
        <v>1</v>
      </c>
      <c r="AC96" s="143"/>
      <c r="AD96" s="143"/>
      <c r="AE96" s="143"/>
      <c r="AF96" s="143"/>
      <c r="AG96" s="143"/>
      <c r="AH96" s="165">
        <v>2</v>
      </c>
      <c r="AI96" s="143"/>
      <c r="AJ96" s="146">
        <v>1</v>
      </c>
      <c r="AK96" s="143"/>
      <c r="AL96" s="220">
        <f t="shared" si="9"/>
        <v>6</v>
      </c>
      <c r="AM96" s="220"/>
      <c r="AN96" s="147"/>
      <c r="AO96" s="307"/>
      <c r="AP96" s="307"/>
      <c r="AQ96" s="306"/>
      <c r="AR96" s="320">
        <v>1</v>
      </c>
      <c r="AS96" s="320">
        <v>1</v>
      </c>
      <c r="AT96" s="306"/>
      <c r="AU96" s="306"/>
      <c r="AV96" s="306"/>
      <c r="AW96" s="306"/>
      <c r="AX96" s="312"/>
      <c r="AY96" s="306"/>
      <c r="AZ96" s="312"/>
      <c r="BA96" s="312"/>
    </row>
    <row r="97" spans="1:53" s="15" customFormat="1" ht="30" x14ac:dyDescent="0.2">
      <c r="A97" s="550"/>
      <c r="B97" s="531"/>
      <c r="C97" s="170">
        <v>119</v>
      </c>
      <c r="D97" s="249" t="s">
        <v>578</v>
      </c>
      <c r="E97" s="246" t="s">
        <v>215</v>
      </c>
      <c r="F97" s="247" t="s">
        <v>204</v>
      </c>
      <c r="G97" s="246" t="s">
        <v>314</v>
      </c>
      <c r="H97" s="251" t="s">
        <v>4</v>
      </c>
      <c r="I97" s="246" t="s">
        <v>583</v>
      </c>
      <c r="J97" s="251">
        <v>30</v>
      </c>
      <c r="K97" s="251">
        <v>30</v>
      </c>
      <c r="L97" s="251">
        <v>172.35</v>
      </c>
      <c r="M97" s="363">
        <f t="shared" si="13"/>
        <v>4</v>
      </c>
      <c r="N97" s="372">
        <f t="shared" ca="1" si="8"/>
        <v>1</v>
      </c>
      <c r="O97" s="373">
        <f t="shared" ca="1" si="10"/>
        <v>4</v>
      </c>
      <c r="P97" s="381">
        <f t="shared" si="11"/>
        <v>689.4</v>
      </c>
      <c r="Q97" s="381">
        <f t="shared" ca="1" si="12"/>
        <v>449.5</v>
      </c>
      <c r="R97" s="143"/>
      <c r="S97" s="143"/>
      <c r="T97" s="143"/>
      <c r="U97" s="143"/>
      <c r="V97" s="144">
        <v>2</v>
      </c>
      <c r="W97" s="147"/>
      <c r="X97" s="143"/>
      <c r="Y97" s="143"/>
      <c r="Z97" s="143"/>
      <c r="AA97" s="143"/>
      <c r="AB97" s="143"/>
      <c r="AC97" s="143"/>
      <c r="AD97" s="143"/>
      <c r="AE97" s="143"/>
      <c r="AF97" s="143"/>
      <c r="AG97" s="143"/>
      <c r="AH97" s="165">
        <v>2</v>
      </c>
      <c r="AI97" s="143"/>
      <c r="AJ97" s="143"/>
      <c r="AK97" s="143"/>
      <c r="AL97" s="220">
        <f t="shared" si="9"/>
        <v>4</v>
      </c>
      <c r="AM97" s="220"/>
      <c r="AN97" s="147"/>
      <c r="AO97" s="307"/>
      <c r="AP97" s="307"/>
      <c r="AQ97" s="306"/>
      <c r="AR97" s="306"/>
      <c r="AS97" s="320">
        <v>1</v>
      </c>
      <c r="AT97" s="306"/>
      <c r="AU97" s="306"/>
      <c r="AV97" s="306"/>
      <c r="AW97" s="306"/>
      <c r="AX97" s="312"/>
      <c r="AY97" s="306"/>
      <c r="AZ97" s="312"/>
      <c r="BA97" s="312"/>
    </row>
    <row r="98" spans="1:53" s="15" customFormat="1" ht="30" x14ac:dyDescent="0.2">
      <c r="A98" s="550"/>
      <c r="B98" s="531"/>
      <c r="C98" s="170">
        <v>120</v>
      </c>
      <c r="D98" s="249" t="s">
        <v>579</v>
      </c>
      <c r="E98" s="246" t="s">
        <v>215</v>
      </c>
      <c r="F98" s="247" t="s">
        <v>204</v>
      </c>
      <c r="G98" s="246" t="s">
        <v>316</v>
      </c>
      <c r="H98" s="251" t="s">
        <v>4</v>
      </c>
      <c r="I98" s="246" t="s">
        <v>583</v>
      </c>
      <c r="J98" s="251">
        <v>30</v>
      </c>
      <c r="K98" s="251">
        <v>30</v>
      </c>
      <c r="L98" s="251">
        <v>168.56</v>
      </c>
      <c r="M98" s="363">
        <f t="shared" si="13"/>
        <v>5</v>
      </c>
      <c r="N98" s="372">
        <f t="shared" ca="1" si="8"/>
        <v>2</v>
      </c>
      <c r="O98" s="373">
        <f t="shared" ca="1" si="10"/>
        <v>4</v>
      </c>
      <c r="P98" s="381">
        <f t="shared" si="11"/>
        <v>842.8</v>
      </c>
      <c r="Q98" s="381">
        <f t="shared" ca="1" si="12"/>
        <v>449.5</v>
      </c>
      <c r="R98" s="143"/>
      <c r="S98" s="143"/>
      <c r="T98" s="143"/>
      <c r="U98" s="143"/>
      <c r="V98" s="144">
        <v>2</v>
      </c>
      <c r="W98" s="147"/>
      <c r="X98" s="143"/>
      <c r="Y98" s="143"/>
      <c r="Z98" s="143"/>
      <c r="AA98" s="143"/>
      <c r="AB98" s="143"/>
      <c r="AC98" s="143"/>
      <c r="AD98" s="143"/>
      <c r="AE98" s="143"/>
      <c r="AF98" s="143"/>
      <c r="AG98" s="143"/>
      <c r="AH98" s="165">
        <v>2</v>
      </c>
      <c r="AI98" s="143"/>
      <c r="AJ98" s="146">
        <v>1</v>
      </c>
      <c r="AK98" s="143"/>
      <c r="AL98" s="220">
        <f t="shared" si="9"/>
        <v>5</v>
      </c>
      <c r="AM98" s="220"/>
      <c r="AN98" s="147"/>
      <c r="AO98" s="307"/>
      <c r="AP98" s="307"/>
      <c r="AQ98" s="306"/>
      <c r="AR98" s="320">
        <v>1</v>
      </c>
      <c r="AS98" s="320">
        <v>1</v>
      </c>
      <c r="AT98" s="306"/>
      <c r="AU98" s="306"/>
      <c r="AV98" s="306"/>
      <c r="AW98" s="306"/>
      <c r="AX98" s="312"/>
      <c r="AY98" s="306"/>
      <c r="AZ98" s="312"/>
      <c r="BA98" s="312"/>
    </row>
    <row r="99" spans="1:53" s="15" customFormat="1" ht="30" x14ac:dyDescent="0.2">
      <c r="A99" s="550"/>
      <c r="B99" s="531"/>
      <c r="C99" s="170">
        <v>121</v>
      </c>
      <c r="D99" s="249" t="s">
        <v>580</v>
      </c>
      <c r="E99" s="246" t="s">
        <v>215</v>
      </c>
      <c r="F99" s="247" t="s">
        <v>204</v>
      </c>
      <c r="G99" s="246" t="s">
        <v>316</v>
      </c>
      <c r="H99" s="251" t="s">
        <v>4</v>
      </c>
      <c r="I99" s="246" t="s">
        <v>583</v>
      </c>
      <c r="J99" s="251">
        <v>30</v>
      </c>
      <c r="K99" s="251">
        <v>30</v>
      </c>
      <c r="L99" s="251">
        <v>141.86000000000001</v>
      </c>
      <c r="M99" s="363">
        <f t="shared" si="13"/>
        <v>4</v>
      </c>
      <c r="N99" s="372">
        <f t="shared" ca="1" si="8"/>
        <v>1</v>
      </c>
      <c r="O99" s="373">
        <f t="shared" ca="1" si="10"/>
        <v>5</v>
      </c>
      <c r="P99" s="381">
        <f t="shared" si="11"/>
        <v>567.44000000000005</v>
      </c>
      <c r="Q99" s="381">
        <f t="shared" ca="1" si="12"/>
        <v>449.5</v>
      </c>
      <c r="R99" s="143"/>
      <c r="S99" s="143"/>
      <c r="T99" s="143"/>
      <c r="U99" s="143"/>
      <c r="V99" s="144">
        <v>2</v>
      </c>
      <c r="W99" s="147"/>
      <c r="X99" s="143"/>
      <c r="Y99" s="143"/>
      <c r="Z99" s="143"/>
      <c r="AA99" s="143"/>
      <c r="AB99" s="143"/>
      <c r="AC99" s="143"/>
      <c r="AD99" s="143"/>
      <c r="AE99" s="143"/>
      <c r="AF99" s="143"/>
      <c r="AG99" s="143"/>
      <c r="AH99" s="165">
        <v>2</v>
      </c>
      <c r="AI99" s="143"/>
      <c r="AJ99" s="143"/>
      <c r="AK99" s="143"/>
      <c r="AL99" s="220">
        <f t="shared" si="9"/>
        <v>4</v>
      </c>
      <c r="AM99" s="220"/>
      <c r="AN99" s="147"/>
      <c r="AO99" s="307"/>
      <c r="AP99" s="307"/>
      <c r="AQ99" s="306"/>
      <c r="AR99" s="306"/>
      <c r="AS99" s="320">
        <v>1</v>
      </c>
      <c r="AT99" s="306"/>
      <c r="AU99" s="306"/>
      <c r="AV99" s="306"/>
      <c r="AW99" s="306"/>
      <c r="AX99" s="312"/>
      <c r="AY99" s="306"/>
      <c r="AZ99" s="312"/>
      <c r="BA99" s="312"/>
    </row>
    <row r="100" spans="1:53" s="15" customFormat="1" ht="30" x14ac:dyDescent="0.2">
      <c r="A100" s="550"/>
      <c r="B100" s="531"/>
      <c r="C100" s="170">
        <v>122</v>
      </c>
      <c r="D100" s="249" t="s">
        <v>581</v>
      </c>
      <c r="E100" s="246" t="s">
        <v>215</v>
      </c>
      <c r="F100" s="247" t="s">
        <v>204</v>
      </c>
      <c r="G100" s="246" t="s">
        <v>316</v>
      </c>
      <c r="H100" s="251" t="s">
        <v>4</v>
      </c>
      <c r="I100" s="246" t="s">
        <v>583</v>
      </c>
      <c r="J100" s="251">
        <v>30</v>
      </c>
      <c r="K100" s="251">
        <v>30</v>
      </c>
      <c r="L100" s="251">
        <v>157.47</v>
      </c>
      <c r="M100" s="363">
        <f t="shared" si="13"/>
        <v>4</v>
      </c>
      <c r="N100" s="372">
        <f t="shared" ca="1" si="8"/>
        <v>1</v>
      </c>
      <c r="O100" s="373">
        <f t="shared" ca="1" si="10"/>
        <v>3</v>
      </c>
      <c r="P100" s="381">
        <f t="shared" si="11"/>
        <v>629.88</v>
      </c>
      <c r="Q100" s="381">
        <f t="shared" ca="1" si="12"/>
        <v>449.5</v>
      </c>
      <c r="R100" s="143"/>
      <c r="S100" s="143"/>
      <c r="T100" s="143"/>
      <c r="U100" s="143"/>
      <c r="V100" s="144">
        <v>2</v>
      </c>
      <c r="W100" s="147"/>
      <c r="X100" s="143"/>
      <c r="Y100" s="143"/>
      <c r="Z100" s="143"/>
      <c r="AA100" s="143"/>
      <c r="AB100" s="143"/>
      <c r="AC100" s="143"/>
      <c r="AD100" s="143"/>
      <c r="AE100" s="143"/>
      <c r="AF100" s="143"/>
      <c r="AG100" s="143"/>
      <c r="AH100" s="165">
        <v>2</v>
      </c>
      <c r="AI100" s="143"/>
      <c r="AJ100" s="143"/>
      <c r="AK100" s="143"/>
      <c r="AL100" s="220">
        <f t="shared" si="9"/>
        <v>4</v>
      </c>
      <c r="AM100" s="220"/>
      <c r="AN100" s="147"/>
      <c r="AO100" s="307"/>
      <c r="AP100" s="307"/>
      <c r="AQ100" s="306"/>
      <c r="AR100" s="306"/>
      <c r="AS100" s="320">
        <v>1</v>
      </c>
      <c r="AT100" s="306"/>
      <c r="AU100" s="306"/>
      <c r="AV100" s="306"/>
      <c r="AW100" s="306"/>
      <c r="AX100" s="312"/>
      <c r="AY100" s="306"/>
      <c r="AZ100" s="312"/>
      <c r="BA100" s="312"/>
    </row>
    <row r="101" spans="1:53" s="15" customFormat="1" ht="30.75" thickBot="1" x14ac:dyDescent="0.25">
      <c r="A101" s="551"/>
      <c r="B101" s="532"/>
      <c r="C101" s="294">
        <v>123</v>
      </c>
      <c r="D101" s="253" t="s">
        <v>582</v>
      </c>
      <c r="E101" s="242" t="s">
        <v>215</v>
      </c>
      <c r="F101" s="243" t="s">
        <v>204</v>
      </c>
      <c r="G101" s="242" t="s">
        <v>316</v>
      </c>
      <c r="H101" s="250" t="s">
        <v>4</v>
      </c>
      <c r="I101" s="246" t="s">
        <v>583</v>
      </c>
      <c r="J101" s="251">
        <v>30</v>
      </c>
      <c r="K101" s="251">
        <v>30</v>
      </c>
      <c r="L101" s="250">
        <v>175.62</v>
      </c>
      <c r="M101" s="364">
        <f t="shared" si="13"/>
        <v>5</v>
      </c>
      <c r="N101" s="370">
        <f t="shared" ca="1" si="8"/>
        <v>1</v>
      </c>
      <c r="O101" s="373">
        <f t="shared" ca="1" si="10"/>
        <v>2</v>
      </c>
      <c r="P101" s="379">
        <f t="shared" si="11"/>
        <v>878.1</v>
      </c>
      <c r="Q101" s="379">
        <f t="shared" ca="1" si="12"/>
        <v>449.5</v>
      </c>
      <c r="R101" s="173"/>
      <c r="S101" s="173"/>
      <c r="T101" s="173"/>
      <c r="U101" s="173"/>
      <c r="V101" s="181">
        <v>2</v>
      </c>
      <c r="W101" s="180">
        <f t="shared" ref="W101" si="15">SUM(X101:AE101)</f>
        <v>1</v>
      </c>
      <c r="X101" s="173"/>
      <c r="Y101" s="173"/>
      <c r="Z101" s="173"/>
      <c r="AA101" s="173"/>
      <c r="AB101" s="177">
        <v>1</v>
      </c>
      <c r="AC101" s="173"/>
      <c r="AD101" s="173"/>
      <c r="AE101" s="173"/>
      <c r="AF101" s="173"/>
      <c r="AG101" s="173"/>
      <c r="AH101" s="174">
        <v>2</v>
      </c>
      <c r="AI101" s="173"/>
      <c r="AJ101" s="173"/>
      <c r="AK101" s="173"/>
      <c r="AL101" s="221">
        <f t="shared" si="9"/>
        <v>5</v>
      </c>
      <c r="AM101" s="221"/>
      <c r="AN101" s="175"/>
      <c r="AO101" s="310"/>
      <c r="AP101" s="310"/>
      <c r="AQ101" s="312"/>
      <c r="AR101" s="312"/>
      <c r="AS101" s="320">
        <v>1</v>
      </c>
      <c r="AT101" s="312"/>
      <c r="AU101" s="312"/>
      <c r="AV101" s="312"/>
      <c r="AW101" s="312"/>
      <c r="AX101" s="312"/>
      <c r="AY101" s="312"/>
      <c r="AZ101" s="312"/>
      <c r="BA101" s="312"/>
    </row>
    <row r="102" spans="1:53" s="3" customFormat="1" ht="15.75" customHeight="1" x14ac:dyDescent="0.2">
      <c r="A102" s="559" t="s">
        <v>494</v>
      </c>
      <c r="B102" s="536">
        <v>6</v>
      </c>
      <c r="C102" s="297">
        <v>124</v>
      </c>
      <c r="D102" s="44" t="s">
        <v>53</v>
      </c>
      <c r="E102" s="19" t="s">
        <v>97</v>
      </c>
      <c r="F102" s="19" t="s">
        <v>456</v>
      </c>
      <c r="G102" s="19" t="s">
        <v>320</v>
      </c>
      <c r="H102" s="19" t="s">
        <v>18</v>
      </c>
      <c r="I102" s="89" t="s">
        <v>592</v>
      </c>
      <c r="J102" s="19">
        <v>30</v>
      </c>
      <c r="K102" s="19">
        <v>30</v>
      </c>
      <c r="L102" s="201">
        <v>8.6</v>
      </c>
      <c r="M102" s="362">
        <f t="shared" si="13"/>
        <v>7</v>
      </c>
      <c r="N102" s="369">
        <f t="shared" ca="1" si="8"/>
        <v>2</v>
      </c>
      <c r="O102" s="375">
        <f t="shared" ca="1" si="10"/>
        <v>5</v>
      </c>
      <c r="P102" s="380">
        <f t="shared" si="11"/>
        <v>60.199999999999996</v>
      </c>
      <c r="Q102" s="380">
        <f t="shared" ca="1" si="12"/>
        <v>449.5</v>
      </c>
      <c r="R102" s="37"/>
      <c r="S102" s="43"/>
      <c r="T102" s="37"/>
      <c r="U102" s="37"/>
      <c r="V102" s="65">
        <v>2</v>
      </c>
      <c r="W102" s="73">
        <f t="shared" ref="W102:W108" si="16">SUM(X102:AE102)</f>
        <v>5</v>
      </c>
      <c r="X102" s="37"/>
      <c r="Y102" s="70">
        <v>2</v>
      </c>
      <c r="Z102" s="37"/>
      <c r="AA102" s="37"/>
      <c r="AB102" s="37"/>
      <c r="AC102" s="70">
        <v>3</v>
      </c>
      <c r="AD102" s="37"/>
      <c r="AE102" s="37"/>
      <c r="AF102" s="37"/>
      <c r="AG102" s="37"/>
      <c r="AH102" s="37"/>
      <c r="AI102" s="37"/>
      <c r="AJ102" s="37"/>
      <c r="AK102" s="43"/>
      <c r="AL102" s="224">
        <f t="shared" si="9"/>
        <v>7</v>
      </c>
      <c r="AM102" s="224"/>
      <c r="AN102" s="129"/>
      <c r="AO102" s="313"/>
      <c r="AP102" s="326">
        <v>2</v>
      </c>
      <c r="AQ102" s="313"/>
      <c r="AR102" s="313"/>
      <c r="AS102" s="313"/>
      <c r="AT102" s="313"/>
      <c r="AU102" s="313"/>
      <c r="AV102" s="313"/>
      <c r="AW102" s="313"/>
      <c r="AX102" s="311"/>
      <c r="AY102" s="311"/>
      <c r="AZ102" s="311"/>
      <c r="BA102" s="311"/>
    </row>
    <row r="103" spans="1:53" s="3" customFormat="1" ht="27" customHeight="1" x14ac:dyDescent="0.2">
      <c r="A103" s="560"/>
      <c r="B103" s="537"/>
      <c r="C103" s="298">
        <v>125</v>
      </c>
      <c r="D103" s="14" t="s">
        <v>52</v>
      </c>
      <c r="E103" s="31" t="s">
        <v>97</v>
      </c>
      <c r="F103" s="31" t="s">
        <v>456</v>
      </c>
      <c r="G103" s="31" t="s">
        <v>320</v>
      </c>
      <c r="H103" s="11" t="s">
        <v>18</v>
      </c>
      <c r="I103" s="11" t="s">
        <v>592</v>
      </c>
      <c r="J103" s="11">
        <v>30</v>
      </c>
      <c r="K103" s="11">
        <v>30</v>
      </c>
      <c r="L103" s="202">
        <v>11.88</v>
      </c>
      <c r="M103" s="363">
        <f t="shared" si="13"/>
        <v>7</v>
      </c>
      <c r="N103" s="372">
        <f t="shared" ca="1" si="8"/>
        <v>2</v>
      </c>
      <c r="O103" s="373">
        <f t="shared" ca="1" si="10"/>
        <v>1</v>
      </c>
      <c r="P103" s="381">
        <f t="shared" si="11"/>
        <v>83.160000000000011</v>
      </c>
      <c r="Q103" s="381">
        <f t="shared" ca="1" si="12"/>
        <v>449.5</v>
      </c>
      <c r="R103" s="36"/>
      <c r="S103" s="35"/>
      <c r="T103" s="36"/>
      <c r="U103" s="36"/>
      <c r="V103" s="63">
        <v>2</v>
      </c>
      <c r="W103" s="67">
        <f t="shared" si="16"/>
        <v>5</v>
      </c>
      <c r="X103" s="36"/>
      <c r="Y103" s="68">
        <v>2</v>
      </c>
      <c r="Z103" s="36"/>
      <c r="AA103" s="36"/>
      <c r="AB103" s="36"/>
      <c r="AC103" s="68">
        <v>3</v>
      </c>
      <c r="AD103" s="36"/>
      <c r="AE103" s="36"/>
      <c r="AF103" s="36"/>
      <c r="AG103" s="36"/>
      <c r="AH103" s="36"/>
      <c r="AI103" s="36"/>
      <c r="AJ103" s="36"/>
      <c r="AK103" s="35"/>
      <c r="AL103" s="34">
        <f t="shared" si="9"/>
        <v>7</v>
      </c>
      <c r="AM103" s="34"/>
      <c r="AN103" s="147"/>
      <c r="AO103" s="307"/>
      <c r="AP103" s="321">
        <v>2</v>
      </c>
      <c r="AQ103" s="307"/>
      <c r="AR103" s="307"/>
      <c r="AS103" s="307"/>
      <c r="AT103" s="307"/>
      <c r="AU103" s="307"/>
      <c r="AV103" s="307"/>
      <c r="AW103" s="307"/>
      <c r="AX103" s="312"/>
      <c r="AY103" s="312"/>
      <c r="AZ103" s="312"/>
      <c r="BA103" s="312"/>
    </row>
    <row r="104" spans="1:53" s="3" customFormat="1" ht="32.25" customHeight="1" x14ac:dyDescent="0.2">
      <c r="A104" s="560"/>
      <c r="B104" s="537"/>
      <c r="C104" s="298">
        <v>126</v>
      </c>
      <c r="D104" s="14" t="s">
        <v>14</v>
      </c>
      <c r="E104" s="31" t="s">
        <v>97</v>
      </c>
      <c r="F104" s="31" t="s">
        <v>456</v>
      </c>
      <c r="G104" s="31" t="s">
        <v>320</v>
      </c>
      <c r="H104" s="11" t="s">
        <v>18</v>
      </c>
      <c r="I104" s="11" t="s">
        <v>592</v>
      </c>
      <c r="J104" s="11">
        <v>30</v>
      </c>
      <c r="K104" s="11">
        <v>30</v>
      </c>
      <c r="L104" s="202">
        <v>16.649999999999999</v>
      </c>
      <c r="M104" s="363">
        <f t="shared" si="13"/>
        <v>7</v>
      </c>
      <c r="N104" s="372">
        <f t="shared" ca="1" si="8"/>
        <v>2</v>
      </c>
      <c r="O104" s="373">
        <f t="shared" ca="1" si="10"/>
        <v>0</v>
      </c>
      <c r="P104" s="381">
        <f t="shared" si="11"/>
        <v>116.54999999999998</v>
      </c>
      <c r="Q104" s="381">
        <f t="shared" ca="1" si="12"/>
        <v>449.5</v>
      </c>
      <c r="R104" s="36"/>
      <c r="S104" s="35"/>
      <c r="T104" s="36"/>
      <c r="U104" s="36"/>
      <c r="V104" s="63">
        <v>2</v>
      </c>
      <c r="W104" s="80">
        <f t="shared" si="16"/>
        <v>5</v>
      </c>
      <c r="X104" s="36"/>
      <c r="Y104" s="68">
        <v>2</v>
      </c>
      <c r="Z104" s="36"/>
      <c r="AA104" s="36"/>
      <c r="AB104" s="36"/>
      <c r="AC104" s="68">
        <v>3</v>
      </c>
      <c r="AD104" s="36"/>
      <c r="AE104" s="36"/>
      <c r="AF104" s="36"/>
      <c r="AG104" s="36"/>
      <c r="AH104" s="36"/>
      <c r="AI104" s="36"/>
      <c r="AJ104" s="36"/>
      <c r="AK104" s="35"/>
      <c r="AL104" s="34">
        <f t="shared" si="9"/>
        <v>7</v>
      </c>
      <c r="AM104" s="34"/>
      <c r="AN104" s="147"/>
      <c r="AO104" s="307"/>
      <c r="AP104" s="321">
        <v>2</v>
      </c>
      <c r="AQ104" s="307"/>
      <c r="AR104" s="307"/>
      <c r="AS104" s="307"/>
      <c r="AT104" s="307"/>
      <c r="AU104" s="307"/>
      <c r="AV104" s="307"/>
      <c r="AW104" s="307"/>
      <c r="AX104" s="312"/>
      <c r="AY104" s="312"/>
      <c r="AZ104" s="312"/>
      <c r="BA104" s="312"/>
    </row>
    <row r="105" spans="1:53" s="20" customFormat="1" ht="15.75" customHeight="1" x14ac:dyDescent="0.2">
      <c r="A105" s="560"/>
      <c r="B105" s="537"/>
      <c r="C105" s="298">
        <v>127</v>
      </c>
      <c r="D105" s="14" t="s">
        <v>55</v>
      </c>
      <c r="E105" s="11" t="s">
        <v>97</v>
      </c>
      <c r="F105" s="11" t="s">
        <v>457</v>
      </c>
      <c r="G105" s="11" t="s">
        <v>353</v>
      </c>
      <c r="H105" s="18" t="s">
        <v>18</v>
      </c>
      <c r="I105" s="11" t="s">
        <v>608</v>
      </c>
      <c r="J105" s="11">
        <v>30</v>
      </c>
      <c r="K105" s="11">
        <v>30</v>
      </c>
      <c r="L105" s="203">
        <v>0.05</v>
      </c>
      <c r="M105" s="363">
        <f t="shared" si="13"/>
        <v>8</v>
      </c>
      <c r="N105" s="372">
        <f t="shared" ca="1" si="8"/>
        <v>4</v>
      </c>
      <c r="O105" s="373">
        <f t="shared" ca="1" si="10"/>
        <v>1</v>
      </c>
      <c r="P105" s="381">
        <f t="shared" si="11"/>
        <v>0.4</v>
      </c>
      <c r="Q105" s="381">
        <f t="shared" ca="1" si="12"/>
        <v>449.5</v>
      </c>
      <c r="R105" s="36"/>
      <c r="S105" s="51">
        <v>5</v>
      </c>
      <c r="T105" s="36"/>
      <c r="U105" s="36"/>
      <c r="V105" s="36"/>
      <c r="W105" s="67">
        <f t="shared" si="16"/>
        <v>1</v>
      </c>
      <c r="X105" s="36"/>
      <c r="Y105" s="36"/>
      <c r="Z105" s="36"/>
      <c r="AA105" s="36"/>
      <c r="AB105" s="36"/>
      <c r="AC105" s="36"/>
      <c r="AD105" s="36"/>
      <c r="AE105" s="68">
        <v>1</v>
      </c>
      <c r="AF105" s="36"/>
      <c r="AG105" s="36"/>
      <c r="AH105" s="76">
        <v>2</v>
      </c>
      <c r="AI105" s="36"/>
      <c r="AJ105" s="36"/>
      <c r="AK105" s="35"/>
      <c r="AL105" s="34">
        <f t="shared" si="9"/>
        <v>8</v>
      </c>
      <c r="AM105" s="34"/>
      <c r="AN105" s="147"/>
      <c r="AO105" s="323">
        <v>2</v>
      </c>
      <c r="AP105" s="308"/>
      <c r="AQ105" s="308"/>
      <c r="AR105" s="308"/>
      <c r="AS105" s="308"/>
      <c r="AT105" s="308"/>
      <c r="AU105" s="308"/>
      <c r="AV105" s="308"/>
      <c r="AW105" s="308"/>
      <c r="AX105" s="312"/>
      <c r="AY105" s="312"/>
      <c r="AZ105" s="322">
        <v>2</v>
      </c>
      <c r="BA105" s="312"/>
    </row>
    <row r="106" spans="1:53" s="20" customFormat="1" ht="15.75" customHeight="1" x14ac:dyDescent="0.2">
      <c r="A106" s="560"/>
      <c r="B106" s="537"/>
      <c r="C106" s="298">
        <v>128</v>
      </c>
      <c r="D106" s="14" t="s">
        <v>56</v>
      </c>
      <c r="E106" s="11" t="s">
        <v>97</v>
      </c>
      <c r="F106" s="11" t="s">
        <v>457</v>
      </c>
      <c r="G106" s="11" t="s">
        <v>353</v>
      </c>
      <c r="H106" s="18" t="s">
        <v>18</v>
      </c>
      <c r="I106" s="11" t="s">
        <v>608</v>
      </c>
      <c r="J106" s="11">
        <v>30</v>
      </c>
      <c r="K106" s="11">
        <v>30</v>
      </c>
      <c r="L106" s="203">
        <v>0.26</v>
      </c>
      <c r="M106" s="363">
        <f t="shared" si="13"/>
        <v>13</v>
      </c>
      <c r="N106" s="372">
        <f t="shared" ca="1" si="8"/>
        <v>6</v>
      </c>
      <c r="O106" s="373">
        <f t="shared" ca="1" si="10"/>
        <v>6</v>
      </c>
      <c r="P106" s="381">
        <f t="shared" si="11"/>
        <v>3.38</v>
      </c>
      <c r="Q106" s="381">
        <f t="shared" ca="1" si="12"/>
        <v>449.5</v>
      </c>
      <c r="R106" s="36"/>
      <c r="S106" s="51">
        <v>10</v>
      </c>
      <c r="T106" s="36"/>
      <c r="U106" s="36"/>
      <c r="V106" s="36"/>
      <c r="W106" s="67">
        <f t="shared" si="16"/>
        <v>1</v>
      </c>
      <c r="X106" s="36"/>
      <c r="Y106" s="36"/>
      <c r="Z106" s="36"/>
      <c r="AA106" s="36"/>
      <c r="AB106" s="36"/>
      <c r="AC106" s="36"/>
      <c r="AD106" s="36"/>
      <c r="AE106" s="68">
        <v>1</v>
      </c>
      <c r="AF106" s="36"/>
      <c r="AG106" s="36"/>
      <c r="AH106" s="76">
        <v>2</v>
      </c>
      <c r="AI106" s="36"/>
      <c r="AJ106" s="36"/>
      <c r="AK106" s="35"/>
      <c r="AL106" s="34">
        <f t="shared" si="9"/>
        <v>13</v>
      </c>
      <c r="AM106" s="34"/>
      <c r="AN106" s="147"/>
      <c r="AO106" s="323">
        <v>2</v>
      </c>
      <c r="AP106" s="308"/>
      <c r="AQ106" s="308"/>
      <c r="AR106" s="308"/>
      <c r="AS106" s="308"/>
      <c r="AT106" s="308"/>
      <c r="AU106" s="308"/>
      <c r="AV106" s="308"/>
      <c r="AW106" s="308"/>
      <c r="AX106" s="312"/>
      <c r="AY106" s="312"/>
      <c r="AZ106" s="322">
        <v>4</v>
      </c>
      <c r="BA106" s="312"/>
    </row>
    <row r="107" spans="1:53" s="20" customFormat="1" ht="32.25" customHeight="1" x14ac:dyDescent="0.2">
      <c r="A107" s="560"/>
      <c r="B107" s="537"/>
      <c r="C107" s="298">
        <v>129</v>
      </c>
      <c r="D107" s="14" t="s">
        <v>57</v>
      </c>
      <c r="E107" s="11" t="s">
        <v>97</v>
      </c>
      <c r="F107" s="11" t="s">
        <v>457</v>
      </c>
      <c r="G107" s="11" t="s">
        <v>353</v>
      </c>
      <c r="H107" s="18" t="s">
        <v>18</v>
      </c>
      <c r="I107" s="11" t="s">
        <v>608</v>
      </c>
      <c r="J107" s="11">
        <v>30</v>
      </c>
      <c r="K107" s="11">
        <v>30</v>
      </c>
      <c r="L107" s="203">
        <v>0.46</v>
      </c>
      <c r="M107" s="363">
        <f t="shared" si="13"/>
        <v>13</v>
      </c>
      <c r="N107" s="372">
        <f t="shared" ca="1" si="8"/>
        <v>6</v>
      </c>
      <c r="O107" s="373">
        <f t="shared" ca="1" si="10"/>
        <v>4</v>
      </c>
      <c r="P107" s="381">
        <f t="shared" si="11"/>
        <v>5.98</v>
      </c>
      <c r="Q107" s="381">
        <f t="shared" ca="1" si="12"/>
        <v>449.5</v>
      </c>
      <c r="R107" s="36"/>
      <c r="S107" s="49">
        <v>10</v>
      </c>
      <c r="T107" s="36"/>
      <c r="U107" s="36"/>
      <c r="V107" s="36"/>
      <c r="W107" s="67">
        <f t="shared" si="16"/>
        <v>1</v>
      </c>
      <c r="X107" s="36"/>
      <c r="Y107" s="36"/>
      <c r="Z107" s="36"/>
      <c r="AA107" s="36"/>
      <c r="AB107" s="36"/>
      <c r="AC107" s="36"/>
      <c r="AD107" s="36"/>
      <c r="AE107" s="68">
        <v>1</v>
      </c>
      <c r="AF107" s="36"/>
      <c r="AG107" s="36"/>
      <c r="AH107" s="76">
        <v>2</v>
      </c>
      <c r="AI107" s="36"/>
      <c r="AJ107" s="36"/>
      <c r="AK107" s="35"/>
      <c r="AL107" s="34">
        <f t="shared" si="9"/>
        <v>13</v>
      </c>
      <c r="AM107" s="34"/>
      <c r="AN107" s="147"/>
      <c r="AO107" s="324">
        <v>2</v>
      </c>
      <c r="AP107" s="309"/>
      <c r="AQ107" s="308"/>
      <c r="AR107" s="308"/>
      <c r="AS107" s="308"/>
      <c r="AT107" s="308"/>
      <c r="AU107" s="308"/>
      <c r="AV107" s="308"/>
      <c r="AW107" s="308"/>
      <c r="AX107" s="312"/>
      <c r="AY107" s="312"/>
      <c r="AZ107" s="322">
        <v>4</v>
      </c>
      <c r="BA107" s="312"/>
    </row>
    <row r="108" spans="1:53" s="20" customFormat="1" ht="15.75" customHeight="1" x14ac:dyDescent="0.2">
      <c r="A108" s="560"/>
      <c r="B108" s="537"/>
      <c r="C108" s="298">
        <v>130</v>
      </c>
      <c r="D108" s="14" t="s">
        <v>58</v>
      </c>
      <c r="E108" s="11" t="s">
        <v>97</v>
      </c>
      <c r="F108" s="11" t="s">
        <v>457</v>
      </c>
      <c r="G108" s="11" t="s">
        <v>353</v>
      </c>
      <c r="H108" s="18" t="s">
        <v>18</v>
      </c>
      <c r="I108" s="11" t="s">
        <v>608</v>
      </c>
      <c r="J108" s="11">
        <v>30</v>
      </c>
      <c r="K108" s="11">
        <v>30</v>
      </c>
      <c r="L108" s="203">
        <v>0.48</v>
      </c>
      <c r="M108" s="363">
        <f t="shared" si="13"/>
        <v>7</v>
      </c>
      <c r="N108" s="372">
        <f t="shared" ca="1" si="8"/>
        <v>2</v>
      </c>
      <c r="O108" s="373">
        <f t="shared" ca="1" si="10"/>
        <v>4</v>
      </c>
      <c r="P108" s="381">
        <f t="shared" si="11"/>
        <v>3.36</v>
      </c>
      <c r="Q108" s="381">
        <f t="shared" ca="1" si="12"/>
        <v>449.5</v>
      </c>
      <c r="R108" s="36"/>
      <c r="S108" s="49">
        <v>3</v>
      </c>
      <c r="T108" s="36"/>
      <c r="U108" s="36"/>
      <c r="V108" s="36"/>
      <c r="W108" s="67">
        <f t="shared" si="16"/>
        <v>2</v>
      </c>
      <c r="X108" s="36"/>
      <c r="Y108" s="36"/>
      <c r="Z108" s="68">
        <v>1</v>
      </c>
      <c r="AA108" s="36"/>
      <c r="AB108" s="36"/>
      <c r="AC108" s="36"/>
      <c r="AD108" s="36"/>
      <c r="AE108" s="68">
        <v>1</v>
      </c>
      <c r="AF108" s="36"/>
      <c r="AG108" s="36"/>
      <c r="AH108" s="76">
        <v>2</v>
      </c>
      <c r="AI108" s="36"/>
      <c r="AJ108" s="36"/>
      <c r="AK108" s="35"/>
      <c r="AL108" s="34">
        <f t="shared" si="9"/>
        <v>7</v>
      </c>
      <c r="AM108" s="34"/>
      <c r="AN108" s="147"/>
      <c r="AO108" s="324">
        <v>2</v>
      </c>
      <c r="AP108" s="309"/>
      <c r="AQ108" s="308"/>
      <c r="AR108" s="308"/>
      <c r="AS108" s="308"/>
      <c r="AT108" s="308"/>
      <c r="AU108" s="308"/>
      <c r="AV108" s="308"/>
      <c r="AW108" s="308"/>
      <c r="AX108" s="312"/>
      <c r="AY108" s="312"/>
      <c r="AZ108" s="312"/>
      <c r="BA108" s="312"/>
    </row>
    <row r="109" spans="1:53" s="20" customFormat="1" ht="15.75" customHeight="1" x14ac:dyDescent="0.2">
      <c r="A109" s="560"/>
      <c r="B109" s="537"/>
      <c r="C109" s="298">
        <v>131</v>
      </c>
      <c r="D109" s="14" t="s">
        <v>144</v>
      </c>
      <c r="E109" s="18" t="s">
        <v>97</v>
      </c>
      <c r="F109" s="18" t="s">
        <v>457</v>
      </c>
      <c r="G109" s="18" t="s">
        <v>329</v>
      </c>
      <c r="H109" s="18" t="s">
        <v>18</v>
      </c>
      <c r="I109" s="18" t="s">
        <v>583</v>
      </c>
      <c r="J109" s="11">
        <v>30</v>
      </c>
      <c r="K109" s="11">
        <v>30</v>
      </c>
      <c r="L109" s="203">
        <v>11.5</v>
      </c>
      <c r="M109" s="363">
        <f t="shared" si="13"/>
        <v>1</v>
      </c>
      <c r="N109" s="372">
        <f t="shared" ca="1" si="8"/>
        <v>0</v>
      </c>
      <c r="O109" s="373">
        <f t="shared" ca="1" si="10"/>
        <v>5</v>
      </c>
      <c r="P109" s="381">
        <f t="shared" si="11"/>
        <v>11.5</v>
      </c>
      <c r="Q109" s="381">
        <f t="shared" ca="1" si="12"/>
        <v>449.5</v>
      </c>
      <c r="R109" s="36"/>
      <c r="S109" s="49">
        <v>1</v>
      </c>
      <c r="T109" s="36"/>
      <c r="U109" s="36"/>
      <c r="V109" s="36"/>
      <c r="W109" s="35"/>
      <c r="X109" s="36"/>
      <c r="Y109" s="36"/>
      <c r="Z109" s="36"/>
      <c r="AA109" s="36"/>
      <c r="AB109" s="36"/>
      <c r="AC109" s="36"/>
      <c r="AD109" s="36"/>
      <c r="AE109" s="36"/>
      <c r="AF109" s="36"/>
      <c r="AG109" s="36"/>
      <c r="AH109" s="36"/>
      <c r="AI109" s="36"/>
      <c r="AJ109" s="36"/>
      <c r="AK109" s="35"/>
      <c r="AL109" s="34">
        <f t="shared" si="9"/>
        <v>1</v>
      </c>
      <c r="AM109" s="34"/>
      <c r="AN109" s="147"/>
      <c r="AO109" s="309"/>
      <c r="AP109" s="309"/>
      <c r="AQ109" s="308"/>
      <c r="AR109" s="308"/>
      <c r="AS109" s="308"/>
      <c r="AT109" s="308"/>
      <c r="AU109" s="308"/>
      <c r="AV109" s="308"/>
      <c r="AW109" s="308"/>
      <c r="AX109" s="312"/>
      <c r="AY109" s="312"/>
      <c r="AZ109" s="312"/>
      <c r="BA109" s="312"/>
    </row>
    <row r="110" spans="1:53" s="21" customFormat="1" ht="27" customHeight="1" x14ac:dyDescent="0.2">
      <c r="A110" s="560"/>
      <c r="B110" s="537"/>
      <c r="C110" s="298">
        <v>132</v>
      </c>
      <c r="D110" s="14" t="s">
        <v>140</v>
      </c>
      <c r="E110" s="18" t="s">
        <v>97</v>
      </c>
      <c r="F110" s="18" t="s">
        <v>457</v>
      </c>
      <c r="G110" s="18" t="s">
        <v>325</v>
      </c>
      <c r="H110" s="18" t="s">
        <v>18</v>
      </c>
      <c r="I110" s="18" t="s">
        <v>583</v>
      </c>
      <c r="J110" s="11">
        <v>30</v>
      </c>
      <c r="K110" s="11">
        <v>30</v>
      </c>
      <c r="L110" s="203">
        <v>4.5</v>
      </c>
      <c r="M110" s="363">
        <f t="shared" si="13"/>
        <v>2</v>
      </c>
      <c r="N110" s="372">
        <f t="shared" ca="1" si="8"/>
        <v>2</v>
      </c>
      <c r="O110" s="373">
        <f t="shared" ca="1" si="10"/>
        <v>3</v>
      </c>
      <c r="P110" s="381">
        <f t="shared" si="11"/>
        <v>9</v>
      </c>
      <c r="Q110" s="381">
        <f t="shared" ca="1" si="12"/>
        <v>449.5</v>
      </c>
      <c r="R110" s="36"/>
      <c r="S110" s="49">
        <v>2</v>
      </c>
      <c r="T110" s="36"/>
      <c r="U110" s="36"/>
      <c r="V110" s="36"/>
      <c r="W110" s="35"/>
      <c r="X110" s="36"/>
      <c r="Y110" s="36"/>
      <c r="Z110" s="36"/>
      <c r="AA110" s="36"/>
      <c r="AB110" s="36"/>
      <c r="AC110" s="36"/>
      <c r="AD110" s="36"/>
      <c r="AE110" s="36"/>
      <c r="AF110" s="36"/>
      <c r="AG110" s="36"/>
      <c r="AH110" s="36"/>
      <c r="AI110" s="36"/>
      <c r="AJ110" s="36"/>
      <c r="AK110" s="35"/>
      <c r="AL110" s="34">
        <f t="shared" si="9"/>
        <v>2</v>
      </c>
      <c r="AM110" s="34"/>
      <c r="AN110" s="147"/>
      <c r="AO110" s="308"/>
      <c r="AP110" s="308"/>
      <c r="AQ110" s="309"/>
      <c r="AR110" s="309"/>
      <c r="AS110" s="309"/>
      <c r="AT110" s="309"/>
      <c r="AU110" s="309"/>
      <c r="AV110" s="309"/>
      <c r="AW110" s="309"/>
      <c r="AX110" s="312"/>
      <c r="AY110" s="312"/>
      <c r="AZ110" s="322">
        <v>2</v>
      </c>
      <c r="BA110" s="312"/>
    </row>
    <row r="111" spans="1:53" s="21" customFormat="1" ht="27" customHeight="1" x14ac:dyDescent="0.2">
      <c r="A111" s="560"/>
      <c r="B111" s="537"/>
      <c r="C111" s="298">
        <v>133</v>
      </c>
      <c r="D111" s="14" t="s">
        <v>141</v>
      </c>
      <c r="E111" s="28" t="s">
        <v>97</v>
      </c>
      <c r="F111" s="28" t="s">
        <v>457</v>
      </c>
      <c r="G111" s="28" t="s">
        <v>326</v>
      </c>
      <c r="H111" s="18" t="s">
        <v>18</v>
      </c>
      <c r="I111" s="18" t="s">
        <v>583</v>
      </c>
      <c r="J111" s="11">
        <v>30</v>
      </c>
      <c r="K111" s="11">
        <v>30</v>
      </c>
      <c r="L111" s="203">
        <v>5.5</v>
      </c>
      <c r="M111" s="363">
        <f t="shared" si="13"/>
        <v>10</v>
      </c>
      <c r="N111" s="372">
        <f t="shared" ca="1" si="8"/>
        <v>6</v>
      </c>
      <c r="O111" s="373">
        <f t="shared" ca="1" si="10"/>
        <v>2</v>
      </c>
      <c r="P111" s="381">
        <f t="shared" si="11"/>
        <v>55</v>
      </c>
      <c r="Q111" s="381">
        <f t="shared" ca="1" si="12"/>
        <v>449.5</v>
      </c>
      <c r="R111" s="36"/>
      <c r="S111" s="49">
        <v>10</v>
      </c>
      <c r="T111" s="36"/>
      <c r="U111" s="36"/>
      <c r="V111" s="36"/>
      <c r="W111" s="35"/>
      <c r="X111" s="36"/>
      <c r="Y111" s="36"/>
      <c r="Z111" s="36"/>
      <c r="AA111" s="36"/>
      <c r="AB111" s="36"/>
      <c r="AC111" s="36"/>
      <c r="AD111" s="36"/>
      <c r="AE111" s="36"/>
      <c r="AF111" s="36"/>
      <c r="AG111" s="36"/>
      <c r="AH111" s="36"/>
      <c r="AI111" s="36"/>
      <c r="AJ111" s="36"/>
      <c r="AK111" s="35"/>
      <c r="AL111" s="34">
        <f t="shared" si="9"/>
        <v>10</v>
      </c>
      <c r="AM111" s="34"/>
      <c r="AN111" s="147"/>
      <c r="AO111" s="308"/>
      <c r="AP111" s="308"/>
      <c r="AQ111" s="309"/>
      <c r="AR111" s="309"/>
      <c r="AS111" s="309"/>
      <c r="AT111" s="309"/>
      <c r="AU111" s="309"/>
      <c r="AV111" s="309"/>
      <c r="AW111" s="309"/>
      <c r="AX111" s="312"/>
      <c r="AY111" s="312"/>
      <c r="AZ111" s="322">
        <v>6</v>
      </c>
      <c r="BA111" s="312"/>
    </row>
    <row r="112" spans="1:53" s="21" customFormat="1" ht="27" customHeight="1" x14ac:dyDescent="0.2">
      <c r="A112" s="560"/>
      <c r="B112" s="537"/>
      <c r="C112" s="298">
        <v>134</v>
      </c>
      <c r="D112" s="14" t="s">
        <v>142</v>
      </c>
      <c r="E112" s="28" t="s">
        <v>97</v>
      </c>
      <c r="F112" s="28" t="s">
        <v>457</v>
      </c>
      <c r="G112" s="28" t="s">
        <v>327</v>
      </c>
      <c r="H112" s="18" t="s">
        <v>18</v>
      </c>
      <c r="I112" s="18" t="s">
        <v>583</v>
      </c>
      <c r="J112" s="11">
        <v>30</v>
      </c>
      <c r="K112" s="11">
        <v>30</v>
      </c>
      <c r="L112" s="203">
        <v>7.16</v>
      </c>
      <c r="M112" s="363">
        <f t="shared" si="13"/>
        <v>8</v>
      </c>
      <c r="N112" s="372">
        <f t="shared" ca="1" si="8"/>
        <v>5</v>
      </c>
      <c r="O112" s="373">
        <f t="shared" ca="1" si="10"/>
        <v>5</v>
      </c>
      <c r="P112" s="381">
        <f t="shared" si="11"/>
        <v>57.28</v>
      </c>
      <c r="Q112" s="381">
        <f t="shared" ca="1" si="12"/>
        <v>449.5</v>
      </c>
      <c r="R112" s="36"/>
      <c r="S112" s="49">
        <v>8</v>
      </c>
      <c r="T112" s="36"/>
      <c r="U112" s="36"/>
      <c r="V112" s="36"/>
      <c r="W112" s="35"/>
      <c r="X112" s="36"/>
      <c r="Y112" s="36"/>
      <c r="Z112" s="36"/>
      <c r="AA112" s="36"/>
      <c r="AB112" s="36"/>
      <c r="AC112" s="36"/>
      <c r="AD112" s="36"/>
      <c r="AE112" s="36"/>
      <c r="AF112" s="36"/>
      <c r="AG112" s="36"/>
      <c r="AH112" s="36"/>
      <c r="AI112" s="36"/>
      <c r="AJ112" s="36"/>
      <c r="AK112" s="35"/>
      <c r="AL112" s="34">
        <f t="shared" si="9"/>
        <v>8</v>
      </c>
      <c r="AM112" s="34"/>
      <c r="AN112" s="147"/>
      <c r="AO112" s="308"/>
      <c r="AP112" s="308"/>
      <c r="AQ112" s="309"/>
      <c r="AR112" s="309"/>
      <c r="AS112" s="309"/>
      <c r="AT112" s="309"/>
      <c r="AU112" s="309"/>
      <c r="AV112" s="309"/>
      <c r="AW112" s="309"/>
      <c r="AX112" s="312"/>
      <c r="AY112" s="312"/>
      <c r="AZ112" s="322">
        <v>5</v>
      </c>
      <c r="BA112" s="312"/>
    </row>
    <row r="113" spans="1:53" s="21" customFormat="1" ht="27" customHeight="1" x14ac:dyDescent="0.2">
      <c r="A113" s="560"/>
      <c r="B113" s="537"/>
      <c r="C113" s="298">
        <v>135</v>
      </c>
      <c r="D113" s="14" t="s">
        <v>143</v>
      </c>
      <c r="E113" s="28" t="s">
        <v>97</v>
      </c>
      <c r="F113" s="28" t="s">
        <v>457</v>
      </c>
      <c r="G113" s="28" t="s">
        <v>328</v>
      </c>
      <c r="H113" s="18" t="s">
        <v>18</v>
      </c>
      <c r="I113" s="18" t="s">
        <v>583</v>
      </c>
      <c r="J113" s="11">
        <v>30</v>
      </c>
      <c r="K113" s="11">
        <v>30</v>
      </c>
      <c r="L113" s="203">
        <v>9.5</v>
      </c>
      <c r="M113" s="363">
        <f t="shared" si="13"/>
        <v>2</v>
      </c>
      <c r="N113" s="372">
        <f t="shared" ca="1" si="8"/>
        <v>1</v>
      </c>
      <c r="O113" s="373">
        <f t="shared" ca="1" si="10"/>
        <v>1</v>
      </c>
      <c r="P113" s="381">
        <f t="shared" si="11"/>
        <v>19</v>
      </c>
      <c r="Q113" s="381">
        <f t="shared" ca="1" si="12"/>
        <v>449.5</v>
      </c>
      <c r="R113" s="36"/>
      <c r="S113" s="49">
        <v>2</v>
      </c>
      <c r="T113" s="36"/>
      <c r="U113" s="36"/>
      <c r="V113" s="36"/>
      <c r="W113" s="35"/>
      <c r="X113" s="36"/>
      <c r="Y113" s="36"/>
      <c r="Z113" s="36"/>
      <c r="AA113" s="36"/>
      <c r="AB113" s="36"/>
      <c r="AC113" s="36"/>
      <c r="AD113" s="36"/>
      <c r="AE113" s="36"/>
      <c r="AF113" s="36"/>
      <c r="AG113" s="36"/>
      <c r="AH113" s="36"/>
      <c r="AI113" s="36"/>
      <c r="AJ113" s="36"/>
      <c r="AK113" s="35"/>
      <c r="AL113" s="34">
        <f t="shared" si="9"/>
        <v>2</v>
      </c>
      <c r="AM113" s="34"/>
      <c r="AN113" s="147"/>
      <c r="AO113" s="308"/>
      <c r="AP113" s="308"/>
      <c r="AQ113" s="309"/>
      <c r="AR113" s="309"/>
      <c r="AS113" s="309"/>
      <c r="AT113" s="309"/>
      <c r="AU113" s="309"/>
      <c r="AV113" s="309"/>
      <c r="AW113" s="309"/>
      <c r="AX113" s="312"/>
      <c r="AY113" s="312"/>
      <c r="AZ113" s="322">
        <v>1</v>
      </c>
      <c r="BA113" s="312"/>
    </row>
    <row r="114" spans="1:53" s="21" customFormat="1" ht="285.75" x14ac:dyDescent="0.2">
      <c r="A114" s="560"/>
      <c r="B114" s="537"/>
      <c r="C114" s="298">
        <v>136</v>
      </c>
      <c r="D114" s="14" t="s">
        <v>175</v>
      </c>
      <c r="E114" s="28" t="s">
        <v>101</v>
      </c>
      <c r="F114" s="85" t="s">
        <v>241</v>
      </c>
      <c r="G114" s="28" t="s">
        <v>352</v>
      </c>
      <c r="H114" s="18" t="s">
        <v>67</v>
      </c>
      <c r="I114" s="18" t="s">
        <v>609</v>
      </c>
      <c r="J114" s="11">
        <v>30</v>
      </c>
      <c r="K114" s="11">
        <v>30</v>
      </c>
      <c r="L114" s="203">
        <v>394.84</v>
      </c>
      <c r="M114" s="363">
        <f t="shared" si="13"/>
        <v>1</v>
      </c>
      <c r="N114" s="372">
        <f t="shared" ca="1" si="8"/>
        <v>1</v>
      </c>
      <c r="O114" s="373">
        <f t="shared" ca="1" si="10"/>
        <v>0</v>
      </c>
      <c r="P114" s="381">
        <f t="shared" si="11"/>
        <v>394.84</v>
      </c>
      <c r="Q114" s="381">
        <f t="shared" ca="1" si="12"/>
        <v>449.5</v>
      </c>
      <c r="R114" s="35"/>
      <c r="S114" s="35"/>
      <c r="T114" s="35"/>
      <c r="U114" s="35"/>
      <c r="V114" s="35"/>
      <c r="W114" s="35"/>
      <c r="X114" s="35"/>
      <c r="Y114" s="35"/>
      <c r="Z114" s="35"/>
      <c r="AA114" s="35"/>
      <c r="AB114" s="35"/>
      <c r="AC114" s="35"/>
      <c r="AD114" s="35"/>
      <c r="AE114" s="35"/>
      <c r="AF114" s="35"/>
      <c r="AG114" s="35"/>
      <c r="AH114" s="75">
        <v>1</v>
      </c>
      <c r="AI114" s="35"/>
      <c r="AJ114" s="35"/>
      <c r="AK114" s="35"/>
      <c r="AL114" s="34">
        <f t="shared" si="9"/>
        <v>1</v>
      </c>
      <c r="AM114" s="34"/>
      <c r="AN114" s="147"/>
      <c r="AO114" s="321">
        <v>1</v>
      </c>
      <c r="AP114" s="308"/>
      <c r="AQ114" s="309"/>
      <c r="AR114" s="309"/>
      <c r="AS114" s="309"/>
      <c r="AT114" s="309"/>
      <c r="AU114" s="309"/>
      <c r="AV114" s="309"/>
      <c r="AW114" s="309"/>
      <c r="AX114" s="312"/>
      <c r="AY114" s="312"/>
      <c r="AZ114" s="312"/>
      <c r="BA114" s="312"/>
    </row>
    <row r="115" spans="1:53" s="21" customFormat="1" ht="120.75" x14ac:dyDescent="0.2">
      <c r="A115" s="560"/>
      <c r="B115" s="537"/>
      <c r="C115" s="298">
        <v>137</v>
      </c>
      <c r="D115" s="13" t="s">
        <v>176</v>
      </c>
      <c r="E115" s="28" t="s">
        <v>101</v>
      </c>
      <c r="F115" s="85" t="s">
        <v>241</v>
      </c>
      <c r="G115" s="28" t="s">
        <v>352</v>
      </c>
      <c r="H115" s="18" t="s">
        <v>67</v>
      </c>
      <c r="I115" s="18" t="s">
        <v>583</v>
      </c>
      <c r="J115" s="11">
        <v>30</v>
      </c>
      <c r="K115" s="11">
        <v>30</v>
      </c>
      <c r="L115" s="18">
        <v>20.149999999999999</v>
      </c>
      <c r="M115" s="363">
        <f t="shared" si="13"/>
        <v>5</v>
      </c>
      <c r="N115" s="372">
        <f t="shared" ca="1" si="8"/>
        <v>2</v>
      </c>
      <c r="O115" s="373">
        <f t="shared" ca="1" si="10"/>
        <v>1</v>
      </c>
      <c r="P115" s="381">
        <f t="shared" si="11"/>
        <v>100.75</v>
      </c>
      <c r="Q115" s="381">
        <f t="shared" ca="1" si="12"/>
        <v>449.5</v>
      </c>
      <c r="R115" s="35"/>
      <c r="S115" s="35"/>
      <c r="T115" s="35"/>
      <c r="U115" s="35"/>
      <c r="V115" s="35"/>
      <c r="W115" s="35"/>
      <c r="X115" s="35"/>
      <c r="Y115" s="35"/>
      <c r="Z115" s="35"/>
      <c r="AA115" s="35"/>
      <c r="AB115" s="35"/>
      <c r="AC115" s="35"/>
      <c r="AD115" s="35"/>
      <c r="AE115" s="35"/>
      <c r="AF115" s="35"/>
      <c r="AG115" s="35"/>
      <c r="AH115" s="75">
        <v>5</v>
      </c>
      <c r="AI115" s="35"/>
      <c r="AJ115" s="35"/>
      <c r="AK115" s="35"/>
      <c r="AL115" s="34">
        <f t="shared" si="9"/>
        <v>5</v>
      </c>
      <c r="AM115" s="34"/>
      <c r="AN115" s="147"/>
      <c r="AO115" s="321">
        <v>2</v>
      </c>
      <c r="AP115" s="308"/>
      <c r="AQ115" s="309"/>
      <c r="AR115" s="309"/>
      <c r="AS115" s="309"/>
      <c r="AT115" s="309"/>
      <c r="AU115" s="309"/>
      <c r="AV115" s="309"/>
      <c r="AW115" s="309"/>
      <c r="AX115" s="312"/>
      <c r="AY115" s="312"/>
      <c r="AZ115" s="312"/>
      <c r="BA115" s="312"/>
    </row>
    <row r="116" spans="1:53" s="21" customFormat="1" ht="120.75" x14ac:dyDescent="0.2">
      <c r="A116" s="560"/>
      <c r="B116" s="537"/>
      <c r="C116" s="298">
        <v>138</v>
      </c>
      <c r="D116" s="13" t="s">
        <v>177</v>
      </c>
      <c r="E116" s="28" t="s">
        <v>101</v>
      </c>
      <c r="F116" s="85" t="s">
        <v>241</v>
      </c>
      <c r="G116" s="28" t="s">
        <v>352</v>
      </c>
      <c r="H116" s="18" t="s">
        <v>70</v>
      </c>
      <c r="I116" s="18" t="s">
        <v>583</v>
      </c>
      <c r="J116" s="11">
        <v>30</v>
      </c>
      <c r="K116" s="11">
        <v>30</v>
      </c>
      <c r="L116" s="18">
        <v>399.64</v>
      </c>
      <c r="M116" s="363">
        <f t="shared" si="13"/>
        <v>1</v>
      </c>
      <c r="N116" s="372">
        <f t="shared" ca="1" si="8"/>
        <v>1</v>
      </c>
      <c r="O116" s="373">
        <f t="shared" ca="1" si="10"/>
        <v>6</v>
      </c>
      <c r="P116" s="381">
        <f t="shared" si="11"/>
        <v>399.64</v>
      </c>
      <c r="Q116" s="381">
        <f t="shared" ca="1" si="12"/>
        <v>449.5</v>
      </c>
      <c r="R116" s="35"/>
      <c r="S116" s="35"/>
      <c r="T116" s="35"/>
      <c r="U116" s="35"/>
      <c r="V116" s="35"/>
      <c r="W116" s="35"/>
      <c r="X116" s="35"/>
      <c r="Y116" s="35"/>
      <c r="Z116" s="35"/>
      <c r="AA116" s="35"/>
      <c r="AB116" s="35"/>
      <c r="AC116" s="35"/>
      <c r="AD116" s="35"/>
      <c r="AE116" s="35"/>
      <c r="AF116" s="35"/>
      <c r="AG116" s="35"/>
      <c r="AH116" s="75">
        <v>1</v>
      </c>
      <c r="AI116" s="35"/>
      <c r="AJ116" s="35"/>
      <c r="AK116" s="35"/>
      <c r="AL116" s="34">
        <f t="shared" si="9"/>
        <v>1</v>
      </c>
      <c r="AM116" s="354"/>
      <c r="AN116" s="147"/>
      <c r="AO116" s="321">
        <v>1</v>
      </c>
      <c r="AP116" s="308"/>
      <c r="AQ116" s="309"/>
      <c r="AR116" s="309"/>
      <c r="AS116" s="309"/>
      <c r="AT116" s="309"/>
      <c r="AU116" s="309"/>
      <c r="AV116" s="309"/>
      <c r="AW116" s="309"/>
      <c r="AX116" s="312"/>
      <c r="AY116" s="312"/>
      <c r="AZ116" s="312"/>
      <c r="BA116" s="312"/>
    </row>
    <row r="117" spans="1:53" s="21" customFormat="1" ht="150.75" x14ac:dyDescent="0.2">
      <c r="A117" s="560"/>
      <c r="B117" s="537"/>
      <c r="C117" s="298">
        <v>140</v>
      </c>
      <c r="D117" s="14" t="s">
        <v>179</v>
      </c>
      <c r="E117" s="28" t="s">
        <v>101</v>
      </c>
      <c r="F117" s="85" t="s">
        <v>241</v>
      </c>
      <c r="G117" s="28" t="s">
        <v>351</v>
      </c>
      <c r="H117" s="18" t="s">
        <v>70</v>
      </c>
      <c r="I117" s="18" t="s">
        <v>610</v>
      </c>
      <c r="J117" s="11">
        <v>30</v>
      </c>
      <c r="K117" s="11">
        <v>30</v>
      </c>
      <c r="L117" s="18">
        <v>201.31</v>
      </c>
      <c r="M117" s="363">
        <f t="shared" si="13"/>
        <v>1</v>
      </c>
      <c r="N117" s="372">
        <f t="shared" ca="1" si="8"/>
        <v>0</v>
      </c>
      <c r="O117" s="373">
        <f t="shared" ca="1" si="10"/>
        <v>4</v>
      </c>
      <c r="P117" s="381">
        <f t="shared" si="11"/>
        <v>201.31</v>
      </c>
      <c r="Q117" s="381">
        <f t="shared" ca="1" si="12"/>
        <v>449.5</v>
      </c>
      <c r="R117" s="35"/>
      <c r="S117" s="35"/>
      <c r="T117" s="35"/>
      <c r="U117" s="35"/>
      <c r="V117" s="35"/>
      <c r="W117" s="35"/>
      <c r="X117" s="35"/>
      <c r="Y117" s="35"/>
      <c r="Z117" s="35"/>
      <c r="AA117" s="35"/>
      <c r="AB117" s="35"/>
      <c r="AC117" s="35"/>
      <c r="AD117" s="35"/>
      <c r="AE117" s="35"/>
      <c r="AF117" s="35"/>
      <c r="AG117" s="35"/>
      <c r="AH117" s="75">
        <v>1</v>
      </c>
      <c r="AI117" s="35"/>
      <c r="AJ117" s="35"/>
      <c r="AK117" s="35"/>
      <c r="AL117" s="34">
        <f t="shared" si="9"/>
        <v>1</v>
      </c>
      <c r="AM117" s="34"/>
      <c r="AN117" s="147"/>
      <c r="AO117" s="308"/>
      <c r="AP117" s="308"/>
      <c r="AQ117" s="309"/>
      <c r="AR117" s="309"/>
      <c r="AS117" s="309"/>
      <c r="AT117" s="309"/>
      <c r="AU117" s="309"/>
      <c r="AV117" s="309"/>
      <c r="AW117" s="309"/>
      <c r="AX117" s="312"/>
      <c r="AY117" s="312"/>
      <c r="AZ117" s="312"/>
      <c r="BA117" s="312"/>
    </row>
    <row r="118" spans="1:53" s="21" customFormat="1" ht="30.75" x14ac:dyDescent="0.2">
      <c r="A118" s="560"/>
      <c r="B118" s="537"/>
      <c r="C118" s="298">
        <v>141</v>
      </c>
      <c r="D118" s="14" t="s">
        <v>168</v>
      </c>
      <c r="E118" s="28" t="s">
        <v>104</v>
      </c>
      <c r="F118" s="85" t="s">
        <v>219</v>
      </c>
      <c r="G118" s="28" t="s">
        <v>337</v>
      </c>
      <c r="H118" s="18" t="s">
        <v>19</v>
      </c>
      <c r="I118" s="18" t="s">
        <v>611</v>
      </c>
      <c r="J118" s="11">
        <v>30</v>
      </c>
      <c r="K118" s="11">
        <v>30</v>
      </c>
      <c r="L118" s="18">
        <v>3.07</v>
      </c>
      <c r="M118" s="363">
        <f t="shared" si="13"/>
        <v>10</v>
      </c>
      <c r="N118" s="372">
        <f t="shared" ca="1" si="8"/>
        <v>2</v>
      </c>
      <c r="O118" s="373">
        <f t="shared" ca="1" si="10"/>
        <v>4</v>
      </c>
      <c r="P118" s="381">
        <f t="shared" si="11"/>
        <v>30.7</v>
      </c>
      <c r="Q118" s="381">
        <f t="shared" ca="1" si="12"/>
        <v>449.5</v>
      </c>
      <c r="R118" s="36"/>
      <c r="S118" s="36"/>
      <c r="T118" s="36"/>
      <c r="U118" s="36"/>
      <c r="V118" s="36"/>
      <c r="W118" s="67">
        <f>SUM(X118:AE118)</f>
        <v>10</v>
      </c>
      <c r="X118" s="36"/>
      <c r="Y118" s="36"/>
      <c r="Z118" s="36"/>
      <c r="AA118" s="36"/>
      <c r="AB118" s="36"/>
      <c r="AC118" s="68">
        <v>10</v>
      </c>
      <c r="AD118" s="36"/>
      <c r="AE118" s="36"/>
      <c r="AF118" s="36"/>
      <c r="AG118" s="36"/>
      <c r="AH118" s="36"/>
      <c r="AI118" s="36"/>
      <c r="AJ118" s="36"/>
      <c r="AK118" s="35"/>
      <c r="AL118" s="34">
        <f t="shared" si="9"/>
        <v>10</v>
      </c>
      <c r="AM118" s="34"/>
      <c r="AN118" s="147"/>
      <c r="AO118" s="308"/>
      <c r="AP118" s="308"/>
      <c r="AQ118" s="320">
        <v>2</v>
      </c>
      <c r="AR118" s="309"/>
      <c r="AS118" s="309"/>
      <c r="AT118" s="309"/>
      <c r="AU118" s="309"/>
      <c r="AV118" s="309"/>
      <c r="AW118" s="309"/>
      <c r="AX118" s="312"/>
      <c r="AY118" s="312"/>
      <c r="AZ118" s="312"/>
      <c r="BA118" s="312"/>
    </row>
    <row r="119" spans="1:53" s="21" customFormat="1" ht="15.75" customHeight="1" x14ac:dyDescent="0.2">
      <c r="A119" s="560"/>
      <c r="B119" s="537"/>
      <c r="C119" s="298">
        <v>142</v>
      </c>
      <c r="D119" s="14" t="s">
        <v>51</v>
      </c>
      <c r="E119" s="31" t="s">
        <v>95</v>
      </c>
      <c r="F119" s="84" t="s">
        <v>204</v>
      </c>
      <c r="G119" s="31" t="s">
        <v>344</v>
      </c>
      <c r="H119" s="18" t="s">
        <v>17</v>
      </c>
      <c r="I119" s="18" t="s">
        <v>583</v>
      </c>
      <c r="J119" s="11">
        <v>30</v>
      </c>
      <c r="K119" s="11">
        <v>30</v>
      </c>
      <c r="L119" s="18">
        <v>46.96</v>
      </c>
      <c r="M119" s="363">
        <f t="shared" si="13"/>
        <v>1</v>
      </c>
      <c r="N119" s="372">
        <f t="shared" ca="1" si="8"/>
        <v>1</v>
      </c>
      <c r="O119" s="373">
        <f t="shared" ca="1" si="10"/>
        <v>5</v>
      </c>
      <c r="P119" s="381">
        <f t="shared" si="11"/>
        <v>46.96</v>
      </c>
      <c r="Q119" s="381">
        <f t="shared" ca="1" si="12"/>
        <v>449.5</v>
      </c>
      <c r="R119" s="36"/>
      <c r="S119" s="36"/>
      <c r="T119" s="36"/>
      <c r="U119" s="36"/>
      <c r="V119" s="36"/>
      <c r="W119" s="35"/>
      <c r="X119" s="36"/>
      <c r="Y119" s="36"/>
      <c r="Z119" s="36"/>
      <c r="AA119" s="36"/>
      <c r="AB119" s="36"/>
      <c r="AC119" s="36"/>
      <c r="AD119" s="36"/>
      <c r="AE119" s="36"/>
      <c r="AF119" s="36"/>
      <c r="AG119" s="36"/>
      <c r="AH119" s="36"/>
      <c r="AI119" s="36"/>
      <c r="AJ119" s="79">
        <v>1</v>
      </c>
      <c r="AK119" s="35"/>
      <c r="AL119" s="34">
        <f t="shared" si="9"/>
        <v>1</v>
      </c>
      <c r="AM119" s="34"/>
      <c r="AN119" s="147"/>
      <c r="AO119" s="308"/>
      <c r="AP119" s="308"/>
      <c r="AQ119" s="309"/>
      <c r="AR119" s="320">
        <v>1</v>
      </c>
      <c r="AS119" s="309"/>
      <c r="AT119" s="309"/>
      <c r="AU119" s="309"/>
      <c r="AV119" s="309"/>
      <c r="AW119" s="309"/>
      <c r="AX119" s="312"/>
      <c r="AY119" s="312"/>
      <c r="AZ119" s="312"/>
      <c r="BA119" s="312"/>
    </row>
    <row r="120" spans="1:53" s="20" customFormat="1" ht="44.25" customHeight="1" x14ac:dyDescent="0.2">
      <c r="A120" s="560"/>
      <c r="B120" s="537"/>
      <c r="C120" s="298">
        <v>145</v>
      </c>
      <c r="D120" s="13" t="s">
        <v>61</v>
      </c>
      <c r="E120" s="28" t="s">
        <v>101</v>
      </c>
      <c r="F120" s="85" t="s">
        <v>241</v>
      </c>
      <c r="G120" s="28" t="s">
        <v>472</v>
      </c>
      <c r="H120" s="18" t="s">
        <v>68</v>
      </c>
      <c r="I120" s="204" t="s">
        <v>612</v>
      </c>
      <c r="J120" s="11">
        <v>30</v>
      </c>
      <c r="K120" s="11">
        <v>30</v>
      </c>
      <c r="L120" s="18">
        <v>23.91</v>
      </c>
      <c r="M120" s="363">
        <f t="shared" si="13"/>
        <v>8</v>
      </c>
      <c r="N120" s="372">
        <f t="shared" ca="1" si="8"/>
        <v>2</v>
      </c>
      <c r="O120" s="373">
        <f t="shared" ca="1" si="10"/>
        <v>3</v>
      </c>
      <c r="P120" s="381">
        <f t="shared" si="11"/>
        <v>191.28</v>
      </c>
      <c r="Q120" s="381">
        <f t="shared" ca="1" si="12"/>
        <v>449.5</v>
      </c>
      <c r="R120" s="35"/>
      <c r="S120" s="35"/>
      <c r="T120" s="35"/>
      <c r="U120" s="35"/>
      <c r="V120" s="62">
        <v>6</v>
      </c>
      <c r="W120" s="67">
        <f>SUM(X120:AE120)</f>
        <v>2</v>
      </c>
      <c r="X120" s="35"/>
      <c r="Y120" s="67">
        <v>2</v>
      </c>
      <c r="Z120" s="35"/>
      <c r="AA120" s="35"/>
      <c r="AB120" s="35"/>
      <c r="AC120" s="35"/>
      <c r="AD120" s="35"/>
      <c r="AE120" s="35"/>
      <c r="AF120" s="35"/>
      <c r="AG120" s="35"/>
      <c r="AH120" s="35"/>
      <c r="AI120" s="35"/>
      <c r="AJ120" s="35"/>
      <c r="AK120" s="35"/>
      <c r="AL120" s="34">
        <f t="shared" si="9"/>
        <v>8</v>
      </c>
      <c r="AM120" s="34"/>
      <c r="AN120" s="147"/>
      <c r="AO120" s="308"/>
      <c r="AP120" s="321">
        <v>2</v>
      </c>
      <c r="AQ120" s="308"/>
      <c r="AR120" s="308"/>
      <c r="AS120" s="308"/>
      <c r="AT120" s="308"/>
      <c r="AU120" s="308"/>
      <c r="AV120" s="308"/>
      <c r="AW120" s="308"/>
      <c r="AX120" s="312"/>
      <c r="AY120" s="312"/>
      <c r="AZ120" s="312"/>
      <c r="BA120" s="312"/>
    </row>
    <row r="121" spans="1:53" s="20" customFormat="1" ht="30.75" x14ac:dyDescent="0.2">
      <c r="A121" s="560"/>
      <c r="B121" s="537"/>
      <c r="C121" s="298">
        <v>146</v>
      </c>
      <c r="D121" s="10" t="s">
        <v>161</v>
      </c>
      <c r="E121" s="28" t="s">
        <v>97</v>
      </c>
      <c r="F121" s="85" t="s">
        <v>458</v>
      </c>
      <c r="G121" s="28" t="s">
        <v>348</v>
      </c>
      <c r="H121" s="18" t="s">
        <v>67</v>
      </c>
      <c r="I121" s="18" t="s">
        <v>613</v>
      </c>
      <c r="J121" s="11">
        <v>30</v>
      </c>
      <c r="K121" s="11">
        <v>30</v>
      </c>
      <c r="L121" s="18">
        <v>17.12</v>
      </c>
      <c r="M121" s="363">
        <f t="shared" si="13"/>
        <v>1</v>
      </c>
      <c r="N121" s="372">
        <f t="shared" ca="1" si="8"/>
        <v>1</v>
      </c>
      <c r="O121" s="373">
        <f t="shared" ca="1" si="10"/>
        <v>2</v>
      </c>
      <c r="P121" s="381">
        <f t="shared" si="11"/>
        <v>17.12</v>
      </c>
      <c r="Q121" s="381">
        <f t="shared" ca="1" si="12"/>
        <v>449.5</v>
      </c>
      <c r="R121" s="35"/>
      <c r="S121" s="34"/>
      <c r="T121" s="35"/>
      <c r="U121" s="35"/>
      <c r="V121" s="35"/>
      <c r="W121" s="67">
        <f>SUM(X121:AE121)</f>
        <v>1</v>
      </c>
      <c r="X121" s="35"/>
      <c r="Y121" s="67">
        <v>1</v>
      </c>
      <c r="Z121" s="35"/>
      <c r="AA121" s="35"/>
      <c r="AB121" s="35"/>
      <c r="AC121" s="35"/>
      <c r="AD121" s="35"/>
      <c r="AE121" s="35"/>
      <c r="AF121" s="35"/>
      <c r="AG121" s="35"/>
      <c r="AH121" s="35"/>
      <c r="AI121" s="35"/>
      <c r="AJ121" s="35"/>
      <c r="AK121" s="35"/>
      <c r="AL121" s="34">
        <f t="shared" si="9"/>
        <v>1</v>
      </c>
      <c r="AM121" s="34"/>
      <c r="AN121" s="147"/>
      <c r="AO121" s="308"/>
      <c r="AP121" s="321">
        <v>1</v>
      </c>
      <c r="AQ121" s="308"/>
      <c r="AR121" s="308"/>
      <c r="AS121" s="308"/>
      <c r="AT121" s="308"/>
      <c r="AU121" s="308"/>
      <c r="AV121" s="308"/>
      <c r="AW121" s="308"/>
      <c r="AX121" s="312"/>
      <c r="AY121" s="312"/>
      <c r="AZ121" s="312"/>
      <c r="BA121" s="312"/>
    </row>
    <row r="122" spans="1:53" s="21" customFormat="1" ht="30.75" x14ac:dyDescent="0.2">
      <c r="A122" s="560"/>
      <c r="B122" s="537"/>
      <c r="C122" s="298">
        <v>147</v>
      </c>
      <c r="D122" s="334" t="s">
        <v>16</v>
      </c>
      <c r="E122" s="28" t="s">
        <v>97</v>
      </c>
      <c r="F122" s="18" t="s">
        <v>458</v>
      </c>
      <c r="G122" s="18" t="s">
        <v>321</v>
      </c>
      <c r="H122" s="18" t="s">
        <v>67</v>
      </c>
      <c r="I122" s="18" t="s">
        <v>614</v>
      </c>
      <c r="J122" s="11">
        <v>30</v>
      </c>
      <c r="K122" s="11">
        <v>30</v>
      </c>
      <c r="L122" s="18">
        <v>7.57</v>
      </c>
      <c r="M122" s="363">
        <f t="shared" si="13"/>
        <v>17</v>
      </c>
      <c r="N122" s="372">
        <f t="shared" ca="1" si="8"/>
        <v>6</v>
      </c>
      <c r="O122" s="373">
        <f t="shared" ca="1" si="10"/>
        <v>5</v>
      </c>
      <c r="P122" s="381">
        <f t="shared" si="11"/>
        <v>128.69</v>
      </c>
      <c r="Q122" s="381">
        <f t="shared" ca="1" si="12"/>
        <v>449.5</v>
      </c>
      <c r="R122" s="36"/>
      <c r="S122" s="51">
        <v>6</v>
      </c>
      <c r="T122" s="59">
        <v>1</v>
      </c>
      <c r="U122" s="36"/>
      <c r="V122" s="36"/>
      <c r="W122" s="67">
        <f>SUM(X122:AE122)</f>
        <v>10</v>
      </c>
      <c r="X122" s="36"/>
      <c r="Y122" s="68">
        <v>4</v>
      </c>
      <c r="Z122" s="68">
        <v>5</v>
      </c>
      <c r="AA122" s="36"/>
      <c r="AB122" s="36"/>
      <c r="AC122" s="36"/>
      <c r="AD122" s="36"/>
      <c r="AE122" s="68">
        <v>1</v>
      </c>
      <c r="AF122" s="36"/>
      <c r="AG122" s="36"/>
      <c r="AH122" s="36"/>
      <c r="AI122" s="36"/>
      <c r="AJ122" s="36"/>
      <c r="AK122" s="35"/>
      <c r="AL122" s="34">
        <f t="shared" si="9"/>
        <v>17</v>
      </c>
      <c r="AM122" s="34"/>
      <c r="AN122" s="147"/>
      <c r="AO122" s="308"/>
      <c r="AP122" s="321">
        <v>2</v>
      </c>
      <c r="AQ122" s="309"/>
      <c r="AR122" s="309"/>
      <c r="AS122" s="309"/>
      <c r="AT122" s="309"/>
      <c r="AU122" s="309"/>
      <c r="AV122" s="309"/>
      <c r="AW122" s="309"/>
      <c r="AX122" s="312"/>
      <c r="AY122" s="312"/>
      <c r="AZ122" s="322">
        <v>4</v>
      </c>
      <c r="BA122" s="312"/>
    </row>
    <row r="123" spans="1:53" s="21" customFormat="1" ht="15.75" customHeight="1" x14ac:dyDescent="0.2">
      <c r="A123" s="560"/>
      <c r="B123" s="537"/>
      <c r="C123" s="298">
        <v>148</v>
      </c>
      <c r="D123" s="14" t="s">
        <v>28</v>
      </c>
      <c r="E123" s="18" t="s">
        <v>97</v>
      </c>
      <c r="F123" s="18" t="s">
        <v>458</v>
      </c>
      <c r="G123" s="18" t="s">
        <v>323</v>
      </c>
      <c r="H123" s="18" t="s">
        <v>68</v>
      </c>
      <c r="I123" s="18" t="s">
        <v>615</v>
      </c>
      <c r="J123" s="11">
        <v>30</v>
      </c>
      <c r="K123" s="11">
        <v>30</v>
      </c>
      <c r="L123" s="18">
        <v>12.56</v>
      </c>
      <c r="M123" s="363">
        <f t="shared" si="13"/>
        <v>10</v>
      </c>
      <c r="N123" s="372">
        <f t="shared" ca="1" si="8"/>
        <v>10</v>
      </c>
      <c r="O123" s="373">
        <f t="shared" ca="1" si="10"/>
        <v>1</v>
      </c>
      <c r="P123" s="381">
        <f t="shared" si="11"/>
        <v>125.60000000000001</v>
      </c>
      <c r="Q123" s="381">
        <f t="shared" ca="1" si="12"/>
        <v>449.5</v>
      </c>
      <c r="R123" s="36"/>
      <c r="S123" s="51">
        <v>10</v>
      </c>
      <c r="T123" s="36"/>
      <c r="U123" s="36"/>
      <c r="V123" s="36"/>
      <c r="W123" s="82"/>
      <c r="X123" s="81"/>
      <c r="Y123" s="81"/>
      <c r="Z123" s="81"/>
      <c r="AA123" s="81"/>
      <c r="AB123" s="81"/>
      <c r="AC123" s="81"/>
      <c r="AD123" s="81"/>
      <c r="AE123" s="81"/>
      <c r="AF123" s="36"/>
      <c r="AG123" s="36"/>
      <c r="AH123" s="36"/>
      <c r="AI123" s="36"/>
      <c r="AJ123" s="36"/>
      <c r="AK123" s="35"/>
      <c r="AL123" s="34">
        <f t="shared" si="9"/>
        <v>10</v>
      </c>
      <c r="AM123" s="54">
        <v>4</v>
      </c>
      <c r="AN123" s="147"/>
      <c r="AO123" s="308"/>
      <c r="AP123" s="308"/>
      <c r="AQ123" s="309"/>
      <c r="AR123" s="309"/>
      <c r="AS123" s="309"/>
      <c r="AT123" s="309"/>
      <c r="AU123" s="309"/>
      <c r="AV123" s="320">
        <v>6</v>
      </c>
      <c r="AW123" s="309"/>
      <c r="AX123" s="312"/>
      <c r="AY123" s="312"/>
      <c r="AZ123" s="312"/>
      <c r="BA123" s="312"/>
    </row>
    <row r="124" spans="1:53" s="20" customFormat="1" ht="31.5" customHeight="1" x14ac:dyDescent="0.2">
      <c r="A124" s="560"/>
      <c r="B124" s="537"/>
      <c r="C124" s="298">
        <v>149</v>
      </c>
      <c r="D124" s="13" t="s">
        <v>22</v>
      </c>
      <c r="E124" s="18" t="s">
        <v>97</v>
      </c>
      <c r="F124" s="86" t="s">
        <v>459</v>
      </c>
      <c r="G124" s="18" t="s">
        <v>342</v>
      </c>
      <c r="H124" s="18" t="s">
        <v>19</v>
      </c>
      <c r="I124" s="18" t="s">
        <v>615</v>
      </c>
      <c r="J124" s="11">
        <v>30</v>
      </c>
      <c r="K124" s="11">
        <v>30</v>
      </c>
      <c r="L124" s="18">
        <v>6.69</v>
      </c>
      <c r="M124" s="363">
        <f t="shared" si="13"/>
        <v>29</v>
      </c>
      <c r="N124" s="372">
        <f t="shared" ca="1" si="8"/>
        <v>20</v>
      </c>
      <c r="O124" s="373">
        <f t="shared" ca="1" si="10"/>
        <v>0</v>
      </c>
      <c r="P124" s="381">
        <f t="shared" si="11"/>
        <v>194.01000000000002</v>
      </c>
      <c r="Q124" s="381">
        <f t="shared" ca="1" si="12"/>
        <v>449.5</v>
      </c>
      <c r="R124" s="36"/>
      <c r="S124" s="49">
        <v>20</v>
      </c>
      <c r="T124" s="36"/>
      <c r="U124" s="36"/>
      <c r="V124" s="63">
        <v>6</v>
      </c>
      <c r="W124" s="67">
        <f>SUM(X124:AE124)</f>
        <v>1</v>
      </c>
      <c r="X124" s="36"/>
      <c r="Y124" s="36"/>
      <c r="Z124" s="36"/>
      <c r="AA124" s="36"/>
      <c r="AB124" s="36"/>
      <c r="AC124" s="36"/>
      <c r="AD124" s="36"/>
      <c r="AE124" s="68">
        <v>1</v>
      </c>
      <c r="AF124" s="36"/>
      <c r="AG124" s="36"/>
      <c r="AH124" s="76">
        <v>2</v>
      </c>
      <c r="AI124" s="36"/>
      <c r="AJ124" s="36"/>
      <c r="AK124" s="35"/>
      <c r="AL124" s="34">
        <f t="shared" si="9"/>
        <v>29</v>
      </c>
      <c r="AM124" s="54">
        <v>5</v>
      </c>
      <c r="AN124" s="147"/>
      <c r="AO124" s="321">
        <v>2</v>
      </c>
      <c r="AP124" s="308"/>
      <c r="AQ124" s="308"/>
      <c r="AR124" s="308"/>
      <c r="AS124" s="308"/>
      <c r="AT124" s="308"/>
      <c r="AU124" s="308"/>
      <c r="AV124" s="321">
        <v>5</v>
      </c>
      <c r="AW124" s="308"/>
      <c r="AX124" s="312"/>
      <c r="AY124" s="312"/>
      <c r="AZ124" s="322">
        <v>8</v>
      </c>
      <c r="BA124" s="312"/>
    </row>
    <row r="125" spans="1:53" s="20" customFormat="1" ht="15.75" customHeight="1" x14ac:dyDescent="0.2">
      <c r="A125" s="560"/>
      <c r="B125" s="537"/>
      <c r="C125" s="298">
        <v>150</v>
      </c>
      <c r="D125" s="13" t="s">
        <v>45</v>
      </c>
      <c r="E125" s="18" t="s">
        <v>220</v>
      </c>
      <c r="F125" s="86" t="s">
        <v>460</v>
      </c>
      <c r="G125" s="18" t="s">
        <v>339</v>
      </c>
      <c r="H125" s="18" t="s">
        <v>19</v>
      </c>
      <c r="I125" s="18" t="s">
        <v>616</v>
      </c>
      <c r="J125" s="11">
        <v>30</v>
      </c>
      <c r="K125" s="11">
        <v>30</v>
      </c>
      <c r="L125" s="18">
        <v>12.73</v>
      </c>
      <c r="M125" s="363">
        <f t="shared" si="13"/>
        <v>4</v>
      </c>
      <c r="N125" s="372">
        <f t="shared" ref="N125:N188" ca="1" si="17">M125-O125</f>
        <v>4</v>
      </c>
      <c r="O125" s="373">
        <f t="shared" ca="1" si="10"/>
        <v>1</v>
      </c>
      <c r="P125" s="381">
        <f t="shared" si="11"/>
        <v>50.92</v>
      </c>
      <c r="Q125" s="381">
        <f t="shared" ca="1" si="12"/>
        <v>449.5</v>
      </c>
      <c r="R125" s="36"/>
      <c r="S125" s="49">
        <v>4</v>
      </c>
      <c r="T125" s="36"/>
      <c r="U125" s="36"/>
      <c r="V125" s="36"/>
      <c r="W125" s="35"/>
      <c r="X125" s="36"/>
      <c r="Y125" s="36"/>
      <c r="Z125" s="36"/>
      <c r="AA125" s="36"/>
      <c r="AB125" s="36"/>
      <c r="AC125" s="36"/>
      <c r="AD125" s="36"/>
      <c r="AE125" s="36"/>
      <c r="AF125" s="36"/>
      <c r="AG125" s="36"/>
      <c r="AH125" s="36"/>
      <c r="AI125" s="36"/>
      <c r="AJ125" s="36"/>
      <c r="AK125" s="35"/>
      <c r="AL125" s="34">
        <f t="shared" si="9"/>
        <v>4</v>
      </c>
      <c r="AM125" s="54">
        <v>1</v>
      </c>
      <c r="AN125" s="147"/>
      <c r="AO125" s="308"/>
      <c r="AP125" s="308"/>
      <c r="AQ125" s="308"/>
      <c r="AR125" s="308"/>
      <c r="AS125" s="308"/>
      <c r="AT125" s="308"/>
      <c r="AU125" s="308"/>
      <c r="AV125" s="321">
        <v>2</v>
      </c>
      <c r="AW125" s="308"/>
      <c r="AX125" s="312"/>
      <c r="AY125" s="312"/>
      <c r="AZ125" s="322">
        <v>1</v>
      </c>
      <c r="BA125" s="312"/>
    </row>
    <row r="126" spans="1:53" s="20" customFormat="1" ht="30.75" x14ac:dyDescent="0.2">
      <c r="A126" s="560"/>
      <c r="B126" s="537"/>
      <c r="C126" s="298">
        <v>152</v>
      </c>
      <c r="D126" s="334" t="s">
        <v>212</v>
      </c>
      <c r="E126" s="18" t="s">
        <v>98</v>
      </c>
      <c r="F126" s="86" t="s">
        <v>203</v>
      </c>
      <c r="G126" s="18" t="s">
        <v>340</v>
      </c>
      <c r="H126" s="18" t="s">
        <v>19</v>
      </c>
      <c r="I126" s="18" t="s">
        <v>583</v>
      </c>
      <c r="J126" s="11">
        <v>30</v>
      </c>
      <c r="K126" s="11">
        <v>30</v>
      </c>
      <c r="L126" s="18">
        <v>9.0399999999999991</v>
      </c>
      <c r="M126" s="363">
        <f t="shared" si="13"/>
        <v>24</v>
      </c>
      <c r="N126" s="372">
        <f t="shared" ca="1" si="17"/>
        <v>2</v>
      </c>
      <c r="O126" s="373">
        <f t="shared" ca="1" si="10"/>
        <v>6</v>
      </c>
      <c r="P126" s="381">
        <f t="shared" si="11"/>
        <v>216.95999999999998</v>
      </c>
      <c r="Q126" s="381">
        <f t="shared" ca="1" si="12"/>
        <v>449.5</v>
      </c>
      <c r="R126" s="36"/>
      <c r="S126" s="36"/>
      <c r="T126" s="36"/>
      <c r="U126" s="36"/>
      <c r="V126" s="36"/>
      <c r="W126" s="67">
        <f>SUM(X126:AE126)</f>
        <v>24</v>
      </c>
      <c r="X126" s="36"/>
      <c r="Y126" s="68">
        <v>4</v>
      </c>
      <c r="Z126" s="68">
        <v>5</v>
      </c>
      <c r="AA126" s="36"/>
      <c r="AB126" s="36"/>
      <c r="AC126" s="68">
        <v>3</v>
      </c>
      <c r="AD126" s="68">
        <v>2</v>
      </c>
      <c r="AE126" s="68">
        <v>10</v>
      </c>
      <c r="AF126" s="36"/>
      <c r="AG126" s="36"/>
      <c r="AH126" s="36"/>
      <c r="AI126" s="36"/>
      <c r="AJ126" s="36"/>
      <c r="AK126" s="35"/>
      <c r="AL126" s="34">
        <f t="shared" si="9"/>
        <v>24</v>
      </c>
      <c r="AM126" s="34"/>
      <c r="AN126" s="147"/>
      <c r="AO126" s="308"/>
      <c r="AP126" s="321">
        <v>2</v>
      </c>
      <c r="AQ126" s="308"/>
      <c r="AR126" s="308"/>
      <c r="AS126" s="308"/>
      <c r="AT126" s="308"/>
      <c r="AU126" s="308"/>
      <c r="AV126" s="308"/>
      <c r="AW126" s="308"/>
      <c r="AX126" s="312"/>
      <c r="AY126" s="312"/>
      <c r="AZ126" s="312"/>
      <c r="BA126" s="312"/>
    </row>
    <row r="127" spans="1:53" s="20" customFormat="1" ht="15.75" customHeight="1" x14ac:dyDescent="0.2">
      <c r="A127" s="560"/>
      <c r="B127" s="537"/>
      <c r="C127" s="298">
        <v>153</v>
      </c>
      <c r="D127" s="13" t="s">
        <v>54</v>
      </c>
      <c r="E127" s="18" t="s">
        <v>97</v>
      </c>
      <c r="F127" s="86" t="s">
        <v>203</v>
      </c>
      <c r="G127" s="18" t="s">
        <v>338</v>
      </c>
      <c r="H127" s="18" t="s">
        <v>19</v>
      </c>
      <c r="I127" s="18" t="s">
        <v>611</v>
      </c>
      <c r="J127" s="11">
        <v>30</v>
      </c>
      <c r="K127" s="11">
        <v>30</v>
      </c>
      <c r="L127" s="18">
        <v>51.23</v>
      </c>
      <c r="M127" s="363">
        <f t="shared" si="13"/>
        <v>20</v>
      </c>
      <c r="N127" s="372">
        <f t="shared" ca="1" si="17"/>
        <v>4</v>
      </c>
      <c r="O127" s="373">
        <f t="shared" ca="1" si="10"/>
        <v>4</v>
      </c>
      <c r="P127" s="381">
        <f t="shared" si="11"/>
        <v>1024.5999999999999</v>
      </c>
      <c r="Q127" s="381">
        <f t="shared" ca="1" si="12"/>
        <v>449.5</v>
      </c>
      <c r="R127" s="36"/>
      <c r="S127" s="51">
        <v>5</v>
      </c>
      <c r="T127" s="36"/>
      <c r="U127" s="36"/>
      <c r="V127" s="36"/>
      <c r="W127" s="67">
        <f>SUM(X127:AE127)</f>
        <v>13</v>
      </c>
      <c r="X127" s="36"/>
      <c r="Y127" s="36"/>
      <c r="Z127" s="68">
        <v>5</v>
      </c>
      <c r="AA127" s="36"/>
      <c r="AB127" s="36"/>
      <c r="AC127" s="68">
        <v>5</v>
      </c>
      <c r="AD127" s="68">
        <v>2</v>
      </c>
      <c r="AE127" s="68">
        <v>1</v>
      </c>
      <c r="AF127" s="36"/>
      <c r="AG127" s="36"/>
      <c r="AH127" s="36"/>
      <c r="AI127" s="36"/>
      <c r="AJ127" s="79">
        <v>2</v>
      </c>
      <c r="AK127" s="35"/>
      <c r="AL127" s="34">
        <f t="shared" si="9"/>
        <v>20</v>
      </c>
      <c r="AM127" s="34"/>
      <c r="AN127" s="147"/>
      <c r="AO127" s="308"/>
      <c r="AP127" s="308"/>
      <c r="AQ127" s="308"/>
      <c r="AR127" s="321">
        <v>2</v>
      </c>
      <c r="AS127" s="308"/>
      <c r="AT127" s="308"/>
      <c r="AU127" s="308"/>
      <c r="AV127" s="321">
        <v>1</v>
      </c>
      <c r="AW127" s="308"/>
      <c r="AX127" s="312"/>
      <c r="AY127" s="312"/>
      <c r="AZ127" s="322">
        <v>1</v>
      </c>
      <c r="BA127" s="312"/>
    </row>
    <row r="128" spans="1:53" s="20" customFormat="1" ht="15.75" customHeight="1" x14ac:dyDescent="0.2">
      <c r="A128" s="560"/>
      <c r="B128" s="537"/>
      <c r="C128" s="298">
        <v>154</v>
      </c>
      <c r="D128" s="12" t="s">
        <v>89</v>
      </c>
      <c r="E128" s="11" t="s">
        <v>95</v>
      </c>
      <c r="F128" s="55" t="s">
        <v>203</v>
      </c>
      <c r="G128" s="11" t="s">
        <v>332</v>
      </c>
      <c r="H128" s="18" t="s">
        <v>4</v>
      </c>
      <c r="I128" s="18" t="s">
        <v>592</v>
      </c>
      <c r="J128" s="11">
        <v>30</v>
      </c>
      <c r="K128" s="11">
        <v>30</v>
      </c>
      <c r="L128" s="18">
        <v>8.24</v>
      </c>
      <c r="M128" s="363">
        <f t="shared" si="13"/>
        <v>10</v>
      </c>
      <c r="N128" s="372">
        <f t="shared" ca="1" si="17"/>
        <v>6</v>
      </c>
      <c r="O128" s="373">
        <f t="shared" ca="1" si="10"/>
        <v>4</v>
      </c>
      <c r="P128" s="381">
        <f t="shared" si="11"/>
        <v>82.4</v>
      </c>
      <c r="Q128" s="381">
        <f t="shared" ca="1" si="12"/>
        <v>449.5</v>
      </c>
      <c r="R128" s="36"/>
      <c r="S128" s="51">
        <v>10</v>
      </c>
      <c r="T128" s="36"/>
      <c r="U128" s="36"/>
      <c r="V128" s="36"/>
      <c r="W128" s="35"/>
      <c r="X128" s="36"/>
      <c r="Y128" s="36"/>
      <c r="Z128" s="36"/>
      <c r="AA128" s="36"/>
      <c r="AB128" s="36"/>
      <c r="AC128" s="36"/>
      <c r="AD128" s="36"/>
      <c r="AE128" s="36"/>
      <c r="AF128" s="36"/>
      <c r="AG128" s="36"/>
      <c r="AH128" s="36"/>
      <c r="AI128" s="36"/>
      <c r="AJ128" s="36"/>
      <c r="AK128" s="35"/>
      <c r="AL128" s="34">
        <f t="shared" si="9"/>
        <v>10</v>
      </c>
      <c r="AM128" s="34"/>
      <c r="AN128" s="147"/>
      <c r="AO128" s="308"/>
      <c r="AP128" s="308"/>
      <c r="AQ128" s="308"/>
      <c r="AR128" s="308"/>
      <c r="AS128" s="308"/>
      <c r="AT128" s="308"/>
      <c r="AU128" s="308"/>
      <c r="AV128" s="321">
        <v>2</v>
      </c>
      <c r="AW128" s="308"/>
      <c r="AX128" s="312"/>
      <c r="AY128" s="312"/>
      <c r="AZ128" s="322">
        <v>4</v>
      </c>
      <c r="BA128" s="312"/>
    </row>
    <row r="129" spans="1:53" s="20" customFormat="1" ht="15.75" customHeight="1" x14ac:dyDescent="0.2">
      <c r="A129" s="560"/>
      <c r="B129" s="537"/>
      <c r="C129" s="298">
        <v>155</v>
      </c>
      <c r="D129" s="13" t="s">
        <v>5</v>
      </c>
      <c r="E129" s="31" t="s">
        <v>95</v>
      </c>
      <c r="F129" s="84" t="s">
        <v>186</v>
      </c>
      <c r="G129" s="31" t="s">
        <v>333</v>
      </c>
      <c r="H129" s="18" t="s">
        <v>4</v>
      </c>
      <c r="I129" s="18" t="s">
        <v>592</v>
      </c>
      <c r="J129" s="11">
        <v>30</v>
      </c>
      <c r="K129" s="11">
        <v>30</v>
      </c>
      <c r="L129" s="18">
        <v>20.38</v>
      </c>
      <c r="M129" s="363">
        <f t="shared" si="13"/>
        <v>12</v>
      </c>
      <c r="N129" s="372">
        <f t="shared" ca="1" si="17"/>
        <v>5</v>
      </c>
      <c r="O129" s="373">
        <f t="shared" ca="1" si="10"/>
        <v>5</v>
      </c>
      <c r="P129" s="381">
        <f t="shared" si="11"/>
        <v>244.56</v>
      </c>
      <c r="Q129" s="381">
        <f t="shared" ca="1" si="12"/>
        <v>449.5</v>
      </c>
      <c r="R129" s="35"/>
      <c r="S129" s="49">
        <v>6</v>
      </c>
      <c r="T129" s="35"/>
      <c r="U129" s="35"/>
      <c r="V129" s="62">
        <v>6</v>
      </c>
      <c r="W129" s="35"/>
      <c r="X129" s="35"/>
      <c r="Y129" s="35"/>
      <c r="Z129" s="35"/>
      <c r="AA129" s="35"/>
      <c r="AB129" s="35"/>
      <c r="AC129" s="35"/>
      <c r="AD129" s="35"/>
      <c r="AE129" s="35"/>
      <c r="AF129" s="35"/>
      <c r="AG129" s="35"/>
      <c r="AH129" s="35"/>
      <c r="AI129" s="35"/>
      <c r="AJ129" s="35"/>
      <c r="AK129" s="35"/>
      <c r="AL129" s="34">
        <f t="shared" si="9"/>
        <v>12</v>
      </c>
      <c r="AM129" s="34"/>
      <c r="AN129" s="147"/>
      <c r="AO129" s="308"/>
      <c r="AP129" s="308"/>
      <c r="AQ129" s="308"/>
      <c r="AR129" s="308"/>
      <c r="AS129" s="308"/>
      <c r="AT129" s="308"/>
      <c r="AU129" s="308"/>
      <c r="AV129" s="321">
        <v>2</v>
      </c>
      <c r="AW129" s="308"/>
      <c r="AX129" s="312"/>
      <c r="AY129" s="312"/>
      <c r="AZ129" s="322">
        <v>3</v>
      </c>
      <c r="BA129" s="312"/>
    </row>
    <row r="130" spans="1:53" s="20" customFormat="1" ht="42" customHeight="1" x14ac:dyDescent="0.2">
      <c r="A130" s="560"/>
      <c r="B130" s="537"/>
      <c r="C130" s="298">
        <v>156</v>
      </c>
      <c r="D130" s="14" t="s">
        <v>33</v>
      </c>
      <c r="E130" s="31" t="s">
        <v>95</v>
      </c>
      <c r="F130" s="84" t="s">
        <v>186</v>
      </c>
      <c r="G130" s="31" t="s">
        <v>331</v>
      </c>
      <c r="H130" s="18" t="s">
        <v>4</v>
      </c>
      <c r="I130" s="18" t="s">
        <v>617</v>
      </c>
      <c r="J130" s="11">
        <v>30</v>
      </c>
      <c r="K130" s="11">
        <v>30</v>
      </c>
      <c r="L130" s="18">
        <v>6.13</v>
      </c>
      <c r="M130" s="363">
        <f t="shared" si="13"/>
        <v>50</v>
      </c>
      <c r="N130" s="372">
        <f t="shared" ca="1" si="17"/>
        <v>50</v>
      </c>
      <c r="O130" s="373">
        <f t="shared" ca="1" si="10"/>
        <v>3</v>
      </c>
      <c r="P130" s="381">
        <f t="shared" si="11"/>
        <v>306.5</v>
      </c>
      <c r="Q130" s="381">
        <f t="shared" ca="1" si="12"/>
        <v>449.5</v>
      </c>
      <c r="R130" s="36"/>
      <c r="S130" s="36"/>
      <c r="T130" s="36"/>
      <c r="U130" s="36"/>
      <c r="V130" s="36"/>
      <c r="W130" s="35"/>
      <c r="X130" s="36"/>
      <c r="Y130" s="36"/>
      <c r="Z130" s="36"/>
      <c r="AA130" s="36"/>
      <c r="AB130" s="36"/>
      <c r="AC130" s="36"/>
      <c r="AD130" s="36"/>
      <c r="AE130" s="36"/>
      <c r="AF130" s="36"/>
      <c r="AG130" s="36"/>
      <c r="AH130" s="36"/>
      <c r="AI130" s="36"/>
      <c r="AJ130" s="79">
        <v>50</v>
      </c>
      <c r="AK130" s="35"/>
      <c r="AL130" s="34">
        <f t="shared" si="9"/>
        <v>50</v>
      </c>
      <c r="AM130" s="34"/>
      <c r="AN130" s="147"/>
      <c r="AO130" s="308"/>
      <c r="AP130" s="308"/>
      <c r="AQ130" s="308"/>
      <c r="AR130" s="321">
        <v>50</v>
      </c>
      <c r="AS130" s="308"/>
      <c r="AT130" s="308"/>
      <c r="AU130" s="308"/>
      <c r="AV130" s="308"/>
      <c r="AW130" s="308"/>
      <c r="AX130" s="312"/>
      <c r="AY130" s="312"/>
      <c r="AZ130" s="312"/>
      <c r="BA130" s="312"/>
    </row>
    <row r="131" spans="1:53" s="20" customFormat="1" ht="37.5" customHeight="1" x14ac:dyDescent="0.2">
      <c r="A131" s="560"/>
      <c r="B131" s="537"/>
      <c r="C131" s="298">
        <v>157</v>
      </c>
      <c r="D131" s="12" t="s">
        <v>88</v>
      </c>
      <c r="E131" s="31" t="s">
        <v>95</v>
      </c>
      <c r="F131" s="84" t="s">
        <v>186</v>
      </c>
      <c r="G131" s="31" t="s">
        <v>330</v>
      </c>
      <c r="H131" s="18" t="s">
        <v>4</v>
      </c>
      <c r="I131" s="18" t="s">
        <v>592</v>
      </c>
      <c r="J131" s="11">
        <v>30</v>
      </c>
      <c r="K131" s="11">
        <v>30</v>
      </c>
      <c r="L131" s="18">
        <v>4.32</v>
      </c>
      <c r="M131" s="363">
        <f t="shared" si="13"/>
        <v>10</v>
      </c>
      <c r="N131" s="372">
        <f t="shared" ca="1" si="17"/>
        <v>10</v>
      </c>
      <c r="O131" s="373">
        <f t="shared" ca="1" si="10"/>
        <v>2</v>
      </c>
      <c r="P131" s="381">
        <f t="shared" si="11"/>
        <v>43.2</v>
      </c>
      <c r="Q131" s="381">
        <f t="shared" ca="1" si="12"/>
        <v>449.5</v>
      </c>
      <c r="R131" s="36"/>
      <c r="S131" s="49">
        <v>10</v>
      </c>
      <c r="T131" s="36"/>
      <c r="U131" s="36"/>
      <c r="V131" s="36"/>
      <c r="W131" s="35"/>
      <c r="X131" s="36"/>
      <c r="Y131" s="36"/>
      <c r="Z131" s="36"/>
      <c r="AA131" s="36"/>
      <c r="AB131" s="36"/>
      <c r="AC131" s="36"/>
      <c r="AD131" s="36"/>
      <c r="AE131" s="36"/>
      <c r="AF131" s="36"/>
      <c r="AG131" s="36"/>
      <c r="AH131" s="36"/>
      <c r="AI131" s="36"/>
      <c r="AJ131" s="36"/>
      <c r="AK131" s="35"/>
      <c r="AL131" s="34">
        <f t="shared" ref="AL131:AL173" si="18">SUM(R131:W131)+SUM(AH131:AK131)</f>
        <v>10</v>
      </c>
      <c r="AM131" s="34"/>
      <c r="AN131" s="147"/>
      <c r="AO131" s="308"/>
      <c r="AP131" s="308"/>
      <c r="AQ131" s="308"/>
      <c r="AR131" s="308"/>
      <c r="AS131" s="308"/>
      <c r="AT131" s="308"/>
      <c r="AU131" s="308"/>
      <c r="AV131" s="321">
        <v>6</v>
      </c>
      <c r="AW131" s="308"/>
      <c r="AX131" s="312"/>
      <c r="AY131" s="312"/>
      <c r="AZ131" s="322">
        <v>4</v>
      </c>
      <c r="BA131" s="312"/>
    </row>
    <row r="132" spans="1:53" s="20" customFormat="1" ht="27" customHeight="1" x14ac:dyDescent="0.2">
      <c r="A132" s="560"/>
      <c r="B132" s="537"/>
      <c r="C132" s="298">
        <v>158</v>
      </c>
      <c r="D132" s="13" t="s">
        <v>50</v>
      </c>
      <c r="E132" s="31" t="s">
        <v>95</v>
      </c>
      <c r="F132" s="84" t="s">
        <v>186</v>
      </c>
      <c r="G132" s="31" t="s">
        <v>334</v>
      </c>
      <c r="H132" s="18" t="s">
        <v>4</v>
      </c>
      <c r="I132" s="18" t="s">
        <v>592</v>
      </c>
      <c r="J132" s="11">
        <v>30</v>
      </c>
      <c r="K132" s="11">
        <v>30</v>
      </c>
      <c r="L132" s="18">
        <v>9.32</v>
      </c>
      <c r="M132" s="363">
        <f t="shared" si="13"/>
        <v>6</v>
      </c>
      <c r="N132" s="372">
        <f t="shared" ca="1" si="17"/>
        <v>6</v>
      </c>
      <c r="O132" s="373">
        <f t="shared" ca="1" si="10"/>
        <v>5</v>
      </c>
      <c r="P132" s="381">
        <f t="shared" si="11"/>
        <v>55.92</v>
      </c>
      <c r="Q132" s="381">
        <f t="shared" ca="1" si="12"/>
        <v>449.5</v>
      </c>
      <c r="R132" s="35"/>
      <c r="S132" s="49">
        <v>6</v>
      </c>
      <c r="T132" s="35"/>
      <c r="U132" s="35"/>
      <c r="V132" s="35"/>
      <c r="W132" s="35"/>
      <c r="X132" s="35"/>
      <c r="Y132" s="35"/>
      <c r="Z132" s="35"/>
      <c r="AA132" s="35"/>
      <c r="AB132" s="35"/>
      <c r="AC132" s="35"/>
      <c r="AD132" s="35"/>
      <c r="AE132" s="35"/>
      <c r="AF132" s="35"/>
      <c r="AG132" s="35"/>
      <c r="AH132" s="35"/>
      <c r="AI132" s="35"/>
      <c r="AJ132" s="35"/>
      <c r="AK132" s="35"/>
      <c r="AL132" s="34">
        <f t="shared" si="18"/>
        <v>6</v>
      </c>
      <c r="AM132" s="34"/>
      <c r="AN132" s="147"/>
      <c r="AO132" s="308"/>
      <c r="AP132" s="308"/>
      <c r="AQ132" s="308"/>
      <c r="AR132" s="308"/>
      <c r="AS132" s="308"/>
      <c r="AT132" s="308"/>
      <c r="AU132" s="308"/>
      <c r="AV132" s="321">
        <v>3</v>
      </c>
      <c r="AW132" s="308"/>
      <c r="AX132" s="312"/>
      <c r="AY132" s="312"/>
      <c r="AZ132" s="322">
        <v>3</v>
      </c>
      <c r="BA132" s="312"/>
    </row>
    <row r="133" spans="1:53" s="20" customFormat="1" ht="36" customHeight="1" x14ac:dyDescent="0.2">
      <c r="A133" s="560"/>
      <c r="B133" s="537"/>
      <c r="C133" s="298">
        <v>159</v>
      </c>
      <c r="D133" s="14" t="s">
        <v>108</v>
      </c>
      <c r="E133" s="28" t="s">
        <v>649</v>
      </c>
      <c r="F133" s="28" t="s">
        <v>462</v>
      </c>
      <c r="G133" s="28" t="s">
        <v>335</v>
      </c>
      <c r="H133" s="18" t="s">
        <v>4</v>
      </c>
      <c r="I133" s="18" t="s">
        <v>618</v>
      </c>
      <c r="J133" s="11">
        <v>30</v>
      </c>
      <c r="K133" s="11">
        <v>30</v>
      </c>
      <c r="L133" s="18">
        <v>152.16</v>
      </c>
      <c r="M133" s="363">
        <f t="shared" si="13"/>
        <v>3</v>
      </c>
      <c r="N133" s="372">
        <f t="shared" ca="1" si="17"/>
        <v>3</v>
      </c>
      <c r="O133" s="373">
        <f t="shared" ref="O133:O196" ca="1" si="19">SUM(M133-N133)</f>
        <v>1</v>
      </c>
      <c r="P133" s="381">
        <f t="shared" ref="P133:P196" si="20">M133*L133</f>
        <v>456.48</v>
      </c>
      <c r="Q133" s="381">
        <f t="shared" ref="Q133:Q196" ca="1" si="21">N133*L133</f>
        <v>449.5</v>
      </c>
      <c r="R133" s="36"/>
      <c r="S133" s="51">
        <v>2</v>
      </c>
      <c r="T133" s="36"/>
      <c r="U133" s="36"/>
      <c r="V133" s="36"/>
      <c r="W133" s="35"/>
      <c r="X133" s="36"/>
      <c r="Y133" s="36"/>
      <c r="Z133" s="36"/>
      <c r="AA133" s="36"/>
      <c r="AB133" s="36"/>
      <c r="AC133" s="36"/>
      <c r="AD133" s="36"/>
      <c r="AE133" s="36"/>
      <c r="AF133" s="36"/>
      <c r="AG133" s="36"/>
      <c r="AH133" s="76">
        <v>1</v>
      </c>
      <c r="AI133" s="36"/>
      <c r="AJ133" s="36"/>
      <c r="AK133" s="35"/>
      <c r="AL133" s="34">
        <f t="shared" si="18"/>
        <v>3</v>
      </c>
      <c r="AM133" s="34"/>
      <c r="AN133" s="147"/>
      <c r="AO133" s="321">
        <v>1</v>
      </c>
      <c r="AP133" s="308"/>
      <c r="AQ133" s="308"/>
      <c r="AR133" s="308"/>
      <c r="AS133" s="308"/>
      <c r="AT133" s="308"/>
      <c r="AU133" s="308"/>
      <c r="AV133" s="343"/>
      <c r="AW133" s="308"/>
      <c r="AX133" s="322">
        <v>2</v>
      </c>
      <c r="AY133" s="312"/>
      <c r="AZ133" s="312"/>
      <c r="BA133" s="312"/>
    </row>
    <row r="134" spans="1:53" s="20" customFormat="1" ht="15.75" customHeight="1" x14ac:dyDescent="0.2">
      <c r="A134" s="560"/>
      <c r="B134" s="537"/>
      <c r="C134" s="298">
        <v>160</v>
      </c>
      <c r="D134" s="14" t="s">
        <v>115</v>
      </c>
      <c r="E134" s="28" t="s">
        <v>649</v>
      </c>
      <c r="F134" s="28" t="s">
        <v>462</v>
      </c>
      <c r="G134" s="28" t="s">
        <v>336</v>
      </c>
      <c r="H134" s="18" t="s">
        <v>4</v>
      </c>
      <c r="I134" s="18" t="s">
        <v>618</v>
      </c>
      <c r="J134" s="11">
        <v>30</v>
      </c>
      <c r="K134" s="11">
        <v>30</v>
      </c>
      <c r="L134" s="18">
        <v>318.93</v>
      </c>
      <c r="M134" s="363">
        <f t="shared" ref="M134:M197" si="22">AL134</f>
        <v>1</v>
      </c>
      <c r="N134" s="372">
        <f t="shared" ca="1" si="17"/>
        <v>0</v>
      </c>
      <c r="O134" s="373">
        <f t="shared" ca="1" si="19"/>
        <v>0</v>
      </c>
      <c r="P134" s="381">
        <f t="shared" si="20"/>
        <v>318.93</v>
      </c>
      <c r="Q134" s="381">
        <f t="shared" ca="1" si="21"/>
        <v>449.5</v>
      </c>
      <c r="R134" s="36"/>
      <c r="S134" s="36"/>
      <c r="T134" s="36"/>
      <c r="U134" s="36"/>
      <c r="V134" s="36"/>
      <c r="W134" s="35"/>
      <c r="X134" s="36"/>
      <c r="Y134" s="36"/>
      <c r="Z134" s="36"/>
      <c r="AA134" s="36"/>
      <c r="AB134" s="36"/>
      <c r="AC134" s="36"/>
      <c r="AD134" s="36"/>
      <c r="AE134" s="36"/>
      <c r="AF134" s="36"/>
      <c r="AG134" s="36"/>
      <c r="AH134" s="36"/>
      <c r="AI134" s="36"/>
      <c r="AJ134" s="36"/>
      <c r="AK134" s="78">
        <v>1</v>
      </c>
      <c r="AL134" s="34">
        <f t="shared" si="18"/>
        <v>1</v>
      </c>
      <c r="AM134" s="34"/>
      <c r="AN134" s="147"/>
      <c r="AO134" s="308"/>
      <c r="AP134" s="308"/>
      <c r="AQ134" s="308"/>
      <c r="AR134" s="308"/>
      <c r="AS134" s="308"/>
      <c r="AT134" s="308"/>
      <c r="AU134" s="308"/>
      <c r="AV134" s="308"/>
      <c r="AW134" s="308"/>
      <c r="AX134" s="312"/>
      <c r="AY134" s="312"/>
      <c r="AZ134" s="312"/>
      <c r="BA134" s="312"/>
    </row>
    <row r="135" spans="1:53" s="20" customFormat="1" ht="15.75" customHeight="1" x14ac:dyDescent="0.2">
      <c r="A135" s="560"/>
      <c r="B135" s="537"/>
      <c r="C135" s="298">
        <v>161</v>
      </c>
      <c r="D135" s="14" t="s">
        <v>183</v>
      </c>
      <c r="E135" s="28" t="s">
        <v>649</v>
      </c>
      <c r="F135" s="28" t="s">
        <v>462</v>
      </c>
      <c r="G135" s="28" t="s">
        <v>336</v>
      </c>
      <c r="H135" s="18" t="s">
        <v>4</v>
      </c>
      <c r="I135" s="18" t="s">
        <v>618</v>
      </c>
      <c r="J135" s="11">
        <v>30</v>
      </c>
      <c r="K135" s="11">
        <v>30</v>
      </c>
      <c r="L135" s="18">
        <v>346.67</v>
      </c>
      <c r="M135" s="363">
        <f t="shared" si="22"/>
        <v>1</v>
      </c>
      <c r="N135" s="372">
        <f t="shared" ca="1" si="17"/>
        <v>0</v>
      </c>
      <c r="O135" s="373">
        <f t="shared" ca="1" si="19"/>
        <v>1</v>
      </c>
      <c r="P135" s="381">
        <f t="shared" si="20"/>
        <v>346.67</v>
      </c>
      <c r="Q135" s="381">
        <f t="shared" ca="1" si="21"/>
        <v>449.5</v>
      </c>
      <c r="R135" s="36"/>
      <c r="S135" s="36"/>
      <c r="T135" s="36"/>
      <c r="U135" s="36"/>
      <c r="V135" s="36"/>
      <c r="W135" s="35"/>
      <c r="X135" s="36"/>
      <c r="Y135" s="36"/>
      <c r="Z135" s="36"/>
      <c r="AA135" s="36"/>
      <c r="AB135" s="36"/>
      <c r="AC135" s="36"/>
      <c r="AD135" s="36"/>
      <c r="AE135" s="36"/>
      <c r="AF135" s="36"/>
      <c r="AG135" s="36"/>
      <c r="AH135" s="36"/>
      <c r="AI135" s="36"/>
      <c r="AJ135" s="36"/>
      <c r="AK135" s="78">
        <v>1</v>
      </c>
      <c r="AL135" s="34">
        <f t="shared" si="18"/>
        <v>1</v>
      </c>
      <c r="AM135" s="34"/>
      <c r="AN135" s="147"/>
      <c r="AO135" s="308"/>
      <c r="AP135" s="308"/>
      <c r="AQ135" s="308"/>
      <c r="AR135" s="308"/>
      <c r="AS135" s="308"/>
      <c r="AT135" s="308"/>
      <c r="AU135" s="308"/>
      <c r="AV135" s="308"/>
      <c r="AW135" s="308"/>
      <c r="AX135" s="312"/>
      <c r="AY135" s="312"/>
      <c r="AZ135" s="312"/>
      <c r="BA135" s="312"/>
    </row>
    <row r="136" spans="1:53" s="20" customFormat="1" ht="15.75" customHeight="1" x14ac:dyDescent="0.2">
      <c r="A136" s="560"/>
      <c r="B136" s="537"/>
      <c r="C136" s="298">
        <v>162</v>
      </c>
      <c r="D136" s="13" t="s">
        <v>138</v>
      </c>
      <c r="E136" s="18" t="s">
        <v>94</v>
      </c>
      <c r="F136" s="86" t="s">
        <v>240</v>
      </c>
      <c r="G136" s="18" t="s">
        <v>347</v>
      </c>
      <c r="H136" s="18" t="s">
        <v>4</v>
      </c>
      <c r="I136" s="18" t="s">
        <v>619</v>
      </c>
      <c r="J136" s="11">
        <v>30</v>
      </c>
      <c r="K136" s="11">
        <v>30</v>
      </c>
      <c r="L136" s="203">
        <v>11.4</v>
      </c>
      <c r="M136" s="363">
        <f t="shared" si="22"/>
        <v>10</v>
      </c>
      <c r="N136" s="372">
        <f t="shared" ca="1" si="17"/>
        <v>5</v>
      </c>
      <c r="O136" s="373">
        <f t="shared" ca="1" si="19"/>
        <v>6</v>
      </c>
      <c r="P136" s="381">
        <f t="shared" si="20"/>
        <v>114</v>
      </c>
      <c r="Q136" s="381">
        <f t="shared" ca="1" si="21"/>
        <v>449.5</v>
      </c>
      <c r="R136" s="35"/>
      <c r="S136" s="49">
        <v>10</v>
      </c>
      <c r="T136" s="35"/>
      <c r="U136" s="35"/>
      <c r="V136" s="35"/>
      <c r="W136" s="35"/>
      <c r="X136" s="35"/>
      <c r="Y136" s="35"/>
      <c r="Z136" s="35"/>
      <c r="AA136" s="35"/>
      <c r="AB136" s="35"/>
      <c r="AC136" s="35"/>
      <c r="AD136" s="35"/>
      <c r="AE136" s="35"/>
      <c r="AF136" s="35"/>
      <c r="AG136" s="35"/>
      <c r="AH136" s="35"/>
      <c r="AI136" s="35"/>
      <c r="AJ136" s="35"/>
      <c r="AK136" s="35"/>
      <c r="AL136" s="34">
        <f t="shared" si="18"/>
        <v>10</v>
      </c>
      <c r="AM136" s="54">
        <v>2</v>
      </c>
      <c r="AN136" s="147"/>
      <c r="AO136" s="308"/>
      <c r="AP136" s="308"/>
      <c r="AQ136" s="308"/>
      <c r="AR136" s="308"/>
      <c r="AS136" s="308"/>
      <c r="AT136" s="308"/>
      <c r="AU136" s="308"/>
      <c r="AV136" s="308"/>
      <c r="AW136" s="308"/>
      <c r="AX136" s="312"/>
      <c r="AY136" s="312"/>
      <c r="AZ136" s="322">
        <v>3</v>
      </c>
      <c r="BA136" s="312"/>
    </row>
    <row r="137" spans="1:53" s="20" customFormat="1" ht="30.75" x14ac:dyDescent="0.2">
      <c r="A137" s="560"/>
      <c r="B137" s="537"/>
      <c r="C137" s="298">
        <v>165</v>
      </c>
      <c r="D137" s="13" t="s">
        <v>79</v>
      </c>
      <c r="E137" s="11" t="s">
        <v>97</v>
      </c>
      <c r="F137" s="11" t="s">
        <v>455</v>
      </c>
      <c r="G137" s="11" t="s">
        <v>355</v>
      </c>
      <c r="H137" s="18" t="s">
        <v>4</v>
      </c>
      <c r="I137" s="18" t="s">
        <v>592</v>
      </c>
      <c r="J137" s="11">
        <v>30</v>
      </c>
      <c r="K137" s="11">
        <v>30</v>
      </c>
      <c r="L137" s="18">
        <v>54.28</v>
      </c>
      <c r="M137" s="363">
        <f t="shared" si="22"/>
        <v>3</v>
      </c>
      <c r="N137" s="372">
        <f t="shared" ca="1" si="17"/>
        <v>0</v>
      </c>
      <c r="O137" s="373">
        <f t="shared" ca="1" si="19"/>
        <v>4</v>
      </c>
      <c r="P137" s="381">
        <f t="shared" si="20"/>
        <v>162.84</v>
      </c>
      <c r="Q137" s="381">
        <f t="shared" ca="1" si="21"/>
        <v>449.5</v>
      </c>
      <c r="R137" s="36"/>
      <c r="S137" s="51">
        <v>3</v>
      </c>
      <c r="T137" s="36"/>
      <c r="U137" s="36"/>
      <c r="V137" s="36"/>
      <c r="W137" s="35"/>
      <c r="X137" s="36"/>
      <c r="Y137" s="36"/>
      <c r="Z137" s="36"/>
      <c r="AA137" s="36"/>
      <c r="AB137" s="36"/>
      <c r="AC137" s="36"/>
      <c r="AD137" s="36"/>
      <c r="AE137" s="36"/>
      <c r="AF137" s="36"/>
      <c r="AG137" s="36"/>
      <c r="AH137" s="36"/>
      <c r="AI137" s="36"/>
      <c r="AJ137" s="36"/>
      <c r="AK137" s="35"/>
      <c r="AL137" s="34">
        <f t="shared" si="18"/>
        <v>3</v>
      </c>
      <c r="AM137" s="34"/>
      <c r="AN137" s="147"/>
      <c r="AO137" s="308"/>
      <c r="AP137" s="308"/>
      <c r="AQ137" s="308"/>
      <c r="AR137" s="308"/>
      <c r="AS137" s="308"/>
      <c r="AT137" s="308"/>
      <c r="AU137" s="308"/>
      <c r="AV137" s="308"/>
      <c r="AW137" s="308"/>
      <c r="AX137" s="312"/>
      <c r="AY137" s="312"/>
      <c r="AZ137" s="312"/>
      <c r="BA137" s="312"/>
    </row>
    <row r="138" spans="1:53" s="20" customFormat="1" ht="15.75" customHeight="1" x14ac:dyDescent="0.2">
      <c r="A138" s="560"/>
      <c r="B138" s="537"/>
      <c r="C138" s="298">
        <v>166</v>
      </c>
      <c r="D138" s="12" t="s">
        <v>63</v>
      </c>
      <c r="E138" s="11" t="s">
        <v>97</v>
      </c>
      <c r="F138" s="55" t="s">
        <v>463</v>
      </c>
      <c r="G138" s="11" t="s">
        <v>356</v>
      </c>
      <c r="H138" s="11" t="s">
        <v>69</v>
      </c>
      <c r="I138" s="11" t="s">
        <v>620</v>
      </c>
      <c r="J138" s="11">
        <v>30</v>
      </c>
      <c r="K138" s="11">
        <v>30</v>
      </c>
      <c r="L138" s="11">
        <v>16.96</v>
      </c>
      <c r="M138" s="363">
        <f t="shared" si="22"/>
        <v>11</v>
      </c>
      <c r="N138" s="372">
        <f t="shared" ca="1" si="17"/>
        <v>11</v>
      </c>
      <c r="O138" s="373">
        <f t="shared" ca="1" si="19"/>
        <v>4</v>
      </c>
      <c r="P138" s="381">
        <f t="shared" si="20"/>
        <v>186.56</v>
      </c>
      <c r="Q138" s="381">
        <f t="shared" ca="1" si="21"/>
        <v>449.5</v>
      </c>
      <c r="R138" s="36"/>
      <c r="S138" s="49">
        <v>10</v>
      </c>
      <c r="T138" s="59">
        <v>1</v>
      </c>
      <c r="U138" s="36"/>
      <c r="V138" s="36"/>
      <c r="W138" s="35"/>
      <c r="X138" s="36"/>
      <c r="Y138" s="36"/>
      <c r="Z138" s="36"/>
      <c r="AA138" s="36"/>
      <c r="AB138" s="36"/>
      <c r="AC138" s="36"/>
      <c r="AD138" s="36"/>
      <c r="AE138" s="36"/>
      <c r="AF138" s="36"/>
      <c r="AG138" s="36"/>
      <c r="AH138" s="36"/>
      <c r="AI138" s="36"/>
      <c r="AJ138" s="36"/>
      <c r="AK138" s="35"/>
      <c r="AL138" s="34">
        <f t="shared" si="18"/>
        <v>11</v>
      </c>
      <c r="AM138" s="54">
        <v>4</v>
      </c>
      <c r="AN138" s="147"/>
      <c r="AO138" s="308"/>
      <c r="AP138" s="308"/>
      <c r="AQ138" s="308"/>
      <c r="AR138" s="308"/>
      <c r="AS138" s="308"/>
      <c r="AT138" s="308"/>
      <c r="AU138" s="308"/>
      <c r="AV138" s="321">
        <v>4</v>
      </c>
      <c r="AW138" s="308"/>
      <c r="AX138" s="312"/>
      <c r="AY138" s="312"/>
      <c r="AZ138" s="322">
        <v>3</v>
      </c>
      <c r="BA138" s="312"/>
    </row>
    <row r="139" spans="1:53" s="20" customFormat="1" ht="15.75" customHeight="1" x14ac:dyDescent="0.2">
      <c r="A139" s="560"/>
      <c r="B139" s="537"/>
      <c r="C139" s="298">
        <v>167</v>
      </c>
      <c r="D139" s="14" t="s">
        <v>15</v>
      </c>
      <c r="E139" s="18" t="s">
        <v>104</v>
      </c>
      <c r="F139" s="18" t="s">
        <v>217</v>
      </c>
      <c r="G139" s="18" t="s">
        <v>324</v>
      </c>
      <c r="H139" s="18" t="s">
        <v>67</v>
      </c>
      <c r="I139" s="11" t="s">
        <v>620</v>
      </c>
      <c r="J139" s="11">
        <v>30</v>
      </c>
      <c r="K139" s="11">
        <v>30</v>
      </c>
      <c r="L139" s="18">
        <v>12.32</v>
      </c>
      <c r="M139" s="363">
        <f t="shared" si="22"/>
        <v>10</v>
      </c>
      <c r="N139" s="372">
        <f t="shared" ca="1" si="17"/>
        <v>0</v>
      </c>
      <c r="O139" s="373">
        <f t="shared" ca="1" si="19"/>
        <v>5</v>
      </c>
      <c r="P139" s="381">
        <f t="shared" si="20"/>
        <v>123.2</v>
      </c>
      <c r="Q139" s="381">
        <f t="shared" ca="1" si="21"/>
        <v>449.5</v>
      </c>
      <c r="R139" s="36"/>
      <c r="S139" s="49">
        <v>10</v>
      </c>
      <c r="T139" s="36"/>
      <c r="U139" s="36"/>
      <c r="V139" s="36"/>
      <c r="W139" s="35"/>
      <c r="X139" s="36"/>
      <c r="Y139" s="36"/>
      <c r="Z139" s="36"/>
      <c r="AA139" s="36"/>
      <c r="AB139" s="36"/>
      <c r="AC139" s="36"/>
      <c r="AD139" s="36"/>
      <c r="AE139" s="36"/>
      <c r="AF139" s="36"/>
      <c r="AG139" s="36"/>
      <c r="AH139" s="36"/>
      <c r="AI139" s="36"/>
      <c r="AJ139" s="36"/>
      <c r="AK139" s="35"/>
      <c r="AL139" s="34">
        <f t="shared" si="18"/>
        <v>10</v>
      </c>
      <c r="AM139" s="34"/>
      <c r="AN139" s="147"/>
      <c r="AO139" s="308"/>
      <c r="AP139" s="308"/>
      <c r="AQ139" s="308"/>
      <c r="AR139" s="308"/>
      <c r="AS139" s="308"/>
      <c r="AT139" s="308"/>
      <c r="AU139" s="308"/>
      <c r="AV139" s="308"/>
      <c r="AW139" s="308"/>
      <c r="AX139" s="312"/>
      <c r="AY139" s="312"/>
      <c r="AZ139" s="312"/>
      <c r="BA139" s="312"/>
    </row>
    <row r="140" spans="1:53" s="20" customFormat="1" ht="58.5" customHeight="1" x14ac:dyDescent="0.2">
      <c r="A140" s="560"/>
      <c r="B140" s="537"/>
      <c r="C140" s="298">
        <v>168</v>
      </c>
      <c r="D140" s="14" t="s">
        <v>178</v>
      </c>
      <c r="E140" s="18" t="s">
        <v>226</v>
      </c>
      <c r="F140" s="86" t="s">
        <v>239</v>
      </c>
      <c r="G140" s="18" t="s">
        <v>346</v>
      </c>
      <c r="H140" s="18" t="s">
        <v>4</v>
      </c>
      <c r="I140" s="18" t="s">
        <v>583</v>
      </c>
      <c r="J140" s="11">
        <v>30</v>
      </c>
      <c r="K140" s="11">
        <v>30</v>
      </c>
      <c r="L140" s="18">
        <v>21.05</v>
      </c>
      <c r="M140" s="363">
        <f t="shared" si="22"/>
        <v>1</v>
      </c>
      <c r="N140" s="372">
        <f t="shared" ca="1" si="17"/>
        <v>1</v>
      </c>
      <c r="O140" s="373">
        <f t="shared" ca="1" si="19"/>
        <v>3</v>
      </c>
      <c r="P140" s="381">
        <f t="shared" si="20"/>
        <v>21.05</v>
      </c>
      <c r="Q140" s="381">
        <f t="shared" ca="1" si="21"/>
        <v>449.5</v>
      </c>
      <c r="R140" s="35"/>
      <c r="S140" s="35"/>
      <c r="T140" s="35"/>
      <c r="U140" s="35"/>
      <c r="V140" s="35"/>
      <c r="W140" s="35"/>
      <c r="X140" s="35"/>
      <c r="Y140" s="35"/>
      <c r="Z140" s="35"/>
      <c r="AA140" s="35"/>
      <c r="AB140" s="35"/>
      <c r="AC140" s="35"/>
      <c r="AD140" s="35"/>
      <c r="AE140" s="35"/>
      <c r="AF140" s="35"/>
      <c r="AG140" s="35"/>
      <c r="AH140" s="75">
        <v>1</v>
      </c>
      <c r="AI140" s="35"/>
      <c r="AJ140" s="35"/>
      <c r="AK140" s="35"/>
      <c r="AL140" s="34">
        <f t="shared" si="18"/>
        <v>1</v>
      </c>
      <c r="AM140" s="34"/>
      <c r="AN140" s="147"/>
      <c r="AO140" s="321">
        <v>1</v>
      </c>
      <c r="AP140" s="308"/>
      <c r="AQ140" s="308"/>
      <c r="AR140" s="308"/>
      <c r="AS140" s="308"/>
      <c r="AT140" s="308"/>
      <c r="AU140" s="308"/>
      <c r="AV140" s="308"/>
      <c r="AW140" s="308"/>
      <c r="AX140" s="312"/>
      <c r="AY140" s="312"/>
      <c r="AZ140" s="312"/>
      <c r="BA140" s="312"/>
    </row>
    <row r="141" spans="1:53" s="20" customFormat="1" ht="45.75" x14ac:dyDescent="0.2">
      <c r="A141" s="560"/>
      <c r="B141" s="537"/>
      <c r="C141" s="298">
        <v>169</v>
      </c>
      <c r="D141" s="14" t="s">
        <v>180</v>
      </c>
      <c r="E141" s="18" t="s">
        <v>226</v>
      </c>
      <c r="F141" s="86" t="s">
        <v>239</v>
      </c>
      <c r="G141" s="18" t="s">
        <v>346</v>
      </c>
      <c r="H141" s="18" t="s">
        <v>4</v>
      </c>
      <c r="I141" s="18" t="s">
        <v>583</v>
      </c>
      <c r="J141" s="11">
        <v>30</v>
      </c>
      <c r="K141" s="11">
        <v>30</v>
      </c>
      <c r="L141" s="18">
        <v>31.31</v>
      </c>
      <c r="M141" s="363">
        <f t="shared" si="22"/>
        <v>1</v>
      </c>
      <c r="N141" s="372">
        <f t="shared" ca="1" si="17"/>
        <v>1</v>
      </c>
      <c r="O141" s="373">
        <f t="shared" ca="1" si="19"/>
        <v>2</v>
      </c>
      <c r="P141" s="381">
        <f t="shared" si="20"/>
        <v>31.31</v>
      </c>
      <c r="Q141" s="381">
        <f t="shared" ca="1" si="21"/>
        <v>449.5</v>
      </c>
      <c r="R141" s="35"/>
      <c r="S141" s="35"/>
      <c r="T141" s="35"/>
      <c r="U141" s="35"/>
      <c r="V141" s="35"/>
      <c r="W141" s="35"/>
      <c r="X141" s="35"/>
      <c r="Y141" s="35"/>
      <c r="Z141" s="35"/>
      <c r="AA141" s="35"/>
      <c r="AB141" s="35"/>
      <c r="AC141" s="35"/>
      <c r="AD141" s="35"/>
      <c r="AE141" s="35"/>
      <c r="AF141" s="35"/>
      <c r="AG141" s="35"/>
      <c r="AH141" s="75">
        <v>1</v>
      </c>
      <c r="AI141" s="35"/>
      <c r="AJ141" s="35"/>
      <c r="AK141" s="35"/>
      <c r="AL141" s="34">
        <f t="shared" si="18"/>
        <v>1</v>
      </c>
      <c r="AM141" s="34"/>
      <c r="AN141" s="147"/>
      <c r="AO141" s="321">
        <v>1</v>
      </c>
      <c r="AP141" s="308"/>
      <c r="AQ141" s="308"/>
      <c r="AR141" s="308"/>
      <c r="AS141" s="308"/>
      <c r="AT141" s="308"/>
      <c r="AU141" s="308"/>
      <c r="AV141" s="308"/>
      <c r="AW141" s="308"/>
      <c r="AX141" s="312"/>
      <c r="AY141" s="312"/>
      <c r="AZ141" s="312"/>
      <c r="BA141" s="312"/>
    </row>
    <row r="142" spans="1:53" s="20" customFormat="1" ht="15.75" customHeight="1" x14ac:dyDescent="0.2">
      <c r="A142" s="560"/>
      <c r="B142" s="537"/>
      <c r="C142" s="298">
        <v>170</v>
      </c>
      <c r="D142" s="335" t="s">
        <v>62</v>
      </c>
      <c r="E142" s="18" t="s">
        <v>101</v>
      </c>
      <c r="F142" s="86" t="s">
        <v>464</v>
      </c>
      <c r="G142" s="18" t="s">
        <v>350</v>
      </c>
      <c r="H142" s="18" t="s">
        <v>68</v>
      </c>
      <c r="I142" s="18" t="s">
        <v>621</v>
      </c>
      <c r="J142" s="11">
        <v>30</v>
      </c>
      <c r="K142" s="11">
        <v>30</v>
      </c>
      <c r="L142" s="18">
        <v>6.93</v>
      </c>
      <c r="M142" s="363">
        <f t="shared" si="22"/>
        <v>24</v>
      </c>
      <c r="N142" s="372">
        <f t="shared" ca="1" si="17"/>
        <v>10</v>
      </c>
      <c r="O142" s="373">
        <f t="shared" ca="1" si="19"/>
        <v>5</v>
      </c>
      <c r="P142" s="381">
        <f t="shared" si="20"/>
        <v>166.32</v>
      </c>
      <c r="Q142" s="381">
        <f t="shared" ca="1" si="21"/>
        <v>449.5</v>
      </c>
      <c r="R142" s="35"/>
      <c r="S142" s="49">
        <v>6</v>
      </c>
      <c r="T142" s="35"/>
      <c r="U142" s="35"/>
      <c r="V142" s="62">
        <v>8</v>
      </c>
      <c r="W142" s="67">
        <f>SUM(X142:AE142)</f>
        <v>5</v>
      </c>
      <c r="X142" s="35"/>
      <c r="Y142" s="67">
        <v>3</v>
      </c>
      <c r="Z142" s="35"/>
      <c r="AA142" s="35"/>
      <c r="AB142" s="35"/>
      <c r="AC142" s="35"/>
      <c r="AD142" s="35"/>
      <c r="AE142" s="67">
        <v>2</v>
      </c>
      <c r="AF142" s="35"/>
      <c r="AG142" s="35"/>
      <c r="AH142" s="75">
        <v>5</v>
      </c>
      <c r="AI142" s="35"/>
      <c r="AJ142" s="35"/>
      <c r="AK142" s="35"/>
      <c r="AL142" s="34">
        <f t="shared" si="18"/>
        <v>24</v>
      </c>
      <c r="AM142" s="54">
        <v>2</v>
      </c>
      <c r="AN142" s="147"/>
      <c r="AO142" s="308"/>
      <c r="AP142" s="308"/>
      <c r="AQ142" s="321">
        <v>2</v>
      </c>
      <c r="AR142" s="308"/>
      <c r="AS142" s="321">
        <v>1</v>
      </c>
      <c r="AT142" s="308"/>
      <c r="AU142" s="308"/>
      <c r="AV142" s="321">
        <v>2</v>
      </c>
      <c r="AW142" s="308"/>
      <c r="AX142" s="312"/>
      <c r="AY142" s="312"/>
      <c r="AZ142" s="322">
        <v>3</v>
      </c>
      <c r="BA142" s="312"/>
    </row>
    <row r="143" spans="1:53" s="20" customFormat="1" ht="75.75" x14ac:dyDescent="0.2">
      <c r="A143" s="560"/>
      <c r="B143" s="537"/>
      <c r="C143" s="298">
        <v>171</v>
      </c>
      <c r="D143" s="14" t="s">
        <v>172</v>
      </c>
      <c r="E143" s="18" t="s">
        <v>200</v>
      </c>
      <c r="F143" s="86" t="s">
        <v>473</v>
      </c>
      <c r="G143" s="18" t="s">
        <v>357</v>
      </c>
      <c r="H143" s="18" t="s">
        <v>4</v>
      </c>
      <c r="I143" s="18" t="s">
        <v>583</v>
      </c>
      <c r="J143" s="11">
        <v>30</v>
      </c>
      <c r="K143" s="11">
        <v>30</v>
      </c>
      <c r="L143" s="18">
        <v>28.16</v>
      </c>
      <c r="M143" s="363">
        <f t="shared" si="22"/>
        <v>1</v>
      </c>
      <c r="N143" s="372">
        <f t="shared" ca="1" si="17"/>
        <v>1</v>
      </c>
      <c r="O143" s="373">
        <f t="shared" ca="1" si="19"/>
        <v>1</v>
      </c>
      <c r="P143" s="381">
        <f t="shared" si="20"/>
        <v>28.16</v>
      </c>
      <c r="Q143" s="381">
        <f t="shared" ca="1" si="21"/>
        <v>449.5</v>
      </c>
      <c r="R143" s="36"/>
      <c r="S143" s="36"/>
      <c r="T143" s="36"/>
      <c r="U143" s="36"/>
      <c r="V143" s="36"/>
      <c r="W143" s="35"/>
      <c r="X143" s="36"/>
      <c r="Y143" s="36"/>
      <c r="Z143" s="36"/>
      <c r="AA143" s="36"/>
      <c r="AB143" s="36"/>
      <c r="AC143" s="36"/>
      <c r="AD143" s="36"/>
      <c r="AE143" s="36"/>
      <c r="AF143" s="36"/>
      <c r="AG143" s="36"/>
      <c r="AH143" s="76">
        <v>1</v>
      </c>
      <c r="AI143" s="36"/>
      <c r="AJ143" s="36"/>
      <c r="AK143" s="35"/>
      <c r="AL143" s="34">
        <f t="shared" si="18"/>
        <v>1</v>
      </c>
      <c r="AM143" s="34"/>
      <c r="AN143" s="147"/>
      <c r="AO143" s="321">
        <v>1</v>
      </c>
      <c r="AP143" s="308"/>
      <c r="AQ143" s="308"/>
      <c r="AR143" s="308"/>
      <c r="AS143" s="308"/>
      <c r="AT143" s="308"/>
      <c r="AU143" s="308"/>
      <c r="AV143" s="308"/>
      <c r="AW143" s="308"/>
      <c r="AX143" s="312"/>
      <c r="AY143" s="312"/>
      <c r="AZ143" s="312"/>
      <c r="BA143" s="312"/>
    </row>
    <row r="144" spans="1:53" s="20" customFormat="1" ht="75.75" x14ac:dyDescent="0.2">
      <c r="A144" s="560"/>
      <c r="B144" s="537"/>
      <c r="C144" s="298">
        <v>172</v>
      </c>
      <c r="D144" s="14" t="s">
        <v>173</v>
      </c>
      <c r="E144" s="18" t="s">
        <v>200</v>
      </c>
      <c r="F144" s="86" t="s">
        <v>473</v>
      </c>
      <c r="G144" s="18" t="s">
        <v>357</v>
      </c>
      <c r="H144" s="18" t="s">
        <v>4</v>
      </c>
      <c r="I144" s="18" t="s">
        <v>583</v>
      </c>
      <c r="J144" s="11">
        <v>30</v>
      </c>
      <c r="K144" s="11">
        <v>30</v>
      </c>
      <c r="L144" s="18">
        <v>31.06</v>
      </c>
      <c r="M144" s="363">
        <f t="shared" si="22"/>
        <v>1</v>
      </c>
      <c r="N144" s="372">
        <f t="shared" ca="1" si="17"/>
        <v>1</v>
      </c>
      <c r="O144" s="373">
        <f t="shared" ca="1" si="19"/>
        <v>0</v>
      </c>
      <c r="P144" s="381">
        <f t="shared" si="20"/>
        <v>31.06</v>
      </c>
      <c r="Q144" s="381">
        <f t="shared" ca="1" si="21"/>
        <v>449.5</v>
      </c>
      <c r="R144" s="36"/>
      <c r="S144" s="36"/>
      <c r="T144" s="36"/>
      <c r="U144" s="36"/>
      <c r="V144" s="36"/>
      <c r="W144" s="35"/>
      <c r="X144" s="36"/>
      <c r="Y144" s="36"/>
      <c r="Z144" s="36"/>
      <c r="AA144" s="36"/>
      <c r="AB144" s="36"/>
      <c r="AC144" s="36"/>
      <c r="AD144" s="36"/>
      <c r="AE144" s="36"/>
      <c r="AF144" s="36"/>
      <c r="AG144" s="36"/>
      <c r="AH144" s="76">
        <v>1</v>
      </c>
      <c r="AI144" s="36"/>
      <c r="AJ144" s="36"/>
      <c r="AK144" s="35"/>
      <c r="AL144" s="34">
        <f t="shared" si="18"/>
        <v>1</v>
      </c>
      <c r="AM144" s="34"/>
      <c r="AN144" s="147"/>
      <c r="AO144" s="321">
        <v>1</v>
      </c>
      <c r="AP144" s="308"/>
      <c r="AQ144" s="308"/>
      <c r="AR144" s="308"/>
      <c r="AS144" s="308"/>
      <c r="AT144" s="308"/>
      <c r="AU144" s="308"/>
      <c r="AV144" s="308"/>
      <c r="AW144" s="308"/>
      <c r="AX144" s="312"/>
      <c r="AY144" s="312"/>
      <c r="AZ144" s="312"/>
      <c r="BA144" s="312"/>
    </row>
    <row r="145" spans="1:53" s="20" customFormat="1" ht="30.75" x14ac:dyDescent="0.2">
      <c r="A145" s="560"/>
      <c r="B145" s="537"/>
      <c r="C145" s="298">
        <v>173</v>
      </c>
      <c r="D145" s="10" t="s">
        <v>162</v>
      </c>
      <c r="E145" s="18" t="s">
        <v>94</v>
      </c>
      <c r="F145" s="18" t="s">
        <v>459</v>
      </c>
      <c r="G145" s="18" t="s">
        <v>322</v>
      </c>
      <c r="H145" s="18" t="s">
        <v>67</v>
      </c>
      <c r="I145" s="18" t="s">
        <v>622</v>
      </c>
      <c r="J145" s="11">
        <v>30</v>
      </c>
      <c r="K145" s="11">
        <v>30</v>
      </c>
      <c r="L145" s="18">
        <v>18.87</v>
      </c>
      <c r="M145" s="363">
        <f t="shared" si="22"/>
        <v>1</v>
      </c>
      <c r="N145" s="372">
        <f t="shared" ca="1" si="17"/>
        <v>1</v>
      </c>
      <c r="O145" s="373">
        <f t="shared" ca="1" si="19"/>
        <v>1</v>
      </c>
      <c r="P145" s="381">
        <f t="shared" si="20"/>
        <v>18.87</v>
      </c>
      <c r="Q145" s="381">
        <f t="shared" ca="1" si="21"/>
        <v>449.5</v>
      </c>
      <c r="R145" s="36"/>
      <c r="S145" s="36"/>
      <c r="T145" s="36"/>
      <c r="U145" s="36"/>
      <c r="V145" s="36"/>
      <c r="W145" s="67">
        <f>SUM(X145:AE145)</f>
        <v>1</v>
      </c>
      <c r="X145" s="36"/>
      <c r="Y145" s="68">
        <v>1</v>
      </c>
      <c r="Z145" s="36"/>
      <c r="AA145" s="36"/>
      <c r="AB145" s="36"/>
      <c r="AC145" s="36"/>
      <c r="AD145" s="36"/>
      <c r="AE145" s="36"/>
      <c r="AF145" s="36"/>
      <c r="AG145" s="36"/>
      <c r="AH145" s="36"/>
      <c r="AI145" s="36"/>
      <c r="AJ145" s="36"/>
      <c r="AK145" s="35"/>
      <c r="AL145" s="34">
        <f t="shared" si="18"/>
        <v>1</v>
      </c>
      <c r="AM145" s="34"/>
      <c r="AN145" s="147"/>
      <c r="AO145" s="308"/>
      <c r="AP145" s="320">
        <v>1</v>
      </c>
      <c r="AQ145" s="308"/>
      <c r="AR145" s="308"/>
      <c r="AS145" s="308"/>
      <c r="AT145" s="308"/>
      <c r="AU145" s="308"/>
      <c r="AV145" s="308"/>
      <c r="AW145" s="308"/>
      <c r="AX145" s="312"/>
      <c r="AY145" s="312"/>
      <c r="AZ145" s="312"/>
      <c r="BA145" s="312"/>
    </row>
    <row r="146" spans="1:53" s="21" customFormat="1" ht="120.75" x14ac:dyDescent="0.2">
      <c r="A146" s="560"/>
      <c r="B146" s="537"/>
      <c r="C146" s="298">
        <v>174</v>
      </c>
      <c r="D146" s="14" t="s">
        <v>174</v>
      </c>
      <c r="E146" s="31" t="s">
        <v>95</v>
      </c>
      <c r="F146" s="31" t="s">
        <v>221</v>
      </c>
      <c r="G146" s="31" t="s">
        <v>354</v>
      </c>
      <c r="H146" s="18" t="s">
        <v>4</v>
      </c>
      <c r="I146" s="18" t="s">
        <v>592</v>
      </c>
      <c r="J146" s="11">
        <v>30</v>
      </c>
      <c r="K146" s="11">
        <v>30</v>
      </c>
      <c r="L146" s="203">
        <v>49.9</v>
      </c>
      <c r="M146" s="363">
        <f t="shared" si="22"/>
        <v>3</v>
      </c>
      <c r="N146" s="372">
        <f t="shared" ca="1" si="17"/>
        <v>3</v>
      </c>
      <c r="O146" s="373">
        <f t="shared" ca="1" si="19"/>
        <v>6</v>
      </c>
      <c r="P146" s="381">
        <f t="shared" si="20"/>
        <v>149.69999999999999</v>
      </c>
      <c r="Q146" s="381">
        <f t="shared" ca="1" si="21"/>
        <v>449.5</v>
      </c>
      <c r="R146" s="36"/>
      <c r="S146" s="35"/>
      <c r="T146" s="36"/>
      <c r="U146" s="36"/>
      <c r="V146" s="36"/>
      <c r="W146" s="35"/>
      <c r="X146" s="36"/>
      <c r="Y146" s="36"/>
      <c r="Z146" s="36"/>
      <c r="AA146" s="36"/>
      <c r="AB146" s="36"/>
      <c r="AC146" s="36"/>
      <c r="AD146" s="36"/>
      <c r="AE146" s="36"/>
      <c r="AF146" s="36"/>
      <c r="AG146" s="36"/>
      <c r="AH146" s="76">
        <v>3</v>
      </c>
      <c r="AI146" s="36"/>
      <c r="AJ146" s="36"/>
      <c r="AK146" s="35"/>
      <c r="AL146" s="34">
        <f t="shared" si="18"/>
        <v>3</v>
      </c>
      <c r="AM146" s="34"/>
      <c r="AN146" s="147"/>
      <c r="AO146" s="321">
        <v>3</v>
      </c>
      <c r="AP146" s="308"/>
      <c r="AQ146" s="309"/>
      <c r="AR146" s="309"/>
      <c r="AS146" s="309"/>
      <c r="AT146" s="309"/>
      <c r="AU146" s="309"/>
      <c r="AV146" s="309"/>
      <c r="AW146" s="309"/>
      <c r="AX146" s="312"/>
      <c r="AY146" s="312"/>
      <c r="AZ146" s="312"/>
      <c r="BA146" s="312"/>
    </row>
    <row r="147" spans="1:53" s="21" customFormat="1" ht="30.75" x14ac:dyDescent="0.2">
      <c r="A147" s="560"/>
      <c r="B147" s="537"/>
      <c r="C147" s="298">
        <v>175</v>
      </c>
      <c r="D147" s="10" t="s">
        <v>81</v>
      </c>
      <c r="E147" s="28" t="s">
        <v>100</v>
      </c>
      <c r="F147" s="85" t="s">
        <v>461</v>
      </c>
      <c r="G147" s="28" t="s">
        <v>349</v>
      </c>
      <c r="H147" s="18" t="s">
        <v>4</v>
      </c>
      <c r="I147" s="18" t="s">
        <v>583</v>
      </c>
      <c r="J147" s="11">
        <v>30</v>
      </c>
      <c r="K147" s="11">
        <v>30</v>
      </c>
      <c r="L147" s="203">
        <v>529.9</v>
      </c>
      <c r="M147" s="363">
        <f t="shared" si="22"/>
        <v>3</v>
      </c>
      <c r="N147" s="372">
        <f t="shared" ca="1" si="17"/>
        <v>1</v>
      </c>
      <c r="O147" s="373">
        <f t="shared" ca="1" si="19"/>
        <v>4</v>
      </c>
      <c r="P147" s="381">
        <f t="shared" si="20"/>
        <v>1589.6999999999998</v>
      </c>
      <c r="Q147" s="381">
        <f t="shared" ca="1" si="21"/>
        <v>449.5</v>
      </c>
      <c r="R147" s="36"/>
      <c r="S147" s="36"/>
      <c r="T147" s="36"/>
      <c r="U147" s="36"/>
      <c r="V147" s="63">
        <v>2</v>
      </c>
      <c r="W147" s="35"/>
      <c r="X147" s="36"/>
      <c r="Y147" s="36"/>
      <c r="Z147" s="36"/>
      <c r="AA147" s="36"/>
      <c r="AB147" s="36"/>
      <c r="AC147" s="36"/>
      <c r="AD147" s="36"/>
      <c r="AE147" s="36"/>
      <c r="AF147" s="36"/>
      <c r="AG147" s="36"/>
      <c r="AH147" s="36"/>
      <c r="AI147" s="36"/>
      <c r="AJ147" s="79">
        <v>1</v>
      </c>
      <c r="AK147" s="35"/>
      <c r="AL147" s="34">
        <f t="shared" si="18"/>
        <v>3</v>
      </c>
      <c r="AM147" s="34"/>
      <c r="AN147" s="147"/>
      <c r="AO147" s="308"/>
      <c r="AP147" s="308"/>
      <c r="AQ147" s="309"/>
      <c r="AR147" s="320">
        <v>1</v>
      </c>
      <c r="AS147" s="309"/>
      <c r="AT147" s="309"/>
      <c r="AU147" s="309"/>
      <c r="AV147" s="309"/>
      <c r="AW147" s="309"/>
      <c r="AX147" s="308"/>
      <c r="AY147" s="312"/>
      <c r="AZ147" s="312"/>
      <c r="BA147" s="312"/>
    </row>
    <row r="148" spans="1:53" s="20" customFormat="1" ht="15.75" customHeight="1" x14ac:dyDescent="0.2">
      <c r="A148" s="560"/>
      <c r="B148" s="537"/>
      <c r="C148" s="298">
        <v>176</v>
      </c>
      <c r="D148" s="13" t="s">
        <v>34</v>
      </c>
      <c r="E148" s="28" t="s">
        <v>95</v>
      </c>
      <c r="F148" s="85" t="s">
        <v>194</v>
      </c>
      <c r="G148" s="28" t="s">
        <v>341</v>
      </c>
      <c r="H148" s="18" t="s">
        <v>4</v>
      </c>
      <c r="I148" s="18" t="s">
        <v>592</v>
      </c>
      <c r="J148" s="11">
        <v>30</v>
      </c>
      <c r="K148" s="11">
        <v>30</v>
      </c>
      <c r="L148" s="18">
        <v>8.58</v>
      </c>
      <c r="M148" s="363">
        <f t="shared" si="22"/>
        <v>1</v>
      </c>
      <c r="N148" s="372">
        <f t="shared" ca="1" si="17"/>
        <v>1</v>
      </c>
      <c r="O148" s="373">
        <f t="shared" ca="1" si="19"/>
        <v>4</v>
      </c>
      <c r="P148" s="381">
        <f t="shared" si="20"/>
        <v>8.58</v>
      </c>
      <c r="Q148" s="381">
        <f t="shared" ca="1" si="21"/>
        <v>449.5</v>
      </c>
      <c r="R148" s="35"/>
      <c r="S148" s="35"/>
      <c r="T148" s="35"/>
      <c r="U148" s="35"/>
      <c r="V148" s="35"/>
      <c r="W148" s="35"/>
      <c r="X148" s="35"/>
      <c r="Y148" s="35"/>
      <c r="Z148" s="35"/>
      <c r="AA148" s="35"/>
      <c r="AB148" s="35"/>
      <c r="AC148" s="35"/>
      <c r="AD148" s="35"/>
      <c r="AE148" s="35"/>
      <c r="AF148" s="35"/>
      <c r="AG148" s="35"/>
      <c r="AH148" s="35"/>
      <c r="AI148" s="35"/>
      <c r="AJ148" s="54">
        <v>1</v>
      </c>
      <c r="AK148" s="35"/>
      <c r="AL148" s="34">
        <f t="shared" si="18"/>
        <v>1</v>
      </c>
      <c r="AM148" s="34"/>
      <c r="AN148" s="147"/>
      <c r="AO148" s="308"/>
      <c r="AP148" s="308"/>
      <c r="AQ148" s="308"/>
      <c r="AR148" s="321">
        <v>1</v>
      </c>
      <c r="AS148" s="308"/>
      <c r="AT148" s="308"/>
      <c r="AU148" s="308"/>
      <c r="AV148" s="308"/>
      <c r="AW148" s="308"/>
      <c r="AX148" s="308"/>
      <c r="AY148" s="312"/>
      <c r="AZ148" s="312"/>
      <c r="BA148" s="312"/>
    </row>
    <row r="149" spans="1:53" s="20" customFormat="1" ht="15.75" customHeight="1" x14ac:dyDescent="0.2">
      <c r="A149" s="560"/>
      <c r="B149" s="537"/>
      <c r="C149" s="298">
        <v>177</v>
      </c>
      <c r="D149" s="14" t="s">
        <v>449</v>
      </c>
      <c r="E149" s="28" t="s">
        <v>103</v>
      </c>
      <c r="F149" s="85" t="s">
        <v>193</v>
      </c>
      <c r="G149" s="28" t="s">
        <v>474</v>
      </c>
      <c r="H149" s="18" t="s">
        <v>4</v>
      </c>
      <c r="I149" s="18" t="s">
        <v>592</v>
      </c>
      <c r="J149" s="11">
        <v>30</v>
      </c>
      <c r="K149" s="11">
        <v>30</v>
      </c>
      <c r="L149" s="203">
        <v>5.4</v>
      </c>
      <c r="M149" s="363">
        <f t="shared" si="22"/>
        <v>6</v>
      </c>
      <c r="N149" s="372">
        <f t="shared" ca="1" si="17"/>
        <v>0</v>
      </c>
      <c r="O149" s="373">
        <f t="shared" ca="1" si="19"/>
        <v>5</v>
      </c>
      <c r="P149" s="381">
        <f t="shared" si="20"/>
        <v>32.400000000000006</v>
      </c>
      <c r="Q149" s="381">
        <f t="shared" ca="1" si="21"/>
        <v>449.5</v>
      </c>
      <c r="R149" s="35"/>
      <c r="S149" s="35"/>
      <c r="T149" s="35"/>
      <c r="U149" s="35"/>
      <c r="V149" s="35"/>
      <c r="W149" s="67">
        <f>SUM(X149:AE149)</f>
        <v>6</v>
      </c>
      <c r="X149" s="35"/>
      <c r="Y149" s="35"/>
      <c r="Z149" s="35"/>
      <c r="AA149" s="35"/>
      <c r="AB149" s="35"/>
      <c r="AC149" s="67">
        <v>6</v>
      </c>
      <c r="AD149" s="35"/>
      <c r="AE149" s="35"/>
      <c r="AF149" s="35"/>
      <c r="AG149" s="35"/>
      <c r="AH149" s="35"/>
      <c r="AI149" s="35"/>
      <c r="AJ149" s="35"/>
      <c r="AK149" s="35"/>
      <c r="AL149" s="34">
        <f t="shared" si="18"/>
        <v>6</v>
      </c>
      <c r="AM149" s="34"/>
      <c r="AN149" s="147"/>
      <c r="AO149" s="308"/>
      <c r="AP149" s="308"/>
      <c r="AQ149" s="308"/>
      <c r="AR149" s="308"/>
      <c r="AS149" s="308"/>
      <c r="AT149" s="308"/>
      <c r="AU149" s="308"/>
      <c r="AV149" s="308"/>
      <c r="AW149" s="308"/>
      <c r="AX149" s="308"/>
      <c r="AY149" s="312"/>
      <c r="AZ149" s="312"/>
      <c r="BA149" s="312"/>
    </row>
    <row r="150" spans="1:53" s="20" customFormat="1" ht="60.75" x14ac:dyDescent="0.2">
      <c r="A150" s="560"/>
      <c r="B150" s="537"/>
      <c r="C150" s="298">
        <v>178</v>
      </c>
      <c r="D150" s="14" t="s">
        <v>60</v>
      </c>
      <c r="E150" s="28" t="s">
        <v>97</v>
      </c>
      <c r="F150" s="85" t="s">
        <v>204</v>
      </c>
      <c r="G150" s="28" t="s">
        <v>343</v>
      </c>
      <c r="H150" s="18" t="s">
        <v>68</v>
      </c>
      <c r="I150" s="18" t="s">
        <v>583</v>
      </c>
      <c r="J150" s="11">
        <v>30</v>
      </c>
      <c r="K150" s="11">
        <v>30</v>
      </c>
      <c r="L150" s="18">
        <v>35.46</v>
      </c>
      <c r="M150" s="363">
        <f t="shared" si="22"/>
        <v>5</v>
      </c>
      <c r="N150" s="372">
        <f t="shared" ca="1" si="17"/>
        <v>1</v>
      </c>
      <c r="O150" s="373">
        <f t="shared" ca="1" si="19"/>
        <v>3</v>
      </c>
      <c r="P150" s="381">
        <f t="shared" si="20"/>
        <v>177.3</v>
      </c>
      <c r="Q150" s="381">
        <f t="shared" ca="1" si="21"/>
        <v>449.5</v>
      </c>
      <c r="R150" s="35"/>
      <c r="S150" s="35"/>
      <c r="T150" s="35"/>
      <c r="U150" s="35"/>
      <c r="V150" s="35"/>
      <c r="W150" s="67">
        <f>SUM(X150:AE150)</f>
        <v>3</v>
      </c>
      <c r="X150" s="35"/>
      <c r="Y150" s="35"/>
      <c r="Z150" s="35"/>
      <c r="AA150" s="35"/>
      <c r="AB150" s="35"/>
      <c r="AC150" s="67">
        <v>3</v>
      </c>
      <c r="AD150" s="35"/>
      <c r="AE150" s="35"/>
      <c r="AF150" s="35"/>
      <c r="AG150" s="35"/>
      <c r="AH150" s="75">
        <v>2</v>
      </c>
      <c r="AI150" s="35"/>
      <c r="AJ150" s="35"/>
      <c r="AK150" s="35"/>
      <c r="AL150" s="34">
        <f t="shared" si="18"/>
        <v>5</v>
      </c>
      <c r="AM150" s="34"/>
      <c r="AN150" s="147"/>
      <c r="AO150" s="321">
        <v>1</v>
      </c>
      <c r="AP150" s="308"/>
      <c r="AQ150" s="308"/>
      <c r="AR150" s="308"/>
      <c r="AS150" s="308"/>
      <c r="AT150" s="308"/>
      <c r="AU150" s="308"/>
      <c r="AV150" s="308"/>
      <c r="AW150" s="308"/>
      <c r="AX150" s="308"/>
      <c r="AY150" s="312"/>
      <c r="AZ150" s="312"/>
      <c r="BA150" s="312"/>
    </row>
    <row r="151" spans="1:53" s="20" customFormat="1" ht="61.5" thickBot="1" x14ac:dyDescent="0.25">
      <c r="A151" s="561"/>
      <c r="B151" s="537"/>
      <c r="C151" s="298">
        <v>179</v>
      </c>
      <c r="D151" s="27" t="s">
        <v>80</v>
      </c>
      <c r="E151" s="33" t="s">
        <v>94</v>
      </c>
      <c r="F151" s="205" t="s">
        <v>193</v>
      </c>
      <c r="G151" s="33" t="s">
        <v>345</v>
      </c>
      <c r="H151" s="25" t="s">
        <v>68</v>
      </c>
      <c r="I151" s="196" t="s">
        <v>612</v>
      </c>
      <c r="J151" s="23">
        <v>30</v>
      </c>
      <c r="K151" s="23">
        <v>30</v>
      </c>
      <c r="L151" s="25">
        <v>36.96</v>
      </c>
      <c r="M151" s="364">
        <f t="shared" si="22"/>
        <v>12</v>
      </c>
      <c r="N151" s="370">
        <f t="shared" ca="1" si="17"/>
        <v>4</v>
      </c>
      <c r="O151" s="373">
        <f t="shared" ca="1" si="19"/>
        <v>2</v>
      </c>
      <c r="P151" s="379">
        <f t="shared" si="20"/>
        <v>443.52</v>
      </c>
      <c r="Q151" s="379">
        <f t="shared" ca="1" si="21"/>
        <v>449.5</v>
      </c>
      <c r="R151" s="42"/>
      <c r="S151" s="42"/>
      <c r="T151" s="42"/>
      <c r="U151" s="42"/>
      <c r="V151" s="42"/>
      <c r="W151" s="74">
        <f>SUM(X151:AE151)</f>
        <v>7</v>
      </c>
      <c r="X151" s="42"/>
      <c r="Y151" s="74">
        <v>3</v>
      </c>
      <c r="Z151" s="42"/>
      <c r="AA151" s="42"/>
      <c r="AB151" s="42"/>
      <c r="AC151" s="74">
        <v>4</v>
      </c>
      <c r="AD151" s="42"/>
      <c r="AE151" s="42"/>
      <c r="AF151" s="42"/>
      <c r="AG151" s="42"/>
      <c r="AH151" s="206">
        <v>5</v>
      </c>
      <c r="AI151" s="42"/>
      <c r="AJ151" s="42"/>
      <c r="AK151" s="42"/>
      <c r="AL151" s="225">
        <f t="shared" si="18"/>
        <v>12</v>
      </c>
      <c r="AM151" s="225"/>
      <c r="AN151" s="175"/>
      <c r="AO151" s="322">
        <v>1</v>
      </c>
      <c r="AP151" s="322">
        <v>3</v>
      </c>
      <c r="AQ151" s="327"/>
      <c r="AR151" s="327"/>
      <c r="AS151" s="327"/>
      <c r="AT151" s="327"/>
      <c r="AU151" s="327"/>
      <c r="AV151" s="327"/>
      <c r="AW151" s="327"/>
      <c r="AX151" s="327"/>
      <c r="AY151" s="327"/>
      <c r="AZ151" s="312"/>
      <c r="BA151" s="312"/>
    </row>
    <row r="152" spans="1:53" s="3" customFormat="1" ht="42" customHeight="1" x14ac:dyDescent="0.2">
      <c r="A152" s="562" t="s">
        <v>494</v>
      </c>
      <c r="B152" s="541">
        <v>8</v>
      </c>
      <c r="C152" s="290">
        <v>192</v>
      </c>
      <c r="D152" s="254" t="s">
        <v>6</v>
      </c>
      <c r="E152" s="255" t="s">
        <v>95</v>
      </c>
      <c r="F152" s="256" t="s">
        <v>204</v>
      </c>
      <c r="G152" s="255" t="s">
        <v>372</v>
      </c>
      <c r="H152" s="255" t="s">
        <v>4</v>
      </c>
      <c r="I152" s="257" t="s">
        <v>583</v>
      </c>
      <c r="J152" s="255">
        <v>30</v>
      </c>
      <c r="K152" s="255">
        <v>30</v>
      </c>
      <c r="L152" s="255">
        <v>3.81</v>
      </c>
      <c r="M152" s="362">
        <f t="shared" si="22"/>
        <v>12</v>
      </c>
      <c r="N152" s="369">
        <f t="shared" ca="1" si="17"/>
        <v>0</v>
      </c>
      <c r="O152" s="375">
        <f t="shared" ca="1" si="19"/>
        <v>5</v>
      </c>
      <c r="P152" s="380">
        <f t="shared" si="20"/>
        <v>45.72</v>
      </c>
      <c r="Q152" s="380">
        <f t="shared" ca="1" si="21"/>
        <v>449.5</v>
      </c>
      <c r="R152" s="43"/>
      <c r="S152" s="52">
        <v>8</v>
      </c>
      <c r="T152" s="43"/>
      <c r="U152" s="43"/>
      <c r="V152" s="93">
        <v>4</v>
      </c>
      <c r="W152" s="43"/>
      <c r="X152" s="43"/>
      <c r="Y152" s="43"/>
      <c r="Z152" s="43"/>
      <c r="AA152" s="43"/>
      <c r="AB152" s="43"/>
      <c r="AC152" s="43"/>
      <c r="AD152" s="43"/>
      <c r="AE152" s="43"/>
      <c r="AF152" s="43"/>
      <c r="AG152" s="43"/>
      <c r="AH152" s="43"/>
      <c r="AI152" s="43"/>
      <c r="AJ152" s="43"/>
      <c r="AK152" s="43"/>
      <c r="AL152" s="224">
        <f t="shared" si="18"/>
        <v>12</v>
      </c>
      <c r="AM152" s="224"/>
      <c r="AN152" s="129"/>
      <c r="AO152" s="311"/>
      <c r="AP152" s="311"/>
      <c r="AQ152" s="313"/>
      <c r="AR152" s="313"/>
      <c r="AS152" s="313"/>
      <c r="AT152" s="313"/>
      <c r="AU152" s="313"/>
      <c r="AV152" s="313"/>
      <c r="AW152" s="313"/>
      <c r="AX152" s="328"/>
      <c r="AY152" s="328"/>
      <c r="AZ152" s="311"/>
      <c r="BA152" s="311"/>
    </row>
    <row r="153" spans="1:53" s="3" customFormat="1" ht="30.75" customHeight="1" x14ac:dyDescent="0.2">
      <c r="A153" s="563"/>
      <c r="B153" s="542"/>
      <c r="C153" s="291">
        <v>193</v>
      </c>
      <c r="D153" s="258" t="s">
        <v>7</v>
      </c>
      <c r="E153" s="259" t="s">
        <v>95</v>
      </c>
      <c r="F153" s="260" t="s">
        <v>204</v>
      </c>
      <c r="G153" s="259" t="s">
        <v>371</v>
      </c>
      <c r="H153" s="261" t="s">
        <v>4</v>
      </c>
      <c r="I153" s="259" t="s">
        <v>583</v>
      </c>
      <c r="J153" s="262">
        <v>30</v>
      </c>
      <c r="K153" s="259">
        <v>30</v>
      </c>
      <c r="L153" s="259">
        <v>7.22</v>
      </c>
      <c r="M153" s="364">
        <f t="shared" si="22"/>
        <v>16</v>
      </c>
      <c r="N153" s="372">
        <f t="shared" ca="1" si="17"/>
        <v>0</v>
      </c>
      <c r="O153" s="373">
        <f t="shared" ca="1" si="19"/>
        <v>1</v>
      </c>
      <c r="P153" s="381">
        <f t="shared" si="20"/>
        <v>115.52</v>
      </c>
      <c r="Q153" s="381">
        <f t="shared" ca="1" si="21"/>
        <v>449.5</v>
      </c>
      <c r="R153" s="47"/>
      <c r="S153" s="49">
        <v>12</v>
      </c>
      <c r="T153" s="47"/>
      <c r="U153" s="47"/>
      <c r="V153" s="66">
        <v>4</v>
      </c>
      <c r="W153" s="35"/>
      <c r="X153" s="47"/>
      <c r="Y153" s="47"/>
      <c r="Z153" s="47"/>
      <c r="AA153" s="47"/>
      <c r="AB153" s="47"/>
      <c r="AC153" s="47"/>
      <c r="AD153" s="47"/>
      <c r="AE153" s="47"/>
      <c r="AF153" s="47"/>
      <c r="AG153" s="47"/>
      <c r="AH153" s="47"/>
      <c r="AI153" s="47"/>
      <c r="AJ153" s="47"/>
      <c r="AK153" s="47"/>
      <c r="AL153" s="34">
        <f t="shared" si="18"/>
        <v>16</v>
      </c>
      <c r="AM153" s="34"/>
      <c r="AN153" s="147"/>
      <c r="AO153" s="306"/>
      <c r="AP153" s="306"/>
      <c r="AQ153" s="307"/>
      <c r="AR153" s="307"/>
      <c r="AS153" s="307"/>
      <c r="AT153" s="307"/>
      <c r="AU153" s="307"/>
      <c r="AV153" s="307"/>
      <c r="AW153" s="307"/>
      <c r="AX153" s="308"/>
      <c r="AY153" s="308"/>
      <c r="AZ153" s="312"/>
      <c r="BA153" s="312"/>
    </row>
    <row r="154" spans="1:53" s="3" customFormat="1" ht="32.25" customHeight="1" x14ac:dyDescent="0.2">
      <c r="A154" s="563"/>
      <c r="B154" s="542"/>
      <c r="C154" s="291">
        <v>194</v>
      </c>
      <c r="D154" s="258" t="s">
        <v>9</v>
      </c>
      <c r="E154" s="259" t="s">
        <v>95</v>
      </c>
      <c r="F154" s="260" t="s">
        <v>204</v>
      </c>
      <c r="G154" s="259" t="s">
        <v>370</v>
      </c>
      <c r="H154" s="261" t="s">
        <v>4</v>
      </c>
      <c r="I154" s="259" t="s">
        <v>583</v>
      </c>
      <c r="J154" s="262">
        <v>30</v>
      </c>
      <c r="K154" s="259">
        <v>30</v>
      </c>
      <c r="L154" s="259">
        <v>10.15</v>
      </c>
      <c r="M154" s="364">
        <f t="shared" si="22"/>
        <v>8</v>
      </c>
      <c r="N154" s="372">
        <f t="shared" ca="1" si="17"/>
        <v>2</v>
      </c>
      <c r="O154" s="373">
        <f t="shared" ca="1" si="19"/>
        <v>0</v>
      </c>
      <c r="P154" s="381">
        <f t="shared" si="20"/>
        <v>81.2</v>
      </c>
      <c r="Q154" s="381">
        <f t="shared" ca="1" si="21"/>
        <v>449.5</v>
      </c>
      <c r="R154" s="36"/>
      <c r="S154" s="49">
        <v>4</v>
      </c>
      <c r="T154" s="36"/>
      <c r="U154" s="36"/>
      <c r="V154" s="63">
        <v>4</v>
      </c>
      <c r="W154" s="35"/>
      <c r="X154" s="36"/>
      <c r="Y154" s="36"/>
      <c r="Z154" s="36"/>
      <c r="AA154" s="36"/>
      <c r="AB154" s="36"/>
      <c r="AC154" s="36"/>
      <c r="AD154" s="36"/>
      <c r="AE154" s="36"/>
      <c r="AF154" s="36"/>
      <c r="AG154" s="36"/>
      <c r="AH154" s="36"/>
      <c r="AI154" s="36"/>
      <c r="AJ154" s="36"/>
      <c r="AK154" s="35"/>
      <c r="AL154" s="34">
        <f t="shared" si="18"/>
        <v>8</v>
      </c>
      <c r="AM154" s="34"/>
      <c r="AN154" s="147"/>
      <c r="AO154" s="306"/>
      <c r="AP154" s="306"/>
      <c r="AQ154" s="307"/>
      <c r="AR154" s="307"/>
      <c r="AS154" s="307"/>
      <c r="AT154" s="307"/>
      <c r="AU154" s="307"/>
      <c r="AV154" s="307"/>
      <c r="AW154" s="307"/>
      <c r="AX154" s="308"/>
      <c r="AY154" s="308"/>
      <c r="AZ154" s="322">
        <v>2</v>
      </c>
      <c r="BA154" s="312"/>
    </row>
    <row r="155" spans="1:53" s="3" customFormat="1" ht="27.75" customHeight="1" x14ac:dyDescent="0.2">
      <c r="A155" s="563"/>
      <c r="B155" s="542"/>
      <c r="C155" s="291">
        <v>195</v>
      </c>
      <c r="D155" s="258" t="s">
        <v>8</v>
      </c>
      <c r="E155" s="259" t="s">
        <v>95</v>
      </c>
      <c r="F155" s="260" t="s">
        <v>204</v>
      </c>
      <c r="G155" s="259" t="s">
        <v>373</v>
      </c>
      <c r="H155" s="261" t="s">
        <v>4</v>
      </c>
      <c r="I155" s="259" t="s">
        <v>583</v>
      </c>
      <c r="J155" s="262">
        <v>30</v>
      </c>
      <c r="K155" s="259">
        <v>30</v>
      </c>
      <c r="L155" s="259">
        <v>6.87</v>
      </c>
      <c r="M155" s="364">
        <f t="shared" si="22"/>
        <v>14</v>
      </c>
      <c r="N155" s="372">
        <f t="shared" ca="1" si="17"/>
        <v>0</v>
      </c>
      <c r="O155" s="373">
        <f t="shared" ca="1" si="19"/>
        <v>1</v>
      </c>
      <c r="P155" s="381">
        <f t="shared" si="20"/>
        <v>96.18</v>
      </c>
      <c r="Q155" s="381">
        <f t="shared" ca="1" si="21"/>
        <v>449.5</v>
      </c>
      <c r="R155" s="36"/>
      <c r="S155" s="49">
        <v>10</v>
      </c>
      <c r="T155" s="36"/>
      <c r="U155" s="36"/>
      <c r="V155" s="63">
        <v>4</v>
      </c>
      <c r="W155" s="35"/>
      <c r="X155" s="36"/>
      <c r="Y155" s="36"/>
      <c r="Z155" s="36"/>
      <c r="AA155" s="36"/>
      <c r="AB155" s="36"/>
      <c r="AC155" s="36"/>
      <c r="AD155" s="36"/>
      <c r="AE155" s="36"/>
      <c r="AF155" s="36"/>
      <c r="AG155" s="36"/>
      <c r="AH155" s="36"/>
      <c r="AI155" s="36"/>
      <c r="AJ155" s="36"/>
      <c r="AK155" s="35"/>
      <c r="AL155" s="34">
        <f t="shared" si="18"/>
        <v>14</v>
      </c>
      <c r="AM155" s="34"/>
      <c r="AN155" s="147"/>
      <c r="AO155" s="306"/>
      <c r="AP155" s="306"/>
      <c r="AQ155" s="307"/>
      <c r="AR155" s="307"/>
      <c r="AS155" s="307"/>
      <c r="AT155" s="307"/>
      <c r="AU155" s="307"/>
      <c r="AV155" s="307"/>
      <c r="AW155" s="307"/>
      <c r="AX155" s="308"/>
      <c r="AY155" s="308"/>
      <c r="AZ155" s="312"/>
      <c r="BA155" s="312"/>
    </row>
    <row r="156" spans="1:53" s="3" customFormat="1" ht="27.75" customHeight="1" x14ac:dyDescent="0.2">
      <c r="A156" s="563"/>
      <c r="B156" s="542"/>
      <c r="C156" s="291">
        <v>196</v>
      </c>
      <c r="D156" s="263" t="s">
        <v>75</v>
      </c>
      <c r="E156" s="259" t="s">
        <v>95</v>
      </c>
      <c r="F156" s="260" t="s">
        <v>204</v>
      </c>
      <c r="G156" s="259" t="s">
        <v>364</v>
      </c>
      <c r="H156" s="261" t="s">
        <v>4</v>
      </c>
      <c r="I156" s="259" t="s">
        <v>583</v>
      </c>
      <c r="J156" s="262">
        <v>30</v>
      </c>
      <c r="K156" s="259">
        <v>30</v>
      </c>
      <c r="L156" s="259">
        <v>34.11</v>
      </c>
      <c r="M156" s="364">
        <f t="shared" si="22"/>
        <v>4</v>
      </c>
      <c r="N156" s="372">
        <f t="shared" ca="1" si="17"/>
        <v>4</v>
      </c>
      <c r="O156" s="373">
        <f t="shared" ca="1" si="19"/>
        <v>6</v>
      </c>
      <c r="P156" s="381">
        <f t="shared" si="20"/>
        <v>136.44</v>
      </c>
      <c r="Q156" s="381">
        <f t="shared" ca="1" si="21"/>
        <v>449.5</v>
      </c>
      <c r="R156" s="36"/>
      <c r="S156" s="36"/>
      <c r="T156" s="36"/>
      <c r="U156" s="36"/>
      <c r="V156" s="36"/>
      <c r="W156" s="35"/>
      <c r="X156" s="36"/>
      <c r="Y156" s="36"/>
      <c r="Z156" s="36"/>
      <c r="AA156" s="36"/>
      <c r="AB156" s="36"/>
      <c r="AC156" s="36"/>
      <c r="AD156" s="36"/>
      <c r="AE156" s="36"/>
      <c r="AF156" s="36"/>
      <c r="AG156" s="36"/>
      <c r="AH156" s="76">
        <v>2</v>
      </c>
      <c r="AI156" s="36"/>
      <c r="AJ156" s="79">
        <v>2</v>
      </c>
      <c r="AK156" s="35"/>
      <c r="AL156" s="34">
        <f t="shared" si="18"/>
        <v>4</v>
      </c>
      <c r="AM156" s="34"/>
      <c r="AN156" s="147"/>
      <c r="AO156" s="320">
        <v>1</v>
      </c>
      <c r="AP156" s="306"/>
      <c r="AQ156" s="307"/>
      <c r="AR156" s="321">
        <v>2</v>
      </c>
      <c r="AS156" s="321">
        <v>1</v>
      </c>
      <c r="AT156" s="307"/>
      <c r="AU156" s="307"/>
      <c r="AV156" s="307"/>
      <c r="AW156" s="307"/>
      <c r="AX156" s="308"/>
      <c r="AY156" s="308"/>
      <c r="AZ156" s="312"/>
      <c r="BA156" s="312"/>
    </row>
    <row r="157" spans="1:53" s="3" customFormat="1" ht="30.75" customHeight="1" x14ac:dyDescent="0.2">
      <c r="A157" s="563"/>
      <c r="B157" s="542"/>
      <c r="C157" s="291">
        <v>197</v>
      </c>
      <c r="D157" s="263" t="s">
        <v>12</v>
      </c>
      <c r="E157" s="259" t="s">
        <v>95</v>
      </c>
      <c r="F157" s="260" t="s">
        <v>204</v>
      </c>
      <c r="G157" s="259" t="s">
        <v>368</v>
      </c>
      <c r="H157" s="261" t="s">
        <v>4</v>
      </c>
      <c r="I157" s="259" t="s">
        <v>583</v>
      </c>
      <c r="J157" s="262">
        <v>30</v>
      </c>
      <c r="K157" s="259">
        <v>30</v>
      </c>
      <c r="L157" s="259">
        <v>11.29</v>
      </c>
      <c r="M157" s="364">
        <f t="shared" si="22"/>
        <v>22</v>
      </c>
      <c r="N157" s="372">
        <f t="shared" ca="1" si="17"/>
        <v>13</v>
      </c>
      <c r="O157" s="373">
        <f t="shared" ca="1" si="19"/>
        <v>4</v>
      </c>
      <c r="P157" s="381">
        <f t="shared" si="20"/>
        <v>248.38</v>
      </c>
      <c r="Q157" s="381">
        <f t="shared" ca="1" si="21"/>
        <v>449.5</v>
      </c>
      <c r="R157" s="36"/>
      <c r="S157" s="49">
        <v>9</v>
      </c>
      <c r="T157" s="36"/>
      <c r="U157" s="36"/>
      <c r="V157" s="63">
        <v>8</v>
      </c>
      <c r="W157" s="35"/>
      <c r="X157" s="36"/>
      <c r="Y157" s="36"/>
      <c r="Z157" s="36"/>
      <c r="AA157" s="36"/>
      <c r="AB157" s="36"/>
      <c r="AC157" s="36"/>
      <c r="AD157" s="36"/>
      <c r="AE157" s="36"/>
      <c r="AF157" s="36"/>
      <c r="AG157" s="36"/>
      <c r="AH157" s="36"/>
      <c r="AI157" s="36"/>
      <c r="AJ157" s="79">
        <v>5</v>
      </c>
      <c r="AK157" s="35"/>
      <c r="AL157" s="34">
        <f t="shared" si="18"/>
        <v>22</v>
      </c>
      <c r="AM157" s="54">
        <v>3</v>
      </c>
      <c r="AN157" s="147"/>
      <c r="AO157" s="319"/>
      <c r="AP157" s="306"/>
      <c r="AQ157" s="307"/>
      <c r="AR157" s="321">
        <v>5</v>
      </c>
      <c r="AS157" s="307"/>
      <c r="AT157" s="307"/>
      <c r="AU157" s="307"/>
      <c r="AV157" s="307"/>
      <c r="AW157" s="307"/>
      <c r="AX157" s="308"/>
      <c r="AY157" s="308"/>
      <c r="AZ157" s="322">
        <v>5</v>
      </c>
      <c r="BA157" s="312"/>
    </row>
    <row r="158" spans="1:53" s="3" customFormat="1" ht="29.25" customHeight="1" x14ac:dyDescent="0.2">
      <c r="A158" s="563"/>
      <c r="B158" s="542"/>
      <c r="C158" s="291">
        <v>198</v>
      </c>
      <c r="D158" s="263" t="s">
        <v>10</v>
      </c>
      <c r="E158" s="259" t="s">
        <v>95</v>
      </c>
      <c r="F158" s="260" t="s">
        <v>204</v>
      </c>
      <c r="G158" s="259" t="s">
        <v>366</v>
      </c>
      <c r="H158" s="261" t="s">
        <v>4</v>
      </c>
      <c r="I158" s="259" t="s">
        <v>583</v>
      </c>
      <c r="J158" s="262">
        <v>30</v>
      </c>
      <c r="K158" s="259">
        <v>30</v>
      </c>
      <c r="L158" s="259">
        <v>5.27</v>
      </c>
      <c r="M158" s="364">
        <f t="shared" si="22"/>
        <v>26</v>
      </c>
      <c r="N158" s="372">
        <f t="shared" ca="1" si="17"/>
        <v>10</v>
      </c>
      <c r="O158" s="373">
        <f t="shared" ca="1" si="19"/>
        <v>4</v>
      </c>
      <c r="P158" s="381">
        <f t="shared" si="20"/>
        <v>137.01999999999998</v>
      </c>
      <c r="Q158" s="381">
        <f t="shared" ca="1" si="21"/>
        <v>449.5</v>
      </c>
      <c r="R158" s="36"/>
      <c r="S158" s="49">
        <v>13</v>
      </c>
      <c r="T158" s="36"/>
      <c r="U158" s="36"/>
      <c r="V158" s="63">
        <v>8</v>
      </c>
      <c r="W158" s="35"/>
      <c r="X158" s="36"/>
      <c r="Y158" s="36"/>
      <c r="Z158" s="36"/>
      <c r="AA158" s="36"/>
      <c r="AB158" s="36"/>
      <c r="AC158" s="36"/>
      <c r="AD158" s="36"/>
      <c r="AE158" s="36"/>
      <c r="AF158" s="36"/>
      <c r="AG158" s="36"/>
      <c r="AH158" s="36"/>
      <c r="AI158" s="36"/>
      <c r="AJ158" s="79">
        <v>5</v>
      </c>
      <c r="AK158" s="35"/>
      <c r="AL158" s="34">
        <f t="shared" si="18"/>
        <v>26</v>
      </c>
      <c r="AM158" s="54">
        <v>5</v>
      </c>
      <c r="AN158" s="147"/>
      <c r="AO158" s="319"/>
      <c r="AP158" s="306"/>
      <c r="AQ158" s="307"/>
      <c r="AR158" s="321">
        <v>5</v>
      </c>
      <c r="AS158" s="307"/>
      <c r="AT158" s="307"/>
      <c r="AU158" s="307"/>
      <c r="AV158" s="307"/>
      <c r="AW158" s="307"/>
      <c r="AX158" s="308"/>
      <c r="AY158" s="308"/>
      <c r="AZ158" s="312"/>
      <c r="BA158" s="312"/>
    </row>
    <row r="159" spans="1:53" s="3" customFormat="1" ht="35.25" customHeight="1" x14ac:dyDescent="0.2">
      <c r="A159" s="563"/>
      <c r="B159" s="542"/>
      <c r="C159" s="291">
        <v>199</v>
      </c>
      <c r="D159" s="263" t="s">
        <v>73</v>
      </c>
      <c r="E159" s="259" t="s">
        <v>95</v>
      </c>
      <c r="F159" s="260" t="s">
        <v>204</v>
      </c>
      <c r="G159" s="259" t="s">
        <v>366</v>
      </c>
      <c r="H159" s="261" t="s">
        <v>4</v>
      </c>
      <c r="I159" s="259" t="s">
        <v>583</v>
      </c>
      <c r="J159" s="262">
        <v>30</v>
      </c>
      <c r="K159" s="259">
        <v>30</v>
      </c>
      <c r="L159" s="259">
        <v>27.05</v>
      </c>
      <c r="M159" s="364">
        <f t="shared" si="22"/>
        <v>8</v>
      </c>
      <c r="N159" s="372">
        <f t="shared" ca="1" si="17"/>
        <v>4</v>
      </c>
      <c r="O159" s="373">
        <f t="shared" ca="1" si="19"/>
        <v>5</v>
      </c>
      <c r="P159" s="381">
        <f t="shared" si="20"/>
        <v>216.4</v>
      </c>
      <c r="Q159" s="381">
        <f t="shared" ca="1" si="21"/>
        <v>449.5</v>
      </c>
      <c r="R159" s="36"/>
      <c r="S159" s="36"/>
      <c r="T159" s="36"/>
      <c r="U159" s="36"/>
      <c r="V159" s="63">
        <v>4</v>
      </c>
      <c r="W159" s="35"/>
      <c r="X159" s="36"/>
      <c r="Y159" s="36"/>
      <c r="Z159" s="36"/>
      <c r="AA159" s="36"/>
      <c r="AB159" s="36"/>
      <c r="AC159" s="36"/>
      <c r="AD159" s="36"/>
      <c r="AE159" s="36"/>
      <c r="AF159" s="36"/>
      <c r="AG159" s="36"/>
      <c r="AH159" s="76">
        <v>2</v>
      </c>
      <c r="AI159" s="36"/>
      <c r="AJ159" s="79">
        <v>2</v>
      </c>
      <c r="AK159" s="35"/>
      <c r="AL159" s="34">
        <f t="shared" si="18"/>
        <v>8</v>
      </c>
      <c r="AM159" s="34"/>
      <c r="AN159" s="147"/>
      <c r="AO159" s="320">
        <v>1</v>
      </c>
      <c r="AP159" s="306"/>
      <c r="AQ159" s="307"/>
      <c r="AR159" s="321">
        <v>2</v>
      </c>
      <c r="AS159" s="321">
        <v>1</v>
      </c>
      <c r="AT159" s="307"/>
      <c r="AU159" s="307"/>
      <c r="AV159" s="307"/>
      <c r="AW159" s="307"/>
      <c r="AX159" s="308"/>
      <c r="AY159" s="308"/>
      <c r="AZ159" s="312"/>
      <c r="BA159" s="312"/>
    </row>
    <row r="160" spans="1:53" s="15" customFormat="1" ht="27.75" customHeight="1" x14ac:dyDescent="0.2">
      <c r="A160" s="563"/>
      <c r="B160" s="542"/>
      <c r="C160" s="291">
        <v>200</v>
      </c>
      <c r="D160" s="263" t="s">
        <v>76</v>
      </c>
      <c r="E160" s="259" t="s">
        <v>95</v>
      </c>
      <c r="F160" s="260" t="s">
        <v>204</v>
      </c>
      <c r="G160" s="259" t="s">
        <v>365</v>
      </c>
      <c r="H160" s="261" t="s">
        <v>4</v>
      </c>
      <c r="I160" s="259" t="s">
        <v>583</v>
      </c>
      <c r="J160" s="262">
        <v>30</v>
      </c>
      <c r="K160" s="259">
        <v>30</v>
      </c>
      <c r="L160" s="259">
        <v>47.54</v>
      </c>
      <c r="M160" s="364">
        <f t="shared" si="22"/>
        <v>10</v>
      </c>
      <c r="N160" s="372">
        <f t="shared" ca="1" si="17"/>
        <v>2</v>
      </c>
      <c r="O160" s="373">
        <f t="shared" ca="1" si="19"/>
        <v>3</v>
      </c>
      <c r="P160" s="381">
        <f t="shared" si="20"/>
        <v>475.4</v>
      </c>
      <c r="Q160" s="381">
        <f t="shared" ca="1" si="21"/>
        <v>449.5</v>
      </c>
      <c r="R160" s="36"/>
      <c r="S160" s="36"/>
      <c r="T160" s="36"/>
      <c r="U160" s="36"/>
      <c r="V160" s="63">
        <v>8</v>
      </c>
      <c r="W160" s="35"/>
      <c r="X160" s="36"/>
      <c r="Y160" s="36"/>
      <c r="Z160" s="36"/>
      <c r="AA160" s="36"/>
      <c r="AB160" s="36"/>
      <c r="AC160" s="36"/>
      <c r="AD160" s="36"/>
      <c r="AE160" s="36"/>
      <c r="AF160" s="36"/>
      <c r="AG160" s="36"/>
      <c r="AH160" s="76">
        <v>2</v>
      </c>
      <c r="AI160" s="36"/>
      <c r="AJ160" s="36"/>
      <c r="AK160" s="35"/>
      <c r="AL160" s="34">
        <f t="shared" si="18"/>
        <v>10</v>
      </c>
      <c r="AM160" s="34"/>
      <c r="AN160" s="147"/>
      <c r="AO160" s="320">
        <v>1</v>
      </c>
      <c r="AP160" s="306"/>
      <c r="AQ160" s="306"/>
      <c r="AR160" s="306"/>
      <c r="AS160" s="320">
        <v>1</v>
      </c>
      <c r="AT160" s="306"/>
      <c r="AU160" s="306"/>
      <c r="AV160" s="306"/>
      <c r="AW160" s="306"/>
      <c r="AX160" s="308"/>
      <c r="AY160" s="308"/>
      <c r="AZ160" s="312"/>
      <c r="BA160" s="312"/>
    </row>
    <row r="161" spans="1:53" s="15" customFormat="1" ht="40.5" customHeight="1" x14ac:dyDescent="0.2">
      <c r="A161" s="563"/>
      <c r="B161" s="542"/>
      <c r="C161" s="291">
        <v>201</v>
      </c>
      <c r="D161" s="263" t="s">
        <v>74</v>
      </c>
      <c r="E161" s="259" t="s">
        <v>95</v>
      </c>
      <c r="F161" s="260" t="s">
        <v>204</v>
      </c>
      <c r="G161" s="259" t="s">
        <v>365</v>
      </c>
      <c r="H161" s="259" t="s">
        <v>4</v>
      </c>
      <c r="I161" s="259" t="s">
        <v>583</v>
      </c>
      <c r="J161" s="262">
        <v>30</v>
      </c>
      <c r="K161" s="259">
        <v>30</v>
      </c>
      <c r="L161" s="259">
        <v>4.6100000000000003</v>
      </c>
      <c r="M161" s="364">
        <f t="shared" si="22"/>
        <v>8</v>
      </c>
      <c r="N161" s="372">
        <f t="shared" ca="1" si="17"/>
        <v>6</v>
      </c>
      <c r="O161" s="373">
        <f t="shared" ca="1" si="19"/>
        <v>2</v>
      </c>
      <c r="P161" s="381">
        <f t="shared" si="20"/>
        <v>36.880000000000003</v>
      </c>
      <c r="Q161" s="381">
        <f t="shared" ca="1" si="21"/>
        <v>449.5</v>
      </c>
      <c r="R161" s="36"/>
      <c r="S161" s="51">
        <v>8</v>
      </c>
      <c r="T161" s="36"/>
      <c r="U161" s="36"/>
      <c r="V161" s="36"/>
      <c r="W161" s="35"/>
      <c r="X161" s="36"/>
      <c r="Y161" s="36"/>
      <c r="Z161" s="36"/>
      <c r="AA161" s="36"/>
      <c r="AB161" s="36"/>
      <c r="AC161" s="36"/>
      <c r="AD161" s="36"/>
      <c r="AE161" s="36"/>
      <c r="AF161" s="36"/>
      <c r="AG161" s="36"/>
      <c r="AH161" s="36"/>
      <c r="AI161" s="36"/>
      <c r="AJ161" s="36"/>
      <c r="AK161" s="35"/>
      <c r="AL161" s="34">
        <f t="shared" si="18"/>
        <v>8</v>
      </c>
      <c r="AM161" s="34"/>
      <c r="AN161" s="147"/>
      <c r="AO161" s="306"/>
      <c r="AP161" s="306"/>
      <c r="AQ161" s="306"/>
      <c r="AR161" s="306"/>
      <c r="AS161" s="306"/>
      <c r="AT161" s="306"/>
      <c r="AU161" s="306"/>
      <c r="AV161" s="306"/>
      <c r="AW161" s="306"/>
      <c r="AX161" s="308"/>
      <c r="AY161" s="308"/>
      <c r="AZ161" s="322">
        <v>6</v>
      </c>
      <c r="BA161" s="312"/>
    </row>
    <row r="162" spans="1:53" s="15" customFormat="1" ht="29.25" customHeight="1" x14ac:dyDescent="0.2">
      <c r="A162" s="563"/>
      <c r="B162" s="542"/>
      <c r="C162" s="291">
        <v>202</v>
      </c>
      <c r="D162" s="263" t="s">
        <v>11</v>
      </c>
      <c r="E162" s="259" t="s">
        <v>95</v>
      </c>
      <c r="F162" s="264" t="s">
        <v>204</v>
      </c>
      <c r="G162" s="259" t="s">
        <v>367</v>
      </c>
      <c r="H162" s="259" t="s">
        <v>4</v>
      </c>
      <c r="I162" s="259" t="s">
        <v>583</v>
      </c>
      <c r="J162" s="262">
        <v>30</v>
      </c>
      <c r="K162" s="259">
        <v>30</v>
      </c>
      <c r="L162" s="259">
        <v>6.46</v>
      </c>
      <c r="M162" s="364">
        <f t="shared" si="22"/>
        <v>24</v>
      </c>
      <c r="N162" s="372">
        <f t="shared" ca="1" si="17"/>
        <v>8</v>
      </c>
      <c r="O162" s="373">
        <f t="shared" ca="1" si="19"/>
        <v>5</v>
      </c>
      <c r="P162" s="381">
        <f t="shared" si="20"/>
        <v>155.04</v>
      </c>
      <c r="Q162" s="381">
        <f t="shared" ca="1" si="21"/>
        <v>449.5</v>
      </c>
      <c r="R162" s="36"/>
      <c r="S162" s="49">
        <v>11</v>
      </c>
      <c r="T162" s="36"/>
      <c r="U162" s="36"/>
      <c r="V162" s="63">
        <v>8</v>
      </c>
      <c r="W162" s="35"/>
      <c r="X162" s="36"/>
      <c r="Y162" s="36"/>
      <c r="Z162" s="36"/>
      <c r="AA162" s="36"/>
      <c r="AB162" s="36"/>
      <c r="AC162" s="36"/>
      <c r="AD162" s="36"/>
      <c r="AE162" s="36"/>
      <c r="AF162" s="36"/>
      <c r="AG162" s="36"/>
      <c r="AH162" s="36"/>
      <c r="AI162" s="36"/>
      <c r="AJ162" s="79">
        <v>5</v>
      </c>
      <c r="AK162" s="35"/>
      <c r="AL162" s="34">
        <f t="shared" si="18"/>
        <v>24</v>
      </c>
      <c r="AM162" s="54">
        <v>3</v>
      </c>
      <c r="AN162" s="147"/>
      <c r="AO162" s="306"/>
      <c r="AP162" s="306"/>
      <c r="AQ162" s="306"/>
      <c r="AR162" s="320">
        <v>5</v>
      </c>
      <c r="AS162" s="306"/>
      <c r="AT162" s="306"/>
      <c r="AU162" s="306"/>
      <c r="AV162" s="306"/>
      <c r="AW162" s="306"/>
      <c r="AX162" s="308"/>
      <c r="AY162" s="308"/>
      <c r="AZ162" s="312"/>
      <c r="BA162" s="312"/>
    </row>
    <row r="163" spans="1:53" s="15" customFormat="1" ht="30.75" customHeight="1" x14ac:dyDescent="0.2">
      <c r="A163" s="563"/>
      <c r="B163" s="542"/>
      <c r="C163" s="291">
        <v>203</v>
      </c>
      <c r="D163" s="263" t="s">
        <v>188</v>
      </c>
      <c r="E163" s="259" t="s">
        <v>95</v>
      </c>
      <c r="F163" s="264" t="s">
        <v>204</v>
      </c>
      <c r="G163" s="259" t="s">
        <v>377</v>
      </c>
      <c r="H163" s="259" t="s">
        <v>4</v>
      </c>
      <c r="I163" s="259" t="s">
        <v>583</v>
      </c>
      <c r="J163" s="262">
        <v>30</v>
      </c>
      <c r="K163" s="259">
        <v>30</v>
      </c>
      <c r="L163" s="259">
        <v>8.42</v>
      </c>
      <c r="M163" s="364">
        <f t="shared" si="22"/>
        <v>5</v>
      </c>
      <c r="N163" s="372">
        <f t="shared" ca="1" si="17"/>
        <v>0</v>
      </c>
      <c r="O163" s="373">
        <f t="shared" ca="1" si="19"/>
        <v>1</v>
      </c>
      <c r="P163" s="381">
        <f t="shared" si="20"/>
        <v>42.1</v>
      </c>
      <c r="Q163" s="381">
        <f t="shared" ca="1" si="21"/>
        <v>449.5</v>
      </c>
      <c r="R163" s="36"/>
      <c r="S163" s="35"/>
      <c r="T163" s="36"/>
      <c r="U163" s="36"/>
      <c r="V163" s="36"/>
      <c r="W163" s="67">
        <f t="shared" ref="W163:W169" si="23">SUM(X163:AE163)</f>
        <v>5</v>
      </c>
      <c r="X163" s="36"/>
      <c r="Y163" s="36"/>
      <c r="Z163" s="36"/>
      <c r="AA163" s="36"/>
      <c r="AB163" s="36"/>
      <c r="AC163" s="68">
        <v>5</v>
      </c>
      <c r="AD163" s="36"/>
      <c r="AE163" s="36"/>
      <c r="AF163" s="36"/>
      <c r="AG163" s="36"/>
      <c r="AH163" s="36"/>
      <c r="AI163" s="36"/>
      <c r="AJ163" s="36"/>
      <c r="AK163" s="35"/>
      <c r="AL163" s="34">
        <f t="shared" si="18"/>
        <v>5</v>
      </c>
      <c r="AM163" s="34"/>
      <c r="AN163" s="147"/>
      <c r="AO163" s="306"/>
      <c r="AP163" s="306"/>
      <c r="AQ163" s="306"/>
      <c r="AR163" s="306"/>
      <c r="AS163" s="306"/>
      <c r="AT163" s="306"/>
      <c r="AU163" s="306"/>
      <c r="AV163" s="306"/>
      <c r="AW163" s="306"/>
      <c r="AX163" s="308"/>
      <c r="AY163" s="308"/>
      <c r="AZ163" s="312"/>
      <c r="BA163" s="312"/>
    </row>
    <row r="164" spans="1:53" s="15" customFormat="1" ht="27" customHeight="1" x14ac:dyDescent="0.2">
      <c r="A164" s="563"/>
      <c r="B164" s="542"/>
      <c r="C164" s="291">
        <v>204</v>
      </c>
      <c r="D164" s="263" t="s">
        <v>189</v>
      </c>
      <c r="E164" s="259" t="s">
        <v>95</v>
      </c>
      <c r="F164" s="264" t="s">
        <v>204</v>
      </c>
      <c r="G164" s="259" t="s">
        <v>377</v>
      </c>
      <c r="H164" s="259" t="s">
        <v>4</v>
      </c>
      <c r="I164" s="259" t="s">
        <v>583</v>
      </c>
      <c r="J164" s="262">
        <v>30</v>
      </c>
      <c r="K164" s="259">
        <v>30</v>
      </c>
      <c r="L164" s="259">
        <v>5.27</v>
      </c>
      <c r="M164" s="364">
        <f t="shared" si="22"/>
        <v>5</v>
      </c>
      <c r="N164" s="372">
        <f t="shared" ca="1" si="17"/>
        <v>0</v>
      </c>
      <c r="O164" s="373">
        <f t="shared" ca="1" si="19"/>
        <v>0</v>
      </c>
      <c r="P164" s="381">
        <f t="shared" si="20"/>
        <v>26.349999999999998</v>
      </c>
      <c r="Q164" s="381">
        <f t="shared" ca="1" si="21"/>
        <v>449.5</v>
      </c>
      <c r="R164" s="36"/>
      <c r="S164" s="35"/>
      <c r="T164" s="36"/>
      <c r="U164" s="36"/>
      <c r="V164" s="36"/>
      <c r="W164" s="67">
        <f t="shared" si="23"/>
        <v>5</v>
      </c>
      <c r="X164" s="36"/>
      <c r="Y164" s="36"/>
      <c r="Z164" s="36"/>
      <c r="AA164" s="36"/>
      <c r="AB164" s="36"/>
      <c r="AC164" s="68">
        <v>5</v>
      </c>
      <c r="AD164" s="36"/>
      <c r="AE164" s="36"/>
      <c r="AF164" s="36"/>
      <c r="AG164" s="36"/>
      <c r="AH164" s="36"/>
      <c r="AI164" s="36"/>
      <c r="AJ164" s="36"/>
      <c r="AK164" s="35"/>
      <c r="AL164" s="34">
        <f t="shared" si="18"/>
        <v>5</v>
      </c>
      <c r="AM164" s="34"/>
      <c r="AN164" s="147"/>
      <c r="AO164" s="306"/>
      <c r="AP164" s="306"/>
      <c r="AQ164" s="306"/>
      <c r="AR164" s="306"/>
      <c r="AS164" s="306"/>
      <c r="AT164" s="306"/>
      <c r="AU164" s="306"/>
      <c r="AV164" s="306"/>
      <c r="AW164" s="306"/>
      <c r="AX164" s="308"/>
      <c r="AY164" s="308"/>
      <c r="AZ164" s="312"/>
      <c r="BA164" s="312"/>
    </row>
    <row r="165" spans="1:53" s="15" customFormat="1" ht="30.75" customHeight="1" x14ac:dyDescent="0.2">
      <c r="A165" s="563"/>
      <c r="B165" s="542"/>
      <c r="C165" s="291">
        <v>205</v>
      </c>
      <c r="D165" s="335" t="s">
        <v>158</v>
      </c>
      <c r="E165" s="259" t="s">
        <v>95</v>
      </c>
      <c r="F165" s="264" t="s">
        <v>204</v>
      </c>
      <c r="G165" s="259" t="s">
        <v>377</v>
      </c>
      <c r="H165" s="259" t="s">
        <v>4</v>
      </c>
      <c r="I165" s="259" t="s">
        <v>583</v>
      </c>
      <c r="J165" s="262">
        <v>30</v>
      </c>
      <c r="K165" s="259">
        <v>30</v>
      </c>
      <c r="L165" s="259">
        <v>12.72</v>
      </c>
      <c r="M165" s="364">
        <f t="shared" si="22"/>
        <v>10</v>
      </c>
      <c r="N165" s="372">
        <f t="shared" ca="1" si="17"/>
        <v>5</v>
      </c>
      <c r="O165" s="373">
        <f t="shared" ca="1" si="19"/>
        <v>1</v>
      </c>
      <c r="P165" s="381">
        <f t="shared" si="20"/>
        <v>127.2</v>
      </c>
      <c r="Q165" s="381">
        <f t="shared" ca="1" si="21"/>
        <v>449.5</v>
      </c>
      <c r="R165" s="36"/>
      <c r="S165" s="34"/>
      <c r="T165" s="36"/>
      <c r="U165" s="36"/>
      <c r="V165" s="58"/>
      <c r="W165" s="67">
        <f t="shared" si="23"/>
        <v>10</v>
      </c>
      <c r="X165" s="58"/>
      <c r="Y165" s="68">
        <v>10</v>
      </c>
      <c r="Z165" s="36"/>
      <c r="AA165" s="36"/>
      <c r="AB165" s="36"/>
      <c r="AC165" s="36"/>
      <c r="AD165" s="36"/>
      <c r="AE165" s="36"/>
      <c r="AF165" s="36"/>
      <c r="AG165" s="36"/>
      <c r="AH165" s="36"/>
      <c r="AI165" s="36"/>
      <c r="AJ165" s="36"/>
      <c r="AK165" s="35"/>
      <c r="AL165" s="34">
        <f t="shared" si="18"/>
        <v>10</v>
      </c>
      <c r="AM165" s="34"/>
      <c r="AN165" s="147"/>
      <c r="AO165" s="306"/>
      <c r="AP165" s="320">
        <v>5</v>
      </c>
      <c r="AQ165" s="306"/>
      <c r="AR165" s="306"/>
      <c r="AS165" s="306"/>
      <c r="AT165" s="306"/>
      <c r="AU165" s="306"/>
      <c r="AV165" s="306"/>
      <c r="AW165" s="306"/>
      <c r="AX165" s="308"/>
      <c r="AY165" s="308"/>
      <c r="AZ165" s="312"/>
      <c r="BA165" s="312"/>
    </row>
    <row r="166" spans="1:53" s="15" customFormat="1" ht="27.75" customHeight="1" x14ac:dyDescent="0.2">
      <c r="A166" s="563"/>
      <c r="B166" s="542"/>
      <c r="C166" s="291">
        <v>206</v>
      </c>
      <c r="D166" s="335" t="s">
        <v>159</v>
      </c>
      <c r="E166" s="259" t="s">
        <v>95</v>
      </c>
      <c r="F166" s="264" t="s">
        <v>204</v>
      </c>
      <c r="G166" s="259" t="s">
        <v>377</v>
      </c>
      <c r="H166" s="259" t="s">
        <v>4</v>
      </c>
      <c r="I166" s="259" t="s">
        <v>583</v>
      </c>
      <c r="J166" s="262">
        <v>30</v>
      </c>
      <c r="K166" s="259">
        <v>30</v>
      </c>
      <c r="L166" s="259">
        <v>2.82</v>
      </c>
      <c r="M166" s="364">
        <f t="shared" si="22"/>
        <v>10</v>
      </c>
      <c r="N166" s="372">
        <f t="shared" ca="1" si="17"/>
        <v>5</v>
      </c>
      <c r="O166" s="373">
        <f t="shared" ca="1" si="19"/>
        <v>6</v>
      </c>
      <c r="P166" s="381">
        <f t="shared" si="20"/>
        <v>28.2</v>
      </c>
      <c r="Q166" s="381">
        <f t="shared" ca="1" si="21"/>
        <v>449.5</v>
      </c>
      <c r="R166" s="36"/>
      <c r="S166" s="34"/>
      <c r="T166" s="36"/>
      <c r="U166" s="36"/>
      <c r="V166" s="58"/>
      <c r="W166" s="67">
        <f t="shared" si="23"/>
        <v>10</v>
      </c>
      <c r="X166" s="58"/>
      <c r="Y166" s="68">
        <v>10</v>
      </c>
      <c r="Z166" s="36"/>
      <c r="AA166" s="36"/>
      <c r="AB166" s="36"/>
      <c r="AC166" s="36"/>
      <c r="AD166" s="36"/>
      <c r="AE166" s="36"/>
      <c r="AF166" s="36"/>
      <c r="AG166" s="36"/>
      <c r="AH166" s="36"/>
      <c r="AI166" s="36"/>
      <c r="AJ166" s="36"/>
      <c r="AK166" s="35"/>
      <c r="AL166" s="34">
        <f t="shared" si="18"/>
        <v>10</v>
      </c>
      <c r="AM166" s="34"/>
      <c r="AN166" s="147"/>
      <c r="AO166" s="306"/>
      <c r="AP166" s="320">
        <v>5</v>
      </c>
      <c r="AQ166" s="306"/>
      <c r="AR166" s="306"/>
      <c r="AS166" s="306"/>
      <c r="AT166" s="306"/>
      <c r="AU166" s="306"/>
      <c r="AV166" s="306"/>
      <c r="AW166" s="306"/>
      <c r="AX166" s="308"/>
      <c r="AY166" s="308"/>
      <c r="AZ166" s="312"/>
      <c r="BA166" s="312"/>
    </row>
    <row r="167" spans="1:53" s="15" customFormat="1" ht="30.75" customHeight="1" x14ac:dyDescent="0.2">
      <c r="A167" s="563"/>
      <c r="B167" s="542"/>
      <c r="C167" s="291">
        <v>207</v>
      </c>
      <c r="D167" s="335" t="s">
        <v>160</v>
      </c>
      <c r="E167" s="259" t="s">
        <v>95</v>
      </c>
      <c r="F167" s="264" t="s">
        <v>204</v>
      </c>
      <c r="G167" s="259" t="s">
        <v>377</v>
      </c>
      <c r="H167" s="259" t="s">
        <v>4</v>
      </c>
      <c r="I167" s="259" t="s">
        <v>583</v>
      </c>
      <c r="J167" s="262">
        <v>30</v>
      </c>
      <c r="K167" s="259">
        <v>30</v>
      </c>
      <c r="L167" s="259">
        <v>3.99</v>
      </c>
      <c r="M167" s="364">
        <f t="shared" si="22"/>
        <v>10</v>
      </c>
      <c r="N167" s="372">
        <f t="shared" ca="1" si="17"/>
        <v>5</v>
      </c>
      <c r="O167" s="373">
        <f t="shared" ca="1" si="19"/>
        <v>4</v>
      </c>
      <c r="P167" s="381">
        <f t="shared" si="20"/>
        <v>39.900000000000006</v>
      </c>
      <c r="Q167" s="381">
        <f t="shared" ca="1" si="21"/>
        <v>449.5</v>
      </c>
      <c r="R167" s="36"/>
      <c r="S167" s="34"/>
      <c r="T167" s="36"/>
      <c r="U167" s="36"/>
      <c r="V167" s="58"/>
      <c r="W167" s="67">
        <f t="shared" si="23"/>
        <v>10</v>
      </c>
      <c r="X167" s="58"/>
      <c r="Y167" s="68">
        <v>10</v>
      </c>
      <c r="Z167" s="36"/>
      <c r="AA167" s="36"/>
      <c r="AB167" s="36"/>
      <c r="AC167" s="36"/>
      <c r="AD167" s="36"/>
      <c r="AE167" s="36"/>
      <c r="AF167" s="36"/>
      <c r="AG167" s="36"/>
      <c r="AH167" s="36"/>
      <c r="AI167" s="36"/>
      <c r="AJ167" s="36"/>
      <c r="AK167" s="35"/>
      <c r="AL167" s="34">
        <f t="shared" si="18"/>
        <v>10</v>
      </c>
      <c r="AM167" s="34"/>
      <c r="AN167" s="147"/>
      <c r="AO167" s="306"/>
      <c r="AP167" s="320">
        <v>5</v>
      </c>
      <c r="AQ167" s="306"/>
      <c r="AR167" s="306"/>
      <c r="AS167" s="306"/>
      <c r="AT167" s="306"/>
      <c r="AU167" s="306"/>
      <c r="AV167" s="306"/>
      <c r="AW167" s="306"/>
      <c r="AX167" s="308"/>
      <c r="AY167" s="308"/>
      <c r="AZ167" s="312"/>
      <c r="BA167" s="312"/>
    </row>
    <row r="168" spans="1:53" s="15" customFormat="1" ht="29.25" customHeight="1" x14ac:dyDescent="0.2">
      <c r="A168" s="563"/>
      <c r="B168" s="542"/>
      <c r="C168" s="291">
        <v>208</v>
      </c>
      <c r="D168" s="263" t="s">
        <v>164</v>
      </c>
      <c r="E168" s="259" t="s">
        <v>95</v>
      </c>
      <c r="F168" s="264" t="s">
        <v>204</v>
      </c>
      <c r="G168" s="259" t="s">
        <v>377</v>
      </c>
      <c r="H168" s="259" t="s">
        <v>4</v>
      </c>
      <c r="I168" s="259" t="s">
        <v>583</v>
      </c>
      <c r="J168" s="262">
        <v>30</v>
      </c>
      <c r="K168" s="259">
        <v>30</v>
      </c>
      <c r="L168" s="259">
        <v>3.31</v>
      </c>
      <c r="M168" s="364">
        <f t="shared" si="22"/>
        <v>3</v>
      </c>
      <c r="N168" s="372">
        <f t="shared" ca="1" si="17"/>
        <v>0</v>
      </c>
      <c r="O168" s="373">
        <f t="shared" ca="1" si="19"/>
        <v>4</v>
      </c>
      <c r="P168" s="381">
        <f t="shared" si="20"/>
        <v>9.93</v>
      </c>
      <c r="Q168" s="381">
        <f t="shared" ca="1" si="21"/>
        <v>449.5</v>
      </c>
      <c r="R168" s="36"/>
      <c r="S168" s="34"/>
      <c r="T168" s="36"/>
      <c r="U168" s="36"/>
      <c r="V168" s="58"/>
      <c r="W168" s="67">
        <f t="shared" si="23"/>
        <v>3</v>
      </c>
      <c r="X168" s="58"/>
      <c r="Y168" s="36"/>
      <c r="Z168" s="36"/>
      <c r="AA168" s="36"/>
      <c r="AB168" s="36"/>
      <c r="AC168" s="68">
        <v>3</v>
      </c>
      <c r="AD168" s="36"/>
      <c r="AE168" s="36"/>
      <c r="AF168" s="36"/>
      <c r="AG168" s="36"/>
      <c r="AH168" s="36"/>
      <c r="AI168" s="36"/>
      <c r="AJ168" s="36"/>
      <c r="AK168" s="35"/>
      <c r="AL168" s="34">
        <f t="shared" si="18"/>
        <v>3</v>
      </c>
      <c r="AM168" s="34"/>
      <c r="AN168" s="147"/>
      <c r="AO168" s="306"/>
      <c r="AP168" s="306"/>
      <c r="AQ168" s="306"/>
      <c r="AR168" s="306"/>
      <c r="AS168" s="306"/>
      <c r="AT168" s="306"/>
      <c r="AU168" s="306"/>
      <c r="AV168" s="306"/>
      <c r="AW168" s="306"/>
      <c r="AX168" s="308"/>
      <c r="AY168" s="308"/>
      <c r="AZ168" s="312"/>
      <c r="BA168" s="312"/>
    </row>
    <row r="169" spans="1:53" s="15" customFormat="1" ht="29.25" customHeight="1" x14ac:dyDescent="0.2">
      <c r="A169" s="563"/>
      <c r="B169" s="542"/>
      <c r="C169" s="291">
        <v>209</v>
      </c>
      <c r="D169" s="263" t="s">
        <v>165</v>
      </c>
      <c r="E169" s="259" t="s">
        <v>95</v>
      </c>
      <c r="F169" s="264" t="s">
        <v>204</v>
      </c>
      <c r="G169" s="259" t="s">
        <v>377</v>
      </c>
      <c r="H169" s="259" t="s">
        <v>4</v>
      </c>
      <c r="I169" s="259" t="s">
        <v>583</v>
      </c>
      <c r="J169" s="262">
        <v>30</v>
      </c>
      <c r="K169" s="259">
        <v>30</v>
      </c>
      <c r="L169" s="259">
        <v>6.61</v>
      </c>
      <c r="M169" s="364">
        <f t="shared" si="22"/>
        <v>3</v>
      </c>
      <c r="N169" s="372">
        <f t="shared" ca="1" si="17"/>
        <v>0</v>
      </c>
      <c r="O169" s="373">
        <f t="shared" ca="1" si="19"/>
        <v>5</v>
      </c>
      <c r="P169" s="381">
        <f t="shared" si="20"/>
        <v>19.830000000000002</v>
      </c>
      <c r="Q169" s="381">
        <f t="shared" ca="1" si="21"/>
        <v>449.5</v>
      </c>
      <c r="R169" s="36"/>
      <c r="S169" s="34"/>
      <c r="T169" s="36"/>
      <c r="U169" s="36"/>
      <c r="V169" s="58"/>
      <c r="W169" s="67">
        <f t="shared" si="23"/>
        <v>3</v>
      </c>
      <c r="X169" s="58"/>
      <c r="Y169" s="36"/>
      <c r="Z169" s="36"/>
      <c r="AA169" s="36"/>
      <c r="AB169" s="36"/>
      <c r="AC169" s="68">
        <v>3</v>
      </c>
      <c r="AD169" s="36"/>
      <c r="AE169" s="36"/>
      <c r="AF169" s="36"/>
      <c r="AG169" s="36"/>
      <c r="AH169" s="36"/>
      <c r="AI169" s="36"/>
      <c r="AJ169" s="36"/>
      <c r="AK169" s="35"/>
      <c r="AL169" s="34">
        <f t="shared" si="18"/>
        <v>3</v>
      </c>
      <c r="AM169" s="34"/>
      <c r="AN169" s="147"/>
      <c r="AO169" s="306"/>
      <c r="AP169" s="306"/>
      <c r="AQ169" s="306"/>
      <c r="AR169" s="306"/>
      <c r="AS169" s="306"/>
      <c r="AT169" s="306"/>
      <c r="AU169" s="306"/>
      <c r="AV169" s="306"/>
      <c r="AW169" s="306"/>
      <c r="AX169" s="308"/>
      <c r="AY169" s="308"/>
      <c r="AZ169" s="312"/>
      <c r="BA169" s="312"/>
    </row>
    <row r="170" spans="1:53" s="3" customFormat="1" ht="32.25" customHeight="1" x14ac:dyDescent="0.2">
      <c r="A170" s="563"/>
      <c r="B170" s="542"/>
      <c r="C170" s="291">
        <v>213</v>
      </c>
      <c r="D170" s="263" t="s">
        <v>230</v>
      </c>
      <c r="E170" s="259" t="s">
        <v>95</v>
      </c>
      <c r="F170" s="264" t="s">
        <v>204</v>
      </c>
      <c r="G170" s="259" t="s">
        <v>358</v>
      </c>
      <c r="H170" s="259" t="s">
        <v>4</v>
      </c>
      <c r="I170" s="259" t="s">
        <v>583</v>
      </c>
      <c r="J170" s="262">
        <v>30</v>
      </c>
      <c r="K170" s="259">
        <v>30</v>
      </c>
      <c r="L170" s="259">
        <v>135.94999999999999</v>
      </c>
      <c r="M170" s="364">
        <f t="shared" si="22"/>
        <v>1</v>
      </c>
      <c r="N170" s="372">
        <f t="shared" ca="1" si="17"/>
        <v>0</v>
      </c>
      <c r="O170" s="373">
        <f t="shared" ca="1" si="19"/>
        <v>3</v>
      </c>
      <c r="P170" s="381">
        <f t="shared" si="20"/>
        <v>135.94999999999999</v>
      </c>
      <c r="Q170" s="381">
        <f t="shared" ca="1" si="21"/>
        <v>449.5</v>
      </c>
      <c r="R170" s="36"/>
      <c r="S170" s="36"/>
      <c r="T170" s="36"/>
      <c r="U170" s="36"/>
      <c r="V170" s="36"/>
      <c r="W170" s="35"/>
      <c r="X170" s="36"/>
      <c r="Y170" s="36"/>
      <c r="Z170" s="36"/>
      <c r="AA170" s="36"/>
      <c r="AB170" s="36"/>
      <c r="AC170" s="36"/>
      <c r="AD170" s="36"/>
      <c r="AE170" s="36"/>
      <c r="AF170" s="36"/>
      <c r="AG170" s="36"/>
      <c r="AH170" s="76">
        <v>1</v>
      </c>
      <c r="AI170" s="36"/>
      <c r="AJ170" s="36"/>
      <c r="AK170" s="35"/>
      <c r="AL170" s="34">
        <f t="shared" si="18"/>
        <v>1</v>
      </c>
      <c r="AM170" s="34"/>
      <c r="AN170" s="147"/>
      <c r="AO170" s="306"/>
      <c r="AP170" s="306"/>
      <c r="AQ170" s="307"/>
      <c r="AR170" s="307"/>
      <c r="AS170" s="307"/>
      <c r="AT170" s="307"/>
      <c r="AU170" s="307"/>
      <c r="AV170" s="307"/>
      <c r="AW170" s="307"/>
      <c r="AX170" s="308"/>
      <c r="AY170" s="308"/>
      <c r="AZ170" s="312"/>
      <c r="BA170" s="312"/>
    </row>
    <row r="171" spans="1:53" s="3" customFormat="1" ht="32.25" customHeight="1" x14ac:dyDescent="0.2">
      <c r="A171" s="563"/>
      <c r="B171" s="542"/>
      <c r="C171" s="291">
        <v>214</v>
      </c>
      <c r="D171" s="263" t="s">
        <v>231</v>
      </c>
      <c r="E171" s="259" t="s">
        <v>95</v>
      </c>
      <c r="F171" s="264" t="s">
        <v>204</v>
      </c>
      <c r="G171" s="259" t="s">
        <v>359</v>
      </c>
      <c r="H171" s="259" t="s">
        <v>4</v>
      </c>
      <c r="I171" s="259" t="s">
        <v>583</v>
      </c>
      <c r="J171" s="262">
        <v>30</v>
      </c>
      <c r="K171" s="259">
        <v>30</v>
      </c>
      <c r="L171" s="259">
        <v>160.28</v>
      </c>
      <c r="M171" s="364">
        <f t="shared" si="22"/>
        <v>1</v>
      </c>
      <c r="N171" s="372">
        <f t="shared" ca="1" si="17"/>
        <v>0</v>
      </c>
      <c r="O171" s="373">
        <f t="shared" ca="1" si="19"/>
        <v>2</v>
      </c>
      <c r="P171" s="381">
        <f t="shared" si="20"/>
        <v>160.28</v>
      </c>
      <c r="Q171" s="381">
        <f t="shared" ca="1" si="21"/>
        <v>449.5</v>
      </c>
      <c r="R171" s="36"/>
      <c r="S171" s="36"/>
      <c r="T171" s="36"/>
      <c r="U171" s="36"/>
      <c r="V171" s="36"/>
      <c r="W171" s="35"/>
      <c r="X171" s="36"/>
      <c r="Y171" s="36"/>
      <c r="Z171" s="36"/>
      <c r="AA171" s="36"/>
      <c r="AB171" s="36"/>
      <c r="AC171" s="36"/>
      <c r="AD171" s="36"/>
      <c r="AE171" s="36"/>
      <c r="AF171" s="36"/>
      <c r="AG171" s="36"/>
      <c r="AH171" s="76">
        <v>1</v>
      </c>
      <c r="AI171" s="36"/>
      <c r="AJ171" s="36"/>
      <c r="AK171" s="35"/>
      <c r="AL171" s="34">
        <f t="shared" si="18"/>
        <v>1</v>
      </c>
      <c r="AM171" s="34"/>
      <c r="AN171" s="147"/>
      <c r="AO171" s="306"/>
      <c r="AP171" s="306"/>
      <c r="AQ171" s="307"/>
      <c r="AR171" s="307"/>
      <c r="AS171" s="307"/>
      <c r="AT171" s="307"/>
      <c r="AU171" s="307"/>
      <c r="AV171" s="307"/>
      <c r="AW171" s="307"/>
      <c r="AX171" s="308"/>
      <c r="AY171" s="308"/>
      <c r="AZ171" s="312"/>
      <c r="BA171" s="312"/>
    </row>
    <row r="172" spans="1:53" s="15" customFormat="1" ht="30" customHeight="1" x14ac:dyDescent="0.2">
      <c r="A172" s="563"/>
      <c r="B172" s="542"/>
      <c r="C172" s="291">
        <v>218</v>
      </c>
      <c r="D172" s="263" t="s">
        <v>232</v>
      </c>
      <c r="E172" s="259" t="s">
        <v>95</v>
      </c>
      <c r="F172" s="264" t="s">
        <v>204</v>
      </c>
      <c r="G172" s="259" t="s">
        <v>360</v>
      </c>
      <c r="H172" s="259" t="s">
        <v>4</v>
      </c>
      <c r="I172" s="259" t="s">
        <v>583</v>
      </c>
      <c r="J172" s="262">
        <v>30</v>
      </c>
      <c r="K172" s="259">
        <v>30</v>
      </c>
      <c r="L172" s="259">
        <v>182.33</v>
      </c>
      <c r="M172" s="364">
        <f t="shared" si="22"/>
        <v>1</v>
      </c>
      <c r="N172" s="372">
        <f t="shared" ca="1" si="17"/>
        <v>0</v>
      </c>
      <c r="O172" s="373">
        <f t="shared" ca="1" si="19"/>
        <v>5</v>
      </c>
      <c r="P172" s="381">
        <f t="shared" si="20"/>
        <v>182.33</v>
      </c>
      <c r="Q172" s="381">
        <f t="shared" ca="1" si="21"/>
        <v>449.5</v>
      </c>
      <c r="R172" s="36"/>
      <c r="S172" s="36"/>
      <c r="T172" s="36"/>
      <c r="U172" s="36"/>
      <c r="V172" s="36"/>
      <c r="W172" s="35"/>
      <c r="X172" s="36"/>
      <c r="Y172" s="36"/>
      <c r="Z172" s="36"/>
      <c r="AA172" s="36"/>
      <c r="AB172" s="36"/>
      <c r="AC172" s="36"/>
      <c r="AD172" s="36"/>
      <c r="AE172" s="36"/>
      <c r="AF172" s="36"/>
      <c r="AG172" s="36"/>
      <c r="AH172" s="76">
        <v>1</v>
      </c>
      <c r="AI172" s="36"/>
      <c r="AJ172" s="36"/>
      <c r="AK172" s="35"/>
      <c r="AL172" s="34">
        <f t="shared" si="18"/>
        <v>1</v>
      </c>
      <c r="AM172" s="34"/>
      <c r="AN172" s="147"/>
      <c r="AO172" s="307"/>
      <c r="AP172" s="307"/>
      <c r="AQ172" s="306"/>
      <c r="AR172" s="306"/>
      <c r="AS172" s="306"/>
      <c r="AT172" s="306"/>
      <c r="AU172" s="306"/>
      <c r="AV172" s="306"/>
      <c r="AW172" s="306"/>
      <c r="AX172" s="308"/>
      <c r="AY172" s="308"/>
      <c r="AZ172" s="312"/>
      <c r="BA172" s="312"/>
    </row>
    <row r="173" spans="1:53" s="3" customFormat="1" ht="15.75" customHeight="1" x14ac:dyDescent="0.2">
      <c r="A173" s="563"/>
      <c r="B173" s="542"/>
      <c r="C173" s="291">
        <v>222</v>
      </c>
      <c r="D173" s="263" t="s">
        <v>233</v>
      </c>
      <c r="E173" s="259" t="s">
        <v>95</v>
      </c>
      <c r="F173" s="264" t="s">
        <v>204</v>
      </c>
      <c r="G173" s="259" t="s">
        <v>361</v>
      </c>
      <c r="H173" s="259" t="s">
        <v>4</v>
      </c>
      <c r="I173" s="259" t="s">
        <v>583</v>
      </c>
      <c r="J173" s="262">
        <v>30</v>
      </c>
      <c r="K173" s="259">
        <v>30</v>
      </c>
      <c r="L173" s="259">
        <v>185.05</v>
      </c>
      <c r="M173" s="364">
        <f t="shared" si="22"/>
        <v>1</v>
      </c>
      <c r="N173" s="372">
        <f t="shared" ca="1" si="17"/>
        <v>0</v>
      </c>
      <c r="O173" s="373">
        <f t="shared" ca="1" si="19"/>
        <v>1</v>
      </c>
      <c r="P173" s="381">
        <f t="shared" si="20"/>
        <v>185.05</v>
      </c>
      <c r="Q173" s="381">
        <f t="shared" ca="1" si="21"/>
        <v>449.5</v>
      </c>
      <c r="R173" s="36"/>
      <c r="S173" s="36"/>
      <c r="T173" s="36"/>
      <c r="U173" s="36"/>
      <c r="V173" s="36"/>
      <c r="W173" s="35"/>
      <c r="X173" s="36"/>
      <c r="Y173" s="36"/>
      <c r="Z173" s="36"/>
      <c r="AA173" s="36"/>
      <c r="AB173" s="36"/>
      <c r="AC173" s="36"/>
      <c r="AD173" s="36"/>
      <c r="AE173" s="36"/>
      <c r="AF173" s="36"/>
      <c r="AG173" s="36"/>
      <c r="AH173" s="76">
        <v>1</v>
      </c>
      <c r="AI173" s="36"/>
      <c r="AJ173" s="36"/>
      <c r="AK173" s="35"/>
      <c r="AL173" s="34">
        <f t="shared" si="18"/>
        <v>1</v>
      </c>
      <c r="AM173" s="34"/>
      <c r="AN173" s="147"/>
      <c r="AO173" s="307"/>
      <c r="AP173" s="307"/>
      <c r="AQ173" s="307"/>
      <c r="AR173" s="307"/>
      <c r="AS173" s="307"/>
      <c r="AT173" s="307"/>
      <c r="AU173" s="307"/>
      <c r="AV173" s="307"/>
      <c r="AW173" s="307"/>
      <c r="AX173" s="308"/>
      <c r="AY173" s="308"/>
      <c r="AZ173" s="312"/>
      <c r="BA173" s="312"/>
    </row>
    <row r="174" spans="1:53" s="3" customFormat="1" ht="15.75" customHeight="1" x14ac:dyDescent="0.2">
      <c r="A174" s="563"/>
      <c r="B174" s="542"/>
      <c r="C174" s="291">
        <v>226</v>
      </c>
      <c r="D174" s="263" t="s">
        <v>234</v>
      </c>
      <c r="E174" s="259" t="s">
        <v>95</v>
      </c>
      <c r="F174" s="264" t="s">
        <v>204</v>
      </c>
      <c r="G174" s="259" t="s">
        <v>362</v>
      </c>
      <c r="H174" s="259" t="s">
        <v>4</v>
      </c>
      <c r="I174" s="259" t="s">
        <v>583</v>
      </c>
      <c r="J174" s="262">
        <v>30</v>
      </c>
      <c r="K174" s="259">
        <v>30</v>
      </c>
      <c r="L174" s="259">
        <v>347.71</v>
      </c>
      <c r="M174" s="364">
        <f t="shared" si="22"/>
        <v>1</v>
      </c>
      <c r="N174" s="372">
        <f t="shared" ca="1" si="17"/>
        <v>0</v>
      </c>
      <c r="O174" s="373">
        <f t="shared" ca="1" si="19"/>
        <v>0</v>
      </c>
      <c r="P174" s="381">
        <f t="shared" si="20"/>
        <v>347.71</v>
      </c>
      <c r="Q174" s="381">
        <f t="shared" ca="1" si="21"/>
        <v>449.5</v>
      </c>
      <c r="R174" s="36"/>
      <c r="S174" s="36"/>
      <c r="T174" s="36"/>
      <c r="U174" s="36"/>
      <c r="V174" s="36"/>
      <c r="W174" s="35"/>
      <c r="X174" s="36"/>
      <c r="Y174" s="36"/>
      <c r="Z174" s="36"/>
      <c r="AA174" s="36"/>
      <c r="AB174" s="36"/>
      <c r="AC174" s="36"/>
      <c r="AD174" s="36"/>
      <c r="AE174" s="36"/>
      <c r="AF174" s="36"/>
      <c r="AG174" s="36"/>
      <c r="AH174" s="76">
        <v>1</v>
      </c>
      <c r="AI174" s="36"/>
      <c r="AJ174" s="36"/>
      <c r="AK174" s="35"/>
      <c r="AL174" s="34">
        <f t="shared" ref="AL174:AL219" si="24">SUM(R174:W174)+SUM(AH174:AK174)</f>
        <v>1</v>
      </c>
      <c r="AM174" s="34"/>
      <c r="AN174" s="147"/>
      <c r="AO174" s="307"/>
      <c r="AP174" s="307"/>
      <c r="AQ174" s="307"/>
      <c r="AR174" s="307"/>
      <c r="AS174" s="307"/>
      <c r="AT174" s="307"/>
      <c r="AU174" s="307"/>
      <c r="AV174" s="307"/>
      <c r="AW174" s="307"/>
      <c r="AX174" s="308"/>
      <c r="AY174" s="308"/>
      <c r="AZ174" s="312"/>
      <c r="BA174" s="312"/>
    </row>
    <row r="175" spans="1:53" s="15" customFormat="1" ht="24" customHeight="1" x14ac:dyDescent="0.2">
      <c r="A175" s="563"/>
      <c r="B175" s="542"/>
      <c r="C175" s="291">
        <v>232</v>
      </c>
      <c r="D175" s="263" t="s">
        <v>235</v>
      </c>
      <c r="E175" s="259" t="s">
        <v>95</v>
      </c>
      <c r="F175" s="264" t="s">
        <v>204</v>
      </c>
      <c r="G175" s="259" t="s">
        <v>363</v>
      </c>
      <c r="H175" s="259" t="s">
        <v>4</v>
      </c>
      <c r="I175" s="259" t="s">
        <v>583</v>
      </c>
      <c r="J175" s="262">
        <v>30</v>
      </c>
      <c r="K175" s="259">
        <v>30</v>
      </c>
      <c r="L175" s="259">
        <v>375.33</v>
      </c>
      <c r="M175" s="364">
        <f t="shared" si="22"/>
        <v>1</v>
      </c>
      <c r="N175" s="372">
        <f t="shared" ca="1" si="17"/>
        <v>0</v>
      </c>
      <c r="O175" s="373">
        <f t="shared" ca="1" si="19"/>
        <v>1</v>
      </c>
      <c r="P175" s="381">
        <f t="shared" si="20"/>
        <v>375.33</v>
      </c>
      <c r="Q175" s="381">
        <f t="shared" ca="1" si="21"/>
        <v>449.5</v>
      </c>
      <c r="R175" s="36"/>
      <c r="S175" s="36"/>
      <c r="T175" s="36"/>
      <c r="U175" s="36"/>
      <c r="V175" s="36"/>
      <c r="W175" s="35"/>
      <c r="X175" s="36"/>
      <c r="Y175" s="36"/>
      <c r="Z175" s="36"/>
      <c r="AA175" s="36"/>
      <c r="AB175" s="36"/>
      <c r="AC175" s="36"/>
      <c r="AD175" s="36"/>
      <c r="AE175" s="36"/>
      <c r="AF175" s="36"/>
      <c r="AG175" s="36"/>
      <c r="AH175" s="76">
        <v>1</v>
      </c>
      <c r="AI175" s="36"/>
      <c r="AJ175" s="36"/>
      <c r="AK175" s="35"/>
      <c r="AL175" s="34">
        <f t="shared" si="24"/>
        <v>1</v>
      </c>
      <c r="AM175" s="34"/>
      <c r="AN175" s="147"/>
      <c r="AO175" s="307"/>
      <c r="AP175" s="307"/>
      <c r="AQ175" s="306"/>
      <c r="AR175" s="306"/>
      <c r="AS175" s="306"/>
      <c r="AT175" s="306"/>
      <c r="AU175" s="306"/>
      <c r="AV175" s="306"/>
      <c r="AW175" s="306"/>
      <c r="AX175" s="308"/>
      <c r="AY175" s="308"/>
      <c r="AZ175" s="312"/>
      <c r="BA175" s="312"/>
    </row>
    <row r="176" spans="1:53" s="15" customFormat="1" ht="24" customHeight="1" x14ac:dyDescent="0.2">
      <c r="A176" s="563"/>
      <c r="B176" s="542"/>
      <c r="C176" s="291">
        <v>234</v>
      </c>
      <c r="D176" s="263" t="s">
        <v>163</v>
      </c>
      <c r="E176" s="259" t="s">
        <v>95</v>
      </c>
      <c r="F176" s="264" t="s">
        <v>204</v>
      </c>
      <c r="G176" s="259" t="s">
        <v>369</v>
      </c>
      <c r="H176" s="259" t="s">
        <v>4</v>
      </c>
      <c r="I176" s="259" t="s">
        <v>583</v>
      </c>
      <c r="J176" s="262">
        <v>30</v>
      </c>
      <c r="K176" s="259">
        <v>30</v>
      </c>
      <c r="L176" s="259">
        <v>2.93</v>
      </c>
      <c r="M176" s="364">
        <f t="shared" si="22"/>
        <v>3</v>
      </c>
      <c r="N176" s="372">
        <f t="shared" ca="1" si="17"/>
        <v>0</v>
      </c>
      <c r="O176" s="373">
        <f t="shared" ca="1" si="19"/>
        <v>6</v>
      </c>
      <c r="P176" s="381">
        <f t="shared" si="20"/>
        <v>8.7900000000000009</v>
      </c>
      <c r="Q176" s="381">
        <f t="shared" ca="1" si="21"/>
        <v>449.5</v>
      </c>
      <c r="R176" s="36"/>
      <c r="S176" s="34"/>
      <c r="T176" s="36"/>
      <c r="U176" s="36"/>
      <c r="V176" s="58"/>
      <c r="W176" s="67">
        <f>SUM(X176:AE176)</f>
        <v>3</v>
      </c>
      <c r="X176" s="58"/>
      <c r="Y176" s="36"/>
      <c r="Z176" s="36"/>
      <c r="AA176" s="36"/>
      <c r="AB176" s="36"/>
      <c r="AC176" s="68">
        <v>3</v>
      </c>
      <c r="AD176" s="36"/>
      <c r="AE176" s="36"/>
      <c r="AF176" s="36"/>
      <c r="AG176" s="36"/>
      <c r="AH176" s="36"/>
      <c r="AI176" s="36"/>
      <c r="AJ176" s="36"/>
      <c r="AK176" s="35"/>
      <c r="AL176" s="34">
        <f t="shared" si="24"/>
        <v>3</v>
      </c>
      <c r="AM176" s="34"/>
      <c r="AN176" s="147"/>
      <c r="AO176" s="307"/>
      <c r="AP176" s="307"/>
      <c r="AQ176" s="306"/>
      <c r="AR176" s="306"/>
      <c r="AS176" s="306"/>
      <c r="AT176" s="306"/>
      <c r="AU176" s="306"/>
      <c r="AV176" s="306"/>
      <c r="AW176" s="306"/>
      <c r="AX176" s="308"/>
      <c r="AY176" s="308"/>
      <c r="AZ176" s="312"/>
      <c r="BA176" s="312"/>
    </row>
    <row r="177" spans="1:53" s="15" customFormat="1" ht="24" customHeight="1" x14ac:dyDescent="0.2">
      <c r="A177" s="563"/>
      <c r="B177" s="542"/>
      <c r="C177" s="291">
        <v>235</v>
      </c>
      <c r="D177" s="258" t="s">
        <v>109</v>
      </c>
      <c r="E177" s="259" t="s">
        <v>95</v>
      </c>
      <c r="F177" s="264" t="s">
        <v>204</v>
      </c>
      <c r="G177" s="259" t="s">
        <v>378</v>
      </c>
      <c r="H177" s="259" t="s">
        <v>4</v>
      </c>
      <c r="I177" s="259" t="s">
        <v>583</v>
      </c>
      <c r="J177" s="262">
        <v>30</v>
      </c>
      <c r="K177" s="259">
        <v>30</v>
      </c>
      <c r="L177" s="259">
        <v>129.09</v>
      </c>
      <c r="M177" s="364">
        <f t="shared" si="22"/>
        <v>6</v>
      </c>
      <c r="N177" s="372">
        <f t="shared" ca="1" si="17"/>
        <v>1</v>
      </c>
      <c r="O177" s="373">
        <f t="shared" ca="1" si="19"/>
        <v>4</v>
      </c>
      <c r="P177" s="381">
        <f t="shared" si="20"/>
        <v>774.54</v>
      </c>
      <c r="Q177" s="381">
        <f t="shared" ca="1" si="21"/>
        <v>449.5</v>
      </c>
      <c r="R177" s="36"/>
      <c r="S177" s="36"/>
      <c r="T177" s="36"/>
      <c r="U177" s="36"/>
      <c r="V177" s="63">
        <v>4</v>
      </c>
      <c r="W177" s="35"/>
      <c r="X177" s="36"/>
      <c r="Y177" s="36"/>
      <c r="Z177" s="36"/>
      <c r="AA177" s="36"/>
      <c r="AB177" s="36"/>
      <c r="AC177" s="36"/>
      <c r="AD177" s="36"/>
      <c r="AE177" s="36"/>
      <c r="AF177" s="36"/>
      <c r="AG177" s="36"/>
      <c r="AH177" s="76">
        <v>2</v>
      </c>
      <c r="AI177" s="36"/>
      <c r="AJ177" s="36"/>
      <c r="AK177" s="35"/>
      <c r="AL177" s="34">
        <f t="shared" si="24"/>
        <v>6</v>
      </c>
      <c r="AM177" s="34"/>
      <c r="AN177" s="147"/>
      <c r="AO177" s="321">
        <v>1</v>
      </c>
      <c r="AP177" s="307"/>
      <c r="AQ177" s="306"/>
      <c r="AR177" s="306"/>
      <c r="AS177" s="306"/>
      <c r="AT177" s="306"/>
      <c r="AU177" s="306"/>
      <c r="AV177" s="306"/>
      <c r="AW177" s="306"/>
      <c r="AX177" s="308"/>
      <c r="AY177" s="308"/>
      <c r="AZ177" s="312"/>
      <c r="BA177" s="312"/>
    </row>
    <row r="178" spans="1:53" s="15" customFormat="1" ht="24" customHeight="1" x14ac:dyDescent="0.2">
      <c r="A178" s="563"/>
      <c r="B178" s="542"/>
      <c r="C178" s="291">
        <v>236</v>
      </c>
      <c r="D178" s="258" t="s">
        <v>110</v>
      </c>
      <c r="E178" s="259" t="s">
        <v>95</v>
      </c>
      <c r="F178" s="264" t="s">
        <v>204</v>
      </c>
      <c r="G178" s="259" t="s">
        <v>379</v>
      </c>
      <c r="H178" s="259" t="s">
        <v>4</v>
      </c>
      <c r="I178" s="259" t="s">
        <v>583</v>
      </c>
      <c r="J178" s="262">
        <v>30</v>
      </c>
      <c r="K178" s="259">
        <v>30</v>
      </c>
      <c r="L178" s="259">
        <v>126.84</v>
      </c>
      <c r="M178" s="364">
        <f t="shared" si="22"/>
        <v>6</v>
      </c>
      <c r="N178" s="372">
        <f t="shared" ca="1" si="17"/>
        <v>1</v>
      </c>
      <c r="O178" s="373">
        <f t="shared" ca="1" si="19"/>
        <v>4</v>
      </c>
      <c r="P178" s="381">
        <f t="shared" si="20"/>
        <v>761.04</v>
      </c>
      <c r="Q178" s="381">
        <f t="shared" ca="1" si="21"/>
        <v>449.5</v>
      </c>
      <c r="R178" s="36"/>
      <c r="S178" s="36"/>
      <c r="T178" s="36"/>
      <c r="U178" s="36"/>
      <c r="V178" s="63">
        <v>4</v>
      </c>
      <c r="W178" s="35"/>
      <c r="X178" s="36"/>
      <c r="Y178" s="36"/>
      <c r="Z178" s="36"/>
      <c r="AA178" s="36"/>
      <c r="AB178" s="36"/>
      <c r="AC178" s="36"/>
      <c r="AD178" s="36"/>
      <c r="AE178" s="36"/>
      <c r="AF178" s="36"/>
      <c r="AG178" s="36"/>
      <c r="AH178" s="76">
        <v>2</v>
      </c>
      <c r="AI178" s="36"/>
      <c r="AJ178" s="36"/>
      <c r="AK178" s="35"/>
      <c r="AL178" s="34">
        <f t="shared" si="24"/>
        <v>6</v>
      </c>
      <c r="AM178" s="34"/>
      <c r="AN178" s="147"/>
      <c r="AO178" s="321">
        <v>1</v>
      </c>
      <c r="AP178" s="307"/>
      <c r="AQ178" s="306"/>
      <c r="AR178" s="306"/>
      <c r="AS178" s="306"/>
      <c r="AT178" s="306"/>
      <c r="AU178" s="306"/>
      <c r="AV178" s="306"/>
      <c r="AW178" s="306"/>
      <c r="AX178" s="308"/>
      <c r="AY178" s="308"/>
      <c r="AZ178" s="312"/>
      <c r="BA178" s="312"/>
    </row>
    <row r="179" spans="1:53" s="15" customFormat="1" ht="30.75" customHeight="1" x14ac:dyDescent="0.2">
      <c r="A179" s="563"/>
      <c r="B179" s="542"/>
      <c r="C179" s="291">
        <v>237</v>
      </c>
      <c r="D179" s="258" t="s">
        <v>111</v>
      </c>
      <c r="E179" s="259" t="s">
        <v>95</v>
      </c>
      <c r="F179" s="264" t="s">
        <v>204</v>
      </c>
      <c r="G179" s="259" t="s">
        <v>380</v>
      </c>
      <c r="H179" s="259" t="s">
        <v>4</v>
      </c>
      <c r="I179" s="259" t="s">
        <v>583</v>
      </c>
      <c r="J179" s="262">
        <v>30</v>
      </c>
      <c r="K179" s="259">
        <v>30</v>
      </c>
      <c r="L179" s="259">
        <v>120.12</v>
      </c>
      <c r="M179" s="364">
        <f t="shared" si="22"/>
        <v>6</v>
      </c>
      <c r="N179" s="372">
        <f t="shared" ca="1" si="17"/>
        <v>1</v>
      </c>
      <c r="O179" s="373">
        <f t="shared" ca="1" si="19"/>
        <v>5</v>
      </c>
      <c r="P179" s="381">
        <f t="shared" si="20"/>
        <v>720.72</v>
      </c>
      <c r="Q179" s="381">
        <f t="shared" ca="1" si="21"/>
        <v>449.5</v>
      </c>
      <c r="R179" s="36"/>
      <c r="S179" s="36"/>
      <c r="T179" s="36"/>
      <c r="U179" s="36"/>
      <c r="V179" s="63">
        <v>4</v>
      </c>
      <c r="W179" s="35"/>
      <c r="X179" s="36"/>
      <c r="Y179" s="36"/>
      <c r="Z179" s="36"/>
      <c r="AA179" s="36"/>
      <c r="AB179" s="36"/>
      <c r="AC179" s="36"/>
      <c r="AD179" s="36"/>
      <c r="AE179" s="36"/>
      <c r="AF179" s="36"/>
      <c r="AG179" s="36"/>
      <c r="AH179" s="76">
        <v>2</v>
      </c>
      <c r="AI179" s="36"/>
      <c r="AJ179" s="36"/>
      <c r="AK179" s="35"/>
      <c r="AL179" s="34">
        <f t="shared" si="24"/>
        <v>6</v>
      </c>
      <c r="AM179" s="34"/>
      <c r="AN179" s="147"/>
      <c r="AO179" s="321">
        <v>1</v>
      </c>
      <c r="AP179" s="307"/>
      <c r="AQ179" s="306"/>
      <c r="AR179" s="306"/>
      <c r="AS179" s="306"/>
      <c r="AT179" s="306"/>
      <c r="AU179" s="306"/>
      <c r="AV179" s="306"/>
      <c r="AW179" s="306"/>
      <c r="AX179" s="308"/>
      <c r="AY179" s="308"/>
      <c r="AZ179" s="312"/>
      <c r="BA179" s="312"/>
    </row>
    <row r="180" spans="1:53" s="15" customFormat="1" ht="15.75" customHeight="1" x14ac:dyDescent="0.2">
      <c r="A180" s="563"/>
      <c r="B180" s="542"/>
      <c r="C180" s="291">
        <v>238</v>
      </c>
      <c r="D180" s="258" t="s">
        <v>112</v>
      </c>
      <c r="E180" s="259" t="s">
        <v>95</v>
      </c>
      <c r="F180" s="264" t="s">
        <v>204</v>
      </c>
      <c r="G180" s="259" t="s">
        <v>381</v>
      </c>
      <c r="H180" s="259" t="s">
        <v>4</v>
      </c>
      <c r="I180" s="259" t="s">
        <v>583</v>
      </c>
      <c r="J180" s="262">
        <v>30</v>
      </c>
      <c r="K180" s="259">
        <v>30</v>
      </c>
      <c r="L180" s="259">
        <v>109.78</v>
      </c>
      <c r="M180" s="364">
        <f t="shared" si="22"/>
        <v>2</v>
      </c>
      <c r="N180" s="372">
        <f t="shared" ca="1" si="17"/>
        <v>1</v>
      </c>
      <c r="O180" s="373">
        <f t="shared" ca="1" si="19"/>
        <v>3</v>
      </c>
      <c r="P180" s="381">
        <f t="shared" si="20"/>
        <v>219.56</v>
      </c>
      <c r="Q180" s="381">
        <f t="shared" ca="1" si="21"/>
        <v>449.5</v>
      </c>
      <c r="R180" s="36"/>
      <c r="S180" s="36"/>
      <c r="T180" s="36"/>
      <c r="U180" s="36"/>
      <c r="V180" s="36"/>
      <c r="W180" s="35"/>
      <c r="X180" s="36"/>
      <c r="Y180" s="36"/>
      <c r="Z180" s="36"/>
      <c r="AA180" s="36"/>
      <c r="AB180" s="36"/>
      <c r="AC180" s="36"/>
      <c r="AD180" s="36"/>
      <c r="AE180" s="36"/>
      <c r="AF180" s="36"/>
      <c r="AG180" s="36"/>
      <c r="AH180" s="76">
        <v>2</v>
      </c>
      <c r="AI180" s="36"/>
      <c r="AJ180" s="36"/>
      <c r="AK180" s="35"/>
      <c r="AL180" s="34">
        <f t="shared" si="24"/>
        <v>2</v>
      </c>
      <c r="AM180" s="34"/>
      <c r="AN180" s="147"/>
      <c r="AO180" s="321">
        <v>1</v>
      </c>
      <c r="AP180" s="307"/>
      <c r="AQ180" s="306"/>
      <c r="AR180" s="306"/>
      <c r="AS180" s="306"/>
      <c r="AT180" s="306"/>
      <c r="AU180" s="306"/>
      <c r="AV180" s="306"/>
      <c r="AW180" s="306"/>
      <c r="AX180" s="308"/>
      <c r="AY180" s="308"/>
      <c r="AZ180" s="312"/>
      <c r="BA180" s="312"/>
    </row>
    <row r="181" spans="1:53" s="15" customFormat="1" ht="27.75" customHeight="1" x14ac:dyDescent="0.2">
      <c r="A181" s="563"/>
      <c r="B181" s="542"/>
      <c r="C181" s="291">
        <v>239</v>
      </c>
      <c r="D181" s="258" t="s">
        <v>113</v>
      </c>
      <c r="E181" s="259" t="s">
        <v>95</v>
      </c>
      <c r="F181" s="264" t="s">
        <v>204</v>
      </c>
      <c r="G181" s="259" t="s">
        <v>382</v>
      </c>
      <c r="H181" s="259" t="s">
        <v>4</v>
      </c>
      <c r="I181" s="259" t="s">
        <v>583</v>
      </c>
      <c r="J181" s="262">
        <v>30</v>
      </c>
      <c r="K181" s="259">
        <v>30</v>
      </c>
      <c r="L181" s="259">
        <v>139.34</v>
      </c>
      <c r="M181" s="364">
        <f t="shared" si="22"/>
        <v>2</v>
      </c>
      <c r="N181" s="372">
        <f t="shared" ca="1" si="17"/>
        <v>1</v>
      </c>
      <c r="O181" s="373">
        <f t="shared" ca="1" si="19"/>
        <v>2</v>
      </c>
      <c r="P181" s="381">
        <f t="shared" si="20"/>
        <v>278.68</v>
      </c>
      <c r="Q181" s="381">
        <f t="shared" ca="1" si="21"/>
        <v>449.5</v>
      </c>
      <c r="R181" s="36"/>
      <c r="S181" s="36"/>
      <c r="T181" s="36"/>
      <c r="U181" s="36"/>
      <c r="V181" s="36"/>
      <c r="W181" s="35"/>
      <c r="X181" s="36"/>
      <c r="Y181" s="36"/>
      <c r="Z181" s="36"/>
      <c r="AA181" s="36"/>
      <c r="AB181" s="36"/>
      <c r="AC181" s="36"/>
      <c r="AD181" s="36"/>
      <c r="AE181" s="36"/>
      <c r="AF181" s="36"/>
      <c r="AG181" s="36"/>
      <c r="AH181" s="76">
        <v>2</v>
      </c>
      <c r="AI181" s="36"/>
      <c r="AJ181" s="36"/>
      <c r="AK181" s="35"/>
      <c r="AL181" s="34">
        <f t="shared" si="24"/>
        <v>2</v>
      </c>
      <c r="AM181" s="34"/>
      <c r="AN181" s="147"/>
      <c r="AO181" s="321">
        <v>1</v>
      </c>
      <c r="AP181" s="307"/>
      <c r="AQ181" s="306"/>
      <c r="AR181" s="306"/>
      <c r="AS181" s="306"/>
      <c r="AT181" s="306"/>
      <c r="AU181" s="306"/>
      <c r="AV181" s="306"/>
      <c r="AW181" s="306"/>
      <c r="AX181" s="308"/>
      <c r="AY181" s="308"/>
      <c r="AZ181" s="312"/>
      <c r="BA181" s="312"/>
    </row>
    <row r="182" spans="1:53" s="15" customFormat="1" ht="27.75" customHeight="1" x14ac:dyDescent="0.2">
      <c r="A182" s="563"/>
      <c r="B182" s="542"/>
      <c r="C182" s="291">
        <v>240</v>
      </c>
      <c r="D182" s="263" t="s">
        <v>77</v>
      </c>
      <c r="E182" s="259" t="s">
        <v>95</v>
      </c>
      <c r="F182" s="264" t="s">
        <v>204</v>
      </c>
      <c r="G182" s="259" t="s">
        <v>374</v>
      </c>
      <c r="H182" s="259" t="s">
        <v>4</v>
      </c>
      <c r="I182" s="259" t="s">
        <v>583</v>
      </c>
      <c r="J182" s="262">
        <v>30</v>
      </c>
      <c r="K182" s="259">
        <v>30</v>
      </c>
      <c r="L182" s="259">
        <v>9.33</v>
      </c>
      <c r="M182" s="364">
        <f t="shared" si="22"/>
        <v>8</v>
      </c>
      <c r="N182" s="372">
        <f t="shared" ca="1" si="17"/>
        <v>0</v>
      </c>
      <c r="O182" s="373">
        <f t="shared" ca="1" si="19"/>
        <v>5</v>
      </c>
      <c r="P182" s="381">
        <f t="shared" si="20"/>
        <v>74.64</v>
      </c>
      <c r="Q182" s="381">
        <f t="shared" ca="1" si="21"/>
        <v>449.5</v>
      </c>
      <c r="R182" s="36"/>
      <c r="S182" s="51">
        <v>8</v>
      </c>
      <c r="T182" s="36"/>
      <c r="U182" s="36"/>
      <c r="V182" s="36"/>
      <c r="W182" s="35"/>
      <c r="X182" s="36"/>
      <c r="Y182" s="36"/>
      <c r="Z182" s="36"/>
      <c r="AA182" s="36"/>
      <c r="AB182" s="36"/>
      <c r="AC182" s="36"/>
      <c r="AD182" s="36"/>
      <c r="AE182" s="36"/>
      <c r="AF182" s="36"/>
      <c r="AG182" s="36"/>
      <c r="AH182" s="36"/>
      <c r="AI182" s="36"/>
      <c r="AJ182" s="36"/>
      <c r="AK182" s="35"/>
      <c r="AL182" s="34">
        <f t="shared" si="24"/>
        <v>8</v>
      </c>
      <c r="AM182" s="34"/>
      <c r="AN182" s="147"/>
      <c r="AO182" s="307"/>
      <c r="AP182" s="307"/>
      <c r="AQ182" s="306"/>
      <c r="AR182" s="306"/>
      <c r="AS182" s="306"/>
      <c r="AT182" s="306"/>
      <c r="AU182" s="306"/>
      <c r="AV182" s="306"/>
      <c r="AW182" s="306"/>
      <c r="AX182" s="308"/>
      <c r="AY182" s="308"/>
      <c r="AZ182" s="312"/>
      <c r="BA182" s="312"/>
    </row>
    <row r="183" spans="1:53" s="3" customFormat="1" ht="15.75" customHeight="1" x14ac:dyDescent="0.2">
      <c r="A183" s="563"/>
      <c r="B183" s="542"/>
      <c r="C183" s="291">
        <v>241</v>
      </c>
      <c r="D183" s="263" t="s">
        <v>78</v>
      </c>
      <c r="E183" s="259" t="s">
        <v>95</v>
      </c>
      <c r="F183" s="264" t="s">
        <v>204</v>
      </c>
      <c r="G183" s="259" t="s">
        <v>375</v>
      </c>
      <c r="H183" s="259" t="s">
        <v>4</v>
      </c>
      <c r="I183" s="259" t="s">
        <v>583</v>
      </c>
      <c r="J183" s="262">
        <v>30</v>
      </c>
      <c r="K183" s="259">
        <v>30</v>
      </c>
      <c r="L183" s="265">
        <v>14.8</v>
      </c>
      <c r="M183" s="364">
        <f t="shared" si="22"/>
        <v>8</v>
      </c>
      <c r="N183" s="372">
        <f t="shared" ca="1" si="17"/>
        <v>0</v>
      </c>
      <c r="O183" s="373">
        <f t="shared" ca="1" si="19"/>
        <v>1</v>
      </c>
      <c r="P183" s="381">
        <f t="shared" si="20"/>
        <v>118.4</v>
      </c>
      <c r="Q183" s="381">
        <f t="shared" ca="1" si="21"/>
        <v>449.5</v>
      </c>
      <c r="R183" s="36"/>
      <c r="S183" s="51">
        <v>8</v>
      </c>
      <c r="T183" s="36"/>
      <c r="U183" s="36"/>
      <c r="V183" s="36"/>
      <c r="W183" s="35"/>
      <c r="X183" s="36"/>
      <c r="Y183" s="36"/>
      <c r="Z183" s="36"/>
      <c r="AA183" s="36"/>
      <c r="AB183" s="36"/>
      <c r="AC183" s="36"/>
      <c r="AD183" s="36"/>
      <c r="AE183" s="36"/>
      <c r="AF183" s="36"/>
      <c r="AG183" s="36"/>
      <c r="AH183" s="36"/>
      <c r="AI183" s="36"/>
      <c r="AJ183" s="36"/>
      <c r="AK183" s="35"/>
      <c r="AL183" s="34">
        <f t="shared" si="24"/>
        <v>8</v>
      </c>
      <c r="AM183" s="34"/>
      <c r="AN183" s="147"/>
      <c r="AO183" s="307"/>
      <c r="AP183" s="307"/>
      <c r="AQ183" s="307"/>
      <c r="AR183" s="307"/>
      <c r="AS183" s="307"/>
      <c r="AT183" s="307"/>
      <c r="AU183" s="307"/>
      <c r="AV183" s="307"/>
      <c r="AW183" s="307"/>
      <c r="AX183" s="308"/>
      <c r="AY183" s="308"/>
      <c r="AZ183" s="312"/>
      <c r="BA183" s="312"/>
    </row>
    <row r="184" spans="1:53" s="3" customFormat="1" ht="15.75" customHeight="1" x14ac:dyDescent="0.2">
      <c r="A184" s="563"/>
      <c r="B184" s="542"/>
      <c r="C184" s="291">
        <v>242</v>
      </c>
      <c r="D184" s="258" t="s">
        <v>114</v>
      </c>
      <c r="E184" s="259" t="s">
        <v>95</v>
      </c>
      <c r="F184" s="264" t="s">
        <v>204</v>
      </c>
      <c r="G184" s="259" t="s">
        <v>383</v>
      </c>
      <c r="H184" s="259" t="s">
        <v>4</v>
      </c>
      <c r="I184" s="259" t="s">
        <v>583</v>
      </c>
      <c r="J184" s="262">
        <v>30</v>
      </c>
      <c r="K184" s="259">
        <v>30</v>
      </c>
      <c r="L184" s="265">
        <v>167.03</v>
      </c>
      <c r="M184" s="364">
        <f t="shared" si="22"/>
        <v>2</v>
      </c>
      <c r="N184" s="372">
        <f t="shared" ca="1" si="17"/>
        <v>1</v>
      </c>
      <c r="O184" s="373">
        <f t="shared" ca="1" si="19"/>
        <v>0</v>
      </c>
      <c r="P184" s="381">
        <f t="shared" si="20"/>
        <v>334.06</v>
      </c>
      <c r="Q184" s="381">
        <f t="shared" ca="1" si="21"/>
        <v>449.5</v>
      </c>
      <c r="R184" s="36"/>
      <c r="S184" s="36"/>
      <c r="T184" s="36"/>
      <c r="U184" s="36"/>
      <c r="V184" s="36"/>
      <c r="W184" s="35"/>
      <c r="X184" s="36"/>
      <c r="Y184" s="36"/>
      <c r="Z184" s="36"/>
      <c r="AA184" s="36"/>
      <c r="AB184" s="36"/>
      <c r="AC184" s="36"/>
      <c r="AD184" s="36"/>
      <c r="AE184" s="36"/>
      <c r="AF184" s="36"/>
      <c r="AG184" s="36"/>
      <c r="AH184" s="76">
        <v>2</v>
      </c>
      <c r="AI184" s="36"/>
      <c r="AJ184" s="36"/>
      <c r="AK184" s="35"/>
      <c r="AL184" s="34">
        <f t="shared" si="24"/>
        <v>2</v>
      </c>
      <c r="AM184" s="34"/>
      <c r="AN184" s="147"/>
      <c r="AO184" s="321">
        <v>1</v>
      </c>
      <c r="AP184" s="307"/>
      <c r="AQ184" s="307"/>
      <c r="AR184" s="307"/>
      <c r="AS184" s="307"/>
      <c r="AT184" s="307"/>
      <c r="AU184" s="307"/>
      <c r="AV184" s="307"/>
      <c r="AW184" s="307"/>
      <c r="AX184" s="308"/>
      <c r="AY184" s="308"/>
      <c r="AZ184" s="312"/>
      <c r="BA184" s="312"/>
    </row>
    <row r="185" spans="1:53" s="3" customFormat="1" ht="45.75" x14ac:dyDescent="0.2">
      <c r="A185" s="563"/>
      <c r="B185" s="542"/>
      <c r="C185" s="291">
        <v>243</v>
      </c>
      <c r="D185" s="263" t="s">
        <v>72</v>
      </c>
      <c r="E185" s="259" t="s">
        <v>95</v>
      </c>
      <c r="F185" s="260" t="s">
        <v>198</v>
      </c>
      <c r="G185" s="259" t="s">
        <v>376</v>
      </c>
      <c r="H185" s="259" t="s">
        <v>30</v>
      </c>
      <c r="I185" s="259" t="s">
        <v>583</v>
      </c>
      <c r="J185" s="262">
        <v>30</v>
      </c>
      <c r="K185" s="259">
        <v>30</v>
      </c>
      <c r="L185" s="265">
        <v>97.6</v>
      </c>
      <c r="M185" s="364">
        <f t="shared" si="22"/>
        <v>4</v>
      </c>
      <c r="N185" s="372">
        <f t="shared" ca="1" si="17"/>
        <v>0</v>
      </c>
      <c r="O185" s="373">
        <f t="shared" ca="1" si="19"/>
        <v>1</v>
      </c>
      <c r="P185" s="381">
        <f t="shared" si="20"/>
        <v>390.4</v>
      </c>
      <c r="Q185" s="381">
        <f t="shared" ca="1" si="21"/>
        <v>449.5</v>
      </c>
      <c r="R185" s="36"/>
      <c r="S185" s="36"/>
      <c r="T185" s="36"/>
      <c r="U185" s="60">
        <v>1</v>
      </c>
      <c r="V185" s="36"/>
      <c r="W185" s="67">
        <f>SUM(X185:AE185)</f>
        <v>2</v>
      </c>
      <c r="X185" s="36"/>
      <c r="Y185" s="36"/>
      <c r="Z185" s="36"/>
      <c r="AA185" s="36"/>
      <c r="AB185" s="36"/>
      <c r="AC185" s="36"/>
      <c r="AD185" s="36"/>
      <c r="AE185" s="68">
        <v>2</v>
      </c>
      <c r="AF185" s="36"/>
      <c r="AG185" s="36"/>
      <c r="AH185" s="76">
        <v>1</v>
      </c>
      <c r="AI185" s="36"/>
      <c r="AJ185" s="36"/>
      <c r="AK185" s="35"/>
      <c r="AL185" s="34">
        <f t="shared" si="24"/>
        <v>4</v>
      </c>
      <c r="AM185" s="34"/>
      <c r="AN185" s="147"/>
      <c r="AO185" s="306"/>
      <c r="AP185" s="306"/>
      <c r="AQ185" s="307"/>
      <c r="AR185" s="307"/>
      <c r="AS185" s="307"/>
      <c r="AT185" s="307"/>
      <c r="AU185" s="307"/>
      <c r="AV185" s="307"/>
      <c r="AW185" s="307"/>
      <c r="AX185" s="308"/>
      <c r="AY185" s="308"/>
      <c r="AZ185" s="312"/>
      <c r="BA185" s="312"/>
    </row>
    <row r="186" spans="1:53" s="15" customFormat="1" ht="46.5" thickBot="1" x14ac:dyDescent="0.25">
      <c r="A186" s="564"/>
      <c r="B186" s="543"/>
      <c r="C186" s="292">
        <v>244</v>
      </c>
      <c r="D186" s="336" t="s">
        <v>29</v>
      </c>
      <c r="E186" s="267" t="s">
        <v>95</v>
      </c>
      <c r="F186" s="268" t="s">
        <v>198</v>
      </c>
      <c r="G186" s="267" t="s">
        <v>376</v>
      </c>
      <c r="H186" s="267" t="s">
        <v>30</v>
      </c>
      <c r="I186" s="259" t="s">
        <v>583</v>
      </c>
      <c r="J186" s="262">
        <v>30</v>
      </c>
      <c r="K186" s="259">
        <v>30</v>
      </c>
      <c r="L186" s="269">
        <v>365.41</v>
      </c>
      <c r="M186" s="364">
        <f t="shared" si="22"/>
        <v>11</v>
      </c>
      <c r="N186" s="370">
        <f t="shared" ca="1" si="17"/>
        <v>1</v>
      </c>
      <c r="O186" s="373">
        <f t="shared" ca="1" si="19"/>
        <v>6</v>
      </c>
      <c r="P186" s="379">
        <f t="shared" si="20"/>
        <v>4019.51</v>
      </c>
      <c r="Q186" s="379">
        <f t="shared" ca="1" si="21"/>
        <v>449.5</v>
      </c>
      <c r="R186" s="41"/>
      <c r="S186" s="42"/>
      <c r="T186" s="41"/>
      <c r="U186" s="61">
        <v>3</v>
      </c>
      <c r="V186" s="64">
        <v>2</v>
      </c>
      <c r="W186" s="74">
        <f>SUM(X186:AE186)</f>
        <v>4</v>
      </c>
      <c r="X186" s="41"/>
      <c r="Y186" s="69">
        <v>1</v>
      </c>
      <c r="Z186" s="69">
        <v>1</v>
      </c>
      <c r="AA186" s="41"/>
      <c r="AB186" s="41"/>
      <c r="AC186" s="69">
        <v>2</v>
      </c>
      <c r="AD186" s="41"/>
      <c r="AE186" s="41"/>
      <c r="AF186" s="41"/>
      <c r="AG186" s="41"/>
      <c r="AH186" s="77">
        <v>2</v>
      </c>
      <c r="AI186" s="41"/>
      <c r="AJ186" s="41"/>
      <c r="AK186" s="42"/>
      <c r="AL186" s="225">
        <f t="shared" si="24"/>
        <v>11</v>
      </c>
      <c r="AM186" s="225"/>
      <c r="AN186" s="175"/>
      <c r="AO186" s="322">
        <v>1</v>
      </c>
      <c r="AP186" s="312"/>
      <c r="AQ186" s="312"/>
      <c r="AR186" s="312"/>
      <c r="AS186" s="312"/>
      <c r="AT186" s="312"/>
      <c r="AU186" s="312"/>
      <c r="AV186" s="312"/>
      <c r="AW186" s="312"/>
      <c r="AX186" s="327"/>
      <c r="AY186" s="327"/>
      <c r="AZ186" s="312"/>
      <c r="BA186" s="312"/>
    </row>
    <row r="187" spans="1:53" s="3" customFormat="1" ht="34.5" customHeight="1" x14ac:dyDescent="0.2">
      <c r="A187" s="559" t="s">
        <v>494</v>
      </c>
      <c r="B187" s="538">
        <v>9</v>
      </c>
      <c r="C187" s="297">
        <v>245</v>
      </c>
      <c r="D187" s="90" t="s">
        <v>44</v>
      </c>
      <c r="E187" s="19" t="s">
        <v>220</v>
      </c>
      <c r="F187" s="88" t="s">
        <v>465</v>
      </c>
      <c r="G187" s="19" t="s">
        <v>387</v>
      </c>
      <c r="H187" s="19" t="s">
        <v>4</v>
      </c>
      <c r="I187" s="19" t="s">
        <v>616</v>
      </c>
      <c r="J187" s="19">
        <v>30</v>
      </c>
      <c r="K187" s="19">
        <v>30</v>
      </c>
      <c r="L187" s="19">
        <v>60.24</v>
      </c>
      <c r="M187" s="362">
        <f t="shared" si="22"/>
        <v>14</v>
      </c>
      <c r="N187" s="369">
        <f t="shared" ca="1" si="17"/>
        <v>8</v>
      </c>
      <c r="O187" s="375">
        <f t="shared" ca="1" si="19"/>
        <v>4</v>
      </c>
      <c r="P187" s="380">
        <f t="shared" si="20"/>
        <v>843.36</v>
      </c>
      <c r="Q187" s="380">
        <f t="shared" ca="1" si="21"/>
        <v>449.5</v>
      </c>
      <c r="R187" s="37"/>
      <c r="S187" s="52">
        <v>10</v>
      </c>
      <c r="T187" s="37"/>
      <c r="U187" s="37"/>
      <c r="V187" s="37"/>
      <c r="W187" s="43"/>
      <c r="X187" s="37"/>
      <c r="Y187" s="37"/>
      <c r="Z187" s="37"/>
      <c r="AA187" s="37"/>
      <c r="AB187" s="37"/>
      <c r="AC187" s="37"/>
      <c r="AD187" s="37"/>
      <c r="AE187" s="37"/>
      <c r="AF187" s="37"/>
      <c r="AG187" s="37"/>
      <c r="AH187" s="37"/>
      <c r="AI187" s="37"/>
      <c r="AJ187" s="94">
        <v>4</v>
      </c>
      <c r="AK187" s="43"/>
      <c r="AL187" s="224">
        <f t="shared" si="24"/>
        <v>14</v>
      </c>
      <c r="AM187" s="224"/>
      <c r="AN187" s="129"/>
      <c r="AO187" s="313"/>
      <c r="AP187" s="313"/>
      <c r="AQ187" s="313"/>
      <c r="AR187" s="326">
        <v>4</v>
      </c>
      <c r="AS187" s="313"/>
      <c r="AT187" s="313"/>
      <c r="AU187" s="313"/>
      <c r="AV187" s="313"/>
      <c r="AW187" s="313"/>
      <c r="AX187" s="328"/>
      <c r="AY187" s="328"/>
      <c r="AZ187" s="339">
        <v>4</v>
      </c>
      <c r="BA187" s="311"/>
    </row>
    <row r="188" spans="1:53" s="3" customFormat="1" ht="32.25" customHeight="1" x14ac:dyDescent="0.2">
      <c r="A188" s="560"/>
      <c r="B188" s="539"/>
      <c r="C188" s="298">
        <v>246</v>
      </c>
      <c r="D188" s="10" t="s">
        <v>59</v>
      </c>
      <c r="E188" s="11" t="s">
        <v>97</v>
      </c>
      <c r="F188" s="55" t="s">
        <v>466</v>
      </c>
      <c r="G188" s="11" t="s">
        <v>386</v>
      </c>
      <c r="H188" s="11" t="s">
        <v>20</v>
      </c>
      <c r="I188" s="11" t="s">
        <v>623</v>
      </c>
      <c r="J188" s="11">
        <v>30</v>
      </c>
      <c r="K188" s="11">
        <v>30</v>
      </c>
      <c r="L188" s="11">
        <v>22.55</v>
      </c>
      <c r="M188" s="364">
        <f t="shared" si="22"/>
        <v>30</v>
      </c>
      <c r="N188" s="372">
        <f t="shared" ca="1" si="17"/>
        <v>16</v>
      </c>
      <c r="O188" s="373">
        <f t="shared" ca="1" si="19"/>
        <v>4</v>
      </c>
      <c r="P188" s="381">
        <f t="shared" si="20"/>
        <v>676.5</v>
      </c>
      <c r="Q188" s="381">
        <f t="shared" ca="1" si="21"/>
        <v>449.5</v>
      </c>
      <c r="R188" s="36"/>
      <c r="S188" s="49">
        <v>30</v>
      </c>
      <c r="T188" s="36"/>
      <c r="U188" s="36"/>
      <c r="V188" s="36"/>
      <c r="W188" s="35"/>
      <c r="X188" s="36"/>
      <c r="Y188" s="36"/>
      <c r="Z188" s="36"/>
      <c r="AA188" s="36"/>
      <c r="AB188" s="36"/>
      <c r="AC188" s="36"/>
      <c r="AD188" s="36"/>
      <c r="AE188" s="36"/>
      <c r="AF188" s="36"/>
      <c r="AG188" s="36"/>
      <c r="AH188" s="36"/>
      <c r="AI188" s="36"/>
      <c r="AJ188" s="36"/>
      <c r="AK188" s="35"/>
      <c r="AL188" s="34">
        <f t="shared" si="24"/>
        <v>30</v>
      </c>
      <c r="AM188" s="54">
        <v>8</v>
      </c>
      <c r="AN188" s="147"/>
      <c r="AO188" s="307"/>
      <c r="AP188" s="307"/>
      <c r="AQ188" s="307"/>
      <c r="AR188" s="307"/>
      <c r="AS188" s="307"/>
      <c r="AT188" s="307"/>
      <c r="AU188" s="307"/>
      <c r="AV188" s="307"/>
      <c r="AW188" s="307"/>
      <c r="AX188" s="308"/>
      <c r="AY188" s="308"/>
      <c r="AZ188" s="322">
        <v>8</v>
      </c>
      <c r="BA188" s="312"/>
    </row>
    <row r="189" spans="1:53" s="3" customFormat="1" ht="15.75" customHeight="1" x14ac:dyDescent="0.2">
      <c r="A189" s="560"/>
      <c r="B189" s="539"/>
      <c r="C189" s="298">
        <v>247</v>
      </c>
      <c r="D189" s="17" t="s">
        <v>46</v>
      </c>
      <c r="E189" s="11" t="s">
        <v>97</v>
      </c>
      <c r="F189" s="55" t="s">
        <v>467</v>
      </c>
      <c r="G189" s="11" t="s">
        <v>393</v>
      </c>
      <c r="H189" s="18" t="s">
        <v>4</v>
      </c>
      <c r="I189" s="18" t="s">
        <v>624</v>
      </c>
      <c r="J189" s="11">
        <v>30</v>
      </c>
      <c r="K189" s="11">
        <v>30</v>
      </c>
      <c r="L189" s="18">
        <v>6.16</v>
      </c>
      <c r="M189" s="364">
        <f t="shared" si="22"/>
        <v>10</v>
      </c>
      <c r="N189" s="372">
        <f t="shared" ref="N189:N252" ca="1" si="25">M189-O189</f>
        <v>10</v>
      </c>
      <c r="O189" s="373">
        <f t="shared" ca="1" si="19"/>
        <v>5</v>
      </c>
      <c r="P189" s="381">
        <f t="shared" si="20"/>
        <v>61.6</v>
      </c>
      <c r="Q189" s="381">
        <f t="shared" ca="1" si="21"/>
        <v>449.5</v>
      </c>
      <c r="R189" s="36"/>
      <c r="S189" s="49">
        <v>10</v>
      </c>
      <c r="T189" s="36"/>
      <c r="U189" s="36"/>
      <c r="V189" s="36"/>
      <c r="W189" s="35"/>
      <c r="X189" s="36"/>
      <c r="Y189" s="36"/>
      <c r="Z189" s="36"/>
      <c r="AA189" s="36"/>
      <c r="AB189" s="36"/>
      <c r="AC189" s="36"/>
      <c r="AD189" s="36"/>
      <c r="AE189" s="36"/>
      <c r="AF189" s="36"/>
      <c r="AG189" s="36"/>
      <c r="AH189" s="36"/>
      <c r="AI189" s="36"/>
      <c r="AJ189" s="36"/>
      <c r="AK189" s="35"/>
      <c r="AL189" s="34">
        <f t="shared" si="24"/>
        <v>10</v>
      </c>
      <c r="AM189" s="34"/>
      <c r="AN189" s="147"/>
      <c r="AO189" s="307"/>
      <c r="AP189" s="307"/>
      <c r="AQ189" s="307"/>
      <c r="AR189" s="307"/>
      <c r="AS189" s="307"/>
      <c r="AT189" s="307"/>
      <c r="AU189" s="307"/>
      <c r="AV189" s="321">
        <v>10</v>
      </c>
      <c r="AW189" s="307"/>
      <c r="AX189" s="308"/>
      <c r="AY189" s="308"/>
      <c r="AZ189" s="312"/>
      <c r="BA189" s="312"/>
    </row>
    <row r="190" spans="1:53" s="3" customFormat="1" ht="34.5" customHeight="1" x14ac:dyDescent="0.2">
      <c r="A190" s="560"/>
      <c r="B190" s="539"/>
      <c r="C190" s="298">
        <v>248</v>
      </c>
      <c r="D190" s="17" t="s">
        <v>40</v>
      </c>
      <c r="E190" s="11" t="s">
        <v>97</v>
      </c>
      <c r="F190" s="55" t="s">
        <v>467</v>
      </c>
      <c r="G190" s="11" t="s">
        <v>388</v>
      </c>
      <c r="H190" s="18" t="s">
        <v>4</v>
      </c>
      <c r="I190" s="18" t="s">
        <v>624</v>
      </c>
      <c r="J190" s="11">
        <v>30</v>
      </c>
      <c r="K190" s="11">
        <v>30</v>
      </c>
      <c r="L190" s="18">
        <v>7.68</v>
      </c>
      <c r="M190" s="364">
        <f t="shared" si="22"/>
        <v>24</v>
      </c>
      <c r="N190" s="372">
        <f t="shared" ca="1" si="25"/>
        <v>21</v>
      </c>
      <c r="O190" s="373">
        <f t="shared" ca="1" si="19"/>
        <v>3</v>
      </c>
      <c r="P190" s="381">
        <f t="shared" si="20"/>
        <v>184.32</v>
      </c>
      <c r="Q190" s="381">
        <f t="shared" ca="1" si="21"/>
        <v>449.5</v>
      </c>
      <c r="R190" s="36"/>
      <c r="S190" s="51">
        <v>8</v>
      </c>
      <c r="T190" s="36"/>
      <c r="U190" s="36"/>
      <c r="V190" s="63">
        <v>6</v>
      </c>
      <c r="W190" s="35"/>
      <c r="X190" s="36"/>
      <c r="Y190" s="36"/>
      <c r="Z190" s="36"/>
      <c r="AA190" s="36"/>
      <c r="AB190" s="36"/>
      <c r="AC190" s="36"/>
      <c r="AD190" s="36"/>
      <c r="AE190" s="36"/>
      <c r="AF190" s="36"/>
      <c r="AG190" s="36"/>
      <c r="AH190" s="76">
        <v>10</v>
      </c>
      <c r="AI190" s="36"/>
      <c r="AJ190" s="36"/>
      <c r="AK190" s="35"/>
      <c r="AL190" s="34">
        <f t="shared" si="24"/>
        <v>24</v>
      </c>
      <c r="AM190" s="54">
        <v>4</v>
      </c>
      <c r="AN190" s="147"/>
      <c r="AO190" s="321">
        <v>10</v>
      </c>
      <c r="AP190" s="307"/>
      <c r="AQ190" s="307"/>
      <c r="AR190" s="307"/>
      <c r="AS190" s="307"/>
      <c r="AT190" s="307"/>
      <c r="AU190" s="307"/>
      <c r="AV190" s="321">
        <v>4</v>
      </c>
      <c r="AW190" s="307"/>
      <c r="AX190" s="308"/>
      <c r="AY190" s="308"/>
      <c r="AZ190" s="322">
        <v>3</v>
      </c>
      <c r="BA190" s="312"/>
    </row>
    <row r="191" spans="1:53" s="3" customFormat="1" ht="41.25" customHeight="1" x14ac:dyDescent="0.2">
      <c r="A191" s="560"/>
      <c r="B191" s="539"/>
      <c r="C191" s="298">
        <v>249</v>
      </c>
      <c r="D191" s="17" t="s">
        <v>41</v>
      </c>
      <c r="E191" s="11" t="s">
        <v>97</v>
      </c>
      <c r="F191" s="55" t="s">
        <v>467</v>
      </c>
      <c r="G191" s="11" t="s">
        <v>389</v>
      </c>
      <c r="H191" s="18" t="s">
        <v>4</v>
      </c>
      <c r="I191" s="18" t="s">
        <v>624</v>
      </c>
      <c r="J191" s="11">
        <v>30</v>
      </c>
      <c r="K191" s="11">
        <v>30</v>
      </c>
      <c r="L191" s="18">
        <v>4.74</v>
      </c>
      <c r="M191" s="364">
        <f t="shared" si="22"/>
        <v>22</v>
      </c>
      <c r="N191" s="372">
        <f t="shared" ca="1" si="25"/>
        <v>16</v>
      </c>
      <c r="O191" s="373">
        <f t="shared" ca="1" si="19"/>
        <v>2</v>
      </c>
      <c r="P191" s="381">
        <f t="shared" si="20"/>
        <v>104.28</v>
      </c>
      <c r="Q191" s="381">
        <f t="shared" ca="1" si="21"/>
        <v>449.5</v>
      </c>
      <c r="R191" s="36"/>
      <c r="S191" s="51">
        <v>6</v>
      </c>
      <c r="T191" s="36"/>
      <c r="U191" s="36"/>
      <c r="V191" s="63">
        <v>6</v>
      </c>
      <c r="W191" s="35"/>
      <c r="X191" s="36"/>
      <c r="Y191" s="36"/>
      <c r="Z191" s="36"/>
      <c r="AA191" s="36"/>
      <c r="AB191" s="36"/>
      <c r="AC191" s="36"/>
      <c r="AD191" s="36"/>
      <c r="AE191" s="36"/>
      <c r="AF191" s="36"/>
      <c r="AG191" s="36"/>
      <c r="AH191" s="76">
        <v>10</v>
      </c>
      <c r="AI191" s="36"/>
      <c r="AJ191" s="36"/>
      <c r="AK191" s="35"/>
      <c r="AL191" s="34">
        <f t="shared" si="24"/>
        <v>22</v>
      </c>
      <c r="AM191" s="54">
        <v>2</v>
      </c>
      <c r="AN191" s="147"/>
      <c r="AO191" s="321">
        <v>10</v>
      </c>
      <c r="AP191" s="307"/>
      <c r="AQ191" s="307"/>
      <c r="AR191" s="307"/>
      <c r="AS191" s="307"/>
      <c r="AT191" s="307"/>
      <c r="AU191" s="307"/>
      <c r="AV191" s="321">
        <v>2</v>
      </c>
      <c r="AW191" s="307"/>
      <c r="AX191" s="308"/>
      <c r="AY191" s="308"/>
      <c r="AZ191" s="322">
        <v>2</v>
      </c>
      <c r="BA191" s="312"/>
    </row>
    <row r="192" spans="1:53" s="3" customFormat="1" ht="30.75" customHeight="1" x14ac:dyDescent="0.2">
      <c r="A192" s="560"/>
      <c r="B192" s="539"/>
      <c r="C192" s="298">
        <v>250</v>
      </c>
      <c r="D192" s="17" t="s">
        <v>223</v>
      </c>
      <c r="E192" s="11" t="s">
        <v>97</v>
      </c>
      <c r="F192" s="55" t="s">
        <v>468</v>
      </c>
      <c r="G192" s="11" t="s">
        <v>398</v>
      </c>
      <c r="H192" s="18" t="s">
        <v>70</v>
      </c>
      <c r="I192" s="18" t="s">
        <v>625</v>
      </c>
      <c r="J192" s="11">
        <v>30</v>
      </c>
      <c r="K192" s="11">
        <v>30</v>
      </c>
      <c r="L192" s="203">
        <v>317</v>
      </c>
      <c r="M192" s="364">
        <f t="shared" si="22"/>
        <v>3</v>
      </c>
      <c r="N192" s="372">
        <f t="shared" ca="1" si="25"/>
        <v>3</v>
      </c>
      <c r="O192" s="373">
        <f t="shared" ca="1" si="19"/>
        <v>5</v>
      </c>
      <c r="P192" s="381">
        <f t="shared" si="20"/>
        <v>951</v>
      </c>
      <c r="Q192" s="381">
        <f t="shared" ca="1" si="21"/>
        <v>449.5</v>
      </c>
      <c r="R192" s="36"/>
      <c r="S192" s="49">
        <v>3</v>
      </c>
      <c r="T192" s="36"/>
      <c r="U192" s="36"/>
      <c r="V192" s="36"/>
      <c r="W192" s="35"/>
      <c r="X192" s="36"/>
      <c r="Y192" s="36"/>
      <c r="Z192" s="36"/>
      <c r="AA192" s="36"/>
      <c r="AB192" s="36"/>
      <c r="AC192" s="36"/>
      <c r="AD192" s="36"/>
      <c r="AE192" s="36"/>
      <c r="AF192" s="36"/>
      <c r="AG192" s="36"/>
      <c r="AH192" s="36"/>
      <c r="AI192" s="36"/>
      <c r="AJ192" s="36"/>
      <c r="AK192" s="35"/>
      <c r="AL192" s="34">
        <f t="shared" si="24"/>
        <v>3</v>
      </c>
      <c r="AM192" s="54">
        <v>1</v>
      </c>
      <c r="AN192" s="147"/>
      <c r="AO192" s="307"/>
      <c r="AP192" s="307"/>
      <c r="AQ192" s="307"/>
      <c r="AR192" s="307"/>
      <c r="AS192" s="307"/>
      <c r="AT192" s="307"/>
      <c r="AU192" s="307"/>
      <c r="AV192" s="321">
        <v>1</v>
      </c>
      <c r="AW192" s="307"/>
      <c r="AX192" s="308"/>
      <c r="AY192" s="308"/>
      <c r="AZ192" s="322">
        <v>1</v>
      </c>
      <c r="BA192" s="312"/>
    </row>
    <row r="193" spans="1:53" s="3" customFormat="1" ht="41.25" customHeight="1" x14ac:dyDescent="0.2">
      <c r="A193" s="560"/>
      <c r="B193" s="539"/>
      <c r="C193" s="298">
        <v>251</v>
      </c>
      <c r="D193" s="17" t="s">
        <v>222</v>
      </c>
      <c r="E193" s="11" t="s">
        <v>97</v>
      </c>
      <c r="F193" s="55" t="s">
        <v>468</v>
      </c>
      <c r="G193" s="11" t="s">
        <v>397</v>
      </c>
      <c r="H193" s="18" t="s">
        <v>70</v>
      </c>
      <c r="I193" s="18" t="s">
        <v>625</v>
      </c>
      <c r="J193" s="11">
        <v>30</v>
      </c>
      <c r="K193" s="11">
        <v>30</v>
      </c>
      <c r="L193" s="203">
        <v>369.74</v>
      </c>
      <c r="M193" s="364">
        <f t="shared" si="22"/>
        <v>3</v>
      </c>
      <c r="N193" s="372">
        <f t="shared" ca="1" si="25"/>
        <v>3</v>
      </c>
      <c r="O193" s="373">
        <f t="shared" ca="1" si="19"/>
        <v>1</v>
      </c>
      <c r="P193" s="381">
        <f t="shared" si="20"/>
        <v>1109.22</v>
      </c>
      <c r="Q193" s="381">
        <f t="shared" ca="1" si="21"/>
        <v>449.5</v>
      </c>
      <c r="R193" s="36"/>
      <c r="S193" s="49">
        <v>3</v>
      </c>
      <c r="T193" s="36"/>
      <c r="U193" s="36"/>
      <c r="V193" s="36"/>
      <c r="W193" s="35"/>
      <c r="X193" s="36"/>
      <c r="Y193" s="36"/>
      <c r="Z193" s="36"/>
      <c r="AA193" s="36"/>
      <c r="AB193" s="36"/>
      <c r="AC193" s="36"/>
      <c r="AD193" s="36"/>
      <c r="AE193" s="36"/>
      <c r="AF193" s="36"/>
      <c r="AG193" s="36"/>
      <c r="AH193" s="36"/>
      <c r="AI193" s="36"/>
      <c r="AJ193" s="36"/>
      <c r="AK193" s="35"/>
      <c r="AL193" s="34">
        <f t="shared" si="24"/>
        <v>3</v>
      </c>
      <c r="AM193" s="54">
        <v>1</v>
      </c>
      <c r="AN193" s="147"/>
      <c r="AO193" s="307"/>
      <c r="AP193" s="307"/>
      <c r="AQ193" s="307"/>
      <c r="AR193" s="307"/>
      <c r="AS193" s="307"/>
      <c r="AT193" s="307"/>
      <c r="AU193" s="307"/>
      <c r="AV193" s="321">
        <v>1</v>
      </c>
      <c r="AW193" s="307"/>
      <c r="AX193" s="308"/>
      <c r="AY193" s="308"/>
      <c r="AZ193" s="322">
        <v>1</v>
      </c>
      <c r="BA193" s="312"/>
    </row>
    <row r="194" spans="1:53" s="3" customFormat="1" ht="32.25" customHeight="1" x14ac:dyDescent="0.2">
      <c r="A194" s="560"/>
      <c r="B194" s="539"/>
      <c r="C194" s="298">
        <v>252</v>
      </c>
      <c r="D194" s="14" t="s">
        <v>66</v>
      </c>
      <c r="E194" s="18" t="s">
        <v>103</v>
      </c>
      <c r="F194" s="55" t="s">
        <v>468</v>
      </c>
      <c r="G194" s="18" t="s">
        <v>395</v>
      </c>
      <c r="H194" s="18" t="s">
        <v>67</v>
      </c>
      <c r="I194" s="18" t="s">
        <v>625</v>
      </c>
      <c r="J194" s="11">
        <v>30</v>
      </c>
      <c r="K194" s="11">
        <v>30</v>
      </c>
      <c r="L194" s="203">
        <v>18.010000000000002</v>
      </c>
      <c r="M194" s="364">
        <f t="shared" si="22"/>
        <v>14</v>
      </c>
      <c r="N194" s="372">
        <f t="shared" ca="1" si="25"/>
        <v>6</v>
      </c>
      <c r="O194" s="373">
        <f t="shared" ca="1" si="19"/>
        <v>0</v>
      </c>
      <c r="P194" s="381">
        <f t="shared" si="20"/>
        <v>252.14000000000001</v>
      </c>
      <c r="Q194" s="381">
        <f t="shared" ca="1" si="21"/>
        <v>449.5</v>
      </c>
      <c r="R194" s="36"/>
      <c r="S194" s="51">
        <v>6</v>
      </c>
      <c r="T194" s="36"/>
      <c r="U194" s="36"/>
      <c r="V194" s="63">
        <v>6</v>
      </c>
      <c r="W194" s="67">
        <f>SUM(X194:AE194)</f>
        <v>2</v>
      </c>
      <c r="X194" s="36"/>
      <c r="Y194" s="68">
        <v>2</v>
      </c>
      <c r="Z194" s="36"/>
      <c r="AA194" s="36"/>
      <c r="AB194" s="36"/>
      <c r="AC194" s="36"/>
      <c r="AD194" s="36"/>
      <c r="AE194" s="36"/>
      <c r="AF194" s="36"/>
      <c r="AG194" s="36"/>
      <c r="AH194" s="36"/>
      <c r="AI194" s="36"/>
      <c r="AJ194" s="36"/>
      <c r="AK194" s="35"/>
      <c r="AL194" s="34">
        <f t="shared" si="24"/>
        <v>14</v>
      </c>
      <c r="AM194" s="34"/>
      <c r="AN194" s="147"/>
      <c r="AO194" s="307"/>
      <c r="AP194" s="321">
        <v>2</v>
      </c>
      <c r="AQ194" s="307"/>
      <c r="AR194" s="307"/>
      <c r="AS194" s="307"/>
      <c r="AT194" s="307"/>
      <c r="AU194" s="307"/>
      <c r="AV194" s="321">
        <v>4</v>
      </c>
      <c r="AW194" s="307"/>
      <c r="AX194" s="308"/>
      <c r="AY194" s="308"/>
      <c r="AZ194" s="312"/>
      <c r="BA194" s="312"/>
    </row>
    <row r="195" spans="1:53" s="3" customFormat="1" ht="27.75" customHeight="1" x14ac:dyDescent="0.2">
      <c r="A195" s="560"/>
      <c r="B195" s="539"/>
      <c r="C195" s="298">
        <v>253</v>
      </c>
      <c r="D195" s="14" t="s">
        <v>65</v>
      </c>
      <c r="E195" s="18" t="s">
        <v>103</v>
      </c>
      <c r="F195" s="55" t="s">
        <v>468</v>
      </c>
      <c r="G195" s="18" t="s">
        <v>394</v>
      </c>
      <c r="H195" s="18" t="s">
        <v>67</v>
      </c>
      <c r="I195" s="18" t="s">
        <v>625</v>
      </c>
      <c r="J195" s="11">
        <v>30</v>
      </c>
      <c r="K195" s="11">
        <v>30</v>
      </c>
      <c r="L195" s="203">
        <v>89.63</v>
      </c>
      <c r="M195" s="364">
        <f t="shared" si="22"/>
        <v>10</v>
      </c>
      <c r="N195" s="372">
        <f t="shared" ca="1" si="25"/>
        <v>10</v>
      </c>
      <c r="O195" s="373">
        <f t="shared" ca="1" si="19"/>
        <v>1</v>
      </c>
      <c r="P195" s="381">
        <f t="shared" si="20"/>
        <v>896.3</v>
      </c>
      <c r="Q195" s="381">
        <f t="shared" ca="1" si="21"/>
        <v>449.5</v>
      </c>
      <c r="R195" s="36"/>
      <c r="S195" s="49">
        <v>10</v>
      </c>
      <c r="T195" s="36"/>
      <c r="U195" s="36"/>
      <c r="V195" s="36"/>
      <c r="W195" s="35"/>
      <c r="X195" s="36"/>
      <c r="Y195" s="36"/>
      <c r="Z195" s="36"/>
      <c r="AA195" s="36"/>
      <c r="AB195" s="36"/>
      <c r="AC195" s="36"/>
      <c r="AD195" s="36"/>
      <c r="AE195" s="36"/>
      <c r="AF195" s="36"/>
      <c r="AG195" s="36"/>
      <c r="AH195" s="36"/>
      <c r="AI195" s="36"/>
      <c r="AJ195" s="36"/>
      <c r="AK195" s="35"/>
      <c r="AL195" s="34">
        <f t="shared" si="24"/>
        <v>10</v>
      </c>
      <c r="AM195" s="34"/>
      <c r="AN195" s="147"/>
      <c r="AO195" s="307"/>
      <c r="AP195" s="307"/>
      <c r="AQ195" s="307"/>
      <c r="AR195" s="307"/>
      <c r="AS195" s="307"/>
      <c r="AT195" s="307"/>
      <c r="AU195" s="307"/>
      <c r="AV195" s="321">
        <v>10</v>
      </c>
      <c r="AW195" s="307"/>
      <c r="AX195" s="308"/>
      <c r="AY195" s="308"/>
      <c r="AZ195" s="312"/>
      <c r="BA195" s="312"/>
    </row>
    <row r="196" spans="1:53" s="3" customFormat="1" ht="15.75" customHeight="1" x14ac:dyDescent="0.2">
      <c r="A196" s="560"/>
      <c r="B196" s="539"/>
      <c r="C196" s="298">
        <v>255</v>
      </c>
      <c r="D196" s="17" t="s">
        <v>39</v>
      </c>
      <c r="E196" s="11" t="s">
        <v>97</v>
      </c>
      <c r="F196" s="55" t="s">
        <v>467</v>
      </c>
      <c r="G196" s="11" t="s">
        <v>384</v>
      </c>
      <c r="H196" s="11" t="s">
        <v>4</v>
      </c>
      <c r="I196" s="11" t="s">
        <v>624</v>
      </c>
      <c r="J196" s="11">
        <v>30</v>
      </c>
      <c r="K196" s="11">
        <v>30</v>
      </c>
      <c r="L196" s="11">
        <v>12.42</v>
      </c>
      <c r="M196" s="364">
        <f t="shared" si="22"/>
        <v>10</v>
      </c>
      <c r="N196" s="372">
        <f t="shared" ca="1" si="25"/>
        <v>10</v>
      </c>
      <c r="O196" s="373">
        <f t="shared" ca="1" si="19"/>
        <v>6</v>
      </c>
      <c r="P196" s="381">
        <f t="shared" si="20"/>
        <v>124.2</v>
      </c>
      <c r="Q196" s="381">
        <f t="shared" ca="1" si="21"/>
        <v>449.5</v>
      </c>
      <c r="R196" s="36"/>
      <c r="S196" s="49">
        <v>10</v>
      </c>
      <c r="T196" s="36"/>
      <c r="U196" s="36"/>
      <c r="V196" s="36"/>
      <c r="W196" s="35"/>
      <c r="X196" s="36"/>
      <c r="Y196" s="36"/>
      <c r="Z196" s="36"/>
      <c r="AA196" s="36"/>
      <c r="AB196" s="36"/>
      <c r="AC196" s="36"/>
      <c r="AD196" s="36"/>
      <c r="AE196" s="36"/>
      <c r="AF196" s="36"/>
      <c r="AG196" s="36"/>
      <c r="AH196" s="36"/>
      <c r="AI196" s="36"/>
      <c r="AJ196" s="36"/>
      <c r="AK196" s="35"/>
      <c r="AL196" s="34">
        <f t="shared" si="24"/>
        <v>10</v>
      </c>
      <c r="AM196" s="34"/>
      <c r="AN196" s="147"/>
      <c r="AO196" s="307"/>
      <c r="AP196" s="307"/>
      <c r="AQ196" s="307"/>
      <c r="AR196" s="307"/>
      <c r="AS196" s="307"/>
      <c r="AT196" s="307"/>
      <c r="AU196" s="307"/>
      <c r="AV196" s="321">
        <v>5</v>
      </c>
      <c r="AW196" s="307"/>
      <c r="AX196" s="308"/>
      <c r="AY196" s="308"/>
      <c r="AZ196" s="322">
        <v>5</v>
      </c>
      <c r="BA196" s="312"/>
    </row>
    <row r="197" spans="1:53" s="3" customFormat="1" ht="27.75" customHeight="1" x14ac:dyDescent="0.2">
      <c r="A197" s="560"/>
      <c r="B197" s="539"/>
      <c r="C197" s="298">
        <v>256</v>
      </c>
      <c r="D197" s="10" t="s">
        <v>208</v>
      </c>
      <c r="E197" s="11" t="s">
        <v>97</v>
      </c>
      <c r="F197" s="55" t="s">
        <v>468</v>
      </c>
      <c r="G197" s="11" t="s">
        <v>402</v>
      </c>
      <c r="H197" s="18" t="s">
        <v>67</v>
      </c>
      <c r="I197" s="18" t="s">
        <v>625</v>
      </c>
      <c r="J197" s="11">
        <v>30</v>
      </c>
      <c r="K197" s="11">
        <v>30</v>
      </c>
      <c r="L197" s="203">
        <v>115.8</v>
      </c>
      <c r="M197" s="364">
        <f t="shared" si="22"/>
        <v>2</v>
      </c>
      <c r="N197" s="372">
        <f t="shared" ca="1" si="25"/>
        <v>2</v>
      </c>
      <c r="O197" s="373">
        <f t="shared" ref="O197:O256" ca="1" si="26">SUM(M197-N197)</f>
        <v>4</v>
      </c>
      <c r="P197" s="381">
        <f t="shared" ref="P197:P256" si="27">M197*L197</f>
        <v>231.6</v>
      </c>
      <c r="Q197" s="381">
        <f t="shared" ref="Q197:Q256" ca="1" si="28">N197*L197</f>
        <v>449.5</v>
      </c>
      <c r="R197" s="36"/>
      <c r="S197" s="49">
        <v>2</v>
      </c>
      <c r="T197" s="36"/>
      <c r="U197" s="36"/>
      <c r="V197" s="36"/>
      <c r="W197" s="35"/>
      <c r="X197" s="36"/>
      <c r="Y197" s="36"/>
      <c r="Z197" s="36"/>
      <c r="AA197" s="36"/>
      <c r="AB197" s="36"/>
      <c r="AC197" s="36"/>
      <c r="AD197" s="36"/>
      <c r="AE197" s="36"/>
      <c r="AF197" s="36"/>
      <c r="AG197" s="36"/>
      <c r="AH197" s="36"/>
      <c r="AI197" s="36"/>
      <c r="AJ197" s="36"/>
      <c r="AK197" s="35"/>
      <c r="AL197" s="34">
        <f t="shared" si="24"/>
        <v>2</v>
      </c>
      <c r="AM197" s="54">
        <v>1</v>
      </c>
      <c r="AN197" s="147"/>
      <c r="AO197" s="307"/>
      <c r="AP197" s="307"/>
      <c r="AQ197" s="307"/>
      <c r="AR197" s="307"/>
      <c r="AS197" s="307"/>
      <c r="AT197" s="307"/>
      <c r="AU197" s="307"/>
      <c r="AV197" s="307"/>
      <c r="AW197" s="307"/>
      <c r="AX197" s="308"/>
      <c r="AY197" s="308"/>
      <c r="AZ197" s="322">
        <v>1</v>
      </c>
      <c r="BA197" s="312"/>
    </row>
    <row r="198" spans="1:53" s="3" customFormat="1" ht="32.25" customHeight="1" x14ac:dyDescent="0.2">
      <c r="A198" s="560"/>
      <c r="B198" s="539"/>
      <c r="C198" s="298">
        <v>257</v>
      </c>
      <c r="D198" s="24" t="s">
        <v>209</v>
      </c>
      <c r="E198" s="11" t="s">
        <v>97</v>
      </c>
      <c r="F198" s="55" t="s">
        <v>468</v>
      </c>
      <c r="G198" s="11" t="s">
        <v>402</v>
      </c>
      <c r="H198" s="18" t="s">
        <v>67</v>
      </c>
      <c r="I198" s="18" t="s">
        <v>625</v>
      </c>
      <c r="J198" s="11">
        <v>30</v>
      </c>
      <c r="K198" s="11">
        <v>30</v>
      </c>
      <c r="L198" s="203">
        <v>82.37</v>
      </c>
      <c r="M198" s="364">
        <f t="shared" ref="M198:M256" si="29">AL198</f>
        <v>2</v>
      </c>
      <c r="N198" s="372">
        <f t="shared" ca="1" si="25"/>
        <v>1</v>
      </c>
      <c r="O198" s="373">
        <f t="shared" ca="1" si="26"/>
        <v>4</v>
      </c>
      <c r="P198" s="381">
        <f t="shared" si="27"/>
        <v>164.74</v>
      </c>
      <c r="Q198" s="381">
        <f t="shared" ca="1" si="28"/>
        <v>449.5</v>
      </c>
      <c r="R198" s="36"/>
      <c r="S198" s="49">
        <v>2</v>
      </c>
      <c r="T198" s="36"/>
      <c r="U198" s="36"/>
      <c r="V198" s="36"/>
      <c r="W198" s="35"/>
      <c r="X198" s="36"/>
      <c r="Y198" s="36"/>
      <c r="Z198" s="36"/>
      <c r="AA198" s="36"/>
      <c r="AB198" s="36"/>
      <c r="AC198" s="36"/>
      <c r="AD198" s="36"/>
      <c r="AE198" s="36"/>
      <c r="AF198" s="36"/>
      <c r="AG198" s="36"/>
      <c r="AH198" s="36"/>
      <c r="AI198" s="36"/>
      <c r="AJ198" s="36"/>
      <c r="AK198" s="35"/>
      <c r="AL198" s="34">
        <f t="shared" si="24"/>
        <v>2</v>
      </c>
      <c r="AM198" s="34"/>
      <c r="AN198" s="147"/>
      <c r="AO198" s="307"/>
      <c r="AP198" s="307"/>
      <c r="AQ198" s="307"/>
      <c r="AR198" s="307"/>
      <c r="AS198" s="307"/>
      <c r="AT198" s="307"/>
      <c r="AU198" s="307"/>
      <c r="AV198" s="307"/>
      <c r="AW198" s="307"/>
      <c r="AX198" s="308"/>
      <c r="AY198" s="308"/>
      <c r="AZ198" s="322">
        <v>1</v>
      </c>
      <c r="BA198" s="312"/>
    </row>
    <row r="199" spans="1:53" s="3" customFormat="1" ht="15.75" customHeight="1" x14ac:dyDescent="0.2">
      <c r="A199" s="560"/>
      <c r="B199" s="539"/>
      <c r="C199" s="298">
        <v>258</v>
      </c>
      <c r="D199" s="17" t="s">
        <v>43</v>
      </c>
      <c r="E199" s="11" t="s">
        <v>97</v>
      </c>
      <c r="F199" s="55" t="s">
        <v>467</v>
      </c>
      <c r="G199" s="11" t="s">
        <v>392</v>
      </c>
      <c r="H199" s="18" t="s">
        <v>4</v>
      </c>
      <c r="I199" s="18" t="s">
        <v>624</v>
      </c>
      <c r="J199" s="11">
        <v>30</v>
      </c>
      <c r="K199" s="11">
        <v>30</v>
      </c>
      <c r="L199" s="203">
        <v>39.58</v>
      </c>
      <c r="M199" s="364">
        <f t="shared" si="29"/>
        <v>10</v>
      </c>
      <c r="N199" s="372">
        <f t="shared" ca="1" si="25"/>
        <v>10</v>
      </c>
      <c r="O199" s="373">
        <f t="shared" ca="1" si="26"/>
        <v>5</v>
      </c>
      <c r="P199" s="381">
        <f t="shared" si="27"/>
        <v>395.79999999999995</v>
      </c>
      <c r="Q199" s="381">
        <f t="shared" ca="1" si="28"/>
        <v>449.5</v>
      </c>
      <c r="R199" s="36"/>
      <c r="S199" s="49">
        <v>10</v>
      </c>
      <c r="T199" s="36"/>
      <c r="U199" s="36"/>
      <c r="V199" s="36"/>
      <c r="W199" s="35"/>
      <c r="X199" s="36"/>
      <c r="Y199" s="36"/>
      <c r="Z199" s="36"/>
      <c r="AA199" s="36"/>
      <c r="AB199" s="36"/>
      <c r="AC199" s="36"/>
      <c r="AD199" s="36"/>
      <c r="AE199" s="36"/>
      <c r="AF199" s="36"/>
      <c r="AG199" s="36"/>
      <c r="AH199" s="36"/>
      <c r="AI199" s="36"/>
      <c r="AJ199" s="36"/>
      <c r="AK199" s="35"/>
      <c r="AL199" s="34">
        <f t="shared" si="24"/>
        <v>10</v>
      </c>
      <c r="AM199" s="34"/>
      <c r="AN199" s="147"/>
      <c r="AO199" s="307"/>
      <c r="AP199" s="307"/>
      <c r="AQ199" s="307"/>
      <c r="AR199" s="307"/>
      <c r="AS199" s="307"/>
      <c r="AT199" s="307"/>
      <c r="AU199" s="307"/>
      <c r="AV199" s="321">
        <v>6</v>
      </c>
      <c r="AW199" s="307"/>
      <c r="AX199" s="308"/>
      <c r="AY199" s="308"/>
      <c r="AZ199" s="322">
        <v>4</v>
      </c>
      <c r="BA199" s="312"/>
    </row>
    <row r="200" spans="1:53" s="3" customFormat="1" ht="15.75" customHeight="1" x14ac:dyDescent="0.2">
      <c r="A200" s="560"/>
      <c r="B200" s="539"/>
      <c r="C200" s="298">
        <v>259</v>
      </c>
      <c r="D200" s="17" t="s">
        <v>42</v>
      </c>
      <c r="E200" s="11" t="s">
        <v>97</v>
      </c>
      <c r="F200" s="55" t="s">
        <v>467</v>
      </c>
      <c r="G200" s="11" t="s">
        <v>391</v>
      </c>
      <c r="H200" s="18" t="s">
        <v>4</v>
      </c>
      <c r="I200" s="18" t="s">
        <v>624</v>
      </c>
      <c r="J200" s="11">
        <v>30</v>
      </c>
      <c r="K200" s="11">
        <v>30</v>
      </c>
      <c r="L200" s="203">
        <v>20.96</v>
      </c>
      <c r="M200" s="364">
        <f t="shared" si="29"/>
        <v>30</v>
      </c>
      <c r="N200" s="372">
        <f t="shared" ca="1" si="25"/>
        <v>30</v>
      </c>
      <c r="O200" s="373">
        <f t="shared" ca="1" si="26"/>
        <v>3</v>
      </c>
      <c r="P200" s="381">
        <f t="shared" si="27"/>
        <v>628.80000000000007</v>
      </c>
      <c r="Q200" s="381">
        <f t="shared" ca="1" si="28"/>
        <v>449.5</v>
      </c>
      <c r="R200" s="36"/>
      <c r="S200" s="49">
        <v>30</v>
      </c>
      <c r="T200" s="36"/>
      <c r="U200" s="36"/>
      <c r="V200" s="36"/>
      <c r="W200" s="35"/>
      <c r="X200" s="36"/>
      <c r="Y200" s="36"/>
      <c r="Z200" s="36"/>
      <c r="AA200" s="36"/>
      <c r="AB200" s="36"/>
      <c r="AC200" s="36"/>
      <c r="AD200" s="36"/>
      <c r="AE200" s="36"/>
      <c r="AF200" s="36"/>
      <c r="AG200" s="36"/>
      <c r="AH200" s="36"/>
      <c r="AI200" s="36"/>
      <c r="AJ200" s="36"/>
      <c r="AK200" s="35"/>
      <c r="AL200" s="34">
        <f t="shared" si="24"/>
        <v>30</v>
      </c>
      <c r="AM200" s="54">
        <v>5</v>
      </c>
      <c r="AN200" s="147"/>
      <c r="AO200" s="307"/>
      <c r="AP200" s="307"/>
      <c r="AQ200" s="307"/>
      <c r="AR200" s="307"/>
      <c r="AS200" s="307"/>
      <c r="AT200" s="307"/>
      <c r="AU200" s="307"/>
      <c r="AV200" s="321">
        <v>20</v>
      </c>
      <c r="AW200" s="307"/>
      <c r="AX200" s="308"/>
      <c r="AY200" s="308"/>
      <c r="AZ200" s="322">
        <v>5</v>
      </c>
      <c r="BA200" s="312"/>
    </row>
    <row r="201" spans="1:53" s="3" customFormat="1" ht="15.75" customHeight="1" x14ac:dyDescent="0.2">
      <c r="A201" s="560"/>
      <c r="B201" s="539"/>
      <c r="C201" s="298">
        <v>260</v>
      </c>
      <c r="D201" s="14" t="s">
        <v>21</v>
      </c>
      <c r="E201" s="11" t="s">
        <v>97</v>
      </c>
      <c r="F201" s="55" t="s">
        <v>466</v>
      </c>
      <c r="G201" s="11" t="s">
        <v>396</v>
      </c>
      <c r="H201" s="18" t="s">
        <v>4</v>
      </c>
      <c r="I201" s="18" t="s">
        <v>626</v>
      </c>
      <c r="J201" s="11">
        <v>30</v>
      </c>
      <c r="K201" s="11">
        <v>30</v>
      </c>
      <c r="L201" s="203">
        <v>0.5</v>
      </c>
      <c r="M201" s="364">
        <f t="shared" si="29"/>
        <v>3000</v>
      </c>
      <c r="N201" s="372">
        <f t="shared" ca="1" si="25"/>
        <v>1000</v>
      </c>
      <c r="O201" s="373">
        <f t="shared" ca="1" si="26"/>
        <v>2</v>
      </c>
      <c r="P201" s="381">
        <f t="shared" si="27"/>
        <v>1500</v>
      </c>
      <c r="Q201" s="381">
        <f t="shared" ca="1" si="28"/>
        <v>449.5</v>
      </c>
      <c r="R201" s="36"/>
      <c r="S201" s="49">
        <v>3000</v>
      </c>
      <c r="T201" s="36"/>
      <c r="U201" s="36"/>
      <c r="V201" s="36"/>
      <c r="W201" s="35"/>
      <c r="X201" s="36"/>
      <c r="Y201" s="36"/>
      <c r="Z201" s="36"/>
      <c r="AA201" s="36"/>
      <c r="AB201" s="36"/>
      <c r="AC201" s="36"/>
      <c r="AD201" s="36"/>
      <c r="AE201" s="36"/>
      <c r="AF201" s="36"/>
      <c r="AG201" s="36"/>
      <c r="AH201" s="36"/>
      <c r="AI201" s="36"/>
      <c r="AJ201" s="36"/>
      <c r="AK201" s="35"/>
      <c r="AL201" s="34">
        <f t="shared" si="24"/>
        <v>3000</v>
      </c>
      <c r="AM201" s="54">
        <v>1000</v>
      </c>
      <c r="AN201" s="147"/>
      <c r="AO201" s="307"/>
      <c r="AP201" s="307"/>
      <c r="AQ201" s="307"/>
      <c r="AR201" s="307"/>
      <c r="AS201" s="307"/>
      <c r="AT201" s="307"/>
      <c r="AU201" s="307"/>
      <c r="AV201" s="307"/>
      <c r="AW201" s="307"/>
      <c r="AX201" s="308"/>
      <c r="AY201" s="308"/>
      <c r="AZ201" s="312"/>
      <c r="BA201" s="312"/>
    </row>
    <row r="202" spans="1:53" s="3" customFormat="1" ht="27.75" customHeight="1" x14ac:dyDescent="0.2">
      <c r="A202" s="560"/>
      <c r="B202" s="539"/>
      <c r="C202" s="298">
        <v>261</v>
      </c>
      <c r="D202" s="14" t="s">
        <v>64</v>
      </c>
      <c r="E202" s="11" t="s">
        <v>97</v>
      </c>
      <c r="F202" s="55" t="s">
        <v>466</v>
      </c>
      <c r="G202" s="11" t="s">
        <v>385</v>
      </c>
      <c r="H202" s="11" t="s">
        <v>20</v>
      </c>
      <c r="I202" s="11" t="s">
        <v>627</v>
      </c>
      <c r="J202" s="11">
        <v>30</v>
      </c>
      <c r="K202" s="11">
        <v>30</v>
      </c>
      <c r="L202" s="202">
        <v>8.11</v>
      </c>
      <c r="M202" s="364">
        <f t="shared" si="29"/>
        <v>50</v>
      </c>
      <c r="N202" s="372">
        <f t="shared" ca="1" si="25"/>
        <v>18</v>
      </c>
      <c r="O202" s="373">
        <f t="shared" ca="1" si="26"/>
        <v>5</v>
      </c>
      <c r="P202" s="381">
        <f t="shared" si="27"/>
        <v>405.5</v>
      </c>
      <c r="Q202" s="381">
        <f t="shared" ca="1" si="28"/>
        <v>449.5</v>
      </c>
      <c r="R202" s="36"/>
      <c r="S202" s="49">
        <v>50</v>
      </c>
      <c r="T202" s="36"/>
      <c r="U202" s="36"/>
      <c r="V202" s="36"/>
      <c r="W202" s="35"/>
      <c r="X202" s="36"/>
      <c r="Y202" s="36"/>
      <c r="Z202" s="36"/>
      <c r="AA202" s="36"/>
      <c r="AB202" s="36"/>
      <c r="AC202" s="36"/>
      <c r="AD202" s="36"/>
      <c r="AE202" s="36"/>
      <c r="AF202" s="36"/>
      <c r="AG202" s="36"/>
      <c r="AH202" s="36"/>
      <c r="AI202" s="36"/>
      <c r="AJ202" s="36"/>
      <c r="AK202" s="35"/>
      <c r="AL202" s="34">
        <f t="shared" si="24"/>
        <v>50</v>
      </c>
      <c r="AM202" s="54">
        <v>8</v>
      </c>
      <c r="AN202" s="147"/>
      <c r="AO202" s="307"/>
      <c r="AP202" s="307"/>
      <c r="AQ202" s="307"/>
      <c r="AR202" s="307"/>
      <c r="AS202" s="307"/>
      <c r="AT202" s="307"/>
      <c r="AU202" s="307"/>
      <c r="AV202" s="307"/>
      <c r="AW202" s="307"/>
      <c r="AX202" s="308"/>
      <c r="AY202" s="308"/>
      <c r="AZ202" s="322">
        <v>10</v>
      </c>
      <c r="BA202" s="312"/>
    </row>
    <row r="203" spans="1:53" s="3" customFormat="1" ht="46.5" x14ac:dyDescent="0.2">
      <c r="A203" s="560"/>
      <c r="B203" s="539"/>
      <c r="C203" s="298">
        <v>262</v>
      </c>
      <c r="D203" s="16" t="s">
        <v>207</v>
      </c>
      <c r="E203" s="11" t="s">
        <v>97</v>
      </c>
      <c r="F203" s="11" t="s">
        <v>468</v>
      </c>
      <c r="G203" s="11" t="s">
        <v>401</v>
      </c>
      <c r="H203" s="18" t="s">
        <v>67</v>
      </c>
      <c r="I203" s="18" t="s">
        <v>628</v>
      </c>
      <c r="J203" s="11">
        <v>30</v>
      </c>
      <c r="K203" s="11">
        <v>30</v>
      </c>
      <c r="L203" s="203">
        <v>201.86</v>
      </c>
      <c r="M203" s="364">
        <f t="shared" si="29"/>
        <v>6</v>
      </c>
      <c r="N203" s="372">
        <f t="shared" ca="1" si="25"/>
        <v>6</v>
      </c>
      <c r="O203" s="373">
        <f t="shared" ca="1" si="26"/>
        <v>1</v>
      </c>
      <c r="P203" s="381">
        <f t="shared" si="27"/>
        <v>1211.1600000000001</v>
      </c>
      <c r="Q203" s="381">
        <f t="shared" ca="1" si="28"/>
        <v>449.5</v>
      </c>
      <c r="R203" s="36"/>
      <c r="S203" s="51">
        <v>6</v>
      </c>
      <c r="T203" s="36"/>
      <c r="U203" s="36"/>
      <c r="V203" s="36"/>
      <c r="W203" s="35"/>
      <c r="X203" s="36"/>
      <c r="Y203" s="36"/>
      <c r="Z203" s="36"/>
      <c r="AA203" s="36"/>
      <c r="AB203" s="36"/>
      <c r="AC203" s="36"/>
      <c r="AD203" s="36"/>
      <c r="AE203" s="36"/>
      <c r="AF203" s="36"/>
      <c r="AG203" s="36"/>
      <c r="AH203" s="36"/>
      <c r="AI203" s="36"/>
      <c r="AJ203" s="36"/>
      <c r="AK203" s="35"/>
      <c r="AL203" s="34">
        <f t="shared" si="24"/>
        <v>6</v>
      </c>
      <c r="AM203" s="34"/>
      <c r="AN203" s="147"/>
      <c r="AO203" s="307"/>
      <c r="AP203" s="307"/>
      <c r="AQ203" s="307"/>
      <c r="AR203" s="307"/>
      <c r="AS203" s="307"/>
      <c r="AT203" s="307"/>
      <c r="AU203" s="307"/>
      <c r="AV203" s="321">
        <v>6</v>
      </c>
      <c r="AW203" s="307"/>
      <c r="AX203" s="308"/>
      <c r="AY203" s="308"/>
      <c r="AZ203" s="312"/>
      <c r="BA203" s="312"/>
    </row>
    <row r="204" spans="1:53" s="3" customFormat="1" ht="72.75" customHeight="1" x14ac:dyDescent="0.2">
      <c r="A204" s="560"/>
      <c r="B204" s="539"/>
      <c r="C204" s="298">
        <v>263</v>
      </c>
      <c r="D204" s="16" t="s">
        <v>205</v>
      </c>
      <c r="E204" s="11" t="s">
        <v>97</v>
      </c>
      <c r="F204" s="11" t="s">
        <v>468</v>
      </c>
      <c r="G204" s="11" t="s">
        <v>399</v>
      </c>
      <c r="H204" s="18" t="s">
        <v>67</v>
      </c>
      <c r="I204" s="18" t="s">
        <v>628</v>
      </c>
      <c r="J204" s="11">
        <v>30</v>
      </c>
      <c r="K204" s="11">
        <v>30</v>
      </c>
      <c r="L204" s="203">
        <v>207.63</v>
      </c>
      <c r="M204" s="364">
        <f t="shared" si="29"/>
        <v>10</v>
      </c>
      <c r="N204" s="372">
        <f t="shared" ca="1" si="25"/>
        <v>6</v>
      </c>
      <c r="O204" s="373">
        <f t="shared" ca="1" si="26"/>
        <v>0</v>
      </c>
      <c r="P204" s="381">
        <f t="shared" si="27"/>
        <v>2076.3000000000002</v>
      </c>
      <c r="Q204" s="381">
        <f t="shared" ca="1" si="28"/>
        <v>449.5</v>
      </c>
      <c r="R204" s="36"/>
      <c r="S204" s="51">
        <v>10</v>
      </c>
      <c r="T204" s="36"/>
      <c r="U204" s="36"/>
      <c r="V204" s="36"/>
      <c r="W204" s="35"/>
      <c r="X204" s="36"/>
      <c r="Y204" s="36"/>
      <c r="Z204" s="36"/>
      <c r="AA204" s="36"/>
      <c r="AB204" s="36"/>
      <c r="AC204" s="36"/>
      <c r="AD204" s="36"/>
      <c r="AE204" s="36"/>
      <c r="AF204" s="36"/>
      <c r="AG204" s="36"/>
      <c r="AH204" s="36"/>
      <c r="AI204" s="36"/>
      <c r="AJ204" s="36"/>
      <c r="AK204" s="35"/>
      <c r="AL204" s="34">
        <f t="shared" si="24"/>
        <v>10</v>
      </c>
      <c r="AM204" s="34"/>
      <c r="AN204" s="147"/>
      <c r="AO204" s="307"/>
      <c r="AP204" s="307"/>
      <c r="AQ204" s="307"/>
      <c r="AR204" s="307"/>
      <c r="AS204" s="307"/>
      <c r="AT204" s="307"/>
      <c r="AU204" s="307"/>
      <c r="AV204" s="321">
        <v>6</v>
      </c>
      <c r="AW204" s="307"/>
      <c r="AX204" s="308"/>
      <c r="AY204" s="308"/>
      <c r="AZ204" s="312"/>
      <c r="BA204" s="312"/>
    </row>
    <row r="205" spans="1:53" s="3" customFormat="1" ht="50.25" customHeight="1" x14ac:dyDescent="0.2">
      <c r="A205" s="560"/>
      <c r="B205" s="539"/>
      <c r="C205" s="298">
        <v>264</v>
      </c>
      <c r="D205" s="45" t="s">
        <v>206</v>
      </c>
      <c r="E205" s="11" t="s">
        <v>97</v>
      </c>
      <c r="F205" s="11" t="s">
        <v>468</v>
      </c>
      <c r="G205" s="11" t="s">
        <v>400</v>
      </c>
      <c r="H205" s="18" t="s">
        <v>67</v>
      </c>
      <c r="I205" s="18" t="s">
        <v>628</v>
      </c>
      <c r="J205" s="11">
        <v>30</v>
      </c>
      <c r="K205" s="11">
        <v>30</v>
      </c>
      <c r="L205" s="18">
        <v>228.11</v>
      </c>
      <c r="M205" s="364">
        <f t="shared" si="29"/>
        <v>2</v>
      </c>
      <c r="N205" s="372">
        <f t="shared" ca="1" si="25"/>
        <v>0</v>
      </c>
      <c r="O205" s="373">
        <f t="shared" ca="1" si="26"/>
        <v>1</v>
      </c>
      <c r="P205" s="381">
        <f t="shared" si="27"/>
        <v>456.22</v>
      </c>
      <c r="Q205" s="381">
        <f t="shared" ca="1" si="28"/>
        <v>449.5</v>
      </c>
      <c r="R205" s="36"/>
      <c r="S205" s="51">
        <v>2</v>
      </c>
      <c r="T205" s="36"/>
      <c r="U205" s="36"/>
      <c r="V205" s="36"/>
      <c r="W205" s="35"/>
      <c r="X205" s="36"/>
      <c r="Y205" s="36"/>
      <c r="Z205" s="36"/>
      <c r="AA205" s="36"/>
      <c r="AB205" s="36"/>
      <c r="AC205" s="36"/>
      <c r="AD205" s="36"/>
      <c r="AE205" s="36"/>
      <c r="AF205" s="36"/>
      <c r="AG205" s="36"/>
      <c r="AH205" s="36"/>
      <c r="AI205" s="36"/>
      <c r="AJ205" s="36"/>
      <c r="AK205" s="35"/>
      <c r="AL205" s="34">
        <f t="shared" si="24"/>
        <v>2</v>
      </c>
      <c r="AM205" s="34"/>
      <c r="AN205" s="147"/>
      <c r="AO205" s="307"/>
      <c r="AP205" s="307"/>
      <c r="AQ205" s="307"/>
      <c r="AR205" s="307"/>
      <c r="AS205" s="307"/>
      <c r="AT205" s="307"/>
      <c r="AU205" s="307"/>
      <c r="AV205" s="307"/>
      <c r="AW205" s="307"/>
      <c r="AX205" s="308"/>
      <c r="AY205" s="308"/>
      <c r="AZ205" s="312"/>
      <c r="BA205" s="312"/>
    </row>
    <row r="206" spans="1:53" s="3" customFormat="1" ht="41.25" customHeight="1" thickBot="1" x14ac:dyDescent="0.25">
      <c r="A206" s="561"/>
      <c r="B206" s="540"/>
      <c r="C206" s="299">
        <v>268</v>
      </c>
      <c r="D206" s="91" t="s">
        <v>13</v>
      </c>
      <c r="E206" s="22" t="s">
        <v>95</v>
      </c>
      <c r="F206" s="87" t="s">
        <v>237</v>
      </c>
      <c r="G206" s="25" t="s">
        <v>390</v>
      </c>
      <c r="H206" s="25" t="s">
        <v>4</v>
      </c>
      <c r="I206" s="25" t="s">
        <v>592</v>
      </c>
      <c r="J206" s="11">
        <v>30</v>
      </c>
      <c r="K206" s="11">
        <v>30</v>
      </c>
      <c r="L206" s="208">
        <v>27.1</v>
      </c>
      <c r="M206" s="364">
        <f t="shared" si="29"/>
        <v>20</v>
      </c>
      <c r="N206" s="370">
        <f t="shared" ca="1" si="25"/>
        <v>20</v>
      </c>
      <c r="O206" s="373">
        <f t="shared" ca="1" si="26"/>
        <v>6</v>
      </c>
      <c r="P206" s="379">
        <f t="shared" si="27"/>
        <v>542</v>
      </c>
      <c r="Q206" s="379">
        <f t="shared" ca="1" si="28"/>
        <v>449.5</v>
      </c>
      <c r="R206" s="38"/>
      <c r="S206" s="50">
        <v>20</v>
      </c>
      <c r="T206" s="38"/>
      <c r="U206" s="38"/>
      <c r="V206" s="38"/>
      <c r="W206" s="42"/>
      <c r="X206" s="38"/>
      <c r="Y206" s="38"/>
      <c r="Z206" s="38"/>
      <c r="AA206" s="38"/>
      <c r="AB206" s="38"/>
      <c r="AC206" s="38"/>
      <c r="AD206" s="38"/>
      <c r="AE206" s="38"/>
      <c r="AF206" s="38"/>
      <c r="AG206" s="38"/>
      <c r="AH206" s="38"/>
      <c r="AI206" s="38"/>
      <c r="AJ206" s="38"/>
      <c r="AK206" s="39"/>
      <c r="AL206" s="225">
        <f t="shared" si="24"/>
        <v>20</v>
      </c>
      <c r="AM206" s="92">
        <v>6</v>
      </c>
      <c r="AN206" s="175"/>
      <c r="AO206" s="310"/>
      <c r="AP206" s="310"/>
      <c r="AQ206" s="310"/>
      <c r="AR206" s="310"/>
      <c r="AS206" s="310"/>
      <c r="AT206" s="310"/>
      <c r="AU206" s="310"/>
      <c r="AV206" s="325">
        <v>6</v>
      </c>
      <c r="AW206" s="310"/>
      <c r="AX206" s="327"/>
      <c r="AY206" s="327"/>
      <c r="AZ206" s="322">
        <v>8</v>
      </c>
      <c r="BA206" s="312"/>
    </row>
    <row r="207" spans="1:53" s="20" customFormat="1" ht="15.75" customHeight="1" x14ac:dyDescent="0.2">
      <c r="A207" s="562" t="s">
        <v>494</v>
      </c>
      <c r="B207" s="544">
        <v>10</v>
      </c>
      <c r="C207" s="290">
        <v>269</v>
      </c>
      <c r="D207" s="270" t="s">
        <v>190</v>
      </c>
      <c r="E207" s="257" t="s">
        <v>97</v>
      </c>
      <c r="F207" s="255" t="s">
        <v>456</v>
      </c>
      <c r="G207" s="255" t="s">
        <v>404</v>
      </c>
      <c r="H207" s="255" t="s">
        <v>4</v>
      </c>
      <c r="I207" s="255" t="s">
        <v>629</v>
      </c>
      <c r="J207" s="255">
        <v>30</v>
      </c>
      <c r="K207" s="255">
        <v>30</v>
      </c>
      <c r="L207" s="255">
        <v>0.37</v>
      </c>
      <c r="M207" s="362">
        <f t="shared" si="29"/>
        <v>50</v>
      </c>
      <c r="N207" s="369">
        <f t="shared" ca="1" si="25"/>
        <v>20</v>
      </c>
      <c r="O207" s="375">
        <f t="shared" ca="1" si="26"/>
        <v>4</v>
      </c>
      <c r="P207" s="380">
        <f t="shared" si="27"/>
        <v>18.5</v>
      </c>
      <c r="Q207" s="380">
        <f t="shared" ca="1" si="28"/>
        <v>449.5</v>
      </c>
      <c r="R207" s="37"/>
      <c r="S207" s="37">
        <v>50</v>
      </c>
      <c r="T207" s="37"/>
      <c r="U207" s="37"/>
      <c r="V207" s="37"/>
      <c r="W207" s="43"/>
      <c r="X207" s="37"/>
      <c r="Y207" s="37"/>
      <c r="Z207" s="37"/>
      <c r="AA207" s="37"/>
      <c r="AB207" s="37"/>
      <c r="AC207" s="37"/>
      <c r="AD207" s="37"/>
      <c r="AE207" s="37"/>
      <c r="AF207" s="37"/>
      <c r="AG207" s="37"/>
      <c r="AH207" s="37"/>
      <c r="AI207" s="37"/>
      <c r="AJ207" s="37"/>
      <c r="AK207" s="43"/>
      <c r="AL207" s="224">
        <f t="shared" si="24"/>
        <v>50</v>
      </c>
      <c r="AM207" s="96">
        <v>20</v>
      </c>
      <c r="AN207" s="129"/>
      <c r="AO207" s="315"/>
      <c r="AP207" s="315"/>
      <c r="AQ207" s="328"/>
      <c r="AR207" s="328"/>
      <c r="AS207" s="328"/>
      <c r="AT207" s="328"/>
      <c r="AU207" s="328"/>
      <c r="AV207" s="328"/>
      <c r="AW207" s="328"/>
      <c r="AX207" s="328"/>
      <c r="AY207" s="328"/>
      <c r="AZ207" s="311"/>
      <c r="BA207" s="311"/>
    </row>
    <row r="208" spans="1:53" s="20" customFormat="1" ht="15.75" customHeight="1" x14ac:dyDescent="0.2">
      <c r="A208" s="563"/>
      <c r="B208" s="545"/>
      <c r="C208" s="291">
        <v>270</v>
      </c>
      <c r="D208" s="263" t="s">
        <v>191</v>
      </c>
      <c r="E208" s="259" t="s">
        <v>97</v>
      </c>
      <c r="F208" s="259" t="s">
        <v>456</v>
      </c>
      <c r="G208" s="259" t="s">
        <v>404</v>
      </c>
      <c r="H208" s="271" t="s">
        <v>4</v>
      </c>
      <c r="I208" s="271" t="s">
        <v>629</v>
      </c>
      <c r="J208" s="271">
        <v>30</v>
      </c>
      <c r="K208" s="271">
        <v>30</v>
      </c>
      <c r="L208" s="271">
        <v>0.47</v>
      </c>
      <c r="M208" s="364">
        <f t="shared" si="29"/>
        <v>50</v>
      </c>
      <c r="N208" s="372">
        <f t="shared" ca="1" si="25"/>
        <v>20</v>
      </c>
      <c r="O208" s="373">
        <f t="shared" ca="1" si="26"/>
        <v>4</v>
      </c>
      <c r="P208" s="381">
        <f t="shared" si="27"/>
        <v>23.5</v>
      </c>
      <c r="Q208" s="381">
        <f t="shared" ca="1" si="28"/>
        <v>449.5</v>
      </c>
      <c r="R208" s="40"/>
      <c r="S208" s="40">
        <v>50</v>
      </c>
      <c r="T208" s="40"/>
      <c r="U208" s="40"/>
      <c r="V208" s="40"/>
      <c r="W208" s="35"/>
      <c r="X208" s="40"/>
      <c r="Y208" s="40"/>
      <c r="Z208" s="40"/>
      <c r="AA208" s="40"/>
      <c r="AB208" s="40"/>
      <c r="AC208" s="40"/>
      <c r="AD208" s="40"/>
      <c r="AE208" s="40"/>
      <c r="AF208" s="40"/>
      <c r="AG208" s="40"/>
      <c r="AH208" s="40"/>
      <c r="AI208" s="40"/>
      <c r="AJ208" s="40"/>
      <c r="AK208" s="46"/>
      <c r="AL208" s="34">
        <f t="shared" si="24"/>
        <v>50</v>
      </c>
      <c r="AM208" s="54">
        <v>20</v>
      </c>
      <c r="AN208" s="147"/>
      <c r="AO208" s="309"/>
      <c r="AP208" s="309"/>
      <c r="AQ208" s="308"/>
      <c r="AR208" s="308"/>
      <c r="AS208" s="308"/>
      <c r="AT208" s="308"/>
      <c r="AU208" s="308"/>
      <c r="AV208" s="308"/>
      <c r="AW208" s="308"/>
      <c r="AX208" s="308"/>
      <c r="AY208" s="308"/>
      <c r="AZ208" s="312"/>
      <c r="BA208" s="312"/>
    </row>
    <row r="209" spans="1:53" s="20" customFormat="1" ht="15.75" customHeight="1" x14ac:dyDescent="0.2">
      <c r="A209" s="563"/>
      <c r="B209" s="545"/>
      <c r="C209" s="291">
        <v>271</v>
      </c>
      <c r="D209" s="272" t="s">
        <v>192</v>
      </c>
      <c r="E209" s="259" t="s">
        <v>97</v>
      </c>
      <c r="F209" s="259" t="s">
        <v>456</v>
      </c>
      <c r="G209" s="273" t="s">
        <v>404</v>
      </c>
      <c r="H209" s="271" t="s">
        <v>4</v>
      </c>
      <c r="I209" s="271" t="s">
        <v>629</v>
      </c>
      <c r="J209" s="271">
        <v>30</v>
      </c>
      <c r="K209" s="271">
        <v>30</v>
      </c>
      <c r="L209" s="274">
        <v>0.6</v>
      </c>
      <c r="M209" s="364">
        <f t="shared" si="29"/>
        <v>30</v>
      </c>
      <c r="N209" s="372">
        <f t="shared" ca="1" si="25"/>
        <v>20</v>
      </c>
      <c r="O209" s="373">
        <f t="shared" ca="1" si="26"/>
        <v>5</v>
      </c>
      <c r="P209" s="381">
        <f t="shared" si="27"/>
        <v>18</v>
      </c>
      <c r="Q209" s="381">
        <f t="shared" ca="1" si="28"/>
        <v>449.5</v>
      </c>
      <c r="R209" s="40"/>
      <c r="S209" s="40">
        <v>30</v>
      </c>
      <c r="T209" s="40"/>
      <c r="U209" s="40"/>
      <c r="V209" s="40"/>
      <c r="W209" s="35"/>
      <c r="X209" s="40"/>
      <c r="Y209" s="40"/>
      <c r="Z209" s="40"/>
      <c r="AA209" s="40"/>
      <c r="AB209" s="40"/>
      <c r="AC209" s="40"/>
      <c r="AD209" s="40"/>
      <c r="AE209" s="40"/>
      <c r="AF209" s="40"/>
      <c r="AG209" s="40"/>
      <c r="AH209" s="40"/>
      <c r="AI209" s="40"/>
      <c r="AJ209" s="40"/>
      <c r="AK209" s="46"/>
      <c r="AL209" s="34">
        <f t="shared" si="24"/>
        <v>30</v>
      </c>
      <c r="AM209" s="54">
        <v>20</v>
      </c>
      <c r="AN209" s="147"/>
      <c r="AO209" s="309"/>
      <c r="AP209" s="309"/>
      <c r="AQ209" s="308"/>
      <c r="AR209" s="308"/>
      <c r="AS209" s="308"/>
      <c r="AT209" s="308"/>
      <c r="AU209" s="308"/>
      <c r="AV209" s="308"/>
      <c r="AW209" s="308"/>
      <c r="AX209" s="308"/>
      <c r="AY209" s="308"/>
      <c r="AZ209" s="312"/>
      <c r="BA209" s="312"/>
    </row>
    <row r="210" spans="1:53" s="20" customFormat="1" ht="15.75" customHeight="1" x14ac:dyDescent="0.2">
      <c r="A210" s="563"/>
      <c r="B210" s="545"/>
      <c r="C210" s="291">
        <v>273</v>
      </c>
      <c r="D210" s="263" t="s">
        <v>132</v>
      </c>
      <c r="E210" s="259" t="s">
        <v>97</v>
      </c>
      <c r="F210" s="259" t="s">
        <v>123</v>
      </c>
      <c r="G210" s="259" t="s">
        <v>430</v>
      </c>
      <c r="H210" s="259" t="s">
        <v>71</v>
      </c>
      <c r="I210" s="271" t="s">
        <v>630</v>
      </c>
      <c r="J210" s="271">
        <v>30</v>
      </c>
      <c r="K210" s="271">
        <v>30</v>
      </c>
      <c r="L210" s="274">
        <v>18.12</v>
      </c>
      <c r="M210" s="364">
        <f t="shared" si="29"/>
        <v>6</v>
      </c>
      <c r="N210" s="372">
        <f t="shared" ca="1" si="25"/>
        <v>6</v>
      </c>
      <c r="O210" s="373">
        <f t="shared" ca="1" si="26"/>
        <v>3</v>
      </c>
      <c r="P210" s="381">
        <f t="shared" si="27"/>
        <v>108.72</v>
      </c>
      <c r="Q210" s="381">
        <f t="shared" ca="1" si="28"/>
        <v>449.5</v>
      </c>
      <c r="R210" s="40"/>
      <c r="S210" s="95">
        <v>6</v>
      </c>
      <c r="T210" s="36"/>
      <c r="U210" s="36"/>
      <c r="V210" s="36"/>
      <c r="W210" s="35"/>
      <c r="X210" s="36"/>
      <c r="Y210" s="36"/>
      <c r="Z210" s="36"/>
      <c r="AA210" s="36"/>
      <c r="AB210" s="36"/>
      <c r="AC210" s="36"/>
      <c r="AD210" s="36"/>
      <c r="AE210" s="36"/>
      <c r="AF210" s="36"/>
      <c r="AG210" s="36"/>
      <c r="AH210" s="36"/>
      <c r="AI210" s="36"/>
      <c r="AJ210" s="36"/>
      <c r="AK210" s="35"/>
      <c r="AL210" s="34">
        <f t="shared" si="24"/>
        <v>6</v>
      </c>
      <c r="AM210" s="54">
        <v>2</v>
      </c>
      <c r="AN210" s="147"/>
      <c r="AO210" s="309"/>
      <c r="AP210" s="309"/>
      <c r="AQ210" s="308"/>
      <c r="AR210" s="308"/>
      <c r="AS210" s="308"/>
      <c r="AT210" s="308"/>
      <c r="AU210" s="308"/>
      <c r="AV210" s="308"/>
      <c r="AW210" s="308"/>
      <c r="AX210" s="308"/>
      <c r="AY210" s="308"/>
      <c r="AZ210" s="322">
        <v>4</v>
      </c>
      <c r="BA210" s="312"/>
    </row>
    <row r="211" spans="1:53" s="20" customFormat="1" ht="15.75" customHeight="1" x14ac:dyDescent="0.2">
      <c r="A211" s="563"/>
      <c r="B211" s="545"/>
      <c r="C211" s="291">
        <v>274</v>
      </c>
      <c r="D211" s="263" t="s">
        <v>23</v>
      </c>
      <c r="E211" s="259" t="s">
        <v>97</v>
      </c>
      <c r="F211" s="259" t="s">
        <v>123</v>
      </c>
      <c r="G211" s="271" t="s">
        <v>432</v>
      </c>
      <c r="H211" s="271" t="s">
        <v>71</v>
      </c>
      <c r="I211" s="271" t="s">
        <v>630</v>
      </c>
      <c r="J211" s="271">
        <v>30</v>
      </c>
      <c r="K211" s="271">
        <v>30</v>
      </c>
      <c r="L211" s="274">
        <v>41.49</v>
      </c>
      <c r="M211" s="364">
        <f t="shared" si="29"/>
        <v>6</v>
      </c>
      <c r="N211" s="372">
        <f t="shared" ca="1" si="25"/>
        <v>6</v>
      </c>
      <c r="O211" s="373">
        <f t="shared" ca="1" si="26"/>
        <v>2</v>
      </c>
      <c r="P211" s="381">
        <f t="shared" si="27"/>
        <v>248.94</v>
      </c>
      <c r="Q211" s="381">
        <f t="shared" ca="1" si="28"/>
        <v>449.5</v>
      </c>
      <c r="R211" s="40"/>
      <c r="S211" s="95">
        <v>6</v>
      </c>
      <c r="T211" s="36"/>
      <c r="U211" s="36"/>
      <c r="V211" s="36"/>
      <c r="W211" s="35"/>
      <c r="X211" s="36"/>
      <c r="Y211" s="36"/>
      <c r="Z211" s="36"/>
      <c r="AA211" s="36"/>
      <c r="AB211" s="36"/>
      <c r="AC211" s="36"/>
      <c r="AD211" s="36"/>
      <c r="AE211" s="36"/>
      <c r="AF211" s="36"/>
      <c r="AG211" s="36"/>
      <c r="AH211" s="36"/>
      <c r="AI211" s="36"/>
      <c r="AJ211" s="36"/>
      <c r="AK211" s="35"/>
      <c r="AL211" s="34">
        <f t="shared" si="24"/>
        <v>6</v>
      </c>
      <c r="AM211" s="54">
        <v>1</v>
      </c>
      <c r="AN211" s="147"/>
      <c r="AO211" s="309"/>
      <c r="AP211" s="309"/>
      <c r="AQ211" s="308"/>
      <c r="AR211" s="308"/>
      <c r="AS211" s="308"/>
      <c r="AT211" s="308"/>
      <c r="AU211" s="308"/>
      <c r="AV211" s="308"/>
      <c r="AW211" s="308"/>
      <c r="AX211" s="308"/>
      <c r="AY211" s="308"/>
      <c r="AZ211" s="322">
        <v>5</v>
      </c>
      <c r="BA211" s="312"/>
    </row>
    <row r="212" spans="1:53" s="20" customFormat="1" ht="15.75" customHeight="1" x14ac:dyDescent="0.2">
      <c r="A212" s="563"/>
      <c r="B212" s="545"/>
      <c r="C212" s="291">
        <v>275</v>
      </c>
      <c r="D212" s="263" t="s">
        <v>134</v>
      </c>
      <c r="E212" s="271" t="s">
        <v>97</v>
      </c>
      <c r="F212" s="259" t="s">
        <v>123</v>
      </c>
      <c r="G212" s="271" t="s">
        <v>431</v>
      </c>
      <c r="H212" s="271" t="s">
        <v>71</v>
      </c>
      <c r="I212" s="271" t="s">
        <v>630</v>
      </c>
      <c r="J212" s="271">
        <v>30</v>
      </c>
      <c r="K212" s="271">
        <v>30</v>
      </c>
      <c r="L212" s="274">
        <v>43.38</v>
      </c>
      <c r="M212" s="364">
        <f t="shared" si="29"/>
        <v>6</v>
      </c>
      <c r="N212" s="372">
        <f t="shared" ca="1" si="25"/>
        <v>6</v>
      </c>
      <c r="O212" s="373">
        <f t="shared" ca="1" si="26"/>
        <v>5</v>
      </c>
      <c r="P212" s="381">
        <f t="shared" si="27"/>
        <v>260.28000000000003</v>
      </c>
      <c r="Q212" s="381">
        <f t="shared" ca="1" si="28"/>
        <v>449.5</v>
      </c>
      <c r="R212" s="40"/>
      <c r="S212" s="95">
        <v>6</v>
      </c>
      <c r="T212" s="36"/>
      <c r="U212" s="36"/>
      <c r="V212" s="36"/>
      <c r="W212" s="35"/>
      <c r="X212" s="36"/>
      <c r="Y212" s="36"/>
      <c r="Z212" s="36"/>
      <c r="AA212" s="36"/>
      <c r="AB212" s="36"/>
      <c r="AC212" s="36"/>
      <c r="AD212" s="36"/>
      <c r="AE212" s="36"/>
      <c r="AF212" s="36"/>
      <c r="AG212" s="36"/>
      <c r="AH212" s="36"/>
      <c r="AI212" s="36"/>
      <c r="AJ212" s="36"/>
      <c r="AK212" s="35"/>
      <c r="AL212" s="34">
        <f t="shared" si="24"/>
        <v>6</v>
      </c>
      <c r="AM212" s="54">
        <v>2</v>
      </c>
      <c r="AN212" s="147"/>
      <c r="AO212" s="309"/>
      <c r="AP212" s="309"/>
      <c r="AQ212" s="308"/>
      <c r="AR212" s="308"/>
      <c r="AS212" s="308"/>
      <c r="AT212" s="308"/>
      <c r="AU212" s="308"/>
      <c r="AV212" s="321">
        <v>2</v>
      </c>
      <c r="AW212" s="308"/>
      <c r="AX212" s="308"/>
      <c r="AY212" s="308"/>
      <c r="AZ212" s="322">
        <v>2</v>
      </c>
      <c r="BA212" s="312"/>
    </row>
    <row r="213" spans="1:53" s="20" customFormat="1" ht="15.75" customHeight="1" x14ac:dyDescent="0.2">
      <c r="A213" s="563"/>
      <c r="B213" s="545"/>
      <c r="C213" s="291">
        <v>276</v>
      </c>
      <c r="D213" s="263" t="s">
        <v>128</v>
      </c>
      <c r="E213" s="259" t="s">
        <v>97</v>
      </c>
      <c r="F213" s="259" t="s">
        <v>123</v>
      </c>
      <c r="G213" s="259" t="s">
        <v>434</v>
      </c>
      <c r="H213" s="259" t="s">
        <v>71</v>
      </c>
      <c r="I213" s="271" t="s">
        <v>630</v>
      </c>
      <c r="J213" s="271">
        <v>30</v>
      </c>
      <c r="K213" s="271">
        <v>30</v>
      </c>
      <c r="L213" s="265">
        <v>12.09</v>
      </c>
      <c r="M213" s="364">
        <f t="shared" si="29"/>
        <v>6</v>
      </c>
      <c r="N213" s="372">
        <f t="shared" ca="1" si="25"/>
        <v>6</v>
      </c>
      <c r="O213" s="373">
        <f t="shared" ca="1" si="26"/>
        <v>1</v>
      </c>
      <c r="P213" s="381">
        <f t="shared" si="27"/>
        <v>72.539999999999992</v>
      </c>
      <c r="Q213" s="381">
        <f t="shared" ca="1" si="28"/>
        <v>449.5</v>
      </c>
      <c r="R213" s="36"/>
      <c r="S213" s="49">
        <v>6</v>
      </c>
      <c r="T213" s="36"/>
      <c r="U213" s="36"/>
      <c r="V213" s="36"/>
      <c r="W213" s="35"/>
      <c r="X213" s="36"/>
      <c r="Y213" s="36"/>
      <c r="Z213" s="36"/>
      <c r="AA213" s="36"/>
      <c r="AB213" s="36"/>
      <c r="AC213" s="36"/>
      <c r="AD213" s="36"/>
      <c r="AE213" s="36"/>
      <c r="AF213" s="36"/>
      <c r="AG213" s="36"/>
      <c r="AH213" s="36"/>
      <c r="AI213" s="36"/>
      <c r="AJ213" s="36"/>
      <c r="AK213" s="35"/>
      <c r="AL213" s="34">
        <f t="shared" si="24"/>
        <v>6</v>
      </c>
      <c r="AM213" s="54">
        <v>3</v>
      </c>
      <c r="AN213" s="147"/>
      <c r="AO213" s="309"/>
      <c r="AP213" s="309"/>
      <c r="AQ213" s="308"/>
      <c r="AR213" s="308"/>
      <c r="AS213" s="308"/>
      <c r="AT213" s="308"/>
      <c r="AU213" s="308"/>
      <c r="AV213" s="321">
        <v>2</v>
      </c>
      <c r="AW213" s="308"/>
      <c r="AX213" s="308"/>
      <c r="AY213" s="308"/>
      <c r="AZ213" s="322">
        <v>1</v>
      </c>
      <c r="BA213" s="312"/>
    </row>
    <row r="214" spans="1:53" s="20" customFormat="1" ht="15.75" customHeight="1" x14ac:dyDescent="0.2">
      <c r="A214" s="563"/>
      <c r="B214" s="545"/>
      <c r="C214" s="291">
        <v>277</v>
      </c>
      <c r="D214" s="263" t="s">
        <v>27</v>
      </c>
      <c r="E214" s="271" t="s">
        <v>97</v>
      </c>
      <c r="F214" s="259" t="s">
        <v>123</v>
      </c>
      <c r="G214" s="271" t="s">
        <v>433</v>
      </c>
      <c r="H214" s="259" t="s">
        <v>71</v>
      </c>
      <c r="I214" s="271" t="s">
        <v>630</v>
      </c>
      <c r="J214" s="271">
        <v>30</v>
      </c>
      <c r="K214" s="271">
        <v>30</v>
      </c>
      <c r="L214" s="259">
        <v>36.44</v>
      </c>
      <c r="M214" s="364">
        <f t="shared" si="29"/>
        <v>10</v>
      </c>
      <c r="N214" s="372">
        <f t="shared" ca="1" si="25"/>
        <v>5</v>
      </c>
      <c r="O214" s="373">
        <f t="shared" ca="1" si="26"/>
        <v>0</v>
      </c>
      <c r="P214" s="381">
        <f t="shared" si="27"/>
        <v>364.4</v>
      </c>
      <c r="Q214" s="381">
        <f t="shared" ca="1" si="28"/>
        <v>449.5</v>
      </c>
      <c r="R214" s="36"/>
      <c r="S214" s="49">
        <v>10</v>
      </c>
      <c r="T214" s="36"/>
      <c r="U214" s="36"/>
      <c r="V214" s="36"/>
      <c r="W214" s="35"/>
      <c r="X214" s="36"/>
      <c r="Y214" s="36"/>
      <c r="Z214" s="36"/>
      <c r="AA214" s="36"/>
      <c r="AB214" s="36"/>
      <c r="AC214" s="36"/>
      <c r="AD214" s="36"/>
      <c r="AE214" s="36"/>
      <c r="AF214" s="36"/>
      <c r="AG214" s="36"/>
      <c r="AH214" s="36"/>
      <c r="AI214" s="36"/>
      <c r="AJ214" s="36"/>
      <c r="AK214" s="35"/>
      <c r="AL214" s="34">
        <f t="shared" si="24"/>
        <v>10</v>
      </c>
      <c r="AM214" s="54">
        <v>2</v>
      </c>
      <c r="AN214" s="147"/>
      <c r="AO214" s="308"/>
      <c r="AP214" s="308"/>
      <c r="AQ214" s="308"/>
      <c r="AR214" s="308"/>
      <c r="AS214" s="308"/>
      <c r="AT214" s="308"/>
      <c r="AU214" s="308"/>
      <c r="AV214" s="308"/>
      <c r="AW214" s="308"/>
      <c r="AX214" s="308"/>
      <c r="AY214" s="308"/>
      <c r="AZ214" s="322">
        <v>3</v>
      </c>
      <c r="BA214" s="312"/>
    </row>
    <row r="215" spans="1:53" s="20" customFormat="1" ht="15.75" customHeight="1" x14ac:dyDescent="0.2">
      <c r="A215" s="563"/>
      <c r="B215" s="545"/>
      <c r="C215" s="291">
        <v>278</v>
      </c>
      <c r="D215" s="263" t="s">
        <v>133</v>
      </c>
      <c r="E215" s="259" t="s">
        <v>97</v>
      </c>
      <c r="F215" s="259" t="s">
        <v>123</v>
      </c>
      <c r="G215" s="259" t="s">
        <v>437</v>
      </c>
      <c r="H215" s="259" t="s">
        <v>71</v>
      </c>
      <c r="I215" s="271" t="s">
        <v>630</v>
      </c>
      <c r="J215" s="271">
        <v>30</v>
      </c>
      <c r="K215" s="271">
        <v>30</v>
      </c>
      <c r="L215" s="259">
        <v>33.119999999999997</v>
      </c>
      <c r="M215" s="364">
        <f t="shared" si="29"/>
        <v>6</v>
      </c>
      <c r="N215" s="372">
        <f t="shared" ca="1" si="25"/>
        <v>6</v>
      </c>
      <c r="O215" s="373">
        <f t="shared" ca="1" si="26"/>
        <v>1</v>
      </c>
      <c r="P215" s="381">
        <f t="shared" si="27"/>
        <v>198.71999999999997</v>
      </c>
      <c r="Q215" s="381">
        <f t="shared" ca="1" si="28"/>
        <v>449.5</v>
      </c>
      <c r="R215" s="36"/>
      <c r="S215" s="49">
        <v>6</v>
      </c>
      <c r="T215" s="36"/>
      <c r="U215" s="36"/>
      <c r="V215" s="36"/>
      <c r="W215" s="35"/>
      <c r="X215" s="36"/>
      <c r="Y215" s="36"/>
      <c r="Z215" s="36"/>
      <c r="AA215" s="36"/>
      <c r="AB215" s="36"/>
      <c r="AC215" s="36"/>
      <c r="AD215" s="36"/>
      <c r="AE215" s="36"/>
      <c r="AF215" s="36"/>
      <c r="AG215" s="36"/>
      <c r="AH215" s="36"/>
      <c r="AI215" s="36"/>
      <c r="AJ215" s="36"/>
      <c r="AK215" s="35"/>
      <c r="AL215" s="34">
        <f t="shared" si="24"/>
        <v>6</v>
      </c>
      <c r="AM215" s="54">
        <v>2</v>
      </c>
      <c r="AN215" s="147"/>
      <c r="AO215" s="308"/>
      <c r="AP215" s="308"/>
      <c r="AQ215" s="308"/>
      <c r="AR215" s="308"/>
      <c r="AS215" s="308"/>
      <c r="AT215" s="308"/>
      <c r="AU215" s="308"/>
      <c r="AV215" s="308"/>
      <c r="AW215" s="308"/>
      <c r="AX215" s="308"/>
      <c r="AY215" s="308"/>
      <c r="AZ215" s="322">
        <v>4</v>
      </c>
      <c r="BA215" s="312"/>
    </row>
    <row r="216" spans="1:53" s="20" customFormat="1" ht="15.75" customHeight="1" x14ac:dyDescent="0.2">
      <c r="A216" s="563"/>
      <c r="B216" s="545"/>
      <c r="C216" s="291">
        <v>281</v>
      </c>
      <c r="D216" s="263" t="s">
        <v>122</v>
      </c>
      <c r="E216" s="259" t="s">
        <v>97</v>
      </c>
      <c r="F216" s="259" t="s">
        <v>123</v>
      </c>
      <c r="G216" s="259" t="s">
        <v>412</v>
      </c>
      <c r="H216" s="259" t="s">
        <v>4</v>
      </c>
      <c r="I216" s="271" t="s">
        <v>630</v>
      </c>
      <c r="J216" s="259">
        <v>30</v>
      </c>
      <c r="K216" s="271">
        <v>30</v>
      </c>
      <c r="L216" s="259">
        <v>0.47</v>
      </c>
      <c r="M216" s="364">
        <f t="shared" si="29"/>
        <v>15</v>
      </c>
      <c r="N216" s="372">
        <f t="shared" ca="1" si="25"/>
        <v>15</v>
      </c>
      <c r="O216" s="373">
        <f t="shared" ca="1" si="26"/>
        <v>6</v>
      </c>
      <c r="P216" s="381">
        <f t="shared" si="27"/>
        <v>7.05</v>
      </c>
      <c r="Q216" s="381">
        <f t="shared" ca="1" si="28"/>
        <v>449.5</v>
      </c>
      <c r="R216" s="36"/>
      <c r="S216" s="49">
        <v>15</v>
      </c>
      <c r="T216" s="36"/>
      <c r="U216" s="36"/>
      <c r="V216" s="36"/>
      <c r="W216" s="35"/>
      <c r="X216" s="36"/>
      <c r="Y216" s="36"/>
      <c r="Z216" s="36"/>
      <c r="AA216" s="36"/>
      <c r="AB216" s="36"/>
      <c r="AC216" s="36"/>
      <c r="AD216" s="36"/>
      <c r="AE216" s="36"/>
      <c r="AF216" s="36"/>
      <c r="AG216" s="36"/>
      <c r="AH216" s="36"/>
      <c r="AI216" s="36"/>
      <c r="AJ216" s="36"/>
      <c r="AK216" s="35"/>
      <c r="AL216" s="34">
        <f t="shared" si="24"/>
        <v>15</v>
      </c>
      <c r="AM216" s="54">
        <v>6</v>
      </c>
      <c r="AN216" s="147"/>
      <c r="AO216" s="309"/>
      <c r="AP216" s="309"/>
      <c r="AQ216" s="308"/>
      <c r="AR216" s="308"/>
      <c r="AS216" s="308"/>
      <c r="AT216" s="308"/>
      <c r="AU216" s="308"/>
      <c r="AV216" s="321">
        <v>9</v>
      </c>
      <c r="AW216" s="308"/>
      <c r="AX216" s="308"/>
      <c r="AY216" s="308"/>
      <c r="AZ216" s="312"/>
      <c r="BA216" s="312"/>
    </row>
    <row r="217" spans="1:53" s="20" customFormat="1" ht="15.75" customHeight="1" x14ac:dyDescent="0.2">
      <c r="A217" s="563"/>
      <c r="B217" s="545"/>
      <c r="C217" s="291">
        <v>283</v>
      </c>
      <c r="D217" s="263" t="s">
        <v>130</v>
      </c>
      <c r="E217" s="259" t="s">
        <v>97</v>
      </c>
      <c r="F217" s="259" t="s">
        <v>123</v>
      </c>
      <c r="G217" s="259" t="s">
        <v>418</v>
      </c>
      <c r="H217" s="259" t="s">
        <v>4</v>
      </c>
      <c r="I217" s="271" t="s">
        <v>630</v>
      </c>
      <c r="J217" s="259">
        <v>30</v>
      </c>
      <c r="K217" s="271">
        <v>30</v>
      </c>
      <c r="L217" s="259">
        <v>0.51</v>
      </c>
      <c r="M217" s="364">
        <f t="shared" si="29"/>
        <v>12</v>
      </c>
      <c r="N217" s="372">
        <f t="shared" ca="1" si="25"/>
        <v>12</v>
      </c>
      <c r="O217" s="373">
        <f t="shared" ca="1" si="26"/>
        <v>4</v>
      </c>
      <c r="P217" s="381">
        <f t="shared" si="27"/>
        <v>6.12</v>
      </c>
      <c r="Q217" s="381">
        <f t="shared" ca="1" si="28"/>
        <v>449.5</v>
      </c>
      <c r="R217" s="36"/>
      <c r="S217" s="49">
        <v>12</v>
      </c>
      <c r="T217" s="36"/>
      <c r="U217" s="36"/>
      <c r="V217" s="36"/>
      <c r="W217" s="35"/>
      <c r="X217" s="36"/>
      <c r="Y217" s="36"/>
      <c r="Z217" s="36"/>
      <c r="AA217" s="36"/>
      <c r="AB217" s="36"/>
      <c r="AC217" s="36"/>
      <c r="AD217" s="36"/>
      <c r="AE217" s="36"/>
      <c r="AF217" s="36"/>
      <c r="AG217" s="36"/>
      <c r="AH217" s="36"/>
      <c r="AI217" s="36"/>
      <c r="AJ217" s="36"/>
      <c r="AK217" s="35"/>
      <c r="AL217" s="34">
        <f t="shared" si="24"/>
        <v>12</v>
      </c>
      <c r="AM217" s="54">
        <v>6</v>
      </c>
      <c r="AN217" s="147"/>
      <c r="AO217" s="309"/>
      <c r="AP217" s="309"/>
      <c r="AQ217" s="308"/>
      <c r="AR217" s="308"/>
      <c r="AS217" s="308"/>
      <c r="AT217" s="308"/>
      <c r="AU217" s="308"/>
      <c r="AV217" s="321">
        <v>6</v>
      </c>
      <c r="AW217" s="308"/>
      <c r="AX217" s="308"/>
      <c r="AY217" s="308"/>
      <c r="AZ217" s="312"/>
      <c r="BA217" s="312"/>
    </row>
    <row r="218" spans="1:53" s="20" customFormat="1" ht="15.75" customHeight="1" x14ac:dyDescent="0.2">
      <c r="A218" s="563"/>
      <c r="B218" s="545"/>
      <c r="C218" s="291">
        <v>284</v>
      </c>
      <c r="D218" s="263" t="s">
        <v>131</v>
      </c>
      <c r="E218" s="259" t="s">
        <v>97</v>
      </c>
      <c r="F218" s="259" t="s">
        <v>123</v>
      </c>
      <c r="G218" s="259" t="s">
        <v>419</v>
      </c>
      <c r="H218" s="259" t="s">
        <v>4</v>
      </c>
      <c r="I218" s="271" t="s">
        <v>630</v>
      </c>
      <c r="J218" s="259">
        <v>30</v>
      </c>
      <c r="K218" s="271">
        <v>30</v>
      </c>
      <c r="L218" s="259">
        <v>1.07</v>
      </c>
      <c r="M218" s="364">
        <f t="shared" si="29"/>
        <v>10</v>
      </c>
      <c r="N218" s="372">
        <f t="shared" ca="1" si="25"/>
        <v>10</v>
      </c>
      <c r="O218" s="373">
        <f t="shared" ca="1" si="26"/>
        <v>4</v>
      </c>
      <c r="P218" s="381">
        <f t="shared" si="27"/>
        <v>10.700000000000001</v>
      </c>
      <c r="Q218" s="381">
        <f t="shared" ca="1" si="28"/>
        <v>449.5</v>
      </c>
      <c r="R218" s="36"/>
      <c r="S218" s="49">
        <v>10</v>
      </c>
      <c r="T218" s="36"/>
      <c r="U218" s="36"/>
      <c r="V218" s="36"/>
      <c r="W218" s="35"/>
      <c r="X218" s="36"/>
      <c r="Y218" s="36"/>
      <c r="Z218" s="36"/>
      <c r="AA218" s="36"/>
      <c r="AB218" s="36"/>
      <c r="AC218" s="36"/>
      <c r="AD218" s="36"/>
      <c r="AE218" s="36"/>
      <c r="AF218" s="36"/>
      <c r="AG218" s="36"/>
      <c r="AH218" s="36"/>
      <c r="AI218" s="36"/>
      <c r="AJ218" s="36"/>
      <c r="AK218" s="35"/>
      <c r="AL218" s="34">
        <f t="shared" si="24"/>
        <v>10</v>
      </c>
      <c r="AM218" s="54">
        <v>6</v>
      </c>
      <c r="AN218" s="147"/>
      <c r="AO218" s="309"/>
      <c r="AP218" s="309"/>
      <c r="AQ218" s="308"/>
      <c r="AR218" s="308"/>
      <c r="AS218" s="308"/>
      <c r="AT218" s="308"/>
      <c r="AU218" s="308"/>
      <c r="AV218" s="321">
        <v>4</v>
      </c>
      <c r="AW218" s="308"/>
      <c r="AX218" s="308"/>
      <c r="AY218" s="308"/>
      <c r="AZ218" s="312"/>
      <c r="BA218" s="312"/>
    </row>
    <row r="219" spans="1:53" s="20" customFormat="1" ht="15.75" customHeight="1" x14ac:dyDescent="0.2">
      <c r="A219" s="563"/>
      <c r="B219" s="545"/>
      <c r="C219" s="291">
        <v>285</v>
      </c>
      <c r="D219" s="263" t="s">
        <v>36</v>
      </c>
      <c r="E219" s="259" t="s">
        <v>97</v>
      </c>
      <c r="F219" s="259" t="s">
        <v>123</v>
      </c>
      <c r="G219" s="259" t="s">
        <v>425</v>
      </c>
      <c r="H219" s="259" t="s">
        <v>4</v>
      </c>
      <c r="I219" s="271" t="s">
        <v>630</v>
      </c>
      <c r="J219" s="259">
        <v>30</v>
      </c>
      <c r="K219" s="271">
        <v>30</v>
      </c>
      <c r="L219" s="259">
        <v>2.29</v>
      </c>
      <c r="M219" s="364">
        <f t="shared" si="29"/>
        <v>6</v>
      </c>
      <c r="N219" s="372">
        <f t="shared" ca="1" si="25"/>
        <v>6</v>
      </c>
      <c r="O219" s="373">
        <f t="shared" ca="1" si="26"/>
        <v>5</v>
      </c>
      <c r="P219" s="381">
        <f t="shared" si="27"/>
        <v>13.74</v>
      </c>
      <c r="Q219" s="381">
        <f t="shared" ca="1" si="28"/>
        <v>449.5</v>
      </c>
      <c r="R219" s="36"/>
      <c r="S219" s="49">
        <v>6</v>
      </c>
      <c r="T219" s="36"/>
      <c r="U219" s="36"/>
      <c r="V219" s="36"/>
      <c r="W219" s="35"/>
      <c r="X219" s="36"/>
      <c r="Y219" s="36"/>
      <c r="Z219" s="36"/>
      <c r="AA219" s="36"/>
      <c r="AB219" s="36"/>
      <c r="AC219" s="36"/>
      <c r="AD219" s="36"/>
      <c r="AE219" s="36"/>
      <c r="AF219" s="36"/>
      <c r="AG219" s="36"/>
      <c r="AH219" s="36"/>
      <c r="AI219" s="36"/>
      <c r="AJ219" s="36"/>
      <c r="AK219" s="35"/>
      <c r="AL219" s="34">
        <f t="shared" si="24"/>
        <v>6</v>
      </c>
      <c r="AM219" s="34"/>
      <c r="AN219" s="147"/>
      <c r="AO219" s="309"/>
      <c r="AP219" s="309"/>
      <c r="AQ219" s="308"/>
      <c r="AR219" s="308"/>
      <c r="AS219" s="308"/>
      <c r="AT219" s="308"/>
      <c r="AU219" s="308"/>
      <c r="AV219" s="308"/>
      <c r="AW219" s="308"/>
      <c r="AX219" s="308"/>
      <c r="AY219" s="308"/>
      <c r="AZ219" s="322">
        <v>6</v>
      </c>
      <c r="BA219" s="312"/>
    </row>
    <row r="220" spans="1:53" s="20" customFormat="1" ht="15.75" customHeight="1" x14ac:dyDescent="0.2">
      <c r="A220" s="563"/>
      <c r="B220" s="545"/>
      <c r="C220" s="291">
        <v>287</v>
      </c>
      <c r="D220" s="263" t="s">
        <v>48</v>
      </c>
      <c r="E220" s="259" t="s">
        <v>97</v>
      </c>
      <c r="F220" s="259" t="s">
        <v>123</v>
      </c>
      <c r="G220" s="259" t="s">
        <v>407</v>
      </c>
      <c r="H220" s="259" t="s">
        <v>4</v>
      </c>
      <c r="I220" s="271" t="s">
        <v>630</v>
      </c>
      <c r="J220" s="259">
        <v>30</v>
      </c>
      <c r="K220" s="271">
        <v>30</v>
      </c>
      <c r="L220" s="259">
        <v>6.51</v>
      </c>
      <c r="M220" s="364">
        <f t="shared" si="29"/>
        <v>6</v>
      </c>
      <c r="N220" s="372">
        <f t="shared" ca="1" si="25"/>
        <v>0</v>
      </c>
      <c r="O220" s="373">
        <f t="shared" ca="1" si="26"/>
        <v>3</v>
      </c>
      <c r="P220" s="381">
        <f t="shared" si="27"/>
        <v>39.06</v>
      </c>
      <c r="Q220" s="381">
        <f t="shared" ca="1" si="28"/>
        <v>449.5</v>
      </c>
      <c r="R220" s="36"/>
      <c r="S220" s="49">
        <v>6</v>
      </c>
      <c r="T220" s="36"/>
      <c r="U220" s="36"/>
      <c r="V220" s="36"/>
      <c r="W220" s="35"/>
      <c r="X220" s="36"/>
      <c r="Y220" s="36"/>
      <c r="Z220" s="36"/>
      <c r="AA220" s="36"/>
      <c r="AB220" s="36"/>
      <c r="AC220" s="36"/>
      <c r="AD220" s="36"/>
      <c r="AE220" s="36"/>
      <c r="AF220" s="36"/>
      <c r="AG220" s="36"/>
      <c r="AH220" s="36"/>
      <c r="AI220" s="36"/>
      <c r="AJ220" s="36"/>
      <c r="AK220" s="35"/>
      <c r="AL220" s="34">
        <f t="shared" ref="AL220:AL249" si="30">SUM(R220:W220)+SUM(AH220:AK220)</f>
        <v>6</v>
      </c>
      <c r="AM220" s="34"/>
      <c r="AN220" s="147"/>
      <c r="AO220" s="309"/>
      <c r="AP220" s="309"/>
      <c r="AQ220" s="308"/>
      <c r="AR220" s="308"/>
      <c r="AS220" s="308"/>
      <c r="AT220" s="308"/>
      <c r="AU220" s="308"/>
      <c r="AV220" s="308"/>
      <c r="AW220" s="308"/>
      <c r="AX220" s="308"/>
      <c r="AY220" s="308"/>
      <c r="AZ220" s="312"/>
      <c r="BA220" s="312"/>
    </row>
    <row r="221" spans="1:53" s="20" customFormat="1" ht="15.75" customHeight="1" x14ac:dyDescent="0.2">
      <c r="A221" s="563"/>
      <c r="B221" s="545"/>
      <c r="C221" s="291">
        <v>289</v>
      </c>
      <c r="D221" s="263" t="s">
        <v>124</v>
      </c>
      <c r="E221" s="259" t="s">
        <v>97</v>
      </c>
      <c r="F221" s="259" t="s">
        <v>123</v>
      </c>
      <c r="G221" s="259" t="s">
        <v>413</v>
      </c>
      <c r="H221" s="259" t="s">
        <v>4</v>
      </c>
      <c r="I221" s="271" t="s">
        <v>630</v>
      </c>
      <c r="J221" s="259">
        <v>30</v>
      </c>
      <c r="K221" s="271">
        <v>30</v>
      </c>
      <c r="L221" s="259">
        <v>1.18</v>
      </c>
      <c r="M221" s="364">
        <f t="shared" si="29"/>
        <v>15</v>
      </c>
      <c r="N221" s="372">
        <f t="shared" ca="1" si="25"/>
        <v>15</v>
      </c>
      <c r="O221" s="373">
        <f t="shared" ca="1" si="26"/>
        <v>2</v>
      </c>
      <c r="P221" s="381">
        <f t="shared" si="27"/>
        <v>17.7</v>
      </c>
      <c r="Q221" s="381">
        <f t="shared" ca="1" si="28"/>
        <v>449.5</v>
      </c>
      <c r="R221" s="36"/>
      <c r="S221" s="49">
        <v>15</v>
      </c>
      <c r="T221" s="36"/>
      <c r="U221" s="36"/>
      <c r="V221" s="36"/>
      <c r="W221" s="35"/>
      <c r="X221" s="36"/>
      <c r="Y221" s="36"/>
      <c r="Z221" s="36"/>
      <c r="AA221" s="36"/>
      <c r="AB221" s="36"/>
      <c r="AC221" s="36"/>
      <c r="AD221" s="36"/>
      <c r="AE221" s="36"/>
      <c r="AF221" s="36"/>
      <c r="AG221" s="36"/>
      <c r="AH221" s="36"/>
      <c r="AI221" s="36"/>
      <c r="AJ221" s="36"/>
      <c r="AK221" s="35"/>
      <c r="AL221" s="34">
        <f t="shared" si="30"/>
        <v>15</v>
      </c>
      <c r="AM221" s="34"/>
      <c r="AN221" s="147"/>
      <c r="AO221" s="309"/>
      <c r="AP221" s="309"/>
      <c r="AQ221" s="308"/>
      <c r="AR221" s="308"/>
      <c r="AS221" s="308"/>
      <c r="AT221" s="308"/>
      <c r="AU221" s="308"/>
      <c r="AV221" s="308"/>
      <c r="AW221" s="308"/>
      <c r="AX221" s="308"/>
      <c r="AY221" s="308"/>
      <c r="AZ221" s="322">
        <v>15</v>
      </c>
      <c r="BA221" s="312"/>
    </row>
    <row r="222" spans="1:53" s="20" customFormat="1" ht="15.75" customHeight="1" x14ac:dyDescent="0.2">
      <c r="A222" s="563"/>
      <c r="B222" s="545"/>
      <c r="C222" s="291">
        <v>290</v>
      </c>
      <c r="D222" s="258" t="s">
        <v>49</v>
      </c>
      <c r="E222" s="259" t="s">
        <v>97</v>
      </c>
      <c r="F222" s="259" t="s">
        <v>123</v>
      </c>
      <c r="G222" s="259" t="s">
        <v>408</v>
      </c>
      <c r="H222" s="259" t="s">
        <v>4</v>
      </c>
      <c r="I222" s="271" t="s">
        <v>630</v>
      </c>
      <c r="J222" s="259">
        <v>30</v>
      </c>
      <c r="K222" s="271">
        <v>30</v>
      </c>
      <c r="L222" s="259">
        <v>20.07</v>
      </c>
      <c r="M222" s="364">
        <f t="shared" si="29"/>
        <v>6</v>
      </c>
      <c r="N222" s="372">
        <f t="shared" ca="1" si="25"/>
        <v>0</v>
      </c>
      <c r="O222" s="373">
        <f t="shared" ca="1" si="26"/>
        <v>5</v>
      </c>
      <c r="P222" s="381">
        <f t="shared" si="27"/>
        <v>120.42</v>
      </c>
      <c r="Q222" s="381">
        <f t="shared" ca="1" si="28"/>
        <v>449.5</v>
      </c>
      <c r="R222" s="36"/>
      <c r="S222" s="49">
        <v>6</v>
      </c>
      <c r="T222" s="36"/>
      <c r="U222" s="36"/>
      <c r="V222" s="36"/>
      <c r="W222" s="35"/>
      <c r="X222" s="36"/>
      <c r="Y222" s="36"/>
      <c r="Z222" s="36"/>
      <c r="AA222" s="36"/>
      <c r="AB222" s="36"/>
      <c r="AC222" s="36"/>
      <c r="AD222" s="36"/>
      <c r="AE222" s="36"/>
      <c r="AF222" s="36"/>
      <c r="AG222" s="36"/>
      <c r="AH222" s="36"/>
      <c r="AI222" s="36"/>
      <c r="AJ222" s="36"/>
      <c r="AK222" s="35"/>
      <c r="AL222" s="34">
        <f t="shared" si="30"/>
        <v>6</v>
      </c>
      <c r="AM222" s="34"/>
      <c r="AN222" s="147"/>
      <c r="AO222" s="309"/>
      <c r="AP222" s="309"/>
      <c r="AQ222" s="308"/>
      <c r="AR222" s="308"/>
      <c r="AS222" s="308"/>
      <c r="AT222" s="308"/>
      <c r="AU222" s="308"/>
      <c r="AV222" s="308"/>
      <c r="AW222" s="308"/>
      <c r="AX222" s="308"/>
      <c r="AY222" s="308"/>
      <c r="AZ222" s="312"/>
      <c r="BA222" s="312"/>
    </row>
    <row r="223" spans="1:53" s="20" customFormat="1" ht="15.75" customHeight="1" x14ac:dyDescent="0.2">
      <c r="A223" s="563"/>
      <c r="B223" s="545"/>
      <c r="C223" s="291">
        <v>291</v>
      </c>
      <c r="D223" s="263" t="s">
        <v>37</v>
      </c>
      <c r="E223" s="259" t="s">
        <v>97</v>
      </c>
      <c r="F223" s="259" t="s">
        <v>123</v>
      </c>
      <c r="G223" s="259" t="s">
        <v>438</v>
      </c>
      <c r="H223" s="259" t="s">
        <v>4</v>
      </c>
      <c r="I223" s="271" t="s">
        <v>630</v>
      </c>
      <c r="J223" s="259">
        <v>30</v>
      </c>
      <c r="K223" s="271">
        <v>30</v>
      </c>
      <c r="L223" s="265">
        <v>8.4</v>
      </c>
      <c r="M223" s="364">
        <f t="shared" si="29"/>
        <v>6</v>
      </c>
      <c r="N223" s="372">
        <f t="shared" ca="1" si="25"/>
        <v>6</v>
      </c>
      <c r="O223" s="373">
        <f t="shared" ca="1" si="26"/>
        <v>1</v>
      </c>
      <c r="P223" s="381">
        <f t="shared" si="27"/>
        <v>50.400000000000006</v>
      </c>
      <c r="Q223" s="381">
        <f t="shared" ca="1" si="28"/>
        <v>449.5</v>
      </c>
      <c r="R223" s="36"/>
      <c r="S223" s="49">
        <v>6</v>
      </c>
      <c r="T223" s="36"/>
      <c r="U223" s="36"/>
      <c r="V223" s="36"/>
      <c r="W223" s="35"/>
      <c r="X223" s="36"/>
      <c r="Y223" s="36"/>
      <c r="Z223" s="36"/>
      <c r="AA223" s="36"/>
      <c r="AB223" s="36"/>
      <c r="AC223" s="36"/>
      <c r="AD223" s="36"/>
      <c r="AE223" s="36"/>
      <c r="AF223" s="36"/>
      <c r="AG223" s="36"/>
      <c r="AH223" s="36"/>
      <c r="AI223" s="36"/>
      <c r="AJ223" s="36"/>
      <c r="AK223" s="35"/>
      <c r="AL223" s="34">
        <f t="shared" si="30"/>
        <v>6</v>
      </c>
      <c r="AM223" s="34"/>
      <c r="AN223" s="147"/>
      <c r="AO223" s="309"/>
      <c r="AP223" s="309"/>
      <c r="AQ223" s="308"/>
      <c r="AR223" s="308"/>
      <c r="AS223" s="308"/>
      <c r="AT223" s="308"/>
      <c r="AU223" s="308"/>
      <c r="AV223" s="308"/>
      <c r="AW223" s="308"/>
      <c r="AX223" s="308"/>
      <c r="AY223" s="308"/>
      <c r="AZ223" s="322">
        <v>6</v>
      </c>
      <c r="BA223" s="312"/>
    </row>
    <row r="224" spans="1:53" s="21" customFormat="1" ht="15.75" customHeight="1" x14ac:dyDescent="0.2">
      <c r="A224" s="563"/>
      <c r="B224" s="545"/>
      <c r="C224" s="291">
        <v>294</v>
      </c>
      <c r="D224" s="276" t="s">
        <v>145</v>
      </c>
      <c r="E224" s="259" t="s">
        <v>97</v>
      </c>
      <c r="F224" s="259" t="s">
        <v>123</v>
      </c>
      <c r="G224" s="259" t="s">
        <v>403</v>
      </c>
      <c r="H224" s="259" t="s">
        <v>4</v>
      </c>
      <c r="I224" s="271" t="s">
        <v>630</v>
      </c>
      <c r="J224" s="259">
        <v>30</v>
      </c>
      <c r="K224" s="271">
        <v>30</v>
      </c>
      <c r="L224" s="265">
        <v>2.15</v>
      </c>
      <c r="M224" s="364">
        <f t="shared" si="29"/>
        <v>20</v>
      </c>
      <c r="N224" s="372">
        <f t="shared" ca="1" si="25"/>
        <v>20</v>
      </c>
      <c r="O224" s="373">
        <f t="shared" ca="1" si="26"/>
        <v>0</v>
      </c>
      <c r="P224" s="381">
        <f t="shared" si="27"/>
        <v>43</v>
      </c>
      <c r="Q224" s="381">
        <f t="shared" ca="1" si="28"/>
        <v>449.5</v>
      </c>
      <c r="R224" s="58"/>
      <c r="S224" s="51">
        <v>20</v>
      </c>
      <c r="T224" s="58"/>
      <c r="U224" s="58"/>
      <c r="V224" s="58"/>
      <c r="W224" s="35"/>
      <c r="X224" s="58"/>
      <c r="Y224" s="58"/>
      <c r="Z224" s="58"/>
      <c r="AA224" s="58"/>
      <c r="AB224" s="58"/>
      <c r="AC224" s="58"/>
      <c r="AD224" s="58"/>
      <c r="AE224" s="58"/>
      <c r="AF224" s="36"/>
      <c r="AG224" s="58"/>
      <c r="AH224" s="58"/>
      <c r="AI224" s="36"/>
      <c r="AJ224" s="36"/>
      <c r="AK224" s="34"/>
      <c r="AL224" s="34">
        <f t="shared" si="30"/>
        <v>20</v>
      </c>
      <c r="AM224" s="54">
        <v>10</v>
      </c>
      <c r="AN224" s="147"/>
      <c r="AO224" s="308"/>
      <c r="AP224" s="308"/>
      <c r="AQ224" s="309"/>
      <c r="AR224" s="309"/>
      <c r="AS224" s="309"/>
      <c r="AT224" s="309"/>
      <c r="AU224" s="309"/>
      <c r="AV224" s="320">
        <v>10</v>
      </c>
      <c r="AW224" s="309"/>
      <c r="AX224" s="308"/>
      <c r="AY224" s="308"/>
      <c r="AZ224" s="312"/>
      <c r="BA224" s="312"/>
    </row>
    <row r="225" spans="1:53" s="21" customFormat="1" ht="15.75" customHeight="1" x14ac:dyDescent="0.2">
      <c r="A225" s="563"/>
      <c r="B225" s="545"/>
      <c r="C225" s="291">
        <v>296</v>
      </c>
      <c r="D225" s="263" t="s">
        <v>84</v>
      </c>
      <c r="E225" s="259" t="s">
        <v>97</v>
      </c>
      <c r="F225" s="259" t="s">
        <v>123</v>
      </c>
      <c r="G225" s="259" t="s">
        <v>435</v>
      </c>
      <c r="H225" s="259" t="s">
        <v>4</v>
      </c>
      <c r="I225" s="271" t="s">
        <v>630</v>
      </c>
      <c r="J225" s="259">
        <v>30</v>
      </c>
      <c r="K225" s="271">
        <v>30</v>
      </c>
      <c r="L225" s="259">
        <v>5.78</v>
      </c>
      <c r="M225" s="364">
        <f t="shared" si="29"/>
        <v>14</v>
      </c>
      <c r="N225" s="372">
        <f t="shared" ca="1" si="25"/>
        <v>14</v>
      </c>
      <c r="O225" s="373">
        <f t="shared" ca="1" si="26"/>
        <v>1</v>
      </c>
      <c r="P225" s="381">
        <f t="shared" si="27"/>
        <v>80.92</v>
      </c>
      <c r="Q225" s="381">
        <f t="shared" ca="1" si="28"/>
        <v>449.5</v>
      </c>
      <c r="R225" s="36"/>
      <c r="S225" s="49">
        <v>14</v>
      </c>
      <c r="T225" s="36"/>
      <c r="U225" s="36"/>
      <c r="V225" s="36"/>
      <c r="W225" s="35"/>
      <c r="X225" s="36"/>
      <c r="Y225" s="36"/>
      <c r="Z225" s="36"/>
      <c r="AA225" s="36"/>
      <c r="AB225" s="36"/>
      <c r="AC225" s="36"/>
      <c r="AD225" s="36"/>
      <c r="AE225" s="36"/>
      <c r="AF225" s="36"/>
      <c r="AG225" s="36"/>
      <c r="AH225" s="36"/>
      <c r="AI225" s="36"/>
      <c r="AJ225" s="36"/>
      <c r="AK225" s="35"/>
      <c r="AL225" s="34">
        <f t="shared" si="30"/>
        <v>14</v>
      </c>
      <c r="AM225" s="54">
        <v>8</v>
      </c>
      <c r="AN225" s="147"/>
      <c r="AO225" s="309"/>
      <c r="AP225" s="309"/>
      <c r="AQ225" s="309"/>
      <c r="AR225" s="309"/>
      <c r="AS225" s="309"/>
      <c r="AT225" s="309"/>
      <c r="AU225" s="309"/>
      <c r="AV225" s="320">
        <v>6</v>
      </c>
      <c r="AW225" s="309"/>
      <c r="AX225" s="308"/>
      <c r="AY225" s="308"/>
      <c r="AZ225" s="312"/>
      <c r="BA225" s="312"/>
    </row>
    <row r="226" spans="1:53" s="21" customFormat="1" ht="30.75" x14ac:dyDescent="0.2">
      <c r="A226" s="563"/>
      <c r="B226" s="545"/>
      <c r="C226" s="291">
        <v>297</v>
      </c>
      <c r="D226" s="263" t="s">
        <v>224</v>
      </c>
      <c r="E226" s="259" t="s">
        <v>97</v>
      </c>
      <c r="F226" s="259" t="s">
        <v>123</v>
      </c>
      <c r="G226" s="259" t="s">
        <v>411</v>
      </c>
      <c r="H226" s="259" t="s">
        <v>4</v>
      </c>
      <c r="I226" s="271" t="s">
        <v>630</v>
      </c>
      <c r="J226" s="259">
        <v>30</v>
      </c>
      <c r="K226" s="271">
        <v>30</v>
      </c>
      <c r="L226" s="259">
        <v>0.45</v>
      </c>
      <c r="M226" s="364">
        <f t="shared" si="29"/>
        <v>20</v>
      </c>
      <c r="N226" s="372">
        <f t="shared" ca="1" si="25"/>
        <v>16</v>
      </c>
      <c r="O226" s="373">
        <f t="shared" ca="1" si="26"/>
        <v>6</v>
      </c>
      <c r="P226" s="381">
        <f t="shared" si="27"/>
        <v>9</v>
      </c>
      <c r="Q226" s="381">
        <f t="shared" ca="1" si="28"/>
        <v>449.5</v>
      </c>
      <c r="R226" s="36"/>
      <c r="S226" s="49">
        <v>20</v>
      </c>
      <c r="T226" s="36"/>
      <c r="U226" s="36"/>
      <c r="V226" s="36"/>
      <c r="W226" s="35"/>
      <c r="X226" s="36"/>
      <c r="Y226" s="36"/>
      <c r="Z226" s="36"/>
      <c r="AA226" s="36"/>
      <c r="AB226" s="36"/>
      <c r="AC226" s="36"/>
      <c r="AD226" s="36"/>
      <c r="AE226" s="36"/>
      <c r="AF226" s="36"/>
      <c r="AG226" s="36"/>
      <c r="AH226" s="36"/>
      <c r="AI226" s="36"/>
      <c r="AJ226" s="36"/>
      <c r="AK226" s="35"/>
      <c r="AL226" s="34">
        <f t="shared" si="30"/>
        <v>20</v>
      </c>
      <c r="AM226" s="54">
        <v>6</v>
      </c>
      <c r="AN226" s="147"/>
      <c r="AO226" s="309"/>
      <c r="AP226" s="309"/>
      <c r="AQ226" s="309"/>
      <c r="AR226" s="309"/>
      <c r="AS226" s="309"/>
      <c r="AT226" s="309"/>
      <c r="AU226" s="309"/>
      <c r="AV226" s="309"/>
      <c r="AW226" s="309"/>
      <c r="AX226" s="308"/>
      <c r="AY226" s="308"/>
      <c r="AZ226" s="322">
        <v>10</v>
      </c>
      <c r="BA226" s="312"/>
    </row>
    <row r="227" spans="1:53" s="21" customFormat="1" ht="15.75" customHeight="1" x14ac:dyDescent="0.2">
      <c r="A227" s="563"/>
      <c r="B227" s="545"/>
      <c r="C227" s="291">
        <v>298</v>
      </c>
      <c r="D227" s="258" t="s">
        <v>24</v>
      </c>
      <c r="E227" s="259" t="s">
        <v>97</v>
      </c>
      <c r="F227" s="259" t="s">
        <v>123</v>
      </c>
      <c r="G227" s="259" t="s">
        <v>421</v>
      </c>
      <c r="H227" s="259" t="s">
        <v>4</v>
      </c>
      <c r="I227" s="259" t="s">
        <v>631</v>
      </c>
      <c r="J227" s="259">
        <v>30</v>
      </c>
      <c r="K227" s="271">
        <v>30</v>
      </c>
      <c r="L227" s="259">
        <v>6.74</v>
      </c>
      <c r="M227" s="364">
        <f t="shared" si="29"/>
        <v>6</v>
      </c>
      <c r="N227" s="372">
        <f t="shared" ca="1" si="25"/>
        <v>0</v>
      </c>
      <c r="O227" s="373">
        <f t="shared" ca="1" si="26"/>
        <v>4</v>
      </c>
      <c r="P227" s="381">
        <f t="shared" si="27"/>
        <v>40.44</v>
      </c>
      <c r="Q227" s="381">
        <f t="shared" ca="1" si="28"/>
        <v>449.5</v>
      </c>
      <c r="R227" s="36"/>
      <c r="S227" s="49">
        <v>6</v>
      </c>
      <c r="T227" s="36"/>
      <c r="U227" s="36"/>
      <c r="V227" s="36"/>
      <c r="W227" s="35"/>
      <c r="X227" s="36"/>
      <c r="Y227" s="36"/>
      <c r="Z227" s="36"/>
      <c r="AA227" s="36"/>
      <c r="AB227" s="36"/>
      <c r="AC227" s="36"/>
      <c r="AD227" s="36"/>
      <c r="AE227" s="36"/>
      <c r="AF227" s="36"/>
      <c r="AG227" s="36"/>
      <c r="AH227" s="36"/>
      <c r="AI227" s="36"/>
      <c r="AJ227" s="36"/>
      <c r="AK227" s="35"/>
      <c r="AL227" s="34">
        <f t="shared" si="30"/>
        <v>6</v>
      </c>
      <c r="AM227" s="34"/>
      <c r="AN227" s="147"/>
      <c r="AO227" s="309"/>
      <c r="AP227" s="309"/>
      <c r="AQ227" s="309"/>
      <c r="AR227" s="309"/>
      <c r="AS227" s="309"/>
      <c r="AT227" s="309"/>
      <c r="AU227" s="309"/>
      <c r="AV227" s="309"/>
      <c r="AW227" s="309"/>
      <c r="AX227" s="308"/>
      <c r="AY227" s="308"/>
      <c r="AZ227" s="312"/>
      <c r="BA227" s="312"/>
    </row>
    <row r="228" spans="1:53" s="21" customFormat="1" ht="15.75" customHeight="1" x14ac:dyDescent="0.2">
      <c r="A228" s="563"/>
      <c r="B228" s="545"/>
      <c r="C228" s="291">
        <v>299</v>
      </c>
      <c r="D228" s="258" t="s">
        <v>127</v>
      </c>
      <c r="E228" s="259" t="s">
        <v>97</v>
      </c>
      <c r="F228" s="259" t="s">
        <v>123</v>
      </c>
      <c r="G228" s="259" t="s">
        <v>421</v>
      </c>
      <c r="H228" s="259" t="s">
        <v>4</v>
      </c>
      <c r="I228" s="259" t="s">
        <v>630</v>
      </c>
      <c r="J228" s="259">
        <v>30</v>
      </c>
      <c r="K228" s="271">
        <v>30</v>
      </c>
      <c r="L228" s="259">
        <v>9.16</v>
      </c>
      <c r="M228" s="364">
        <f t="shared" si="29"/>
        <v>4</v>
      </c>
      <c r="N228" s="372">
        <f t="shared" ca="1" si="25"/>
        <v>4</v>
      </c>
      <c r="O228" s="373">
        <f t="shared" ca="1" si="26"/>
        <v>4</v>
      </c>
      <c r="P228" s="381">
        <f t="shared" si="27"/>
        <v>36.64</v>
      </c>
      <c r="Q228" s="381">
        <f t="shared" ca="1" si="28"/>
        <v>449.5</v>
      </c>
      <c r="R228" s="36"/>
      <c r="S228" s="49">
        <v>4</v>
      </c>
      <c r="T228" s="36"/>
      <c r="U228" s="36"/>
      <c r="V228" s="36"/>
      <c r="W228" s="35"/>
      <c r="X228" s="36"/>
      <c r="Y228" s="36"/>
      <c r="Z228" s="36"/>
      <c r="AA228" s="36"/>
      <c r="AB228" s="36"/>
      <c r="AC228" s="36"/>
      <c r="AD228" s="36"/>
      <c r="AE228" s="36"/>
      <c r="AF228" s="36"/>
      <c r="AG228" s="36"/>
      <c r="AH228" s="36"/>
      <c r="AI228" s="36"/>
      <c r="AJ228" s="36"/>
      <c r="AK228" s="35"/>
      <c r="AL228" s="34">
        <f t="shared" si="30"/>
        <v>4</v>
      </c>
      <c r="AM228" s="34"/>
      <c r="AN228" s="147"/>
      <c r="AO228" s="309"/>
      <c r="AP228" s="309"/>
      <c r="AQ228" s="309"/>
      <c r="AR228" s="309"/>
      <c r="AS228" s="309"/>
      <c r="AT228" s="309"/>
      <c r="AU228" s="309"/>
      <c r="AV228" s="309"/>
      <c r="AW228" s="309"/>
      <c r="AX228" s="308"/>
      <c r="AY228" s="308"/>
      <c r="AZ228" s="322">
        <v>4</v>
      </c>
      <c r="BA228" s="312"/>
    </row>
    <row r="229" spans="1:53" s="21" customFormat="1" ht="15.75" customHeight="1" x14ac:dyDescent="0.2">
      <c r="A229" s="563"/>
      <c r="B229" s="545"/>
      <c r="C229" s="291">
        <v>300</v>
      </c>
      <c r="D229" s="258" t="s">
        <v>26</v>
      </c>
      <c r="E229" s="259" t="s">
        <v>97</v>
      </c>
      <c r="F229" s="259" t="s">
        <v>123</v>
      </c>
      <c r="G229" s="259" t="s">
        <v>423</v>
      </c>
      <c r="H229" s="259" t="s">
        <v>4</v>
      </c>
      <c r="I229" s="259" t="s">
        <v>631</v>
      </c>
      <c r="J229" s="259">
        <v>30</v>
      </c>
      <c r="K229" s="271">
        <v>30</v>
      </c>
      <c r="L229" s="259">
        <v>17.03</v>
      </c>
      <c r="M229" s="364">
        <f t="shared" si="29"/>
        <v>6</v>
      </c>
      <c r="N229" s="372">
        <f t="shared" ca="1" si="25"/>
        <v>3</v>
      </c>
      <c r="O229" s="373">
        <f t="shared" ca="1" si="26"/>
        <v>5</v>
      </c>
      <c r="P229" s="381">
        <f t="shared" si="27"/>
        <v>102.18</v>
      </c>
      <c r="Q229" s="381">
        <f t="shared" ca="1" si="28"/>
        <v>449.5</v>
      </c>
      <c r="R229" s="36"/>
      <c r="S229" s="49">
        <v>6</v>
      </c>
      <c r="T229" s="36"/>
      <c r="U229" s="36"/>
      <c r="V229" s="36"/>
      <c r="W229" s="35"/>
      <c r="X229" s="36"/>
      <c r="Y229" s="36"/>
      <c r="Z229" s="36"/>
      <c r="AA229" s="36"/>
      <c r="AB229" s="36"/>
      <c r="AC229" s="36"/>
      <c r="AD229" s="36"/>
      <c r="AE229" s="36"/>
      <c r="AF229" s="36"/>
      <c r="AG229" s="36"/>
      <c r="AH229" s="36"/>
      <c r="AI229" s="36"/>
      <c r="AJ229" s="36"/>
      <c r="AK229" s="35"/>
      <c r="AL229" s="34">
        <f t="shared" si="30"/>
        <v>6</v>
      </c>
      <c r="AM229" s="34"/>
      <c r="AN229" s="147"/>
      <c r="AO229" s="309"/>
      <c r="AP229" s="309"/>
      <c r="AQ229" s="309"/>
      <c r="AR229" s="309"/>
      <c r="AS229" s="309"/>
      <c r="AT229" s="309"/>
      <c r="AU229" s="309"/>
      <c r="AV229" s="309"/>
      <c r="AW229" s="309"/>
      <c r="AX229" s="308"/>
      <c r="AY229" s="308"/>
      <c r="AZ229" s="322">
        <v>3</v>
      </c>
      <c r="BA229" s="312"/>
    </row>
    <row r="230" spans="1:53" s="21" customFormat="1" ht="15.75" customHeight="1" x14ac:dyDescent="0.2">
      <c r="A230" s="563"/>
      <c r="B230" s="545"/>
      <c r="C230" s="291">
        <v>301</v>
      </c>
      <c r="D230" s="258" t="s">
        <v>125</v>
      </c>
      <c r="E230" s="259" t="s">
        <v>97</v>
      </c>
      <c r="F230" s="259" t="s">
        <v>123</v>
      </c>
      <c r="G230" s="259" t="s">
        <v>423</v>
      </c>
      <c r="H230" s="259" t="s">
        <v>4</v>
      </c>
      <c r="I230" s="259" t="s">
        <v>630</v>
      </c>
      <c r="J230" s="259">
        <v>30</v>
      </c>
      <c r="K230" s="271">
        <v>30</v>
      </c>
      <c r="L230" s="259">
        <v>16.489999999999998</v>
      </c>
      <c r="M230" s="364">
        <f t="shared" si="29"/>
        <v>6</v>
      </c>
      <c r="N230" s="372">
        <f t="shared" ca="1" si="25"/>
        <v>3</v>
      </c>
      <c r="O230" s="373">
        <f t="shared" ca="1" si="26"/>
        <v>3</v>
      </c>
      <c r="P230" s="381">
        <f t="shared" si="27"/>
        <v>98.94</v>
      </c>
      <c r="Q230" s="381">
        <f t="shared" ca="1" si="28"/>
        <v>449.5</v>
      </c>
      <c r="R230" s="36"/>
      <c r="S230" s="49">
        <v>6</v>
      </c>
      <c r="T230" s="36"/>
      <c r="U230" s="36"/>
      <c r="V230" s="36"/>
      <c r="W230" s="35"/>
      <c r="X230" s="36"/>
      <c r="Y230" s="36"/>
      <c r="Z230" s="36"/>
      <c r="AA230" s="36"/>
      <c r="AB230" s="36"/>
      <c r="AC230" s="36"/>
      <c r="AD230" s="36"/>
      <c r="AE230" s="36"/>
      <c r="AF230" s="36"/>
      <c r="AG230" s="36"/>
      <c r="AH230" s="36"/>
      <c r="AI230" s="36"/>
      <c r="AJ230" s="36"/>
      <c r="AK230" s="35"/>
      <c r="AL230" s="34">
        <f t="shared" si="30"/>
        <v>6</v>
      </c>
      <c r="AM230" s="34"/>
      <c r="AN230" s="147"/>
      <c r="AO230" s="309"/>
      <c r="AP230" s="309"/>
      <c r="AQ230" s="309"/>
      <c r="AR230" s="309"/>
      <c r="AS230" s="309"/>
      <c r="AT230" s="309"/>
      <c r="AU230" s="309"/>
      <c r="AV230" s="309"/>
      <c r="AW230" s="309"/>
      <c r="AX230" s="308"/>
      <c r="AY230" s="308"/>
      <c r="AZ230" s="322">
        <v>3</v>
      </c>
      <c r="BA230" s="312"/>
    </row>
    <row r="231" spans="1:53" s="21" customFormat="1" ht="15.75" customHeight="1" x14ac:dyDescent="0.2">
      <c r="A231" s="563"/>
      <c r="B231" s="545"/>
      <c r="C231" s="291">
        <v>302</v>
      </c>
      <c r="D231" s="263" t="s">
        <v>86</v>
      </c>
      <c r="E231" s="259" t="s">
        <v>97</v>
      </c>
      <c r="F231" s="259" t="s">
        <v>123</v>
      </c>
      <c r="G231" s="259" t="s">
        <v>426</v>
      </c>
      <c r="H231" s="259" t="s">
        <v>4</v>
      </c>
      <c r="I231" s="259" t="s">
        <v>630</v>
      </c>
      <c r="J231" s="259">
        <v>30</v>
      </c>
      <c r="K231" s="271">
        <v>30</v>
      </c>
      <c r="L231" s="259">
        <v>1.1399999999999999</v>
      </c>
      <c r="M231" s="364">
        <f t="shared" si="29"/>
        <v>6</v>
      </c>
      <c r="N231" s="372">
        <f t="shared" ca="1" si="25"/>
        <v>6</v>
      </c>
      <c r="O231" s="373">
        <f t="shared" ca="1" si="26"/>
        <v>2</v>
      </c>
      <c r="P231" s="381">
        <f t="shared" si="27"/>
        <v>6.84</v>
      </c>
      <c r="Q231" s="381">
        <f t="shared" ca="1" si="28"/>
        <v>449.5</v>
      </c>
      <c r="R231" s="36"/>
      <c r="S231" s="49">
        <v>6</v>
      </c>
      <c r="T231" s="36"/>
      <c r="U231" s="36"/>
      <c r="V231" s="36"/>
      <c r="W231" s="35"/>
      <c r="X231" s="36"/>
      <c r="Y231" s="36"/>
      <c r="Z231" s="36"/>
      <c r="AA231" s="36"/>
      <c r="AB231" s="36"/>
      <c r="AC231" s="36"/>
      <c r="AD231" s="36"/>
      <c r="AE231" s="36"/>
      <c r="AF231" s="36"/>
      <c r="AG231" s="36"/>
      <c r="AH231" s="36"/>
      <c r="AI231" s="36"/>
      <c r="AJ231" s="36"/>
      <c r="AK231" s="35"/>
      <c r="AL231" s="34">
        <f t="shared" si="30"/>
        <v>6</v>
      </c>
      <c r="AM231" s="54">
        <v>6</v>
      </c>
      <c r="AN231" s="147"/>
      <c r="AO231" s="308"/>
      <c r="AP231" s="308"/>
      <c r="AQ231" s="309"/>
      <c r="AR231" s="309"/>
      <c r="AS231" s="309"/>
      <c r="AT231" s="309"/>
      <c r="AU231" s="309"/>
      <c r="AV231" s="309"/>
      <c r="AW231" s="309"/>
      <c r="AX231" s="308"/>
      <c r="AY231" s="308"/>
      <c r="AZ231" s="312"/>
      <c r="BA231" s="312"/>
    </row>
    <row r="232" spans="1:53" s="21" customFormat="1" ht="15.75" customHeight="1" x14ac:dyDescent="0.2">
      <c r="A232" s="563"/>
      <c r="B232" s="545"/>
      <c r="C232" s="291">
        <v>307</v>
      </c>
      <c r="D232" s="263" t="s">
        <v>38</v>
      </c>
      <c r="E232" s="259" t="s">
        <v>97</v>
      </c>
      <c r="F232" s="259" t="s">
        <v>123</v>
      </c>
      <c r="G232" s="259" t="s">
        <v>477</v>
      </c>
      <c r="H232" s="259" t="s">
        <v>4</v>
      </c>
      <c r="I232" s="259" t="s">
        <v>630</v>
      </c>
      <c r="J232" s="259">
        <v>30</v>
      </c>
      <c r="K232" s="271">
        <v>30</v>
      </c>
      <c r="L232" s="259">
        <v>5.35</v>
      </c>
      <c r="M232" s="364">
        <f t="shared" si="29"/>
        <v>6</v>
      </c>
      <c r="N232" s="372">
        <f t="shared" ca="1" si="25"/>
        <v>6</v>
      </c>
      <c r="O232" s="373">
        <f t="shared" ca="1" si="26"/>
        <v>5</v>
      </c>
      <c r="P232" s="381">
        <f t="shared" si="27"/>
        <v>32.099999999999994</v>
      </c>
      <c r="Q232" s="381">
        <f t="shared" ca="1" si="28"/>
        <v>449.5</v>
      </c>
      <c r="R232" s="36"/>
      <c r="S232" s="49">
        <v>6</v>
      </c>
      <c r="T232" s="36"/>
      <c r="U232" s="36"/>
      <c r="V232" s="36"/>
      <c r="W232" s="35"/>
      <c r="X232" s="36"/>
      <c r="Y232" s="36"/>
      <c r="Z232" s="36"/>
      <c r="AA232" s="36"/>
      <c r="AB232" s="36"/>
      <c r="AC232" s="36"/>
      <c r="AD232" s="36"/>
      <c r="AE232" s="36"/>
      <c r="AF232" s="36"/>
      <c r="AG232" s="36"/>
      <c r="AH232" s="36"/>
      <c r="AI232" s="36"/>
      <c r="AJ232" s="36"/>
      <c r="AK232" s="35"/>
      <c r="AL232" s="34">
        <f t="shared" si="30"/>
        <v>6</v>
      </c>
      <c r="AM232" s="34"/>
      <c r="AN232" s="147"/>
      <c r="AO232" s="309"/>
      <c r="AP232" s="309"/>
      <c r="AQ232" s="309"/>
      <c r="AR232" s="309"/>
      <c r="AS232" s="309"/>
      <c r="AT232" s="309"/>
      <c r="AU232" s="309"/>
      <c r="AV232" s="309"/>
      <c r="AW232" s="309"/>
      <c r="AX232" s="308"/>
      <c r="AY232" s="308"/>
      <c r="AZ232" s="322">
        <v>6</v>
      </c>
      <c r="BA232" s="312"/>
    </row>
    <row r="233" spans="1:53" s="21" customFormat="1" ht="15.75" customHeight="1" x14ac:dyDescent="0.2">
      <c r="A233" s="563"/>
      <c r="B233" s="545"/>
      <c r="C233" s="291">
        <v>308</v>
      </c>
      <c r="D233" s="263" t="s">
        <v>129</v>
      </c>
      <c r="E233" s="259" t="s">
        <v>97</v>
      </c>
      <c r="F233" s="259" t="s">
        <v>123</v>
      </c>
      <c r="G233" s="259" t="s">
        <v>417</v>
      </c>
      <c r="H233" s="259" t="s">
        <v>4</v>
      </c>
      <c r="I233" s="259" t="s">
        <v>630</v>
      </c>
      <c r="J233" s="259">
        <v>30</v>
      </c>
      <c r="K233" s="271">
        <v>30</v>
      </c>
      <c r="L233" s="259">
        <v>0.43</v>
      </c>
      <c r="M233" s="364">
        <f t="shared" si="29"/>
        <v>12</v>
      </c>
      <c r="N233" s="372">
        <f t="shared" ca="1" si="25"/>
        <v>12</v>
      </c>
      <c r="O233" s="373">
        <f t="shared" ca="1" si="26"/>
        <v>1</v>
      </c>
      <c r="P233" s="381">
        <f t="shared" si="27"/>
        <v>5.16</v>
      </c>
      <c r="Q233" s="381">
        <f t="shared" ca="1" si="28"/>
        <v>449.5</v>
      </c>
      <c r="R233" s="36"/>
      <c r="S233" s="49">
        <v>12</v>
      </c>
      <c r="T233" s="36"/>
      <c r="U233" s="36"/>
      <c r="V233" s="36"/>
      <c r="W233" s="35"/>
      <c r="X233" s="36"/>
      <c r="Y233" s="36"/>
      <c r="Z233" s="36"/>
      <c r="AA233" s="36"/>
      <c r="AB233" s="36"/>
      <c r="AC233" s="36"/>
      <c r="AD233" s="36"/>
      <c r="AE233" s="36"/>
      <c r="AF233" s="36"/>
      <c r="AG233" s="36"/>
      <c r="AH233" s="36"/>
      <c r="AI233" s="36"/>
      <c r="AJ233" s="36"/>
      <c r="AK233" s="35"/>
      <c r="AL233" s="34">
        <f t="shared" si="30"/>
        <v>12</v>
      </c>
      <c r="AM233" s="34"/>
      <c r="AN233" s="147"/>
      <c r="AO233" s="309"/>
      <c r="AP233" s="309"/>
      <c r="AQ233" s="309"/>
      <c r="AR233" s="309"/>
      <c r="AS233" s="309"/>
      <c r="AT233" s="309"/>
      <c r="AU233" s="309"/>
      <c r="AV233" s="320">
        <v>12</v>
      </c>
      <c r="AW233" s="309"/>
      <c r="AX233" s="308"/>
      <c r="AY233" s="308"/>
      <c r="AZ233" s="312"/>
      <c r="BA233" s="312"/>
    </row>
    <row r="234" spans="1:53" s="21" customFormat="1" ht="45.75" x14ac:dyDescent="0.2">
      <c r="A234" s="563"/>
      <c r="B234" s="545"/>
      <c r="C234" s="291">
        <v>309</v>
      </c>
      <c r="D234" s="263" t="s">
        <v>85</v>
      </c>
      <c r="E234" s="259" t="s">
        <v>97</v>
      </c>
      <c r="F234" s="259" t="s">
        <v>119</v>
      </c>
      <c r="G234" s="259" t="s">
        <v>424</v>
      </c>
      <c r="H234" s="259" t="s">
        <v>4</v>
      </c>
      <c r="I234" s="259" t="s">
        <v>632</v>
      </c>
      <c r="J234" s="259">
        <v>30</v>
      </c>
      <c r="K234" s="271">
        <v>30</v>
      </c>
      <c r="L234" s="259">
        <v>12.22</v>
      </c>
      <c r="M234" s="364">
        <f t="shared" si="29"/>
        <v>60</v>
      </c>
      <c r="N234" s="372">
        <f t="shared" ca="1" si="25"/>
        <v>40</v>
      </c>
      <c r="O234" s="373">
        <f t="shared" ca="1" si="26"/>
        <v>0</v>
      </c>
      <c r="P234" s="381">
        <f t="shared" si="27"/>
        <v>733.2</v>
      </c>
      <c r="Q234" s="381">
        <f t="shared" ca="1" si="28"/>
        <v>449.5</v>
      </c>
      <c r="R234" s="36"/>
      <c r="S234" s="49">
        <v>60</v>
      </c>
      <c r="T234" s="36"/>
      <c r="U234" s="36"/>
      <c r="V234" s="36"/>
      <c r="W234" s="35"/>
      <c r="X234" s="36"/>
      <c r="Y234" s="36"/>
      <c r="Z234" s="36"/>
      <c r="AA234" s="36"/>
      <c r="AB234" s="36"/>
      <c r="AC234" s="36"/>
      <c r="AD234" s="36"/>
      <c r="AE234" s="36"/>
      <c r="AF234" s="36"/>
      <c r="AG234" s="36"/>
      <c r="AH234" s="36"/>
      <c r="AI234" s="36"/>
      <c r="AJ234" s="36"/>
      <c r="AK234" s="35"/>
      <c r="AL234" s="34">
        <f t="shared" si="30"/>
        <v>60</v>
      </c>
      <c r="AM234" s="54">
        <v>10</v>
      </c>
      <c r="AN234" s="147"/>
      <c r="AO234" s="309"/>
      <c r="AP234" s="309"/>
      <c r="AQ234" s="309"/>
      <c r="AR234" s="309"/>
      <c r="AS234" s="309"/>
      <c r="AT234" s="309"/>
      <c r="AU234" s="309"/>
      <c r="AV234" s="309"/>
      <c r="AW234" s="309"/>
      <c r="AX234" s="308"/>
      <c r="AY234" s="308"/>
      <c r="AZ234" s="322">
        <v>30</v>
      </c>
      <c r="BA234" s="312"/>
    </row>
    <row r="235" spans="1:53" s="21" customFormat="1" ht="15.75" customHeight="1" x14ac:dyDescent="0.2">
      <c r="A235" s="563"/>
      <c r="B235" s="545"/>
      <c r="C235" s="291">
        <v>310</v>
      </c>
      <c r="D235" s="263" t="s">
        <v>121</v>
      </c>
      <c r="E235" s="259" t="s">
        <v>97</v>
      </c>
      <c r="F235" s="259" t="s">
        <v>119</v>
      </c>
      <c r="G235" s="259" t="s">
        <v>429</v>
      </c>
      <c r="H235" s="259" t="s">
        <v>4</v>
      </c>
      <c r="I235" s="259" t="s">
        <v>633</v>
      </c>
      <c r="J235" s="259">
        <v>30</v>
      </c>
      <c r="K235" s="271">
        <v>30</v>
      </c>
      <c r="L235" s="259">
        <v>2.64</v>
      </c>
      <c r="M235" s="364">
        <f t="shared" si="29"/>
        <v>30</v>
      </c>
      <c r="N235" s="372">
        <f t="shared" ca="1" si="25"/>
        <v>30</v>
      </c>
      <c r="O235" s="373">
        <f t="shared" ca="1" si="26"/>
        <v>1</v>
      </c>
      <c r="P235" s="381">
        <f t="shared" si="27"/>
        <v>79.2</v>
      </c>
      <c r="Q235" s="381">
        <f t="shared" ca="1" si="28"/>
        <v>449.5</v>
      </c>
      <c r="R235" s="36"/>
      <c r="S235" s="49">
        <v>30</v>
      </c>
      <c r="T235" s="36"/>
      <c r="U235" s="36"/>
      <c r="V235" s="36"/>
      <c r="W235" s="35"/>
      <c r="X235" s="36"/>
      <c r="Y235" s="36"/>
      <c r="Z235" s="36"/>
      <c r="AA235" s="36"/>
      <c r="AB235" s="36"/>
      <c r="AC235" s="36"/>
      <c r="AD235" s="36"/>
      <c r="AE235" s="36"/>
      <c r="AF235" s="36"/>
      <c r="AG235" s="36"/>
      <c r="AH235" s="36"/>
      <c r="AI235" s="36"/>
      <c r="AJ235" s="36"/>
      <c r="AK235" s="35"/>
      <c r="AL235" s="34">
        <f t="shared" si="30"/>
        <v>30</v>
      </c>
      <c r="AM235" s="54">
        <v>15</v>
      </c>
      <c r="AN235" s="147"/>
      <c r="AO235" s="308"/>
      <c r="AP235" s="308"/>
      <c r="AQ235" s="309"/>
      <c r="AR235" s="309"/>
      <c r="AS235" s="309"/>
      <c r="AT235" s="309"/>
      <c r="AU235" s="309"/>
      <c r="AV235" s="320">
        <v>10</v>
      </c>
      <c r="AW235" s="309"/>
      <c r="AX235" s="308"/>
      <c r="AY235" s="308"/>
      <c r="AZ235" s="322">
        <v>5</v>
      </c>
      <c r="BA235" s="312"/>
    </row>
    <row r="236" spans="1:53" s="21" customFormat="1" ht="15.75" customHeight="1" x14ac:dyDescent="0.2">
      <c r="A236" s="563"/>
      <c r="B236" s="545"/>
      <c r="C236" s="291">
        <v>311</v>
      </c>
      <c r="D236" s="263" t="s">
        <v>120</v>
      </c>
      <c r="E236" s="259" t="s">
        <v>97</v>
      </c>
      <c r="F236" s="259" t="s">
        <v>119</v>
      </c>
      <c r="G236" s="259" t="s">
        <v>428</v>
      </c>
      <c r="H236" s="259" t="s">
        <v>4</v>
      </c>
      <c r="I236" s="259" t="s">
        <v>633</v>
      </c>
      <c r="J236" s="259">
        <v>30</v>
      </c>
      <c r="K236" s="271">
        <v>30</v>
      </c>
      <c r="L236" s="259">
        <v>2.64</v>
      </c>
      <c r="M236" s="364">
        <f t="shared" si="29"/>
        <v>30</v>
      </c>
      <c r="N236" s="372">
        <f t="shared" ca="1" si="25"/>
        <v>30</v>
      </c>
      <c r="O236" s="373">
        <f t="shared" ca="1" si="26"/>
        <v>6</v>
      </c>
      <c r="P236" s="381">
        <f t="shared" si="27"/>
        <v>79.2</v>
      </c>
      <c r="Q236" s="381">
        <f t="shared" ca="1" si="28"/>
        <v>449.5</v>
      </c>
      <c r="R236" s="36"/>
      <c r="S236" s="49">
        <v>30</v>
      </c>
      <c r="T236" s="36"/>
      <c r="U236" s="36"/>
      <c r="V236" s="36"/>
      <c r="W236" s="35"/>
      <c r="X236" s="36"/>
      <c r="Y236" s="36"/>
      <c r="Z236" s="36"/>
      <c r="AA236" s="36"/>
      <c r="AB236" s="36"/>
      <c r="AC236" s="36"/>
      <c r="AD236" s="36"/>
      <c r="AE236" s="36"/>
      <c r="AF236" s="36"/>
      <c r="AG236" s="36"/>
      <c r="AH236" s="36"/>
      <c r="AI236" s="36"/>
      <c r="AJ236" s="36"/>
      <c r="AK236" s="35"/>
      <c r="AL236" s="34">
        <f t="shared" si="30"/>
        <v>30</v>
      </c>
      <c r="AM236" s="54">
        <v>15</v>
      </c>
      <c r="AN236" s="147"/>
      <c r="AO236" s="308"/>
      <c r="AP236" s="308"/>
      <c r="AQ236" s="309"/>
      <c r="AR236" s="309"/>
      <c r="AS236" s="309"/>
      <c r="AT236" s="309"/>
      <c r="AU236" s="309"/>
      <c r="AV236" s="320">
        <v>10</v>
      </c>
      <c r="AW236" s="309"/>
      <c r="AX236" s="308"/>
      <c r="AY236" s="308"/>
      <c r="AZ236" s="322">
        <v>5</v>
      </c>
      <c r="BA236" s="312"/>
    </row>
    <row r="237" spans="1:53" s="21" customFormat="1" ht="15.75" customHeight="1" x14ac:dyDescent="0.2">
      <c r="A237" s="563"/>
      <c r="B237" s="545"/>
      <c r="C237" s="291">
        <v>312</v>
      </c>
      <c r="D237" s="258" t="s">
        <v>25</v>
      </c>
      <c r="E237" s="259" t="s">
        <v>226</v>
      </c>
      <c r="F237" s="259" t="s">
        <v>119</v>
      </c>
      <c r="G237" s="259" t="s">
        <v>422</v>
      </c>
      <c r="H237" s="259" t="s">
        <v>4</v>
      </c>
      <c r="I237" s="259" t="s">
        <v>631</v>
      </c>
      <c r="J237" s="259">
        <v>30</v>
      </c>
      <c r="K237" s="271">
        <v>30</v>
      </c>
      <c r="L237" s="259">
        <v>8.39</v>
      </c>
      <c r="M237" s="364">
        <f t="shared" si="29"/>
        <v>6</v>
      </c>
      <c r="N237" s="372">
        <f t="shared" ca="1" si="25"/>
        <v>3</v>
      </c>
      <c r="O237" s="373">
        <f t="shared" ca="1" si="26"/>
        <v>4</v>
      </c>
      <c r="P237" s="381">
        <f t="shared" si="27"/>
        <v>50.34</v>
      </c>
      <c r="Q237" s="381">
        <f t="shared" ca="1" si="28"/>
        <v>449.5</v>
      </c>
      <c r="R237" s="36"/>
      <c r="S237" s="49">
        <v>6</v>
      </c>
      <c r="T237" s="36"/>
      <c r="U237" s="36"/>
      <c r="V237" s="36"/>
      <c r="W237" s="35"/>
      <c r="X237" s="36"/>
      <c r="Y237" s="36"/>
      <c r="Z237" s="36"/>
      <c r="AA237" s="36"/>
      <c r="AB237" s="36"/>
      <c r="AC237" s="36"/>
      <c r="AD237" s="36"/>
      <c r="AE237" s="36"/>
      <c r="AF237" s="36"/>
      <c r="AG237" s="36"/>
      <c r="AH237" s="36"/>
      <c r="AI237" s="36"/>
      <c r="AJ237" s="36"/>
      <c r="AK237" s="35"/>
      <c r="AL237" s="34">
        <f t="shared" si="30"/>
        <v>6</v>
      </c>
      <c r="AM237" s="34"/>
      <c r="AN237" s="147"/>
      <c r="AO237" s="308"/>
      <c r="AP237" s="308"/>
      <c r="AQ237" s="309"/>
      <c r="AR237" s="309"/>
      <c r="AS237" s="309"/>
      <c r="AT237" s="309"/>
      <c r="AU237" s="309"/>
      <c r="AV237" s="309"/>
      <c r="AW237" s="309"/>
      <c r="AX237" s="308"/>
      <c r="AY237" s="308"/>
      <c r="AZ237" s="322">
        <v>3</v>
      </c>
      <c r="BA237" s="312"/>
    </row>
    <row r="238" spans="1:53" s="21" customFormat="1" ht="15.75" customHeight="1" x14ac:dyDescent="0.2">
      <c r="A238" s="563"/>
      <c r="B238" s="545"/>
      <c r="C238" s="291">
        <v>313</v>
      </c>
      <c r="D238" s="258" t="s">
        <v>126</v>
      </c>
      <c r="E238" s="259" t="s">
        <v>226</v>
      </c>
      <c r="F238" s="259" t="s">
        <v>119</v>
      </c>
      <c r="G238" s="259" t="s">
        <v>422</v>
      </c>
      <c r="H238" s="259" t="s">
        <v>4</v>
      </c>
      <c r="I238" s="259" t="s">
        <v>631</v>
      </c>
      <c r="J238" s="259">
        <v>30</v>
      </c>
      <c r="K238" s="271">
        <v>30</v>
      </c>
      <c r="L238" s="259">
        <v>11.22</v>
      </c>
      <c r="M238" s="364">
        <f t="shared" si="29"/>
        <v>4</v>
      </c>
      <c r="N238" s="372">
        <f t="shared" ca="1" si="25"/>
        <v>2</v>
      </c>
      <c r="O238" s="373">
        <f t="shared" ca="1" si="26"/>
        <v>4</v>
      </c>
      <c r="P238" s="381">
        <f t="shared" si="27"/>
        <v>44.88</v>
      </c>
      <c r="Q238" s="381">
        <f t="shared" ca="1" si="28"/>
        <v>449.5</v>
      </c>
      <c r="R238" s="36"/>
      <c r="S238" s="49">
        <v>4</v>
      </c>
      <c r="T238" s="36"/>
      <c r="U238" s="36"/>
      <c r="V238" s="36"/>
      <c r="W238" s="35"/>
      <c r="X238" s="36"/>
      <c r="Y238" s="36"/>
      <c r="Z238" s="36"/>
      <c r="AA238" s="36"/>
      <c r="AB238" s="36"/>
      <c r="AC238" s="36"/>
      <c r="AD238" s="36"/>
      <c r="AE238" s="36"/>
      <c r="AF238" s="36"/>
      <c r="AG238" s="36"/>
      <c r="AH238" s="36"/>
      <c r="AI238" s="36"/>
      <c r="AJ238" s="36"/>
      <c r="AK238" s="35"/>
      <c r="AL238" s="34">
        <f t="shared" si="30"/>
        <v>4</v>
      </c>
      <c r="AM238" s="34"/>
      <c r="AN238" s="147"/>
      <c r="AO238" s="308"/>
      <c r="AP238" s="308"/>
      <c r="AQ238" s="309"/>
      <c r="AR238" s="309"/>
      <c r="AS238" s="309"/>
      <c r="AT238" s="309"/>
      <c r="AU238" s="309"/>
      <c r="AV238" s="309"/>
      <c r="AW238" s="309"/>
      <c r="AX238" s="308"/>
      <c r="AY238" s="308"/>
      <c r="AZ238" s="322">
        <v>2</v>
      </c>
      <c r="BA238" s="312"/>
    </row>
    <row r="239" spans="1:53" s="21" customFormat="1" ht="54" customHeight="1" x14ac:dyDescent="0.2">
      <c r="A239" s="563"/>
      <c r="B239" s="545"/>
      <c r="C239" s="291">
        <v>314</v>
      </c>
      <c r="D239" s="275" t="s">
        <v>225</v>
      </c>
      <c r="E239" s="259" t="s">
        <v>97</v>
      </c>
      <c r="F239" s="259" t="s">
        <v>119</v>
      </c>
      <c r="G239" s="259" t="s">
        <v>416</v>
      </c>
      <c r="H239" s="259" t="s">
        <v>4</v>
      </c>
      <c r="I239" s="259" t="s">
        <v>634</v>
      </c>
      <c r="J239" s="259">
        <v>30</v>
      </c>
      <c r="K239" s="271">
        <v>30</v>
      </c>
      <c r="L239" s="259">
        <v>202.27</v>
      </c>
      <c r="M239" s="364">
        <f t="shared" si="29"/>
        <v>1</v>
      </c>
      <c r="N239" s="372">
        <f t="shared" ca="1" si="25"/>
        <v>1</v>
      </c>
      <c r="O239" s="373">
        <f t="shared" ca="1" si="26"/>
        <v>5</v>
      </c>
      <c r="P239" s="381">
        <f t="shared" si="27"/>
        <v>202.27</v>
      </c>
      <c r="Q239" s="381">
        <f t="shared" ca="1" si="28"/>
        <v>449.5</v>
      </c>
      <c r="R239" s="36"/>
      <c r="S239" s="35"/>
      <c r="T239" s="36"/>
      <c r="U239" s="36"/>
      <c r="V239" s="36"/>
      <c r="W239" s="35"/>
      <c r="X239" s="36"/>
      <c r="Y239" s="36"/>
      <c r="Z239" s="36"/>
      <c r="AA239" s="36"/>
      <c r="AB239" s="36"/>
      <c r="AC239" s="36"/>
      <c r="AD239" s="36"/>
      <c r="AE239" s="36"/>
      <c r="AF239" s="36"/>
      <c r="AG239" s="36"/>
      <c r="AH239" s="76">
        <v>1</v>
      </c>
      <c r="AI239" s="36"/>
      <c r="AJ239" s="36"/>
      <c r="AK239" s="35"/>
      <c r="AL239" s="34">
        <f t="shared" si="30"/>
        <v>1</v>
      </c>
      <c r="AM239" s="34"/>
      <c r="AN239" s="147"/>
      <c r="AO239" s="320">
        <v>1</v>
      </c>
      <c r="AP239" s="309"/>
      <c r="AQ239" s="309"/>
      <c r="AR239" s="309"/>
      <c r="AS239" s="309"/>
      <c r="AT239" s="309"/>
      <c r="AU239" s="309"/>
      <c r="AV239" s="309"/>
      <c r="AW239" s="309"/>
      <c r="AX239" s="308"/>
      <c r="AY239" s="308"/>
      <c r="AZ239" s="312"/>
      <c r="BA239" s="312"/>
    </row>
    <row r="240" spans="1:53" s="21" customFormat="1" ht="15.75" customHeight="1" x14ac:dyDescent="0.2">
      <c r="A240" s="563"/>
      <c r="B240" s="545"/>
      <c r="C240" s="291">
        <v>315</v>
      </c>
      <c r="D240" s="263" t="s">
        <v>211</v>
      </c>
      <c r="E240" s="259" t="s">
        <v>97</v>
      </c>
      <c r="F240" s="260" t="s">
        <v>242</v>
      </c>
      <c r="G240" s="259" t="s">
        <v>410</v>
      </c>
      <c r="H240" s="259" t="s">
        <v>4</v>
      </c>
      <c r="I240" s="259" t="s">
        <v>618</v>
      </c>
      <c r="J240" s="259">
        <v>30</v>
      </c>
      <c r="K240" s="271">
        <v>30</v>
      </c>
      <c r="L240" s="259">
        <v>5.68</v>
      </c>
      <c r="M240" s="364">
        <f t="shared" si="29"/>
        <v>10</v>
      </c>
      <c r="N240" s="372">
        <f t="shared" ca="1" si="25"/>
        <v>10</v>
      </c>
      <c r="O240" s="373">
        <f t="shared" ca="1" si="26"/>
        <v>3</v>
      </c>
      <c r="P240" s="381">
        <f t="shared" si="27"/>
        <v>56.8</v>
      </c>
      <c r="Q240" s="381">
        <f t="shared" ca="1" si="28"/>
        <v>449.5</v>
      </c>
      <c r="R240" s="36"/>
      <c r="S240" s="49">
        <v>10</v>
      </c>
      <c r="T240" s="36"/>
      <c r="U240" s="36"/>
      <c r="V240" s="36"/>
      <c r="W240" s="35"/>
      <c r="X240" s="36"/>
      <c r="Y240" s="36"/>
      <c r="Z240" s="36"/>
      <c r="AA240" s="36"/>
      <c r="AB240" s="36"/>
      <c r="AC240" s="36"/>
      <c r="AD240" s="36"/>
      <c r="AE240" s="36"/>
      <c r="AF240" s="36"/>
      <c r="AG240" s="36"/>
      <c r="AH240" s="36"/>
      <c r="AI240" s="36"/>
      <c r="AJ240" s="36"/>
      <c r="AK240" s="35"/>
      <c r="AL240" s="34">
        <f t="shared" si="30"/>
        <v>10</v>
      </c>
      <c r="AM240" s="34"/>
      <c r="AN240" s="147"/>
      <c r="AO240" s="309"/>
      <c r="AP240" s="309"/>
      <c r="AQ240" s="309"/>
      <c r="AR240" s="309"/>
      <c r="AS240" s="309"/>
      <c r="AT240" s="309"/>
      <c r="AU240" s="309"/>
      <c r="AV240" s="309"/>
      <c r="AW240" s="309"/>
      <c r="AX240" s="308"/>
      <c r="AY240" s="308"/>
      <c r="AZ240" s="322">
        <v>10</v>
      </c>
      <c r="BA240" s="312"/>
    </row>
    <row r="241" spans="1:53" s="21" customFormat="1" ht="15.75" customHeight="1" x14ac:dyDescent="0.2">
      <c r="A241" s="563"/>
      <c r="B241" s="545"/>
      <c r="C241" s="291">
        <v>316</v>
      </c>
      <c r="D241" s="263" t="s">
        <v>210</v>
      </c>
      <c r="E241" s="259" t="s">
        <v>97</v>
      </c>
      <c r="F241" s="260" t="s">
        <v>242</v>
      </c>
      <c r="G241" s="259" t="s">
        <v>409</v>
      </c>
      <c r="H241" s="259" t="s">
        <v>4</v>
      </c>
      <c r="I241" s="259" t="s">
        <v>618</v>
      </c>
      <c r="J241" s="259">
        <v>30</v>
      </c>
      <c r="K241" s="271">
        <v>30</v>
      </c>
      <c r="L241" s="259">
        <v>2.77</v>
      </c>
      <c r="M241" s="364">
        <f t="shared" si="29"/>
        <v>10</v>
      </c>
      <c r="N241" s="372">
        <f t="shared" ca="1" si="25"/>
        <v>10</v>
      </c>
      <c r="O241" s="373">
        <f t="shared" ca="1" si="26"/>
        <v>2</v>
      </c>
      <c r="P241" s="381">
        <f t="shared" si="27"/>
        <v>27.7</v>
      </c>
      <c r="Q241" s="381">
        <f t="shared" ca="1" si="28"/>
        <v>449.5</v>
      </c>
      <c r="R241" s="36"/>
      <c r="S241" s="49">
        <v>10</v>
      </c>
      <c r="T241" s="36"/>
      <c r="U241" s="36"/>
      <c r="V241" s="36"/>
      <c r="W241" s="35"/>
      <c r="X241" s="36"/>
      <c r="Y241" s="36"/>
      <c r="Z241" s="36"/>
      <c r="AA241" s="36"/>
      <c r="AB241" s="36"/>
      <c r="AC241" s="36"/>
      <c r="AD241" s="36"/>
      <c r="AE241" s="36"/>
      <c r="AF241" s="36"/>
      <c r="AG241" s="36"/>
      <c r="AH241" s="36"/>
      <c r="AI241" s="36"/>
      <c r="AJ241" s="36"/>
      <c r="AK241" s="35"/>
      <c r="AL241" s="34">
        <f t="shared" si="30"/>
        <v>10</v>
      </c>
      <c r="AM241" s="34"/>
      <c r="AN241" s="147"/>
      <c r="AO241" s="309"/>
      <c r="AP241" s="309"/>
      <c r="AQ241" s="309"/>
      <c r="AR241" s="309"/>
      <c r="AS241" s="309"/>
      <c r="AT241" s="309"/>
      <c r="AU241" s="309"/>
      <c r="AV241" s="309"/>
      <c r="AW241" s="309"/>
      <c r="AX241" s="308"/>
      <c r="AY241" s="308"/>
      <c r="AZ241" s="322">
        <v>10</v>
      </c>
      <c r="BA241" s="312"/>
    </row>
    <row r="242" spans="1:53" s="21" customFormat="1" ht="15.75" customHeight="1" x14ac:dyDescent="0.2">
      <c r="A242" s="563"/>
      <c r="B242" s="545"/>
      <c r="C242" s="291">
        <v>317</v>
      </c>
      <c r="D242" s="263" t="s">
        <v>139</v>
      </c>
      <c r="E242" s="259" t="s">
        <v>97</v>
      </c>
      <c r="F242" s="260" t="s">
        <v>242</v>
      </c>
      <c r="G242" s="259" t="s">
        <v>436</v>
      </c>
      <c r="H242" s="259" t="s">
        <v>4</v>
      </c>
      <c r="I242" s="259" t="s">
        <v>635</v>
      </c>
      <c r="J242" s="259">
        <v>30</v>
      </c>
      <c r="K242" s="271">
        <v>30</v>
      </c>
      <c r="L242" s="259">
        <v>181.68</v>
      </c>
      <c r="M242" s="364">
        <f t="shared" si="29"/>
        <v>15</v>
      </c>
      <c r="N242" s="372">
        <f t="shared" ca="1" si="25"/>
        <v>0</v>
      </c>
      <c r="O242" s="373">
        <f t="shared" ca="1" si="26"/>
        <v>5</v>
      </c>
      <c r="P242" s="381">
        <f t="shared" si="27"/>
        <v>2725.2000000000003</v>
      </c>
      <c r="Q242" s="381">
        <f t="shared" ca="1" si="28"/>
        <v>449.5</v>
      </c>
      <c r="R242" s="36"/>
      <c r="S242" s="49">
        <v>15</v>
      </c>
      <c r="T242" s="36"/>
      <c r="U242" s="36"/>
      <c r="V242" s="36"/>
      <c r="W242" s="35"/>
      <c r="X242" s="36"/>
      <c r="Y242" s="36"/>
      <c r="Z242" s="36"/>
      <c r="AA242" s="36"/>
      <c r="AB242" s="36"/>
      <c r="AC242" s="36"/>
      <c r="AD242" s="36"/>
      <c r="AE242" s="36"/>
      <c r="AF242" s="36"/>
      <c r="AG242" s="36"/>
      <c r="AH242" s="36"/>
      <c r="AI242" s="36"/>
      <c r="AJ242" s="36"/>
      <c r="AK242" s="35"/>
      <c r="AL242" s="34">
        <f t="shared" si="30"/>
        <v>15</v>
      </c>
      <c r="AM242" s="34"/>
      <c r="AN242" s="147"/>
      <c r="AO242" s="309"/>
      <c r="AP242" s="309"/>
      <c r="AQ242" s="309"/>
      <c r="AR242" s="309"/>
      <c r="AS242" s="309"/>
      <c r="AT242" s="309"/>
      <c r="AU242" s="309"/>
      <c r="AV242" s="309"/>
      <c r="AW242" s="309"/>
      <c r="AX242" s="308"/>
      <c r="AY242" s="308"/>
      <c r="AZ242" s="312"/>
      <c r="BA242" s="312"/>
    </row>
    <row r="243" spans="1:53" s="21" customFormat="1" ht="15.75" customHeight="1" x14ac:dyDescent="0.2">
      <c r="A243" s="563"/>
      <c r="B243" s="545"/>
      <c r="C243" s="291">
        <v>318</v>
      </c>
      <c r="D243" s="263" t="s">
        <v>47</v>
      </c>
      <c r="E243" s="259" t="s">
        <v>97</v>
      </c>
      <c r="F243" s="260" t="s">
        <v>242</v>
      </c>
      <c r="G243" s="259" t="s">
        <v>405</v>
      </c>
      <c r="H243" s="259" t="s">
        <v>4</v>
      </c>
      <c r="I243" s="259" t="s">
        <v>618</v>
      </c>
      <c r="J243" s="259">
        <v>30</v>
      </c>
      <c r="K243" s="271">
        <v>30</v>
      </c>
      <c r="L243" s="265">
        <v>77.400000000000006</v>
      </c>
      <c r="M243" s="364">
        <f t="shared" si="29"/>
        <v>40</v>
      </c>
      <c r="N243" s="372">
        <f t="shared" ca="1" si="25"/>
        <v>0</v>
      </c>
      <c r="O243" s="373">
        <f t="shared" ca="1" si="26"/>
        <v>1</v>
      </c>
      <c r="P243" s="381">
        <f t="shared" si="27"/>
        <v>3096</v>
      </c>
      <c r="Q243" s="381">
        <f t="shared" ca="1" si="28"/>
        <v>449.5</v>
      </c>
      <c r="R243" s="36"/>
      <c r="S243" s="49">
        <v>40</v>
      </c>
      <c r="T243" s="36"/>
      <c r="U243" s="36"/>
      <c r="V243" s="36"/>
      <c r="W243" s="35"/>
      <c r="X243" s="36"/>
      <c r="Y243" s="36"/>
      <c r="Z243" s="36"/>
      <c r="AA243" s="36"/>
      <c r="AB243" s="36"/>
      <c r="AC243" s="36"/>
      <c r="AD243" s="36"/>
      <c r="AE243" s="36"/>
      <c r="AF243" s="36"/>
      <c r="AG243" s="36"/>
      <c r="AH243" s="36"/>
      <c r="AI243" s="36"/>
      <c r="AJ243" s="36"/>
      <c r="AK243" s="35"/>
      <c r="AL243" s="34">
        <f t="shared" si="30"/>
        <v>40</v>
      </c>
      <c r="AM243" s="34"/>
      <c r="AN243" s="147"/>
      <c r="AO243" s="309"/>
      <c r="AP243" s="309"/>
      <c r="AQ243" s="309"/>
      <c r="AR243" s="309"/>
      <c r="AS243" s="309"/>
      <c r="AT243" s="309"/>
      <c r="AU243" s="309"/>
      <c r="AV243" s="309"/>
      <c r="AW243" s="309"/>
      <c r="AX243" s="308"/>
      <c r="AY243" s="308"/>
      <c r="AZ243" s="312"/>
      <c r="BA243" s="312"/>
    </row>
    <row r="244" spans="1:53" s="21" customFormat="1" ht="15.75" customHeight="1" x14ac:dyDescent="0.2">
      <c r="A244" s="563"/>
      <c r="B244" s="545"/>
      <c r="C244" s="291">
        <v>319</v>
      </c>
      <c r="D244" s="263" t="s">
        <v>137</v>
      </c>
      <c r="E244" s="259" t="s">
        <v>97</v>
      </c>
      <c r="F244" s="259" t="s">
        <v>455</v>
      </c>
      <c r="G244" s="259" t="s">
        <v>415</v>
      </c>
      <c r="H244" s="259" t="s">
        <v>35</v>
      </c>
      <c r="I244" s="259" t="s">
        <v>635</v>
      </c>
      <c r="J244" s="259">
        <v>30</v>
      </c>
      <c r="K244" s="271">
        <v>30</v>
      </c>
      <c r="L244" s="259">
        <v>35.409999999999997</v>
      </c>
      <c r="M244" s="364">
        <f t="shared" si="29"/>
        <v>30</v>
      </c>
      <c r="N244" s="372">
        <f t="shared" ca="1" si="25"/>
        <v>5</v>
      </c>
      <c r="O244" s="373">
        <f t="shared" ca="1" si="26"/>
        <v>0</v>
      </c>
      <c r="P244" s="381">
        <f t="shared" si="27"/>
        <v>1062.3</v>
      </c>
      <c r="Q244" s="381">
        <f t="shared" ca="1" si="28"/>
        <v>449.5</v>
      </c>
      <c r="R244" s="36"/>
      <c r="S244" s="49">
        <v>30</v>
      </c>
      <c r="T244" s="36"/>
      <c r="U244" s="36"/>
      <c r="V244" s="36"/>
      <c r="W244" s="35"/>
      <c r="X244" s="36"/>
      <c r="Y244" s="36"/>
      <c r="Z244" s="36"/>
      <c r="AA244" s="36"/>
      <c r="AB244" s="36"/>
      <c r="AC244" s="36"/>
      <c r="AD244" s="36"/>
      <c r="AE244" s="36"/>
      <c r="AF244" s="36"/>
      <c r="AG244" s="36"/>
      <c r="AH244" s="36"/>
      <c r="AI244" s="36"/>
      <c r="AJ244" s="36"/>
      <c r="AK244" s="35"/>
      <c r="AL244" s="34">
        <f t="shared" si="30"/>
        <v>30</v>
      </c>
      <c r="AM244" s="54">
        <v>5</v>
      </c>
      <c r="AN244" s="147"/>
      <c r="AO244" s="309"/>
      <c r="AP244" s="309"/>
      <c r="AQ244" s="309"/>
      <c r="AR244" s="309"/>
      <c r="AS244" s="309"/>
      <c r="AT244" s="309"/>
      <c r="AU244" s="309"/>
      <c r="AV244" s="309"/>
      <c r="AW244" s="309"/>
      <c r="AX244" s="308"/>
      <c r="AY244" s="308"/>
      <c r="AZ244" s="312"/>
      <c r="BA244" s="312"/>
    </row>
    <row r="245" spans="1:53" s="21" customFormat="1" ht="32.25" customHeight="1" x14ac:dyDescent="0.2">
      <c r="A245" s="563"/>
      <c r="B245" s="545"/>
      <c r="C245" s="291">
        <v>321</v>
      </c>
      <c r="D245" s="263" t="s">
        <v>135</v>
      </c>
      <c r="E245" s="259" t="s">
        <v>97</v>
      </c>
      <c r="F245" s="259" t="s">
        <v>242</v>
      </c>
      <c r="G245" s="259" t="s">
        <v>439</v>
      </c>
      <c r="H245" s="259" t="s">
        <v>35</v>
      </c>
      <c r="I245" s="259" t="s">
        <v>635</v>
      </c>
      <c r="J245" s="259">
        <v>30</v>
      </c>
      <c r="K245" s="271">
        <v>30</v>
      </c>
      <c r="L245" s="265">
        <v>67.900000000000006</v>
      </c>
      <c r="M245" s="364">
        <f t="shared" si="29"/>
        <v>20</v>
      </c>
      <c r="N245" s="372">
        <f t="shared" ca="1" si="25"/>
        <v>8</v>
      </c>
      <c r="O245" s="373">
        <f t="shared" ca="1" si="26"/>
        <v>1</v>
      </c>
      <c r="P245" s="381">
        <f t="shared" si="27"/>
        <v>1358</v>
      </c>
      <c r="Q245" s="381">
        <f t="shared" ca="1" si="28"/>
        <v>449.5</v>
      </c>
      <c r="R245" s="36"/>
      <c r="S245" s="49">
        <v>20</v>
      </c>
      <c r="T245" s="36"/>
      <c r="U245" s="36"/>
      <c r="V245" s="36"/>
      <c r="W245" s="35"/>
      <c r="X245" s="36"/>
      <c r="Y245" s="36"/>
      <c r="Z245" s="36"/>
      <c r="AA245" s="36"/>
      <c r="AB245" s="36"/>
      <c r="AC245" s="36"/>
      <c r="AD245" s="36"/>
      <c r="AE245" s="36"/>
      <c r="AF245" s="36"/>
      <c r="AG245" s="36"/>
      <c r="AH245" s="36"/>
      <c r="AI245" s="36"/>
      <c r="AJ245" s="36"/>
      <c r="AK245" s="35"/>
      <c r="AL245" s="34">
        <f t="shared" si="30"/>
        <v>20</v>
      </c>
      <c r="AM245" s="54">
        <v>8</v>
      </c>
      <c r="AN245" s="147"/>
      <c r="AO245" s="308"/>
      <c r="AP245" s="308"/>
      <c r="AQ245" s="309"/>
      <c r="AR245" s="309"/>
      <c r="AS245" s="309"/>
      <c r="AT245" s="309"/>
      <c r="AU245" s="309"/>
      <c r="AV245" s="309"/>
      <c r="AW245" s="309"/>
      <c r="AX245" s="308"/>
      <c r="AY245" s="308"/>
      <c r="AZ245" s="312"/>
      <c r="BA245" s="312"/>
    </row>
    <row r="246" spans="1:53" s="21" customFormat="1" ht="15.75" customHeight="1" x14ac:dyDescent="0.2">
      <c r="A246" s="563"/>
      <c r="B246" s="545"/>
      <c r="C246" s="291">
        <v>322</v>
      </c>
      <c r="D246" s="263" t="s">
        <v>136</v>
      </c>
      <c r="E246" s="259" t="s">
        <v>97</v>
      </c>
      <c r="F246" s="259" t="s">
        <v>242</v>
      </c>
      <c r="G246" s="259" t="s">
        <v>414</v>
      </c>
      <c r="H246" s="259" t="s">
        <v>35</v>
      </c>
      <c r="I246" s="259" t="s">
        <v>635</v>
      </c>
      <c r="J246" s="259">
        <v>30</v>
      </c>
      <c r="K246" s="271">
        <v>30</v>
      </c>
      <c r="L246" s="265">
        <v>67.900000000000006</v>
      </c>
      <c r="M246" s="364">
        <f t="shared" si="29"/>
        <v>10</v>
      </c>
      <c r="N246" s="372">
        <f t="shared" ca="1" si="25"/>
        <v>8</v>
      </c>
      <c r="O246" s="373">
        <f t="shared" ca="1" si="26"/>
        <v>6</v>
      </c>
      <c r="P246" s="381">
        <f t="shared" si="27"/>
        <v>679</v>
      </c>
      <c r="Q246" s="381">
        <f t="shared" ca="1" si="28"/>
        <v>449.5</v>
      </c>
      <c r="R246" s="36"/>
      <c r="S246" s="49">
        <v>10</v>
      </c>
      <c r="T246" s="36"/>
      <c r="U246" s="36"/>
      <c r="V246" s="36"/>
      <c r="W246" s="35"/>
      <c r="X246" s="36"/>
      <c r="Y246" s="36"/>
      <c r="Z246" s="36"/>
      <c r="AA246" s="36"/>
      <c r="AB246" s="36"/>
      <c r="AC246" s="36"/>
      <c r="AD246" s="36"/>
      <c r="AE246" s="36"/>
      <c r="AF246" s="36"/>
      <c r="AG246" s="36"/>
      <c r="AH246" s="36"/>
      <c r="AI246" s="36"/>
      <c r="AJ246" s="36"/>
      <c r="AK246" s="35"/>
      <c r="AL246" s="34">
        <f t="shared" si="30"/>
        <v>10</v>
      </c>
      <c r="AM246" s="54">
        <v>8</v>
      </c>
      <c r="AN246" s="147"/>
      <c r="AO246" s="309"/>
      <c r="AP246" s="309"/>
      <c r="AQ246" s="309"/>
      <c r="AR246" s="309"/>
      <c r="AS246" s="309"/>
      <c r="AT246" s="309"/>
      <c r="AU246" s="309"/>
      <c r="AV246" s="309"/>
      <c r="AW246" s="309"/>
      <c r="AX246" s="308"/>
      <c r="AY246" s="308"/>
      <c r="AZ246" s="312"/>
      <c r="BA246" s="312"/>
    </row>
    <row r="247" spans="1:53" s="21" customFormat="1" ht="53.25" customHeight="1" x14ac:dyDescent="0.2">
      <c r="A247" s="563"/>
      <c r="B247" s="545"/>
      <c r="C247" s="291">
        <v>323</v>
      </c>
      <c r="D247" s="266" t="s">
        <v>118</v>
      </c>
      <c r="E247" s="259" t="s">
        <v>97</v>
      </c>
      <c r="F247" s="267" t="s">
        <v>119</v>
      </c>
      <c r="G247" s="267" t="s">
        <v>427</v>
      </c>
      <c r="H247" s="259" t="s">
        <v>4</v>
      </c>
      <c r="I247" s="267" t="s">
        <v>636</v>
      </c>
      <c r="J247" s="259">
        <v>30</v>
      </c>
      <c r="K247" s="271">
        <v>30</v>
      </c>
      <c r="L247" s="267">
        <v>170.72</v>
      </c>
      <c r="M247" s="364">
        <f t="shared" si="29"/>
        <v>30</v>
      </c>
      <c r="N247" s="372">
        <f t="shared" ca="1" si="25"/>
        <v>6</v>
      </c>
      <c r="O247" s="373">
        <f t="shared" ca="1" si="26"/>
        <v>4</v>
      </c>
      <c r="P247" s="381">
        <f t="shared" si="27"/>
        <v>5121.6000000000004</v>
      </c>
      <c r="Q247" s="381">
        <f t="shared" ca="1" si="28"/>
        <v>449.5</v>
      </c>
      <c r="R247" s="41"/>
      <c r="S247" s="50">
        <v>30</v>
      </c>
      <c r="T247" s="41"/>
      <c r="U247" s="41"/>
      <c r="V247" s="41"/>
      <c r="W247" s="35"/>
      <c r="X247" s="41"/>
      <c r="Y247" s="41"/>
      <c r="Z247" s="41"/>
      <c r="AA247" s="41"/>
      <c r="AB247" s="41"/>
      <c r="AC247" s="41"/>
      <c r="AD247" s="41"/>
      <c r="AE247" s="41"/>
      <c r="AF247" s="41"/>
      <c r="AG247" s="41"/>
      <c r="AH247" s="41"/>
      <c r="AI247" s="41"/>
      <c r="AJ247" s="41"/>
      <c r="AK247" s="42"/>
      <c r="AL247" s="34">
        <f t="shared" si="30"/>
        <v>30</v>
      </c>
      <c r="AM247" s="54">
        <v>6</v>
      </c>
      <c r="AN247" s="147"/>
      <c r="AO247" s="309"/>
      <c r="AP247" s="309"/>
      <c r="AQ247" s="309"/>
      <c r="AR247" s="309"/>
      <c r="AS247" s="309"/>
      <c r="AT247" s="309"/>
      <c r="AU247" s="309"/>
      <c r="AV247" s="309"/>
      <c r="AW247" s="309"/>
      <c r="AX247" s="308"/>
      <c r="AY247" s="308"/>
      <c r="AZ247" s="312"/>
      <c r="BA247" s="312"/>
    </row>
    <row r="248" spans="1:53" s="21" customFormat="1" ht="60.75" customHeight="1" x14ac:dyDescent="0.2">
      <c r="A248" s="563"/>
      <c r="B248" s="545"/>
      <c r="C248" s="291">
        <v>324</v>
      </c>
      <c r="D248" s="266" t="s">
        <v>87</v>
      </c>
      <c r="E248" s="259" t="s">
        <v>97</v>
      </c>
      <c r="F248" s="267" t="s">
        <v>242</v>
      </c>
      <c r="G248" s="267" t="s">
        <v>420</v>
      </c>
      <c r="H248" s="267" t="s">
        <v>4</v>
      </c>
      <c r="I248" s="267" t="s">
        <v>635</v>
      </c>
      <c r="J248" s="259">
        <v>30</v>
      </c>
      <c r="K248" s="271">
        <v>30</v>
      </c>
      <c r="L248" s="267">
        <v>81.58</v>
      </c>
      <c r="M248" s="364">
        <f t="shared" si="29"/>
        <v>40</v>
      </c>
      <c r="N248" s="372">
        <f t="shared" ca="1" si="25"/>
        <v>10</v>
      </c>
      <c r="O248" s="373">
        <f t="shared" ca="1" si="26"/>
        <v>4</v>
      </c>
      <c r="P248" s="381">
        <f t="shared" si="27"/>
        <v>3263.2</v>
      </c>
      <c r="Q248" s="381">
        <f t="shared" ca="1" si="28"/>
        <v>449.5</v>
      </c>
      <c r="R248" s="41"/>
      <c r="S248" s="50">
        <v>40</v>
      </c>
      <c r="T248" s="41"/>
      <c r="U248" s="41"/>
      <c r="V248" s="41"/>
      <c r="W248" s="35"/>
      <c r="X248" s="41"/>
      <c r="Y248" s="41"/>
      <c r="Z248" s="41"/>
      <c r="AA248" s="41"/>
      <c r="AB248" s="41"/>
      <c r="AC248" s="41"/>
      <c r="AD248" s="41"/>
      <c r="AE248" s="41"/>
      <c r="AF248" s="41"/>
      <c r="AG248" s="41"/>
      <c r="AH248" s="41"/>
      <c r="AI248" s="41"/>
      <c r="AJ248" s="41"/>
      <c r="AK248" s="42"/>
      <c r="AL248" s="34">
        <f t="shared" si="30"/>
        <v>40</v>
      </c>
      <c r="AM248" s="54">
        <v>10</v>
      </c>
      <c r="AN248" s="147"/>
      <c r="AO248" s="309"/>
      <c r="AP248" s="309"/>
      <c r="AQ248" s="309"/>
      <c r="AR248" s="309"/>
      <c r="AS248" s="309"/>
      <c r="AT248" s="309"/>
      <c r="AU248" s="309"/>
      <c r="AV248" s="309"/>
      <c r="AW248" s="309"/>
      <c r="AX248" s="308"/>
      <c r="AY248" s="308"/>
      <c r="AZ248" s="312"/>
      <c r="BA248" s="312"/>
    </row>
    <row r="249" spans="1:53" s="21" customFormat="1" ht="52.5" customHeight="1" thickBot="1" x14ac:dyDescent="0.25">
      <c r="A249" s="564"/>
      <c r="B249" s="546"/>
      <c r="C249" s="291">
        <v>325</v>
      </c>
      <c r="D249" s="266" t="s">
        <v>82</v>
      </c>
      <c r="E249" s="259" t="s">
        <v>95</v>
      </c>
      <c r="F249" s="268" t="s">
        <v>194</v>
      </c>
      <c r="G249" s="267" t="s">
        <v>406</v>
      </c>
      <c r="H249" s="267" t="s">
        <v>4</v>
      </c>
      <c r="I249" s="267" t="s">
        <v>592</v>
      </c>
      <c r="J249" s="267">
        <v>30</v>
      </c>
      <c r="K249" s="273">
        <v>30</v>
      </c>
      <c r="L249" s="269">
        <v>48.6</v>
      </c>
      <c r="M249" s="364">
        <f t="shared" si="29"/>
        <v>2</v>
      </c>
      <c r="N249" s="370">
        <f t="shared" ca="1" si="25"/>
        <v>0</v>
      </c>
      <c r="O249" s="373">
        <f t="shared" ca="1" si="26"/>
        <v>5</v>
      </c>
      <c r="P249" s="379">
        <f t="shared" si="27"/>
        <v>97.2</v>
      </c>
      <c r="Q249" s="379">
        <f t="shared" ca="1" si="28"/>
        <v>449.5</v>
      </c>
      <c r="R249" s="41"/>
      <c r="S249" s="42"/>
      <c r="T249" s="41"/>
      <c r="U249" s="41"/>
      <c r="V249" s="64">
        <v>2</v>
      </c>
      <c r="W249" s="42"/>
      <c r="X249" s="41"/>
      <c r="Y249" s="41"/>
      <c r="Z249" s="41"/>
      <c r="AA249" s="41"/>
      <c r="AB249" s="41"/>
      <c r="AC249" s="41"/>
      <c r="AD249" s="41"/>
      <c r="AE249" s="41"/>
      <c r="AF249" s="41"/>
      <c r="AG249" s="41"/>
      <c r="AH249" s="41"/>
      <c r="AI249" s="41"/>
      <c r="AJ249" s="41"/>
      <c r="AK249" s="42"/>
      <c r="AL249" s="225">
        <f t="shared" si="30"/>
        <v>2</v>
      </c>
      <c r="AM249" s="225"/>
      <c r="AN249" s="175"/>
      <c r="AO249" s="314"/>
      <c r="AP249" s="314"/>
      <c r="AQ249" s="314"/>
      <c r="AR249" s="314"/>
      <c r="AS249" s="314"/>
      <c r="AT249" s="314"/>
      <c r="AU249" s="314"/>
      <c r="AV249" s="314"/>
      <c r="AW249" s="314"/>
      <c r="AX249" s="327"/>
      <c r="AY249" s="327"/>
      <c r="AZ249" s="312"/>
      <c r="BA249" s="312"/>
    </row>
    <row r="250" spans="1:53" ht="120.75" x14ac:dyDescent="0.2">
      <c r="A250" s="557" t="s">
        <v>639</v>
      </c>
      <c r="B250" s="538">
        <v>20</v>
      </c>
      <c r="C250" s="300">
        <v>401</v>
      </c>
      <c r="D250" s="337" t="s">
        <v>90</v>
      </c>
      <c r="E250" s="26" t="s">
        <v>93</v>
      </c>
      <c r="F250" s="26" t="s">
        <v>469</v>
      </c>
      <c r="G250" s="26" t="s">
        <v>440</v>
      </c>
      <c r="H250" s="26" t="s">
        <v>4</v>
      </c>
      <c r="I250" s="26" t="s">
        <v>637</v>
      </c>
      <c r="J250" s="26">
        <v>30</v>
      </c>
      <c r="K250" s="26">
        <v>30</v>
      </c>
      <c r="L250" s="209">
        <v>690</v>
      </c>
      <c r="M250" s="362">
        <f t="shared" si="29"/>
        <v>9</v>
      </c>
      <c r="N250" s="369">
        <f t="shared" ca="1" si="25"/>
        <v>8</v>
      </c>
      <c r="O250" s="375">
        <f t="shared" ca="1" si="26"/>
        <v>3</v>
      </c>
      <c r="P250" s="380">
        <f t="shared" si="27"/>
        <v>6210</v>
      </c>
      <c r="Q250" s="380">
        <f t="shared" ca="1" si="28"/>
        <v>449.5</v>
      </c>
      <c r="R250" s="37"/>
      <c r="S250" s="97">
        <v>8</v>
      </c>
      <c r="T250" s="37"/>
      <c r="U250" s="37"/>
      <c r="V250" s="37"/>
      <c r="W250" s="71">
        <f t="shared" ref="W250" si="31">SUM(X250:AE250)</f>
        <v>1</v>
      </c>
      <c r="X250" s="37"/>
      <c r="Y250" s="70">
        <v>1</v>
      </c>
      <c r="Z250" s="37"/>
      <c r="AA250" s="37"/>
      <c r="AB250" s="37"/>
      <c r="AC250" s="37"/>
      <c r="AD250" s="37"/>
      <c r="AE250" s="37"/>
      <c r="AF250" s="37"/>
      <c r="AG250" s="37"/>
      <c r="AH250" s="37"/>
      <c r="AI250" s="37"/>
      <c r="AJ250" s="37"/>
      <c r="AK250" s="37"/>
      <c r="AL250" s="224">
        <f t="shared" ref="AL250:AL254" si="32">SUM(R250:W250)+SUM(AH250:AK250)</f>
        <v>9</v>
      </c>
      <c r="AM250" s="224"/>
      <c r="AN250" s="130">
        <v>3</v>
      </c>
      <c r="AO250" s="316"/>
      <c r="AP250" s="316"/>
      <c r="AQ250" s="316"/>
      <c r="AR250" s="316"/>
      <c r="AS250" s="316"/>
      <c r="AT250" s="316"/>
      <c r="AU250" s="342">
        <v>1</v>
      </c>
      <c r="AV250" s="316"/>
      <c r="AW250" s="342">
        <v>4</v>
      </c>
      <c r="AX250" s="328"/>
      <c r="AY250" s="328"/>
      <c r="AZ250" s="311"/>
      <c r="BA250" s="311"/>
    </row>
    <row r="251" spans="1:53" ht="91.5" thickBot="1" x14ac:dyDescent="0.25">
      <c r="A251" s="558"/>
      <c r="B251" s="540"/>
      <c r="C251" s="301">
        <v>402</v>
      </c>
      <c r="D251" s="83" t="s">
        <v>91</v>
      </c>
      <c r="E251" s="33" t="s">
        <v>93</v>
      </c>
      <c r="F251" s="33" t="s">
        <v>469</v>
      </c>
      <c r="G251" s="33" t="s">
        <v>441</v>
      </c>
      <c r="H251" s="22" t="s">
        <v>4</v>
      </c>
      <c r="I251" s="22" t="s">
        <v>638</v>
      </c>
      <c r="J251" s="22">
        <v>30</v>
      </c>
      <c r="K251" s="22">
        <v>30</v>
      </c>
      <c r="L251" s="210">
        <v>702</v>
      </c>
      <c r="M251" s="364">
        <f t="shared" si="29"/>
        <v>10</v>
      </c>
      <c r="N251" s="370">
        <f t="shared" ca="1" si="25"/>
        <v>8</v>
      </c>
      <c r="O251" s="373">
        <f t="shared" ca="1" si="26"/>
        <v>2</v>
      </c>
      <c r="P251" s="379">
        <f t="shared" si="27"/>
        <v>7020</v>
      </c>
      <c r="Q251" s="379">
        <f t="shared" ca="1" si="28"/>
        <v>449.5</v>
      </c>
      <c r="R251" s="41"/>
      <c r="S251" s="57">
        <v>10</v>
      </c>
      <c r="T251" s="41"/>
      <c r="U251" s="41"/>
      <c r="V251" s="41"/>
      <c r="W251" s="42"/>
      <c r="X251" s="41"/>
      <c r="Y251" s="41"/>
      <c r="Z251" s="41"/>
      <c r="AA251" s="41"/>
      <c r="AB251" s="41"/>
      <c r="AC251" s="41"/>
      <c r="AD251" s="41"/>
      <c r="AE251" s="41"/>
      <c r="AF251" s="41"/>
      <c r="AG251" s="41"/>
      <c r="AH251" s="41"/>
      <c r="AI251" s="41"/>
      <c r="AJ251" s="41"/>
      <c r="AK251" s="41"/>
      <c r="AL251" s="225">
        <f t="shared" si="32"/>
        <v>10</v>
      </c>
      <c r="AM251" s="225"/>
      <c r="AN251" s="123">
        <v>4</v>
      </c>
      <c r="AO251" s="317"/>
      <c r="AP251" s="317"/>
      <c r="AQ251" s="317"/>
      <c r="AR251" s="317"/>
      <c r="AS251" s="317"/>
      <c r="AT251" s="317"/>
      <c r="AU251" s="317"/>
      <c r="AV251" s="317"/>
      <c r="AW251" s="344">
        <v>4</v>
      </c>
      <c r="AX251" s="327"/>
      <c r="AY251" s="327"/>
      <c r="AZ251" s="346"/>
      <c r="BA251" s="312"/>
    </row>
    <row r="252" spans="1:53" ht="126" customHeight="1" thickBot="1" x14ac:dyDescent="0.25">
      <c r="A252" s="277" t="s">
        <v>642</v>
      </c>
      <c r="B252" s="278">
        <v>22</v>
      </c>
      <c r="C252" s="302">
        <v>404</v>
      </c>
      <c r="D252" s="279" t="s">
        <v>105</v>
      </c>
      <c r="E252" s="257" t="s">
        <v>99</v>
      </c>
      <c r="F252" s="280" t="s">
        <v>475</v>
      </c>
      <c r="G252" s="281" t="s">
        <v>476</v>
      </c>
      <c r="H252" s="257" t="s">
        <v>4</v>
      </c>
      <c r="I252" s="257" t="s">
        <v>640</v>
      </c>
      <c r="J252" s="257">
        <v>30</v>
      </c>
      <c r="K252" s="257">
        <v>30</v>
      </c>
      <c r="L252" s="282">
        <v>570</v>
      </c>
      <c r="M252" s="365">
        <f t="shared" si="29"/>
        <v>6</v>
      </c>
      <c r="N252" s="371">
        <f t="shared" ca="1" si="25"/>
        <v>3</v>
      </c>
      <c r="O252" s="377">
        <f t="shared" ca="1" si="26"/>
        <v>5</v>
      </c>
      <c r="P252" s="382">
        <f t="shared" si="27"/>
        <v>3420</v>
      </c>
      <c r="Q252" s="380">
        <f t="shared" ca="1" si="28"/>
        <v>449.5</v>
      </c>
      <c r="R252" s="48"/>
      <c r="S252" s="53">
        <v>6</v>
      </c>
      <c r="T252" s="48"/>
      <c r="U252" s="48"/>
      <c r="V252" s="48"/>
      <c r="W252" s="72"/>
      <c r="X252" s="48"/>
      <c r="Y252" s="48"/>
      <c r="Z252" s="48"/>
      <c r="AA252" s="48"/>
      <c r="AB252" s="48"/>
      <c r="AC252" s="48"/>
      <c r="AD252" s="48"/>
      <c r="AE252" s="48"/>
      <c r="AF252" s="48"/>
      <c r="AG252" s="48"/>
      <c r="AH252" s="48"/>
      <c r="AI252" s="48"/>
      <c r="AJ252" s="48"/>
      <c r="AK252" s="48"/>
      <c r="AL252" s="226">
        <f t="shared" si="32"/>
        <v>6</v>
      </c>
      <c r="AM252" s="303"/>
      <c r="AN252" s="304"/>
      <c r="AO252" s="318"/>
      <c r="AP252" s="215"/>
      <c r="AQ252" s="318"/>
      <c r="AR252" s="318"/>
      <c r="AS252" s="215"/>
      <c r="AT252" s="340">
        <v>3</v>
      </c>
      <c r="AU252" s="318"/>
      <c r="AV252" s="318"/>
      <c r="AW252" s="215"/>
      <c r="AX252" s="347"/>
      <c r="AY252" s="347"/>
      <c r="AZ252" s="345"/>
      <c r="BA252" s="352"/>
    </row>
    <row r="253" spans="1:53" ht="88.5" customHeight="1" x14ac:dyDescent="0.2">
      <c r="A253" s="557" t="s">
        <v>642</v>
      </c>
      <c r="B253" s="528">
        <v>23</v>
      </c>
      <c r="C253" s="297">
        <v>405</v>
      </c>
      <c r="D253" s="29" t="s">
        <v>106</v>
      </c>
      <c r="E253" s="19" t="s">
        <v>96</v>
      </c>
      <c r="F253" s="19" t="s">
        <v>237</v>
      </c>
      <c r="G253" s="19" t="s">
        <v>442</v>
      </c>
      <c r="H253" s="19" t="s">
        <v>4</v>
      </c>
      <c r="I253" s="19" t="s">
        <v>641</v>
      </c>
      <c r="J253" s="19">
        <v>30</v>
      </c>
      <c r="K253" s="19">
        <v>30</v>
      </c>
      <c r="L253" s="201">
        <v>370</v>
      </c>
      <c r="M253" s="366">
        <f t="shared" si="29"/>
        <v>1</v>
      </c>
      <c r="N253" s="369">
        <f t="shared" ref="N253:N256" ca="1" si="33">M253-O253</f>
        <v>1</v>
      </c>
      <c r="O253" s="378">
        <f t="shared" ca="1" si="26"/>
        <v>1</v>
      </c>
      <c r="P253" s="380">
        <f t="shared" si="27"/>
        <v>370</v>
      </c>
      <c r="Q253" s="381">
        <f t="shared" ca="1" si="28"/>
        <v>449.5</v>
      </c>
      <c r="R253" s="43"/>
      <c r="S253" s="52">
        <v>1</v>
      </c>
      <c r="T253" s="43"/>
      <c r="U253" s="43"/>
      <c r="V253" s="43"/>
      <c r="W253" s="46"/>
      <c r="X253" s="43"/>
      <c r="Y253" s="43"/>
      <c r="Z253" s="43"/>
      <c r="AA253" s="43"/>
      <c r="AB253" s="43"/>
      <c r="AC253" s="43"/>
      <c r="AD253" s="43"/>
      <c r="AE253" s="43"/>
      <c r="AF253" s="43"/>
      <c r="AG253" s="43"/>
      <c r="AH253" s="43"/>
      <c r="AI253" s="43"/>
      <c r="AJ253" s="43"/>
      <c r="AK253" s="43"/>
      <c r="AL253" s="227">
        <f t="shared" si="32"/>
        <v>1</v>
      </c>
      <c r="AM253" s="224"/>
      <c r="AN253" s="129"/>
      <c r="AO253" s="316"/>
      <c r="AP253" s="316"/>
      <c r="AQ253" s="316"/>
      <c r="AR253" s="316"/>
      <c r="AS253" s="338"/>
      <c r="AT253" s="341">
        <v>1</v>
      </c>
      <c r="AU253" s="316"/>
      <c r="AV253" s="316"/>
      <c r="AW253" s="338"/>
      <c r="AX253" s="316"/>
      <c r="AY253" s="316"/>
      <c r="AZ253" s="311"/>
      <c r="BA253" s="311"/>
    </row>
    <row r="254" spans="1:53" ht="61.5" thickBot="1" x14ac:dyDescent="0.25">
      <c r="A254" s="558"/>
      <c r="B254" s="529"/>
      <c r="C254" s="299">
        <v>406</v>
      </c>
      <c r="D254" s="56" t="s">
        <v>107</v>
      </c>
      <c r="E254" s="23" t="s">
        <v>96</v>
      </c>
      <c r="F254" s="23" t="s">
        <v>237</v>
      </c>
      <c r="G254" s="23" t="s">
        <v>443</v>
      </c>
      <c r="H254" s="23" t="s">
        <v>4</v>
      </c>
      <c r="I254" s="23" t="s">
        <v>643</v>
      </c>
      <c r="J254" s="23">
        <v>30</v>
      </c>
      <c r="K254" s="23">
        <v>30</v>
      </c>
      <c r="L254" s="207">
        <v>1120</v>
      </c>
      <c r="M254" s="364">
        <f t="shared" si="29"/>
        <v>1</v>
      </c>
      <c r="N254" s="370">
        <f t="shared" ca="1" si="33"/>
        <v>1</v>
      </c>
      <c r="O254" s="373">
        <f t="shared" ca="1" si="26"/>
        <v>0</v>
      </c>
      <c r="P254" s="379">
        <f t="shared" si="27"/>
        <v>1120</v>
      </c>
      <c r="Q254" s="379">
        <f t="shared" ca="1" si="28"/>
        <v>449.5</v>
      </c>
      <c r="R254" s="42"/>
      <c r="S254" s="50">
        <v>1</v>
      </c>
      <c r="T254" s="42"/>
      <c r="U254" s="42"/>
      <c r="V254" s="42"/>
      <c r="W254" s="42"/>
      <c r="X254" s="42"/>
      <c r="Y254" s="42"/>
      <c r="Z254" s="42"/>
      <c r="AA254" s="42"/>
      <c r="AB254" s="42"/>
      <c r="AC254" s="42"/>
      <c r="AD254" s="42"/>
      <c r="AE254" s="42"/>
      <c r="AF254" s="42"/>
      <c r="AG254" s="42"/>
      <c r="AH254" s="42"/>
      <c r="AI254" s="42"/>
      <c r="AJ254" s="42"/>
      <c r="AK254" s="42"/>
      <c r="AL254" s="225">
        <f t="shared" si="32"/>
        <v>1</v>
      </c>
      <c r="AM254" s="225"/>
      <c r="AN254" s="175"/>
      <c r="AO254" s="317"/>
      <c r="AP254" s="317"/>
      <c r="AQ254" s="317"/>
      <c r="AR254" s="317"/>
      <c r="AS254" s="317"/>
      <c r="AT254" s="317"/>
      <c r="AU254" s="317"/>
      <c r="AV254" s="317"/>
      <c r="AW254" s="317"/>
      <c r="AX254" s="349"/>
      <c r="AY254" s="325">
        <v>1</v>
      </c>
      <c r="AZ254" s="312"/>
      <c r="BA254" s="312"/>
    </row>
    <row r="255" spans="1:53" ht="172.5" customHeight="1" thickBot="1" x14ac:dyDescent="0.25">
      <c r="A255" s="277" t="s">
        <v>642</v>
      </c>
      <c r="B255" s="278">
        <v>27</v>
      </c>
      <c r="C255" s="283">
        <v>415</v>
      </c>
      <c r="D255" s="284" t="s">
        <v>227</v>
      </c>
      <c r="E255" s="283" t="s">
        <v>94</v>
      </c>
      <c r="F255" s="283" t="s">
        <v>470</v>
      </c>
      <c r="G255" s="281" t="s">
        <v>448</v>
      </c>
      <c r="H255" s="283" t="s">
        <v>4</v>
      </c>
      <c r="I255" s="281" t="s">
        <v>644</v>
      </c>
      <c r="J255" s="283">
        <v>30</v>
      </c>
      <c r="K255" s="283">
        <v>30</v>
      </c>
      <c r="L255" s="285">
        <v>40</v>
      </c>
      <c r="M255" s="365">
        <f t="shared" si="29"/>
        <v>30</v>
      </c>
      <c r="N255" s="371">
        <f t="shared" ca="1" si="33"/>
        <v>10</v>
      </c>
      <c r="O255" s="374">
        <f t="shared" ca="1" si="26"/>
        <v>1</v>
      </c>
      <c r="P255" s="382">
        <f t="shared" si="27"/>
        <v>1200</v>
      </c>
      <c r="Q255" s="382">
        <f t="shared" ca="1" si="28"/>
        <v>449.5</v>
      </c>
      <c r="R255" s="213"/>
      <c r="S255" s="214">
        <v>30</v>
      </c>
      <c r="T255" s="215"/>
      <c r="U255" s="215"/>
      <c r="V255" s="215"/>
      <c r="W255" s="215"/>
      <c r="X255" s="215"/>
      <c r="Y255" s="215"/>
      <c r="Z255" s="215"/>
      <c r="AA255" s="215"/>
      <c r="AB255" s="215"/>
      <c r="AC255" s="215"/>
      <c r="AD255" s="215"/>
      <c r="AE255" s="215"/>
      <c r="AF255" s="215"/>
      <c r="AG255" s="215"/>
      <c r="AH255" s="212"/>
      <c r="AI255" s="212"/>
      <c r="AJ255" s="212"/>
      <c r="AK255" s="215"/>
      <c r="AL255" s="226">
        <f t="shared" ref="AL255:AL256" si="34">SUM(R255:W255)+SUM(AH255:AK255)</f>
        <v>30</v>
      </c>
      <c r="AM255" s="226"/>
      <c r="AN255" s="304"/>
      <c r="AO255" s="318"/>
      <c r="AP255" s="215"/>
      <c r="AQ255" s="318"/>
      <c r="AR255" s="318"/>
      <c r="AS255" s="318"/>
      <c r="AT255" s="318"/>
      <c r="AU255" s="318"/>
      <c r="AV255" s="318"/>
      <c r="AW255" s="215"/>
      <c r="AX255" s="347"/>
      <c r="AY255" s="347"/>
      <c r="AZ255" s="350"/>
      <c r="BA255" s="351">
        <v>10</v>
      </c>
    </row>
    <row r="256" spans="1:53" ht="192.75" customHeight="1" thickBot="1" x14ac:dyDescent="0.25">
      <c r="A256" s="229" t="s">
        <v>645</v>
      </c>
      <c r="B256" s="100">
        <v>30</v>
      </c>
      <c r="C256" s="212">
        <v>422</v>
      </c>
      <c r="D256" s="211" t="s">
        <v>453</v>
      </c>
      <c r="E256" s="212" t="s">
        <v>97</v>
      </c>
      <c r="F256" s="217" t="s">
        <v>471</v>
      </c>
      <c r="G256" s="212" t="s">
        <v>452</v>
      </c>
      <c r="H256" s="212" t="s">
        <v>451</v>
      </c>
      <c r="I256" s="212" t="s">
        <v>646</v>
      </c>
      <c r="J256" s="212">
        <v>30</v>
      </c>
      <c r="K256" s="212">
        <v>30</v>
      </c>
      <c r="L256" s="212">
        <v>212.42</v>
      </c>
      <c r="M256" s="365">
        <f t="shared" si="29"/>
        <v>40</v>
      </c>
      <c r="N256" s="376">
        <f t="shared" ca="1" si="33"/>
        <v>0</v>
      </c>
      <c r="O256" s="377">
        <f t="shared" ca="1" si="26"/>
        <v>6</v>
      </c>
      <c r="P256" s="383">
        <f t="shared" si="27"/>
        <v>8496.7999999999993</v>
      </c>
      <c r="Q256" s="383">
        <f t="shared" ca="1" si="28"/>
        <v>449.5</v>
      </c>
      <c r="R256" s="213"/>
      <c r="S256" s="218">
        <v>40</v>
      </c>
      <c r="T256" s="215"/>
      <c r="U256" s="215"/>
      <c r="V256" s="98"/>
      <c r="W256" s="215"/>
      <c r="X256" s="215"/>
      <c r="Y256" s="215"/>
      <c r="Z256" s="215"/>
      <c r="AA256" s="215"/>
      <c r="AB256" s="215"/>
      <c r="AC256" s="215"/>
      <c r="AD256" s="215"/>
      <c r="AE256" s="215"/>
      <c r="AF256" s="215"/>
      <c r="AG256" s="215"/>
      <c r="AH256" s="215"/>
      <c r="AI256" s="215"/>
      <c r="AJ256" s="215"/>
      <c r="AK256" s="215"/>
      <c r="AL256" s="228">
        <f t="shared" si="34"/>
        <v>40</v>
      </c>
      <c r="AM256" s="226"/>
      <c r="AN256" s="304"/>
      <c r="AO256" s="215"/>
      <c r="AP256" s="215"/>
      <c r="AQ256" s="215"/>
      <c r="AR256" s="215"/>
      <c r="AS256" s="215"/>
      <c r="AT256" s="215"/>
      <c r="AU256" s="215"/>
      <c r="AV256" s="215"/>
      <c r="AW256" s="215"/>
      <c r="AX256" s="348"/>
      <c r="AY256" s="348"/>
      <c r="AZ256" s="352"/>
      <c r="BA256" s="352"/>
    </row>
    <row r="257" spans="2:39" ht="35.25" x14ac:dyDescent="0.2">
      <c r="B257" s="99"/>
      <c r="C257" s="1"/>
      <c r="D257" s="1"/>
      <c r="E257" s="1"/>
      <c r="F257" s="1"/>
      <c r="G257" s="1"/>
      <c r="H257" s="1"/>
      <c r="I257" s="1"/>
      <c r="J257" s="1"/>
      <c r="K257" s="1"/>
      <c r="L257" s="1"/>
      <c r="M257" s="1"/>
      <c r="N257" s="1"/>
      <c r="O257" s="1"/>
      <c r="P257" s="1"/>
      <c r="Q257" s="1"/>
      <c r="R257" s="32"/>
      <c r="S257" s="30"/>
      <c r="T257" s="1"/>
      <c r="U257" s="1"/>
      <c r="V257" s="1"/>
      <c r="W257" s="1"/>
      <c r="X257" s="1"/>
      <c r="Y257" s="1"/>
      <c r="Z257" s="1"/>
      <c r="AA257" s="1"/>
      <c r="AB257" s="1"/>
      <c r="AC257" s="1"/>
      <c r="AD257" s="1"/>
      <c r="AE257" s="1"/>
      <c r="AF257" s="1"/>
      <c r="AG257" s="1"/>
      <c r="AH257" s="1"/>
      <c r="AI257" s="1"/>
      <c r="AJ257" s="1"/>
      <c r="AK257" s="1"/>
      <c r="AL257" s="1"/>
      <c r="AM257" s="1"/>
    </row>
    <row r="258" spans="2:39" ht="15" x14ac:dyDescent="0.2">
      <c r="B258" s="1"/>
      <c r="C258" s="1"/>
      <c r="D258" s="1"/>
      <c r="E258" s="1"/>
      <c r="F258" s="1"/>
      <c r="G258" s="1"/>
      <c r="H258" s="1"/>
      <c r="I258" s="1"/>
      <c r="J258" s="1"/>
      <c r="K258" s="1"/>
      <c r="L258" s="1"/>
      <c r="M258" s="1"/>
      <c r="N258" s="1"/>
      <c r="O258" s="1"/>
      <c r="P258" s="1"/>
      <c r="Q258" s="1"/>
      <c r="R258" s="32"/>
      <c r="S258" s="30"/>
      <c r="T258" s="1"/>
      <c r="U258" s="1"/>
      <c r="V258" s="1"/>
      <c r="W258" s="1"/>
      <c r="X258" s="1"/>
      <c r="Y258" s="1"/>
      <c r="Z258" s="1"/>
      <c r="AA258" s="1"/>
      <c r="AB258" s="1"/>
      <c r="AC258" s="1"/>
      <c r="AD258" s="1"/>
      <c r="AE258" s="1"/>
      <c r="AF258" s="1"/>
      <c r="AG258" s="1"/>
      <c r="AH258" s="1"/>
      <c r="AI258" s="1"/>
      <c r="AJ258" s="1"/>
      <c r="AK258" s="1"/>
      <c r="AL258" s="1"/>
      <c r="AM258" s="1"/>
    </row>
    <row r="259" spans="2:39" ht="15" x14ac:dyDescent="0.2">
      <c r="B259" s="1"/>
      <c r="C259" s="1"/>
      <c r="D259" s="1"/>
      <c r="E259" s="1"/>
      <c r="F259" s="1"/>
      <c r="G259" s="1"/>
      <c r="H259" s="1"/>
      <c r="I259" s="1"/>
      <c r="J259" s="1"/>
      <c r="K259" s="1"/>
      <c r="L259" s="1"/>
      <c r="M259" s="1"/>
      <c r="N259" s="1"/>
      <c r="O259" s="1"/>
      <c r="P259" s="1"/>
      <c r="Q259" s="1"/>
      <c r="R259" s="32"/>
      <c r="S259" s="30"/>
      <c r="T259" s="1"/>
      <c r="U259" s="1"/>
      <c r="V259" s="1"/>
      <c r="W259" s="1"/>
      <c r="X259" s="1"/>
      <c r="Y259" s="1"/>
      <c r="Z259" s="1"/>
      <c r="AA259" s="1"/>
      <c r="AB259" s="1"/>
      <c r="AC259" s="1"/>
      <c r="AD259" s="1"/>
      <c r="AE259" s="1"/>
      <c r="AF259" s="1"/>
      <c r="AG259" s="1"/>
      <c r="AH259" s="1"/>
      <c r="AI259" s="1"/>
      <c r="AJ259" s="1"/>
      <c r="AK259" s="1"/>
      <c r="AL259" s="1"/>
      <c r="AM259" s="1"/>
    </row>
    <row r="260" spans="2:39" ht="15" x14ac:dyDescent="0.2">
      <c r="B260" s="1"/>
      <c r="C260" s="1"/>
      <c r="D260" s="1"/>
      <c r="E260" s="1"/>
      <c r="F260" s="1"/>
      <c r="G260" s="1"/>
      <c r="H260" s="1"/>
      <c r="I260" s="1"/>
      <c r="J260" s="1"/>
      <c r="K260" s="1"/>
      <c r="L260" s="1"/>
      <c r="M260" s="1"/>
      <c r="N260" s="1"/>
      <c r="O260" s="1"/>
      <c r="P260" s="1"/>
      <c r="Q260" s="1"/>
      <c r="R260" s="32"/>
      <c r="S260" s="30"/>
      <c r="T260" s="1"/>
      <c r="U260" s="1"/>
      <c r="V260" s="1"/>
      <c r="W260" s="1"/>
      <c r="X260" s="1"/>
      <c r="Y260" s="1"/>
      <c r="Z260" s="1"/>
      <c r="AA260" s="1"/>
      <c r="AB260" s="1"/>
      <c r="AC260" s="1"/>
      <c r="AD260" s="1"/>
      <c r="AE260" s="1"/>
      <c r="AF260" s="1"/>
      <c r="AG260" s="1"/>
      <c r="AH260" s="1"/>
      <c r="AI260" s="1"/>
      <c r="AJ260" s="1"/>
      <c r="AK260" s="1"/>
      <c r="AL260" s="1"/>
      <c r="AM260" s="1"/>
    </row>
    <row r="261" spans="2:39" ht="15" x14ac:dyDescent="0.2">
      <c r="B261" s="1"/>
      <c r="C261" s="1"/>
      <c r="D261" s="1"/>
      <c r="E261" s="1"/>
      <c r="F261" s="1"/>
      <c r="G261" s="1"/>
      <c r="H261" s="1"/>
      <c r="I261" s="1"/>
      <c r="J261" s="1"/>
      <c r="K261" s="1"/>
      <c r="L261" s="1"/>
      <c r="M261" s="1"/>
      <c r="N261" s="1"/>
      <c r="O261" s="1"/>
      <c r="P261" s="1"/>
      <c r="Q261" s="1"/>
      <c r="R261" s="1"/>
      <c r="S261" s="30"/>
      <c r="T261" s="1"/>
      <c r="U261" s="1"/>
      <c r="V261" s="1"/>
      <c r="W261" s="1"/>
      <c r="X261" s="1"/>
      <c r="Y261" s="1"/>
      <c r="Z261" s="1"/>
      <c r="AA261" s="1"/>
      <c r="AB261" s="1"/>
      <c r="AC261" s="1"/>
      <c r="AD261" s="1"/>
      <c r="AE261" s="1"/>
      <c r="AF261" s="1"/>
      <c r="AG261" s="1"/>
      <c r="AH261" s="1"/>
      <c r="AI261" s="1"/>
      <c r="AJ261" s="1"/>
      <c r="AK261" s="1"/>
      <c r="AL261" s="1"/>
      <c r="AM261" s="1"/>
    </row>
    <row r="262" spans="2:39" ht="15" x14ac:dyDescent="0.2">
      <c r="B262" s="1"/>
      <c r="C262" s="1"/>
      <c r="D262" s="1"/>
      <c r="E262" s="1"/>
      <c r="F262" s="1"/>
      <c r="G262" s="1"/>
      <c r="H262" s="1"/>
      <c r="I262" s="1"/>
      <c r="J262" s="1"/>
      <c r="K262" s="1"/>
      <c r="L262" s="1"/>
      <c r="M262" s="1"/>
      <c r="N262" s="1"/>
      <c r="O262" s="1"/>
      <c r="P262" s="1"/>
      <c r="Q262" s="1"/>
      <c r="R262" s="1"/>
      <c r="S262" s="30"/>
      <c r="T262" s="1"/>
      <c r="U262" s="1"/>
      <c r="V262" s="1"/>
      <c r="W262" s="1"/>
      <c r="X262" s="1"/>
      <c r="Y262" s="1"/>
      <c r="Z262" s="1"/>
      <c r="AA262" s="1"/>
      <c r="AB262" s="1"/>
      <c r="AC262" s="1"/>
      <c r="AD262" s="1"/>
      <c r="AE262" s="1"/>
      <c r="AF262" s="1"/>
      <c r="AG262" s="1"/>
      <c r="AH262" s="1"/>
      <c r="AI262" s="1"/>
      <c r="AJ262" s="1"/>
      <c r="AK262" s="1"/>
      <c r="AL262" s="1"/>
      <c r="AM262" s="1"/>
    </row>
  </sheetData>
  <mergeCells count="18">
    <mergeCell ref="A207:A249"/>
    <mergeCell ref="B207:B249"/>
    <mergeCell ref="A250:A251"/>
    <mergeCell ref="B250:B251"/>
    <mergeCell ref="A253:A254"/>
    <mergeCell ref="B253:B254"/>
    <mergeCell ref="A102:A151"/>
    <mergeCell ref="B102:B151"/>
    <mergeCell ref="A152:A186"/>
    <mergeCell ref="B152:B186"/>
    <mergeCell ref="A187:A206"/>
    <mergeCell ref="B187:B206"/>
    <mergeCell ref="A1:C1"/>
    <mergeCell ref="A2:D2"/>
    <mergeCell ref="A5:A88"/>
    <mergeCell ref="B5:B88"/>
    <mergeCell ref="A89:A101"/>
    <mergeCell ref="B89:B101"/>
  </mergeCells>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CCT</vt:lpstr>
      <vt:lpstr>CEPLAN</vt:lpstr>
      <vt:lpstr>GESTOR</vt:lpstr>
      <vt:lpstr>CCT!Area_de_impressao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Cristina Gomes da Cunha</dc:creator>
  <cp:lastModifiedBy>CARINA VICENTE DE SANTI</cp:lastModifiedBy>
  <cp:lastPrinted>2018-03-08T16:06:03Z</cp:lastPrinted>
  <dcterms:created xsi:type="dcterms:W3CDTF">2009-04-28T19:13:11Z</dcterms:created>
  <dcterms:modified xsi:type="dcterms:W3CDTF">2020-08-13T17:39:29Z</dcterms:modified>
</cp:coreProperties>
</file>