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0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udesc.sharepoint.com/sites/CEAVI-GRP-OneDriveBox545-DAD/Documentos Compartilhados/DAD - Direção de Administração/Direção Administrativa/Gestão de contratos/Autorizações de Fornecimento - AFs/PE 610-2023 - Coffee Break - até 04-05-2024/"/>
    </mc:Choice>
  </mc:AlternateContent>
  <xr:revisionPtr revIDLastSave="28" documentId="8_{982A6AE2-B26F-44B8-820B-C470EADFE704}" xr6:coauthVersionLast="47" xr6:coauthVersionMax="47" xr10:uidLastSave="{3DAB9195-C98D-4D0B-905F-07A9D8DF6C39}"/>
  <bookViews>
    <workbookView xWindow="28680" yWindow="-120" windowWidth="29040" windowHeight="15720" tabRatio="857" firstSheet="3" activeTab="3" xr2:uid="{00000000-000D-0000-FFFF-FFFF00000000}"/>
  </bookViews>
  <sheets>
    <sheet name="CCT" sheetId="166" state="hidden" r:id="rId1"/>
    <sheet name="CEAD" sheetId="154" state="hidden" r:id="rId2"/>
    <sheet name="CEART" sheetId="153" state="hidden" r:id="rId3"/>
    <sheet name="CEAVI" sheetId="167" r:id="rId4"/>
    <sheet name="CEFID" sheetId="168" state="hidden" r:id="rId5"/>
    <sheet name="CESFI" sheetId="165" state="hidden" r:id="rId6"/>
    <sheet name="FAED" sheetId="169" state="hidden" r:id="rId7"/>
    <sheet name="CEO" sheetId="151" state="hidden" r:id="rId8"/>
    <sheet name="CEPLAN" sheetId="170" state="hidden" r:id="rId9"/>
    <sheet name="GESTOR" sheetId="162" state="hidden" r:id="rId10"/>
  </sheets>
  <definedNames>
    <definedName name="CERES" localSheetId="8">OFFSET(#REF!,(MATCH(SMALL(#REF!,ROW()-10),#REF!,0)-1),0)</definedName>
    <definedName name="CERES" localSheetId="6">OFFSET(#REF!,(MATCH(SMALL(#REF!,ROW()-10),#REF!,0)-1),0)</definedName>
    <definedName name="CERES">OFFSET(#REF!,(MATCH(SMALL(#REF!,ROW()-10),#REF!,0)-1),0)</definedName>
    <definedName name="diasuteis" localSheetId="0">#REF!</definedName>
    <definedName name="diasuteis" localSheetId="1">#REF!</definedName>
    <definedName name="diasuteis" localSheetId="2">#REF!</definedName>
    <definedName name="diasuteis" localSheetId="3">#REF!</definedName>
    <definedName name="diasuteis" localSheetId="4">#REF!</definedName>
    <definedName name="diasuteis" localSheetId="7">#REF!</definedName>
    <definedName name="diasuteis" localSheetId="8">#REF!</definedName>
    <definedName name="diasuteis" localSheetId="5">#REF!</definedName>
    <definedName name="diasuteis" localSheetId="6">#REF!</definedName>
    <definedName name="diasuteis" localSheetId="9">#REF!</definedName>
    <definedName name="diasuteis">#REF!</definedName>
    <definedName name="Ferias" localSheetId="0">#REF!</definedName>
    <definedName name="Ferias" localSheetId="1">#REF!</definedName>
    <definedName name="Ferias" localSheetId="3">#REF!</definedName>
    <definedName name="Ferias" localSheetId="4">#REF!</definedName>
    <definedName name="Ferias" localSheetId="8">#REF!</definedName>
    <definedName name="Ferias" localSheetId="5">#REF!</definedName>
    <definedName name="Ferias" localSheetId="6">#REF!</definedName>
    <definedName name="Ferias" localSheetId="9">#REF!</definedName>
    <definedName name="Ferias">#REF!</definedName>
    <definedName name="RD" localSheetId="0">OFFSET(#REF!,(MATCH(SMALL(#REF!,ROW()-10),#REF!,0)-1),0)</definedName>
    <definedName name="RD" localSheetId="1">OFFSET(#REF!,(MATCH(SMALL(#REF!,ROW()-10),#REF!,0)-1),0)</definedName>
    <definedName name="RD" localSheetId="3">OFFSET(#REF!,(MATCH(SMALL(#REF!,ROW()-10),#REF!,0)-1),0)</definedName>
    <definedName name="RD" localSheetId="4">OFFSET(#REF!,(MATCH(SMALL(#REF!,ROW()-10),#REF!,0)-1),0)</definedName>
    <definedName name="RD" localSheetId="8">OFFSET(#REF!,(MATCH(SMALL(#REF!,ROW()-10),#REF!,0)-1),0)</definedName>
    <definedName name="RD" localSheetId="5">OFFSET(#REF!,(MATCH(SMALL(#REF!,ROW()-10),#REF!,0)-1),0)</definedName>
    <definedName name="RD" localSheetId="6">OFFSET(#REF!,(MATCH(SMALL(#REF!,ROW()-10),#REF!,0)-1),0)</definedName>
    <definedName name="RD" localSheetId="9">OFFSET(#REF!,(MATCH(SMALL(#REF!,ROW()-10),#REF!,0)-1),0)</definedName>
    <definedName name="RD">OFFSET(#REF!,(MATCH(SMALL(#REF!,ROW()-10),#REF!,0)-1),0)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67" l="1"/>
  <c r="I5" i="167"/>
  <c r="AA6" i="167" l="1"/>
  <c r="Z6" i="167"/>
  <c r="Y6" i="167"/>
  <c r="X6" i="167"/>
  <c r="W6" i="167"/>
  <c r="V6" i="167"/>
  <c r="U6" i="167"/>
  <c r="T6" i="167"/>
  <c r="S6" i="167"/>
  <c r="R6" i="167"/>
  <c r="Q6" i="167"/>
  <c r="P6" i="167"/>
  <c r="O6" i="167"/>
  <c r="N6" i="167"/>
  <c r="M6" i="167"/>
  <c r="L6" i="167"/>
  <c r="K6" i="167"/>
  <c r="K7" i="170"/>
  <c r="I6" i="170"/>
  <c r="J6" i="170" s="1"/>
  <c r="I5" i="170"/>
  <c r="J5" i="170" s="1"/>
  <c r="I4" i="170"/>
  <c r="J4" i="170" s="1"/>
  <c r="K7" i="151"/>
  <c r="I6" i="151"/>
  <c r="J6" i="151" s="1"/>
  <c r="I5" i="151"/>
  <c r="J5" i="151" s="1"/>
  <c r="I4" i="151"/>
  <c r="J4" i="151" s="1"/>
  <c r="K7" i="169"/>
  <c r="I6" i="169"/>
  <c r="J6" i="169" s="1"/>
  <c r="I5" i="169"/>
  <c r="J5" i="169" s="1"/>
  <c r="I4" i="169"/>
  <c r="J4" i="169" s="1"/>
  <c r="K7" i="165"/>
  <c r="I6" i="165"/>
  <c r="J6" i="165" s="1"/>
  <c r="I5" i="165"/>
  <c r="J5" i="165" s="1"/>
  <c r="I4" i="165"/>
  <c r="J4" i="165" s="1"/>
  <c r="K7" i="168"/>
  <c r="I6" i="168"/>
  <c r="J6" i="168" s="1"/>
  <c r="J5" i="168"/>
  <c r="I5" i="168"/>
  <c r="I4" i="168"/>
  <c r="J4" i="168" s="1"/>
  <c r="I4" i="167"/>
  <c r="J4" i="167" s="1"/>
  <c r="K7" i="153"/>
  <c r="I6" i="153"/>
  <c r="J6" i="153" s="1"/>
  <c r="I5" i="153"/>
  <c r="J5" i="153" s="1"/>
  <c r="I4" i="153"/>
  <c r="J4" i="153" s="1"/>
  <c r="K7" i="154"/>
  <c r="I6" i="154"/>
  <c r="J6" i="154" s="1"/>
  <c r="I5" i="154"/>
  <c r="J5" i="154" s="1"/>
  <c r="I4" i="154"/>
  <c r="J4" i="154" s="1"/>
  <c r="J6" i="167" l="1"/>
  <c r="H3" i="162"/>
  <c r="K3" i="162" s="1"/>
  <c r="H4" i="162"/>
  <c r="K4" i="162" s="1"/>
  <c r="H5" i="162"/>
  <c r="K7" i="166"/>
  <c r="I6" i="166"/>
  <c r="J6" i="166" s="1"/>
  <c r="I5" i="166"/>
  <c r="J5" i="166" s="1"/>
  <c r="I4" i="166"/>
  <c r="J4" i="166" s="1"/>
  <c r="I4" i="162" l="1"/>
  <c r="L4" i="162" s="1"/>
  <c r="I3" i="162"/>
  <c r="L3" i="162" s="1"/>
  <c r="I5" i="162"/>
  <c r="J4" i="162" l="1"/>
  <c r="J3" i="162"/>
  <c r="H11" i="162" l="1"/>
  <c r="H10" i="162"/>
  <c r="H9" i="162"/>
  <c r="K5" i="162" l="1"/>
  <c r="K6" i="162" s="1"/>
  <c r="L5" i="162" l="1"/>
  <c r="J5" i="162" l="1"/>
  <c r="L12" i="162" l="1"/>
  <c r="L6" i="162" l="1"/>
  <c r="L13" i="162" s="1"/>
  <c r="L15" i="162" l="1"/>
</calcChain>
</file>

<file path=xl/sharedStrings.xml><?xml version="1.0" encoding="utf-8"?>
<sst xmlns="http://schemas.openxmlformats.org/spreadsheetml/2006/main" count="572" uniqueCount="49">
  <si>
    <t>PROCESSO: 974/2021/UDESC</t>
  </si>
  <si>
    <t xml:space="preserve">OBJETO: CONTRATAÇÃO DE EMPRESA PARA PRODUÇÃO DE VÍDEO AULAS PARA A UDESC </t>
  </si>
  <si>
    <t>VIGÊNCIA DA ATA: 08/09/21 até 08/09/2022.</t>
  </si>
  <si>
    <t xml:space="preserve"> AF/OS nº  xxxx/2021 Qtde. DT</t>
  </si>
  <si>
    <t xml:space="preserve">CENTRO PARTICIPANTE: </t>
  </si>
  <si>
    <t>Lote</t>
  </si>
  <si>
    <t>Empresa</t>
  </si>
  <si>
    <t>ITEM</t>
  </si>
  <si>
    <t>ESPECIFICAÇÃO</t>
  </si>
  <si>
    <t>UNID</t>
  </si>
  <si>
    <t xml:space="preserve">Detalhamento </t>
  </si>
  <si>
    <t>Preço UNITÁRIO (R$)</t>
  </si>
  <si>
    <t>Qtde Registrada</t>
  </si>
  <si>
    <t>Saldo / Automático</t>
  </si>
  <si>
    <t>ALERTA</t>
  </si>
  <si>
    <t>...../...../......</t>
  </si>
  <si>
    <t>DV3 COMUNICAÇÕES LTDA - EPP</t>
  </si>
  <si>
    <t>Produção de videoaulas com duração de até 10 (dez) minutos. Edição de aproximadamente 10min para cada vídeo; aproximadamente 2 horas de captação de imagens com 01 câmera Full HD (high-definition), Direção de imagens e de fotografia; Inserção de legenda; Inserção de tradução em Língua Brasileira de Sinais; Versão com áudio descrição (inclui edição de áudio, texto e locução); Inserção de caracteres e outros recursos gráficos; para os cursos demandantes da UDESC, com especificação descrita no decorrer neste Termo de Referência.</t>
  </si>
  <si>
    <t>339039-59</t>
  </si>
  <si>
    <t>Produção de videoaula com duração de 11 (onze) à 20 (vinte) min; Edição de aproximadamente 20min para cada vídeo; aproximadamente 4 horas de captação de imagens com 01 câmera Full HD (high-definition), Direção de imagens e de fotografia; Inserção de legenda; Inserção de tradução em Língua Brasileira de Sinais; Versão com áudio descrição (inclui edição de áudio, texto e locução); Inserção de caracteres e outros recursos gráficos; para os cursos demandantes da UDESC, com especificação descrita no decorrer neste Termo de Referência.</t>
  </si>
  <si>
    <t>Produção de videoaula com duração de 21 (vinte e um) à 40 (quarenta) min; .Edição de aproximadamente 20min para cada vídeo; aproximadamente 4 horas de captação de imagens com 01 câmera Full HD (high-definition), Direção de imagens e de fotografia; Inserção de legenda; Inserção de tradução em Língua Brasileira de Sinais; Versão com áudio descrição (inclui edição de áudio, texto e locução); Inserção de caracteres e outros recursos gráficos; para os cursos demandantes da UDESC, com especificação descrita no decorrer neste Termo de Referência.</t>
  </si>
  <si>
    <t>PROCESSO:610/2023/UDESC</t>
  </si>
  <si>
    <t>OBJETO: CONTRATAÇÃO DE EMPRESA PARA FORNECIMENTO DE COFFEE BREAK PARA OS EVENTOS DA UDESC ALTO VALE – CEAVI IBIRAMA.</t>
  </si>
  <si>
    <t>VIGÊNCIA DA ATA: 05/05/22 até 04/05/2023.</t>
  </si>
  <si>
    <t xml:space="preserve"> AF/OS nº  949/2023 Qtde. DT</t>
  </si>
  <si>
    <t xml:space="preserve"> AF/OS nº  1493/2023 Qtde. DT</t>
  </si>
  <si>
    <t xml:space="preserve"> AF/OS nº  1676/2023 Qtde. DT</t>
  </si>
  <si>
    <t xml:space="preserve"> AF/OS nº  xxxx/2023 Qtde. DT</t>
  </si>
  <si>
    <t>Lote único</t>
  </si>
  <si>
    <t>Carlito Hermann e Cia Ltda</t>
  </si>
  <si>
    <t>Coffee Break (Cardápio mínimo por pessoa)
Bebidas: Café Amargo, categoria superior, em temperatura quente mantida em garrafas térmicas (disponibilizar açúcar e adoçantes); Leite de vaca, integral, processado em UHT, em temperatura quente mantida em garrafas térmicas; Sucos de fruta natural ou de polpa, gelado (mínimo 2 sabores) ou refrigerante (2 sabores normais e 1 dietético).
Doces: Cuca – Opções: Com cobertura de farofa doce, ou nata, ou queijinho, amendoim, coco, frutas (banana, abacaxi, uva, pêssego, morango), de cenoura com chocolate, chocolate. Mínimo 4 sabores, cortada em pedaços de, aproximadamente, 5cm x 5cm. Alternativa para dietas com restrição: bolo de banana vegano.
Salgados: Mini salgados assados ou fritos (vários sabores: pastelzinho de carne, pizza e frango, mini-coxinha, mini-rizoles, mini-empadas, entre outros); Mini pão de queijo; mini-sanduiches naturais; barquetes.
QUANTITATIVO PARA UMA PESSOA:  
350ml de BEBIDAS, 4 SALGADOS e 2 DOCES
Duração aproximada - Coffee break – 40 minutos</t>
  </si>
  <si>
    <t>pessoa</t>
  </si>
  <si>
    <t>332230-15</t>
  </si>
  <si>
    <t>Kit lanche 
Bebidas: suco de fruta natural ou de polpa, gelado (mínimo 2 sabores).
Salgados: um sanduíche de pão francês com uma fatia de queijo tipo muçarela, uma fatia de presunto, e uma porção de requeijão. Alternativa para dietas com restrição: um pão francês, salada (*opções de referência - folhas: alface, argrião e rúcula; legumes: tomate, cenoura, pimentão, pepino, cebola roxa) e uma porção de maionese vegetal.
Doces: bolo de banana vegano.
QUANTITATIVO PARA UMA PESSOA:
300ml de bebidas, 1 salgado, 1 doce.
Duração aproximada - Coffee break – 40 minutos</t>
  </si>
  <si>
    <t>Demandante</t>
  </si>
  <si>
    <t>PROCULT - Digitalização do acervo documental da Sociedade Colonizadora Hanseática</t>
  </si>
  <si>
    <t>UDESC Jovem</t>
  </si>
  <si>
    <t>PRAPEG - Criando espaços e momentos de aprendizagem coletiva e significativa</t>
  </si>
  <si>
    <t xml:space="preserve">OBJETO: CONTRATAÇÃO DE EMPRESA PARA PRODUÇÃO DE VÍDEO AULAS PARA A UDESC, </t>
  </si>
  <si>
    <t>Item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</si>
  <si>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</si>
  <si>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</si>
  <si>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</si>
  <si>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</si>
  <si>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</si>
  <si>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</si>
  <si>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</si>
  <si>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</si>
  <si>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 xml:space="preserve">Resumo Atualizado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</si>
</sst>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15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46"/>
      </patternFill>
    </fill>
    <fill>
      <patternFill patternType="solid">
        <fgColor indexed="57"/>
      </patternFill>
    </fill>
    <fill>
      <patternFill patternType="solid">
        <fgColor indexed="51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1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0" fontId="9" fillId="14" borderId="0" applyNumberFormat="0" applyBorder="0" applyAlignment="0" applyProtection="0"/>
    <xf numFmtId="0" fontId="9" fillId="16" borderId="0" applyNumberFormat="0" applyBorder="0" applyAlignment="0" applyProtection="0"/>
    <xf numFmtId="0" fontId="10" fillId="17" borderId="0" applyNumberFormat="0" applyBorder="0" applyAlignment="0" applyProtection="0"/>
    <xf numFmtId="0" fontId="9" fillId="18" borderId="0" applyNumberFormat="0" applyBorder="0" applyAlignment="0" applyProtection="0"/>
  </cellStyleXfs>
  <cellXfs count="109">
    <xf numFmtId="0" fontId="0" fillId="0" borderId="0" xfId="0"/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 applyProtection="1">
      <alignment wrapText="1"/>
      <protection locked="0"/>
    </xf>
    <xf numFmtId="1" fontId="3" fillId="0" borderId="0" xfId="1" applyNumberFormat="1" applyFont="1" applyAlignment="1" applyProtection="1">
      <alignment horizontal="center" wrapText="1"/>
      <protection locked="0"/>
    </xf>
    <xf numFmtId="168" fontId="6" fillId="8" borderId="2" xfId="1" applyNumberFormat="1" applyFont="1" applyFill="1" applyBorder="1" applyAlignment="1" applyProtection="1">
      <alignment horizontal="right"/>
      <protection locked="0"/>
    </xf>
    <xf numFmtId="168" fontId="6" fillId="8" borderId="7" xfId="1" applyNumberFormat="1" applyFont="1" applyFill="1" applyBorder="1" applyAlignment="1" applyProtection="1">
      <alignment horizontal="right"/>
      <protection locked="0"/>
    </xf>
    <xf numFmtId="9" fontId="6" fillId="8" borderId="3" xfId="12" applyFont="1" applyFill="1" applyBorder="1" applyAlignment="1" applyProtection="1">
      <alignment horizontal="right"/>
      <protection locked="0"/>
    </xf>
    <xf numFmtId="2" fontId="6" fillId="8" borderId="7" xfId="1" applyNumberFormat="1" applyFont="1" applyFill="1" applyBorder="1" applyAlignment="1">
      <alignment horizontal="right"/>
    </xf>
    <xf numFmtId="0" fontId="6" fillId="8" borderId="8" xfId="1" applyFont="1" applyFill="1" applyBorder="1" applyAlignment="1" applyProtection="1">
      <alignment horizontal="left"/>
      <protection locked="0"/>
    </xf>
    <xf numFmtId="0" fontId="6" fillId="8" borderId="15" xfId="1" applyFont="1" applyFill="1" applyBorder="1" applyAlignment="1" applyProtection="1">
      <alignment horizontal="left"/>
      <protection locked="0"/>
    </xf>
    <xf numFmtId="0" fontId="6" fillId="8" borderId="10" xfId="1" applyFont="1" applyFill="1" applyBorder="1" applyAlignment="1" applyProtection="1">
      <alignment horizontal="left"/>
      <protection locked="0"/>
    </xf>
    <xf numFmtId="0" fontId="6" fillId="8" borderId="0" xfId="1" applyFont="1" applyFill="1" applyAlignment="1" applyProtection="1">
      <alignment horizontal="left"/>
      <protection locked="0"/>
    </xf>
    <xf numFmtId="0" fontId="6" fillId="8" borderId="12" xfId="1" applyFont="1" applyFill="1" applyBorder="1" applyAlignment="1" applyProtection="1">
      <alignment horizontal="left"/>
      <protection locked="0"/>
    </xf>
    <xf numFmtId="0" fontId="6" fillId="8" borderId="14" xfId="1" applyFont="1" applyFill="1" applyBorder="1" applyAlignment="1" applyProtection="1">
      <alignment horizontal="left"/>
      <protection locked="0"/>
    </xf>
    <xf numFmtId="166" fontId="3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65" fontId="3" fillId="2" borderId="1" xfId="3" applyFont="1" applyFill="1" applyBorder="1" applyAlignment="1" applyProtection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166" fontId="3" fillId="7" borderId="1" xfId="0" applyNumberFormat="1" applyFont="1" applyFill="1" applyBorder="1" applyAlignment="1">
      <alignment horizontal="center" vertical="center" wrapText="1"/>
    </xf>
    <xf numFmtId="44" fontId="3" fillId="11" borderId="1" xfId="1" applyNumberFormat="1" applyFont="1" applyFill="1" applyBorder="1" applyAlignment="1" applyProtection="1">
      <alignment horizontal="center" vertical="center" wrapText="1"/>
      <protection locked="0"/>
    </xf>
    <xf numFmtId="44" fontId="7" fillId="12" borderId="1" xfId="13" applyFont="1" applyFill="1" applyBorder="1" applyAlignment="1">
      <alignment horizontal="center" vertical="center"/>
    </xf>
    <xf numFmtId="41" fontId="3" fillId="9" borderId="1" xfId="1" applyNumberFormat="1" applyFont="1" applyFill="1" applyBorder="1" applyAlignment="1" applyProtection="1">
      <alignment horizontal="center" vertical="center" wrapText="1"/>
      <protection locked="0"/>
    </xf>
    <xf numFmtId="44" fontId="3" fillId="0" borderId="0" xfId="1" applyNumberFormat="1" applyFont="1" applyAlignment="1">
      <alignment wrapText="1"/>
    </xf>
    <xf numFmtId="0" fontId="8" fillId="13" borderId="1" xfId="0" applyFont="1" applyFill="1" applyBorder="1" applyAlignment="1">
      <alignment horizontal="center" vertical="center" wrapText="1"/>
    </xf>
    <xf numFmtId="0" fontId="8" fillId="15" borderId="1" xfId="17" applyFont="1" applyFill="1" applyBorder="1" applyAlignment="1">
      <alignment horizontal="center" vertical="center"/>
    </xf>
    <xf numFmtId="0" fontId="3" fillId="12" borderId="5" xfId="19" applyFont="1" applyFill="1" applyBorder="1" applyAlignment="1">
      <alignment horizontal="center" vertical="center"/>
    </xf>
    <xf numFmtId="0" fontId="3" fillId="12" borderId="1" xfId="20" applyFont="1" applyFill="1" applyBorder="1" applyAlignment="1">
      <alignment horizontal="center" vertical="center"/>
    </xf>
    <xf numFmtId="0" fontId="11" fillId="0" borderId="0" xfId="1" applyFont="1" applyAlignment="1">
      <alignment wrapText="1"/>
    </xf>
    <xf numFmtId="0" fontId="12" fillId="13" borderId="1" xfId="0" applyFont="1" applyFill="1" applyBorder="1" applyAlignment="1">
      <alignment horizontal="center" vertical="center" wrapText="1"/>
    </xf>
    <xf numFmtId="0" fontId="12" fillId="15" borderId="1" xfId="17" applyFont="1" applyFill="1" applyBorder="1" applyAlignment="1">
      <alignment horizontal="center" vertical="center"/>
    </xf>
    <xf numFmtId="165" fontId="11" fillId="2" borderId="1" xfId="3" applyFont="1" applyFill="1" applyBorder="1" applyAlignment="1" applyProtection="1">
      <alignment horizontal="center" vertical="center" wrapText="1"/>
    </xf>
    <xf numFmtId="1" fontId="11" fillId="2" borderId="1" xfId="1" applyNumberFormat="1" applyFont="1" applyFill="1" applyBorder="1" applyAlignment="1">
      <alignment horizontal="center" vertical="center" wrapText="1"/>
    </xf>
    <xf numFmtId="166" fontId="11" fillId="2" borderId="1" xfId="1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Alignment="1">
      <alignment vertical="center" wrapText="1"/>
    </xf>
    <xf numFmtId="0" fontId="11" fillId="12" borderId="5" xfId="19" applyFont="1" applyFill="1" applyBorder="1" applyAlignment="1">
      <alignment horizontal="center" vertical="center"/>
    </xf>
    <xf numFmtId="0" fontId="11" fillId="12" borderId="1" xfId="20" applyFont="1" applyFill="1" applyBorder="1" applyAlignment="1">
      <alignment horizontal="center" vertical="center"/>
    </xf>
    <xf numFmtId="44" fontId="13" fillId="12" borderId="1" xfId="13" applyFont="1" applyFill="1" applyBorder="1" applyAlignment="1">
      <alignment horizontal="center" vertical="center"/>
    </xf>
    <xf numFmtId="41" fontId="11" fillId="7" borderId="1" xfId="0" applyNumberFormat="1" applyFont="1" applyFill="1" applyBorder="1" applyAlignment="1">
      <alignment horizontal="center" vertical="center" wrapText="1"/>
    </xf>
    <xf numFmtId="166" fontId="11" fillId="4" borderId="1" xfId="0" applyNumberFormat="1" applyFont="1" applyFill="1" applyBorder="1" applyAlignment="1">
      <alignment horizontal="center" vertical="center" wrapText="1"/>
    </xf>
    <xf numFmtId="3" fontId="11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Alignment="1">
      <alignment horizontal="center" vertical="center" wrapText="1"/>
    </xf>
    <xf numFmtId="4" fontId="11" fillId="0" borderId="0" xfId="1" applyNumberFormat="1" applyFont="1" applyAlignment="1">
      <alignment horizontal="center" vertical="center" wrapText="1"/>
    </xf>
    <xf numFmtId="1" fontId="11" fillId="0" borderId="0" xfId="1" applyNumberFormat="1" applyFont="1" applyAlignment="1" applyProtection="1">
      <alignment horizontal="center" wrapText="1"/>
      <protection locked="0"/>
    </xf>
    <xf numFmtId="166" fontId="11" fillId="0" borderId="0" xfId="0" applyNumberFormat="1" applyFont="1" applyAlignment="1">
      <alignment horizontal="center" vertical="center" wrapText="1"/>
    </xf>
    <xf numFmtId="3" fontId="11" fillId="0" borderId="0" xfId="1" applyNumberFormat="1" applyFont="1" applyAlignment="1" applyProtection="1">
      <alignment wrapText="1"/>
      <protection locked="0"/>
    </xf>
    <xf numFmtId="0" fontId="11" fillId="0" borderId="0" xfId="1" applyFont="1" applyAlignment="1" applyProtection="1">
      <alignment wrapText="1"/>
      <protection locked="0"/>
    </xf>
    <xf numFmtId="44" fontId="11" fillId="0" borderId="0" xfId="8" applyFont="1" applyAlignment="1" applyProtection="1">
      <alignment wrapText="1"/>
      <protection locked="0"/>
    </xf>
    <xf numFmtId="0" fontId="12" fillId="12" borderId="1" xfId="0" applyFont="1" applyFill="1" applyBorder="1" applyAlignment="1">
      <alignment horizontal="center" vertical="center" wrapText="1"/>
    </xf>
    <xf numFmtId="0" fontId="12" fillId="12" borderId="1" xfId="18" applyFont="1" applyFill="1" applyBorder="1" applyAlignment="1">
      <alignment horizontal="center" vertical="center" wrapText="1"/>
    </xf>
    <xf numFmtId="0" fontId="12" fillId="13" borderId="1" xfId="1" applyFont="1" applyFill="1" applyBorder="1" applyAlignment="1">
      <alignment horizontal="center" vertical="center" wrapText="1"/>
    </xf>
    <xf numFmtId="0" fontId="3" fillId="13" borderId="1" xfId="1" applyFont="1" applyFill="1" applyBorder="1" applyAlignment="1">
      <alignment vertical="center" wrapText="1"/>
    </xf>
    <xf numFmtId="0" fontId="6" fillId="12" borderId="1" xfId="0" applyFont="1" applyFill="1" applyBorder="1" applyAlignment="1">
      <alignment horizontal="center" vertical="center" wrapText="1"/>
    </xf>
    <xf numFmtId="44" fontId="11" fillId="12" borderId="1" xfId="3" applyNumberFormat="1" applyFont="1" applyFill="1" applyBorder="1" applyAlignment="1" applyProtection="1">
      <alignment horizontal="center" vertical="center" wrapText="1"/>
    </xf>
    <xf numFmtId="0" fontId="6" fillId="12" borderId="1" xfId="0" applyFont="1" applyFill="1" applyBorder="1" applyAlignment="1">
      <alignment horizontal="justify" vertical="top"/>
    </xf>
    <xf numFmtId="0" fontId="14" fillId="12" borderId="1" xfId="0" applyFont="1" applyFill="1" applyBorder="1" applyAlignment="1">
      <alignment horizontal="justify" vertical="top"/>
    </xf>
    <xf numFmtId="0" fontId="6" fillId="0" borderId="1" xfId="0" applyFont="1" applyBorder="1" applyAlignment="1">
      <alignment horizontal="justify" vertical="center"/>
    </xf>
    <xf numFmtId="0" fontId="11" fillId="2" borderId="4" xfId="1" applyFont="1" applyFill="1" applyBorder="1" applyAlignment="1" applyProtection="1">
      <alignment horizontal="center" vertical="center" wrapText="1"/>
      <protection locked="0"/>
    </xf>
    <xf numFmtId="44" fontId="11" fillId="0" borderId="0" xfId="1" applyNumberFormat="1" applyFont="1" applyAlignment="1" applyProtection="1">
      <alignment wrapText="1"/>
      <protection locked="0"/>
    </xf>
    <xf numFmtId="44" fontId="11" fillId="0" borderId="0" xfId="13" applyFont="1" applyAlignment="1" applyProtection="1">
      <alignment wrapText="1"/>
      <protection locked="0"/>
    </xf>
    <xf numFmtId="0" fontId="12" fillId="12" borderId="1" xfId="0" applyFont="1" applyFill="1" applyBorder="1" applyAlignment="1">
      <alignment vertical="center" wrapText="1"/>
    </xf>
    <xf numFmtId="0" fontId="6" fillId="12" borderId="1" xfId="0" applyFont="1" applyFill="1" applyBorder="1" applyAlignment="1">
      <alignment vertical="top" wrapText="1"/>
    </xf>
    <xf numFmtId="0" fontId="11" fillId="12" borderId="1" xfId="19" applyFont="1" applyFill="1" applyBorder="1" applyAlignment="1">
      <alignment vertical="center"/>
    </xf>
    <xf numFmtId="0" fontId="11" fillId="12" borderId="1" xfId="20" applyFont="1" applyFill="1" applyBorder="1" applyAlignment="1">
      <alignment vertical="center"/>
    </xf>
    <xf numFmtId="44" fontId="11" fillId="12" borderId="1" xfId="3" applyNumberFormat="1" applyFont="1" applyFill="1" applyBorder="1" applyAlignment="1" applyProtection="1">
      <alignment vertical="center" wrapText="1"/>
    </xf>
    <xf numFmtId="41" fontId="11" fillId="7" borderId="1" xfId="0" applyNumberFormat="1" applyFont="1" applyFill="1" applyBorder="1" applyAlignment="1">
      <alignment vertical="center" wrapText="1"/>
    </xf>
    <xf numFmtId="166" fontId="11" fillId="4" borderId="1" xfId="0" applyNumberFormat="1" applyFont="1" applyFill="1" applyBorder="1" applyAlignment="1">
      <alignment vertical="center" wrapText="1"/>
    </xf>
    <xf numFmtId="3" fontId="11" fillId="3" borderId="1" xfId="1" applyNumberFormat="1" applyFont="1" applyFill="1" applyBorder="1" applyAlignment="1" applyProtection="1">
      <alignment vertical="center" wrapText="1"/>
      <protection locked="0"/>
    </xf>
    <xf numFmtId="0" fontId="11" fillId="2" borderId="1" xfId="1" applyFont="1" applyFill="1" applyBorder="1" applyAlignment="1" applyProtection="1">
      <alignment vertical="center" wrapText="1"/>
      <protection locked="0"/>
    </xf>
    <xf numFmtId="1" fontId="11" fillId="0" borderId="0" xfId="1" applyNumberFormat="1" applyFont="1" applyAlignment="1" applyProtection="1">
      <alignment horizontal="center" vertical="center" wrapText="1"/>
      <protection locked="0"/>
    </xf>
    <xf numFmtId="0" fontId="11" fillId="0" borderId="0" xfId="1" applyFont="1" applyAlignment="1" applyProtection="1">
      <alignment horizontal="center" vertical="center" wrapText="1"/>
      <protection locked="0"/>
    </xf>
    <xf numFmtId="0" fontId="11" fillId="0" borderId="0" xfId="1" applyFont="1" applyAlignment="1" applyProtection="1">
      <alignment vertical="center" wrapText="1"/>
      <protection locked="0"/>
    </xf>
    <xf numFmtId="3" fontId="12" fillId="0" borderId="0" xfId="1" applyNumberFormat="1" applyFont="1" applyAlignment="1" applyProtection="1">
      <alignment vertical="center" wrapText="1"/>
      <protection locked="0"/>
    </xf>
    <xf numFmtId="0" fontId="12" fillId="0" borderId="1" xfId="1" applyFont="1" applyBorder="1" applyAlignment="1">
      <alignment horizontal="center" vertical="center" wrapText="1"/>
    </xf>
    <xf numFmtId="0" fontId="12" fillId="12" borderId="2" xfId="0" applyFont="1" applyFill="1" applyBorder="1" applyAlignment="1">
      <alignment horizontal="center" vertical="center" wrapText="1"/>
    </xf>
    <xf numFmtId="0" fontId="12" fillId="12" borderId="7" xfId="0" applyFont="1" applyFill="1" applyBorder="1" applyAlignment="1">
      <alignment horizontal="center" vertical="center" wrapText="1"/>
    </xf>
    <xf numFmtId="0" fontId="12" fillId="12" borderId="3" xfId="0" applyFont="1" applyFill="1" applyBorder="1" applyAlignment="1">
      <alignment horizontal="center" vertical="center" wrapText="1"/>
    </xf>
    <xf numFmtId="3" fontId="1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Alignment="1">
      <alignment horizontal="left" vertical="center" wrapText="1"/>
    </xf>
    <xf numFmtId="0" fontId="11" fillId="6" borderId="1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center" wrapText="1"/>
    </xf>
    <xf numFmtId="0" fontId="11" fillId="6" borderId="4" xfId="0" applyFont="1" applyFill="1" applyBorder="1" applyAlignment="1">
      <alignment horizontal="left" vertical="center" wrapText="1"/>
    </xf>
    <xf numFmtId="0" fontId="6" fillId="8" borderId="4" xfId="1" applyFont="1" applyFill="1" applyBorder="1" applyAlignment="1" applyProtection="1">
      <alignment horizontal="left"/>
      <protection locked="0"/>
    </xf>
    <xf numFmtId="0" fontId="6" fillId="8" borderId="5" xfId="1" applyFont="1" applyFill="1" applyBorder="1" applyAlignment="1" applyProtection="1">
      <alignment horizontal="left"/>
      <protection locked="0"/>
    </xf>
    <xf numFmtId="0" fontId="6" fillId="8" borderId="6" xfId="1" applyFont="1" applyFill="1" applyBorder="1" applyAlignment="1" applyProtection="1">
      <alignment horizontal="left"/>
      <protection locked="0"/>
    </xf>
    <xf numFmtId="0" fontId="6" fillId="8" borderId="8" xfId="1" applyFont="1" applyFill="1" applyBorder="1" applyAlignment="1">
      <alignment vertical="center" wrapText="1"/>
    </xf>
    <xf numFmtId="0" fontId="6" fillId="8" borderId="15" xfId="1" applyFont="1" applyFill="1" applyBorder="1" applyAlignment="1">
      <alignment vertical="center" wrapText="1"/>
    </xf>
    <xf numFmtId="0" fontId="6" fillId="8" borderId="9" xfId="1" applyFont="1" applyFill="1" applyBorder="1" applyAlignment="1">
      <alignment vertical="center" wrapText="1"/>
    </xf>
    <xf numFmtId="0" fontId="6" fillId="8" borderId="10" xfId="1" applyFont="1" applyFill="1" applyBorder="1" applyAlignment="1">
      <alignment vertical="center" wrapText="1"/>
    </xf>
    <xf numFmtId="0" fontId="6" fillId="8" borderId="0" xfId="1" applyFont="1" applyFill="1" applyAlignment="1">
      <alignment vertical="center" wrapText="1"/>
    </xf>
    <xf numFmtId="0" fontId="6" fillId="8" borderId="11" xfId="1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6" fillId="8" borderId="12" xfId="1" applyFont="1" applyFill="1" applyBorder="1" applyAlignment="1">
      <alignment vertical="center" wrapText="1"/>
    </xf>
    <xf numFmtId="0" fontId="6" fillId="8" borderId="14" xfId="1" applyFont="1" applyFill="1" applyBorder="1" applyAlignment="1">
      <alignment vertical="center" wrapText="1"/>
    </xf>
    <xf numFmtId="0" fontId="6" fillId="8" borderId="13" xfId="1" applyFont="1" applyFill="1" applyBorder="1" applyAlignment="1">
      <alignment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</cellXfs>
  <cellStyles count="21">
    <cellStyle name="20% - Accent1" xfId="17" xr:uid="{00000000-0005-0000-0000-000000000000}"/>
    <cellStyle name="40% - Accent4" xfId="18" xr:uid="{00000000-0005-0000-0000-000001000000}"/>
    <cellStyle name="40% - Accent6" xfId="20" xr:uid="{00000000-0005-0000-0000-000002000000}"/>
    <cellStyle name="Accent3" xfId="19" xr:uid="{00000000-0005-0000-0000-000003000000}"/>
    <cellStyle name="Moeda" xfId="13" builtinId="4"/>
    <cellStyle name="Moeda 2" xfId="5" xr:uid="{00000000-0005-0000-0000-000005000000}"/>
    <cellStyle name="Moeda 2 2" xfId="9" xr:uid="{00000000-0005-0000-0000-000006000000}"/>
    <cellStyle name="Moeda 3" xfId="8" xr:uid="{00000000-0005-0000-0000-000007000000}"/>
    <cellStyle name="Moeda 4" xfId="14" xr:uid="{00000000-0005-0000-0000-000008000000}"/>
    <cellStyle name="Normal" xfId="0" builtinId="0"/>
    <cellStyle name="Normal 2" xfId="1" xr:uid="{00000000-0005-0000-0000-00000A000000}"/>
    <cellStyle name="Porcentagem 2" xfId="12" xr:uid="{00000000-0005-0000-0000-00000B000000}"/>
    <cellStyle name="Separador de milhares 2" xfId="2" xr:uid="{00000000-0005-0000-0000-00000C000000}"/>
    <cellStyle name="Separador de milhares 2 2" xfId="7" xr:uid="{00000000-0005-0000-0000-00000D000000}"/>
    <cellStyle name="Separador de milhares 2 2 2" xfId="11" xr:uid="{00000000-0005-0000-0000-00000E000000}"/>
    <cellStyle name="Separador de milhares 2 2 3" xfId="16" xr:uid="{00000000-0005-0000-0000-00000F000000}"/>
    <cellStyle name="Separador de milhares 2 3" xfId="6" xr:uid="{00000000-0005-0000-0000-000010000000}"/>
    <cellStyle name="Separador de milhares 2 3 2" xfId="10" xr:uid="{00000000-0005-0000-0000-000011000000}"/>
    <cellStyle name="Separador de milhares 2 3 3" xfId="15" xr:uid="{00000000-0005-0000-0000-000012000000}"/>
    <cellStyle name="Separador de milhares 3" xfId="3" xr:uid="{00000000-0005-0000-0000-000013000000}"/>
    <cellStyle name="Título 5" xfId="4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20193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8F762F42-EB62-4910-BBAC-2E832C34BD1C}"/>
            </a:ext>
          </a:extLst>
        </xdr:cNvPr>
        <xdr:cNvSpPr>
          <a:spLocks noChangeArrowheads="1"/>
        </xdr:cNvSpPr>
      </xdr:nvSpPr>
      <xdr:spPr bwMode="auto">
        <a:xfrm>
          <a:off x="22669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994332F3-30FF-4EFD-AC7B-94A2698A919D}"/>
            </a:ext>
          </a:extLst>
        </xdr:cNvPr>
        <xdr:cNvSpPr>
          <a:spLocks noChangeArrowheads="1"/>
        </xdr:cNvSpPr>
      </xdr:nvSpPr>
      <xdr:spPr bwMode="auto">
        <a:xfrm>
          <a:off x="22669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20193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B234FDC8-FB74-43FA-BA3F-048A862CABC6}"/>
            </a:ext>
          </a:extLst>
        </xdr:cNvPr>
        <xdr:cNvSpPr>
          <a:spLocks noChangeArrowheads="1"/>
        </xdr:cNvSpPr>
      </xdr:nvSpPr>
      <xdr:spPr bwMode="auto">
        <a:xfrm>
          <a:off x="22669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672CB0EC-BA52-4470-A6B6-9DA8A88359D9}"/>
            </a:ext>
          </a:extLst>
        </xdr:cNvPr>
        <xdr:cNvSpPr>
          <a:spLocks noChangeArrowheads="1"/>
        </xdr:cNvSpPr>
      </xdr:nvSpPr>
      <xdr:spPr bwMode="auto">
        <a:xfrm>
          <a:off x="22669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7"/>
  <sheetViews>
    <sheetView zoomScale="89" zoomScaleNormal="89" workbookViewId="0">
      <selection activeCell="D8" sqref="D8"/>
    </sheetView>
  </sheetViews>
  <sheetFormatPr defaultColWidth="9.7109375" defaultRowHeight="18.75"/>
  <cols>
    <col min="1" max="1" width="9.7109375" style="33"/>
    <col min="2" max="2" width="24.28515625" style="47" customWidth="1"/>
    <col min="3" max="3" width="11.28515625" style="48" customWidth="1"/>
    <col min="4" max="4" width="70" style="47" customWidth="1"/>
    <col min="5" max="5" width="15.42578125" style="47" customWidth="1"/>
    <col min="6" max="6" width="17.5703125" style="47" customWidth="1"/>
    <col min="7" max="7" width="16.7109375" style="47" bestFit="1" customWidth="1"/>
    <col min="8" max="8" width="13.42578125" style="49" customWidth="1"/>
    <col min="9" max="9" width="15.42578125" style="50" customWidth="1"/>
    <col min="10" max="10" width="12.5703125" style="51" customWidth="1"/>
    <col min="11" max="20" width="15.7109375" style="52" customWidth="1"/>
    <col min="21" max="28" width="15.7109375" style="33" customWidth="1"/>
    <col min="29" max="16384" width="9.7109375" style="33"/>
  </cols>
  <sheetData>
    <row r="1" spans="1:28" ht="65.25" customHeight="1">
      <c r="A1" s="86" t="s">
        <v>0</v>
      </c>
      <c r="B1" s="86"/>
      <c r="C1" s="86"/>
      <c r="D1" s="87" t="s">
        <v>1</v>
      </c>
      <c r="E1" s="87"/>
      <c r="F1" s="87"/>
      <c r="G1" s="87"/>
      <c r="H1" s="87" t="s">
        <v>2</v>
      </c>
      <c r="I1" s="87"/>
      <c r="J1" s="87"/>
      <c r="K1" s="83" t="s">
        <v>3</v>
      </c>
      <c r="L1" s="83" t="s">
        <v>3</v>
      </c>
      <c r="M1" s="83" t="s">
        <v>3</v>
      </c>
      <c r="N1" s="83" t="s">
        <v>3</v>
      </c>
      <c r="O1" s="83" t="s">
        <v>3</v>
      </c>
      <c r="P1" s="83" t="s">
        <v>3</v>
      </c>
      <c r="Q1" s="83" t="s">
        <v>3</v>
      </c>
      <c r="R1" s="83" t="s">
        <v>3</v>
      </c>
      <c r="S1" s="83" t="s">
        <v>3</v>
      </c>
      <c r="T1" s="83" t="s">
        <v>3</v>
      </c>
      <c r="U1" s="83" t="s">
        <v>3</v>
      </c>
      <c r="V1" s="83" t="s">
        <v>3</v>
      </c>
      <c r="W1" s="83" t="s">
        <v>3</v>
      </c>
      <c r="X1" s="83" t="s">
        <v>3</v>
      </c>
      <c r="Y1" s="83" t="s">
        <v>3</v>
      </c>
      <c r="Z1" s="83" t="s">
        <v>3</v>
      </c>
      <c r="AA1" s="83" t="s">
        <v>3</v>
      </c>
      <c r="AB1" s="83" t="s">
        <v>3</v>
      </c>
    </row>
    <row r="2" spans="1:28" ht="21.75" customHeight="1">
      <c r="A2" s="84" t="s">
        <v>4</v>
      </c>
      <c r="B2" s="84"/>
      <c r="C2" s="84"/>
      <c r="D2" s="84"/>
      <c r="E2" s="84"/>
      <c r="F2" s="84"/>
      <c r="G2" s="84"/>
      <c r="H2" s="84"/>
      <c r="I2" s="84"/>
      <c r="J2" s="85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</row>
    <row r="3" spans="1:28" s="40" customFormat="1" ht="56.25">
      <c r="A3" s="56" t="s">
        <v>5</v>
      </c>
      <c r="B3" s="34" t="s">
        <v>6</v>
      </c>
      <c r="C3" s="34" t="s">
        <v>7</v>
      </c>
      <c r="D3" s="35" t="s">
        <v>8</v>
      </c>
      <c r="E3" s="34" t="s">
        <v>9</v>
      </c>
      <c r="F3" s="34" t="s">
        <v>10</v>
      </c>
      <c r="G3" s="36" t="s">
        <v>11</v>
      </c>
      <c r="H3" s="37" t="s">
        <v>12</v>
      </c>
      <c r="I3" s="38" t="s">
        <v>13</v>
      </c>
      <c r="J3" s="39" t="s">
        <v>14</v>
      </c>
      <c r="K3" s="39" t="s">
        <v>15</v>
      </c>
      <c r="L3" s="39" t="s">
        <v>15</v>
      </c>
      <c r="M3" s="39" t="s">
        <v>15</v>
      </c>
      <c r="N3" s="39" t="s">
        <v>15</v>
      </c>
      <c r="O3" s="39" t="s">
        <v>15</v>
      </c>
      <c r="P3" s="39" t="s">
        <v>15</v>
      </c>
      <c r="Q3" s="39" t="s">
        <v>15</v>
      </c>
      <c r="R3" s="39" t="s">
        <v>15</v>
      </c>
      <c r="S3" s="39" t="s">
        <v>15</v>
      </c>
      <c r="T3" s="39" t="s">
        <v>15</v>
      </c>
      <c r="U3" s="39" t="s">
        <v>15</v>
      </c>
      <c r="V3" s="39" t="s">
        <v>15</v>
      </c>
      <c r="W3" s="39" t="s">
        <v>15</v>
      </c>
      <c r="X3" s="39" t="s">
        <v>15</v>
      </c>
      <c r="Y3" s="39" t="s">
        <v>15</v>
      </c>
      <c r="Z3" s="39" t="s">
        <v>15</v>
      </c>
      <c r="AA3" s="39" t="s">
        <v>15</v>
      </c>
      <c r="AB3" s="39" t="s">
        <v>15</v>
      </c>
    </row>
    <row r="4" spans="1:28" s="40" customFormat="1" ht="126">
      <c r="A4" s="79">
        <v>1</v>
      </c>
      <c r="B4" s="80" t="s">
        <v>16</v>
      </c>
      <c r="C4" s="54">
        <v>1</v>
      </c>
      <c r="D4" s="60" t="s">
        <v>17</v>
      </c>
      <c r="E4" s="41" t="s">
        <v>9</v>
      </c>
      <c r="F4" s="42" t="s">
        <v>18</v>
      </c>
      <c r="G4" s="59">
        <v>3400</v>
      </c>
      <c r="H4" s="44">
        <v>5</v>
      </c>
      <c r="I4" s="45">
        <f t="shared" ref="I4:I5" si="0">H4-(SUM(K4:AB4))</f>
        <v>5</v>
      </c>
      <c r="J4" s="46" t="str">
        <f t="shared" ref="J4:J6" si="1">IF(I4&lt;0,"ATENÇÃO","OK")</f>
        <v>OK</v>
      </c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</row>
    <row r="5" spans="1:28" s="40" customFormat="1" ht="141.75">
      <c r="A5" s="79"/>
      <c r="B5" s="81"/>
      <c r="C5" s="54">
        <v>2</v>
      </c>
      <c r="D5" s="60" t="s">
        <v>19</v>
      </c>
      <c r="E5" s="41" t="s">
        <v>9</v>
      </c>
      <c r="F5" s="42" t="s">
        <v>18</v>
      </c>
      <c r="G5" s="59">
        <v>3540</v>
      </c>
      <c r="H5" s="44">
        <v>10</v>
      </c>
      <c r="I5" s="45">
        <f t="shared" si="0"/>
        <v>10</v>
      </c>
      <c r="J5" s="46" t="str">
        <f t="shared" si="1"/>
        <v>OK</v>
      </c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</row>
    <row r="6" spans="1:28" ht="141.75">
      <c r="A6" s="79"/>
      <c r="B6" s="82"/>
      <c r="C6" s="55">
        <v>3</v>
      </c>
      <c r="D6" s="60" t="s">
        <v>20</v>
      </c>
      <c r="E6" s="41" t="s">
        <v>9</v>
      </c>
      <c r="F6" s="42" t="s">
        <v>18</v>
      </c>
      <c r="G6" s="43">
        <v>3800</v>
      </c>
      <c r="H6" s="44">
        <v>13</v>
      </c>
      <c r="I6" s="45">
        <f>H6-(SUM(K6:AB6))</f>
        <v>13</v>
      </c>
      <c r="J6" s="46" t="str">
        <f t="shared" si="1"/>
        <v>OK</v>
      </c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</row>
    <row r="7" spans="1:28">
      <c r="K7" s="53" t="e">
        <f>SUMPRODUCT(G6,K6)</f>
        <v>#VALUE!</v>
      </c>
    </row>
  </sheetData>
  <mergeCells count="24">
    <mergeCell ref="K1:K2"/>
    <mergeCell ref="AB1:AB2"/>
    <mergeCell ref="A2:J2"/>
    <mergeCell ref="A1:C1"/>
    <mergeCell ref="D1:G1"/>
    <mergeCell ref="H1:J1"/>
    <mergeCell ref="P1:P2"/>
    <mergeCell ref="Q1:Q2"/>
    <mergeCell ref="A4:A6"/>
    <mergeCell ref="B4:B6"/>
    <mergeCell ref="Y1:Y2"/>
    <mergeCell ref="Z1:Z2"/>
    <mergeCell ref="AA1:AA2"/>
    <mergeCell ref="S1:S2"/>
    <mergeCell ref="T1:T2"/>
    <mergeCell ref="U1:U2"/>
    <mergeCell ref="V1:V2"/>
    <mergeCell ref="W1:W2"/>
    <mergeCell ref="X1:X2"/>
    <mergeCell ref="M1:M2"/>
    <mergeCell ref="N1:N2"/>
    <mergeCell ref="O1:O2"/>
    <mergeCell ref="R1:R2"/>
    <mergeCell ref="L1:L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6"/>
  <sheetViews>
    <sheetView zoomScale="80" zoomScaleNormal="80" workbookViewId="0">
      <selection activeCell="D18" sqref="D18"/>
    </sheetView>
  </sheetViews>
  <sheetFormatPr defaultColWidth="9.7109375" defaultRowHeight="15"/>
  <cols>
    <col min="1" max="1" width="9.7109375" style="2"/>
    <col min="2" max="2" width="29.28515625" style="1" customWidth="1"/>
    <col min="3" max="3" width="16.5703125" style="21" customWidth="1"/>
    <col min="4" max="4" width="89.28515625" style="21" customWidth="1"/>
    <col min="5" max="5" width="15.42578125" style="21" customWidth="1"/>
    <col min="6" max="7" width="17.5703125" style="1" customWidth="1"/>
    <col min="8" max="8" width="12" style="5" customWidth="1"/>
    <col min="9" max="9" width="13.28515625" style="20" customWidth="1"/>
    <col min="10" max="10" width="12.5703125" style="4" customWidth="1"/>
    <col min="11" max="11" width="16.5703125" style="2" bestFit="1" customWidth="1"/>
    <col min="12" max="12" width="20.140625" style="2" bestFit="1" customWidth="1"/>
    <col min="13" max="16384" width="9.7109375" style="2"/>
  </cols>
  <sheetData>
    <row r="1" spans="1:12" ht="63.75" customHeight="1">
      <c r="A1" s="99" t="s">
        <v>0</v>
      </c>
      <c r="B1" s="99"/>
      <c r="C1" s="100"/>
      <c r="D1" s="107" t="s">
        <v>38</v>
      </c>
      <c r="E1" s="108"/>
      <c r="F1" s="108"/>
      <c r="G1" s="108"/>
      <c r="H1" s="98" t="s">
        <v>2</v>
      </c>
      <c r="I1" s="98"/>
      <c r="J1" s="98"/>
      <c r="K1" s="98"/>
      <c r="L1" s="98"/>
    </row>
    <row r="2" spans="1:12" s="3" customFormat="1" ht="30">
      <c r="A2" s="57" t="s">
        <v>5</v>
      </c>
      <c r="B2" s="29" t="s">
        <v>6</v>
      </c>
      <c r="C2" s="29" t="s">
        <v>39</v>
      </c>
      <c r="D2" s="30" t="s">
        <v>8</v>
      </c>
      <c r="E2" s="29" t="s">
        <v>9</v>
      </c>
      <c r="F2" s="29" t="s">
        <v>10</v>
      </c>
      <c r="G2" s="18" t="s">
        <v>11</v>
      </c>
      <c r="H2" s="22" t="s">
        <v>12</v>
      </c>
      <c r="I2" s="19" t="s">
        <v>40</v>
      </c>
      <c r="J2" s="17" t="s">
        <v>41</v>
      </c>
      <c r="K2" s="23" t="s">
        <v>42</v>
      </c>
      <c r="L2" s="23" t="s">
        <v>43</v>
      </c>
    </row>
    <row r="3" spans="1:12" s="3" customFormat="1" ht="110.25">
      <c r="A3" s="101">
        <v>1</v>
      </c>
      <c r="B3" s="80" t="s">
        <v>16</v>
      </c>
      <c r="C3" s="54">
        <v>1</v>
      </c>
      <c r="D3" s="62" t="s">
        <v>17</v>
      </c>
      <c r="E3" s="31" t="s">
        <v>9</v>
      </c>
      <c r="F3" s="58" t="s">
        <v>18</v>
      </c>
      <c r="G3" s="26">
        <v>3400</v>
      </c>
      <c r="H3" s="24">
        <f>CEO!H4+CEAD!H4+CESFI!H4+CCT!H4+CEART!H4+CEAVI!H4+CEFID!H4+FAED!H4+CEPLAN!H4</f>
        <v>2111</v>
      </c>
      <c r="I3" s="27">
        <f>(CEO!H4-CEO!I4)+(CEART!H4-CEART!I4)+(CEAD!H4-CEAD!I4)+(CESFI!H4-CESFI!I4)+(CCT!H4-CCT!I4)+(CEAVI!H4-CEAVI!I4)+(CEFID!H4-CEFID!I4)+(FAED!H4-FAED!I4)+(CEPLAN!H4-CEPLAN!I4)</f>
        <v>210</v>
      </c>
      <c r="J3" s="16">
        <f t="shared" ref="J3:J5" si="0">H3-I3</f>
        <v>1901</v>
      </c>
      <c r="K3" s="25">
        <f t="shared" ref="K3:K4" si="1">G3*H3</f>
        <v>7177400</v>
      </c>
      <c r="L3" s="25">
        <f t="shared" ref="L3:L4" si="2">I3*G3</f>
        <v>714000</v>
      </c>
    </row>
    <row r="4" spans="1:12" s="3" customFormat="1" ht="110.25">
      <c r="A4" s="102"/>
      <c r="B4" s="81"/>
      <c r="C4" s="54">
        <v>2</v>
      </c>
      <c r="D4" s="62" t="s">
        <v>19</v>
      </c>
      <c r="E4" s="31" t="s">
        <v>9</v>
      </c>
      <c r="F4" s="58" t="s">
        <v>18</v>
      </c>
      <c r="G4" s="26">
        <v>3540</v>
      </c>
      <c r="H4" s="24">
        <f>CEO!H5+CEAD!H5+CESFI!H5+CCT!H5+CEART!H5+CEAVI!H5+CEFID!H5+FAED!H5+CEPLAN!H5</f>
        <v>965</v>
      </c>
      <c r="I4" s="27">
        <f>(CEO!H5-CEO!I5)+(CEART!H5-CEART!I5)+(CEAD!H5-CEAD!I5)+(CESFI!H5-CESFI!I5)+(CCT!H5-CCT!I5)+(CEAVI!H5-CEAVI!I5)+(CEFID!H5-CEFID!I5)+(FAED!H5-FAED!I5)+(CEPLAN!H5-CEPLAN!I5)</f>
        <v>0</v>
      </c>
      <c r="J4" s="16">
        <f t="shared" si="0"/>
        <v>965</v>
      </c>
      <c r="K4" s="25">
        <f t="shared" si="1"/>
        <v>3416100</v>
      </c>
      <c r="L4" s="25">
        <f t="shared" si="2"/>
        <v>0</v>
      </c>
    </row>
    <row r="5" spans="1:12" ht="110.25">
      <c r="A5" s="103"/>
      <c r="B5" s="82"/>
      <c r="C5" s="55">
        <v>3</v>
      </c>
      <c r="D5" s="62" t="s">
        <v>20</v>
      </c>
      <c r="E5" s="31" t="s">
        <v>9</v>
      </c>
      <c r="F5" s="32" t="s">
        <v>18</v>
      </c>
      <c r="G5" s="26">
        <v>3800</v>
      </c>
      <c r="H5" s="24" t="e">
        <f>CEO!H6+CEAD!H6+CESFI!H6+CCT!H6+CEART!H6+CEAVI!#REF!+CEFID!H6+FAED!H6+CEPLAN!H6</f>
        <v>#REF!</v>
      </c>
      <c r="I5" s="27" t="e">
        <f>(CEO!H6-CEO!I6)+(CEART!H6-CEART!I6)+(CEAD!H6-CEAD!I6)+(CESFI!H6-CESFI!I6)+(CCT!H6-CCT!I6)+(CEAVI!#REF!-CEAVI!#REF!)+(CEFID!H6-CEFID!I6)+(FAED!H6-FAED!I6)+(CEPLAN!H6-CEPLAN!I6)</f>
        <v>#REF!</v>
      </c>
      <c r="J5" s="16" t="e">
        <f t="shared" si="0"/>
        <v>#REF!</v>
      </c>
      <c r="K5" s="25" t="e">
        <f>G5*H5</f>
        <v>#REF!</v>
      </c>
      <c r="L5" s="25" t="e">
        <f>I5*G5</f>
        <v>#REF!</v>
      </c>
    </row>
    <row r="6" spans="1:12" ht="34.5" customHeight="1">
      <c r="H6" s="2"/>
      <c r="I6" s="2"/>
      <c r="J6" s="2"/>
      <c r="K6" s="28" t="e">
        <f>SUM(K3:K5)</f>
        <v>#REF!</v>
      </c>
      <c r="L6" s="28" t="e">
        <f>SUM(L5:L5)</f>
        <v>#REF!</v>
      </c>
    </row>
    <row r="7" spans="1:12">
      <c r="H7" s="2"/>
      <c r="I7" s="2"/>
      <c r="J7" s="2"/>
    </row>
    <row r="9" spans="1:12" ht="15.75">
      <c r="H9" s="92" t="str">
        <f>A1</f>
        <v>PROCESSO: 974/2021/UDESC</v>
      </c>
      <c r="I9" s="93"/>
      <c r="J9" s="93"/>
      <c r="K9" s="93"/>
      <c r="L9" s="94"/>
    </row>
    <row r="10" spans="1:12" ht="15.75">
      <c r="H10" s="95" t="str">
        <f>D1</f>
        <v xml:space="preserve">OBJETO: CONTRATAÇÃO DE EMPRESA PARA PRODUÇÃO DE VÍDEO AULAS PARA A UDESC, </v>
      </c>
      <c r="I10" s="96"/>
      <c r="J10" s="96"/>
      <c r="K10" s="96"/>
      <c r="L10" s="97"/>
    </row>
    <row r="11" spans="1:12" ht="15.75">
      <c r="H11" s="104" t="str">
        <f>H1</f>
        <v>VIGÊNCIA DA ATA: 08/09/21 até 08/09/2022.</v>
      </c>
      <c r="I11" s="105"/>
      <c r="J11" s="105"/>
      <c r="K11" s="105"/>
      <c r="L11" s="106"/>
    </row>
    <row r="12" spans="1:12" ht="15.75">
      <c r="H12" s="10" t="s">
        <v>44</v>
      </c>
      <c r="I12" s="11"/>
      <c r="J12" s="11"/>
      <c r="K12" s="11"/>
      <c r="L12" s="6" t="e">
        <f>K6</f>
        <v>#REF!</v>
      </c>
    </row>
    <row r="13" spans="1:12" ht="15.75">
      <c r="H13" s="12" t="s">
        <v>45</v>
      </c>
      <c r="I13" s="13"/>
      <c r="J13" s="13"/>
      <c r="K13" s="13"/>
      <c r="L13" s="7" t="e">
        <f>L6</f>
        <v>#REF!</v>
      </c>
    </row>
    <row r="14" spans="1:12" ht="15.75">
      <c r="H14" s="12" t="s">
        <v>46</v>
      </c>
      <c r="I14" s="13"/>
      <c r="J14" s="13"/>
      <c r="K14" s="13"/>
      <c r="L14" s="9"/>
    </row>
    <row r="15" spans="1:12" ht="15.75">
      <c r="H15" s="14" t="s">
        <v>47</v>
      </c>
      <c r="I15" s="15"/>
      <c r="J15" s="15"/>
      <c r="K15" s="15"/>
      <c r="L15" s="8" t="e">
        <f>L13/L12</f>
        <v>#REF!</v>
      </c>
    </row>
    <row r="16" spans="1:12" ht="15.75">
      <c r="H16" s="89" t="s">
        <v>48</v>
      </c>
      <c r="I16" s="90"/>
      <c r="J16" s="90"/>
      <c r="K16" s="90"/>
      <c r="L16" s="91"/>
    </row>
  </sheetData>
  <mergeCells count="9">
    <mergeCell ref="H16:L16"/>
    <mergeCell ref="H9:L9"/>
    <mergeCell ref="H10:L10"/>
    <mergeCell ref="H1:L1"/>
    <mergeCell ref="A1:C1"/>
    <mergeCell ref="A3:A5"/>
    <mergeCell ref="B3:B5"/>
    <mergeCell ref="H11:L11"/>
    <mergeCell ref="D1:G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7"/>
  <sheetViews>
    <sheetView zoomScale="80" zoomScaleNormal="80" workbookViewId="0">
      <selection activeCell="D12" sqref="D12"/>
    </sheetView>
  </sheetViews>
  <sheetFormatPr defaultColWidth="9.7109375" defaultRowHeight="18.75"/>
  <cols>
    <col min="1" max="1" width="9.7109375" style="33"/>
    <col min="2" max="2" width="24.28515625" style="47" customWidth="1"/>
    <col min="3" max="3" width="11.28515625" style="48" customWidth="1"/>
    <col min="4" max="4" width="70" style="47" customWidth="1"/>
    <col min="5" max="5" width="15.42578125" style="47" customWidth="1"/>
    <col min="6" max="6" width="17.5703125" style="47" customWidth="1"/>
    <col min="7" max="7" width="16.7109375" style="47" bestFit="1" customWidth="1"/>
    <col min="8" max="8" width="13.42578125" style="49" customWidth="1"/>
    <col min="9" max="9" width="15.42578125" style="50" customWidth="1"/>
    <col min="10" max="10" width="12.5703125" style="51" customWidth="1"/>
    <col min="11" max="20" width="15.7109375" style="52" customWidth="1"/>
    <col min="21" max="28" width="15.7109375" style="33" customWidth="1"/>
    <col min="29" max="16384" width="9.7109375" style="33"/>
  </cols>
  <sheetData>
    <row r="1" spans="1:28" ht="65.25" customHeight="1">
      <c r="A1" s="86" t="s">
        <v>0</v>
      </c>
      <c r="B1" s="86"/>
      <c r="C1" s="86"/>
      <c r="D1" s="87" t="s">
        <v>1</v>
      </c>
      <c r="E1" s="87"/>
      <c r="F1" s="87"/>
      <c r="G1" s="87"/>
      <c r="H1" s="87" t="s">
        <v>2</v>
      </c>
      <c r="I1" s="87"/>
      <c r="J1" s="87"/>
      <c r="K1" s="83" t="s">
        <v>3</v>
      </c>
      <c r="L1" s="83" t="s">
        <v>3</v>
      </c>
      <c r="M1" s="83" t="s">
        <v>3</v>
      </c>
      <c r="N1" s="83" t="s">
        <v>3</v>
      </c>
      <c r="O1" s="83" t="s">
        <v>3</v>
      </c>
      <c r="P1" s="83" t="s">
        <v>3</v>
      </c>
      <c r="Q1" s="83" t="s">
        <v>3</v>
      </c>
      <c r="R1" s="83" t="s">
        <v>3</v>
      </c>
      <c r="S1" s="83" t="s">
        <v>3</v>
      </c>
      <c r="T1" s="83" t="s">
        <v>3</v>
      </c>
      <c r="U1" s="83" t="s">
        <v>3</v>
      </c>
      <c r="V1" s="83" t="s">
        <v>3</v>
      </c>
      <c r="W1" s="83" t="s">
        <v>3</v>
      </c>
      <c r="X1" s="83" t="s">
        <v>3</v>
      </c>
      <c r="Y1" s="83" t="s">
        <v>3</v>
      </c>
      <c r="Z1" s="83" t="s">
        <v>3</v>
      </c>
      <c r="AA1" s="83" t="s">
        <v>3</v>
      </c>
      <c r="AB1" s="83" t="s">
        <v>3</v>
      </c>
    </row>
    <row r="2" spans="1:28" ht="21.75" customHeight="1">
      <c r="A2" s="84" t="s">
        <v>4</v>
      </c>
      <c r="B2" s="84"/>
      <c r="C2" s="84"/>
      <c r="D2" s="84"/>
      <c r="E2" s="84"/>
      <c r="F2" s="84"/>
      <c r="G2" s="84"/>
      <c r="H2" s="84"/>
      <c r="I2" s="84"/>
      <c r="J2" s="85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</row>
    <row r="3" spans="1:28" s="40" customFormat="1" ht="56.25">
      <c r="A3" s="56" t="s">
        <v>5</v>
      </c>
      <c r="B3" s="34" t="s">
        <v>6</v>
      </c>
      <c r="C3" s="34" t="s">
        <v>7</v>
      </c>
      <c r="D3" s="35" t="s">
        <v>8</v>
      </c>
      <c r="E3" s="34" t="s">
        <v>9</v>
      </c>
      <c r="F3" s="34" t="s">
        <v>10</v>
      </c>
      <c r="G3" s="36" t="s">
        <v>11</v>
      </c>
      <c r="H3" s="37" t="s">
        <v>12</v>
      </c>
      <c r="I3" s="38" t="s">
        <v>13</v>
      </c>
      <c r="J3" s="39" t="s">
        <v>14</v>
      </c>
      <c r="K3" s="39" t="s">
        <v>15</v>
      </c>
      <c r="L3" s="39" t="s">
        <v>15</v>
      </c>
      <c r="M3" s="39" t="s">
        <v>15</v>
      </c>
      <c r="N3" s="39" t="s">
        <v>15</v>
      </c>
      <c r="O3" s="39" t="s">
        <v>15</v>
      </c>
      <c r="P3" s="39" t="s">
        <v>15</v>
      </c>
      <c r="Q3" s="39" t="s">
        <v>15</v>
      </c>
      <c r="R3" s="39" t="s">
        <v>15</v>
      </c>
      <c r="S3" s="39" t="s">
        <v>15</v>
      </c>
      <c r="T3" s="39" t="s">
        <v>15</v>
      </c>
      <c r="U3" s="39" t="s">
        <v>15</v>
      </c>
      <c r="V3" s="39" t="s">
        <v>15</v>
      </c>
      <c r="W3" s="39" t="s">
        <v>15</v>
      </c>
      <c r="X3" s="39" t="s">
        <v>15</v>
      </c>
      <c r="Y3" s="39" t="s">
        <v>15</v>
      </c>
      <c r="Z3" s="39" t="s">
        <v>15</v>
      </c>
      <c r="AA3" s="39" t="s">
        <v>15</v>
      </c>
      <c r="AB3" s="39" t="s">
        <v>15</v>
      </c>
    </row>
    <row r="4" spans="1:28" s="40" customFormat="1" ht="126">
      <c r="A4" s="79">
        <v>1</v>
      </c>
      <c r="B4" s="80" t="s">
        <v>16</v>
      </c>
      <c r="C4" s="54">
        <v>1</v>
      </c>
      <c r="D4" s="60" t="s">
        <v>17</v>
      </c>
      <c r="E4" s="41" t="s">
        <v>9</v>
      </c>
      <c r="F4" s="42" t="s">
        <v>18</v>
      </c>
      <c r="G4" s="59">
        <v>3400</v>
      </c>
      <c r="H4" s="44">
        <v>17</v>
      </c>
      <c r="I4" s="45">
        <f t="shared" ref="I4:I5" si="0">H4-(SUM(K4:AB4))</f>
        <v>17</v>
      </c>
      <c r="J4" s="46" t="str">
        <f t="shared" ref="J4:J6" si="1">IF(I4&lt;0,"ATENÇÃO","OK")</f>
        <v>OK</v>
      </c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</row>
    <row r="5" spans="1:28" s="40" customFormat="1" ht="141.75">
      <c r="A5" s="79"/>
      <c r="B5" s="81"/>
      <c r="C5" s="54">
        <v>2</v>
      </c>
      <c r="D5" s="60" t="s">
        <v>19</v>
      </c>
      <c r="E5" s="41" t="s">
        <v>9</v>
      </c>
      <c r="F5" s="42" t="s">
        <v>18</v>
      </c>
      <c r="G5" s="59">
        <v>3540</v>
      </c>
      <c r="H5" s="44">
        <v>6</v>
      </c>
      <c r="I5" s="45">
        <f t="shared" si="0"/>
        <v>6</v>
      </c>
      <c r="J5" s="46" t="str">
        <f t="shared" si="1"/>
        <v>OK</v>
      </c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</row>
    <row r="6" spans="1:28" ht="141.75">
      <c r="A6" s="79"/>
      <c r="B6" s="82"/>
      <c r="C6" s="55">
        <v>3</v>
      </c>
      <c r="D6" s="60" t="s">
        <v>20</v>
      </c>
      <c r="E6" s="41" t="s">
        <v>9</v>
      </c>
      <c r="F6" s="42" t="s">
        <v>18</v>
      </c>
      <c r="G6" s="43">
        <v>3800</v>
      </c>
      <c r="H6" s="44">
        <v>0</v>
      </c>
      <c r="I6" s="45">
        <f>H6-(SUM(K6:AB6))</f>
        <v>0</v>
      </c>
      <c r="J6" s="46" t="str">
        <f t="shared" si="1"/>
        <v>OK</v>
      </c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</row>
    <row r="7" spans="1:28">
      <c r="K7" s="53" t="e">
        <f>SUMPRODUCT(G6,K6)</f>
        <v>#VALUE!</v>
      </c>
    </row>
  </sheetData>
  <mergeCells count="24">
    <mergeCell ref="P1:P2"/>
    <mergeCell ref="X1:X2"/>
    <mergeCell ref="Y1:Y2"/>
    <mergeCell ref="U1:U2"/>
    <mergeCell ref="Q1:Q2"/>
    <mergeCell ref="R1:R2"/>
    <mergeCell ref="S1:S2"/>
    <mergeCell ref="T1:T2"/>
    <mergeCell ref="AB1:AB2"/>
    <mergeCell ref="A2:J2"/>
    <mergeCell ref="A4:A6"/>
    <mergeCell ref="B4:B6"/>
    <mergeCell ref="L1:L2"/>
    <mergeCell ref="M1:M2"/>
    <mergeCell ref="N1:N2"/>
    <mergeCell ref="K1:K2"/>
    <mergeCell ref="A1:C1"/>
    <mergeCell ref="D1:G1"/>
    <mergeCell ref="H1:J1"/>
    <mergeCell ref="AA1:AA2"/>
    <mergeCell ref="Z1:Z2"/>
    <mergeCell ref="O1:O2"/>
    <mergeCell ref="V1:V2"/>
    <mergeCell ref="W1:W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7"/>
  <sheetViews>
    <sheetView zoomScale="80" zoomScaleNormal="80" workbookViewId="0">
      <selection activeCell="D11" sqref="D11"/>
    </sheetView>
  </sheetViews>
  <sheetFormatPr defaultColWidth="9.7109375" defaultRowHeight="18.75"/>
  <cols>
    <col min="1" max="1" width="9.7109375" style="33"/>
    <col min="2" max="2" width="24.28515625" style="47" customWidth="1"/>
    <col min="3" max="3" width="11.28515625" style="48" customWidth="1"/>
    <col min="4" max="4" width="70" style="47" customWidth="1"/>
    <col min="5" max="5" width="15.42578125" style="47" customWidth="1"/>
    <col min="6" max="6" width="17.5703125" style="47" customWidth="1"/>
    <col min="7" max="7" width="16.7109375" style="47" bestFit="1" customWidth="1"/>
    <col min="8" max="8" width="13.42578125" style="49" customWidth="1"/>
    <col min="9" max="9" width="15.42578125" style="50" customWidth="1"/>
    <col min="10" max="10" width="12.5703125" style="51" customWidth="1"/>
    <col min="11" max="20" width="15.7109375" style="52" customWidth="1"/>
    <col min="21" max="28" width="15.7109375" style="33" customWidth="1"/>
    <col min="29" max="16384" width="9.7109375" style="33"/>
  </cols>
  <sheetData>
    <row r="1" spans="1:28" ht="65.25" customHeight="1">
      <c r="A1" s="86" t="s">
        <v>0</v>
      </c>
      <c r="B1" s="86"/>
      <c r="C1" s="86"/>
      <c r="D1" s="87" t="s">
        <v>1</v>
      </c>
      <c r="E1" s="87"/>
      <c r="F1" s="87"/>
      <c r="G1" s="87"/>
      <c r="H1" s="87" t="s">
        <v>2</v>
      </c>
      <c r="I1" s="87"/>
      <c r="J1" s="87"/>
      <c r="K1" s="83" t="s">
        <v>3</v>
      </c>
      <c r="L1" s="83" t="s">
        <v>3</v>
      </c>
      <c r="M1" s="83" t="s">
        <v>3</v>
      </c>
      <c r="N1" s="83" t="s">
        <v>3</v>
      </c>
      <c r="O1" s="83" t="s">
        <v>3</v>
      </c>
      <c r="P1" s="83" t="s">
        <v>3</v>
      </c>
      <c r="Q1" s="83" t="s">
        <v>3</v>
      </c>
      <c r="R1" s="83" t="s">
        <v>3</v>
      </c>
      <c r="S1" s="83" t="s">
        <v>3</v>
      </c>
      <c r="T1" s="83" t="s">
        <v>3</v>
      </c>
      <c r="U1" s="83" t="s">
        <v>3</v>
      </c>
      <c r="V1" s="83" t="s">
        <v>3</v>
      </c>
      <c r="W1" s="83" t="s">
        <v>3</v>
      </c>
      <c r="X1" s="83" t="s">
        <v>3</v>
      </c>
      <c r="Y1" s="83" t="s">
        <v>3</v>
      </c>
      <c r="Z1" s="83" t="s">
        <v>3</v>
      </c>
      <c r="AA1" s="83" t="s">
        <v>3</v>
      </c>
      <c r="AB1" s="83" t="s">
        <v>3</v>
      </c>
    </row>
    <row r="2" spans="1:28" ht="21.75" customHeight="1">
      <c r="A2" s="84" t="s">
        <v>4</v>
      </c>
      <c r="B2" s="84"/>
      <c r="C2" s="84"/>
      <c r="D2" s="84"/>
      <c r="E2" s="84"/>
      <c r="F2" s="84"/>
      <c r="G2" s="84"/>
      <c r="H2" s="84"/>
      <c r="I2" s="84"/>
      <c r="J2" s="85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</row>
    <row r="3" spans="1:28" s="40" customFormat="1" ht="56.25">
      <c r="A3" s="56" t="s">
        <v>5</v>
      </c>
      <c r="B3" s="34" t="s">
        <v>6</v>
      </c>
      <c r="C3" s="34" t="s">
        <v>7</v>
      </c>
      <c r="D3" s="35" t="s">
        <v>8</v>
      </c>
      <c r="E3" s="34" t="s">
        <v>9</v>
      </c>
      <c r="F3" s="34" t="s">
        <v>10</v>
      </c>
      <c r="G3" s="36" t="s">
        <v>11</v>
      </c>
      <c r="H3" s="37" t="s">
        <v>12</v>
      </c>
      <c r="I3" s="38" t="s">
        <v>13</v>
      </c>
      <c r="J3" s="39" t="s">
        <v>14</v>
      </c>
      <c r="K3" s="39" t="s">
        <v>15</v>
      </c>
      <c r="L3" s="39" t="s">
        <v>15</v>
      </c>
      <c r="M3" s="39" t="s">
        <v>15</v>
      </c>
      <c r="N3" s="39" t="s">
        <v>15</v>
      </c>
      <c r="O3" s="39" t="s">
        <v>15</v>
      </c>
      <c r="P3" s="39" t="s">
        <v>15</v>
      </c>
      <c r="Q3" s="39" t="s">
        <v>15</v>
      </c>
      <c r="R3" s="39" t="s">
        <v>15</v>
      </c>
      <c r="S3" s="39" t="s">
        <v>15</v>
      </c>
      <c r="T3" s="39" t="s">
        <v>15</v>
      </c>
      <c r="U3" s="39" t="s">
        <v>15</v>
      </c>
      <c r="V3" s="39" t="s">
        <v>15</v>
      </c>
      <c r="W3" s="39" t="s">
        <v>15</v>
      </c>
      <c r="X3" s="39" t="s">
        <v>15</v>
      </c>
      <c r="Y3" s="39" t="s">
        <v>15</v>
      </c>
      <c r="Z3" s="39" t="s">
        <v>15</v>
      </c>
      <c r="AA3" s="39" t="s">
        <v>15</v>
      </c>
      <c r="AB3" s="39" t="s">
        <v>15</v>
      </c>
    </row>
    <row r="4" spans="1:28" s="40" customFormat="1" ht="135">
      <c r="A4" s="79">
        <v>1</v>
      </c>
      <c r="B4" s="80" t="s">
        <v>16</v>
      </c>
      <c r="C4" s="54">
        <v>1</v>
      </c>
      <c r="D4" s="61" t="s">
        <v>17</v>
      </c>
      <c r="E4" s="41" t="s">
        <v>9</v>
      </c>
      <c r="F4" s="42" t="s">
        <v>18</v>
      </c>
      <c r="G4" s="59">
        <v>3400</v>
      </c>
      <c r="H4" s="44">
        <v>46</v>
      </c>
      <c r="I4" s="45">
        <f t="shared" ref="I4:I5" si="0">H4-(SUM(K4:AB4))</f>
        <v>46</v>
      </c>
      <c r="J4" s="46" t="str">
        <f t="shared" ref="J4:J6" si="1">IF(I4&lt;0,"ATENÇÃO","OK")</f>
        <v>OK</v>
      </c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</row>
    <row r="5" spans="1:28" s="40" customFormat="1" ht="135">
      <c r="A5" s="79"/>
      <c r="B5" s="81"/>
      <c r="C5" s="54">
        <v>2</v>
      </c>
      <c r="D5" s="61" t="s">
        <v>19</v>
      </c>
      <c r="E5" s="41" t="s">
        <v>9</v>
      </c>
      <c r="F5" s="42" t="s">
        <v>18</v>
      </c>
      <c r="G5" s="59">
        <v>3540</v>
      </c>
      <c r="H5" s="44">
        <v>6</v>
      </c>
      <c r="I5" s="45">
        <f t="shared" si="0"/>
        <v>6</v>
      </c>
      <c r="J5" s="46" t="str">
        <f t="shared" si="1"/>
        <v>OK</v>
      </c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</row>
    <row r="6" spans="1:28" ht="135">
      <c r="A6" s="79"/>
      <c r="B6" s="82"/>
      <c r="C6" s="55">
        <v>3</v>
      </c>
      <c r="D6" s="61" t="s">
        <v>20</v>
      </c>
      <c r="E6" s="41" t="s">
        <v>9</v>
      </c>
      <c r="F6" s="42" t="s">
        <v>18</v>
      </c>
      <c r="G6" s="43">
        <v>3800</v>
      </c>
      <c r="H6" s="44">
        <v>3</v>
      </c>
      <c r="I6" s="45">
        <f>H6-(SUM(K6:AB6))</f>
        <v>3</v>
      </c>
      <c r="J6" s="46" t="str">
        <f t="shared" si="1"/>
        <v>OK</v>
      </c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</row>
    <row r="7" spans="1:28">
      <c r="K7" s="53" t="e">
        <f>SUMPRODUCT(G6,K6)</f>
        <v>#VALUE!</v>
      </c>
    </row>
  </sheetData>
  <mergeCells count="24">
    <mergeCell ref="X1:X2"/>
    <mergeCell ref="Y1:Y2"/>
    <mergeCell ref="L1:L2"/>
    <mergeCell ref="M1:M2"/>
    <mergeCell ref="Q1:Q2"/>
    <mergeCell ref="O1:O2"/>
    <mergeCell ref="P1:P2"/>
    <mergeCell ref="N1:N2"/>
    <mergeCell ref="AB1:AB2"/>
    <mergeCell ref="A2:J2"/>
    <mergeCell ref="A4:A6"/>
    <mergeCell ref="B4:B6"/>
    <mergeCell ref="K1:K2"/>
    <mergeCell ref="A1:C1"/>
    <mergeCell ref="D1:G1"/>
    <mergeCell ref="H1:J1"/>
    <mergeCell ref="Z1:Z2"/>
    <mergeCell ref="R1:R2"/>
    <mergeCell ref="S1:S2"/>
    <mergeCell ref="T1:T2"/>
    <mergeCell ref="AA1:AA2"/>
    <mergeCell ref="U1:U2"/>
    <mergeCell ref="V1:V2"/>
    <mergeCell ref="W1:W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5E822-481D-4F52-89EB-D06C9D014800}">
  <dimension ref="A1:AB7"/>
  <sheetViews>
    <sheetView tabSelected="1" zoomScale="55" zoomScaleNormal="55" workbookViewId="0">
      <selection activeCell="D5" sqref="D5"/>
    </sheetView>
  </sheetViews>
  <sheetFormatPr defaultColWidth="9.7109375" defaultRowHeight="18.75"/>
  <cols>
    <col min="1" max="1" width="9.7109375" style="33"/>
    <col min="2" max="2" width="24.28515625" style="47" customWidth="1"/>
    <col min="3" max="3" width="11.28515625" style="48" customWidth="1"/>
    <col min="4" max="4" width="70" style="47" customWidth="1"/>
    <col min="5" max="5" width="15.42578125" style="47" customWidth="1"/>
    <col min="6" max="6" width="17.5703125" style="47" customWidth="1"/>
    <col min="7" max="7" width="16.7109375" style="47" bestFit="1" customWidth="1"/>
    <col min="8" max="8" width="13.42578125" style="49" customWidth="1"/>
    <col min="9" max="9" width="15.42578125" style="50" customWidth="1"/>
    <col min="10" max="10" width="19.85546875" style="51" customWidth="1"/>
    <col min="11" max="11" width="20.7109375" style="52" customWidth="1"/>
    <col min="12" max="12" width="19.42578125" style="52" bestFit="1" customWidth="1"/>
    <col min="13" max="13" width="21.7109375" style="52" customWidth="1"/>
    <col min="14" max="20" width="15" style="52" customWidth="1"/>
    <col min="21" max="28" width="15" style="33" customWidth="1"/>
    <col min="29" max="16384" width="9.7109375" style="33"/>
  </cols>
  <sheetData>
    <row r="1" spans="1:28" ht="65.25" customHeight="1">
      <c r="A1" s="86" t="s">
        <v>21</v>
      </c>
      <c r="B1" s="86"/>
      <c r="C1" s="86"/>
      <c r="D1" s="87" t="s">
        <v>22</v>
      </c>
      <c r="E1" s="87"/>
      <c r="F1" s="87"/>
      <c r="G1" s="87"/>
      <c r="H1" s="87" t="s">
        <v>23</v>
      </c>
      <c r="I1" s="87"/>
      <c r="J1" s="88"/>
      <c r="K1" s="83" t="s">
        <v>24</v>
      </c>
      <c r="L1" s="83" t="s">
        <v>25</v>
      </c>
      <c r="M1" s="83" t="s">
        <v>26</v>
      </c>
      <c r="N1" s="83" t="s">
        <v>27</v>
      </c>
      <c r="O1" s="83" t="s">
        <v>27</v>
      </c>
      <c r="P1" s="83" t="s">
        <v>27</v>
      </c>
      <c r="Q1" s="83" t="s">
        <v>27</v>
      </c>
      <c r="R1" s="83" t="s">
        <v>27</v>
      </c>
      <c r="S1" s="83" t="s">
        <v>27</v>
      </c>
      <c r="T1" s="83" t="s">
        <v>27</v>
      </c>
      <c r="U1" s="83" t="s">
        <v>27</v>
      </c>
      <c r="V1" s="83" t="s">
        <v>27</v>
      </c>
      <c r="W1" s="83" t="s">
        <v>27</v>
      </c>
      <c r="X1" s="83" t="s">
        <v>27</v>
      </c>
      <c r="Y1" s="83" t="s">
        <v>27</v>
      </c>
      <c r="Z1" s="83" t="s">
        <v>27</v>
      </c>
      <c r="AA1" s="83" t="s">
        <v>27</v>
      </c>
      <c r="AB1" s="83" t="s">
        <v>27</v>
      </c>
    </row>
    <row r="2" spans="1:28" ht="21.75" customHeight="1">
      <c r="A2" s="84" t="s">
        <v>4</v>
      </c>
      <c r="B2" s="84"/>
      <c r="C2" s="84"/>
      <c r="D2" s="84"/>
      <c r="E2" s="84"/>
      <c r="F2" s="84"/>
      <c r="G2" s="84"/>
      <c r="H2" s="84"/>
      <c r="I2" s="84"/>
      <c r="J2" s="84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</row>
    <row r="3" spans="1:28" s="40" customFormat="1" ht="56.25">
      <c r="A3" s="56" t="s">
        <v>5</v>
      </c>
      <c r="B3" s="34" t="s">
        <v>6</v>
      </c>
      <c r="C3" s="34" t="s">
        <v>7</v>
      </c>
      <c r="D3" s="35" t="s">
        <v>8</v>
      </c>
      <c r="E3" s="34" t="s">
        <v>9</v>
      </c>
      <c r="F3" s="34" t="s">
        <v>10</v>
      </c>
      <c r="G3" s="36" t="s">
        <v>11</v>
      </c>
      <c r="H3" s="37" t="s">
        <v>12</v>
      </c>
      <c r="I3" s="38" t="s">
        <v>13</v>
      </c>
      <c r="J3" s="63" t="s">
        <v>14</v>
      </c>
      <c r="K3" s="39" t="s">
        <v>15</v>
      </c>
      <c r="L3" s="39" t="s">
        <v>15</v>
      </c>
      <c r="M3" s="39" t="s">
        <v>15</v>
      </c>
      <c r="N3" s="39" t="s">
        <v>15</v>
      </c>
      <c r="O3" s="39" t="s">
        <v>15</v>
      </c>
      <c r="P3" s="39" t="s">
        <v>15</v>
      </c>
      <c r="Q3" s="39" t="s">
        <v>15</v>
      </c>
      <c r="R3" s="39" t="s">
        <v>15</v>
      </c>
      <c r="S3" s="39" t="s">
        <v>15</v>
      </c>
      <c r="T3" s="39" t="s">
        <v>15</v>
      </c>
      <c r="U3" s="39" t="s">
        <v>15</v>
      </c>
      <c r="V3" s="39" t="s">
        <v>15</v>
      </c>
      <c r="W3" s="39" t="s">
        <v>15</v>
      </c>
      <c r="X3" s="39" t="s">
        <v>15</v>
      </c>
      <c r="Y3" s="39" t="s">
        <v>15</v>
      </c>
      <c r="Z3" s="39" t="s">
        <v>15</v>
      </c>
      <c r="AA3" s="39" t="s">
        <v>15</v>
      </c>
      <c r="AB3" s="39" t="s">
        <v>15</v>
      </c>
    </row>
    <row r="4" spans="1:28" s="40" customFormat="1" ht="275.25">
      <c r="A4" s="79" t="s">
        <v>28</v>
      </c>
      <c r="B4" s="80" t="s">
        <v>29</v>
      </c>
      <c r="C4" s="66">
        <v>1</v>
      </c>
      <c r="D4" s="67" t="s">
        <v>30</v>
      </c>
      <c r="E4" s="68" t="s">
        <v>31</v>
      </c>
      <c r="F4" s="69" t="s">
        <v>32</v>
      </c>
      <c r="G4" s="70">
        <v>24.3</v>
      </c>
      <c r="H4" s="71">
        <v>1980</v>
      </c>
      <c r="I4" s="72">
        <f t="shared" ref="I4" si="0">H4-(SUM(K4:AB4))</f>
        <v>1770</v>
      </c>
      <c r="J4" s="73" t="str">
        <f t="shared" ref="J4:J5" si="1">IF(I4&lt;0,"ATENÇÃO","OK")</f>
        <v>OK</v>
      </c>
      <c r="K4" s="74">
        <v>30</v>
      </c>
      <c r="L4" s="74">
        <v>150</v>
      </c>
      <c r="M4" s="74">
        <v>30</v>
      </c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s="40" customFormat="1" ht="204.75">
      <c r="A5" s="79"/>
      <c r="B5" s="82"/>
      <c r="C5" s="66">
        <v>2</v>
      </c>
      <c r="D5" s="67" t="s">
        <v>33</v>
      </c>
      <c r="E5" s="68" t="s">
        <v>31</v>
      </c>
      <c r="F5" s="69" t="s">
        <v>32</v>
      </c>
      <c r="G5" s="70">
        <v>18.489999999999998</v>
      </c>
      <c r="H5" s="71">
        <v>900</v>
      </c>
      <c r="I5" s="72">
        <f t="shared" ref="I5" si="2">H5-(SUM(K5:AB5))</f>
        <v>900</v>
      </c>
      <c r="J5" s="73" t="str">
        <f t="shared" si="1"/>
        <v>OK</v>
      </c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>
      <c r="J6" s="65">
        <f>SUM(K6:AA6)</f>
        <v>5103</v>
      </c>
      <c r="K6" s="64">
        <f>K4*$G4</f>
        <v>729</v>
      </c>
      <c r="L6" s="64">
        <f t="shared" ref="L6:AA6" si="3">L4*$G4</f>
        <v>3645</v>
      </c>
      <c r="M6" s="64">
        <f t="shared" si="3"/>
        <v>729</v>
      </c>
      <c r="N6" s="64">
        <f t="shared" si="3"/>
        <v>0</v>
      </c>
      <c r="O6" s="64">
        <f t="shared" si="3"/>
        <v>0</v>
      </c>
      <c r="P6" s="64">
        <f t="shared" si="3"/>
        <v>0</v>
      </c>
      <c r="Q6" s="64">
        <f t="shared" si="3"/>
        <v>0</v>
      </c>
      <c r="R6" s="64">
        <f t="shared" si="3"/>
        <v>0</v>
      </c>
      <c r="S6" s="64">
        <f t="shared" si="3"/>
        <v>0</v>
      </c>
      <c r="T6" s="64">
        <f t="shared" si="3"/>
        <v>0</v>
      </c>
      <c r="U6" s="64">
        <f t="shared" si="3"/>
        <v>0</v>
      </c>
      <c r="V6" s="64">
        <f t="shared" si="3"/>
        <v>0</v>
      </c>
      <c r="W6" s="64">
        <f t="shared" si="3"/>
        <v>0</v>
      </c>
      <c r="X6" s="64">
        <f t="shared" si="3"/>
        <v>0</v>
      </c>
      <c r="Y6" s="64">
        <f t="shared" si="3"/>
        <v>0</v>
      </c>
      <c r="Z6" s="64">
        <f t="shared" si="3"/>
        <v>0</v>
      </c>
      <c r="AA6" s="64">
        <f t="shared" si="3"/>
        <v>0</v>
      </c>
    </row>
    <row r="7" spans="1:28" s="40" customFormat="1" ht="131.25">
      <c r="B7" s="47"/>
      <c r="C7" s="48"/>
      <c r="D7" s="47"/>
      <c r="E7" s="47"/>
      <c r="F7" s="47"/>
      <c r="G7" s="47"/>
      <c r="H7" s="75"/>
      <c r="I7" s="50"/>
      <c r="J7" s="78" t="s">
        <v>34</v>
      </c>
      <c r="K7" s="76" t="s">
        <v>35</v>
      </c>
      <c r="L7" s="77" t="s">
        <v>36</v>
      </c>
      <c r="M7" s="76" t="s">
        <v>37</v>
      </c>
      <c r="N7" s="77"/>
      <c r="O7" s="77"/>
      <c r="P7" s="77"/>
      <c r="Q7" s="77"/>
      <c r="R7" s="77"/>
      <c r="S7" s="77"/>
      <c r="T7" s="77"/>
    </row>
  </sheetData>
  <mergeCells count="24">
    <mergeCell ref="A4:A5"/>
    <mergeCell ref="B4:B5"/>
    <mergeCell ref="R1:R2"/>
    <mergeCell ref="S1:S2"/>
    <mergeCell ref="A1:C1"/>
    <mergeCell ref="D1:G1"/>
    <mergeCell ref="H1:J1"/>
    <mergeCell ref="K1:K2"/>
    <mergeCell ref="L1:L2"/>
    <mergeCell ref="M1:M2"/>
    <mergeCell ref="Z1:Z2"/>
    <mergeCell ref="AA1:AA2"/>
    <mergeCell ref="AB1:AB2"/>
    <mergeCell ref="A2:J2"/>
    <mergeCell ref="T1:T2"/>
    <mergeCell ref="U1:U2"/>
    <mergeCell ref="V1:V2"/>
    <mergeCell ref="W1:W2"/>
    <mergeCell ref="X1:X2"/>
    <mergeCell ref="Y1:Y2"/>
    <mergeCell ref="N1:N2"/>
    <mergeCell ref="O1:O2"/>
    <mergeCell ref="P1:P2"/>
    <mergeCell ref="Q1:Q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2D3B3-5311-4A49-99AF-372938289F73}">
  <dimension ref="A1:AB7"/>
  <sheetViews>
    <sheetView zoomScale="80" zoomScaleNormal="80" workbookViewId="0">
      <selection activeCell="D11" sqref="D11"/>
    </sheetView>
  </sheetViews>
  <sheetFormatPr defaultColWidth="9.7109375" defaultRowHeight="18.75"/>
  <cols>
    <col min="1" max="1" width="9.7109375" style="33"/>
    <col min="2" max="2" width="24.28515625" style="47" customWidth="1"/>
    <col min="3" max="3" width="11.28515625" style="48" customWidth="1"/>
    <col min="4" max="4" width="70" style="47" customWidth="1"/>
    <col min="5" max="5" width="15.42578125" style="47" customWidth="1"/>
    <col min="6" max="6" width="17.5703125" style="47" customWidth="1"/>
    <col min="7" max="7" width="16.7109375" style="47" bestFit="1" customWidth="1"/>
    <col min="8" max="8" width="13.42578125" style="49" customWidth="1"/>
    <col min="9" max="9" width="15.42578125" style="50" customWidth="1"/>
    <col min="10" max="10" width="12.5703125" style="51" customWidth="1"/>
    <col min="11" max="20" width="15.7109375" style="52" customWidth="1"/>
    <col min="21" max="28" width="15.7109375" style="33" customWidth="1"/>
    <col min="29" max="16384" width="9.7109375" style="33"/>
  </cols>
  <sheetData>
    <row r="1" spans="1:28" ht="65.25" customHeight="1">
      <c r="A1" s="86" t="s">
        <v>0</v>
      </c>
      <c r="B1" s="86"/>
      <c r="C1" s="86"/>
      <c r="D1" s="87" t="s">
        <v>1</v>
      </c>
      <c r="E1" s="87"/>
      <c r="F1" s="87"/>
      <c r="G1" s="87"/>
      <c r="H1" s="87" t="s">
        <v>2</v>
      </c>
      <c r="I1" s="87"/>
      <c r="J1" s="87"/>
      <c r="K1" s="83" t="s">
        <v>3</v>
      </c>
      <c r="L1" s="83" t="s">
        <v>3</v>
      </c>
      <c r="M1" s="83" t="s">
        <v>3</v>
      </c>
      <c r="N1" s="83" t="s">
        <v>3</v>
      </c>
      <c r="O1" s="83" t="s">
        <v>3</v>
      </c>
      <c r="P1" s="83" t="s">
        <v>3</v>
      </c>
      <c r="Q1" s="83" t="s">
        <v>3</v>
      </c>
      <c r="R1" s="83" t="s">
        <v>3</v>
      </c>
      <c r="S1" s="83" t="s">
        <v>3</v>
      </c>
      <c r="T1" s="83" t="s">
        <v>3</v>
      </c>
      <c r="U1" s="83" t="s">
        <v>3</v>
      </c>
      <c r="V1" s="83" t="s">
        <v>3</v>
      </c>
      <c r="W1" s="83" t="s">
        <v>3</v>
      </c>
      <c r="X1" s="83" t="s">
        <v>3</v>
      </c>
      <c r="Y1" s="83" t="s">
        <v>3</v>
      </c>
      <c r="Z1" s="83" t="s">
        <v>3</v>
      </c>
      <c r="AA1" s="83" t="s">
        <v>3</v>
      </c>
      <c r="AB1" s="83" t="s">
        <v>3</v>
      </c>
    </row>
    <row r="2" spans="1:28" ht="21.75" customHeight="1">
      <c r="A2" s="84" t="s">
        <v>4</v>
      </c>
      <c r="B2" s="84"/>
      <c r="C2" s="84"/>
      <c r="D2" s="84"/>
      <c r="E2" s="84"/>
      <c r="F2" s="84"/>
      <c r="G2" s="84"/>
      <c r="H2" s="84"/>
      <c r="I2" s="84"/>
      <c r="J2" s="85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</row>
    <row r="3" spans="1:28" s="40" customFormat="1" ht="56.25">
      <c r="A3" s="56" t="s">
        <v>5</v>
      </c>
      <c r="B3" s="34" t="s">
        <v>6</v>
      </c>
      <c r="C3" s="34" t="s">
        <v>7</v>
      </c>
      <c r="D3" s="35" t="s">
        <v>8</v>
      </c>
      <c r="E3" s="34" t="s">
        <v>9</v>
      </c>
      <c r="F3" s="34" t="s">
        <v>10</v>
      </c>
      <c r="G3" s="36" t="s">
        <v>11</v>
      </c>
      <c r="H3" s="37" t="s">
        <v>12</v>
      </c>
      <c r="I3" s="38" t="s">
        <v>13</v>
      </c>
      <c r="J3" s="39" t="s">
        <v>14</v>
      </c>
      <c r="K3" s="39" t="s">
        <v>15</v>
      </c>
      <c r="L3" s="39" t="s">
        <v>15</v>
      </c>
      <c r="M3" s="39" t="s">
        <v>15</v>
      </c>
      <c r="N3" s="39" t="s">
        <v>15</v>
      </c>
      <c r="O3" s="39" t="s">
        <v>15</v>
      </c>
      <c r="P3" s="39" t="s">
        <v>15</v>
      </c>
      <c r="Q3" s="39" t="s">
        <v>15</v>
      </c>
      <c r="R3" s="39" t="s">
        <v>15</v>
      </c>
      <c r="S3" s="39" t="s">
        <v>15</v>
      </c>
      <c r="T3" s="39" t="s">
        <v>15</v>
      </c>
      <c r="U3" s="39" t="s">
        <v>15</v>
      </c>
      <c r="V3" s="39" t="s">
        <v>15</v>
      </c>
      <c r="W3" s="39" t="s">
        <v>15</v>
      </c>
      <c r="X3" s="39" t="s">
        <v>15</v>
      </c>
      <c r="Y3" s="39" t="s">
        <v>15</v>
      </c>
      <c r="Z3" s="39" t="s">
        <v>15</v>
      </c>
      <c r="AA3" s="39" t="s">
        <v>15</v>
      </c>
      <c r="AB3" s="39" t="s">
        <v>15</v>
      </c>
    </row>
    <row r="4" spans="1:28" s="40" customFormat="1" ht="126">
      <c r="A4" s="79">
        <v>1</v>
      </c>
      <c r="B4" s="80" t="s">
        <v>16</v>
      </c>
      <c r="C4" s="54">
        <v>1</v>
      </c>
      <c r="D4" s="60" t="s">
        <v>17</v>
      </c>
      <c r="E4" s="41" t="s">
        <v>9</v>
      </c>
      <c r="F4" s="42" t="s">
        <v>18</v>
      </c>
      <c r="G4" s="59">
        <v>3400</v>
      </c>
      <c r="H4" s="44">
        <v>3</v>
      </c>
      <c r="I4" s="45">
        <f t="shared" ref="I4:I5" si="0">H4-(SUM(K4:AB4))</f>
        <v>3</v>
      </c>
      <c r="J4" s="46" t="str">
        <f t="shared" ref="J4:J6" si="1">IF(I4&lt;0,"ATENÇÃO","OK")</f>
        <v>OK</v>
      </c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</row>
    <row r="5" spans="1:28" s="40" customFormat="1" ht="141.75">
      <c r="A5" s="79"/>
      <c r="B5" s="81"/>
      <c r="C5" s="54">
        <v>2</v>
      </c>
      <c r="D5" s="60" t="s">
        <v>19</v>
      </c>
      <c r="E5" s="41" t="s">
        <v>9</v>
      </c>
      <c r="F5" s="42" t="s">
        <v>18</v>
      </c>
      <c r="G5" s="59">
        <v>3540</v>
      </c>
      <c r="H5" s="44">
        <v>3</v>
      </c>
      <c r="I5" s="45">
        <f t="shared" si="0"/>
        <v>3</v>
      </c>
      <c r="J5" s="46" t="str">
        <f t="shared" si="1"/>
        <v>OK</v>
      </c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</row>
    <row r="6" spans="1:28" ht="141.75">
      <c r="A6" s="79"/>
      <c r="B6" s="82"/>
      <c r="C6" s="55">
        <v>3</v>
      </c>
      <c r="D6" s="60" t="s">
        <v>20</v>
      </c>
      <c r="E6" s="41" t="s">
        <v>9</v>
      </c>
      <c r="F6" s="42" t="s">
        <v>18</v>
      </c>
      <c r="G6" s="43">
        <v>3800</v>
      </c>
      <c r="H6" s="44">
        <v>3</v>
      </c>
      <c r="I6" s="45">
        <f>H6-(SUM(K6:AB6))</f>
        <v>3</v>
      </c>
      <c r="J6" s="46" t="str">
        <f t="shared" si="1"/>
        <v>OK</v>
      </c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</row>
    <row r="7" spans="1:28">
      <c r="K7" s="53" t="e">
        <f>SUMPRODUCT(G6,K6)</f>
        <v>#VALUE!</v>
      </c>
    </row>
  </sheetData>
  <mergeCells count="24">
    <mergeCell ref="R1:R2"/>
    <mergeCell ref="S1:S2"/>
    <mergeCell ref="A1:C1"/>
    <mergeCell ref="D1:G1"/>
    <mergeCell ref="H1:J1"/>
    <mergeCell ref="K1:K2"/>
    <mergeCell ref="L1:L2"/>
    <mergeCell ref="M1:M2"/>
    <mergeCell ref="Z1:Z2"/>
    <mergeCell ref="AA1:AA2"/>
    <mergeCell ref="AB1:AB2"/>
    <mergeCell ref="A2:J2"/>
    <mergeCell ref="A4:A6"/>
    <mergeCell ref="B4:B6"/>
    <mergeCell ref="T1:T2"/>
    <mergeCell ref="U1:U2"/>
    <mergeCell ref="V1:V2"/>
    <mergeCell ref="W1:W2"/>
    <mergeCell ref="X1:X2"/>
    <mergeCell ref="Y1:Y2"/>
    <mergeCell ref="N1:N2"/>
    <mergeCell ref="O1:O2"/>
    <mergeCell ref="P1:P2"/>
    <mergeCell ref="Q1:Q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7"/>
  <sheetViews>
    <sheetView zoomScale="80" zoomScaleNormal="80" workbookViewId="0">
      <selection activeCell="D12" sqref="D12"/>
    </sheetView>
  </sheetViews>
  <sheetFormatPr defaultColWidth="9.7109375" defaultRowHeight="18.75"/>
  <cols>
    <col min="1" max="1" width="9.7109375" style="33"/>
    <col min="2" max="2" width="24.28515625" style="47" customWidth="1"/>
    <col min="3" max="3" width="11.28515625" style="48" customWidth="1"/>
    <col min="4" max="4" width="70" style="47" customWidth="1"/>
    <col min="5" max="5" width="15.42578125" style="47" customWidth="1"/>
    <col min="6" max="6" width="17.5703125" style="47" customWidth="1"/>
    <col min="7" max="7" width="16.7109375" style="47" bestFit="1" customWidth="1"/>
    <col min="8" max="8" width="13.42578125" style="49" customWidth="1"/>
    <col min="9" max="9" width="15.42578125" style="50" customWidth="1"/>
    <col min="10" max="10" width="12.5703125" style="51" customWidth="1"/>
    <col min="11" max="20" width="15.7109375" style="52" customWidth="1"/>
    <col min="21" max="28" width="15.7109375" style="33" customWidth="1"/>
    <col min="29" max="16384" width="9.7109375" style="33"/>
  </cols>
  <sheetData>
    <row r="1" spans="1:28" ht="65.25" customHeight="1">
      <c r="A1" s="86" t="s">
        <v>0</v>
      </c>
      <c r="B1" s="86"/>
      <c r="C1" s="86"/>
      <c r="D1" s="87" t="s">
        <v>1</v>
      </c>
      <c r="E1" s="87"/>
      <c r="F1" s="87"/>
      <c r="G1" s="87"/>
      <c r="H1" s="87" t="s">
        <v>2</v>
      </c>
      <c r="I1" s="87"/>
      <c r="J1" s="87"/>
      <c r="K1" s="83" t="s">
        <v>3</v>
      </c>
      <c r="L1" s="83" t="s">
        <v>3</v>
      </c>
      <c r="M1" s="83" t="s">
        <v>3</v>
      </c>
      <c r="N1" s="83" t="s">
        <v>3</v>
      </c>
      <c r="O1" s="83" t="s">
        <v>3</v>
      </c>
      <c r="P1" s="83" t="s">
        <v>3</v>
      </c>
      <c r="Q1" s="83" t="s">
        <v>3</v>
      </c>
      <c r="R1" s="83" t="s">
        <v>3</v>
      </c>
      <c r="S1" s="83" t="s">
        <v>3</v>
      </c>
      <c r="T1" s="83" t="s">
        <v>3</v>
      </c>
      <c r="U1" s="83" t="s">
        <v>3</v>
      </c>
      <c r="V1" s="83" t="s">
        <v>3</v>
      </c>
      <c r="W1" s="83" t="s">
        <v>3</v>
      </c>
      <c r="X1" s="83" t="s">
        <v>3</v>
      </c>
      <c r="Y1" s="83" t="s">
        <v>3</v>
      </c>
      <c r="Z1" s="83" t="s">
        <v>3</v>
      </c>
      <c r="AA1" s="83" t="s">
        <v>3</v>
      </c>
      <c r="AB1" s="83" t="s">
        <v>3</v>
      </c>
    </row>
    <row r="2" spans="1:28" ht="21.75" customHeight="1">
      <c r="A2" s="84" t="s">
        <v>4</v>
      </c>
      <c r="B2" s="84"/>
      <c r="C2" s="84"/>
      <c r="D2" s="84"/>
      <c r="E2" s="84"/>
      <c r="F2" s="84"/>
      <c r="G2" s="84"/>
      <c r="H2" s="84"/>
      <c r="I2" s="84"/>
      <c r="J2" s="85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</row>
    <row r="3" spans="1:28" s="40" customFormat="1" ht="56.25">
      <c r="A3" s="56" t="s">
        <v>5</v>
      </c>
      <c r="B3" s="34" t="s">
        <v>6</v>
      </c>
      <c r="C3" s="34" t="s">
        <v>7</v>
      </c>
      <c r="D3" s="35" t="s">
        <v>8</v>
      </c>
      <c r="E3" s="34" t="s">
        <v>9</v>
      </c>
      <c r="F3" s="34" t="s">
        <v>10</v>
      </c>
      <c r="G3" s="36" t="s">
        <v>11</v>
      </c>
      <c r="H3" s="37" t="s">
        <v>12</v>
      </c>
      <c r="I3" s="38" t="s">
        <v>13</v>
      </c>
      <c r="J3" s="39" t="s">
        <v>14</v>
      </c>
      <c r="K3" s="39" t="s">
        <v>15</v>
      </c>
      <c r="L3" s="39" t="s">
        <v>15</v>
      </c>
      <c r="M3" s="39" t="s">
        <v>15</v>
      </c>
      <c r="N3" s="39" t="s">
        <v>15</v>
      </c>
      <c r="O3" s="39" t="s">
        <v>15</v>
      </c>
      <c r="P3" s="39" t="s">
        <v>15</v>
      </c>
      <c r="Q3" s="39" t="s">
        <v>15</v>
      </c>
      <c r="R3" s="39" t="s">
        <v>15</v>
      </c>
      <c r="S3" s="39" t="s">
        <v>15</v>
      </c>
      <c r="T3" s="39" t="s">
        <v>15</v>
      </c>
      <c r="U3" s="39" t="s">
        <v>15</v>
      </c>
      <c r="V3" s="39" t="s">
        <v>15</v>
      </c>
      <c r="W3" s="39" t="s">
        <v>15</v>
      </c>
      <c r="X3" s="39" t="s">
        <v>15</v>
      </c>
      <c r="Y3" s="39" t="s">
        <v>15</v>
      </c>
      <c r="Z3" s="39" t="s">
        <v>15</v>
      </c>
      <c r="AA3" s="39" t="s">
        <v>15</v>
      </c>
      <c r="AB3" s="39" t="s">
        <v>15</v>
      </c>
    </row>
    <row r="4" spans="1:28" s="40" customFormat="1" ht="126">
      <c r="A4" s="79">
        <v>1</v>
      </c>
      <c r="B4" s="80" t="s">
        <v>16</v>
      </c>
      <c r="C4" s="54">
        <v>1</v>
      </c>
      <c r="D4" s="60" t="s">
        <v>17</v>
      </c>
      <c r="E4" s="41" t="s">
        <v>9</v>
      </c>
      <c r="F4" s="42" t="s">
        <v>18</v>
      </c>
      <c r="G4" s="59">
        <v>3400</v>
      </c>
      <c r="H4" s="44">
        <v>0</v>
      </c>
      <c r="I4" s="45">
        <f t="shared" ref="I4:I5" si="0">H4-(SUM(K4:AB4))</f>
        <v>0</v>
      </c>
      <c r="J4" s="46" t="str">
        <f t="shared" ref="J4:J6" si="1">IF(I4&lt;0,"ATENÇÃO","OK")</f>
        <v>OK</v>
      </c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</row>
    <row r="5" spans="1:28" s="40" customFormat="1" ht="141.75">
      <c r="A5" s="79"/>
      <c r="B5" s="81"/>
      <c r="C5" s="54">
        <v>2</v>
      </c>
      <c r="D5" s="60" t="s">
        <v>19</v>
      </c>
      <c r="E5" s="41" t="s">
        <v>9</v>
      </c>
      <c r="F5" s="42" t="s">
        <v>18</v>
      </c>
      <c r="G5" s="59">
        <v>3540</v>
      </c>
      <c r="H5" s="44">
        <v>10</v>
      </c>
      <c r="I5" s="45">
        <f t="shared" si="0"/>
        <v>10</v>
      </c>
      <c r="J5" s="46" t="str">
        <f t="shared" si="1"/>
        <v>OK</v>
      </c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</row>
    <row r="6" spans="1:28" ht="141.75">
      <c r="A6" s="79"/>
      <c r="B6" s="82"/>
      <c r="C6" s="55">
        <v>3</v>
      </c>
      <c r="D6" s="60" t="s">
        <v>20</v>
      </c>
      <c r="E6" s="41" t="s">
        <v>9</v>
      </c>
      <c r="F6" s="42" t="s">
        <v>18</v>
      </c>
      <c r="G6" s="43">
        <v>3800</v>
      </c>
      <c r="H6" s="44">
        <v>24</v>
      </c>
      <c r="I6" s="45">
        <f>H6-(SUM(K6:AB6))</f>
        <v>24</v>
      </c>
      <c r="J6" s="46" t="str">
        <f t="shared" si="1"/>
        <v>OK</v>
      </c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</row>
    <row r="7" spans="1:28">
      <c r="K7" s="53" t="e">
        <f>SUMPRODUCT(G6,K6)</f>
        <v>#VALUE!</v>
      </c>
    </row>
  </sheetData>
  <mergeCells count="24">
    <mergeCell ref="K1:K2"/>
    <mergeCell ref="AB1:AB2"/>
    <mergeCell ref="A2:J2"/>
    <mergeCell ref="A1:C1"/>
    <mergeCell ref="D1:G1"/>
    <mergeCell ref="H1:J1"/>
    <mergeCell ref="P1:P2"/>
    <mergeCell ref="Q1:Q2"/>
    <mergeCell ref="A4:A6"/>
    <mergeCell ref="B4:B6"/>
    <mergeCell ref="Y1:Y2"/>
    <mergeCell ref="Z1:Z2"/>
    <mergeCell ref="AA1:AA2"/>
    <mergeCell ref="S1:S2"/>
    <mergeCell ref="T1:T2"/>
    <mergeCell ref="U1:U2"/>
    <mergeCell ref="V1:V2"/>
    <mergeCell ref="W1:W2"/>
    <mergeCell ref="X1:X2"/>
    <mergeCell ref="M1:M2"/>
    <mergeCell ref="N1:N2"/>
    <mergeCell ref="O1:O2"/>
    <mergeCell ref="R1:R2"/>
    <mergeCell ref="L1:L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1BCAB-63C9-45B8-BAE7-C4BD3941B1C3}">
  <dimension ref="A1:AB7"/>
  <sheetViews>
    <sheetView zoomScale="80" zoomScaleNormal="80" workbookViewId="0">
      <selection activeCell="G14" sqref="G14"/>
    </sheetView>
  </sheetViews>
  <sheetFormatPr defaultColWidth="9.7109375" defaultRowHeight="18.75"/>
  <cols>
    <col min="1" max="1" width="9.7109375" style="33"/>
    <col min="2" max="2" width="24.28515625" style="47" customWidth="1"/>
    <col min="3" max="3" width="11.28515625" style="48" customWidth="1"/>
    <col min="4" max="4" width="70" style="47" customWidth="1"/>
    <col min="5" max="5" width="15.42578125" style="47" customWidth="1"/>
    <col min="6" max="6" width="17.5703125" style="47" customWidth="1"/>
    <col min="7" max="7" width="16.7109375" style="47" bestFit="1" customWidth="1"/>
    <col min="8" max="8" width="13.42578125" style="49" customWidth="1"/>
    <col min="9" max="9" width="15.42578125" style="50" customWidth="1"/>
    <col min="10" max="10" width="12.5703125" style="51" customWidth="1"/>
    <col min="11" max="20" width="15.7109375" style="52" customWidth="1"/>
    <col min="21" max="28" width="15.7109375" style="33" customWidth="1"/>
    <col min="29" max="16384" width="9.7109375" style="33"/>
  </cols>
  <sheetData>
    <row r="1" spans="1:28" ht="65.25" customHeight="1">
      <c r="A1" s="86" t="s">
        <v>0</v>
      </c>
      <c r="B1" s="86"/>
      <c r="C1" s="86"/>
      <c r="D1" s="87" t="s">
        <v>1</v>
      </c>
      <c r="E1" s="87"/>
      <c r="F1" s="87"/>
      <c r="G1" s="87"/>
      <c r="H1" s="87" t="s">
        <v>2</v>
      </c>
      <c r="I1" s="87"/>
      <c r="J1" s="87"/>
      <c r="K1" s="83" t="s">
        <v>3</v>
      </c>
      <c r="L1" s="83" t="s">
        <v>3</v>
      </c>
      <c r="M1" s="83" t="s">
        <v>3</v>
      </c>
      <c r="N1" s="83" t="s">
        <v>3</v>
      </c>
      <c r="O1" s="83" t="s">
        <v>3</v>
      </c>
      <c r="P1" s="83" t="s">
        <v>3</v>
      </c>
      <c r="Q1" s="83" t="s">
        <v>3</v>
      </c>
      <c r="R1" s="83" t="s">
        <v>3</v>
      </c>
      <c r="S1" s="83" t="s">
        <v>3</v>
      </c>
      <c r="T1" s="83" t="s">
        <v>3</v>
      </c>
      <c r="U1" s="83" t="s">
        <v>3</v>
      </c>
      <c r="V1" s="83" t="s">
        <v>3</v>
      </c>
      <c r="W1" s="83" t="s">
        <v>3</v>
      </c>
      <c r="X1" s="83" t="s">
        <v>3</v>
      </c>
      <c r="Y1" s="83" t="s">
        <v>3</v>
      </c>
      <c r="Z1" s="83" t="s">
        <v>3</v>
      </c>
      <c r="AA1" s="83" t="s">
        <v>3</v>
      </c>
      <c r="AB1" s="83" t="s">
        <v>3</v>
      </c>
    </row>
    <row r="2" spans="1:28" ht="21.75" customHeight="1">
      <c r="A2" s="84" t="s">
        <v>4</v>
      </c>
      <c r="B2" s="84"/>
      <c r="C2" s="84"/>
      <c r="D2" s="84"/>
      <c r="E2" s="84"/>
      <c r="F2" s="84"/>
      <c r="G2" s="84"/>
      <c r="H2" s="84"/>
      <c r="I2" s="84"/>
      <c r="J2" s="85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</row>
    <row r="3" spans="1:28" s="40" customFormat="1" ht="56.25">
      <c r="A3" s="56" t="s">
        <v>5</v>
      </c>
      <c r="B3" s="34" t="s">
        <v>6</v>
      </c>
      <c r="C3" s="34" t="s">
        <v>7</v>
      </c>
      <c r="D3" s="35" t="s">
        <v>8</v>
      </c>
      <c r="E3" s="34" t="s">
        <v>9</v>
      </c>
      <c r="F3" s="34" t="s">
        <v>10</v>
      </c>
      <c r="G3" s="36" t="s">
        <v>11</v>
      </c>
      <c r="H3" s="37" t="s">
        <v>12</v>
      </c>
      <c r="I3" s="38" t="s">
        <v>13</v>
      </c>
      <c r="J3" s="39" t="s">
        <v>14</v>
      </c>
      <c r="K3" s="39" t="s">
        <v>15</v>
      </c>
      <c r="L3" s="39" t="s">
        <v>15</v>
      </c>
      <c r="M3" s="39" t="s">
        <v>15</v>
      </c>
      <c r="N3" s="39" t="s">
        <v>15</v>
      </c>
      <c r="O3" s="39" t="s">
        <v>15</v>
      </c>
      <c r="P3" s="39" t="s">
        <v>15</v>
      </c>
      <c r="Q3" s="39" t="s">
        <v>15</v>
      </c>
      <c r="R3" s="39" t="s">
        <v>15</v>
      </c>
      <c r="S3" s="39" t="s">
        <v>15</v>
      </c>
      <c r="T3" s="39" t="s">
        <v>15</v>
      </c>
      <c r="U3" s="39" t="s">
        <v>15</v>
      </c>
      <c r="V3" s="39" t="s">
        <v>15</v>
      </c>
      <c r="W3" s="39" t="s">
        <v>15</v>
      </c>
      <c r="X3" s="39" t="s">
        <v>15</v>
      </c>
      <c r="Y3" s="39" t="s">
        <v>15</v>
      </c>
      <c r="Z3" s="39" t="s">
        <v>15</v>
      </c>
      <c r="AA3" s="39" t="s">
        <v>15</v>
      </c>
      <c r="AB3" s="39" t="s">
        <v>15</v>
      </c>
    </row>
    <row r="4" spans="1:28" s="40" customFormat="1" ht="126">
      <c r="A4" s="79">
        <v>1</v>
      </c>
      <c r="B4" s="80" t="s">
        <v>16</v>
      </c>
      <c r="C4" s="54">
        <v>1</v>
      </c>
      <c r="D4" s="60" t="s">
        <v>17</v>
      </c>
      <c r="E4" s="41" t="s">
        <v>9</v>
      </c>
      <c r="F4" s="42" t="s">
        <v>18</v>
      </c>
      <c r="G4" s="59">
        <v>3400</v>
      </c>
      <c r="H4" s="44">
        <v>20</v>
      </c>
      <c r="I4" s="45">
        <f t="shared" ref="I4:I5" si="0">H4-(SUM(K4:AB4))</f>
        <v>20</v>
      </c>
      <c r="J4" s="46" t="str">
        <f t="shared" ref="J4:J6" si="1">IF(I4&lt;0,"ATENÇÃO","OK")</f>
        <v>OK</v>
      </c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</row>
    <row r="5" spans="1:28" s="40" customFormat="1" ht="141.75">
      <c r="A5" s="79"/>
      <c r="B5" s="81"/>
      <c r="C5" s="54">
        <v>2</v>
      </c>
      <c r="D5" s="60" t="s">
        <v>19</v>
      </c>
      <c r="E5" s="41" t="s">
        <v>9</v>
      </c>
      <c r="F5" s="42" t="s">
        <v>18</v>
      </c>
      <c r="G5" s="59">
        <v>3540</v>
      </c>
      <c r="H5" s="44">
        <v>25</v>
      </c>
      <c r="I5" s="45">
        <f t="shared" si="0"/>
        <v>25</v>
      </c>
      <c r="J5" s="46" t="str">
        <f t="shared" si="1"/>
        <v>OK</v>
      </c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</row>
    <row r="6" spans="1:28" ht="141.75">
      <c r="A6" s="79"/>
      <c r="B6" s="82"/>
      <c r="C6" s="55">
        <v>3</v>
      </c>
      <c r="D6" s="60" t="s">
        <v>20</v>
      </c>
      <c r="E6" s="41" t="s">
        <v>9</v>
      </c>
      <c r="F6" s="42" t="s">
        <v>18</v>
      </c>
      <c r="G6" s="43">
        <v>3800</v>
      </c>
      <c r="H6" s="44">
        <v>30</v>
      </c>
      <c r="I6" s="45">
        <f>H6-(SUM(K6:AB6))</f>
        <v>30</v>
      </c>
      <c r="J6" s="46" t="str">
        <f t="shared" si="1"/>
        <v>OK</v>
      </c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</row>
    <row r="7" spans="1:28">
      <c r="K7" s="53" t="e">
        <f>SUMPRODUCT(G6,K6)</f>
        <v>#VALUE!</v>
      </c>
    </row>
  </sheetData>
  <mergeCells count="24">
    <mergeCell ref="R1:R2"/>
    <mergeCell ref="S1:S2"/>
    <mergeCell ref="A1:C1"/>
    <mergeCell ref="D1:G1"/>
    <mergeCell ref="H1:J1"/>
    <mergeCell ref="K1:K2"/>
    <mergeCell ref="L1:L2"/>
    <mergeCell ref="M1:M2"/>
    <mergeCell ref="Z1:Z2"/>
    <mergeCell ref="AA1:AA2"/>
    <mergeCell ref="AB1:AB2"/>
    <mergeCell ref="A2:J2"/>
    <mergeCell ref="A4:A6"/>
    <mergeCell ref="B4:B6"/>
    <mergeCell ref="T1:T2"/>
    <mergeCell ref="U1:U2"/>
    <mergeCell ref="V1:V2"/>
    <mergeCell ref="W1:W2"/>
    <mergeCell ref="X1:X2"/>
    <mergeCell ref="Y1:Y2"/>
    <mergeCell ref="N1:N2"/>
    <mergeCell ref="O1:O2"/>
    <mergeCell ref="P1:P2"/>
    <mergeCell ref="Q1:Q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"/>
  <sheetViews>
    <sheetView zoomScale="80" zoomScaleNormal="80" workbookViewId="0">
      <selection activeCell="F13" sqref="F13"/>
    </sheetView>
  </sheetViews>
  <sheetFormatPr defaultColWidth="9.7109375" defaultRowHeight="18.75"/>
  <cols>
    <col min="1" max="1" width="9.7109375" style="33"/>
    <col min="2" max="2" width="24.28515625" style="47" customWidth="1"/>
    <col min="3" max="3" width="11.28515625" style="48" customWidth="1"/>
    <col min="4" max="4" width="70" style="47" customWidth="1"/>
    <col min="5" max="5" width="15.42578125" style="47" customWidth="1"/>
    <col min="6" max="6" width="17.5703125" style="47" customWidth="1"/>
    <col min="7" max="7" width="16.7109375" style="47" bestFit="1" customWidth="1"/>
    <col min="8" max="8" width="13.42578125" style="49" customWidth="1"/>
    <col min="9" max="9" width="15.42578125" style="50" customWidth="1"/>
    <col min="10" max="10" width="12.5703125" style="51" customWidth="1"/>
    <col min="11" max="20" width="15.7109375" style="52" customWidth="1"/>
    <col min="21" max="28" width="15.7109375" style="33" customWidth="1"/>
    <col min="29" max="16384" width="9.7109375" style="33"/>
  </cols>
  <sheetData>
    <row r="1" spans="1:28" ht="65.25" customHeight="1">
      <c r="A1" s="86" t="s">
        <v>0</v>
      </c>
      <c r="B1" s="86"/>
      <c r="C1" s="86"/>
      <c r="D1" s="87" t="s">
        <v>1</v>
      </c>
      <c r="E1" s="87"/>
      <c r="F1" s="87"/>
      <c r="G1" s="87"/>
      <c r="H1" s="87" t="s">
        <v>2</v>
      </c>
      <c r="I1" s="87"/>
      <c r="J1" s="87"/>
      <c r="K1" s="83" t="s">
        <v>3</v>
      </c>
      <c r="L1" s="83" t="s">
        <v>3</v>
      </c>
      <c r="M1" s="83" t="s">
        <v>3</v>
      </c>
      <c r="N1" s="83" t="s">
        <v>3</v>
      </c>
      <c r="O1" s="83" t="s">
        <v>3</v>
      </c>
      <c r="P1" s="83" t="s">
        <v>3</v>
      </c>
      <c r="Q1" s="83" t="s">
        <v>3</v>
      </c>
      <c r="R1" s="83" t="s">
        <v>3</v>
      </c>
      <c r="S1" s="83" t="s">
        <v>3</v>
      </c>
      <c r="T1" s="83" t="s">
        <v>3</v>
      </c>
      <c r="U1" s="83" t="s">
        <v>3</v>
      </c>
      <c r="V1" s="83" t="s">
        <v>3</v>
      </c>
      <c r="W1" s="83" t="s">
        <v>3</v>
      </c>
      <c r="X1" s="83" t="s">
        <v>3</v>
      </c>
      <c r="Y1" s="83" t="s">
        <v>3</v>
      </c>
      <c r="Z1" s="83" t="s">
        <v>3</v>
      </c>
      <c r="AA1" s="83" t="s">
        <v>3</v>
      </c>
      <c r="AB1" s="83" t="s">
        <v>3</v>
      </c>
    </row>
    <row r="2" spans="1:28" ht="21.75" customHeight="1">
      <c r="A2" s="84" t="s">
        <v>4</v>
      </c>
      <c r="B2" s="84"/>
      <c r="C2" s="84"/>
      <c r="D2" s="84"/>
      <c r="E2" s="84"/>
      <c r="F2" s="84"/>
      <c r="G2" s="84"/>
      <c r="H2" s="84"/>
      <c r="I2" s="84"/>
      <c r="J2" s="85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</row>
    <row r="3" spans="1:28" s="40" customFormat="1" ht="56.25">
      <c r="A3" s="56" t="s">
        <v>5</v>
      </c>
      <c r="B3" s="34" t="s">
        <v>6</v>
      </c>
      <c r="C3" s="34" t="s">
        <v>7</v>
      </c>
      <c r="D3" s="35" t="s">
        <v>8</v>
      </c>
      <c r="E3" s="34" t="s">
        <v>9</v>
      </c>
      <c r="F3" s="34" t="s">
        <v>10</v>
      </c>
      <c r="G3" s="36" t="s">
        <v>11</v>
      </c>
      <c r="H3" s="37" t="s">
        <v>12</v>
      </c>
      <c r="I3" s="38" t="s">
        <v>13</v>
      </c>
      <c r="J3" s="39" t="s">
        <v>14</v>
      </c>
      <c r="K3" s="39" t="s">
        <v>15</v>
      </c>
      <c r="L3" s="39" t="s">
        <v>15</v>
      </c>
      <c r="M3" s="39" t="s">
        <v>15</v>
      </c>
      <c r="N3" s="39" t="s">
        <v>15</v>
      </c>
      <c r="O3" s="39" t="s">
        <v>15</v>
      </c>
      <c r="P3" s="39" t="s">
        <v>15</v>
      </c>
      <c r="Q3" s="39" t="s">
        <v>15</v>
      </c>
      <c r="R3" s="39" t="s">
        <v>15</v>
      </c>
      <c r="S3" s="39" t="s">
        <v>15</v>
      </c>
      <c r="T3" s="39" t="s">
        <v>15</v>
      </c>
      <c r="U3" s="39" t="s">
        <v>15</v>
      </c>
      <c r="V3" s="39" t="s">
        <v>15</v>
      </c>
      <c r="W3" s="39" t="s">
        <v>15</v>
      </c>
      <c r="X3" s="39" t="s">
        <v>15</v>
      </c>
      <c r="Y3" s="39" t="s">
        <v>15</v>
      </c>
      <c r="Z3" s="39" t="s">
        <v>15</v>
      </c>
      <c r="AA3" s="39" t="s">
        <v>15</v>
      </c>
      <c r="AB3" s="39" t="s">
        <v>15</v>
      </c>
    </row>
    <row r="4" spans="1:28" s="40" customFormat="1" ht="126">
      <c r="A4" s="79">
        <v>1</v>
      </c>
      <c r="B4" s="80" t="s">
        <v>16</v>
      </c>
      <c r="C4" s="54">
        <v>1</v>
      </c>
      <c r="D4" s="60" t="s">
        <v>17</v>
      </c>
      <c r="E4" s="41" t="s">
        <v>9</v>
      </c>
      <c r="F4" s="42" t="s">
        <v>18</v>
      </c>
      <c r="G4" s="59">
        <v>3400</v>
      </c>
      <c r="H4" s="44">
        <v>20</v>
      </c>
      <c r="I4" s="45">
        <f t="shared" ref="I4:I5" si="0">H4-(SUM(K4:AB4))</f>
        <v>20</v>
      </c>
      <c r="J4" s="46" t="str">
        <f t="shared" ref="J4:J6" si="1">IF(I4&lt;0,"ATENÇÃO","OK")</f>
        <v>OK</v>
      </c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</row>
    <row r="5" spans="1:28" s="40" customFormat="1" ht="141.75">
      <c r="A5" s="79"/>
      <c r="B5" s="81"/>
      <c r="C5" s="54">
        <v>2</v>
      </c>
      <c r="D5" s="60" t="s">
        <v>19</v>
      </c>
      <c r="E5" s="41" t="s">
        <v>9</v>
      </c>
      <c r="F5" s="42" t="s">
        <v>18</v>
      </c>
      <c r="G5" s="59">
        <v>3540</v>
      </c>
      <c r="H5" s="44">
        <v>5</v>
      </c>
      <c r="I5" s="45">
        <f t="shared" si="0"/>
        <v>5</v>
      </c>
      <c r="J5" s="46" t="str">
        <f t="shared" si="1"/>
        <v>OK</v>
      </c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</row>
    <row r="6" spans="1:28" ht="141.75">
      <c r="A6" s="79"/>
      <c r="B6" s="82"/>
      <c r="C6" s="55">
        <v>3</v>
      </c>
      <c r="D6" s="60" t="s">
        <v>20</v>
      </c>
      <c r="E6" s="41" t="s">
        <v>9</v>
      </c>
      <c r="F6" s="42" t="s">
        <v>18</v>
      </c>
      <c r="G6" s="43">
        <v>3800</v>
      </c>
      <c r="H6" s="44">
        <v>4</v>
      </c>
      <c r="I6" s="45">
        <f>H6-(SUM(K6:AB6))</f>
        <v>4</v>
      </c>
      <c r="J6" s="46" t="str">
        <f t="shared" si="1"/>
        <v>OK</v>
      </c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</row>
    <row r="7" spans="1:28">
      <c r="K7" s="53" t="e">
        <f>SUMPRODUCT(G6,K6)</f>
        <v>#VALUE!</v>
      </c>
    </row>
  </sheetData>
  <mergeCells count="24">
    <mergeCell ref="AB1:AB2"/>
    <mergeCell ref="AA1:AA2"/>
    <mergeCell ref="P1:P2"/>
    <mergeCell ref="Q1:Q2"/>
    <mergeCell ref="M1:M2"/>
    <mergeCell ref="N1:N2"/>
    <mergeCell ref="O1:O2"/>
    <mergeCell ref="W1:W2"/>
    <mergeCell ref="X1:X2"/>
    <mergeCell ref="Y1:Y2"/>
    <mergeCell ref="Z1:Z2"/>
    <mergeCell ref="V1:V2"/>
    <mergeCell ref="R1:R2"/>
    <mergeCell ref="S1:S2"/>
    <mergeCell ref="T1:T2"/>
    <mergeCell ref="U1:U2"/>
    <mergeCell ref="A4:A6"/>
    <mergeCell ref="A1:C1"/>
    <mergeCell ref="A2:J2"/>
    <mergeCell ref="B4:B6"/>
    <mergeCell ref="L1:L2"/>
    <mergeCell ref="K1:K2"/>
    <mergeCell ref="D1:G1"/>
    <mergeCell ref="H1:J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6AA78-976D-4593-B5F6-099C23B0F5D0}">
  <dimension ref="A1:AB7"/>
  <sheetViews>
    <sheetView zoomScale="80" zoomScaleNormal="80" workbookViewId="0">
      <selection activeCell="K6" sqref="K6"/>
    </sheetView>
  </sheetViews>
  <sheetFormatPr defaultColWidth="9.7109375" defaultRowHeight="18.75"/>
  <cols>
    <col min="1" max="1" width="9.7109375" style="33"/>
    <col min="2" max="2" width="24.28515625" style="47" customWidth="1"/>
    <col min="3" max="3" width="11.28515625" style="48" customWidth="1"/>
    <col min="4" max="4" width="70" style="47" customWidth="1"/>
    <col min="5" max="5" width="15.42578125" style="47" customWidth="1"/>
    <col min="6" max="6" width="17.5703125" style="47" customWidth="1"/>
    <col min="7" max="7" width="16.7109375" style="47" bestFit="1" customWidth="1"/>
    <col min="8" max="8" width="13.42578125" style="49" customWidth="1"/>
    <col min="9" max="9" width="15.42578125" style="50" customWidth="1"/>
    <col min="10" max="10" width="12.5703125" style="51" customWidth="1"/>
    <col min="11" max="20" width="15.7109375" style="52" customWidth="1"/>
    <col min="21" max="28" width="15.7109375" style="33" customWidth="1"/>
    <col min="29" max="16384" width="9.7109375" style="33"/>
  </cols>
  <sheetData>
    <row r="1" spans="1:28" ht="65.25" customHeight="1">
      <c r="A1" s="86" t="s">
        <v>0</v>
      </c>
      <c r="B1" s="86"/>
      <c r="C1" s="86"/>
      <c r="D1" s="87" t="s">
        <v>1</v>
      </c>
      <c r="E1" s="87"/>
      <c r="F1" s="87"/>
      <c r="G1" s="87"/>
      <c r="H1" s="87" t="s">
        <v>2</v>
      </c>
      <c r="I1" s="87"/>
      <c r="J1" s="87"/>
      <c r="K1" s="83" t="s">
        <v>3</v>
      </c>
      <c r="L1" s="83" t="s">
        <v>3</v>
      </c>
      <c r="M1" s="83" t="s">
        <v>3</v>
      </c>
      <c r="N1" s="83" t="s">
        <v>3</v>
      </c>
      <c r="O1" s="83" t="s">
        <v>3</v>
      </c>
      <c r="P1" s="83" t="s">
        <v>3</v>
      </c>
      <c r="Q1" s="83" t="s">
        <v>3</v>
      </c>
      <c r="R1" s="83" t="s">
        <v>3</v>
      </c>
      <c r="S1" s="83" t="s">
        <v>3</v>
      </c>
      <c r="T1" s="83" t="s">
        <v>3</v>
      </c>
      <c r="U1" s="83" t="s">
        <v>3</v>
      </c>
      <c r="V1" s="83" t="s">
        <v>3</v>
      </c>
      <c r="W1" s="83" t="s">
        <v>3</v>
      </c>
      <c r="X1" s="83" t="s">
        <v>3</v>
      </c>
      <c r="Y1" s="83" t="s">
        <v>3</v>
      </c>
      <c r="Z1" s="83" t="s">
        <v>3</v>
      </c>
      <c r="AA1" s="83" t="s">
        <v>3</v>
      </c>
      <c r="AB1" s="83" t="s">
        <v>3</v>
      </c>
    </row>
    <row r="2" spans="1:28" ht="21.75" customHeight="1">
      <c r="A2" s="84" t="s">
        <v>4</v>
      </c>
      <c r="B2" s="84"/>
      <c r="C2" s="84"/>
      <c r="D2" s="84"/>
      <c r="E2" s="84"/>
      <c r="F2" s="84"/>
      <c r="G2" s="84"/>
      <c r="H2" s="84"/>
      <c r="I2" s="84"/>
      <c r="J2" s="85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</row>
    <row r="3" spans="1:28" s="40" customFormat="1" ht="56.25">
      <c r="A3" s="56" t="s">
        <v>5</v>
      </c>
      <c r="B3" s="34" t="s">
        <v>6</v>
      </c>
      <c r="C3" s="34" t="s">
        <v>7</v>
      </c>
      <c r="D3" s="35" t="s">
        <v>8</v>
      </c>
      <c r="E3" s="34" t="s">
        <v>9</v>
      </c>
      <c r="F3" s="34" t="s">
        <v>10</v>
      </c>
      <c r="G3" s="36" t="s">
        <v>11</v>
      </c>
      <c r="H3" s="37" t="s">
        <v>12</v>
      </c>
      <c r="I3" s="38" t="s">
        <v>13</v>
      </c>
      <c r="J3" s="39" t="s">
        <v>14</v>
      </c>
      <c r="K3" s="39" t="s">
        <v>15</v>
      </c>
      <c r="L3" s="39" t="s">
        <v>15</v>
      </c>
      <c r="M3" s="39" t="s">
        <v>15</v>
      </c>
      <c r="N3" s="39" t="s">
        <v>15</v>
      </c>
      <c r="O3" s="39" t="s">
        <v>15</v>
      </c>
      <c r="P3" s="39" t="s">
        <v>15</v>
      </c>
      <c r="Q3" s="39" t="s">
        <v>15</v>
      </c>
      <c r="R3" s="39" t="s">
        <v>15</v>
      </c>
      <c r="S3" s="39" t="s">
        <v>15</v>
      </c>
      <c r="T3" s="39" t="s">
        <v>15</v>
      </c>
      <c r="U3" s="39" t="s">
        <v>15</v>
      </c>
      <c r="V3" s="39" t="s">
        <v>15</v>
      </c>
      <c r="W3" s="39" t="s">
        <v>15</v>
      </c>
      <c r="X3" s="39" t="s">
        <v>15</v>
      </c>
      <c r="Y3" s="39" t="s">
        <v>15</v>
      </c>
      <c r="Z3" s="39" t="s">
        <v>15</v>
      </c>
      <c r="AA3" s="39" t="s">
        <v>15</v>
      </c>
      <c r="AB3" s="39" t="s">
        <v>15</v>
      </c>
    </row>
    <row r="4" spans="1:28" s="40" customFormat="1" ht="126">
      <c r="A4" s="79">
        <v>1</v>
      </c>
      <c r="B4" s="80" t="s">
        <v>16</v>
      </c>
      <c r="C4" s="54">
        <v>1</v>
      </c>
      <c r="D4" s="60" t="s">
        <v>17</v>
      </c>
      <c r="E4" s="41" t="s">
        <v>9</v>
      </c>
      <c r="F4" s="42" t="s">
        <v>18</v>
      </c>
      <c r="G4" s="59">
        <v>3400</v>
      </c>
      <c r="H4" s="44">
        <v>20</v>
      </c>
      <c r="I4" s="45">
        <f t="shared" ref="I4:I5" si="0">H4-(SUM(K4:AB4))</f>
        <v>20</v>
      </c>
      <c r="J4" s="46" t="str">
        <f t="shared" ref="J4:J6" si="1">IF(I4&lt;0,"ATENÇÃO","OK")</f>
        <v>OK</v>
      </c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</row>
    <row r="5" spans="1:28" s="40" customFormat="1" ht="141.75">
      <c r="A5" s="79"/>
      <c r="B5" s="81"/>
      <c r="C5" s="54">
        <v>2</v>
      </c>
      <c r="D5" s="60" t="s">
        <v>19</v>
      </c>
      <c r="E5" s="41" t="s">
        <v>9</v>
      </c>
      <c r="F5" s="42" t="s">
        <v>18</v>
      </c>
      <c r="G5" s="59">
        <v>3540</v>
      </c>
      <c r="H5" s="44">
        <v>0</v>
      </c>
      <c r="I5" s="45">
        <f t="shared" si="0"/>
        <v>0</v>
      </c>
      <c r="J5" s="46" t="str">
        <f t="shared" si="1"/>
        <v>OK</v>
      </c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</row>
    <row r="6" spans="1:28" ht="141.75">
      <c r="A6" s="79"/>
      <c r="B6" s="82"/>
      <c r="C6" s="55">
        <v>3</v>
      </c>
      <c r="D6" s="60" t="s">
        <v>20</v>
      </c>
      <c r="E6" s="41" t="s">
        <v>9</v>
      </c>
      <c r="F6" s="42" t="s">
        <v>18</v>
      </c>
      <c r="G6" s="43">
        <v>3800</v>
      </c>
      <c r="H6" s="44">
        <v>0</v>
      </c>
      <c r="I6" s="45">
        <f>H6-(SUM(K6:AB6))</f>
        <v>0</v>
      </c>
      <c r="J6" s="46" t="str">
        <f t="shared" si="1"/>
        <v>OK</v>
      </c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</row>
    <row r="7" spans="1:28">
      <c r="K7" s="53" t="e">
        <f>SUMPRODUCT(G6,K6)</f>
        <v>#VALUE!</v>
      </c>
    </row>
  </sheetData>
  <mergeCells count="24">
    <mergeCell ref="R1:R2"/>
    <mergeCell ref="S1:S2"/>
    <mergeCell ref="A1:C1"/>
    <mergeCell ref="D1:G1"/>
    <mergeCell ref="H1:J1"/>
    <mergeCell ref="K1:K2"/>
    <mergeCell ref="L1:L2"/>
    <mergeCell ref="M1:M2"/>
    <mergeCell ref="Z1:Z2"/>
    <mergeCell ref="AA1:AA2"/>
    <mergeCell ref="AB1:AB2"/>
    <mergeCell ref="A2:J2"/>
    <mergeCell ref="A4:A6"/>
    <mergeCell ref="B4:B6"/>
    <mergeCell ref="T1:T2"/>
    <mergeCell ref="U1:U2"/>
    <mergeCell ref="V1:V2"/>
    <mergeCell ref="W1:W2"/>
    <mergeCell ref="X1:X2"/>
    <mergeCell ref="Y1:Y2"/>
    <mergeCell ref="N1:N2"/>
    <mergeCell ref="O1:O2"/>
    <mergeCell ref="P1:P2"/>
    <mergeCell ref="Q1:Q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c577b44-0ae7-48d1-9ace-1c5813c0764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5768467BDA7A744A3BC1E8A99C1D5BA" ma:contentTypeVersion="13" ma:contentTypeDescription="Crie um novo documento." ma:contentTypeScope="" ma:versionID="5103fdb4790628f0de8469d8587d8eb4">
  <xsd:schema xmlns:xsd="http://www.w3.org/2001/XMLSchema" xmlns:xs="http://www.w3.org/2001/XMLSchema" xmlns:p="http://schemas.microsoft.com/office/2006/metadata/properties" xmlns:ns2="cc577b44-0ae7-48d1-9ace-1c5813c07641" xmlns:ns3="04484376-86c3-4d28-af6d-9f02a75116c5" targetNamespace="http://schemas.microsoft.com/office/2006/metadata/properties" ma:root="true" ma:fieldsID="9dab32fd86e7282ae854d0485e19576d" ns2:_="" ns3:_="">
    <xsd:import namespace="cc577b44-0ae7-48d1-9ace-1c5813c07641"/>
    <xsd:import namespace="04484376-86c3-4d28-af6d-9f02a75116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577b44-0ae7-48d1-9ace-1c5813c076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f329f067-9640-44d5-8564-a72189d132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84376-86c3-4d28-af6d-9f02a75116c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C9CF4A-BA5E-4D8A-8580-2608D821DEA2}"/>
</file>

<file path=customXml/itemProps2.xml><?xml version="1.0" encoding="utf-8"?>
<ds:datastoreItem xmlns:ds="http://schemas.openxmlformats.org/officeDocument/2006/customXml" ds:itemID="{18967A09-22C7-4108-960F-9EC5916A076F}"/>
</file>

<file path=customXml/itemProps3.xml><?xml version="1.0" encoding="utf-8"?>
<ds:datastoreItem xmlns:ds="http://schemas.openxmlformats.org/officeDocument/2006/customXml" ds:itemID="{267BD6AD-8471-4F19-870B-85BDAFFE5C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..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Home</dc:creator>
  <cp:keywords/>
  <dc:description/>
  <cp:lastModifiedBy>KELI CRISTINA DE MELLO</cp:lastModifiedBy>
  <cp:revision/>
  <dcterms:created xsi:type="dcterms:W3CDTF">2010-06-19T20:43:11Z</dcterms:created>
  <dcterms:modified xsi:type="dcterms:W3CDTF">2023-08-10T18:25:48Z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0x01010075768467BDA7A744A3BC1E8A99C1D5BA</vt:lpwstr>
  </property>
  <property fmtid="{D5CDD505-2E9C-101B-9397-08002B2CF9AE}" pid="3" name="MediaServiceImageTags">
    <vt:lpwstr/>
  </property>
</Properties>
</file>