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6885" tabRatio="711" activeTab="0"/>
  </bookViews>
  <sheets>
    <sheet name="CEO" sheetId="1" r:id="rId1"/>
    <sheet name="CAV" sheetId="2" r:id="rId2"/>
    <sheet name="Controle de Saldos Dptos" sheetId="3" r:id="rId3"/>
  </sheets>
  <externalReferences>
    <externalReference r:id="rId6"/>
  </externalReferences>
  <definedNames>
    <definedName name="diasuteis" localSheetId="1">#REF!</definedName>
    <definedName name="diasuteis" localSheetId="0">#REF!</definedName>
    <definedName name="diasuteis">#REF!</definedName>
    <definedName name="Ferias" localSheetId="1">#REF!</definedName>
    <definedName name="Ferias" localSheetId="0">#REF!</definedName>
    <definedName name="Ferias">#REF!</definedName>
    <definedName name="RD">OFFSET(#REF!,(MATCH(SMALL(#REF!,ROW()-10),#REF!,0)-1),0)</definedName>
  </definedNames>
  <calcPr fullCalcOnLoad="1" fullPrecision="0"/>
</workbook>
</file>

<file path=xl/sharedStrings.xml><?xml version="1.0" encoding="utf-8"?>
<sst xmlns="http://schemas.openxmlformats.org/spreadsheetml/2006/main" count="163" uniqueCount="69">
  <si>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</si>
  <si>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</si>
  <si>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</si>
  <si>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</si>
  <si>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</si>
  <si>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</si>
  <si>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</si>
  <si>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UNIDADE</t>
  </si>
  <si>
    <t>ALERTA</t>
  </si>
  <si>
    <t>Item</t>
  </si>
  <si>
    <t>Pagto. (Dias)</t>
  </si>
  <si>
    <t>Qtde LICITADA</t>
  </si>
  <si>
    <t>I</t>
  </si>
  <si>
    <t>II</t>
  </si>
  <si>
    <t>T.O.S Obras e Serviços Ambientais LTDA</t>
  </si>
  <si>
    <t>Quilo</t>
  </si>
  <si>
    <t>Serviço 
(Dias)</t>
  </si>
  <si>
    <t>ELEMENTO</t>
  </si>
  <si>
    <t xml:space="preserve">Lote </t>
  </si>
  <si>
    <t>Especificação do Serviços</t>
  </si>
  <si>
    <t>Tipo</t>
  </si>
  <si>
    <t xml:space="preserve">Quantidade total </t>
  </si>
  <si>
    <t>Unid.</t>
  </si>
  <si>
    <t>Cota Zoo</t>
  </si>
  <si>
    <t>Cota ENF</t>
  </si>
  <si>
    <t>A4</t>
  </si>
  <si>
    <t>B</t>
  </si>
  <si>
    <t>E</t>
  </si>
  <si>
    <t>SALDO DA ATA</t>
  </si>
  <si>
    <t>Total registrado</t>
  </si>
  <si>
    <t>Saldo utilizado por departamento</t>
  </si>
  <si>
    <t>339039.28</t>
  </si>
  <si>
    <t>T.O.S. Obras e Serviços Ambientais LTDA</t>
  </si>
  <si>
    <t>Serviços de coleta e transporte de lixo hospitalar, com fornecimento de recipientes – A1</t>
  </si>
  <si>
    <t>Serviços de coleta e transporte de lixo hospitalar, com fornecimento de recipientes – A2</t>
  </si>
  <si>
    <t>Serviços de coleta e transporte de lixo hospitalar, com fornecimento de recipientes – A4</t>
  </si>
  <si>
    <t>Serviços de coleta e transporte de lixo hospitalar, com fornecimento de recipientes (cloroformio, formalina, formaldeído, metanol e outros afins) - B</t>
  </si>
  <si>
    <t>Lâmpada</t>
  </si>
  <si>
    <t>III</t>
  </si>
  <si>
    <t>Serviços de coleta e transporte de lixo hospitalar, com fornecimento de recipientes – A3</t>
  </si>
  <si>
    <t xml:space="preserve">Serviços de coleta e transporte de lixo hospitalar, com fornecimento de recipientes – B </t>
  </si>
  <si>
    <t xml:space="preserve">Serviços de coleta e transporte de lixo hospitalar, com fornecimento de recipientes – E </t>
  </si>
  <si>
    <t>A1</t>
  </si>
  <si>
    <t>Cota ENG</t>
  </si>
  <si>
    <t>Cota ZOO</t>
  </si>
  <si>
    <t>Saldo restante por departamento</t>
  </si>
  <si>
    <t>Saldo solicitado por departamento</t>
  </si>
  <si>
    <t>VIGÊNCIA DA ATA: 12/02/2019 até 11/02/2020</t>
  </si>
  <si>
    <t>OBJETO:  Contratação de empresa especializada em coleta de resíduos químicos, laboratoriais e hospitalares para CEO e CAV - UDESC</t>
  </si>
  <si>
    <t>SERVIÇOS PRESTADOS EM CHAPECÓ E PINHALZINHO</t>
  </si>
  <si>
    <t>Serviços de coleta e transporte de lixo hospitalar, com fornecimento de recipientes – B</t>
  </si>
  <si>
    <t>Serviços de coleta e transporte de lixo hospitalar, com fornecimento de recipientes (cloroformio, formalina, formaldeído, metanol e outros afins) – B</t>
  </si>
  <si>
    <t>Serviços de coleta e transporte de lixo hospitalar, com fornecimento de recipientes – E</t>
  </si>
  <si>
    <t>Serviços de coleta e transporte de resíduos industriais Classe 1 NBR 10.004 (lâmpadas)</t>
  </si>
  <si>
    <t>PROCESSO: Pregão Eletrônico 62/2020</t>
  </si>
  <si>
    <t xml:space="preserve"> AF/OS nº  xx/2020 Qtde. DT</t>
  </si>
  <si>
    <t>IV</t>
  </si>
  <si>
    <t>Serviços de coleta e transporte de lixo hospitalar, com fornecimento de recipientes – Isopor – B</t>
  </si>
  <si>
    <t xml:space="preserve"> AF/OS nº  442/2020 Qtde. DT ENG</t>
  </si>
  <si>
    <t>VIGÊNCIA DA ATA: 07/02/2020 até 06/02/2021</t>
  </si>
  <si>
    <t xml:space="preserve"> AF/OS nº  623/2020 Qtde. DT ZOO</t>
  </si>
  <si>
    <t xml:space="preserve"> AF/OS nº  993/2020 ENG</t>
  </si>
  <si>
    <t xml:space="preserve"> AF/OS nº  591/2020 Qtde. DT</t>
  </si>
  <si>
    <t xml:space="preserve"> AF/OS nº  634/2020 Qtde. DT</t>
  </si>
  <si>
    <t xml:space="preserve"> AF/OS nº  635/2020 Qtde. DT</t>
  </si>
  <si>
    <t xml:space="preserve"> AF/OS nº  652/2020 Qtde. DT</t>
  </si>
  <si>
    <t xml:space="preserve"> AF/OS nº  833/2020 Qtde. DT</t>
  </si>
  <si>
    <t xml:space="preserve"> AF/OS nº  858/2020 Qtde. DT</t>
  </si>
  <si>
    <t xml:space="preserve"> AF/OS nº  865/2020 Qtde. DT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</si>
</sst>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6]dddd\,\ d&quot; de &quot;mmmm&quot; de &quot;yyyy"/>
    <numFmt numFmtId="181" formatCode="ddd"/>
    <numFmt numFmtId="182" formatCode="dddd"/>
    <numFmt numFmtId="183" formatCode="0.00_ ;[Red]\-0.00\ "/>
    <numFmt numFmtId="184" formatCode="0_ ;[Red]\-0\ "/>
    <numFmt numFmtId="185" formatCode="[$-816]d/mmm/yyyy;@"/>
    <numFmt numFmtId="186" formatCode="mmm/yyyy"/>
    <numFmt numFmtId="187" formatCode="[$-416]dddd\,\ d&quot; de &quot;mmmm&quot; de &quot;yyyy"/>
    <numFmt numFmtId="188" formatCode="&quot;Atenção erro!!&quot;"/>
    <numFmt numFmtId="189" formatCode="dd/mm/yy;@"/>
    <numFmt numFmtId="190" formatCode="0_ ;[Black]\-0\ "/>
    <numFmt numFmtId="191" formatCode="_(* #,##0.00_);_(* \(#,##0.00\);_(* \-??_);_(@_)"/>
    <numFmt numFmtId="192" formatCode="#,##0_ ;[Red]\-#,##0"/>
    <numFmt numFmtId="193" formatCode="#,##0_ ;[Red]\-#,##0\ 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0;[Red]#,##0.00"/>
    <numFmt numFmtId="199" formatCode="dd/mm/yy"/>
    <numFmt numFmtId="200" formatCode="0;[Red]0"/>
    <numFmt numFmtId="201" formatCode="&quot;R$ &quot;#,##0.00"/>
    <numFmt numFmtId="202" formatCode="d/m/yy"/>
    <numFmt numFmtId="203" formatCode="#,##0;[Red]#,##0"/>
    <numFmt numFmtId="204" formatCode="dd\-mmm\-yy"/>
    <numFmt numFmtId="205" formatCode="d\-mmm\-yy"/>
    <numFmt numFmtId="206" formatCode="d/m"/>
    <numFmt numFmtId="207" formatCode="&quot;Ativado&quot;;&quot;Ativado&quot;;&quot;Desativado&quot;"/>
    <numFmt numFmtId="208" formatCode="_-[$R$-416]\ * #,##0.00_-;\-[$R$-416]\ * #,##0.00_-;_-[$R$-416]\ * &quot;-&quot;??_-;_-@_-"/>
    <numFmt numFmtId="209" formatCode="0.0%"/>
    <numFmt numFmtId="210" formatCode="_-&quot;R$&quot;\ * #,##0.000_-;\-&quot;R$&quot;\ * #,##0.000_-;_-&quot;R$&quot;\ * &quot;-&quot;??_-;_-@_-"/>
    <numFmt numFmtId="211" formatCode="_-&quot;R$&quot;\ * #,##0.0_-;\-&quot;R$&quot;\ * #,##0.0_-;_-&quot;R$&quot;\ * &quot;-&quot;??_-;_-@_-"/>
    <numFmt numFmtId="212" formatCode="#,##0.0"/>
    <numFmt numFmtId="213" formatCode="0.0"/>
    <numFmt numFmtId="214" formatCode="0.000"/>
  </numFmts>
  <fonts count="49">
    <font>
      <sz val="10"/>
      <name val="Arial"/>
      <family val="0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177" fontId="0" fillId="0" borderId="0" applyFont="0" applyFill="0" applyBorder="0" applyAlignment="0" applyProtection="0"/>
    <xf numFmtId="171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19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55" applyFont="1" applyFill="1" applyBorder="1" applyAlignment="1" applyProtection="1">
      <alignment/>
      <protection locked="0"/>
    </xf>
    <xf numFmtId="0" fontId="5" fillId="0" borderId="0" xfId="55" applyFont="1">
      <alignment/>
      <protection/>
    </xf>
    <xf numFmtId="0" fontId="5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horizontal="center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4" fontId="6" fillId="0" borderId="0" xfId="55" applyNumberFormat="1" applyFont="1" applyFill="1" applyAlignment="1">
      <alignment vertical="center"/>
      <protection/>
    </xf>
    <xf numFmtId="0" fontId="5" fillId="0" borderId="0" xfId="55" applyFont="1" applyBorder="1" applyProtection="1">
      <alignment/>
      <protection locked="0"/>
    </xf>
    <xf numFmtId="0" fontId="5" fillId="0" borderId="0" xfId="55" applyFont="1" applyBorder="1">
      <alignment/>
      <protection/>
    </xf>
    <xf numFmtId="0" fontId="5" fillId="0" borderId="0" xfId="55" applyFont="1" applyFill="1" applyAlignment="1" applyProtection="1">
      <alignment/>
      <protection locked="0"/>
    </xf>
    <xf numFmtId="0" fontId="5" fillId="0" borderId="0" xfId="55" applyFont="1" applyProtection="1">
      <alignment/>
      <protection locked="0"/>
    </xf>
    <xf numFmtId="0" fontId="6" fillId="0" borderId="0" xfId="55" applyFont="1" applyFill="1" applyAlignment="1">
      <alignment vertical="center"/>
      <protection/>
    </xf>
    <xf numFmtId="4" fontId="6" fillId="0" borderId="0" xfId="55" applyNumberFormat="1" applyFont="1" applyFill="1" applyAlignment="1">
      <alignment horizontal="center" vertical="center"/>
      <protection/>
    </xf>
    <xf numFmtId="0" fontId="6" fillId="0" borderId="0" xfId="55" applyFont="1" applyFill="1" applyAlignment="1">
      <alignment horizontal="center" vertical="center"/>
      <protection/>
    </xf>
    <xf numFmtId="3" fontId="5" fillId="0" borderId="0" xfId="55" applyNumberFormat="1" applyFont="1" applyProtection="1">
      <alignment/>
      <protection locked="0"/>
    </xf>
    <xf numFmtId="203" fontId="6" fillId="0" borderId="0" xfId="55" applyNumberFormat="1" applyFont="1" applyFill="1" applyAlignment="1">
      <alignment horizontal="center" vertical="center" wrapText="1"/>
      <protection/>
    </xf>
    <xf numFmtId="0" fontId="5" fillId="0" borderId="0" xfId="0" applyFont="1" applyAlignment="1">
      <alignment horizontal="justify" vertical="center"/>
    </xf>
    <xf numFmtId="0" fontId="4" fillId="32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3" fontId="24" fillId="35" borderId="11" xfId="55" applyNumberFormat="1" applyFont="1" applyFill="1" applyBorder="1" applyAlignment="1" applyProtection="1">
      <alignment horizontal="center" vertical="center" wrapText="1"/>
      <protection locked="0"/>
    </xf>
    <xf numFmtId="0" fontId="24" fillId="36" borderId="12" xfId="55" applyFont="1" applyFill="1" applyBorder="1" applyAlignment="1" applyProtection="1">
      <alignment horizontal="center" vertical="center"/>
      <protection locked="0"/>
    </xf>
    <xf numFmtId="0" fontId="24" fillId="36" borderId="13" xfId="55" applyFont="1" applyFill="1" applyBorder="1" applyAlignment="1" applyProtection="1">
      <alignment horizontal="center" vertical="center"/>
      <protection locked="0"/>
    </xf>
    <xf numFmtId="0" fontId="24" fillId="36" borderId="14" xfId="55" applyFont="1" applyFill="1" applyBorder="1" applyAlignment="1">
      <alignment horizontal="center" vertical="center" wrapText="1"/>
      <protection/>
    </xf>
    <xf numFmtId="0" fontId="24" fillId="36" borderId="15" xfId="55" applyFont="1" applyFill="1" applyBorder="1" applyAlignment="1">
      <alignment horizontal="center" vertical="center" wrapText="1"/>
      <protection/>
    </xf>
    <xf numFmtId="0" fontId="24" fillId="36" borderId="12" xfId="55" applyFont="1" applyFill="1" applyBorder="1" applyAlignment="1">
      <alignment horizontal="center" vertical="center" wrapText="1"/>
      <protection/>
    </xf>
    <xf numFmtId="0" fontId="24" fillId="36" borderId="13" xfId="55" applyFont="1" applyFill="1" applyBorder="1" applyAlignment="1">
      <alignment horizontal="center" vertical="center" wrapText="1"/>
      <protection/>
    </xf>
    <xf numFmtId="0" fontId="24" fillId="36" borderId="16" xfId="55" applyFont="1" applyFill="1" applyBorder="1" applyAlignment="1" applyProtection="1">
      <alignment horizontal="center" vertical="center" wrapText="1"/>
      <protection locked="0"/>
    </xf>
    <xf numFmtId="191" fontId="24" fillId="36" borderId="14" xfId="73" applyFont="1" applyFill="1" applyBorder="1" applyAlignment="1" applyProtection="1">
      <alignment horizontal="center" vertical="center" wrapText="1"/>
      <protection/>
    </xf>
    <xf numFmtId="0" fontId="24" fillId="36" borderId="17" xfId="55" applyFont="1" applyFill="1" applyBorder="1" applyAlignment="1" applyProtection="1">
      <alignment horizontal="center" vertical="center" wrapText="1"/>
      <protection/>
    </xf>
    <xf numFmtId="203" fontId="24" fillId="36" borderId="17" xfId="55" applyNumberFormat="1" applyFont="1" applyFill="1" applyBorder="1" applyAlignment="1">
      <alignment horizontal="center" vertical="center" wrapText="1"/>
      <protection/>
    </xf>
    <xf numFmtId="0" fontId="24" fillId="36" borderId="18" xfId="55" applyFont="1" applyFill="1" applyBorder="1" applyAlignment="1" applyProtection="1">
      <alignment horizontal="center" vertical="center" wrapText="1"/>
      <protection locked="0"/>
    </xf>
    <xf numFmtId="0" fontId="24" fillId="36" borderId="19" xfId="55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44" fontId="24" fillId="0" borderId="10" xfId="0" applyNumberFormat="1" applyFont="1" applyFill="1" applyBorder="1" applyAlignment="1">
      <alignment horizontal="center" vertical="center" wrapText="1"/>
    </xf>
    <xf numFmtId="0" fontId="24" fillId="38" borderId="20" xfId="0" applyNumberFormat="1" applyFont="1" applyFill="1" applyBorder="1" applyAlignment="1">
      <alignment horizontal="center" vertical="center" wrapText="1"/>
    </xf>
    <xf numFmtId="3" fontId="24" fillId="10" borderId="21" xfId="0" applyNumberFormat="1" applyFont="1" applyFill="1" applyBorder="1" applyAlignment="1">
      <alignment horizontal="center" vertical="center" wrapText="1"/>
    </xf>
    <xf numFmtId="3" fontId="24" fillId="39" borderId="22" xfId="55" applyNumberFormat="1" applyFont="1" applyFill="1" applyBorder="1" applyAlignment="1" applyProtection="1">
      <alignment horizontal="center" vertical="center"/>
      <protection locked="0"/>
    </xf>
    <xf numFmtId="3" fontId="25" fillId="40" borderId="23" xfId="55" applyNumberFormat="1" applyFont="1" applyFill="1" applyBorder="1" applyAlignment="1" applyProtection="1">
      <alignment horizontal="center" vertical="center"/>
      <protection locked="0"/>
    </xf>
    <xf numFmtId="0" fontId="24" fillId="36" borderId="14" xfId="55" applyFont="1" applyFill="1" applyBorder="1" applyAlignment="1" applyProtection="1">
      <alignment horizontal="center" vertical="center" wrapText="1"/>
      <protection/>
    </xf>
    <xf numFmtId="203" fontId="24" fillId="36" borderId="14" xfId="55" applyNumberFormat="1" applyFont="1" applyFill="1" applyBorder="1" applyAlignment="1">
      <alignment horizontal="center" vertical="center" wrapText="1"/>
      <protection/>
    </xf>
    <xf numFmtId="0" fontId="24" fillId="36" borderId="24" xfId="55" applyFont="1" applyFill="1" applyBorder="1" applyAlignment="1" applyProtection="1">
      <alignment horizontal="center" vertical="center" wrapText="1"/>
      <protection locked="0"/>
    </xf>
    <xf numFmtId="0" fontId="24" fillId="36" borderId="16" xfId="55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justify" vertical="center" wrapText="1"/>
    </xf>
    <xf numFmtId="0" fontId="24" fillId="38" borderId="10" xfId="0" applyNumberFormat="1" applyFont="1" applyFill="1" applyBorder="1" applyAlignment="1">
      <alignment horizontal="center" vertical="center" wrapText="1"/>
    </xf>
    <xf numFmtId="3" fontId="24" fillId="10" borderId="10" xfId="0" applyNumberFormat="1" applyFont="1" applyFill="1" applyBorder="1" applyAlignment="1">
      <alignment horizontal="center" vertical="center" wrapText="1"/>
    </xf>
    <xf numFmtId="3" fontId="24" fillId="39" borderId="10" xfId="55" applyNumberFormat="1" applyFont="1" applyFill="1" applyBorder="1" applyAlignment="1" applyProtection="1">
      <alignment horizontal="center" vertical="center"/>
      <protection locked="0"/>
    </xf>
    <xf numFmtId="3" fontId="25" fillId="40" borderId="10" xfId="55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55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/>
    </xf>
    <xf numFmtId="213" fontId="25" fillId="40" borderId="23" xfId="55" applyNumberFormat="1" applyFont="1" applyFill="1" applyBorder="1" applyAlignment="1" applyProtection="1">
      <alignment horizontal="center" vertical="center"/>
      <protection locked="0"/>
    </xf>
    <xf numFmtId="0" fontId="24" fillId="0" borderId="10" xfId="55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44" fontId="5" fillId="0" borderId="0" xfId="55" applyNumberFormat="1" applyFont="1">
      <alignment/>
      <protection/>
    </xf>
    <xf numFmtId="14" fontId="24" fillId="36" borderId="19" xfId="55" applyNumberFormat="1" applyFont="1" applyFill="1" applyBorder="1" applyAlignment="1" applyProtection="1">
      <alignment horizontal="center" vertical="center" wrapText="1"/>
      <protection locked="0"/>
    </xf>
    <xf numFmtId="0" fontId="24" fillId="42" borderId="25" xfId="55" applyNumberFormat="1" applyFont="1" applyFill="1" applyBorder="1" applyAlignment="1">
      <alignment horizontal="left" vertical="center" wrapText="1"/>
      <protection/>
    </xf>
    <xf numFmtId="0" fontId="24" fillId="42" borderId="26" xfId="55" applyNumberFormat="1" applyFont="1" applyFill="1" applyBorder="1" applyAlignment="1">
      <alignment horizontal="left" vertical="center" wrapText="1"/>
      <protection/>
    </xf>
    <xf numFmtId="0" fontId="24" fillId="42" borderId="27" xfId="55" applyNumberFormat="1" applyFont="1" applyFill="1" applyBorder="1" applyAlignment="1">
      <alignment horizontal="left" vertical="center" wrapText="1"/>
      <protection/>
    </xf>
    <xf numFmtId="0" fontId="24" fillId="42" borderId="28" xfId="55" applyNumberFormat="1" applyFont="1" applyFill="1" applyBorder="1" applyAlignment="1">
      <alignment horizontal="left" vertical="center" wrapText="1"/>
      <protection/>
    </xf>
    <xf numFmtId="0" fontId="24" fillId="42" borderId="29" xfId="55" applyNumberFormat="1" applyFont="1" applyFill="1" applyBorder="1" applyAlignment="1">
      <alignment horizontal="left" vertical="center" wrapText="1"/>
      <protection/>
    </xf>
    <xf numFmtId="0" fontId="24" fillId="42" borderId="30" xfId="55" applyNumberFormat="1" applyFont="1" applyFill="1" applyBorder="1" applyAlignment="1">
      <alignment horizontal="left" vertical="center" wrapText="1"/>
      <protection/>
    </xf>
    <xf numFmtId="0" fontId="24" fillId="0" borderId="31" xfId="55" applyFont="1" applyFill="1" applyBorder="1" applyAlignment="1" applyProtection="1">
      <alignment horizontal="center" vertical="center"/>
      <protection locked="0"/>
    </xf>
    <xf numFmtId="0" fontId="24" fillId="0" borderId="32" xfId="55" applyFont="1" applyFill="1" applyBorder="1" applyAlignment="1" applyProtection="1">
      <alignment horizontal="center" vertical="center"/>
      <protection locked="0"/>
    </xf>
    <xf numFmtId="0" fontId="25" fillId="0" borderId="31" xfId="55" applyFont="1" applyFill="1" applyBorder="1" applyAlignment="1" applyProtection="1">
      <alignment horizontal="center" vertical="center" wrapText="1"/>
      <protection locked="0"/>
    </xf>
    <xf numFmtId="0" fontId="25" fillId="0" borderId="32" xfId="55" applyFont="1" applyFill="1" applyBorder="1" applyAlignment="1" applyProtection="1">
      <alignment horizontal="center" vertical="center" wrapText="1"/>
      <protection locked="0"/>
    </xf>
    <xf numFmtId="0" fontId="25" fillId="0" borderId="21" xfId="55" applyFont="1" applyFill="1" applyBorder="1" applyAlignment="1" applyProtection="1">
      <alignment horizontal="center" vertical="center" wrapText="1"/>
      <protection locked="0"/>
    </xf>
    <xf numFmtId="0" fontId="25" fillId="0" borderId="10" xfId="55" applyFont="1" applyFill="1" applyBorder="1" applyAlignment="1" applyProtection="1">
      <alignment horizontal="center" vertical="center" wrapText="1"/>
      <protection locked="0"/>
    </xf>
    <xf numFmtId="0" fontId="24" fillId="0" borderId="21" xfId="55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41" borderId="31" xfId="0" applyFont="1" applyFill="1" applyBorder="1" applyAlignment="1">
      <alignment horizontal="center" vertical="center" wrapText="1"/>
    </xf>
    <xf numFmtId="0" fontId="6" fillId="41" borderId="2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4" fontId="24" fillId="36" borderId="14" xfId="55" applyNumberFormat="1" applyFont="1" applyFill="1" applyBorder="1" applyAlignment="1" applyProtection="1">
      <alignment horizontal="center" vertical="center" wrapText="1"/>
      <protection locked="0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2 2" xfId="49"/>
    <cellStyle name="Moeda 3" xfId="50"/>
    <cellStyle name="Moeda 3 2" xfId="51"/>
    <cellStyle name="Moeda 4" xfId="52"/>
    <cellStyle name="Moeda 5" xfId="53"/>
    <cellStyle name="Neutro" xfId="54"/>
    <cellStyle name="Normal 2" xfId="55"/>
    <cellStyle name="Normal 2 2" xfId="56"/>
    <cellStyle name="Nota" xfId="57"/>
    <cellStyle name="Percent" xfId="58"/>
    <cellStyle name="Porcentagem 2" xfId="59"/>
    <cellStyle name="Ruim" xfId="60"/>
    <cellStyle name="Saída" xfId="61"/>
    <cellStyle name="Comma [0]" xfId="62"/>
    <cellStyle name="Separador de milhares 2" xfId="63"/>
    <cellStyle name="Separador de milhares 2 2" xfId="64"/>
    <cellStyle name="Separador de milhares 2 2 2" xfId="65"/>
    <cellStyle name="Separador de milhares 2 2 2 2" xfId="66"/>
    <cellStyle name="Separador de milhares 2 2 3" xfId="67"/>
    <cellStyle name="Separador de milhares 2 3" xfId="68"/>
    <cellStyle name="Separador de milhares 2 3 2" xfId="69"/>
    <cellStyle name="Separador de milhares 2 3 2 2" xfId="70"/>
    <cellStyle name="Separador de milhares 2 3 3" xfId="71"/>
    <cellStyle name="Separador de milhares 2 4" xfId="72"/>
    <cellStyle name="Separador de milhares 3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ítulo 5" xfId="81"/>
    <cellStyle name="Total" xfId="82"/>
    <cellStyle name="Comma" xfId="83"/>
  </cellStyles>
  <dxfs count="26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20097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20097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19.96.5\cont\Controle_de_Saldos_Atas%20Registro%20Pre&#231;o%20_CEO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008-2014 Ar Condicionado"/>
      <sheetName val="PP 356-2014medalas placas"/>
      <sheetName val="PP 719-2013-Livros"/>
      <sheetName val="PP003-2014- Mecânica"/>
      <sheetName val="copia"/>
      <sheetName val="PP 611-2013"/>
      <sheetName val="PP 596-2013 Aquis. Projetores"/>
      <sheetName val="PP 1020-2013 Passagens aéreas "/>
      <sheetName val="PP1127-2013 Material Expediente"/>
      <sheetName val="PE 0041-2013 Equi. Informática"/>
      <sheetName val="PP004-2014 Equip. Informática"/>
      <sheetName val="PP003-2014 Gêneros Alimentic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="90" zoomScaleNormal="90" zoomScalePageLayoutView="0" workbookViewId="0" topLeftCell="A1">
      <selection activeCell="G12" sqref="G12"/>
    </sheetView>
  </sheetViews>
  <sheetFormatPr defaultColWidth="9.7109375" defaultRowHeight="12.75"/>
  <cols>
    <col min="1" max="1" width="21.7109375" style="4" customWidth="1"/>
    <col min="2" max="2" width="8.421875" style="5" customWidth="1"/>
    <col min="3" max="3" width="12.8515625" style="11" customWidth="1"/>
    <col min="4" max="4" width="6.7109375" style="12" customWidth="1"/>
    <col min="5" max="5" width="37.00390625" style="13" bestFit="1" customWidth="1"/>
    <col min="6" max="6" width="11.57421875" style="6" customWidth="1"/>
    <col min="7" max="7" width="8.7109375" style="3" customWidth="1"/>
    <col min="8" max="8" width="9.140625" style="3" customWidth="1"/>
    <col min="9" max="9" width="13.7109375" style="3" customWidth="1"/>
    <col min="10" max="10" width="13.8515625" style="9" customWidth="1"/>
    <col min="11" max="11" width="13.28125" style="15" customWidth="1"/>
    <col min="12" max="12" width="7.7109375" style="14" customWidth="1"/>
    <col min="13" max="13" width="11.421875" style="2" customWidth="1"/>
    <col min="14" max="15" width="12.7109375" style="2" bestFit="1" customWidth="1"/>
    <col min="16" max="16" width="11.8515625" style="2" customWidth="1"/>
    <col min="17" max="17" width="11.7109375" style="2" customWidth="1"/>
    <col min="18" max="18" width="11.57421875" style="2" customWidth="1"/>
    <col min="19" max="19" width="11.421875" style="2" customWidth="1"/>
    <col min="20" max="20" width="11.8515625" style="2" customWidth="1"/>
    <col min="21" max="21" width="10.57421875" style="2" customWidth="1"/>
    <col min="22" max="22" width="11.28125" style="2" customWidth="1"/>
    <col min="23" max="24" width="11.421875" style="2" customWidth="1"/>
    <col min="25" max="25" width="11.57421875" style="2" customWidth="1"/>
    <col min="26" max="26" width="11.28125" style="2" customWidth="1"/>
    <col min="27" max="16384" width="9.7109375" style="2" customWidth="1"/>
  </cols>
  <sheetData>
    <row r="1" spans="1:26" ht="51.75" thickBot="1">
      <c r="A1" s="75" t="s">
        <v>54</v>
      </c>
      <c r="B1" s="76"/>
      <c r="C1" s="76"/>
      <c r="D1" s="77"/>
      <c r="E1" s="78" t="s">
        <v>48</v>
      </c>
      <c r="F1" s="79"/>
      <c r="G1" s="79"/>
      <c r="H1" s="79"/>
      <c r="I1" s="80"/>
      <c r="J1" s="78" t="s">
        <v>59</v>
      </c>
      <c r="K1" s="79"/>
      <c r="L1" s="80"/>
      <c r="M1" s="29" t="s">
        <v>58</v>
      </c>
      <c r="N1" s="29" t="s">
        <v>60</v>
      </c>
      <c r="O1" s="29" t="s">
        <v>61</v>
      </c>
      <c r="P1" s="29" t="s">
        <v>55</v>
      </c>
      <c r="Q1" s="29" t="s">
        <v>55</v>
      </c>
      <c r="R1" s="29" t="s">
        <v>55</v>
      </c>
      <c r="S1" s="29" t="s">
        <v>55</v>
      </c>
      <c r="T1" s="29" t="s">
        <v>55</v>
      </c>
      <c r="U1" s="29" t="s">
        <v>55</v>
      </c>
      <c r="V1" s="29" t="s">
        <v>55</v>
      </c>
      <c r="W1" s="29" t="s">
        <v>55</v>
      </c>
      <c r="X1" s="29" t="s">
        <v>55</v>
      </c>
      <c r="Y1" s="29" t="s">
        <v>55</v>
      </c>
      <c r="Z1" s="29" t="s">
        <v>55</v>
      </c>
    </row>
    <row r="2" spans="1:26" s="3" customFormat="1" ht="26.25" thickBot="1">
      <c r="A2" s="30" t="s">
        <v>3</v>
      </c>
      <c r="B2" s="31" t="s">
        <v>1</v>
      </c>
      <c r="C2" s="32" t="s">
        <v>17</v>
      </c>
      <c r="D2" s="33" t="s">
        <v>4</v>
      </c>
      <c r="E2" s="34" t="s">
        <v>6</v>
      </c>
      <c r="F2" s="32" t="s">
        <v>7</v>
      </c>
      <c r="G2" s="36" t="s">
        <v>16</v>
      </c>
      <c r="H2" s="35" t="s">
        <v>10</v>
      </c>
      <c r="I2" s="37" t="s">
        <v>5</v>
      </c>
      <c r="J2" s="38" t="s">
        <v>11</v>
      </c>
      <c r="K2" s="39" t="s">
        <v>0</v>
      </c>
      <c r="L2" s="40" t="s">
        <v>8</v>
      </c>
      <c r="M2" s="74">
        <v>43917</v>
      </c>
      <c r="N2" s="74">
        <v>44061</v>
      </c>
      <c r="O2" s="74">
        <v>44148</v>
      </c>
      <c r="P2" s="41" t="s">
        <v>2</v>
      </c>
      <c r="Q2" s="41" t="s">
        <v>2</v>
      </c>
      <c r="R2" s="41" t="s">
        <v>2</v>
      </c>
      <c r="S2" s="41" t="s">
        <v>2</v>
      </c>
      <c r="T2" s="41" t="s">
        <v>2</v>
      </c>
      <c r="U2" s="41" t="s">
        <v>2</v>
      </c>
      <c r="V2" s="41" t="s">
        <v>2</v>
      </c>
      <c r="W2" s="41" t="s">
        <v>2</v>
      </c>
      <c r="X2" s="41" t="s">
        <v>2</v>
      </c>
      <c r="Y2" s="41" t="s">
        <v>2</v>
      </c>
      <c r="Z2" s="41" t="s">
        <v>2</v>
      </c>
    </row>
    <row r="3" spans="1:26" ht="41.25" customHeight="1" thickBot="1">
      <c r="A3" s="83" t="s">
        <v>14</v>
      </c>
      <c r="B3" s="81" t="s">
        <v>12</v>
      </c>
      <c r="C3" s="61" t="s">
        <v>31</v>
      </c>
      <c r="D3" s="43">
        <v>1</v>
      </c>
      <c r="E3" s="44" t="s">
        <v>33</v>
      </c>
      <c r="F3" s="61" t="s">
        <v>15</v>
      </c>
      <c r="G3" s="61">
        <v>5</v>
      </c>
      <c r="H3" s="61">
        <v>20</v>
      </c>
      <c r="I3" s="45">
        <v>7.12</v>
      </c>
      <c r="J3" s="46">
        <v>15</v>
      </c>
      <c r="K3" s="47">
        <f aca="true" t="shared" si="0" ref="K3:K8">J3-(SUM(M3:Z3))</f>
        <v>14</v>
      </c>
      <c r="L3" s="48" t="str">
        <f aca="true" t="shared" si="1" ref="L3:L8">IF(K3&lt;0,"ATENÇÃO","OK")</f>
        <v>OK</v>
      </c>
      <c r="M3" s="49"/>
      <c r="N3" s="49">
        <v>1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39" thickBot="1">
      <c r="A4" s="84"/>
      <c r="B4" s="82"/>
      <c r="C4" s="61" t="s">
        <v>31</v>
      </c>
      <c r="D4" s="43">
        <v>2</v>
      </c>
      <c r="E4" s="44" t="s">
        <v>35</v>
      </c>
      <c r="F4" s="61" t="s">
        <v>15</v>
      </c>
      <c r="G4" s="61">
        <v>5</v>
      </c>
      <c r="H4" s="61">
        <v>20</v>
      </c>
      <c r="I4" s="45">
        <v>7.07</v>
      </c>
      <c r="J4" s="46">
        <v>110</v>
      </c>
      <c r="K4" s="47">
        <f t="shared" si="0"/>
        <v>80</v>
      </c>
      <c r="L4" s="48" t="str">
        <f t="shared" si="1"/>
        <v>OK</v>
      </c>
      <c r="M4" s="49"/>
      <c r="N4" s="49">
        <v>30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39" thickBot="1">
      <c r="A5" s="84"/>
      <c r="B5" s="82"/>
      <c r="C5" s="61" t="s">
        <v>31</v>
      </c>
      <c r="D5" s="43">
        <v>3</v>
      </c>
      <c r="E5" s="44" t="s">
        <v>50</v>
      </c>
      <c r="F5" s="61" t="s">
        <v>15</v>
      </c>
      <c r="G5" s="61">
        <v>5</v>
      </c>
      <c r="H5" s="61">
        <v>20</v>
      </c>
      <c r="I5" s="45">
        <v>9.72</v>
      </c>
      <c r="J5" s="46">
        <v>900</v>
      </c>
      <c r="K5" s="47">
        <f t="shared" si="0"/>
        <v>233</v>
      </c>
      <c r="L5" s="48" t="str">
        <f t="shared" si="1"/>
        <v>OK</v>
      </c>
      <c r="M5" s="49">
        <v>277</v>
      </c>
      <c r="N5" s="49">
        <v>210</v>
      </c>
      <c r="O5" s="49">
        <v>180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51.75" thickBot="1">
      <c r="A6" s="84"/>
      <c r="B6" s="82"/>
      <c r="C6" s="61" t="s">
        <v>31</v>
      </c>
      <c r="D6" s="43">
        <v>4</v>
      </c>
      <c r="E6" s="44" t="s">
        <v>51</v>
      </c>
      <c r="F6" s="61" t="s">
        <v>15</v>
      </c>
      <c r="G6" s="61">
        <v>5</v>
      </c>
      <c r="H6" s="61">
        <v>20</v>
      </c>
      <c r="I6" s="45">
        <v>9.06</v>
      </c>
      <c r="J6" s="46">
        <v>70</v>
      </c>
      <c r="K6" s="47">
        <f t="shared" si="0"/>
        <v>54</v>
      </c>
      <c r="L6" s="48" t="str">
        <f t="shared" si="1"/>
        <v>OK</v>
      </c>
      <c r="M6" s="49">
        <v>6</v>
      </c>
      <c r="N6" s="49">
        <v>10</v>
      </c>
      <c r="O6" s="6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39" thickBot="1">
      <c r="A7" s="84"/>
      <c r="B7" s="82"/>
      <c r="C7" s="61" t="s">
        <v>31</v>
      </c>
      <c r="D7" s="43">
        <v>5</v>
      </c>
      <c r="E7" s="44" t="s">
        <v>52</v>
      </c>
      <c r="F7" s="61" t="s">
        <v>15</v>
      </c>
      <c r="G7" s="61">
        <v>5</v>
      </c>
      <c r="H7" s="61">
        <v>20</v>
      </c>
      <c r="I7" s="45">
        <v>6.92</v>
      </c>
      <c r="J7" s="46">
        <v>334</v>
      </c>
      <c r="K7" s="47">
        <f t="shared" si="0"/>
        <v>198</v>
      </c>
      <c r="L7" s="48" t="str">
        <f t="shared" si="1"/>
        <v>OK</v>
      </c>
      <c r="M7" s="49">
        <v>21</v>
      </c>
      <c r="N7" s="49">
        <v>110</v>
      </c>
      <c r="O7" s="49">
        <v>5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51.75" customHeight="1" thickBot="1">
      <c r="A8" s="85"/>
      <c r="B8" s="60" t="s">
        <v>13</v>
      </c>
      <c r="C8" s="61" t="s">
        <v>31</v>
      </c>
      <c r="D8" s="43">
        <v>6</v>
      </c>
      <c r="E8" s="44" t="s">
        <v>53</v>
      </c>
      <c r="F8" s="61" t="s">
        <v>37</v>
      </c>
      <c r="G8" s="61">
        <v>5</v>
      </c>
      <c r="H8" s="61">
        <v>20</v>
      </c>
      <c r="I8" s="45">
        <v>1.48</v>
      </c>
      <c r="J8" s="46">
        <v>500</v>
      </c>
      <c r="K8" s="47">
        <f t="shared" si="0"/>
        <v>500</v>
      </c>
      <c r="L8" s="48" t="str">
        <f t="shared" si="1"/>
        <v>OK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ht="15">
      <c r="J9" s="1"/>
    </row>
    <row r="10" spans="6:15" ht="15">
      <c r="F10" s="15"/>
      <c r="G10" s="14"/>
      <c r="H10" s="2"/>
      <c r="I10" s="2"/>
      <c r="J10" s="2"/>
      <c r="K10" s="2"/>
      <c r="L10" s="2"/>
      <c r="N10" s="73">
        <f>N3*I3</f>
        <v>7.12</v>
      </c>
      <c r="O10" s="73">
        <f>O5*I5</f>
        <v>1749.6</v>
      </c>
    </row>
    <row r="11" spans="6:15" ht="15">
      <c r="F11" s="15"/>
      <c r="G11" s="14"/>
      <c r="H11" s="2"/>
      <c r="I11" s="2"/>
      <c r="J11" s="2"/>
      <c r="K11" s="2"/>
      <c r="L11" s="2"/>
      <c r="N11" s="73">
        <f>N4*I4</f>
        <v>212.1</v>
      </c>
      <c r="O11" s="73">
        <f>O7*I7</f>
        <v>34.6</v>
      </c>
    </row>
    <row r="12" spans="3:15" ht="15">
      <c r="C12" s="15"/>
      <c r="D12" s="14"/>
      <c r="E12" s="2"/>
      <c r="F12" s="2"/>
      <c r="G12" s="2"/>
      <c r="H12" s="2"/>
      <c r="I12" s="2"/>
      <c r="J12" s="2"/>
      <c r="K12" s="2"/>
      <c r="L12" s="2"/>
      <c r="N12" s="73">
        <f>N5*I5</f>
        <v>2041.2</v>
      </c>
      <c r="O12" s="73">
        <f>SUM(O10:O11)</f>
        <v>1784.2</v>
      </c>
    </row>
    <row r="13" spans="3:14" ht="15">
      <c r="C13" s="15"/>
      <c r="D13" s="14"/>
      <c r="E13" s="2"/>
      <c r="F13" s="2"/>
      <c r="G13" s="2"/>
      <c r="H13" s="2"/>
      <c r="I13" s="2"/>
      <c r="J13" s="2"/>
      <c r="K13" s="2"/>
      <c r="L13" s="2"/>
      <c r="N13" s="73">
        <f>N6*I6</f>
        <v>90.6</v>
      </c>
    </row>
    <row r="14" spans="3:14" ht="15">
      <c r="C14" s="15"/>
      <c r="D14" s="14"/>
      <c r="E14" s="2"/>
      <c r="F14" s="2"/>
      <c r="G14" s="2"/>
      <c r="H14" s="2"/>
      <c r="I14" s="2"/>
      <c r="J14" s="2"/>
      <c r="K14" s="2"/>
      <c r="L14" s="2"/>
      <c r="N14" s="73">
        <f>N7*I7</f>
        <v>761.2</v>
      </c>
    </row>
    <row r="15" spans="3:14" ht="15">
      <c r="C15" s="15"/>
      <c r="D15" s="14"/>
      <c r="E15" s="2"/>
      <c r="F15" s="2"/>
      <c r="G15" s="2"/>
      <c r="H15" s="2"/>
      <c r="I15" s="2"/>
      <c r="J15" s="2"/>
      <c r="K15" s="2"/>
      <c r="L15" s="2"/>
      <c r="N15" s="73">
        <f>SUM(N10:N14)</f>
        <v>3112.22</v>
      </c>
    </row>
    <row r="16" spans="6:12" ht="15">
      <c r="F16" s="15"/>
      <c r="G16" s="14"/>
      <c r="H16" s="2"/>
      <c r="I16" s="2"/>
      <c r="J16" s="2"/>
      <c r="K16" s="2"/>
      <c r="L16" s="2"/>
    </row>
    <row r="17" ht="15">
      <c r="J17" s="1"/>
    </row>
    <row r="18" ht="15">
      <c r="J18" s="1"/>
    </row>
    <row r="19" ht="15">
      <c r="J19" s="1"/>
    </row>
    <row r="20" ht="15">
      <c r="J20" s="1"/>
    </row>
    <row r="21" ht="15">
      <c r="J21" s="1"/>
    </row>
    <row r="22" ht="15">
      <c r="J22" s="1"/>
    </row>
    <row r="23" ht="15">
      <c r="J23" s="1"/>
    </row>
    <row r="24" ht="15">
      <c r="J24" s="1"/>
    </row>
    <row r="25" ht="15">
      <c r="J25" s="1"/>
    </row>
  </sheetData>
  <sheetProtection/>
  <mergeCells count="5">
    <mergeCell ref="A1:D1"/>
    <mergeCell ref="E1:I1"/>
    <mergeCell ref="J1:L1"/>
    <mergeCell ref="B3:B7"/>
    <mergeCell ref="A3:A8"/>
  </mergeCells>
  <conditionalFormatting sqref="M3:M6 M8">
    <cfRule type="cellIs" priority="21" dxfId="2" operator="greaterThan" stopIfTrue="1">
      <formula>0</formula>
    </cfRule>
    <cfRule type="cellIs" priority="22" dxfId="1" operator="greaterThan" stopIfTrue="1">
      <formula>0</formula>
    </cfRule>
    <cfRule type="cellIs" priority="23" dxfId="0" operator="greaterThan" stopIfTrue="1">
      <formula>0</formula>
    </cfRule>
  </conditionalFormatting>
  <conditionalFormatting sqref="R3:Z6 R8:Z8">
    <cfRule type="cellIs" priority="12" dxfId="2" operator="greaterThan" stopIfTrue="1">
      <formula>0</formula>
    </cfRule>
    <cfRule type="cellIs" priority="13" dxfId="1" operator="greaterThan" stopIfTrue="1">
      <formula>0</formula>
    </cfRule>
    <cfRule type="cellIs" priority="14" dxfId="0" operator="greaterThan" stopIfTrue="1">
      <formula>0</formula>
    </cfRule>
  </conditionalFormatting>
  <conditionalFormatting sqref="N3:Q6 N8:Q8 N6:N7">
    <cfRule type="cellIs" priority="15" dxfId="2" operator="greaterThan" stopIfTrue="1">
      <formula>0</formula>
    </cfRule>
    <cfRule type="cellIs" priority="16" dxfId="1" operator="greaterThan" stopIfTrue="1">
      <formula>0</formula>
    </cfRule>
    <cfRule type="cellIs" priority="17" dxfId="0" operator="greaterThan" stopIfTrue="1">
      <formula>0</formula>
    </cfRule>
  </conditionalFormatting>
  <conditionalFormatting sqref="M7">
    <cfRule type="cellIs" priority="9" dxfId="2" operator="greaterThan" stopIfTrue="1">
      <formula>0</formula>
    </cfRule>
    <cfRule type="cellIs" priority="10" dxfId="1" operator="greaterThan" stopIfTrue="1">
      <formula>0</formula>
    </cfRule>
    <cfRule type="cellIs" priority="11" dxfId="0" operator="greaterThan" stopIfTrue="1">
      <formula>0</formula>
    </cfRule>
  </conditionalFormatting>
  <conditionalFormatting sqref="R7:Z7">
    <cfRule type="cellIs" priority="3" dxfId="2" operator="greaterThan" stopIfTrue="1">
      <formula>0</formula>
    </cfRule>
    <cfRule type="cellIs" priority="4" dxfId="1" operator="greaterThan" stopIfTrue="1">
      <formula>0</formula>
    </cfRule>
    <cfRule type="cellIs" priority="5" dxfId="0" operator="greaterThan" stopIfTrue="1">
      <formula>0</formula>
    </cfRule>
  </conditionalFormatting>
  <conditionalFormatting sqref="N7:Q7">
    <cfRule type="cellIs" priority="6" dxfId="2" operator="greaterThan" stopIfTrue="1">
      <formula>0</formula>
    </cfRule>
    <cfRule type="cellIs" priority="7" dxfId="1" operator="greaterThan" stopIfTrue="1">
      <formula>0</formula>
    </cfRule>
    <cfRule type="cellIs" priority="8" dxfId="0" operator="greaterThan" stopIfTrue="1">
      <formula>0</formula>
    </cfRule>
  </conditionalFormatting>
  <conditionalFormatting sqref="M3:Z8">
    <cfRule type="cellIs" priority="1" dxfId="6" operator="greaterThan" stopIfTrue="1">
      <formula>0</formula>
    </cfRule>
    <cfRule type="cellIs" priority="2" dxfId="6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zoomScale="90" zoomScaleNormal="90" zoomScalePageLayoutView="0" workbookViewId="0" topLeftCell="B1">
      <selection activeCell="M7" sqref="M7"/>
    </sheetView>
  </sheetViews>
  <sheetFormatPr defaultColWidth="9.7109375" defaultRowHeight="12.75"/>
  <cols>
    <col min="1" max="1" width="21.7109375" style="4" customWidth="1"/>
    <col min="2" max="2" width="8.421875" style="5" customWidth="1"/>
    <col min="3" max="3" width="10.28125" style="11" customWidth="1"/>
    <col min="4" max="4" width="5.28125" style="12" bestFit="1" customWidth="1"/>
    <col min="5" max="5" width="37.00390625" style="13" bestFit="1" customWidth="1"/>
    <col min="6" max="6" width="10.57421875" style="6" customWidth="1"/>
    <col min="7" max="7" width="9.28125" style="3" customWidth="1"/>
    <col min="8" max="8" width="8.140625" style="3" customWidth="1"/>
    <col min="9" max="9" width="13.7109375" style="3" customWidth="1"/>
    <col min="10" max="10" width="13.8515625" style="9" customWidth="1"/>
    <col min="11" max="11" width="13.28125" style="15" customWidth="1"/>
    <col min="12" max="12" width="12.57421875" style="14" customWidth="1"/>
    <col min="13" max="13" width="11.8515625" style="10" bestFit="1" customWidth="1"/>
    <col min="14" max="16" width="10.57421875" style="10" bestFit="1" customWidth="1"/>
    <col min="17" max="18" width="10.57421875" style="8" bestFit="1" customWidth="1"/>
    <col min="19" max="24" width="10.57421875" style="2" bestFit="1" customWidth="1"/>
    <col min="25" max="16384" width="9.7109375" style="2" customWidth="1"/>
  </cols>
  <sheetData>
    <row r="1" spans="1:24" ht="39" customHeight="1" thickBot="1">
      <c r="A1" s="75" t="s">
        <v>54</v>
      </c>
      <c r="B1" s="76"/>
      <c r="C1" s="76"/>
      <c r="D1" s="77"/>
      <c r="E1" s="78" t="s">
        <v>48</v>
      </c>
      <c r="F1" s="79"/>
      <c r="G1" s="79"/>
      <c r="H1" s="79"/>
      <c r="I1" s="80"/>
      <c r="J1" s="78" t="s">
        <v>47</v>
      </c>
      <c r="K1" s="79"/>
      <c r="L1" s="80"/>
      <c r="M1" s="29" t="s">
        <v>62</v>
      </c>
      <c r="N1" s="29" t="s">
        <v>63</v>
      </c>
      <c r="O1" s="29" t="s">
        <v>64</v>
      </c>
      <c r="P1" s="29" t="s">
        <v>65</v>
      </c>
      <c r="Q1" s="29" t="s">
        <v>66</v>
      </c>
      <c r="R1" s="29" t="s">
        <v>67</v>
      </c>
      <c r="S1" s="29" t="s">
        <v>68</v>
      </c>
      <c r="T1" s="29" t="s">
        <v>55</v>
      </c>
      <c r="U1" s="29" t="s">
        <v>55</v>
      </c>
      <c r="V1" s="29" t="s">
        <v>55</v>
      </c>
      <c r="W1" s="29" t="s">
        <v>55</v>
      </c>
      <c r="X1" s="29" t="s">
        <v>55</v>
      </c>
    </row>
    <row r="2" spans="1:24" s="3" customFormat="1" ht="25.5">
      <c r="A2" s="30" t="s">
        <v>3</v>
      </c>
      <c r="B2" s="31" t="s">
        <v>1</v>
      </c>
      <c r="C2" s="32" t="s">
        <v>17</v>
      </c>
      <c r="D2" s="33" t="s">
        <v>4</v>
      </c>
      <c r="E2" s="34" t="s">
        <v>6</v>
      </c>
      <c r="F2" s="32" t="s">
        <v>7</v>
      </c>
      <c r="G2" s="36" t="s">
        <v>16</v>
      </c>
      <c r="H2" s="35" t="s">
        <v>10</v>
      </c>
      <c r="I2" s="37" t="s">
        <v>5</v>
      </c>
      <c r="J2" s="50" t="s">
        <v>11</v>
      </c>
      <c r="K2" s="51" t="s">
        <v>0</v>
      </c>
      <c r="L2" s="52" t="s">
        <v>8</v>
      </c>
      <c r="M2" s="97">
        <v>44049</v>
      </c>
      <c r="N2" s="97">
        <v>44070</v>
      </c>
      <c r="O2" s="97">
        <v>44070</v>
      </c>
      <c r="P2" s="97">
        <v>44082</v>
      </c>
      <c r="Q2" s="97">
        <v>44125</v>
      </c>
      <c r="R2" s="97">
        <v>44131</v>
      </c>
      <c r="S2" s="97">
        <v>44144</v>
      </c>
      <c r="T2" s="53" t="s">
        <v>2</v>
      </c>
      <c r="U2" s="53" t="s">
        <v>2</v>
      </c>
      <c r="V2" s="53" t="s">
        <v>2</v>
      </c>
      <c r="W2" s="53" t="s">
        <v>2</v>
      </c>
      <c r="X2" s="53" t="s">
        <v>2</v>
      </c>
    </row>
    <row r="3" spans="1:24" ht="38.25">
      <c r="A3" s="86" t="s">
        <v>32</v>
      </c>
      <c r="B3" s="81" t="s">
        <v>38</v>
      </c>
      <c r="C3" s="71" t="s">
        <v>31</v>
      </c>
      <c r="D3" s="43">
        <v>7</v>
      </c>
      <c r="E3" s="54" t="s">
        <v>33</v>
      </c>
      <c r="F3" s="42" t="s">
        <v>15</v>
      </c>
      <c r="G3" s="42">
        <v>5</v>
      </c>
      <c r="H3" s="42">
        <v>20</v>
      </c>
      <c r="I3" s="45">
        <v>7.03</v>
      </c>
      <c r="J3" s="55">
        <v>2650</v>
      </c>
      <c r="K3" s="56">
        <f aca="true" t="shared" si="0" ref="K3:K11">J3-(SUM(M3:X3))</f>
        <v>1950</v>
      </c>
      <c r="L3" s="57" t="str">
        <f aca="true" t="shared" si="1" ref="L3:L11">IF(K3&lt;0,"ATENÇÃO","OK")</f>
        <v>OK</v>
      </c>
      <c r="M3" s="58">
        <v>50</v>
      </c>
      <c r="N3" s="58"/>
      <c r="O3" s="58">
        <v>400</v>
      </c>
      <c r="P3" s="58"/>
      <c r="Q3" s="58"/>
      <c r="R3" s="58"/>
      <c r="S3" s="58">
        <v>250</v>
      </c>
      <c r="T3" s="58"/>
      <c r="U3" s="58"/>
      <c r="V3" s="58"/>
      <c r="W3" s="58"/>
      <c r="X3" s="58"/>
    </row>
    <row r="4" spans="1:24" ht="38.25">
      <c r="A4" s="86"/>
      <c r="B4" s="82"/>
      <c r="C4" s="71" t="s">
        <v>31</v>
      </c>
      <c r="D4" s="43">
        <v>8</v>
      </c>
      <c r="E4" s="54" t="s">
        <v>34</v>
      </c>
      <c r="F4" s="42" t="s">
        <v>15</v>
      </c>
      <c r="G4" s="42">
        <v>5</v>
      </c>
      <c r="H4" s="42">
        <v>20</v>
      </c>
      <c r="I4" s="45">
        <v>6.88</v>
      </c>
      <c r="J4" s="55">
        <v>2160</v>
      </c>
      <c r="K4" s="56">
        <f t="shared" si="0"/>
        <v>2150</v>
      </c>
      <c r="L4" s="57" t="str">
        <f t="shared" si="1"/>
        <v>OK</v>
      </c>
      <c r="M4" s="58">
        <v>10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38.25">
      <c r="A5" s="86"/>
      <c r="B5" s="82"/>
      <c r="C5" s="71" t="s">
        <v>31</v>
      </c>
      <c r="D5" s="43">
        <v>9</v>
      </c>
      <c r="E5" s="54" t="s">
        <v>39</v>
      </c>
      <c r="F5" s="42" t="s">
        <v>15</v>
      </c>
      <c r="G5" s="42">
        <v>5</v>
      </c>
      <c r="H5" s="42">
        <v>20</v>
      </c>
      <c r="I5" s="45">
        <v>7.04</v>
      </c>
      <c r="J5" s="55">
        <v>50</v>
      </c>
      <c r="K5" s="56">
        <f t="shared" si="0"/>
        <v>50</v>
      </c>
      <c r="L5" s="57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4" ht="38.25">
      <c r="A6" s="86"/>
      <c r="B6" s="82"/>
      <c r="C6" s="71" t="s">
        <v>31</v>
      </c>
      <c r="D6" s="43">
        <v>10</v>
      </c>
      <c r="E6" s="54" t="s">
        <v>35</v>
      </c>
      <c r="F6" s="42" t="s">
        <v>15</v>
      </c>
      <c r="G6" s="42">
        <v>5</v>
      </c>
      <c r="H6" s="42">
        <v>20</v>
      </c>
      <c r="I6" s="45">
        <v>7.03</v>
      </c>
      <c r="J6" s="55">
        <v>2000</v>
      </c>
      <c r="K6" s="56">
        <f t="shared" si="0"/>
        <v>1993</v>
      </c>
      <c r="L6" s="57" t="str">
        <f t="shared" si="1"/>
        <v>OK</v>
      </c>
      <c r="M6" s="58"/>
      <c r="N6" s="58"/>
      <c r="O6" s="58"/>
      <c r="P6" s="58"/>
      <c r="Q6" s="58"/>
      <c r="R6" s="58">
        <v>7</v>
      </c>
      <c r="S6" s="58"/>
      <c r="T6" s="58"/>
      <c r="U6" s="58"/>
      <c r="V6" s="58"/>
      <c r="W6" s="58"/>
      <c r="X6" s="58"/>
    </row>
    <row r="7" spans="1:24" ht="38.25">
      <c r="A7" s="86"/>
      <c r="B7" s="82"/>
      <c r="C7" s="71" t="s">
        <v>31</v>
      </c>
      <c r="D7" s="43">
        <v>11</v>
      </c>
      <c r="E7" s="54" t="s">
        <v>40</v>
      </c>
      <c r="F7" s="42" t="s">
        <v>15</v>
      </c>
      <c r="G7" s="42">
        <v>5</v>
      </c>
      <c r="H7" s="42">
        <v>20</v>
      </c>
      <c r="I7" s="45">
        <v>9.57</v>
      </c>
      <c r="J7" s="55">
        <v>5200</v>
      </c>
      <c r="K7" s="56">
        <f t="shared" si="0"/>
        <v>5090</v>
      </c>
      <c r="L7" s="57" t="str">
        <f t="shared" si="1"/>
        <v>OK</v>
      </c>
      <c r="M7" s="58">
        <v>10</v>
      </c>
      <c r="N7" s="58"/>
      <c r="O7" s="58">
        <v>100</v>
      </c>
      <c r="P7" s="58"/>
      <c r="Q7" s="58"/>
      <c r="R7" s="58"/>
      <c r="S7" s="58"/>
      <c r="T7" s="58"/>
      <c r="U7" s="58"/>
      <c r="V7" s="58"/>
      <c r="W7" s="58"/>
      <c r="X7" s="58"/>
    </row>
    <row r="8" spans="1:24" ht="51">
      <c r="A8" s="86"/>
      <c r="B8" s="82"/>
      <c r="C8" s="71" t="s">
        <v>31</v>
      </c>
      <c r="D8" s="43">
        <v>12</v>
      </c>
      <c r="E8" s="72" t="s">
        <v>36</v>
      </c>
      <c r="F8" s="59" t="s">
        <v>15</v>
      </c>
      <c r="G8" s="59">
        <v>5</v>
      </c>
      <c r="H8" s="59">
        <v>20</v>
      </c>
      <c r="I8" s="45">
        <v>9.77</v>
      </c>
      <c r="J8" s="55">
        <v>1650</v>
      </c>
      <c r="K8" s="56">
        <f t="shared" si="0"/>
        <v>1300</v>
      </c>
      <c r="L8" s="57" t="str">
        <f t="shared" si="1"/>
        <v>OK</v>
      </c>
      <c r="M8" s="58"/>
      <c r="N8" s="58">
        <v>250</v>
      </c>
      <c r="O8" s="58"/>
      <c r="P8" s="58"/>
      <c r="Q8" s="58">
        <v>50</v>
      </c>
      <c r="R8" s="58"/>
      <c r="S8" s="58">
        <v>50</v>
      </c>
      <c r="T8" s="58"/>
      <c r="U8" s="58"/>
      <c r="V8" s="58"/>
      <c r="W8" s="58"/>
      <c r="X8" s="58"/>
    </row>
    <row r="9" spans="1:24" ht="38.25">
      <c r="A9" s="86"/>
      <c r="B9" s="82"/>
      <c r="C9" s="71" t="s">
        <v>31</v>
      </c>
      <c r="D9" s="43">
        <v>13</v>
      </c>
      <c r="E9" s="72" t="s">
        <v>41</v>
      </c>
      <c r="F9" s="71" t="s">
        <v>15</v>
      </c>
      <c r="G9" s="71">
        <v>5</v>
      </c>
      <c r="H9" s="71">
        <v>20</v>
      </c>
      <c r="I9" s="45">
        <v>6.87</v>
      </c>
      <c r="J9" s="55">
        <v>1800</v>
      </c>
      <c r="K9" s="56">
        <f t="shared" si="0"/>
        <v>1575</v>
      </c>
      <c r="L9" s="57" t="str">
        <f t="shared" si="1"/>
        <v>OK</v>
      </c>
      <c r="M9" s="58">
        <v>10</v>
      </c>
      <c r="N9" s="58"/>
      <c r="O9" s="58">
        <v>100</v>
      </c>
      <c r="P9" s="58">
        <v>10</v>
      </c>
      <c r="Q9" s="58">
        <v>5</v>
      </c>
      <c r="R9" s="58"/>
      <c r="S9" s="58">
        <v>100</v>
      </c>
      <c r="T9" s="58"/>
      <c r="U9" s="58"/>
      <c r="V9" s="58"/>
      <c r="W9" s="58"/>
      <c r="X9" s="58"/>
    </row>
    <row r="10" spans="1:24" ht="38.25">
      <c r="A10" s="86"/>
      <c r="B10" s="87"/>
      <c r="C10" s="71" t="s">
        <v>31</v>
      </c>
      <c r="D10" s="43">
        <v>14</v>
      </c>
      <c r="E10" s="72" t="s">
        <v>57</v>
      </c>
      <c r="F10" s="71" t="s">
        <v>15</v>
      </c>
      <c r="G10" s="71">
        <v>5</v>
      </c>
      <c r="H10" s="71">
        <v>20</v>
      </c>
      <c r="I10" s="45">
        <v>5.76</v>
      </c>
      <c r="J10" s="55">
        <v>100</v>
      </c>
      <c r="K10" s="56">
        <f t="shared" si="0"/>
        <v>100</v>
      </c>
      <c r="L10" s="57" t="str">
        <f t="shared" si="1"/>
        <v>OK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</row>
    <row r="11" spans="1:24" ht="44.25" customHeight="1">
      <c r="A11" s="86"/>
      <c r="B11" s="70" t="s">
        <v>56</v>
      </c>
      <c r="C11" s="71" t="s">
        <v>31</v>
      </c>
      <c r="D11" s="43">
        <v>15</v>
      </c>
      <c r="E11" s="72" t="s">
        <v>53</v>
      </c>
      <c r="F11" s="59" t="s">
        <v>37</v>
      </c>
      <c r="G11" s="59">
        <v>5</v>
      </c>
      <c r="H11" s="59">
        <v>20</v>
      </c>
      <c r="I11" s="45">
        <v>1.19</v>
      </c>
      <c r="J11" s="55">
        <v>350</v>
      </c>
      <c r="K11" s="56">
        <f t="shared" si="0"/>
        <v>0</v>
      </c>
      <c r="L11" s="57" t="str">
        <f t="shared" si="1"/>
        <v>OK</v>
      </c>
      <c r="M11" s="58">
        <v>350</v>
      </c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0:16" ht="15">
      <c r="J12" s="1"/>
      <c r="M12" s="7"/>
      <c r="N12" s="7"/>
      <c r="O12" s="7"/>
      <c r="P12" s="7"/>
    </row>
    <row r="13" spans="10:16" ht="15">
      <c r="J13" s="1"/>
      <c r="M13" s="7"/>
      <c r="N13" s="7"/>
      <c r="O13" s="7"/>
      <c r="P13" s="7"/>
    </row>
    <row r="14" spans="10:16" ht="15">
      <c r="J14" s="1"/>
      <c r="M14" s="7"/>
      <c r="N14" s="7"/>
      <c r="O14" s="7"/>
      <c r="P14" s="7"/>
    </row>
    <row r="15" spans="10:16" ht="15">
      <c r="J15" s="1"/>
      <c r="M15" s="7"/>
      <c r="N15" s="7"/>
      <c r="O15" s="7"/>
      <c r="P15" s="7"/>
    </row>
    <row r="16" spans="10:16" ht="15">
      <c r="J16" s="1"/>
      <c r="M16" s="7"/>
      <c r="N16" s="7"/>
      <c r="O16" s="7"/>
      <c r="P16" s="7"/>
    </row>
    <row r="17" spans="10:16" ht="15">
      <c r="J17" s="1"/>
      <c r="M17" s="7"/>
      <c r="N17" s="7"/>
      <c r="O17" s="7"/>
      <c r="P17" s="7"/>
    </row>
    <row r="18" spans="10:16" ht="15">
      <c r="J18" s="1"/>
      <c r="M18" s="7"/>
      <c r="N18" s="7"/>
      <c r="O18" s="7"/>
      <c r="P18" s="7"/>
    </row>
    <row r="19" spans="10:16" ht="15">
      <c r="J19" s="1"/>
      <c r="M19" s="7"/>
      <c r="N19" s="7"/>
      <c r="O19" s="7"/>
      <c r="P19" s="7"/>
    </row>
    <row r="20" spans="10:16" ht="15">
      <c r="J20" s="1"/>
      <c r="M20" s="7"/>
      <c r="N20" s="7"/>
      <c r="O20" s="7"/>
      <c r="P20" s="7"/>
    </row>
    <row r="21" spans="10:16" ht="15">
      <c r="J21" s="1"/>
      <c r="M21" s="7"/>
      <c r="N21" s="7"/>
      <c r="O21" s="7"/>
      <c r="P21" s="7"/>
    </row>
    <row r="22" spans="10:16" ht="15">
      <c r="J22" s="1"/>
      <c r="M22" s="7"/>
      <c r="N22" s="7"/>
      <c r="O22" s="7"/>
      <c r="P22" s="7"/>
    </row>
    <row r="23" spans="10:16" ht="15">
      <c r="J23" s="1"/>
      <c r="M23" s="7"/>
      <c r="N23" s="7"/>
      <c r="O23" s="7"/>
      <c r="P23" s="7"/>
    </row>
    <row r="24" spans="10:16" ht="15">
      <c r="J24" s="1"/>
      <c r="M24" s="7"/>
      <c r="N24" s="7"/>
      <c r="O24" s="7"/>
      <c r="P24" s="7"/>
    </row>
    <row r="25" spans="10:16" ht="15">
      <c r="J25" s="1"/>
      <c r="M25" s="7"/>
      <c r="N25" s="7"/>
      <c r="O25" s="7"/>
      <c r="P25" s="7"/>
    </row>
    <row r="26" spans="10:16" ht="15">
      <c r="J26" s="1"/>
      <c r="M26" s="7"/>
      <c r="N26" s="7"/>
      <c r="O26" s="7"/>
      <c r="P26" s="7"/>
    </row>
    <row r="27" spans="10:16" ht="15">
      <c r="J27" s="1"/>
      <c r="M27" s="7"/>
      <c r="N27" s="7"/>
      <c r="O27" s="7"/>
      <c r="P27" s="7"/>
    </row>
    <row r="28" spans="10:16" ht="15">
      <c r="J28" s="1"/>
      <c r="M28" s="7"/>
      <c r="N28" s="7"/>
      <c r="O28" s="7"/>
      <c r="P28" s="7"/>
    </row>
  </sheetData>
  <sheetProtection/>
  <mergeCells count="5">
    <mergeCell ref="A1:D1"/>
    <mergeCell ref="E1:I1"/>
    <mergeCell ref="J1:L1"/>
    <mergeCell ref="A3:A11"/>
    <mergeCell ref="B3:B10"/>
  </mergeCells>
  <conditionalFormatting sqref="T3:X11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M3:S11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zoomScale="80" zoomScaleNormal="80" zoomScalePageLayoutView="0" workbookViewId="0" topLeftCell="A1">
      <selection activeCell="L8" sqref="L8"/>
    </sheetView>
  </sheetViews>
  <sheetFormatPr defaultColWidth="9.140625" defaultRowHeight="12.75"/>
  <cols>
    <col min="3" max="3" width="53.7109375" style="0" customWidth="1"/>
    <col min="6" max="6" width="11.8515625" style="0" customWidth="1"/>
    <col min="7" max="7" width="12.140625" style="0" customWidth="1"/>
    <col min="8" max="8" width="12.00390625" style="0" customWidth="1"/>
    <col min="9" max="9" width="11.421875" style="0" customWidth="1"/>
    <col min="10" max="10" width="13.7109375" style="0" customWidth="1"/>
    <col min="11" max="11" width="11.8515625" style="0" customWidth="1"/>
    <col min="12" max="12" width="12.7109375" style="0" customWidth="1"/>
    <col min="13" max="13" width="12.00390625" style="0" customWidth="1"/>
    <col min="14" max="14" width="11.00390625" style="0" customWidth="1"/>
    <col min="15" max="15" width="13.140625" style="0" customWidth="1"/>
    <col min="16" max="17" width="12.00390625" style="0" customWidth="1"/>
  </cols>
  <sheetData>
    <row r="1" spans="1:17" ht="37.5" customHeight="1">
      <c r="A1" s="94" t="s">
        <v>49</v>
      </c>
      <c r="B1" s="95"/>
      <c r="C1" s="95"/>
      <c r="D1" s="95"/>
      <c r="E1" s="95"/>
      <c r="F1" s="96"/>
      <c r="G1" s="88" t="s">
        <v>46</v>
      </c>
      <c r="H1" s="88"/>
      <c r="I1" s="88"/>
      <c r="J1" s="90" t="s">
        <v>29</v>
      </c>
      <c r="K1" s="88" t="s">
        <v>30</v>
      </c>
      <c r="L1" s="88"/>
      <c r="M1" s="88"/>
      <c r="N1" s="89" t="s">
        <v>28</v>
      </c>
      <c r="O1" s="88" t="s">
        <v>45</v>
      </c>
      <c r="P1" s="88"/>
      <c r="Q1" s="88"/>
    </row>
    <row r="2" spans="1:17" ht="30">
      <c r="A2" s="25" t="s">
        <v>18</v>
      </c>
      <c r="B2" s="25" t="s">
        <v>9</v>
      </c>
      <c r="C2" s="22" t="s">
        <v>19</v>
      </c>
      <c r="D2" s="22" t="s">
        <v>20</v>
      </c>
      <c r="E2" s="22" t="s">
        <v>21</v>
      </c>
      <c r="F2" s="22" t="s">
        <v>22</v>
      </c>
      <c r="G2" s="26" t="s">
        <v>44</v>
      </c>
      <c r="H2" s="27" t="s">
        <v>43</v>
      </c>
      <c r="I2" s="20" t="s">
        <v>24</v>
      </c>
      <c r="J2" s="91"/>
      <c r="K2" s="26" t="s">
        <v>23</v>
      </c>
      <c r="L2" s="27" t="s">
        <v>43</v>
      </c>
      <c r="M2" s="20" t="s">
        <v>24</v>
      </c>
      <c r="N2" s="89"/>
      <c r="O2" s="26" t="s">
        <v>23</v>
      </c>
      <c r="P2" s="27" t="s">
        <v>43</v>
      </c>
      <c r="Q2" s="20" t="s">
        <v>24</v>
      </c>
    </row>
    <row r="3" spans="1:17" ht="47.25" customHeight="1">
      <c r="A3" s="92" t="s">
        <v>12</v>
      </c>
      <c r="B3" s="62">
        <v>1</v>
      </c>
      <c r="C3" s="63" t="s">
        <v>33</v>
      </c>
      <c r="D3" s="23" t="s">
        <v>42</v>
      </c>
      <c r="E3" s="25">
        <v>15</v>
      </c>
      <c r="F3" s="64" t="s">
        <v>15</v>
      </c>
      <c r="G3" s="26">
        <v>5</v>
      </c>
      <c r="H3" s="27">
        <v>10</v>
      </c>
      <c r="I3" s="19"/>
      <c r="J3" s="65">
        <f>SUM(G3+H3+I3)</f>
        <v>15</v>
      </c>
      <c r="K3" s="24">
        <v>1</v>
      </c>
      <c r="L3" s="18"/>
      <c r="M3" s="17"/>
      <c r="N3" s="28">
        <f>G3+H3+I3-K3-L3-M3</f>
        <v>14</v>
      </c>
      <c r="O3" s="66">
        <f aca="true" t="shared" si="0" ref="O3:Q7">G3-K3</f>
        <v>4</v>
      </c>
      <c r="P3" s="67">
        <f t="shared" si="0"/>
        <v>10</v>
      </c>
      <c r="Q3" s="68">
        <f t="shared" si="0"/>
        <v>0</v>
      </c>
    </row>
    <row r="4" spans="1:17" ht="47.25" customHeight="1">
      <c r="A4" s="93"/>
      <c r="B4" s="62">
        <v>2</v>
      </c>
      <c r="C4" s="63" t="s">
        <v>35</v>
      </c>
      <c r="D4" s="23" t="s">
        <v>25</v>
      </c>
      <c r="E4" s="25">
        <v>110</v>
      </c>
      <c r="F4" s="64" t="s">
        <v>15</v>
      </c>
      <c r="G4" s="26">
        <v>50</v>
      </c>
      <c r="H4" s="27"/>
      <c r="I4" s="20">
        <v>60</v>
      </c>
      <c r="J4" s="65">
        <f>SUM(G4+H4+I4)</f>
        <v>110</v>
      </c>
      <c r="K4" s="24">
        <v>30</v>
      </c>
      <c r="L4" s="18"/>
      <c r="M4" s="17"/>
      <c r="N4" s="28">
        <f>G4+H4+I4-K4-L4-M4</f>
        <v>80</v>
      </c>
      <c r="O4" s="66">
        <f t="shared" si="0"/>
        <v>20</v>
      </c>
      <c r="P4" s="67">
        <f t="shared" si="0"/>
        <v>0</v>
      </c>
      <c r="Q4" s="68">
        <f t="shared" si="0"/>
        <v>60</v>
      </c>
    </row>
    <row r="5" spans="1:17" ht="42.75" customHeight="1">
      <c r="A5" s="93"/>
      <c r="B5" s="62">
        <v>3</v>
      </c>
      <c r="C5" s="63" t="s">
        <v>50</v>
      </c>
      <c r="D5" s="23" t="s">
        <v>26</v>
      </c>
      <c r="E5" s="25">
        <v>900</v>
      </c>
      <c r="F5" s="64" t="s">
        <v>15</v>
      </c>
      <c r="G5" s="26">
        <v>300</v>
      </c>
      <c r="H5" s="27">
        <v>600</v>
      </c>
      <c r="I5" s="20"/>
      <c r="J5" s="65">
        <f>SUM(G5+H5+I5)</f>
        <v>900</v>
      </c>
      <c r="K5" s="24">
        <v>210</v>
      </c>
      <c r="L5" s="18">
        <v>457</v>
      </c>
      <c r="M5" s="17"/>
      <c r="N5" s="28">
        <f>G5+H5+I5-K5-L5-M5</f>
        <v>233</v>
      </c>
      <c r="O5" s="66">
        <f t="shared" si="0"/>
        <v>90</v>
      </c>
      <c r="P5" s="67">
        <f t="shared" si="0"/>
        <v>143</v>
      </c>
      <c r="Q5" s="68">
        <f t="shared" si="0"/>
        <v>0</v>
      </c>
    </row>
    <row r="6" spans="1:17" ht="58.5" customHeight="1">
      <c r="A6" s="93"/>
      <c r="B6" s="62">
        <v>4</v>
      </c>
      <c r="C6" s="63" t="s">
        <v>51</v>
      </c>
      <c r="D6" s="23" t="s">
        <v>26</v>
      </c>
      <c r="E6" s="25">
        <v>70</v>
      </c>
      <c r="F6" s="64" t="s">
        <v>15</v>
      </c>
      <c r="G6" s="26">
        <v>10</v>
      </c>
      <c r="H6" s="27">
        <v>60</v>
      </c>
      <c r="I6" s="20"/>
      <c r="J6" s="65">
        <f>SUM(G6+H6+I6)</f>
        <v>70</v>
      </c>
      <c r="K6" s="24">
        <v>10</v>
      </c>
      <c r="L6" s="18">
        <v>6</v>
      </c>
      <c r="M6" s="17"/>
      <c r="N6" s="28">
        <f>G6+H6+I6-K6-L6-M6</f>
        <v>54</v>
      </c>
      <c r="O6" s="66">
        <f t="shared" si="0"/>
        <v>0</v>
      </c>
      <c r="P6" s="67">
        <f t="shared" si="0"/>
        <v>54</v>
      </c>
      <c r="Q6" s="68">
        <f t="shared" si="0"/>
        <v>0</v>
      </c>
    </row>
    <row r="7" spans="1:17" ht="58.5" customHeight="1">
      <c r="A7" s="93"/>
      <c r="B7" s="62">
        <v>5</v>
      </c>
      <c r="C7" s="63" t="s">
        <v>52</v>
      </c>
      <c r="D7" s="23" t="s">
        <v>27</v>
      </c>
      <c r="E7" s="25">
        <v>334</v>
      </c>
      <c r="F7" s="64" t="s">
        <v>15</v>
      </c>
      <c r="G7" s="26">
        <v>150</v>
      </c>
      <c r="H7" s="27">
        <v>150</v>
      </c>
      <c r="I7" s="20">
        <v>34</v>
      </c>
      <c r="J7" s="65">
        <f>SUM(G7+H7+I7)</f>
        <v>334</v>
      </c>
      <c r="K7" s="24">
        <v>110</v>
      </c>
      <c r="L7" s="18">
        <v>26</v>
      </c>
      <c r="M7" s="17"/>
      <c r="N7" s="28">
        <f>G7+H7+I7-K7-L7-M7</f>
        <v>198</v>
      </c>
      <c r="O7" s="66">
        <f t="shared" si="0"/>
        <v>40</v>
      </c>
      <c r="P7" s="67">
        <f t="shared" si="0"/>
        <v>124</v>
      </c>
      <c r="Q7" s="68">
        <f t="shared" si="0"/>
        <v>34</v>
      </c>
    </row>
    <row r="8" spans="1:17" ht="48.75" customHeight="1">
      <c r="A8" s="21" t="s">
        <v>13</v>
      </c>
      <c r="B8" s="62">
        <v>6</v>
      </c>
      <c r="C8" s="63" t="s">
        <v>53</v>
      </c>
      <c r="D8" s="23"/>
      <c r="E8" s="25"/>
      <c r="F8" s="64" t="s">
        <v>37</v>
      </c>
      <c r="G8" s="26"/>
      <c r="H8" s="27"/>
      <c r="I8" s="20"/>
      <c r="J8" s="65"/>
      <c r="K8" s="24"/>
      <c r="L8" s="18"/>
      <c r="M8" s="17"/>
      <c r="N8" s="28"/>
      <c r="O8" s="66"/>
      <c r="P8" s="67"/>
      <c r="Q8" s="68"/>
    </row>
    <row r="9" ht="15">
      <c r="A9" s="16"/>
    </row>
  </sheetData>
  <sheetProtection/>
  <mergeCells count="7">
    <mergeCell ref="K1:M1"/>
    <mergeCell ref="N1:N2"/>
    <mergeCell ref="J1:J2"/>
    <mergeCell ref="A3:A7"/>
    <mergeCell ref="O1:Q1"/>
    <mergeCell ref="G1:I1"/>
    <mergeCell ref="A1:F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Tiago</cp:lastModifiedBy>
  <cp:lastPrinted>2019-06-27T20:42:38Z</cp:lastPrinted>
  <dcterms:created xsi:type="dcterms:W3CDTF">2010-06-19T20:43:11Z</dcterms:created>
  <dcterms:modified xsi:type="dcterms:W3CDTF">2021-05-17T20:42:02Z</dcterms:modified>
  <cp:category/>
  <cp:version/>
  <cp:contentType/>
  <cp:contentStatus/>
</cp:coreProperties>
</file>