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001.2018 - UDESC - - Hospedagem e alimentação -  SGPE 16375.2017 SRP VIG 19.02.19\"/>
    </mc:Choice>
  </mc:AlternateContent>
  <bookViews>
    <workbookView xWindow="0" yWindow="0" windowWidth="21600" windowHeight="9135" tabRatio="857" activeTab="13"/>
  </bookViews>
  <sheets>
    <sheet name="REITORIA" sheetId="75" r:id="rId1"/>
    <sheet name="ESAG" sheetId="178" r:id="rId2"/>
    <sheet name="CEART" sheetId="179" r:id="rId3"/>
    <sheet name="FAED" sheetId="180" r:id="rId4"/>
    <sheet name="CEAD" sheetId="181" r:id="rId5"/>
    <sheet name="CEFID" sheetId="182" r:id="rId6"/>
    <sheet name="CERES" sheetId="183" r:id="rId7"/>
    <sheet name="CESFI" sheetId="184" r:id="rId8"/>
    <sheet name="CCT" sheetId="185" r:id="rId9"/>
    <sheet name="CEO" sheetId="186" r:id="rId10"/>
    <sheet name="CAV" sheetId="190" r:id="rId11"/>
    <sheet name="CEAVI" sheetId="187" r:id="rId12"/>
    <sheet name="CEPLAN" sheetId="188" r:id="rId13"/>
    <sheet name="GESTOR" sheetId="189" r:id="rId14"/>
    <sheet name="Modelo Anexo II IN 002_2014" sheetId="77" r:id="rId15"/>
  </sheets>
  <definedNames>
    <definedName name="diasuteis" localSheetId="8">#REF!</definedName>
    <definedName name="diasuteis" localSheetId="4">#REF!</definedName>
    <definedName name="diasuteis" localSheetId="2">#REF!</definedName>
    <definedName name="diasuteis" localSheetId="11">#REF!</definedName>
    <definedName name="diasuteis" localSheetId="5">#REF!</definedName>
    <definedName name="diasuteis" localSheetId="9">#REF!</definedName>
    <definedName name="diasuteis" localSheetId="12">#REF!</definedName>
    <definedName name="diasuteis" localSheetId="6">#REF!</definedName>
    <definedName name="diasuteis" localSheetId="7">#REF!</definedName>
    <definedName name="diasuteis" localSheetId="1">#REF!</definedName>
    <definedName name="diasuteis" localSheetId="3">#REF!</definedName>
    <definedName name="diasuteis" localSheetId="13">#REF!</definedName>
    <definedName name="diasuteis" localSheetId="0">#REF!</definedName>
    <definedName name="diasuteis">#REF!</definedName>
    <definedName name="Ferias" localSheetId="8">#REF!</definedName>
    <definedName name="Ferias" localSheetId="4">#REF!</definedName>
    <definedName name="Ferias" localSheetId="2">#REF!</definedName>
    <definedName name="Ferias" localSheetId="11">#REF!</definedName>
    <definedName name="Ferias" localSheetId="6">#REF!</definedName>
    <definedName name="Ferias" localSheetId="13">#REF!</definedName>
    <definedName name="Ferias">#REF!</definedName>
    <definedName name="RD" localSheetId="8">OFFSET(#REF!,(MATCH(SMALL(#REF!,ROW()-10),#REF!,0)-1),0)</definedName>
    <definedName name="RD" localSheetId="4">OFFSET(#REF!,(MATCH(SMALL(#REF!,ROW()-10),#REF!,0)-1),0)</definedName>
    <definedName name="RD" localSheetId="2">OFFSET(#REF!,(MATCH(SMALL(#REF!,ROW()-10),#REF!,0)-1),0)</definedName>
    <definedName name="RD" localSheetId="11">OFFSET(#REF!,(MATCH(SMALL(#REF!,ROW()-10),#REF!,0)-1),0)</definedName>
    <definedName name="RD" localSheetId="6">OFFSET(#REF!,(MATCH(SMALL(#REF!,ROW()-10),#REF!,0)-1),0)</definedName>
    <definedName name="RD" localSheetId="13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G5" i="186" l="1"/>
  <c r="G4" i="186"/>
  <c r="G5" i="179" l="1"/>
  <c r="G4" i="179"/>
  <c r="I5" i="179"/>
  <c r="I4" i="179"/>
  <c r="F5" i="184" l="1"/>
  <c r="F4" i="184"/>
  <c r="F5" i="75"/>
  <c r="F4" i="75"/>
  <c r="F4" i="185" l="1"/>
  <c r="F4" i="186"/>
  <c r="F5" i="186" l="1"/>
  <c r="F5" i="189" l="1"/>
  <c r="F4" i="189"/>
  <c r="G5" i="188"/>
  <c r="H5" i="188" s="1"/>
  <c r="H4" i="188"/>
  <c r="G4" i="188"/>
  <c r="G5" i="187"/>
  <c r="H5" i="187" s="1"/>
  <c r="G4" i="187"/>
  <c r="H4" i="187" s="1"/>
  <c r="G5" i="190"/>
  <c r="H5" i="190" s="1"/>
  <c r="G4" i="190"/>
  <c r="H4" i="190" s="1"/>
  <c r="H5" i="186"/>
  <c r="H4" i="186"/>
  <c r="G5" i="185"/>
  <c r="H5" i="185" s="1"/>
  <c r="G4" i="185"/>
  <c r="H4" i="185" s="1"/>
  <c r="G5" i="184"/>
  <c r="H5" i="184" s="1"/>
  <c r="G4" i="184"/>
  <c r="H4" i="184" s="1"/>
  <c r="G5" i="183"/>
  <c r="H5" i="183" s="1"/>
  <c r="G4" i="183"/>
  <c r="H4" i="183" s="1"/>
  <c r="G5" i="182"/>
  <c r="H5" i="182" s="1"/>
  <c r="G4" i="182"/>
  <c r="H4" i="182" s="1"/>
  <c r="G5" i="181"/>
  <c r="H5" i="181" s="1"/>
  <c r="G4" i="181"/>
  <c r="H4" i="181" s="1"/>
  <c r="G5" i="180"/>
  <c r="H5" i="180" s="1"/>
  <c r="G4" i="180"/>
  <c r="H4" i="180" s="1"/>
  <c r="H5" i="179"/>
  <c r="H4" i="179"/>
  <c r="G5" i="178"/>
  <c r="H5" i="178" s="1"/>
  <c r="G4" i="178"/>
  <c r="H4" i="178" s="1"/>
  <c r="G5" i="75" l="1"/>
  <c r="G4" i="75"/>
  <c r="H5" i="75" l="1"/>
  <c r="G5" i="189"/>
  <c r="H4" i="75"/>
  <c r="G4" i="189"/>
  <c r="F6" i="189"/>
  <c r="I5" i="189" l="1"/>
  <c r="I12" i="189"/>
  <c r="I4" i="189" l="1"/>
  <c r="G6" i="189"/>
  <c r="H4" i="189"/>
  <c r="H5" i="189"/>
  <c r="I6" i="189" l="1"/>
  <c r="I13" i="189"/>
  <c r="I15" i="189" s="1"/>
  <c r="H6" i="189"/>
</calcChain>
</file>

<file path=xl/comments1.xml><?xml version="1.0" encoding="utf-8"?>
<comments xmlns="http://schemas.openxmlformats.org/spreadsheetml/2006/main">
  <authors>
    <author>MARCELO DARCI DE SOUZA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6.000,00 hosp e para CESFI  13/04/18  - cedido ao CESFI  6.000,00 em 08/05/18  
cedido ao CEO 01/02/19 - 5.000,00 
cedido ao cct 01/02/2019 - 8.000,00 
CEDIDO 3.000,00 PARA CESFI 12/02/2019
</t>
        </r>
      </text>
    </comment>
    <comment ref="F5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2500,00 PARA CESFI 
CEDIDO 2000,00 PARA CEO 
CEDIDO 1.000,00 PARA CESFI 12/02/2019</t>
        </r>
      </text>
    </comment>
  </commentList>
</comments>
</file>

<file path=xl/comments2.xml><?xml version="1.0" encoding="utf-8"?>
<comments xmlns="http://schemas.openxmlformats.org/spreadsheetml/2006/main">
  <authors>
    <author>MARCELO DARCI DE SOUZA</author>
    <author>SAULO PACHECO JUNIOR</author>
  </authors>
  <commentList>
    <comment ref="F4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recebido 6.000,00 hosp e 2.500,00 alim para Reitoria  13/04/18  - recebido da reitoria 6.000,00 em 08/05/18 
RECEBIDO 3.000,00 DA REITORIA 12/02/19</t>
        </r>
      </text>
    </comment>
    <comment ref="L4" authorId="1" shapeId="0">
      <text>
        <r>
          <rPr>
            <b/>
            <sz val="9"/>
            <color indexed="81"/>
            <rFont val="Tahoma"/>
            <charset val="1"/>
          </rPr>
          <t>SAULO PACHECO JUNIOR:</t>
        </r>
        <r>
          <rPr>
            <sz val="9"/>
            <color indexed="81"/>
            <rFont val="Tahoma"/>
            <charset val="1"/>
          </rPr>
          <t xml:space="preserve">
Quantitativo cedido pela reitoria.</t>
        </r>
      </text>
    </comment>
    <comment ref="F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ecebido  2.500,00 alim para Reitoria  13/04/18  -  
RECEBIDO 1.000,00 DA REITORIA 12/02/19
</t>
        </r>
      </text>
    </comment>
    <comment ref="L5" authorId="1" shapeId="0">
      <text>
        <r>
          <rPr>
            <b/>
            <sz val="9"/>
            <color indexed="81"/>
            <rFont val="Tahoma"/>
            <charset val="1"/>
          </rPr>
          <t>SAULO PACHECO JUNIOR:</t>
        </r>
        <r>
          <rPr>
            <sz val="9"/>
            <color indexed="81"/>
            <rFont val="Tahoma"/>
            <charset val="1"/>
          </rPr>
          <t xml:space="preserve">
Quantitativo cedido pela reitoria.</t>
        </r>
      </text>
    </comment>
  </commentList>
</comments>
</file>

<file path=xl/comments3.xml><?xml version="1.0" encoding="utf-8"?>
<comments xmlns="http://schemas.openxmlformats.org/spreadsheetml/2006/main">
  <authors>
    <author>MARCELO DARCI DE SOUZA</author>
  </authors>
  <commentList>
    <comment ref="F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reitoria 01/02/2019 - 8.000,00 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F4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recebido da reitoria 01/02/2019 - 5.000,00 
</t>
        </r>
      </text>
    </comment>
    <comment ref="F5" authorId="0" shapeId="0">
      <text>
        <r>
          <rPr>
            <b/>
            <sz val="9"/>
            <color indexed="81"/>
            <rFont val="Segoe UI"/>
            <family val="2"/>
          </rPr>
          <t>MARCELO DARCI DE SOUZA:</t>
        </r>
        <r>
          <rPr>
            <sz val="9"/>
            <color indexed="81"/>
            <rFont val="Segoe UI"/>
            <family val="2"/>
          </rPr>
          <t xml:space="preserve">
CEDIDO PELA REITORIA 2000,00 
</t>
        </r>
      </text>
    </comment>
  </commentList>
</comments>
</file>

<file path=xl/sharedStrings.xml><?xml version="1.0" encoding="utf-8"?>
<sst xmlns="http://schemas.openxmlformats.org/spreadsheetml/2006/main" count="499" uniqueCount="156">
  <si>
    <t>Saldo / Automático</t>
  </si>
  <si>
    <t>LOTE</t>
  </si>
  <si>
    <t>...../...../......</t>
  </si>
  <si>
    <t>FORNECEDOR</t>
  </si>
  <si>
    <t>ITEM</t>
  </si>
  <si>
    <t>PRODUTO - CARACTERÍSTICAS MÍNIMAS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</si>
  <si>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</si>
  <si>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</si>
  <si>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</si>
  <si>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</si>
  <si>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</si>
  <si>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</si>
  <si>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</si>
  <si>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</si>
  <si>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</si>
  <si>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</si>
  <si>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</si>
  <si>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</si>
  <si>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</si>
  <si>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</si>
  <si>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</si>
  <si>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</si>
  <si>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</si>
  <si>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</si>
  <si>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</si>
  <si>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</si>
  <si>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</si>
  <si>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</si>
  <si>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DESCONTO MÍNIMO %</t>
  </si>
  <si>
    <t>CENTRO PARTICIPANTE: GESTOR</t>
  </si>
  <si>
    <t>Qtde Utilizada</t>
  </si>
  <si>
    <t>Saldo</t>
  </si>
  <si>
    <t>% Utilizado</t>
  </si>
  <si>
    <t>Valor Total da Ata com Aditivo</t>
  </si>
  <si>
    <t>Valor Utilizado</t>
  </si>
  <si>
    <t>% Aditivos</t>
  </si>
  <si>
    <t>CONTRATAÇÃO DE AGÊNCIA DE TURISMO PARA PRESTAÇÃO DE SERVIÇOS DE COTAÇÃO, RESERVA E EMISSÃO DE HOSPEDAGEM EM HOTÉIS E DEMAIS SERVIÇOS NECESSÁRIOS E CORRELATOS PARA 2016 PARA A UDESC.</t>
  </si>
  <si>
    <t>ENGENHARIA DE EVENTOS EIRELI EPP</t>
  </si>
  <si>
    <t xml:space="preserve">Hospedagem </t>
  </si>
  <si>
    <t xml:space="preserve">Alimentação </t>
  </si>
  <si>
    <t xml:space="preserve">OBJETO: CONTRATAÇÃO DE AGÊNCIA DE TURISMO PARA A PRESTAÇÃO DE SERVIÇOS DE COTAÇÃO, RESERVA E EMISSÃO DE HOSPEDAGEM EM HOTÉIS E DEMAIS SERVIÇOS CORRELATOS PARA A UDESC. </t>
  </si>
  <si>
    <t xml:space="preserve"> AF/OS nº XXX/2017 Qtde. DT</t>
  </si>
  <si>
    <t xml:space="preserve">Hospedagem (Diária) </t>
  </si>
  <si>
    <t>Alimentação</t>
  </si>
  <si>
    <t>CENTRO PARTICIPANTE: REITORIA/PROAD</t>
  </si>
  <si>
    <t xml:space="preserve"> AF/OS nº XXX/2018 Qtde. DT</t>
  </si>
  <si>
    <t>VIGÊNCIA DA ATA: 20/02/2018 até 19/02/2019</t>
  </si>
  <si>
    <t>PROCESSO: 001/2018/UDESC</t>
  </si>
  <si>
    <t>OS nº 242/2018 Qtde. DT</t>
  </si>
  <si>
    <t xml:space="preserve"> OS nº 665/2018 Qtde. DT</t>
  </si>
  <si>
    <t xml:space="preserve"> OS nº 916/2018 Qtde. DT</t>
  </si>
  <si>
    <t xml:space="preserve"> OS nº 1100/2018 Qtde. DT</t>
  </si>
  <si>
    <t xml:space="preserve"> OS nº 1247/2018 Qtde. DT</t>
  </si>
  <si>
    <t xml:space="preserve"> AF/OS nº 44/2018</t>
  </si>
  <si>
    <t>ATENÇÃO 
HOUVE 
ESTORNO
DE EMPENHO  NA AF ANTERIOR NE 1298</t>
  </si>
  <si>
    <t xml:space="preserve"> AF/OS nº 587/2018 PAEX</t>
  </si>
  <si>
    <t xml:space="preserve"> AF/OS nº 883/2018 PAEX</t>
  </si>
  <si>
    <t xml:space="preserve"> AF/OS nº 1031/2018 PROAP PPGT</t>
  </si>
  <si>
    <t xml:space="preserve"> AF/OS nº1032/2018 PROAP PPGAV</t>
  </si>
  <si>
    <t xml:space="preserve"> AF/OS nº 1033/2018 PRAPEG</t>
  </si>
  <si>
    <t xml:space="preserve"> AF/OS nº 1159/2018 Qtde. DT</t>
  </si>
  <si>
    <t xml:space="preserve"> AF/OS nº 1297/2018 Qtde. DT</t>
  </si>
  <si>
    <t xml:space="preserve"> AF/OS nº 1283/2018 PNPD PPGAV</t>
  </si>
  <si>
    <t xml:space="preserve"> AF/OS nº 1282/2018 PROAP PPGT</t>
  </si>
  <si>
    <t xml:space="preserve"> AF/OS nº 958/2018 Qtde. DT</t>
  </si>
  <si>
    <t xml:space="preserve"> AF/OS nº 673/2018 Qtde. DT - PRAPEG</t>
  </si>
  <si>
    <t xml:space="preserve"> AF/OS nº 1071/2018 Qtde. DT</t>
  </si>
  <si>
    <t xml:space="preserve"> AF/OS nº 427/2018 Qtde. DT</t>
  </si>
  <si>
    <t xml:space="preserve"> AF/OS nº 498/2018 Qtde. DT - PRAPEG</t>
  </si>
  <si>
    <t xml:space="preserve"> AF/OS nº 559/2018 Qtde. DT - PAEX</t>
  </si>
  <si>
    <t xml:space="preserve"> AF/OS nº 0532/2018 Qtde. DT</t>
  </si>
  <si>
    <t xml:space="preserve"> AF/OS nº 0725/2018 Qtde. DT</t>
  </si>
  <si>
    <t xml:space="preserve"> AF/OS nº 0823/2018 Qtde. DT</t>
  </si>
  <si>
    <t xml:space="preserve"> AF/OS nº 1261/2018 Qtde. DT</t>
  </si>
  <si>
    <t xml:space="preserve"> AF/OS nº 1262/2018 Qtde. DT</t>
  </si>
  <si>
    <t xml:space="preserve"> AF/OS nº 913/2018 Qtde. DT</t>
  </si>
  <si>
    <t xml:space="preserve"> AF/OS nº 828/2018 Qtde. DT</t>
  </si>
  <si>
    <t xml:space="preserve"> AF/OS nº 894/2018 Qtde. DT</t>
  </si>
  <si>
    <t xml:space="preserve"> AF/OS nº 0597/2018 Qtde. DT</t>
  </si>
  <si>
    <t xml:space="preserve"> AF/OS nº 0796/2018 Qtde. DT</t>
  </si>
  <si>
    <t xml:space="preserve"> AF/OS nº 1310/2018 Qtde. DT</t>
  </si>
  <si>
    <t xml:space="preserve"> AF/OS nº 641/2018 Qtde. DT</t>
  </si>
  <si>
    <t xml:space="preserve"> AF/OS nº 506/2018 Qtde. DT</t>
  </si>
  <si>
    <t xml:space="preserve"> AF/OS nº 563/2018 Qtde. DT</t>
  </si>
  <si>
    <t xml:space="preserve"> AF/OS nº 815/2018 Qtde. DT</t>
  </si>
  <si>
    <t xml:space="preserve"> AF/OS nº 942/2018 Qtde. DT</t>
  </si>
  <si>
    <t xml:space="preserve"> AF/OS nº 1228/2018 Qtde. DT</t>
  </si>
  <si>
    <t xml:space="preserve"> AF/OS nº 1229/2018 Qtde. DT</t>
  </si>
  <si>
    <t xml:space="preserve"> AF/OS nº 212, 213/2018 Qtde. DT</t>
  </si>
  <si>
    <t xml:space="preserve"> AF/OS nº 459/2018 Qtde. DT</t>
  </si>
  <si>
    <t xml:space="preserve"> AF/OS nº 186/2018 Qtde. DT</t>
  </si>
  <si>
    <t xml:space="preserve"> AF/OS nº 562/2018 Qtde. DT</t>
  </si>
  <si>
    <t xml:space="preserve"> AF/OS nº 749/2018 Qtde. DT</t>
  </si>
  <si>
    <t xml:space="preserve"> AF/OS nº 395/2018 Qtde. DT</t>
  </si>
  <si>
    <t xml:space="preserve"> AF/OS nº 397/2018 Qtde. DT</t>
  </si>
  <si>
    <t xml:space="preserve"> AF/OS nº 514/2018 Qtde. DT</t>
  </si>
  <si>
    <t xml:space="preserve"> AF/OS nº 538/2018 Qtde. DT</t>
  </si>
  <si>
    <t xml:space="preserve"> AF/OS nº 639/2018 Qtde. DT</t>
  </si>
  <si>
    <t xml:space="preserve"> AF/OS nº 646/2018 Qtde. DT</t>
  </si>
  <si>
    <t xml:space="preserve"> AF/OS nº 735/2018 Qtde. DT</t>
  </si>
  <si>
    <t xml:space="preserve"> AF/OS nº 801/2018 Qtde. DT</t>
  </si>
  <si>
    <t xml:space="preserve"> AF/OS nº 890/2018 Qtde. DT</t>
  </si>
  <si>
    <t xml:space="preserve"> AF/OS nº 1273/2018 Qtde. DT</t>
  </si>
  <si>
    <t xml:space="preserve"> AF/OS nº 1274/2018 Qtde. DT</t>
  </si>
  <si>
    <t xml:space="preserve"> OS nº 2039/2018 Qtde. DT</t>
  </si>
  <si>
    <t xml:space="preserve"> OS nº 23/2019 Qtde. DT</t>
  </si>
  <si>
    <t>Estorno</t>
  </si>
  <si>
    <t xml:space="preserve"> AF/OS nº 1393/2018 CENTRO</t>
  </si>
  <si>
    <t xml:space="preserve"> AF/OS nº 1394/2018 PROAP PPGMUS</t>
  </si>
  <si>
    <t xml:space="preserve"> AF/OS nº 1395/2018 PROAP PPGT</t>
  </si>
  <si>
    <t xml:space="preserve"> AF/OS nº 1396/2018 PROAP PPGAV</t>
  </si>
  <si>
    <t xml:space="preserve"> AF/OS nº 1398/2018 PNPD PPGAV</t>
  </si>
  <si>
    <t xml:space="preserve"> AF/OS nº 1399/2018 PAEX</t>
  </si>
  <si>
    <t xml:space="preserve"> AF/OS nº 1474/2018 CENTRO PPGMUS</t>
  </si>
  <si>
    <t xml:space="preserve"> AF/OS nº 1755/2018 PAEX</t>
  </si>
  <si>
    <t xml:space="preserve"> AF/OS nº 1841/2018 PAEX</t>
  </si>
  <si>
    <t xml:space="preserve"> AF/OS nº 2154/2018 NDE TEATRO</t>
  </si>
  <si>
    <t xml:space="preserve"> AF/OS nº 39/2019 CENTRO</t>
  </si>
  <si>
    <t xml:space="preserve"> AF/OS nº 99/2019 CENTRO</t>
  </si>
  <si>
    <t xml:space="preserve"> AF/OS nº 1899/2018 Qtde. DT</t>
  </si>
  <si>
    <t xml:space="preserve"> AF/OS nº 95/2019 Qtde. DT</t>
  </si>
  <si>
    <t xml:space="preserve"> AF/OS nº 1528/2018 Qtde. DT</t>
  </si>
  <si>
    <t xml:space="preserve"> AF/OS nº 1549/2018 Qtde. DT - Mestrado Profissional PPGPLAN</t>
  </si>
  <si>
    <t xml:space="preserve"> AF/OS nº 1550/2018 Qtde. DT</t>
  </si>
  <si>
    <t xml:space="preserve"> AF/OS nº 1551/2018 Qtde. DT</t>
  </si>
  <si>
    <t xml:space="preserve"> AF/OS nº 1900/2018 Qtde. DT</t>
  </si>
  <si>
    <t xml:space="preserve"> AF/OS nº 2442/2018 Qtde. DT</t>
  </si>
  <si>
    <t xml:space="preserve"> AF/OS nº 52/2019 Qtde. DT</t>
  </si>
  <si>
    <t xml:space="preserve"> AF/OS nº 1617/2018 Qtde. DT</t>
  </si>
  <si>
    <t xml:space="preserve"> AF/OS nº 0030/2018 Qtde. DT</t>
  </si>
  <si>
    <t xml:space="preserve"> AF/OS nº 68/2019 Qtde. DT</t>
  </si>
  <si>
    <t xml:space="preserve"> AF/OS  1344/2018 Cancelada Qtde. DT</t>
  </si>
  <si>
    <t xml:space="preserve"> AF/OS nº 1616/2018 Qtde. DT</t>
  </si>
  <si>
    <t xml:space="preserve"> AF/OS nº 1708/2018 Qtde. DT</t>
  </si>
  <si>
    <t xml:space="preserve"> AF/OS nº 102/2019 Qtde. DT</t>
  </si>
  <si>
    <t xml:space="preserve"> AF/OS nº 1593/2018 Qtde. DT</t>
  </si>
  <si>
    <t xml:space="preserve"> AF/OS nº 1890/2018 Qtde. DT</t>
  </si>
  <si>
    <t>Estornos 2018</t>
  </si>
  <si>
    <t xml:space="preserve"> AF/OS nº 82/2019 Qtde. DT</t>
  </si>
  <si>
    <t xml:space="preserve"> AF/OS nº 2244/2018 Qtde. DT</t>
  </si>
  <si>
    <t xml:space="preserve"> AF/OS nº 2423/2018 Qtde. DT</t>
  </si>
  <si>
    <t xml:space="preserve"> AF/OS nº 69/2019 Qtde. DT</t>
  </si>
  <si>
    <t>Aditivo de Supressão de 120,37.</t>
  </si>
  <si>
    <t>50% aditivo de supressão.</t>
  </si>
  <si>
    <t xml:space="preserve"> AF/OS nº 1535/2018 Qtde. DT</t>
  </si>
  <si>
    <t xml:space="preserve"> AF/OS nº 2052/2018 Qtde. DT</t>
  </si>
  <si>
    <t xml:space="preserve"> AF/OS nº 2068/2018 Qtde. DT</t>
  </si>
  <si>
    <t xml:space="preserve"> AF/OS nº 2111/2018 Qtde. DT</t>
  </si>
  <si>
    <t xml:space="preserve"> AF/OS nº 2425/2018 Qtde. DT</t>
  </si>
  <si>
    <t xml:space="preserve"> AF/OS nº 2426/2018 Qtde. DT</t>
  </si>
  <si>
    <t xml:space="preserve"> AF/OS nº 2429/2018 Qtde. DT</t>
  </si>
  <si>
    <t xml:space="preserve"> AF/OS nº 66/2019 Qtde. DT</t>
  </si>
  <si>
    <t xml:space="preserve"> AF/OS nº 1958/2018 Qtde. DT</t>
  </si>
  <si>
    <t xml:space="preserve"> AF/OS nº 49/2019 Qtde. DT</t>
  </si>
  <si>
    <t xml:space="preserve"> AF/OS nº 62/2019 Qtde. DT</t>
  </si>
  <si>
    <t xml:space="preserve">Resumo Atualizado em março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</si>
</sst>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</numFmts>
  <fonts count="2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76F76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6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4" fontId="5" fillId="0" borderId="0" xfId="1" applyNumberFormat="1" applyFont="1" applyFill="1" applyAlignment="1">
      <alignment horizontal="center"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9" fontId="4" fillId="6" borderId="1" xfId="13" applyFont="1" applyFill="1" applyBorder="1" applyAlignment="1">
      <alignment horizontal="center" wrapText="1"/>
    </xf>
    <xf numFmtId="9" fontId="4" fillId="6" borderId="1" xfId="13" applyFont="1" applyFill="1" applyBorder="1" applyAlignment="1" applyProtection="1">
      <alignment horizontal="center" wrapText="1"/>
      <protection locked="0"/>
    </xf>
    <xf numFmtId="0" fontId="17" fillId="9" borderId="6" xfId="1" applyFont="1" applyFill="1" applyBorder="1" applyAlignment="1" applyProtection="1">
      <alignment horizontal="left"/>
      <protection locked="0"/>
    </xf>
    <xf numFmtId="0" fontId="17" fillId="9" borderId="7" xfId="1" applyFont="1" applyFill="1" applyBorder="1" applyAlignment="1" applyProtection="1">
      <alignment horizontal="left"/>
      <protection locked="0"/>
    </xf>
    <xf numFmtId="44" fontId="17" fillId="9" borderId="7" xfId="8" applyFont="1" applyFill="1" applyBorder="1" applyAlignment="1" applyProtection="1">
      <alignment horizontal="left"/>
      <protection locked="0"/>
    </xf>
    <xf numFmtId="0" fontId="17" fillId="9" borderId="13" xfId="1" applyFont="1" applyFill="1" applyBorder="1" applyAlignment="1" applyProtection="1">
      <alignment horizontal="left"/>
      <protection locked="0"/>
    </xf>
    <xf numFmtId="0" fontId="17" fillId="9" borderId="0" xfId="1" applyFont="1" applyFill="1" applyBorder="1" applyAlignment="1" applyProtection="1">
      <alignment horizontal="left"/>
      <protection locked="0"/>
    </xf>
    <xf numFmtId="44" fontId="17" fillId="9" borderId="0" xfId="8" applyFont="1" applyFill="1" applyBorder="1" applyAlignment="1" applyProtection="1">
      <alignment horizontal="left"/>
      <protection locked="0"/>
    </xf>
    <xf numFmtId="2" fontId="17" fillId="9" borderId="14" xfId="1" applyNumberFormat="1" applyFont="1" applyFill="1" applyBorder="1" applyAlignment="1">
      <alignment horizontal="right"/>
    </xf>
    <xf numFmtId="0" fontId="17" fillId="9" borderId="9" xfId="1" applyFont="1" applyFill="1" applyBorder="1" applyAlignment="1" applyProtection="1">
      <alignment horizontal="left"/>
      <protection locked="0"/>
    </xf>
    <xf numFmtId="0" fontId="17" fillId="9" borderId="10" xfId="1" applyFont="1" applyFill="1" applyBorder="1" applyAlignment="1" applyProtection="1">
      <alignment horizontal="left"/>
      <protection locked="0"/>
    </xf>
    <xf numFmtId="44" fontId="17" fillId="9" borderId="10" xfId="8" applyFont="1" applyFill="1" applyBorder="1" applyAlignment="1" applyProtection="1">
      <alignment horizontal="left"/>
      <protection locked="0"/>
    </xf>
    <xf numFmtId="9" fontId="17" fillId="9" borderId="15" xfId="12" applyFont="1" applyFill="1" applyBorder="1" applyAlignment="1" applyProtection="1">
      <alignment horizontal="right"/>
      <protection locked="0"/>
    </xf>
    <xf numFmtId="0" fontId="17" fillId="9" borderId="16" xfId="1" applyFont="1" applyFill="1" applyBorder="1" applyAlignment="1" applyProtection="1">
      <alignment horizontal="left"/>
      <protection locked="0"/>
    </xf>
    <xf numFmtId="0" fontId="17" fillId="9" borderId="17" xfId="1" applyFont="1" applyFill="1" applyBorder="1" applyAlignment="1" applyProtection="1">
      <alignment horizontal="left"/>
      <protection locked="0"/>
    </xf>
    <xf numFmtId="44" fontId="17" fillId="9" borderId="17" xfId="8" applyFont="1" applyFill="1" applyBorder="1" applyAlignment="1" applyProtection="1">
      <alignment horizontal="left"/>
      <protection locked="0"/>
    </xf>
    <xf numFmtId="0" fontId="17" fillId="9" borderId="18" xfId="1" applyFont="1" applyFill="1" applyBorder="1" applyAlignment="1" applyProtection="1">
      <alignment horizontal="left"/>
      <protection locked="0"/>
    </xf>
    <xf numFmtId="44" fontId="1" fillId="8" borderId="1" xfId="20" applyFont="1" applyFill="1" applyBorder="1" applyAlignment="1" applyProtection="1">
      <alignment horizontal="center" vertical="distributed" shrinkToFit="1"/>
      <protection locked="0"/>
    </xf>
    <xf numFmtId="44" fontId="4" fillId="4" borderId="1" xfId="20" applyFont="1" applyFill="1" applyBorder="1" applyAlignment="1">
      <alignment horizontal="center" vertical="center" wrapText="1"/>
    </xf>
    <xf numFmtId="44" fontId="4" fillId="6" borderId="1" xfId="20" applyFont="1" applyFill="1" applyBorder="1" applyAlignment="1" applyProtection="1">
      <alignment horizontal="center" wrapText="1"/>
      <protection locked="0"/>
    </xf>
    <xf numFmtId="44" fontId="4" fillId="2" borderId="1" xfId="20" applyFont="1" applyFill="1" applyBorder="1" applyAlignment="1" applyProtection="1">
      <alignment horizontal="center" vertical="center" wrapText="1"/>
      <protection locked="0"/>
    </xf>
    <xf numFmtId="44" fontId="1" fillId="8" borderId="1" xfId="8" applyFont="1" applyFill="1" applyBorder="1" applyAlignment="1" applyProtection="1">
      <alignment horizontal="center" vertical="distributed" shrinkToFit="1"/>
      <protection locked="0"/>
    </xf>
    <xf numFmtId="44" fontId="4" fillId="0" borderId="0" xfId="8" applyFont="1" applyAlignment="1" applyProtection="1">
      <alignment wrapText="1"/>
      <protection locked="0"/>
    </xf>
    <xf numFmtId="44" fontId="4" fillId="0" borderId="1" xfId="20" applyFont="1" applyFill="1" applyBorder="1" applyAlignment="1" applyProtection="1">
      <alignment horizontal="center" vertical="center" wrapText="1"/>
      <protection locked="0"/>
    </xf>
    <xf numFmtId="44" fontId="17" fillId="9" borderId="12" xfId="20" applyFont="1" applyFill="1" applyBorder="1" applyAlignment="1" applyProtection="1">
      <alignment horizontal="right"/>
      <protection locked="0"/>
    </xf>
    <xf numFmtId="44" fontId="17" fillId="9" borderId="14" xfId="20" applyFont="1" applyFill="1" applyBorder="1" applyAlignment="1" applyProtection="1">
      <alignment horizontal="right"/>
      <protection locked="0"/>
    </xf>
    <xf numFmtId="10" fontId="1" fillId="5" borderId="1" xfId="0" applyNumberFormat="1" applyFont="1" applyFill="1" applyBorder="1" applyAlignment="1" applyProtection="1">
      <alignment horizontal="center" vertical="center"/>
      <protection locked="0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1" xfId="8" applyFont="1" applyFill="1" applyBorder="1" applyAlignment="1" applyProtection="1">
      <alignment horizontal="center" vertical="center" wrapText="1"/>
      <protection locked="0"/>
    </xf>
    <xf numFmtId="14" fontId="4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1" borderId="1" xfId="8" applyFont="1" applyFill="1" applyBorder="1" applyAlignment="1" applyProtection="1">
      <alignment horizontal="center" vertical="center" wrapText="1"/>
      <protection locked="0"/>
    </xf>
    <xf numFmtId="3" fontId="20" fillId="10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12" borderId="1" xfId="8" applyFont="1" applyFill="1" applyBorder="1" applyAlignment="1" applyProtection="1">
      <alignment horizontal="center" vertical="center" wrapText="1"/>
      <protection locked="0"/>
    </xf>
    <xf numFmtId="1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textRotation="1"/>
    </xf>
    <xf numFmtId="3" fontId="20" fillId="10" borderId="1" xfId="1" applyNumberFormat="1" applyFont="1" applyFill="1" applyBorder="1" applyAlignment="1" applyProtection="1">
      <alignment horizontal="center" vertical="center" wrapText="1"/>
      <protection locked="0"/>
    </xf>
    <xf numFmtId="3" fontId="4" fillId="10" borderId="1" xfId="1" applyNumberFormat="1" applyFont="1" applyFill="1" applyBorder="1" applyAlignment="1" applyProtection="1">
      <alignment horizontal="center" vertical="center" wrapText="1"/>
      <protection locked="0"/>
    </xf>
    <xf numFmtId="3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9" borderId="6" xfId="1" applyFont="1" applyFill="1" applyBorder="1" applyAlignment="1">
      <alignment horizontal="left" vertical="center" wrapText="1"/>
    </xf>
    <xf numFmtId="0" fontId="17" fillId="9" borderId="7" xfId="1" applyFont="1" applyFill="1" applyBorder="1" applyAlignment="1">
      <alignment horizontal="left" vertical="center" wrapText="1"/>
    </xf>
    <xf numFmtId="0" fontId="17" fillId="9" borderId="8" xfId="1" applyFont="1" applyFill="1" applyBorder="1" applyAlignment="1">
      <alignment horizontal="left" vertical="center" wrapText="1"/>
    </xf>
    <xf numFmtId="0" fontId="17" fillId="9" borderId="1" xfId="1" applyFont="1" applyFill="1" applyBorder="1" applyAlignment="1">
      <alignment horizontal="left" vertical="center" wrapText="1"/>
    </xf>
    <xf numFmtId="0" fontId="17" fillId="9" borderId="9" xfId="1" applyFont="1" applyFill="1" applyBorder="1" applyAlignment="1">
      <alignment horizontal="left" vertical="center" wrapText="1"/>
    </xf>
    <xf numFmtId="0" fontId="17" fillId="9" borderId="10" xfId="1" applyFont="1" applyFill="1" applyBorder="1" applyAlignment="1">
      <alignment horizontal="left" vertical="center" wrapText="1"/>
    </xf>
    <xf numFmtId="0" fontId="17" fillId="9" borderId="11" xfId="1" applyFont="1" applyFill="1" applyBorder="1" applyAlignment="1">
      <alignment horizontal="left" vertical="center" wrapText="1"/>
    </xf>
    <xf numFmtId="0" fontId="4" fillId="6" borderId="1" xfId="0" applyNumberFormat="1" applyFont="1" applyFill="1" applyBorder="1" applyAlignment="1">
      <alignment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21">
    <cellStyle name="Moeda" xfId="20" builtinId="4"/>
    <cellStyle name="Moeda 2" xfId="5"/>
    <cellStyle name="Moeda 2 2" xfId="9"/>
    <cellStyle name="Moeda 3" xfId="8"/>
    <cellStyle name="Moeda 3 2" xfId="17"/>
    <cellStyle name="Moeda 4" xfId="14"/>
    <cellStyle name="Normal" xfId="0" builtinId="0"/>
    <cellStyle name="Normal 2" xfId="1"/>
    <cellStyle name="Porcentagem" xfId="13" builtinId="5"/>
    <cellStyle name="Porcentagem 2" xfId="12"/>
    <cellStyle name="Separador de milhares 2" xfId="2"/>
    <cellStyle name="Separador de milhares 2 2" xfId="7"/>
    <cellStyle name="Separador de milhares 2 2 2" xfId="11"/>
    <cellStyle name="Separador de milhares 2 2 2 2" xfId="19"/>
    <cellStyle name="Separador de milhares 2 2 3" xfId="16"/>
    <cellStyle name="Separador de milhares 2 3" xfId="6"/>
    <cellStyle name="Separador de milhares 2 3 2" xfId="10"/>
    <cellStyle name="Separador de milhares 2 3 2 2" xfId="18"/>
    <cellStyle name="Separador de milhares 2 3 3" xfId="15"/>
    <cellStyle name="Separador de milhares 3" xfId="3"/>
    <cellStyle name="Título 5" xfId="4"/>
  </cellStyles>
  <dxfs count="156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4668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/>
  <dimension ref="A1:T6"/>
  <sheetViews>
    <sheetView zoomScale="84" zoomScaleNormal="84" workbookViewId="0">
      <selection activeCell="J14" sqref="J14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9" width="14.7109375" style="21" bestFit="1" customWidth="1"/>
    <col min="10" max="10" width="15.28515625" style="21" bestFit="1" customWidth="1"/>
    <col min="11" max="11" width="14.85546875" style="21" customWidth="1"/>
    <col min="12" max="14" width="12" style="21" bestFit="1" customWidth="1"/>
    <col min="15" max="15" width="13" style="21" bestFit="1" customWidth="1"/>
    <col min="16" max="20" width="12" style="21" customWidth="1"/>
    <col min="21" max="16384" width="9.7109375" style="17"/>
  </cols>
  <sheetData>
    <row r="1" spans="1:20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48</v>
      </c>
      <c r="J1" s="69" t="s">
        <v>49</v>
      </c>
      <c r="K1" s="69" t="s">
        <v>50</v>
      </c>
      <c r="L1" s="69" t="s">
        <v>51</v>
      </c>
      <c r="M1" s="69" t="s">
        <v>52</v>
      </c>
      <c r="N1" s="69" t="s">
        <v>104</v>
      </c>
      <c r="O1" s="69" t="s">
        <v>105</v>
      </c>
      <c r="P1" s="69" t="s">
        <v>45</v>
      </c>
      <c r="Q1" s="69" t="s">
        <v>41</v>
      </c>
      <c r="R1" s="69" t="s">
        <v>41</v>
      </c>
      <c r="S1" s="69" t="s">
        <v>41</v>
      </c>
      <c r="T1" s="69" t="s">
        <v>41</v>
      </c>
    </row>
    <row r="2" spans="1:20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43160</v>
      </c>
      <c r="J3" s="61">
        <v>43213</v>
      </c>
      <c r="K3" s="61">
        <v>43256</v>
      </c>
      <c r="L3" s="61">
        <v>43278</v>
      </c>
      <c r="M3" s="61">
        <v>43301</v>
      </c>
      <c r="N3" s="61">
        <v>43395</v>
      </c>
      <c r="O3" s="61">
        <v>43489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</row>
    <row r="4" spans="1:20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f>181000-6000-6000-5000-8000-3000</f>
        <v>153000</v>
      </c>
      <c r="G4" s="52">
        <f>F4-(SUM(I4:T4))</f>
        <v>81500</v>
      </c>
      <c r="H4" s="32" t="str">
        <f>IF(G4&lt;0,"ATENÇÃO","OK")</f>
        <v>OK</v>
      </c>
      <c r="I4" s="62">
        <v>10000</v>
      </c>
      <c r="J4" s="62">
        <v>3000</v>
      </c>
      <c r="K4" s="62">
        <v>21000</v>
      </c>
      <c r="L4" s="62">
        <v>5000</v>
      </c>
      <c r="M4" s="62">
        <v>7500</v>
      </c>
      <c r="N4" s="62">
        <v>5000</v>
      </c>
      <c r="O4" s="62">
        <v>20000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</row>
    <row r="5" spans="1:20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f>78550-2500-2000-1000</f>
        <v>73050</v>
      </c>
      <c r="G5" s="52">
        <f>F5-(SUM(I5:T5))</f>
        <v>34550</v>
      </c>
      <c r="H5" s="32" t="str">
        <f t="shared" ref="H5" si="0">IF(G5&lt;0,"ATENÇÃO","OK")</f>
        <v>OK</v>
      </c>
      <c r="I5" s="62">
        <v>10000</v>
      </c>
      <c r="J5" s="62">
        <v>0</v>
      </c>
      <c r="K5" s="62">
        <v>17500</v>
      </c>
      <c r="L5" s="62">
        <v>0</v>
      </c>
      <c r="M5" s="62">
        <v>2000</v>
      </c>
      <c r="N5" s="62">
        <v>1000</v>
      </c>
      <c r="O5" s="62">
        <v>8000</v>
      </c>
      <c r="P5" s="57">
        <v>0</v>
      </c>
      <c r="Q5" s="57">
        <v>0</v>
      </c>
      <c r="R5" s="57">
        <v>0</v>
      </c>
      <c r="S5" s="57">
        <v>0</v>
      </c>
      <c r="T5" s="57">
        <v>0</v>
      </c>
    </row>
    <row r="6" spans="1:20" x14ac:dyDescent="0.25">
      <c r="I6" s="56"/>
      <c r="J6" s="56"/>
      <c r="K6" s="56"/>
      <c r="L6" s="56"/>
      <c r="M6" s="56"/>
    </row>
  </sheetData>
  <mergeCells count="18">
    <mergeCell ref="I1:I2"/>
    <mergeCell ref="A1:C1"/>
    <mergeCell ref="F1:H1"/>
    <mergeCell ref="D1:E1"/>
    <mergeCell ref="A4:A5"/>
    <mergeCell ref="B4:B5"/>
    <mergeCell ref="A2:H2"/>
    <mergeCell ref="T1:T2"/>
    <mergeCell ref="N1:N2"/>
    <mergeCell ref="O1:O2"/>
    <mergeCell ref="P1:P2"/>
    <mergeCell ref="Q1:Q2"/>
    <mergeCell ref="R1:R2"/>
    <mergeCell ref="J1:J2"/>
    <mergeCell ref="K1:K2"/>
    <mergeCell ref="L1:L2"/>
    <mergeCell ref="M1:M2"/>
    <mergeCell ref="S1:S2"/>
  </mergeCells>
  <phoneticPr fontId="0" type="noConversion"/>
  <conditionalFormatting sqref="P4:T5">
    <cfRule type="cellIs" dxfId="155" priority="10" stopIfTrue="1" operator="greaterThan">
      <formula>0</formula>
    </cfRule>
    <cfRule type="cellIs" dxfId="154" priority="11" stopIfTrue="1" operator="greaterThan">
      <formula>0</formula>
    </cfRule>
    <cfRule type="cellIs" dxfId="153" priority="12" stopIfTrue="1" operator="greaterThan">
      <formula>0</formula>
    </cfRule>
  </conditionalFormatting>
  <conditionalFormatting sqref="I4:O5">
    <cfRule type="cellIs" dxfId="152" priority="1" stopIfTrue="1" operator="greaterThan">
      <formula>0</formula>
    </cfRule>
    <cfRule type="cellIs" dxfId="151" priority="2" stopIfTrue="1" operator="greaterThan">
      <formula>0</formula>
    </cfRule>
    <cfRule type="cellIs" dxfId="15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"/>
  <sheetViews>
    <sheetView topLeftCell="E1" zoomScale="84" zoomScaleNormal="84" workbookViewId="0">
      <selection activeCell="W14" sqref="W14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20" width="15.7109375" style="21" customWidth="1"/>
    <col min="21" max="27" width="15.7109375" style="17" customWidth="1"/>
    <col min="28" max="16384" width="9.7109375" style="17"/>
  </cols>
  <sheetData>
    <row r="1" spans="1:27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93</v>
      </c>
      <c r="J1" s="69" t="s">
        <v>94</v>
      </c>
      <c r="K1" s="69" t="s">
        <v>95</v>
      </c>
      <c r="L1" s="69" t="s">
        <v>96</v>
      </c>
      <c r="M1" s="69" t="s">
        <v>97</v>
      </c>
      <c r="N1" s="69" t="s">
        <v>98</v>
      </c>
      <c r="O1" s="69" t="s">
        <v>99</v>
      </c>
      <c r="P1" s="69" t="s">
        <v>100</v>
      </c>
      <c r="Q1" s="69" t="s">
        <v>101</v>
      </c>
      <c r="R1" s="69" t="s">
        <v>102</v>
      </c>
      <c r="S1" s="69" t="s">
        <v>103</v>
      </c>
      <c r="T1" s="69" t="s">
        <v>144</v>
      </c>
      <c r="U1" s="69" t="s">
        <v>145</v>
      </c>
      <c r="V1" s="69" t="s">
        <v>146</v>
      </c>
      <c r="W1" s="69" t="s">
        <v>147</v>
      </c>
      <c r="X1" s="69" t="s">
        <v>148</v>
      </c>
      <c r="Y1" s="69" t="s">
        <v>149</v>
      </c>
      <c r="Z1" s="69" t="s">
        <v>150</v>
      </c>
      <c r="AA1" s="69" t="s">
        <v>151</v>
      </c>
    </row>
    <row r="2" spans="1:27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43174</v>
      </c>
      <c r="J3" s="61">
        <v>43174</v>
      </c>
      <c r="K3" s="61">
        <v>43200</v>
      </c>
      <c r="L3" s="61">
        <v>43202</v>
      </c>
      <c r="M3" s="61">
        <v>43217</v>
      </c>
      <c r="N3" s="61">
        <v>43217</v>
      </c>
      <c r="O3" s="61">
        <v>43230</v>
      </c>
      <c r="P3" s="61">
        <v>43242</v>
      </c>
      <c r="Q3" s="61">
        <v>43256</v>
      </c>
      <c r="R3" s="61">
        <v>43307</v>
      </c>
      <c r="S3" s="61">
        <v>43307</v>
      </c>
      <c r="T3" s="61">
        <v>43342</v>
      </c>
      <c r="U3" s="61">
        <v>43393</v>
      </c>
      <c r="V3" s="61">
        <v>43402</v>
      </c>
      <c r="W3" s="61">
        <v>43410</v>
      </c>
      <c r="X3" s="61">
        <v>43424</v>
      </c>
      <c r="Y3" s="61">
        <v>43424</v>
      </c>
      <c r="Z3" s="61">
        <v>43424</v>
      </c>
      <c r="AA3" s="61">
        <v>43514</v>
      </c>
    </row>
    <row r="4" spans="1:27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f>20000+5000</f>
        <v>25000</v>
      </c>
      <c r="G4" s="52">
        <f>F4-(SUM(I4:AA4))</f>
        <v>5033.7900000000009</v>
      </c>
      <c r="H4" s="32" t="str">
        <f>IF(G4&lt;0,"ATENÇÃO","OK")</f>
        <v>OK</v>
      </c>
      <c r="I4" s="62">
        <v>209.3</v>
      </c>
      <c r="J4" s="62">
        <v>837.2</v>
      </c>
      <c r="K4" s="62">
        <v>175.25</v>
      </c>
      <c r="L4" s="62">
        <v>418.6</v>
      </c>
      <c r="M4" s="62">
        <v>149.25</v>
      </c>
      <c r="N4" s="62">
        <v>11720.57</v>
      </c>
      <c r="O4" s="62">
        <v>418.6</v>
      </c>
      <c r="P4" s="62">
        <v>1255.8</v>
      </c>
      <c r="Q4" s="62">
        <v>418.6</v>
      </c>
      <c r="R4" s="62">
        <v>837.2</v>
      </c>
      <c r="S4" s="62">
        <v>209.3</v>
      </c>
      <c r="T4" s="62">
        <v>748.08</v>
      </c>
      <c r="U4" s="62">
        <v>209.3</v>
      </c>
      <c r="V4" s="62">
        <v>191.07</v>
      </c>
      <c r="W4" s="62">
        <v>382.14</v>
      </c>
      <c r="X4" s="62">
        <v>191.07</v>
      </c>
      <c r="Y4" s="62">
        <v>382.14</v>
      </c>
      <c r="Z4" s="62">
        <v>837.2</v>
      </c>
      <c r="AA4" s="62">
        <v>375.54</v>
      </c>
    </row>
    <row r="5" spans="1:27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f>3000+2000</f>
        <v>5000</v>
      </c>
      <c r="G5" s="52">
        <f>F5-(SUM(I5:AA5))</f>
        <v>2611.12</v>
      </c>
      <c r="H5" s="32" t="str">
        <f t="shared" ref="H5" si="0">IF(G5&lt;0,"ATENÇÃO","OK")</f>
        <v>OK</v>
      </c>
      <c r="I5" s="62">
        <v>0</v>
      </c>
      <c r="J5" s="62">
        <v>0</v>
      </c>
      <c r="K5" s="62">
        <v>0</v>
      </c>
      <c r="L5" s="62">
        <v>0</v>
      </c>
      <c r="M5" s="62">
        <v>0</v>
      </c>
      <c r="N5" s="62">
        <v>2286.42</v>
      </c>
      <c r="O5" s="62">
        <v>0</v>
      </c>
      <c r="P5" s="62">
        <v>0</v>
      </c>
      <c r="Q5" s="62">
        <v>0</v>
      </c>
      <c r="R5" s="62">
        <v>0</v>
      </c>
      <c r="S5" s="62">
        <v>0</v>
      </c>
      <c r="T5" s="62">
        <v>0</v>
      </c>
      <c r="U5" s="62">
        <v>0</v>
      </c>
      <c r="V5" s="62">
        <v>0</v>
      </c>
      <c r="W5" s="62">
        <v>0</v>
      </c>
      <c r="X5" s="62">
        <v>102.46</v>
      </c>
      <c r="Y5" s="62">
        <v>0</v>
      </c>
      <c r="Z5" s="62">
        <v>0</v>
      </c>
      <c r="AA5" s="62">
        <v>0</v>
      </c>
    </row>
    <row r="6" spans="1:27" x14ac:dyDescent="0.25">
      <c r="I6" s="56"/>
      <c r="J6" s="56"/>
      <c r="K6" s="56"/>
      <c r="L6" s="56"/>
      <c r="M6" s="56"/>
    </row>
  </sheetData>
  <mergeCells count="25">
    <mergeCell ref="T1:T2"/>
    <mergeCell ref="N1:N2"/>
    <mergeCell ref="O1:O2"/>
    <mergeCell ref="P1:P2"/>
    <mergeCell ref="Q1:Q2"/>
    <mergeCell ref="A4:A5"/>
    <mergeCell ref="B4:B5"/>
    <mergeCell ref="R1:R2"/>
    <mergeCell ref="A2:H2"/>
    <mergeCell ref="S1:S2"/>
    <mergeCell ref="L1:L2"/>
    <mergeCell ref="M1:M2"/>
    <mergeCell ref="A1:C1"/>
    <mergeCell ref="D1:E1"/>
    <mergeCell ref="F1:H1"/>
    <mergeCell ref="I1:I2"/>
    <mergeCell ref="J1:J2"/>
    <mergeCell ref="K1:K2"/>
    <mergeCell ref="Z1:Z2"/>
    <mergeCell ref="AA1:AA2"/>
    <mergeCell ref="U1:U2"/>
    <mergeCell ref="V1:V2"/>
    <mergeCell ref="W1:W2"/>
    <mergeCell ref="X1:X2"/>
    <mergeCell ref="Y1:Y2"/>
  </mergeCells>
  <conditionalFormatting sqref="I5:T5 J4:T4">
    <cfRule type="cellIs" dxfId="50" priority="25" stopIfTrue="1" operator="greaterThan">
      <formula>0</formula>
    </cfRule>
    <cfRule type="cellIs" dxfId="49" priority="26" stopIfTrue="1" operator="greaterThan">
      <formula>0</formula>
    </cfRule>
    <cfRule type="cellIs" dxfId="48" priority="27" stopIfTrue="1" operator="greaterThan">
      <formula>0</formula>
    </cfRule>
  </conditionalFormatting>
  <conditionalFormatting sqref="I4">
    <cfRule type="cellIs" dxfId="47" priority="22" stopIfTrue="1" operator="greaterThan">
      <formula>0</formula>
    </cfRule>
    <cfRule type="cellIs" dxfId="46" priority="23" stopIfTrue="1" operator="greaterThan">
      <formula>0</formula>
    </cfRule>
    <cfRule type="cellIs" dxfId="45" priority="24" stopIfTrue="1" operator="greaterThan">
      <formula>0</formula>
    </cfRule>
  </conditionalFormatting>
  <conditionalFormatting sqref="U4:U5">
    <cfRule type="cellIs" dxfId="44" priority="19" stopIfTrue="1" operator="greaterThan">
      <formula>0</formula>
    </cfRule>
    <cfRule type="cellIs" dxfId="43" priority="20" stopIfTrue="1" operator="greaterThan">
      <formula>0</formula>
    </cfRule>
    <cfRule type="cellIs" dxfId="42" priority="21" stopIfTrue="1" operator="greaterThan">
      <formula>0</formula>
    </cfRule>
  </conditionalFormatting>
  <conditionalFormatting sqref="V4:V5">
    <cfRule type="cellIs" dxfId="41" priority="16" stopIfTrue="1" operator="greaterThan">
      <formula>0</formula>
    </cfRule>
    <cfRule type="cellIs" dxfId="40" priority="17" stopIfTrue="1" operator="greaterThan">
      <formula>0</formula>
    </cfRule>
    <cfRule type="cellIs" dxfId="39" priority="18" stopIfTrue="1" operator="greaterThan">
      <formula>0</formula>
    </cfRule>
  </conditionalFormatting>
  <conditionalFormatting sqref="W4:W5">
    <cfRule type="cellIs" dxfId="38" priority="13" stopIfTrue="1" operator="greaterThan">
      <formula>0</formula>
    </cfRule>
    <cfRule type="cellIs" dxfId="37" priority="14" stopIfTrue="1" operator="greaterThan">
      <formula>0</formula>
    </cfRule>
    <cfRule type="cellIs" dxfId="36" priority="15" stopIfTrue="1" operator="greaterThan">
      <formula>0</formula>
    </cfRule>
  </conditionalFormatting>
  <conditionalFormatting sqref="X4:X5">
    <cfRule type="cellIs" dxfId="35" priority="10" stopIfTrue="1" operator="greaterThan">
      <formula>0</formula>
    </cfRule>
    <cfRule type="cellIs" dxfId="34" priority="11" stopIfTrue="1" operator="greaterThan">
      <formula>0</formula>
    </cfRule>
    <cfRule type="cellIs" dxfId="33" priority="12" stopIfTrue="1" operator="greaterThan">
      <formula>0</formula>
    </cfRule>
  </conditionalFormatting>
  <conditionalFormatting sqref="Y4:Y5">
    <cfRule type="cellIs" dxfId="32" priority="7" stopIfTrue="1" operator="greaterThan">
      <formula>0</formula>
    </cfRule>
    <cfRule type="cellIs" dxfId="31" priority="8" stopIfTrue="1" operator="greaterThan">
      <formula>0</formula>
    </cfRule>
    <cfRule type="cellIs" dxfId="30" priority="9" stopIfTrue="1" operator="greaterThan">
      <formula>0</formula>
    </cfRule>
  </conditionalFormatting>
  <conditionalFormatting sqref="Z4:Z5">
    <cfRule type="cellIs" dxfId="29" priority="4" stopIfTrue="1" operator="greaterThan">
      <formula>0</formula>
    </cfRule>
    <cfRule type="cellIs" dxfId="28" priority="5" stopIfTrue="1" operator="greaterThan">
      <formula>0</formula>
    </cfRule>
    <cfRule type="cellIs" dxfId="27" priority="6" stopIfTrue="1" operator="greaterThan">
      <formula>0</formula>
    </cfRule>
  </conditionalFormatting>
  <conditionalFormatting sqref="AA4:AA5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0" zoomScaleNormal="80" workbookViewId="0">
      <selection activeCell="I14" sqref="I13:I14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9" width="14.7109375" style="21" bestFit="1" customWidth="1"/>
    <col min="10" max="10" width="15.28515625" style="21" bestFit="1" customWidth="1"/>
    <col min="11" max="11" width="17.140625" style="21" customWidth="1"/>
    <col min="12" max="14" width="12" style="21" bestFit="1" customWidth="1"/>
    <col min="15" max="15" width="13" style="21" bestFit="1" customWidth="1"/>
    <col min="16" max="20" width="12" style="21" customWidth="1"/>
    <col min="21" max="16384" width="9.7109375" style="17"/>
  </cols>
  <sheetData>
    <row r="1" spans="1:20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88</v>
      </c>
      <c r="J1" s="69" t="s">
        <v>89</v>
      </c>
      <c r="K1" s="69" t="s">
        <v>154</v>
      </c>
      <c r="L1" s="69" t="s">
        <v>45</v>
      </c>
      <c r="M1" s="69" t="s">
        <v>45</v>
      </c>
      <c r="N1" s="69" t="s">
        <v>45</v>
      </c>
      <c r="O1" s="69" t="s">
        <v>45</v>
      </c>
      <c r="P1" s="69" t="s">
        <v>45</v>
      </c>
      <c r="Q1" s="69" t="s">
        <v>41</v>
      </c>
      <c r="R1" s="69" t="s">
        <v>41</v>
      </c>
      <c r="S1" s="69" t="s">
        <v>41</v>
      </c>
      <c r="T1" s="69" t="s">
        <v>41</v>
      </c>
    </row>
    <row r="2" spans="1:20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43159</v>
      </c>
      <c r="J3" s="61">
        <v>43186</v>
      </c>
      <c r="K3" s="61">
        <v>43503</v>
      </c>
      <c r="L3" s="30" t="s">
        <v>2</v>
      </c>
      <c r="M3" s="30" t="s">
        <v>2</v>
      </c>
      <c r="N3" s="30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</row>
    <row r="4" spans="1:20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v>20000</v>
      </c>
      <c r="G4" s="52">
        <f>F4-(SUM(I4:T4))</f>
        <v>3500</v>
      </c>
      <c r="H4" s="32" t="str">
        <f>IF(G4&lt;0,"ATENÇÃO","OK")</f>
        <v>OK</v>
      </c>
      <c r="I4" s="62">
        <v>10000</v>
      </c>
      <c r="J4" s="62">
        <v>5000</v>
      </c>
      <c r="K4" s="62">
        <v>1500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</row>
    <row r="5" spans="1:20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v>5000</v>
      </c>
      <c r="G5" s="52">
        <f>F5-(SUM(I5:T5))</f>
        <v>3500</v>
      </c>
      <c r="H5" s="32" t="str">
        <f t="shared" ref="H5" si="0">IF(G5&lt;0,"ATENÇÃO","OK")</f>
        <v>OK</v>
      </c>
      <c r="I5" s="62">
        <v>1500</v>
      </c>
      <c r="J5" s="62">
        <v>0</v>
      </c>
      <c r="K5" s="62">
        <v>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7">
        <v>0</v>
      </c>
      <c r="T5" s="57">
        <v>0</v>
      </c>
    </row>
    <row r="6" spans="1:20" x14ac:dyDescent="0.25">
      <c r="I6" s="56"/>
      <c r="J6" s="56"/>
      <c r="K6" s="56"/>
      <c r="L6" s="56"/>
      <c r="M6" s="56"/>
    </row>
  </sheetData>
  <mergeCells count="18">
    <mergeCell ref="A4:A5"/>
    <mergeCell ref="B4:B5"/>
    <mergeCell ref="A2:H2"/>
    <mergeCell ref="L1:L2"/>
    <mergeCell ref="M1:M2"/>
    <mergeCell ref="A1:C1"/>
    <mergeCell ref="D1:E1"/>
    <mergeCell ref="F1:H1"/>
    <mergeCell ref="I1:I2"/>
    <mergeCell ref="J1:J2"/>
    <mergeCell ref="K1:K2"/>
    <mergeCell ref="R1:R2"/>
    <mergeCell ref="S1:S2"/>
    <mergeCell ref="T1:T2"/>
    <mergeCell ref="N1:N2"/>
    <mergeCell ref="O1:O2"/>
    <mergeCell ref="P1:P2"/>
    <mergeCell ref="Q1:Q2"/>
  </mergeCells>
  <conditionalFormatting sqref="L4:T5">
    <cfRule type="cellIs" dxfId="23" priority="7" stopIfTrue="1" operator="greaterThan">
      <formula>0</formula>
    </cfRule>
    <cfRule type="cellIs" dxfId="22" priority="8" stopIfTrue="1" operator="greaterThan">
      <formula>0</formula>
    </cfRule>
    <cfRule type="cellIs" dxfId="21" priority="9" stopIfTrue="1" operator="greaterThan">
      <formula>0</formula>
    </cfRule>
  </conditionalFormatting>
  <conditionalFormatting sqref="I4:K5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4" zoomScaleNormal="84" workbookViewId="0">
      <selection activeCell="M15" sqref="M15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9" width="14.7109375" style="21" bestFit="1" customWidth="1"/>
    <col min="10" max="10" width="15.28515625" style="21" bestFit="1" customWidth="1"/>
    <col min="11" max="14" width="12" style="21" bestFit="1" customWidth="1"/>
    <col min="15" max="15" width="13" style="21" bestFit="1" customWidth="1"/>
    <col min="16" max="20" width="12" style="21" customWidth="1"/>
    <col min="21" max="16384" width="9.7109375" style="17"/>
  </cols>
  <sheetData>
    <row r="1" spans="1:20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75" t="s">
        <v>82</v>
      </c>
      <c r="J1" s="75" t="s">
        <v>83</v>
      </c>
      <c r="K1" s="75" t="s">
        <v>84</v>
      </c>
      <c r="L1" s="75" t="s">
        <v>85</v>
      </c>
      <c r="M1" s="75" t="s">
        <v>86</v>
      </c>
      <c r="N1" s="75" t="s">
        <v>87</v>
      </c>
      <c r="O1" s="75" t="s">
        <v>139</v>
      </c>
      <c r="P1" s="75" t="s">
        <v>140</v>
      </c>
      <c r="Q1" s="75" t="s">
        <v>141</v>
      </c>
      <c r="R1" s="69" t="s">
        <v>41</v>
      </c>
      <c r="S1" s="69" t="s">
        <v>41</v>
      </c>
      <c r="T1" s="69" t="s">
        <v>41</v>
      </c>
    </row>
    <row r="2" spans="1:20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75"/>
      <c r="J2" s="75"/>
      <c r="K2" s="75"/>
      <c r="L2" s="75"/>
      <c r="M2" s="75"/>
      <c r="N2" s="75"/>
      <c r="O2" s="75"/>
      <c r="P2" s="75"/>
      <c r="Q2" s="75"/>
      <c r="R2" s="69"/>
      <c r="S2" s="69"/>
      <c r="T2" s="69"/>
    </row>
    <row r="3" spans="1:20" s="18" customFormat="1" ht="38.25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7">
        <v>43199</v>
      </c>
      <c r="J3" s="67" t="s">
        <v>142</v>
      </c>
      <c r="K3" s="67">
        <v>43238</v>
      </c>
      <c r="L3" s="67">
        <v>43262</v>
      </c>
      <c r="M3" s="67">
        <v>43311</v>
      </c>
      <c r="N3" s="68" t="s">
        <v>143</v>
      </c>
      <c r="O3" s="67">
        <v>43412</v>
      </c>
      <c r="P3" s="67">
        <v>43424</v>
      </c>
      <c r="Q3" s="30" t="s">
        <v>2</v>
      </c>
      <c r="R3" s="30" t="s">
        <v>2</v>
      </c>
      <c r="S3" s="30" t="s">
        <v>2</v>
      </c>
      <c r="T3" s="30" t="s">
        <v>2</v>
      </c>
    </row>
    <row r="4" spans="1:20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v>10000</v>
      </c>
      <c r="G4" s="52">
        <f>F4-(SUM(I4:T4))</f>
        <v>6646.6500000000005</v>
      </c>
      <c r="H4" s="32" t="str">
        <f>IF(G4&lt;0,"ATENÇÃO","OK")</f>
        <v>OK</v>
      </c>
      <c r="I4" s="62">
        <v>856.05</v>
      </c>
      <c r="J4" s="62">
        <v>101.1</v>
      </c>
      <c r="K4" s="62">
        <v>616.26</v>
      </c>
      <c r="L4" s="62">
        <v>102.07</v>
      </c>
      <c r="M4" s="62">
        <v>127.1</v>
      </c>
      <c r="N4" s="62">
        <v>136.72999999999999</v>
      </c>
      <c r="O4" s="62">
        <v>125.17</v>
      </c>
      <c r="P4" s="62">
        <v>288.87</v>
      </c>
      <c r="Q4" s="62">
        <v>1000</v>
      </c>
      <c r="R4" s="57">
        <v>0</v>
      </c>
      <c r="S4" s="57">
        <v>0</v>
      </c>
      <c r="T4" s="57">
        <v>0</v>
      </c>
    </row>
    <row r="5" spans="1:20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v>5000</v>
      </c>
      <c r="G5" s="52">
        <f>F5-(SUM(I5:T5))</f>
        <v>5000</v>
      </c>
      <c r="H5" s="32" t="str">
        <f t="shared" ref="H5" si="0">IF(G5&lt;0,"ATENÇÃO","OK")</f>
        <v>OK</v>
      </c>
      <c r="I5" s="62">
        <v>0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62">
        <v>0</v>
      </c>
      <c r="P5" s="62">
        <v>0</v>
      </c>
      <c r="Q5" s="62">
        <v>0</v>
      </c>
      <c r="R5" s="57">
        <v>0</v>
      </c>
      <c r="S5" s="57">
        <v>0</v>
      </c>
      <c r="T5" s="57">
        <v>0</v>
      </c>
    </row>
    <row r="6" spans="1:20" x14ac:dyDescent="0.25">
      <c r="I6" s="56"/>
      <c r="J6" s="56"/>
      <c r="K6" s="56"/>
      <c r="L6" s="56"/>
      <c r="M6" s="56"/>
    </row>
  </sheetData>
  <mergeCells count="18">
    <mergeCell ref="S1:S2"/>
    <mergeCell ref="T1:T2"/>
    <mergeCell ref="N1:N2"/>
    <mergeCell ref="O1:O2"/>
    <mergeCell ref="P1:P2"/>
    <mergeCell ref="Q1:Q2"/>
    <mergeCell ref="J1:J2"/>
    <mergeCell ref="K1:K2"/>
    <mergeCell ref="A4:A5"/>
    <mergeCell ref="B4:B5"/>
    <mergeCell ref="R1:R2"/>
    <mergeCell ref="A2:H2"/>
    <mergeCell ref="L1:L2"/>
    <mergeCell ref="M1:M2"/>
    <mergeCell ref="A1:C1"/>
    <mergeCell ref="D1:E1"/>
    <mergeCell ref="F1:H1"/>
    <mergeCell ref="I1:I2"/>
  </mergeCells>
  <conditionalFormatting sqref="R4:T5">
    <cfRule type="cellIs" dxfId="17" priority="7" stopIfTrue="1" operator="greaterThan">
      <formula>0</formula>
    </cfRule>
    <cfRule type="cellIs" dxfId="16" priority="8" stopIfTrue="1" operator="greaterThan">
      <formula>0</formula>
    </cfRule>
    <cfRule type="cellIs" dxfId="15" priority="9" stopIfTrue="1" operator="greaterThan">
      <formula>0</formula>
    </cfRule>
  </conditionalFormatting>
  <conditionalFormatting sqref="I4:Q5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4" zoomScaleNormal="84" workbookViewId="0">
      <selection activeCell="G9" sqref="G9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9" width="14.7109375" style="21" bestFit="1" customWidth="1"/>
    <col min="10" max="10" width="15.28515625" style="21" bestFit="1" customWidth="1"/>
    <col min="11" max="14" width="12" style="21" bestFit="1" customWidth="1"/>
    <col min="15" max="15" width="13" style="21" bestFit="1" customWidth="1"/>
    <col min="16" max="20" width="12" style="21" customWidth="1"/>
    <col min="21" max="16384" width="9.7109375" style="17"/>
  </cols>
  <sheetData>
    <row r="1" spans="1:20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152</v>
      </c>
      <c r="J1" s="69" t="s">
        <v>153</v>
      </c>
      <c r="K1" s="69" t="s">
        <v>45</v>
      </c>
      <c r="L1" s="69" t="s">
        <v>45</v>
      </c>
      <c r="M1" s="69" t="s">
        <v>45</v>
      </c>
      <c r="N1" s="69" t="s">
        <v>45</v>
      </c>
      <c r="O1" s="69" t="s">
        <v>45</v>
      </c>
      <c r="P1" s="69" t="s">
        <v>45</v>
      </c>
      <c r="Q1" s="69" t="s">
        <v>41</v>
      </c>
      <c r="R1" s="69" t="s">
        <v>41</v>
      </c>
      <c r="S1" s="69" t="s">
        <v>41</v>
      </c>
      <c r="T1" s="69" t="s">
        <v>41</v>
      </c>
    </row>
    <row r="2" spans="1:20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43384</v>
      </c>
      <c r="J3" s="61">
        <v>43497</v>
      </c>
      <c r="K3" s="30" t="s">
        <v>2</v>
      </c>
      <c r="L3" s="30" t="s">
        <v>2</v>
      </c>
      <c r="M3" s="30" t="s">
        <v>2</v>
      </c>
      <c r="N3" s="30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</row>
    <row r="4" spans="1:20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v>7000</v>
      </c>
      <c r="G4" s="52">
        <f>F4-(SUM(I4:T4))</f>
        <v>6034.03</v>
      </c>
      <c r="H4" s="32" t="str">
        <f>IF(G4&lt;0,"ATENÇÃO","OK")</f>
        <v>OK</v>
      </c>
      <c r="I4" s="62">
        <v>303.49</v>
      </c>
      <c r="J4" s="62">
        <v>662.48</v>
      </c>
      <c r="K4" s="57">
        <v>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</row>
    <row r="5" spans="1:20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v>3500</v>
      </c>
      <c r="G5" s="52">
        <f>F5-(SUM(I5:T5))</f>
        <v>3123.88</v>
      </c>
      <c r="H5" s="32" t="str">
        <f t="shared" ref="H5" si="0">IF(G5&lt;0,"ATENÇÃO","OK")</f>
        <v>OK</v>
      </c>
      <c r="I5" s="62">
        <v>98.98</v>
      </c>
      <c r="J5" s="62">
        <v>277.14</v>
      </c>
      <c r="K5" s="57">
        <v>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7">
        <v>0</v>
      </c>
      <c r="T5" s="57">
        <v>0</v>
      </c>
    </row>
    <row r="6" spans="1:20" x14ac:dyDescent="0.25">
      <c r="I6" s="56"/>
      <c r="J6" s="56"/>
      <c r="K6" s="56"/>
      <c r="L6" s="56"/>
      <c r="M6" s="56"/>
    </row>
  </sheetData>
  <mergeCells count="18">
    <mergeCell ref="S1:S2"/>
    <mergeCell ref="T1:T2"/>
    <mergeCell ref="N1:N2"/>
    <mergeCell ref="O1:O2"/>
    <mergeCell ref="P1:P2"/>
    <mergeCell ref="Q1:Q2"/>
    <mergeCell ref="J1:J2"/>
    <mergeCell ref="K1:K2"/>
    <mergeCell ref="A4:A5"/>
    <mergeCell ref="B4:B5"/>
    <mergeCell ref="R1:R2"/>
    <mergeCell ref="A2:H2"/>
    <mergeCell ref="L1:L2"/>
    <mergeCell ref="M1:M2"/>
    <mergeCell ref="A1:C1"/>
    <mergeCell ref="D1:E1"/>
    <mergeCell ref="F1:H1"/>
    <mergeCell ref="I1:I2"/>
  </mergeCells>
  <conditionalFormatting sqref="K4:T5">
    <cfRule type="cellIs" dxfId="11" priority="7" stopIfTrue="1" operator="greaterThan">
      <formula>0</formula>
    </cfRule>
    <cfRule type="cellIs" dxfId="10" priority="8" stopIfTrue="1" operator="greaterThan">
      <formula>0</formula>
    </cfRule>
    <cfRule type="cellIs" dxfId="9" priority="9" stopIfTrue="1" operator="greaterThan">
      <formula>0</formula>
    </cfRule>
  </conditionalFormatting>
  <conditionalFormatting sqref="J4:J5">
    <cfRule type="cellIs" dxfId="8" priority="4" stopIfTrue="1" operator="greaterThan">
      <formula>0</formula>
    </cfRule>
    <cfRule type="cellIs" dxfId="7" priority="5" stopIfTrue="1" operator="greaterThan">
      <formula>0</formula>
    </cfRule>
    <cfRule type="cellIs" dxfId="6" priority="6" stopIfTrue="1" operator="greaterThan">
      <formula>0</formula>
    </cfRule>
  </conditionalFormatting>
  <conditionalFormatting sqref="I4:I5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zoomScale="84" zoomScaleNormal="84" workbookViewId="0">
      <selection activeCell="J14" sqref="J14"/>
    </sheetView>
  </sheetViews>
  <sheetFormatPr defaultColWidth="9.7109375" defaultRowHeight="15" x14ac:dyDescent="0.25"/>
  <cols>
    <col min="1" max="1" width="14.570312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5.140625" style="22" customWidth="1"/>
    <col min="7" max="7" width="14.7109375" style="3" bestFit="1" customWidth="1"/>
    <col min="8" max="8" width="16.85546875" style="20" customWidth="1"/>
    <col min="9" max="9" width="16.140625" style="17" bestFit="1" customWidth="1"/>
    <col min="10" max="16384" width="9.7109375" style="17"/>
  </cols>
  <sheetData>
    <row r="1" spans="1:9" ht="58.5" customHeight="1" x14ac:dyDescent="0.25">
      <c r="A1" s="70" t="s">
        <v>47</v>
      </c>
      <c r="B1" s="70"/>
      <c r="C1" s="70"/>
      <c r="D1" s="83" t="s">
        <v>40</v>
      </c>
      <c r="E1" s="83"/>
      <c r="F1" s="83" t="s">
        <v>46</v>
      </c>
      <c r="G1" s="83"/>
      <c r="H1" s="83"/>
      <c r="I1" s="83"/>
    </row>
    <row r="2" spans="1:9" s="18" customFormat="1" ht="15" customHeight="1" x14ac:dyDescent="0.2">
      <c r="A2" s="83" t="s">
        <v>29</v>
      </c>
      <c r="B2" s="83"/>
      <c r="C2" s="83"/>
      <c r="D2" s="83"/>
      <c r="E2" s="83"/>
      <c r="F2" s="83"/>
      <c r="G2" s="83"/>
      <c r="H2" s="83"/>
      <c r="I2" s="83"/>
    </row>
    <row r="3" spans="1:9" ht="33" customHeight="1" x14ac:dyDescent="0.25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30</v>
      </c>
      <c r="H3" s="25" t="s">
        <v>31</v>
      </c>
      <c r="I3" s="25" t="s">
        <v>32</v>
      </c>
    </row>
    <row r="4" spans="1:9" ht="20.100000000000001" customHeight="1" x14ac:dyDescent="0.25">
      <c r="A4" s="84" t="s">
        <v>37</v>
      </c>
      <c r="B4" s="72">
        <v>1</v>
      </c>
      <c r="C4" s="31">
        <v>1</v>
      </c>
      <c r="D4" s="24" t="s">
        <v>42</v>
      </c>
      <c r="E4" s="60">
        <v>1E-4</v>
      </c>
      <c r="F4" s="51">
        <f>REITORIA!F4+ESAG!F4+CEART!F4+FAED!F4+CEAD!F4+CEFID!F4+CERES!F4+CESFI!F4+CCT!F4+CEO!F4+CAV!F4+CEAVI!F4+CEPLAN!F4</f>
        <v>501000</v>
      </c>
      <c r="G4" s="52">
        <f>(REITORIA!F4-REITORIA!G4)+(ESAG!F4-ESAG!G4)+(CEART!F4-CEART!G4)+(FAED!F4-FAED!G4)+(CEAD!F4-CEAD!G4)+(CEFID!F4-CEFID!G4)+(CERES!F4-CERES!G4)+(CESFI!F4-CESFI!G4)+(CCT!F4-CCT!G4)+(CEO!F4-CEO!G4)+(CAV!F4-CAV!G4)+(CEAVI!F4-CEAVI!G4)+(CEPLAN!F4-CEPLAN!G4)</f>
        <v>351846.17</v>
      </c>
      <c r="H4" s="54">
        <f>F4-G4</f>
        <v>149153.83000000002</v>
      </c>
      <c r="I4" s="34">
        <f>G4/F4</f>
        <v>0.7022877644710579</v>
      </c>
    </row>
    <row r="5" spans="1:9" x14ac:dyDescent="0.25">
      <c r="A5" s="85"/>
      <c r="B5" s="72"/>
      <c r="C5" s="33">
        <v>2</v>
      </c>
      <c r="D5" s="23" t="s">
        <v>43</v>
      </c>
      <c r="E5" s="60">
        <v>0</v>
      </c>
      <c r="F5" s="51">
        <f>REITORIA!F5+ESAG!F5+CEART!F5+FAED!F5+CEAD!F5+CEFID!F5+CERES!F5+CESFI!F5+CCT!F5+CEO!F5+CAV!F5+CEAVI!F5+CEPLAN!F5</f>
        <v>180950</v>
      </c>
      <c r="G5" s="52">
        <f>(REITORIA!F5-REITORIA!G5)+(ESAG!F5-ESAG!G5)+(CEART!F5-CEART!G5)+(FAED!F5-FAED!G5)+(CEAD!F5-CEAD!G5)+(CEFID!F5-CEFID!G5)+(CERES!F5-CERES!G5)+(CESFI!F5-CESFI!G5)+(CCT!F5-CCT!G5)+(CEO!F5-CEO!G5)+(CAV!F5-CAV!G5)+(CEAVI!F5-CEAVI!G5)+(CEPLAN!F5-CEPLAN!G5)</f>
        <v>101260.72</v>
      </c>
      <c r="H5" s="54">
        <f t="shared" ref="H5" si="0">F5-G5</f>
        <v>79689.279999999999</v>
      </c>
      <c r="I5" s="34">
        <f>G5/F5</f>
        <v>0.5596060790273556</v>
      </c>
    </row>
    <row r="6" spans="1:9" x14ac:dyDescent="0.25">
      <c r="F6" s="53">
        <f>SUM(F4:F5)</f>
        <v>681950</v>
      </c>
      <c r="G6" s="53">
        <f>SUM(G4:G5)</f>
        <v>453106.89</v>
      </c>
      <c r="H6" s="53">
        <f>SUM(H4:H5)</f>
        <v>228843.11000000002</v>
      </c>
      <c r="I6" s="35">
        <f>G6/F6</f>
        <v>0.66442831585893392</v>
      </c>
    </row>
    <row r="9" spans="1:9" ht="15.75" x14ac:dyDescent="0.25">
      <c r="E9" s="76" t="s">
        <v>47</v>
      </c>
      <c r="F9" s="77"/>
      <c r="G9" s="77"/>
      <c r="H9" s="77"/>
      <c r="I9" s="78"/>
    </row>
    <row r="10" spans="1:9" ht="60" customHeight="1" x14ac:dyDescent="0.25">
      <c r="E10" s="79" t="s">
        <v>36</v>
      </c>
      <c r="F10" s="79"/>
      <c r="G10" s="79"/>
      <c r="H10" s="79"/>
      <c r="I10" s="79"/>
    </row>
    <row r="11" spans="1:9" ht="15.75" x14ac:dyDescent="0.25">
      <c r="E11" s="80" t="s">
        <v>46</v>
      </c>
      <c r="F11" s="81"/>
      <c r="G11" s="81"/>
      <c r="H11" s="81"/>
      <c r="I11" s="82"/>
    </row>
    <row r="12" spans="1:9" ht="15.75" x14ac:dyDescent="0.25">
      <c r="E12" s="36" t="s">
        <v>33</v>
      </c>
      <c r="F12" s="37"/>
      <c r="G12" s="37"/>
      <c r="H12" s="38"/>
      <c r="I12" s="58">
        <f>F6</f>
        <v>681950</v>
      </c>
    </row>
    <row r="13" spans="1:9" ht="15.75" x14ac:dyDescent="0.25">
      <c r="E13" s="39" t="s">
        <v>34</v>
      </c>
      <c r="F13" s="40"/>
      <c r="G13" s="40"/>
      <c r="H13" s="41"/>
      <c r="I13" s="59">
        <f>G6</f>
        <v>453106.89</v>
      </c>
    </row>
    <row r="14" spans="1:9" ht="15.75" x14ac:dyDescent="0.25">
      <c r="E14" s="39" t="s">
        <v>35</v>
      </c>
      <c r="F14" s="40"/>
      <c r="G14" s="40"/>
      <c r="H14" s="41"/>
      <c r="I14" s="42"/>
    </row>
    <row r="15" spans="1:9" ht="15.75" x14ac:dyDescent="0.25">
      <c r="E15" s="43" t="s">
        <v>32</v>
      </c>
      <c r="F15" s="44"/>
      <c r="G15" s="44"/>
      <c r="H15" s="45"/>
      <c r="I15" s="46">
        <f>I13/I12</f>
        <v>0.66442831585893392</v>
      </c>
    </row>
    <row r="16" spans="1:9" ht="15.75" x14ac:dyDescent="0.25">
      <c r="E16" s="47" t="s">
        <v>155</v>
      </c>
      <c r="F16" s="48"/>
      <c r="G16" s="48"/>
      <c r="H16" s="49"/>
      <c r="I16" s="50"/>
    </row>
  </sheetData>
  <mergeCells count="9">
    <mergeCell ref="E9:I9"/>
    <mergeCell ref="E10:I10"/>
    <mergeCell ref="E11:I11"/>
    <mergeCell ref="A1:C1"/>
    <mergeCell ref="D1:E1"/>
    <mergeCell ref="A4:A5"/>
    <mergeCell ref="B4:B5"/>
    <mergeCell ref="F1:I1"/>
    <mergeCell ref="A2:I2"/>
  </mergeCells>
  <pageMargins left="0.74791666666666667" right="0.74791666666666667" top="0.98402777777777772" bottom="0.98402777777777772" header="0.51180555555555551" footer="0.51180555555555551"/>
  <pageSetup paperSize="9" scale="83" firstPageNumber="0" fitToHeight="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4" customWidth="1"/>
    <col min="2" max="2" width="6.85546875" style="4" customWidth="1"/>
    <col min="3" max="3" width="31" style="4" customWidth="1"/>
    <col min="4" max="4" width="8.5703125" style="4" bestFit="1" customWidth="1"/>
    <col min="5" max="5" width="9.5703125" style="4" customWidth="1"/>
    <col min="6" max="6" width="14.7109375" style="4" customWidth="1"/>
    <col min="7" max="7" width="16" style="4" customWidth="1"/>
    <col min="8" max="8" width="11.140625" style="4" customWidth="1"/>
    <col min="9" max="16384" width="9.140625" style="4"/>
  </cols>
  <sheetData>
    <row r="1" spans="1:8" ht="20.25" customHeight="1" x14ac:dyDescent="0.2">
      <c r="A1" s="87" t="s">
        <v>10</v>
      </c>
      <c r="B1" s="87"/>
      <c r="C1" s="87"/>
      <c r="D1" s="87"/>
      <c r="E1" s="87"/>
      <c r="F1" s="87"/>
      <c r="G1" s="87"/>
      <c r="H1" s="87"/>
    </row>
    <row r="2" spans="1:8" ht="20.25" x14ac:dyDescent="0.2">
      <c r="B2" s="5"/>
    </row>
    <row r="3" spans="1:8" ht="47.25" customHeight="1" x14ac:dyDescent="0.2">
      <c r="A3" s="88" t="s">
        <v>11</v>
      </c>
      <c r="B3" s="88"/>
      <c r="C3" s="88"/>
      <c r="D3" s="88"/>
      <c r="E3" s="88"/>
      <c r="F3" s="88"/>
      <c r="G3" s="88"/>
      <c r="H3" s="88"/>
    </row>
    <row r="4" spans="1:8" ht="35.25" customHeight="1" x14ac:dyDescent="0.2">
      <c r="B4" s="6"/>
    </row>
    <row r="5" spans="1:8" ht="15" customHeight="1" x14ac:dyDescent="0.2">
      <c r="A5" s="89" t="s">
        <v>12</v>
      </c>
      <c r="B5" s="89"/>
      <c r="C5" s="89"/>
      <c r="D5" s="89"/>
      <c r="E5" s="89"/>
      <c r="F5" s="89"/>
      <c r="G5" s="89"/>
      <c r="H5" s="89"/>
    </row>
    <row r="6" spans="1:8" ht="15" customHeight="1" x14ac:dyDescent="0.2">
      <c r="A6" s="89" t="s">
        <v>13</v>
      </c>
      <c r="B6" s="89"/>
      <c r="C6" s="89"/>
      <c r="D6" s="89"/>
      <c r="E6" s="89"/>
      <c r="F6" s="89"/>
      <c r="G6" s="89"/>
      <c r="H6" s="89"/>
    </row>
    <row r="7" spans="1:8" ht="15" customHeight="1" x14ac:dyDescent="0.2">
      <c r="A7" s="89" t="s">
        <v>14</v>
      </c>
      <c r="B7" s="89"/>
      <c r="C7" s="89"/>
      <c r="D7" s="89"/>
      <c r="E7" s="89"/>
      <c r="F7" s="89"/>
      <c r="G7" s="89"/>
      <c r="H7" s="89"/>
    </row>
    <row r="8" spans="1:8" ht="15" customHeight="1" x14ac:dyDescent="0.2">
      <c r="A8" s="89" t="s">
        <v>15</v>
      </c>
      <c r="B8" s="89"/>
      <c r="C8" s="89"/>
      <c r="D8" s="89"/>
      <c r="E8" s="89"/>
      <c r="F8" s="89"/>
      <c r="G8" s="89"/>
      <c r="H8" s="89"/>
    </row>
    <row r="9" spans="1:8" ht="30" customHeight="1" x14ac:dyDescent="0.2">
      <c r="B9" s="7"/>
    </row>
    <row r="10" spans="1:8" ht="105" customHeight="1" x14ac:dyDescent="0.2">
      <c r="A10" s="90" t="s">
        <v>16</v>
      </c>
      <c r="B10" s="90"/>
      <c r="C10" s="90"/>
      <c r="D10" s="90"/>
      <c r="E10" s="90"/>
      <c r="F10" s="90"/>
      <c r="G10" s="90"/>
      <c r="H10" s="90"/>
    </row>
    <row r="11" spans="1:8" ht="15.75" thickBot="1" x14ac:dyDescent="0.25">
      <c r="B11" s="8"/>
    </row>
    <row r="12" spans="1:8" ht="48.75" thickBot="1" x14ac:dyDescent="0.25">
      <c r="A12" s="9" t="s">
        <v>9</v>
      </c>
      <c r="B12" s="9" t="s">
        <v>7</v>
      </c>
      <c r="C12" s="10" t="s">
        <v>17</v>
      </c>
      <c r="D12" s="10" t="s">
        <v>8</v>
      </c>
      <c r="E12" s="10" t="s">
        <v>18</v>
      </c>
      <c r="F12" s="10" t="s">
        <v>19</v>
      </c>
      <c r="G12" s="10" t="s">
        <v>20</v>
      </c>
      <c r="H12" s="10" t="s">
        <v>21</v>
      </c>
    </row>
    <row r="13" spans="1:8" ht="15.75" thickBot="1" x14ac:dyDescent="0.25">
      <c r="A13" s="11"/>
      <c r="B13" s="11"/>
      <c r="C13" s="12"/>
      <c r="D13" s="12"/>
      <c r="E13" s="12"/>
      <c r="F13" s="12"/>
      <c r="G13" s="12"/>
      <c r="H13" s="12"/>
    </row>
    <row r="14" spans="1:8" ht="15.75" thickBot="1" x14ac:dyDescent="0.25">
      <c r="A14" s="11"/>
      <c r="B14" s="11"/>
      <c r="C14" s="12"/>
      <c r="D14" s="12"/>
      <c r="E14" s="12"/>
      <c r="F14" s="12"/>
      <c r="G14" s="12"/>
      <c r="H14" s="12"/>
    </row>
    <row r="15" spans="1:8" ht="15.75" thickBot="1" x14ac:dyDescent="0.25">
      <c r="A15" s="11"/>
      <c r="B15" s="11"/>
      <c r="C15" s="12"/>
      <c r="D15" s="12"/>
      <c r="E15" s="12"/>
      <c r="F15" s="12"/>
      <c r="G15" s="12"/>
      <c r="H15" s="12"/>
    </row>
    <row r="16" spans="1:8" ht="15.75" thickBot="1" x14ac:dyDescent="0.25">
      <c r="A16" s="11"/>
      <c r="B16" s="11"/>
      <c r="C16" s="12"/>
      <c r="D16" s="12"/>
      <c r="E16" s="12"/>
      <c r="F16" s="12"/>
      <c r="G16" s="12"/>
      <c r="H16" s="12"/>
    </row>
    <row r="17" spans="1:8" ht="15.75" thickBot="1" x14ac:dyDescent="0.25">
      <c r="A17" s="13"/>
      <c r="B17" s="13"/>
      <c r="C17" s="14"/>
      <c r="D17" s="14"/>
      <c r="E17" s="14"/>
      <c r="F17" s="14"/>
      <c r="G17" s="14"/>
      <c r="H17" s="14"/>
    </row>
    <row r="18" spans="1:8" ht="42" customHeight="1" x14ac:dyDescent="0.2">
      <c r="B18" s="15"/>
      <c r="C18" s="16"/>
      <c r="D18" s="16"/>
      <c r="E18" s="16"/>
      <c r="F18" s="16"/>
      <c r="G18" s="16"/>
      <c r="H18" s="16"/>
    </row>
    <row r="19" spans="1:8" ht="15" customHeight="1" x14ac:dyDescent="0.2">
      <c r="A19" s="91" t="s">
        <v>22</v>
      </c>
      <c r="B19" s="91"/>
      <c r="C19" s="91"/>
      <c r="D19" s="91"/>
      <c r="E19" s="91"/>
      <c r="F19" s="91"/>
      <c r="G19" s="91"/>
      <c r="H19" s="91"/>
    </row>
    <row r="20" spans="1:8" ht="14.25" x14ac:dyDescent="0.2">
      <c r="A20" s="92" t="s">
        <v>23</v>
      </c>
      <c r="B20" s="92"/>
      <c r="C20" s="92"/>
      <c r="D20" s="92"/>
      <c r="E20" s="92"/>
      <c r="F20" s="92"/>
      <c r="G20" s="92"/>
      <c r="H20" s="92"/>
    </row>
    <row r="21" spans="1:8" ht="15" x14ac:dyDescent="0.2">
      <c r="B21" s="8"/>
    </row>
    <row r="22" spans="1:8" ht="15" x14ac:dyDescent="0.2">
      <c r="B22" s="8"/>
    </row>
    <row r="23" spans="1:8" ht="15" x14ac:dyDescent="0.2">
      <c r="B23" s="8"/>
    </row>
    <row r="24" spans="1:8" ht="15" customHeight="1" x14ac:dyDescent="0.2">
      <c r="A24" s="93" t="s">
        <v>24</v>
      </c>
      <c r="B24" s="93"/>
      <c r="C24" s="93"/>
      <c r="D24" s="93"/>
      <c r="E24" s="93"/>
      <c r="F24" s="93"/>
      <c r="G24" s="93"/>
      <c r="H24" s="93"/>
    </row>
    <row r="25" spans="1:8" ht="15" customHeight="1" x14ac:dyDescent="0.2">
      <c r="A25" s="93" t="s">
        <v>25</v>
      </c>
      <c r="B25" s="93"/>
      <c r="C25" s="93"/>
      <c r="D25" s="93"/>
      <c r="E25" s="93"/>
      <c r="F25" s="93"/>
      <c r="G25" s="93"/>
      <c r="H25" s="93"/>
    </row>
    <row r="26" spans="1:8" ht="15" customHeight="1" x14ac:dyDescent="0.2">
      <c r="A26" s="86" t="s">
        <v>26</v>
      </c>
      <c r="B26" s="86"/>
      <c r="C26" s="86"/>
      <c r="D26" s="86"/>
      <c r="E26" s="86"/>
      <c r="F26" s="86"/>
      <c r="G26" s="86"/>
      <c r="H26" s="8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4" zoomScaleNormal="84" workbookViewId="0">
      <selection activeCell="I1" sqref="I1:O5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9" width="14.7109375" style="21" bestFit="1" customWidth="1"/>
    <col min="10" max="10" width="15.28515625" style="21" bestFit="1" customWidth="1"/>
    <col min="11" max="14" width="12" style="21" bestFit="1" customWidth="1"/>
    <col min="15" max="15" width="13" style="21" bestFit="1" customWidth="1"/>
    <col min="16" max="20" width="12" style="21" customWidth="1"/>
    <col min="21" max="16384" width="9.7109375" style="17"/>
  </cols>
  <sheetData>
    <row r="1" spans="1:20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70</v>
      </c>
      <c r="J1" s="69" t="s">
        <v>71</v>
      </c>
      <c r="K1" s="69" t="s">
        <v>72</v>
      </c>
      <c r="L1" s="69" t="s">
        <v>73</v>
      </c>
      <c r="M1" s="69" t="s">
        <v>74</v>
      </c>
      <c r="N1" s="69" t="s">
        <v>128</v>
      </c>
      <c r="O1" s="69" t="s">
        <v>129</v>
      </c>
      <c r="P1" s="69" t="s">
        <v>45</v>
      </c>
      <c r="Q1" s="69" t="s">
        <v>41</v>
      </c>
      <c r="R1" s="69" t="s">
        <v>41</v>
      </c>
      <c r="S1" s="69" t="s">
        <v>41</v>
      </c>
      <c r="T1" s="69" t="s">
        <v>41</v>
      </c>
    </row>
    <row r="2" spans="1:20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43465</v>
      </c>
      <c r="J3" s="61">
        <v>43465</v>
      </c>
      <c r="K3" s="61">
        <v>43465</v>
      </c>
      <c r="L3" s="61">
        <v>43465</v>
      </c>
      <c r="M3" s="61">
        <v>43465</v>
      </c>
      <c r="N3" s="61">
        <v>43465</v>
      </c>
      <c r="O3" s="61">
        <v>43830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</row>
    <row r="4" spans="1:20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v>10000</v>
      </c>
      <c r="G4" s="52">
        <f>F4-(SUM(I4:T4))</f>
        <v>0</v>
      </c>
      <c r="H4" s="32" t="str">
        <f>IF(G4&lt;0,"ATENÇÃO","OK")</f>
        <v>OK</v>
      </c>
      <c r="I4" s="62">
        <v>5000</v>
      </c>
      <c r="J4" s="62">
        <v>800</v>
      </c>
      <c r="K4" s="62">
        <v>650</v>
      </c>
      <c r="L4" s="62">
        <v>600</v>
      </c>
      <c r="M4" s="62">
        <v>600</v>
      </c>
      <c r="N4" s="62">
        <v>500</v>
      </c>
      <c r="O4" s="62">
        <v>1850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</row>
    <row r="5" spans="1:20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v>2500</v>
      </c>
      <c r="G5" s="52">
        <f>F5-(SUM(I5:T5))</f>
        <v>0</v>
      </c>
      <c r="H5" s="32" t="str">
        <f t="shared" ref="H5" si="0">IF(G5&lt;0,"ATENÇÃO","OK")</f>
        <v>OK</v>
      </c>
      <c r="I5" s="62">
        <v>1500</v>
      </c>
      <c r="J5" s="62">
        <v>200</v>
      </c>
      <c r="K5" s="62">
        <v>150</v>
      </c>
      <c r="L5" s="62">
        <v>100</v>
      </c>
      <c r="M5" s="62">
        <v>300</v>
      </c>
      <c r="N5" s="62">
        <v>0</v>
      </c>
      <c r="O5" s="62">
        <v>250</v>
      </c>
      <c r="P5" s="57">
        <v>0</v>
      </c>
      <c r="Q5" s="57">
        <v>0</v>
      </c>
      <c r="R5" s="57">
        <v>0</v>
      </c>
      <c r="S5" s="57">
        <v>0</v>
      </c>
      <c r="T5" s="57">
        <v>0</v>
      </c>
    </row>
    <row r="6" spans="1:20" x14ac:dyDescent="0.25">
      <c r="I6" s="56"/>
      <c r="J6" s="56"/>
      <c r="K6" s="56"/>
      <c r="L6" s="56"/>
      <c r="M6" s="56"/>
    </row>
  </sheetData>
  <mergeCells count="18">
    <mergeCell ref="S1:S2"/>
    <mergeCell ref="T1:T2"/>
    <mergeCell ref="N1:N2"/>
    <mergeCell ref="O1:O2"/>
    <mergeCell ref="P1:P2"/>
    <mergeCell ref="Q1:Q2"/>
    <mergeCell ref="J1:J2"/>
    <mergeCell ref="K1:K2"/>
    <mergeCell ref="A4:A5"/>
    <mergeCell ref="B4:B5"/>
    <mergeCell ref="R1:R2"/>
    <mergeCell ref="A2:H2"/>
    <mergeCell ref="L1:L2"/>
    <mergeCell ref="M1:M2"/>
    <mergeCell ref="A1:C1"/>
    <mergeCell ref="D1:E1"/>
    <mergeCell ref="F1:H1"/>
    <mergeCell ref="I1:I2"/>
  </mergeCells>
  <conditionalFormatting sqref="P4:T5">
    <cfRule type="cellIs" dxfId="149" priority="7" stopIfTrue="1" operator="greaterThan">
      <formula>0</formula>
    </cfRule>
    <cfRule type="cellIs" dxfId="148" priority="8" stopIfTrue="1" operator="greaterThan">
      <formula>0</formula>
    </cfRule>
    <cfRule type="cellIs" dxfId="147" priority="9" stopIfTrue="1" operator="greaterThan">
      <formula>0</formula>
    </cfRule>
  </conditionalFormatting>
  <conditionalFormatting sqref="I4:O5">
    <cfRule type="cellIs" dxfId="146" priority="1" stopIfTrue="1" operator="greaterThan">
      <formula>0</formula>
    </cfRule>
    <cfRule type="cellIs" dxfId="145" priority="2" stopIfTrue="1" operator="greaterThan">
      <formula>0</formula>
    </cfRule>
    <cfRule type="cellIs" dxfId="14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"/>
  <sheetViews>
    <sheetView zoomScale="84" zoomScaleNormal="84" workbookViewId="0">
      <selection activeCell="A20" sqref="A20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20" width="15.7109375" style="21" customWidth="1"/>
    <col min="21" max="48" width="15.7109375" style="17" customWidth="1"/>
    <col min="49" max="16384" width="9.7109375" style="17"/>
  </cols>
  <sheetData>
    <row r="1" spans="1:48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53</v>
      </c>
      <c r="J1" s="73" t="s">
        <v>54</v>
      </c>
      <c r="K1" s="65" t="s">
        <v>106</v>
      </c>
      <c r="L1" s="69" t="s">
        <v>55</v>
      </c>
      <c r="M1" s="69" t="s">
        <v>56</v>
      </c>
      <c r="N1" s="65" t="s">
        <v>106</v>
      </c>
      <c r="O1" s="69" t="s">
        <v>57</v>
      </c>
      <c r="P1" s="65" t="s">
        <v>106</v>
      </c>
      <c r="Q1" s="69" t="s">
        <v>58</v>
      </c>
      <c r="R1" s="65" t="s">
        <v>106</v>
      </c>
      <c r="S1" s="69" t="s">
        <v>59</v>
      </c>
      <c r="T1" s="65" t="s">
        <v>106</v>
      </c>
      <c r="U1" s="69" t="s">
        <v>60</v>
      </c>
      <c r="V1" s="65" t="s">
        <v>106</v>
      </c>
      <c r="W1" s="69" t="s">
        <v>63</v>
      </c>
      <c r="X1" s="69" t="s">
        <v>62</v>
      </c>
      <c r="Y1" s="65" t="s">
        <v>106</v>
      </c>
      <c r="Z1" s="69" t="s">
        <v>61</v>
      </c>
      <c r="AA1" s="65" t="s">
        <v>106</v>
      </c>
      <c r="AB1" s="69" t="s">
        <v>107</v>
      </c>
      <c r="AC1" s="65" t="s">
        <v>106</v>
      </c>
      <c r="AD1" s="69" t="s">
        <v>108</v>
      </c>
      <c r="AE1" s="65" t="s">
        <v>106</v>
      </c>
      <c r="AF1" s="69" t="s">
        <v>109</v>
      </c>
      <c r="AG1" s="65" t="s">
        <v>106</v>
      </c>
      <c r="AH1" s="69" t="s">
        <v>110</v>
      </c>
      <c r="AI1" s="65" t="s">
        <v>106</v>
      </c>
      <c r="AJ1" s="69" t="s">
        <v>111</v>
      </c>
      <c r="AK1" s="65" t="s">
        <v>106</v>
      </c>
      <c r="AL1" s="69" t="s">
        <v>112</v>
      </c>
      <c r="AM1" s="65" t="s">
        <v>106</v>
      </c>
      <c r="AN1" s="69" t="s">
        <v>113</v>
      </c>
      <c r="AO1" s="69" t="s">
        <v>114</v>
      </c>
      <c r="AP1" s="65" t="s">
        <v>106</v>
      </c>
      <c r="AQ1" s="69" t="s">
        <v>115</v>
      </c>
      <c r="AR1" s="65" t="s">
        <v>106</v>
      </c>
      <c r="AS1" s="69" t="s">
        <v>116</v>
      </c>
      <c r="AT1" s="65" t="s">
        <v>106</v>
      </c>
      <c r="AU1" s="69" t="s">
        <v>117</v>
      </c>
      <c r="AV1" s="69" t="s">
        <v>118</v>
      </c>
    </row>
    <row r="2" spans="1:48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73"/>
      <c r="K2" s="65"/>
      <c r="L2" s="69"/>
      <c r="M2" s="69"/>
      <c r="N2" s="65"/>
      <c r="O2" s="69"/>
      <c r="P2" s="65"/>
      <c r="Q2" s="69"/>
      <c r="R2" s="65"/>
      <c r="S2" s="69"/>
      <c r="T2" s="65"/>
      <c r="U2" s="69"/>
      <c r="V2" s="65"/>
      <c r="W2" s="69"/>
      <c r="X2" s="69"/>
      <c r="Y2" s="65"/>
      <c r="Z2" s="69"/>
      <c r="AA2" s="65"/>
      <c r="AB2" s="69"/>
      <c r="AC2" s="65"/>
      <c r="AD2" s="69"/>
      <c r="AE2" s="65"/>
      <c r="AF2" s="69"/>
      <c r="AG2" s="65"/>
      <c r="AH2" s="69"/>
      <c r="AI2" s="65"/>
      <c r="AJ2" s="69"/>
      <c r="AK2" s="65"/>
      <c r="AL2" s="69"/>
      <c r="AM2" s="65"/>
      <c r="AN2" s="69"/>
      <c r="AO2" s="69"/>
      <c r="AP2" s="65"/>
      <c r="AQ2" s="69"/>
      <c r="AR2" s="65"/>
      <c r="AS2" s="69"/>
      <c r="AT2" s="65"/>
      <c r="AU2" s="69"/>
      <c r="AV2" s="69"/>
    </row>
    <row r="3" spans="1:48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43133</v>
      </c>
      <c r="J3" s="63">
        <v>43175</v>
      </c>
      <c r="K3" s="63">
        <v>43451</v>
      </c>
      <c r="L3" s="61">
        <v>43203</v>
      </c>
      <c r="M3" s="61">
        <v>43245</v>
      </c>
      <c r="N3" s="63">
        <v>43448</v>
      </c>
      <c r="O3" s="61">
        <v>43266</v>
      </c>
      <c r="P3" s="63">
        <v>43448</v>
      </c>
      <c r="Q3" s="61">
        <v>43266</v>
      </c>
      <c r="R3" s="63">
        <v>43448</v>
      </c>
      <c r="S3" s="61">
        <v>43266</v>
      </c>
      <c r="T3" s="63">
        <v>43451</v>
      </c>
      <c r="U3" s="61">
        <v>43290</v>
      </c>
      <c r="V3" s="63">
        <v>43448</v>
      </c>
      <c r="W3" s="61">
        <v>43307</v>
      </c>
      <c r="X3" s="61">
        <v>43307</v>
      </c>
      <c r="Y3" s="63">
        <v>43448</v>
      </c>
      <c r="Z3" s="61">
        <v>43311</v>
      </c>
      <c r="AA3" s="63">
        <v>43448</v>
      </c>
      <c r="AB3" s="61">
        <v>43322</v>
      </c>
      <c r="AC3" s="63">
        <v>43448</v>
      </c>
      <c r="AD3" s="61">
        <v>43322</v>
      </c>
      <c r="AE3" s="63">
        <v>43448</v>
      </c>
      <c r="AF3" s="61">
        <v>43322</v>
      </c>
      <c r="AG3" s="63">
        <v>43448</v>
      </c>
      <c r="AH3" s="61">
        <v>43322</v>
      </c>
      <c r="AI3" s="63">
        <v>43448</v>
      </c>
      <c r="AJ3" s="61">
        <v>43322</v>
      </c>
      <c r="AK3" s="63">
        <v>43448</v>
      </c>
      <c r="AL3" s="61">
        <v>43321</v>
      </c>
      <c r="AM3" s="63">
        <v>43448</v>
      </c>
      <c r="AN3" s="61">
        <v>43334</v>
      </c>
      <c r="AO3" s="61">
        <v>43367</v>
      </c>
      <c r="AP3" s="63">
        <v>43448</v>
      </c>
      <c r="AQ3" s="61">
        <v>43371</v>
      </c>
      <c r="AR3" s="63">
        <v>43448</v>
      </c>
      <c r="AS3" s="61">
        <v>43409</v>
      </c>
      <c r="AT3" s="63"/>
      <c r="AU3" s="61">
        <v>43496</v>
      </c>
      <c r="AV3" s="61">
        <v>43507</v>
      </c>
    </row>
    <row r="4" spans="1:48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v>80000</v>
      </c>
      <c r="G4" s="52">
        <f>F4-(SUM(I4:AV4))</f>
        <v>25318.130000000005</v>
      </c>
      <c r="H4" s="32" t="str">
        <f>IF(G4&lt;0,"ATENÇÃO","OK")</f>
        <v>OK</v>
      </c>
      <c r="I4" s="62">
        <f>(181*200)</f>
        <v>36200</v>
      </c>
      <c r="J4" s="64">
        <v>-9920</v>
      </c>
      <c r="K4" s="64">
        <v>-3770</v>
      </c>
      <c r="L4" s="62">
        <v>3400</v>
      </c>
      <c r="M4" s="62">
        <v>2800</v>
      </c>
      <c r="N4" s="64">
        <v>-363.1</v>
      </c>
      <c r="O4" s="62">
        <v>1400</v>
      </c>
      <c r="P4" s="64">
        <v>-1003.64</v>
      </c>
      <c r="Q4" s="62">
        <v>1400</v>
      </c>
      <c r="R4" s="64">
        <v>-421.36</v>
      </c>
      <c r="S4" s="62">
        <v>2300</v>
      </c>
      <c r="T4" s="64">
        <v>-2300</v>
      </c>
      <c r="U4" s="62">
        <v>800</v>
      </c>
      <c r="V4" s="64">
        <v>-634.58000000000004</v>
      </c>
      <c r="W4" s="62">
        <v>1060</v>
      </c>
      <c r="X4" s="62">
        <v>900</v>
      </c>
      <c r="Y4" s="64">
        <v>-144.36000000000001</v>
      </c>
      <c r="Z4" s="62">
        <v>1000</v>
      </c>
      <c r="AA4" s="64">
        <v>-191.56</v>
      </c>
      <c r="AB4" s="62">
        <v>1500</v>
      </c>
      <c r="AC4" s="64">
        <v>-1500</v>
      </c>
      <c r="AD4" s="62">
        <v>200</v>
      </c>
      <c r="AE4" s="64">
        <v>-100</v>
      </c>
      <c r="AF4" s="62">
        <v>800</v>
      </c>
      <c r="AG4" s="64">
        <v>-580.46</v>
      </c>
      <c r="AH4" s="62">
        <v>1500</v>
      </c>
      <c r="AI4" s="64">
        <v>-916.34</v>
      </c>
      <c r="AJ4" s="62">
        <v>400</v>
      </c>
      <c r="AK4" s="64">
        <v>-400</v>
      </c>
      <c r="AL4" s="62">
        <v>2400</v>
      </c>
      <c r="AM4" s="64">
        <v>-1095.93</v>
      </c>
      <c r="AN4" s="62">
        <v>2000</v>
      </c>
      <c r="AO4" s="62">
        <v>2300</v>
      </c>
      <c r="AP4" s="64">
        <v>-757.87</v>
      </c>
      <c r="AQ4" s="62">
        <v>2250</v>
      </c>
      <c r="AR4" s="64">
        <v>-2888.93</v>
      </c>
      <c r="AS4" s="62">
        <v>200</v>
      </c>
      <c r="AT4" s="64">
        <v>-200</v>
      </c>
      <c r="AU4" s="62">
        <v>14060</v>
      </c>
      <c r="AV4" s="62">
        <v>3000</v>
      </c>
    </row>
    <row r="5" spans="1:48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v>25000</v>
      </c>
      <c r="G5" s="52">
        <f>F5-(SUM(I5:AV5))</f>
        <v>520</v>
      </c>
      <c r="H5" s="32" t="str">
        <f t="shared" ref="H5" si="0">IF(G5&lt;0,"ATENÇÃO","OK")</f>
        <v>OK</v>
      </c>
      <c r="I5" s="62">
        <f>268*50</f>
        <v>13400</v>
      </c>
      <c r="J5" s="64">
        <v>0</v>
      </c>
      <c r="K5" s="64"/>
      <c r="L5" s="62">
        <v>1600</v>
      </c>
      <c r="M5" s="62">
        <v>700</v>
      </c>
      <c r="N5" s="64"/>
      <c r="O5" s="62">
        <v>440</v>
      </c>
      <c r="P5" s="64"/>
      <c r="Q5" s="62">
        <v>440</v>
      </c>
      <c r="R5" s="64"/>
      <c r="S5" s="62">
        <v>720</v>
      </c>
      <c r="T5" s="64">
        <v>-720</v>
      </c>
      <c r="U5" s="62">
        <v>320</v>
      </c>
      <c r="V5" s="64"/>
      <c r="W5" s="62">
        <v>240</v>
      </c>
      <c r="X5" s="62">
        <v>200</v>
      </c>
      <c r="Y5" s="64"/>
      <c r="Z5" s="62">
        <v>200</v>
      </c>
      <c r="AA5" s="64"/>
      <c r="AB5" s="62">
        <v>500</v>
      </c>
      <c r="AC5" s="64">
        <v>-500</v>
      </c>
      <c r="AD5" s="62">
        <v>100</v>
      </c>
      <c r="AE5" s="64">
        <v>-100</v>
      </c>
      <c r="AF5" s="62">
        <v>200</v>
      </c>
      <c r="AG5" s="64"/>
      <c r="AH5" s="62">
        <v>500</v>
      </c>
      <c r="AI5" s="64"/>
      <c r="AJ5" s="62">
        <v>100</v>
      </c>
      <c r="AK5" s="64">
        <v>-100</v>
      </c>
      <c r="AL5" s="62">
        <v>600</v>
      </c>
      <c r="AM5" s="64"/>
      <c r="AN5" s="62">
        <v>800</v>
      </c>
      <c r="AO5" s="62">
        <v>950</v>
      </c>
      <c r="AP5" s="64"/>
      <c r="AQ5" s="62">
        <v>950</v>
      </c>
      <c r="AR5" s="64"/>
      <c r="AS5" s="62">
        <v>100</v>
      </c>
      <c r="AT5" s="64">
        <v>-100</v>
      </c>
      <c r="AU5" s="62">
        <v>1940</v>
      </c>
      <c r="AV5" s="62">
        <v>1000</v>
      </c>
    </row>
    <row r="6" spans="1:48" x14ac:dyDescent="0.25">
      <c r="I6" s="56"/>
      <c r="J6" s="56"/>
      <c r="K6" s="56"/>
      <c r="L6" s="56"/>
      <c r="M6" s="56"/>
    </row>
  </sheetData>
  <mergeCells count="29">
    <mergeCell ref="AV1:AV2"/>
    <mergeCell ref="AN1:AN2"/>
    <mergeCell ref="AO1:AO2"/>
    <mergeCell ref="AQ1:AQ2"/>
    <mergeCell ref="AS1:AS2"/>
    <mergeCell ref="AU1:AU2"/>
    <mergeCell ref="AD1:AD2"/>
    <mergeCell ref="AF1:AF2"/>
    <mergeCell ref="AH1:AH2"/>
    <mergeCell ref="AJ1:AJ2"/>
    <mergeCell ref="AL1:AL2"/>
    <mergeCell ref="U1:U2"/>
    <mergeCell ref="W1:W2"/>
    <mergeCell ref="X1:X2"/>
    <mergeCell ref="Z1:Z2"/>
    <mergeCell ref="AB1:AB2"/>
    <mergeCell ref="S1:S2"/>
    <mergeCell ref="Q1:Q2"/>
    <mergeCell ref="O1:O2"/>
    <mergeCell ref="J1:J2"/>
    <mergeCell ref="A4:A5"/>
    <mergeCell ref="B4:B5"/>
    <mergeCell ref="A2:H2"/>
    <mergeCell ref="L1:L2"/>
    <mergeCell ref="M1:M2"/>
    <mergeCell ref="A1:C1"/>
    <mergeCell ref="D1:E1"/>
    <mergeCell ref="F1:H1"/>
    <mergeCell ref="I1:I2"/>
  </mergeCells>
  <conditionalFormatting sqref="AE4:AE5">
    <cfRule type="cellIs" dxfId="143" priority="7" stopIfTrue="1" operator="greaterThan">
      <formula>0</formula>
    </cfRule>
    <cfRule type="cellIs" dxfId="142" priority="8" stopIfTrue="1" operator="greaterThan">
      <formula>0</formula>
    </cfRule>
    <cfRule type="cellIs" dxfId="141" priority="9" stopIfTrue="1" operator="greaterThan">
      <formula>0</formula>
    </cfRule>
  </conditionalFormatting>
  <conditionalFormatting sqref="T4:T5">
    <cfRule type="cellIs" dxfId="140" priority="4" stopIfTrue="1" operator="greaterThan">
      <formula>0</formula>
    </cfRule>
    <cfRule type="cellIs" dxfId="139" priority="5" stopIfTrue="1" operator="greaterThan">
      <formula>0</formula>
    </cfRule>
    <cfRule type="cellIs" dxfId="138" priority="6" stopIfTrue="1" operator="greaterThan">
      <formula>0</formula>
    </cfRule>
  </conditionalFormatting>
  <conditionalFormatting sqref="AU4:AV5">
    <cfRule type="cellIs" dxfId="137" priority="1" stopIfTrue="1" operator="greaterThan">
      <formula>0</formula>
    </cfRule>
    <cfRule type="cellIs" dxfId="136" priority="2" stopIfTrue="1" operator="greaterThan">
      <formula>0</formula>
    </cfRule>
    <cfRule type="cellIs" dxfId="135" priority="3" stopIfTrue="1" operator="greaterThan">
      <formula>0</formula>
    </cfRule>
  </conditionalFormatting>
  <conditionalFormatting sqref="I4:M5 W4:X5 AB4:AB5 Q4:Q5 S4:S5 AH4:AH5 AJ4:AJ5 O4:O5 AN4:AO5 AQ4:AQ5 AS4:AS5 AL4:AL5 AD4:AD5 AF4:AF5">
    <cfRule type="cellIs" dxfId="134" priority="58" stopIfTrue="1" operator="greaterThan">
      <formula>0</formula>
    </cfRule>
    <cfRule type="cellIs" dxfId="133" priority="59" stopIfTrue="1" operator="greaterThan">
      <formula>0</formula>
    </cfRule>
    <cfRule type="cellIs" dxfId="132" priority="60" stopIfTrue="1" operator="greaterThan">
      <formula>0</formula>
    </cfRule>
  </conditionalFormatting>
  <conditionalFormatting sqref="U4:U5">
    <cfRule type="cellIs" dxfId="131" priority="55" stopIfTrue="1" operator="greaterThan">
      <formula>0</formula>
    </cfRule>
    <cfRule type="cellIs" dxfId="130" priority="56" stopIfTrue="1" operator="greaterThan">
      <formula>0</formula>
    </cfRule>
    <cfRule type="cellIs" dxfId="129" priority="57" stopIfTrue="1" operator="greaterThan">
      <formula>0</formula>
    </cfRule>
  </conditionalFormatting>
  <conditionalFormatting sqref="Z4:Z5">
    <cfRule type="cellIs" dxfId="128" priority="52" stopIfTrue="1" operator="greaterThan">
      <formula>0</formula>
    </cfRule>
    <cfRule type="cellIs" dxfId="127" priority="53" stopIfTrue="1" operator="greaterThan">
      <formula>0</formula>
    </cfRule>
    <cfRule type="cellIs" dxfId="126" priority="54" stopIfTrue="1" operator="greaterThan">
      <formula>0</formula>
    </cfRule>
  </conditionalFormatting>
  <conditionalFormatting sqref="P4:P5">
    <cfRule type="cellIs" dxfId="125" priority="49" stopIfTrue="1" operator="greaterThan">
      <formula>0</formula>
    </cfRule>
    <cfRule type="cellIs" dxfId="124" priority="50" stopIfTrue="1" operator="greaterThan">
      <formula>0</formula>
    </cfRule>
    <cfRule type="cellIs" dxfId="123" priority="51" stopIfTrue="1" operator="greaterThan">
      <formula>0</formula>
    </cfRule>
  </conditionalFormatting>
  <conditionalFormatting sqref="R4:R5">
    <cfRule type="cellIs" dxfId="122" priority="46" stopIfTrue="1" operator="greaterThan">
      <formula>0</formula>
    </cfRule>
    <cfRule type="cellIs" dxfId="121" priority="47" stopIfTrue="1" operator="greaterThan">
      <formula>0</formula>
    </cfRule>
    <cfRule type="cellIs" dxfId="120" priority="48" stopIfTrue="1" operator="greaterThan">
      <formula>0</formula>
    </cfRule>
  </conditionalFormatting>
  <conditionalFormatting sqref="V4:V5">
    <cfRule type="cellIs" dxfId="119" priority="43" stopIfTrue="1" operator="greaterThan">
      <formula>0</formula>
    </cfRule>
    <cfRule type="cellIs" dxfId="118" priority="44" stopIfTrue="1" operator="greaterThan">
      <formula>0</formula>
    </cfRule>
    <cfRule type="cellIs" dxfId="117" priority="45" stopIfTrue="1" operator="greaterThan">
      <formula>0</formula>
    </cfRule>
  </conditionalFormatting>
  <conditionalFormatting sqref="Y4:Y5">
    <cfRule type="cellIs" dxfId="116" priority="40" stopIfTrue="1" operator="greaterThan">
      <formula>0</formula>
    </cfRule>
    <cfRule type="cellIs" dxfId="115" priority="41" stopIfTrue="1" operator="greaterThan">
      <formula>0</formula>
    </cfRule>
    <cfRule type="cellIs" dxfId="114" priority="42" stopIfTrue="1" operator="greaterThan">
      <formula>0</formula>
    </cfRule>
  </conditionalFormatting>
  <conditionalFormatting sqref="AA4:AA5">
    <cfRule type="cellIs" dxfId="113" priority="37" stopIfTrue="1" operator="greaterThan">
      <formula>0</formula>
    </cfRule>
    <cfRule type="cellIs" dxfId="112" priority="38" stopIfTrue="1" operator="greaterThan">
      <formula>0</formula>
    </cfRule>
    <cfRule type="cellIs" dxfId="111" priority="39" stopIfTrue="1" operator="greaterThan">
      <formula>0</formula>
    </cfRule>
  </conditionalFormatting>
  <conditionalFormatting sqref="AG4:AG5">
    <cfRule type="cellIs" dxfId="110" priority="34" stopIfTrue="1" operator="greaterThan">
      <formula>0</formula>
    </cfRule>
    <cfRule type="cellIs" dxfId="109" priority="35" stopIfTrue="1" operator="greaterThan">
      <formula>0</formula>
    </cfRule>
    <cfRule type="cellIs" dxfId="108" priority="36" stopIfTrue="1" operator="greaterThan">
      <formula>0</formula>
    </cfRule>
  </conditionalFormatting>
  <conditionalFormatting sqref="AI4:AI5">
    <cfRule type="cellIs" dxfId="107" priority="31" stopIfTrue="1" operator="greaterThan">
      <formula>0</formula>
    </cfRule>
    <cfRule type="cellIs" dxfId="106" priority="32" stopIfTrue="1" operator="greaterThan">
      <formula>0</formula>
    </cfRule>
    <cfRule type="cellIs" dxfId="105" priority="33" stopIfTrue="1" operator="greaterThan">
      <formula>0</formula>
    </cfRule>
  </conditionalFormatting>
  <conditionalFormatting sqref="N4:N5">
    <cfRule type="cellIs" dxfId="104" priority="28" stopIfTrue="1" operator="greaterThan">
      <formula>0</formula>
    </cfRule>
    <cfRule type="cellIs" dxfId="103" priority="29" stopIfTrue="1" operator="greaterThan">
      <formula>0</formula>
    </cfRule>
    <cfRule type="cellIs" dxfId="102" priority="30" stopIfTrue="1" operator="greaterThan">
      <formula>0</formula>
    </cfRule>
  </conditionalFormatting>
  <conditionalFormatting sqref="AM4:AM5">
    <cfRule type="cellIs" dxfId="101" priority="25" stopIfTrue="1" operator="greaterThan">
      <formula>0</formula>
    </cfRule>
    <cfRule type="cellIs" dxfId="100" priority="26" stopIfTrue="1" operator="greaterThan">
      <formula>0</formula>
    </cfRule>
    <cfRule type="cellIs" dxfId="99" priority="27" stopIfTrue="1" operator="greaterThan">
      <formula>0</formula>
    </cfRule>
  </conditionalFormatting>
  <conditionalFormatting sqref="AP4:AP5">
    <cfRule type="cellIs" dxfId="98" priority="22" stopIfTrue="1" operator="greaterThan">
      <formula>0</formula>
    </cfRule>
    <cfRule type="cellIs" dxfId="97" priority="23" stopIfTrue="1" operator="greaterThan">
      <formula>0</formula>
    </cfRule>
    <cfRule type="cellIs" dxfId="96" priority="24" stopIfTrue="1" operator="greaterThan">
      <formula>0</formula>
    </cfRule>
  </conditionalFormatting>
  <conditionalFormatting sqref="AR4:AR5">
    <cfRule type="cellIs" dxfId="95" priority="19" stopIfTrue="1" operator="greaterThan">
      <formula>0</formula>
    </cfRule>
    <cfRule type="cellIs" dxfId="94" priority="20" stopIfTrue="1" operator="greaterThan">
      <formula>0</formula>
    </cfRule>
    <cfRule type="cellIs" dxfId="93" priority="21" stopIfTrue="1" operator="greaterThan">
      <formula>0</formula>
    </cfRule>
  </conditionalFormatting>
  <conditionalFormatting sqref="AT4:AT5">
    <cfRule type="cellIs" dxfId="92" priority="16" stopIfTrue="1" operator="greaterThan">
      <formula>0</formula>
    </cfRule>
    <cfRule type="cellIs" dxfId="91" priority="17" stopIfTrue="1" operator="greaterThan">
      <formula>0</formula>
    </cfRule>
    <cfRule type="cellIs" dxfId="90" priority="18" stopIfTrue="1" operator="greaterThan">
      <formula>0</formula>
    </cfRule>
  </conditionalFormatting>
  <conditionalFormatting sqref="AK4:AK5">
    <cfRule type="cellIs" dxfId="89" priority="13" stopIfTrue="1" operator="greaterThan">
      <formula>0</formula>
    </cfRule>
    <cfRule type="cellIs" dxfId="88" priority="14" stopIfTrue="1" operator="greaterThan">
      <formula>0</formula>
    </cfRule>
    <cfRule type="cellIs" dxfId="87" priority="15" stopIfTrue="1" operator="greaterThan">
      <formula>0</formula>
    </cfRule>
  </conditionalFormatting>
  <conditionalFormatting sqref="AC4:AC5">
    <cfRule type="cellIs" dxfId="86" priority="10" stopIfTrue="1" operator="greaterThan">
      <formula>0</formula>
    </cfRule>
    <cfRule type="cellIs" dxfId="85" priority="11" stopIfTrue="1" operator="greaterThan">
      <formula>0</formula>
    </cfRule>
    <cfRule type="cellIs" dxfId="84" priority="12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C1" zoomScale="84" zoomScaleNormal="84" workbookViewId="0">
      <selection activeCell="J9" sqref="J9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9" width="14.7109375" style="21" bestFit="1" customWidth="1"/>
    <col min="10" max="10" width="15.28515625" style="21" bestFit="1" customWidth="1"/>
    <col min="11" max="12" width="12" style="21" bestFit="1" customWidth="1"/>
    <col min="13" max="13" width="13.7109375" style="21" customWidth="1"/>
    <col min="14" max="14" width="12" style="21" bestFit="1" customWidth="1"/>
    <col min="15" max="15" width="13" style="21" bestFit="1" customWidth="1"/>
    <col min="16" max="19" width="12" style="21" customWidth="1"/>
    <col min="20" max="20" width="14.5703125" style="21" customWidth="1"/>
    <col min="21" max="16384" width="9.7109375" style="17"/>
  </cols>
  <sheetData>
    <row r="1" spans="1:20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67</v>
      </c>
      <c r="J1" s="69" t="s">
        <v>68</v>
      </c>
      <c r="K1" s="69" t="s">
        <v>69</v>
      </c>
      <c r="L1" s="69" t="s">
        <v>65</v>
      </c>
      <c r="M1" s="69" t="s">
        <v>66</v>
      </c>
      <c r="N1" s="69" t="s">
        <v>121</v>
      </c>
      <c r="O1" s="69" t="s">
        <v>122</v>
      </c>
      <c r="P1" s="69" t="s">
        <v>123</v>
      </c>
      <c r="Q1" s="69" t="s">
        <v>124</v>
      </c>
      <c r="R1" s="69" t="s">
        <v>125</v>
      </c>
      <c r="S1" s="69" t="s">
        <v>126</v>
      </c>
      <c r="T1" s="69" t="s">
        <v>127</v>
      </c>
    </row>
    <row r="2" spans="1:20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43179</v>
      </c>
      <c r="J3" s="61">
        <v>43193</v>
      </c>
      <c r="K3" s="61">
        <v>43201</v>
      </c>
      <c r="L3" s="61">
        <v>43214</v>
      </c>
      <c r="M3" s="61">
        <v>43272</v>
      </c>
      <c r="N3" s="61">
        <v>43341</v>
      </c>
      <c r="O3" s="61">
        <v>43346</v>
      </c>
      <c r="P3" s="61">
        <v>43346</v>
      </c>
      <c r="Q3" s="61">
        <v>43346</v>
      </c>
      <c r="R3" s="61">
        <v>43377</v>
      </c>
      <c r="S3" s="61">
        <v>43426</v>
      </c>
      <c r="T3" s="61">
        <v>43497</v>
      </c>
    </row>
    <row r="4" spans="1:20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v>55000</v>
      </c>
      <c r="G4" s="52">
        <f>F4-(SUM(I4:T4))</f>
        <v>0</v>
      </c>
      <c r="H4" s="32" t="str">
        <f>IF(G4&lt;0,"ATENÇÃO","OK")</f>
        <v>OK</v>
      </c>
      <c r="I4" s="62">
        <v>9353.6200000000008</v>
      </c>
      <c r="J4" s="62">
        <v>6000</v>
      </c>
      <c r="K4" s="62">
        <v>3000</v>
      </c>
      <c r="L4" s="62">
        <v>0</v>
      </c>
      <c r="M4" s="62">
        <v>10000</v>
      </c>
      <c r="N4" s="62">
        <v>4000</v>
      </c>
      <c r="O4" s="62">
        <v>0</v>
      </c>
      <c r="P4" s="62">
        <v>2500</v>
      </c>
      <c r="Q4" s="62">
        <v>3000</v>
      </c>
      <c r="R4" s="62">
        <v>5000</v>
      </c>
      <c r="S4" s="62">
        <v>2000</v>
      </c>
      <c r="T4" s="62">
        <v>10146.379999999999</v>
      </c>
    </row>
    <row r="5" spans="1:20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v>20000</v>
      </c>
      <c r="G5" s="52">
        <f>F5-(SUM(I5:T5))</f>
        <v>3700</v>
      </c>
      <c r="H5" s="32" t="str">
        <f t="shared" ref="H5" si="0">IF(G5&lt;0,"ATENÇÃO","OK")</f>
        <v>OK</v>
      </c>
      <c r="I5" s="62">
        <v>4100</v>
      </c>
      <c r="J5" s="62">
        <v>800</v>
      </c>
      <c r="K5" s="62">
        <v>1500</v>
      </c>
      <c r="L5" s="62">
        <v>800</v>
      </c>
      <c r="M5" s="62">
        <v>2000</v>
      </c>
      <c r="N5" s="62">
        <v>1000</v>
      </c>
      <c r="O5" s="62">
        <v>0</v>
      </c>
      <c r="P5" s="62">
        <v>800</v>
      </c>
      <c r="Q5" s="62">
        <v>0</v>
      </c>
      <c r="R5" s="62">
        <v>0</v>
      </c>
      <c r="S5" s="62">
        <v>1300</v>
      </c>
      <c r="T5" s="62">
        <v>4000</v>
      </c>
    </row>
    <row r="6" spans="1:20" x14ac:dyDescent="0.25">
      <c r="I6" s="56"/>
      <c r="J6" s="56"/>
      <c r="K6" s="56"/>
      <c r="L6" s="56"/>
      <c r="M6" s="56"/>
    </row>
  </sheetData>
  <mergeCells count="18">
    <mergeCell ref="S1:S2"/>
    <mergeCell ref="T1:T2"/>
    <mergeCell ref="N1:N2"/>
    <mergeCell ref="O1:O2"/>
    <mergeCell ref="P1:P2"/>
    <mergeCell ref="Q1:Q2"/>
    <mergeCell ref="J1:J2"/>
    <mergeCell ref="K1:K2"/>
    <mergeCell ref="A4:A5"/>
    <mergeCell ref="B4:B5"/>
    <mergeCell ref="R1:R2"/>
    <mergeCell ref="A2:H2"/>
    <mergeCell ref="L1:L2"/>
    <mergeCell ref="M1:M2"/>
    <mergeCell ref="A1:C1"/>
    <mergeCell ref="D1:E1"/>
    <mergeCell ref="F1:H1"/>
    <mergeCell ref="I1:I2"/>
  </mergeCells>
  <conditionalFormatting sqref="I4:T5">
    <cfRule type="cellIs" dxfId="83" priority="1" stopIfTrue="1" operator="greaterThan">
      <formula>0</formula>
    </cfRule>
    <cfRule type="cellIs" dxfId="82" priority="2" stopIfTrue="1" operator="greaterThan">
      <formula>0</formula>
    </cfRule>
    <cfRule type="cellIs" dxfId="81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4" zoomScaleNormal="84" workbookViewId="0">
      <selection activeCell="J14" sqref="J14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9" width="14.7109375" style="21" bestFit="1" customWidth="1"/>
    <col min="10" max="10" width="15.28515625" style="21" bestFit="1" customWidth="1"/>
    <col min="11" max="14" width="12" style="21" bestFit="1" customWidth="1"/>
    <col min="15" max="15" width="13" style="21" bestFit="1" customWidth="1"/>
    <col min="16" max="20" width="12" style="21" customWidth="1"/>
    <col min="21" max="16384" width="9.7109375" style="17"/>
  </cols>
  <sheetData>
    <row r="1" spans="1:20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64</v>
      </c>
      <c r="J1" s="69" t="s">
        <v>119</v>
      </c>
      <c r="K1" s="69" t="s">
        <v>120</v>
      </c>
      <c r="L1" s="69" t="s">
        <v>45</v>
      </c>
      <c r="M1" s="69" t="s">
        <v>45</v>
      </c>
      <c r="N1" s="69" t="s">
        <v>45</v>
      </c>
      <c r="O1" s="69" t="s">
        <v>45</v>
      </c>
      <c r="P1" s="69" t="s">
        <v>45</v>
      </c>
      <c r="Q1" s="69" t="s">
        <v>41</v>
      </c>
      <c r="R1" s="69" t="s">
        <v>41</v>
      </c>
      <c r="S1" s="69" t="s">
        <v>41</v>
      </c>
      <c r="T1" s="69" t="s">
        <v>41</v>
      </c>
    </row>
    <row r="2" spans="1:20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43262</v>
      </c>
      <c r="J3" s="61">
        <v>43377</v>
      </c>
      <c r="K3" s="61">
        <v>43507</v>
      </c>
      <c r="L3" s="30" t="s">
        <v>2</v>
      </c>
      <c r="M3" s="30" t="s">
        <v>2</v>
      </c>
      <c r="N3" s="30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</row>
    <row r="4" spans="1:20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v>40000</v>
      </c>
      <c r="G4" s="52">
        <f>F4-(SUM(I4:T4))</f>
        <v>14300</v>
      </c>
      <c r="H4" s="32" t="str">
        <f>IF(G4&lt;0,"ATENÇÃO","OK")</f>
        <v>OK</v>
      </c>
      <c r="I4" s="62">
        <v>3700</v>
      </c>
      <c r="J4" s="62">
        <v>20000</v>
      </c>
      <c r="K4" s="62">
        <v>2000</v>
      </c>
      <c r="L4" s="57">
        <v>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</row>
    <row r="5" spans="1:20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v>15000</v>
      </c>
      <c r="G5" s="52">
        <f>F5-(SUM(I5:T5))</f>
        <v>13100</v>
      </c>
      <c r="H5" s="32" t="str">
        <f t="shared" ref="H5" si="0">IF(G5&lt;0,"ATENÇÃO","OK")</f>
        <v>OK</v>
      </c>
      <c r="I5" s="62">
        <v>1300</v>
      </c>
      <c r="J5" s="62">
        <v>0</v>
      </c>
      <c r="K5" s="62">
        <v>600</v>
      </c>
      <c r="L5" s="57">
        <v>0</v>
      </c>
      <c r="M5" s="57">
        <v>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7">
        <v>0</v>
      </c>
      <c r="T5" s="57">
        <v>0</v>
      </c>
    </row>
    <row r="6" spans="1:20" x14ac:dyDescent="0.25">
      <c r="I6" s="56"/>
      <c r="J6" s="56"/>
      <c r="K6" s="56"/>
      <c r="L6" s="56"/>
      <c r="M6" s="56"/>
    </row>
  </sheetData>
  <mergeCells count="18">
    <mergeCell ref="R1:R2"/>
    <mergeCell ref="S1:S2"/>
    <mergeCell ref="T1:T2"/>
    <mergeCell ref="N1:N2"/>
    <mergeCell ref="O1:O2"/>
    <mergeCell ref="P1:P2"/>
    <mergeCell ref="Q1:Q2"/>
    <mergeCell ref="A2:H2"/>
    <mergeCell ref="A4:A5"/>
    <mergeCell ref="B4:B5"/>
    <mergeCell ref="L1:L2"/>
    <mergeCell ref="M1:M2"/>
    <mergeCell ref="A1:C1"/>
    <mergeCell ref="D1:E1"/>
    <mergeCell ref="F1:H1"/>
    <mergeCell ref="I1:I2"/>
    <mergeCell ref="J1:J2"/>
    <mergeCell ref="K1:K2"/>
  </mergeCells>
  <conditionalFormatting sqref="L4:T5">
    <cfRule type="cellIs" dxfId="80" priority="10" stopIfTrue="1" operator="greaterThan">
      <formula>0</formula>
    </cfRule>
    <cfRule type="cellIs" dxfId="79" priority="11" stopIfTrue="1" operator="greaterThan">
      <formula>0</formula>
    </cfRule>
    <cfRule type="cellIs" dxfId="78" priority="12" stopIfTrue="1" operator="greaterThan">
      <formula>0</formula>
    </cfRule>
  </conditionalFormatting>
  <conditionalFormatting sqref="I4:I5">
    <cfRule type="cellIs" dxfId="77" priority="1" stopIfTrue="1" operator="greaterThan">
      <formula>0</formula>
    </cfRule>
    <cfRule type="cellIs" dxfId="76" priority="2" stopIfTrue="1" operator="greaterThan">
      <formula>0</formula>
    </cfRule>
    <cfRule type="cellIs" dxfId="75" priority="3" stopIfTrue="1" operator="greaterThan">
      <formula>0</formula>
    </cfRule>
  </conditionalFormatting>
  <conditionalFormatting sqref="J4:K5">
    <cfRule type="cellIs" dxfId="74" priority="4" stopIfTrue="1" operator="greaterThan">
      <formula>0</formula>
    </cfRule>
    <cfRule type="cellIs" dxfId="73" priority="5" stopIfTrue="1" operator="greaterThan">
      <formula>0</formula>
    </cfRule>
    <cfRule type="cellIs" dxfId="72" priority="6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4" zoomScaleNormal="84" workbookViewId="0">
      <selection activeCell="N1" sqref="N1:N2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9" width="14.7109375" style="21" bestFit="1" customWidth="1"/>
    <col min="10" max="10" width="15.28515625" style="21" bestFit="1" customWidth="1"/>
    <col min="11" max="12" width="12" style="21" bestFit="1" customWidth="1"/>
    <col min="13" max="13" width="15.28515625" style="21" customWidth="1"/>
    <col min="14" max="14" width="12" style="21" bestFit="1" customWidth="1"/>
    <col min="15" max="15" width="13" style="21" bestFit="1" customWidth="1"/>
    <col min="16" max="20" width="12" style="21" customWidth="1"/>
    <col min="21" max="16384" width="9.7109375" style="17"/>
  </cols>
  <sheetData>
    <row r="1" spans="1:20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75</v>
      </c>
      <c r="J1" s="69" t="s">
        <v>76</v>
      </c>
      <c r="K1" s="69" t="s">
        <v>77</v>
      </c>
      <c r="L1" s="69" t="s">
        <v>45</v>
      </c>
      <c r="M1" s="69" t="s">
        <v>130</v>
      </c>
      <c r="N1" s="69" t="s">
        <v>45</v>
      </c>
      <c r="O1" s="69" t="s">
        <v>45</v>
      </c>
      <c r="P1" s="69" t="s">
        <v>45</v>
      </c>
      <c r="Q1" s="69" t="s">
        <v>41</v>
      </c>
      <c r="R1" s="69" t="s">
        <v>41</v>
      </c>
      <c r="S1" s="69" t="s">
        <v>41</v>
      </c>
      <c r="T1" s="69" t="s">
        <v>41</v>
      </c>
    </row>
    <row r="2" spans="1:20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43207</v>
      </c>
      <c r="J3" s="61">
        <v>43237</v>
      </c>
      <c r="K3" s="61">
        <v>43269</v>
      </c>
      <c r="L3" s="61">
        <v>43347</v>
      </c>
      <c r="M3" s="61">
        <v>43501</v>
      </c>
      <c r="N3" s="30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</row>
    <row r="4" spans="1:20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v>32000</v>
      </c>
      <c r="G4" s="52">
        <f>F4-(SUM(I4:T4))</f>
        <v>4000</v>
      </c>
      <c r="H4" s="32" t="str">
        <f>IF(G4&lt;0,"ATENÇÃO","OK")</f>
        <v>OK</v>
      </c>
      <c r="I4" s="62">
        <v>800</v>
      </c>
      <c r="J4" s="62">
        <v>2000</v>
      </c>
      <c r="K4" s="62">
        <v>3500</v>
      </c>
      <c r="L4" s="62">
        <v>800</v>
      </c>
      <c r="M4" s="62">
        <v>20900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</row>
    <row r="5" spans="1:20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v>13000</v>
      </c>
      <c r="G5" s="52">
        <f>F5-(SUM(I5:T5))</f>
        <v>6000</v>
      </c>
      <c r="H5" s="32" t="str">
        <f t="shared" ref="H5" si="0">IF(G5&lt;0,"ATENÇÃO","OK")</f>
        <v>OK</v>
      </c>
      <c r="I5" s="62">
        <v>300</v>
      </c>
      <c r="J5" s="62">
        <v>500</v>
      </c>
      <c r="K5" s="62">
        <v>500</v>
      </c>
      <c r="L5" s="62">
        <v>200</v>
      </c>
      <c r="M5" s="62">
        <v>5500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7">
        <v>0</v>
      </c>
      <c r="T5" s="57">
        <v>0</v>
      </c>
    </row>
    <row r="6" spans="1:20" x14ac:dyDescent="0.25">
      <c r="I6" s="56"/>
      <c r="J6" s="56"/>
      <c r="K6" s="56"/>
      <c r="L6" s="56"/>
      <c r="M6" s="56"/>
    </row>
  </sheetData>
  <mergeCells count="18">
    <mergeCell ref="S1:S2"/>
    <mergeCell ref="T1:T2"/>
    <mergeCell ref="N1:N2"/>
    <mergeCell ref="O1:O2"/>
    <mergeCell ref="P1:P2"/>
    <mergeCell ref="Q1:Q2"/>
    <mergeCell ref="J1:J2"/>
    <mergeCell ref="K1:K2"/>
    <mergeCell ref="A4:A5"/>
    <mergeCell ref="B4:B5"/>
    <mergeCell ref="R1:R2"/>
    <mergeCell ref="A2:H2"/>
    <mergeCell ref="L1:L2"/>
    <mergeCell ref="M1:M2"/>
    <mergeCell ref="A1:C1"/>
    <mergeCell ref="D1:E1"/>
    <mergeCell ref="F1:H1"/>
    <mergeCell ref="I1:I2"/>
  </mergeCells>
  <conditionalFormatting sqref="N4:T5">
    <cfRule type="cellIs" dxfId="71" priority="7" stopIfTrue="1" operator="greaterThan">
      <formula>0</formula>
    </cfRule>
    <cfRule type="cellIs" dxfId="70" priority="8" stopIfTrue="1" operator="greaterThan">
      <formula>0</formula>
    </cfRule>
    <cfRule type="cellIs" dxfId="69" priority="9" stopIfTrue="1" operator="greaterThan">
      <formula>0</formula>
    </cfRule>
  </conditionalFormatting>
  <conditionalFormatting sqref="I4:M5">
    <cfRule type="cellIs" dxfId="68" priority="1" stopIfTrue="1" operator="greaterThan">
      <formula>0</formula>
    </cfRule>
    <cfRule type="cellIs" dxfId="67" priority="2" stopIfTrue="1" operator="greaterThan">
      <formula>0</formula>
    </cfRule>
    <cfRule type="cellIs" dxfId="66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zoomScale="84" zoomScaleNormal="84" workbookViewId="0">
      <selection activeCell="M13" sqref="M13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9" width="14.7109375" style="21" bestFit="1" customWidth="1"/>
    <col min="10" max="10" width="15.28515625" style="21" bestFit="1" customWidth="1"/>
    <col min="11" max="14" width="12" style="21" bestFit="1" customWidth="1"/>
    <col min="15" max="15" width="13" style="21" bestFit="1" customWidth="1"/>
    <col min="16" max="20" width="12" style="21" customWidth="1"/>
    <col min="21" max="16384" width="9.7109375" style="17"/>
  </cols>
  <sheetData>
    <row r="1" spans="1:20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78</v>
      </c>
      <c r="J1" s="69" t="s">
        <v>79</v>
      </c>
      <c r="K1" s="69" t="s">
        <v>80</v>
      </c>
      <c r="L1" s="74" t="s">
        <v>131</v>
      </c>
      <c r="M1" s="69" t="s">
        <v>132</v>
      </c>
      <c r="N1" s="69" t="s">
        <v>133</v>
      </c>
      <c r="O1" s="69" t="s">
        <v>45</v>
      </c>
      <c r="P1" s="69" t="s">
        <v>45</v>
      </c>
      <c r="Q1" s="69" t="s">
        <v>41</v>
      </c>
      <c r="R1" s="69" t="s">
        <v>41</v>
      </c>
      <c r="S1" s="69" t="s">
        <v>41</v>
      </c>
      <c r="T1" s="69" t="s">
        <v>41</v>
      </c>
    </row>
    <row r="2" spans="1:20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74"/>
      <c r="M2" s="69"/>
      <c r="N2" s="69"/>
      <c r="O2" s="69"/>
      <c r="P2" s="69"/>
      <c r="Q2" s="69"/>
      <c r="R2" s="69"/>
      <c r="S2" s="69"/>
      <c r="T2" s="69"/>
    </row>
    <row r="3" spans="1:20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43206</v>
      </c>
      <c r="J3" s="61">
        <v>43236</v>
      </c>
      <c r="K3" s="61">
        <v>43312</v>
      </c>
      <c r="L3" s="61">
        <v>43315</v>
      </c>
      <c r="M3" s="61">
        <v>43354</v>
      </c>
      <c r="N3" s="61">
        <v>43362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</row>
    <row r="4" spans="1:20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v>10000</v>
      </c>
      <c r="G4" s="52">
        <f>F4-(SUM(I4:T4))</f>
        <v>2821.2300000000005</v>
      </c>
      <c r="H4" s="32" t="str">
        <f>IF(G4&lt;0,"ATENÇÃO","OK")</f>
        <v>OK</v>
      </c>
      <c r="I4" s="62">
        <v>1531.36</v>
      </c>
      <c r="J4" s="62">
        <v>779.95</v>
      </c>
      <c r="K4" s="62">
        <v>837.72</v>
      </c>
      <c r="L4" s="62"/>
      <c r="M4" s="62">
        <v>779.95</v>
      </c>
      <c r="N4" s="62">
        <v>3249.79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</row>
    <row r="5" spans="1:20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v>3000</v>
      </c>
      <c r="G5" s="52">
        <f>F5-(SUM(I5:T5))</f>
        <v>2584.2799999999997</v>
      </c>
      <c r="H5" s="32" t="str">
        <f t="shared" ref="H5" si="0">IF(G5&lt;0,"ATENÇÃO","OK")</f>
        <v>OK</v>
      </c>
      <c r="I5" s="62">
        <v>0</v>
      </c>
      <c r="J5" s="62">
        <v>0</v>
      </c>
      <c r="K5" s="62">
        <v>415.72</v>
      </c>
      <c r="L5" s="62"/>
      <c r="M5" s="62">
        <v>0</v>
      </c>
      <c r="N5" s="62">
        <v>0</v>
      </c>
      <c r="O5" s="57">
        <v>0</v>
      </c>
      <c r="P5" s="57">
        <v>0</v>
      </c>
      <c r="Q5" s="57">
        <v>0</v>
      </c>
      <c r="R5" s="57">
        <v>0</v>
      </c>
      <c r="S5" s="57">
        <v>0</v>
      </c>
      <c r="T5" s="57">
        <v>0</v>
      </c>
    </row>
    <row r="6" spans="1:20" x14ac:dyDescent="0.25">
      <c r="I6" s="56"/>
      <c r="J6" s="56"/>
      <c r="K6" s="56"/>
      <c r="L6" s="56"/>
      <c r="M6" s="56"/>
    </row>
  </sheetData>
  <mergeCells count="18">
    <mergeCell ref="S1:S2"/>
    <mergeCell ref="T1:T2"/>
    <mergeCell ref="N1:N2"/>
    <mergeCell ref="O1:O2"/>
    <mergeCell ref="P1:P2"/>
    <mergeCell ref="Q1:Q2"/>
    <mergeCell ref="J1:J2"/>
    <mergeCell ref="K1:K2"/>
    <mergeCell ref="A4:A5"/>
    <mergeCell ref="B4:B5"/>
    <mergeCell ref="R1:R2"/>
    <mergeCell ref="A2:H2"/>
    <mergeCell ref="L1:L2"/>
    <mergeCell ref="M1:M2"/>
    <mergeCell ref="A1:C1"/>
    <mergeCell ref="D1:E1"/>
    <mergeCell ref="F1:H1"/>
    <mergeCell ref="I1:I2"/>
  </mergeCells>
  <conditionalFormatting sqref="O4:T5">
    <cfRule type="cellIs" dxfId="65" priority="7" stopIfTrue="1" operator="greaterThan">
      <formula>0</formula>
    </cfRule>
    <cfRule type="cellIs" dxfId="64" priority="8" stopIfTrue="1" operator="greaterThan">
      <formula>0</formula>
    </cfRule>
    <cfRule type="cellIs" dxfId="63" priority="9" stopIfTrue="1" operator="greaterThan">
      <formula>0</formula>
    </cfRule>
  </conditionalFormatting>
  <conditionalFormatting sqref="I4:N5">
    <cfRule type="cellIs" dxfId="62" priority="1" stopIfTrue="1" operator="greaterThan">
      <formula>0</formula>
    </cfRule>
    <cfRule type="cellIs" dxfId="61" priority="2" stopIfTrue="1" operator="greaterThan">
      <formula>0</formula>
    </cfRule>
    <cfRule type="cellIs" dxfId="60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"/>
  <sheetViews>
    <sheetView topLeftCell="A16" zoomScale="84" zoomScaleNormal="84" workbookViewId="0">
      <selection activeCell="F5" sqref="F5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9" width="14.7109375" style="21" bestFit="1" customWidth="1"/>
    <col min="10" max="10" width="15.28515625" style="21" bestFit="1" customWidth="1"/>
    <col min="11" max="14" width="12" style="21" bestFit="1" customWidth="1"/>
    <col min="15" max="15" width="13" style="21" bestFit="1" customWidth="1"/>
    <col min="16" max="20" width="12" style="21" customWidth="1"/>
    <col min="21" max="16384" width="9.7109375" style="17"/>
  </cols>
  <sheetData>
    <row r="1" spans="1:20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90</v>
      </c>
      <c r="J1" s="69" t="s">
        <v>91</v>
      </c>
      <c r="K1" s="69" t="s">
        <v>92</v>
      </c>
      <c r="L1" s="69" t="s">
        <v>134</v>
      </c>
      <c r="M1" s="69" t="s">
        <v>45</v>
      </c>
      <c r="N1" s="69" t="s">
        <v>45</v>
      </c>
      <c r="O1" s="69" t="s">
        <v>45</v>
      </c>
      <c r="P1" s="69" t="s">
        <v>45</v>
      </c>
      <c r="Q1" s="69" t="s">
        <v>41</v>
      </c>
      <c r="R1" s="69" t="s">
        <v>41</v>
      </c>
      <c r="S1" s="69" t="s">
        <v>41</v>
      </c>
      <c r="T1" s="69" t="s">
        <v>41</v>
      </c>
    </row>
    <row r="2" spans="1:20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43154</v>
      </c>
      <c r="J3" s="61">
        <v>43202</v>
      </c>
      <c r="K3" s="61">
        <v>43229</v>
      </c>
      <c r="L3" s="61">
        <v>43508</v>
      </c>
      <c r="M3" s="30" t="s">
        <v>2</v>
      </c>
      <c r="N3" s="30" t="s">
        <v>2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  <c r="T3" s="30" t="s">
        <v>2</v>
      </c>
    </row>
    <row r="4" spans="1:20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f>6000+6000+6000+3000</f>
        <v>21000</v>
      </c>
      <c r="G4" s="52">
        <f>F4-(SUM(I4:T4))</f>
        <v>0</v>
      </c>
      <c r="H4" s="32" t="str">
        <f>IF(G4&lt;0,"ATENÇÃO","OK")</f>
        <v>OK</v>
      </c>
      <c r="I4" s="62">
        <v>1000</v>
      </c>
      <c r="J4" s="62">
        <v>11000</v>
      </c>
      <c r="K4" s="62">
        <v>6000</v>
      </c>
      <c r="L4" s="62">
        <v>3000</v>
      </c>
      <c r="M4" s="57">
        <v>0</v>
      </c>
      <c r="N4" s="57">
        <v>0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  <c r="T4" s="57">
        <v>0</v>
      </c>
    </row>
    <row r="5" spans="1:20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f>2400+2500+1000</f>
        <v>5900</v>
      </c>
      <c r="G5" s="52">
        <f>F5-(SUM(I5:T5))</f>
        <v>0</v>
      </c>
      <c r="H5" s="32" t="str">
        <f t="shared" ref="H5" si="0">IF(G5&lt;0,"ATENÇÃO","OK")</f>
        <v>OK</v>
      </c>
      <c r="I5" s="62">
        <v>800</v>
      </c>
      <c r="J5" s="62">
        <v>4100</v>
      </c>
      <c r="K5" s="62">
        <v>0</v>
      </c>
      <c r="L5" s="62">
        <v>1000</v>
      </c>
      <c r="M5" s="57">
        <v>0</v>
      </c>
      <c r="N5" s="57">
        <v>0</v>
      </c>
      <c r="O5" s="57">
        <v>0</v>
      </c>
      <c r="P5" s="57">
        <v>0</v>
      </c>
      <c r="Q5" s="57">
        <v>0</v>
      </c>
      <c r="R5" s="57">
        <v>0</v>
      </c>
      <c r="S5" s="57">
        <v>0</v>
      </c>
      <c r="T5" s="57">
        <v>0</v>
      </c>
    </row>
    <row r="6" spans="1:20" x14ac:dyDescent="0.25">
      <c r="I6" s="56"/>
      <c r="J6" s="56"/>
      <c r="K6" s="56"/>
      <c r="L6" s="56"/>
      <c r="M6" s="56"/>
    </row>
  </sheetData>
  <mergeCells count="18">
    <mergeCell ref="S1:S2"/>
    <mergeCell ref="T1:T2"/>
    <mergeCell ref="N1:N2"/>
    <mergeCell ref="O1:O2"/>
    <mergeCell ref="P1:P2"/>
    <mergeCell ref="Q1:Q2"/>
    <mergeCell ref="J1:J2"/>
    <mergeCell ref="K1:K2"/>
    <mergeCell ref="A4:A5"/>
    <mergeCell ref="B4:B5"/>
    <mergeCell ref="R1:R2"/>
    <mergeCell ref="A2:H2"/>
    <mergeCell ref="L1:L2"/>
    <mergeCell ref="M1:M2"/>
    <mergeCell ref="A1:C1"/>
    <mergeCell ref="D1:E1"/>
    <mergeCell ref="F1:H1"/>
    <mergeCell ref="I1:I2"/>
  </mergeCells>
  <conditionalFormatting sqref="M4:T5">
    <cfRule type="cellIs" dxfId="59" priority="7" stopIfTrue="1" operator="greaterThan">
      <formula>0</formula>
    </cfRule>
    <cfRule type="cellIs" dxfId="58" priority="8" stopIfTrue="1" operator="greaterThan">
      <formula>0</formula>
    </cfRule>
    <cfRule type="cellIs" dxfId="57" priority="9" stopIfTrue="1" operator="greaterThan">
      <formula>0</formula>
    </cfRule>
  </conditionalFormatting>
  <conditionalFormatting sqref="I4:L5">
    <cfRule type="cellIs" dxfId="56" priority="1" stopIfTrue="1" operator="greaterThan">
      <formula>0</formula>
    </cfRule>
    <cfRule type="cellIs" dxfId="55" priority="2" stopIfTrue="1" operator="greaterThan">
      <formula>0</formula>
    </cfRule>
    <cfRule type="cellIs" dxfId="54" priority="3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"/>
  <sheetViews>
    <sheetView zoomScale="84" zoomScaleNormal="84" workbookViewId="0">
      <selection activeCell="K12" sqref="K12"/>
    </sheetView>
  </sheetViews>
  <sheetFormatPr defaultColWidth="9.7109375" defaultRowHeight="15" x14ac:dyDescent="0.25"/>
  <cols>
    <col min="1" max="1" width="22.85546875" style="1" customWidth="1"/>
    <col min="2" max="2" width="7.42578125" style="2" customWidth="1"/>
    <col min="3" max="3" width="6" style="19" bestFit="1" customWidth="1"/>
    <col min="4" max="4" width="60.42578125" style="2" customWidth="1"/>
    <col min="5" max="5" width="12.7109375" style="1" bestFit="1" customWidth="1"/>
    <col min="6" max="6" width="14.28515625" style="22" bestFit="1" customWidth="1"/>
    <col min="7" max="7" width="14.28515625" style="3" bestFit="1" customWidth="1"/>
    <col min="8" max="8" width="12.5703125" style="20" customWidth="1"/>
    <col min="9" max="9" width="14.7109375" style="21" bestFit="1" customWidth="1"/>
    <col min="10" max="10" width="15.28515625" style="21" bestFit="1" customWidth="1"/>
    <col min="11" max="11" width="16.7109375" style="21" customWidth="1"/>
    <col min="12" max="13" width="12" style="21" bestFit="1" customWidth="1"/>
    <col min="14" max="14" width="13" style="21" bestFit="1" customWidth="1"/>
    <col min="15" max="19" width="12" style="21" customWidth="1"/>
    <col min="20" max="16384" width="9.7109375" style="17"/>
  </cols>
  <sheetData>
    <row r="1" spans="1:19" ht="58.5" customHeight="1" x14ac:dyDescent="0.25">
      <c r="A1" s="70" t="s">
        <v>47</v>
      </c>
      <c r="B1" s="70"/>
      <c r="C1" s="70"/>
      <c r="D1" s="70" t="s">
        <v>40</v>
      </c>
      <c r="E1" s="70"/>
      <c r="F1" s="70" t="s">
        <v>46</v>
      </c>
      <c r="G1" s="70"/>
      <c r="H1" s="70"/>
      <c r="I1" s="69" t="s">
        <v>81</v>
      </c>
      <c r="J1" s="69" t="s">
        <v>135</v>
      </c>
      <c r="K1" s="69" t="s">
        <v>45</v>
      </c>
      <c r="L1" s="69" t="s">
        <v>136</v>
      </c>
      <c r="M1" s="69" t="s">
        <v>137</v>
      </c>
      <c r="N1" s="69" t="s">
        <v>138</v>
      </c>
      <c r="O1" s="69" t="s">
        <v>45</v>
      </c>
      <c r="P1" s="69" t="s">
        <v>41</v>
      </c>
      <c r="Q1" s="69" t="s">
        <v>41</v>
      </c>
      <c r="R1" s="69" t="s">
        <v>41</v>
      </c>
      <c r="S1" s="69" t="s">
        <v>41</v>
      </c>
    </row>
    <row r="2" spans="1:19" ht="21.75" customHeight="1" x14ac:dyDescent="0.25">
      <c r="A2" s="70" t="s">
        <v>44</v>
      </c>
      <c r="B2" s="70"/>
      <c r="C2" s="70"/>
      <c r="D2" s="70"/>
      <c r="E2" s="70"/>
      <c r="F2" s="70"/>
      <c r="G2" s="70"/>
      <c r="H2" s="70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</row>
    <row r="3" spans="1:19" s="18" customFormat="1" ht="30" x14ac:dyDescent="0.2">
      <c r="A3" s="25" t="s">
        <v>3</v>
      </c>
      <c r="B3" s="25" t="s">
        <v>1</v>
      </c>
      <c r="C3" s="26" t="s">
        <v>4</v>
      </c>
      <c r="D3" s="26" t="s">
        <v>5</v>
      </c>
      <c r="E3" s="27" t="s">
        <v>28</v>
      </c>
      <c r="F3" s="28" t="s">
        <v>27</v>
      </c>
      <c r="G3" s="29" t="s">
        <v>0</v>
      </c>
      <c r="H3" s="25" t="s">
        <v>6</v>
      </c>
      <c r="I3" s="61">
        <v>43213</v>
      </c>
      <c r="J3" s="61">
        <v>43354</v>
      </c>
      <c r="K3" s="61">
        <v>43376</v>
      </c>
      <c r="L3" s="61">
        <v>43376</v>
      </c>
      <c r="M3" s="61">
        <v>43465</v>
      </c>
      <c r="N3" s="61">
        <v>43504</v>
      </c>
      <c r="O3" s="30" t="s">
        <v>2</v>
      </c>
      <c r="P3" s="30" t="s">
        <v>2</v>
      </c>
      <c r="Q3" s="30" t="s">
        <v>2</v>
      </c>
      <c r="R3" s="30" t="s">
        <v>2</v>
      </c>
      <c r="S3" s="30" t="s">
        <v>2</v>
      </c>
    </row>
    <row r="4" spans="1:19" ht="20.100000000000001" customHeight="1" x14ac:dyDescent="0.25">
      <c r="A4" s="71" t="s">
        <v>37</v>
      </c>
      <c r="B4" s="72">
        <v>1</v>
      </c>
      <c r="C4" s="31">
        <v>1</v>
      </c>
      <c r="D4" s="24" t="s">
        <v>38</v>
      </c>
      <c r="E4" s="60">
        <v>1E-4</v>
      </c>
      <c r="F4" s="55">
        <f>30000+8000</f>
        <v>38000</v>
      </c>
      <c r="G4" s="52">
        <f>F4-(SUM(I4:S4))</f>
        <v>0</v>
      </c>
      <c r="H4" s="32" t="str">
        <f>IF(G4&lt;0,"ATENÇÃO","OK")</f>
        <v>OK</v>
      </c>
      <c r="I4" s="62">
        <v>8000</v>
      </c>
      <c r="J4" s="62">
        <v>5000</v>
      </c>
      <c r="K4" s="62">
        <v>10000</v>
      </c>
      <c r="L4" s="62">
        <v>5000</v>
      </c>
      <c r="M4" s="66">
        <v>-1031.73</v>
      </c>
      <c r="N4" s="62">
        <v>11031.73</v>
      </c>
      <c r="O4" s="57">
        <v>0</v>
      </c>
      <c r="P4" s="57">
        <v>0</v>
      </c>
      <c r="Q4" s="57">
        <v>0</v>
      </c>
      <c r="R4" s="57">
        <v>0</v>
      </c>
      <c r="S4" s="57">
        <v>0</v>
      </c>
    </row>
    <row r="5" spans="1:19" ht="20.100000000000001" customHeight="1" x14ac:dyDescent="0.25">
      <c r="A5" s="71"/>
      <c r="B5" s="72"/>
      <c r="C5" s="33">
        <v>2</v>
      </c>
      <c r="D5" s="23" t="s">
        <v>39</v>
      </c>
      <c r="E5" s="60">
        <v>0</v>
      </c>
      <c r="F5" s="55">
        <v>5000</v>
      </c>
      <c r="G5" s="52">
        <f>F5-(SUM(I5:S5))</f>
        <v>5000</v>
      </c>
      <c r="H5" s="32" t="str">
        <f t="shared" ref="H5" si="0">IF(G5&lt;0,"ATENÇÃO","OK")</f>
        <v>OK</v>
      </c>
      <c r="I5" s="62">
        <v>0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57">
        <v>0</v>
      </c>
      <c r="P5" s="57">
        <v>0</v>
      </c>
      <c r="Q5" s="57">
        <v>0</v>
      </c>
      <c r="R5" s="57">
        <v>0</v>
      </c>
      <c r="S5" s="57">
        <v>0</v>
      </c>
    </row>
    <row r="6" spans="1:19" x14ac:dyDescent="0.25">
      <c r="I6" s="56"/>
      <c r="J6" s="56"/>
      <c r="K6" s="56"/>
      <c r="L6" s="56"/>
      <c r="M6" s="56"/>
    </row>
  </sheetData>
  <mergeCells count="17">
    <mergeCell ref="R1:R2"/>
    <mergeCell ref="S1:S2"/>
    <mergeCell ref="N1:N2"/>
    <mergeCell ref="O1:O2"/>
    <mergeCell ref="P1:P2"/>
    <mergeCell ref="J1:J2"/>
    <mergeCell ref="K1:K2"/>
    <mergeCell ref="A4:A5"/>
    <mergeCell ref="B4:B5"/>
    <mergeCell ref="Q1:Q2"/>
    <mergeCell ref="A2:H2"/>
    <mergeCell ref="L1:L2"/>
    <mergeCell ref="M1:M2"/>
    <mergeCell ref="A1:C1"/>
    <mergeCell ref="D1:E1"/>
    <mergeCell ref="F1:H1"/>
    <mergeCell ref="I1:I2"/>
  </mergeCells>
  <conditionalFormatting sqref="I4:S5">
    <cfRule type="cellIs" dxfId="53" priority="7" stopIfTrue="1" operator="greaterThan">
      <formula>0</formula>
    </cfRule>
    <cfRule type="cellIs" dxfId="52" priority="8" stopIfTrue="1" operator="greaterThan">
      <formula>0</formula>
    </cfRule>
    <cfRule type="cellIs" dxfId="51" priority="9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ESAG</vt:lpstr>
      <vt:lpstr>CEART</vt:lpstr>
      <vt:lpstr>FAED</vt:lpstr>
      <vt:lpstr>CEAD</vt:lpstr>
      <vt:lpstr>CEFID</vt:lpstr>
      <vt:lpstr>CERES</vt:lpstr>
      <vt:lpstr>CESFI</vt:lpstr>
      <vt:lpstr>CCT</vt:lpstr>
      <vt:lpstr>CEO</vt:lpstr>
      <vt:lpstr>CAV</vt:lpstr>
      <vt:lpstr>CEAVI</vt:lpstr>
      <vt:lpstr>CEPLAN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2015-07-08T18:46:53Z</cp:lastPrinted>
  <dcterms:created xsi:type="dcterms:W3CDTF">2010-06-19T20:43:11Z</dcterms:created>
  <dcterms:modified xsi:type="dcterms:W3CDTF">2019-03-12T13:49:59Z</dcterms:modified>
</cp:coreProperties>
</file>