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002.2018 - UDESC - - Medalhas e trofeus -SGPE 17878.2017  SRP VIG 19.02.19\"/>
    </mc:Choice>
  </mc:AlternateContent>
  <bookViews>
    <workbookView xWindow="0" yWindow="0" windowWidth="21600" windowHeight="9135" tabRatio="857" activeTab="8"/>
  </bookViews>
  <sheets>
    <sheet name="CESFI" sheetId="160" r:id="rId1"/>
    <sheet name="CAV" sheetId="157" r:id="rId2"/>
    <sheet name="CEO" sheetId="158" r:id="rId3"/>
    <sheet name="CCT" sheetId="155" r:id="rId4"/>
    <sheet name="CEAVI" sheetId="159" r:id="rId5"/>
    <sheet name="ESAG" sheetId="150" r:id="rId6"/>
    <sheet name="CEFID" sheetId="152" r:id="rId7"/>
    <sheet name="PROEX" sheetId="75" r:id="rId8"/>
    <sheet name="GESTOR" sheetId="162" r:id="rId9"/>
    <sheet name="Modelo Anexo II IN 002_2014" sheetId="77" r:id="rId10"/>
  </sheets>
  <definedNames>
    <definedName name="diasuteis" localSheetId="1">#REF!</definedName>
    <definedName name="diasuteis" localSheetId="3">#REF!</definedName>
    <definedName name="diasuteis" localSheetId="4">#REF!</definedName>
    <definedName name="diasuteis" localSheetId="6">#REF!</definedName>
    <definedName name="diasuteis" localSheetId="2">#REF!</definedName>
    <definedName name="diasuteis" localSheetId="0">#REF!</definedName>
    <definedName name="diasuteis" localSheetId="5">#REF!</definedName>
    <definedName name="diasuteis" localSheetId="8">#REF!</definedName>
    <definedName name="diasuteis" localSheetId="7">#REF!</definedName>
    <definedName name="diasuteis">#REF!</definedName>
    <definedName name="Ferias" localSheetId="6">#REF!</definedName>
    <definedName name="Ferias" localSheetId="2">#REF!</definedName>
    <definedName name="Ferias" localSheetId="0">#REF!</definedName>
    <definedName name="Ferias" localSheetId="5">#REF!</definedName>
    <definedName name="Ferias" localSheetId="8">#REF!</definedName>
    <definedName name="Ferias">#REF!</definedName>
    <definedName name="RD" localSheetId="6">OFFSET(#REF!,(MATCH(SMALL(#REF!,ROW()-10),#REF!,0)-1),0)</definedName>
    <definedName name="RD" localSheetId="2">OFFSET(#REF!,(MATCH(SMALL(#REF!,ROW()-10),#REF!,0)-1),0)</definedName>
    <definedName name="RD" localSheetId="0">OFFSET(#REF!,(MATCH(SMALL(#REF!,ROW()-10),#REF!,0)-1),0)</definedName>
    <definedName name="RD" localSheetId="5">OFFSET(#REF!,(MATCH(SMALL(#REF!,ROW()-10),#REF!,0)-1),0)</definedName>
    <definedName name="RD" localSheetId="8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I13" i="155" l="1"/>
  <c r="I13" i="157"/>
  <c r="I14" i="155" l="1"/>
  <c r="I13" i="75"/>
  <c r="I14" i="75"/>
  <c r="I14" i="157" l="1"/>
  <c r="I6" i="155" l="1"/>
  <c r="I5" i="155"/>
  <c r="I4" i="155"/>
  <c r="I5" i="75"/>
  <c r="I4" i="75"/>
  <c r="I6" i="75"/>
  <c r="I6" i="152" l="1"/>
  <c r="I5" i="152"/>
  <c r="I4" i="152"/>
  <c r="I4" i="162" l="1"/>
  <c r="L4" i="162" s="1"/>
  <c r="I5" i="162"/>
  <c r="I6" i="162"/>
  <c r="L6" i="162" s="1"/>
  <c r="I7" i="162"/>
  <c r="I8" i="162"/>
  <c r="L8" i="162" s="1"/>
  <c r="I9" i="162"/>
  <c r="I10" i="162"/>
  <c r="L10" i="162" s="1"/>
  <c r="I11" i="162"/>
  <c r="L11" i="162" s="1"/>
  <c r="I12" i="162"/>
  <c r="L12" i="162" s="1"/>
  <c r="I13" i="162"/>
  <c r="I3" i="162"/>
  <c r="L3" i="162" s="1"/>
  <c r="J14" i="75"/>
  <c r="K14" i="75" s="1"/>
  <c r="J13" i="75"/>
  <c r="K13" i="75" s="1"/>
  <c r="J12" i="75"/>
  <c r="K12" i="75" s="1"/>
  <c r="J11" i="75"/>
  <c r="K11" i="75" s="1"/>
  <c r="J10" i="75"/>
  <c r="K10" i="75" s="1"/>
  <c r="J9" i="75"/>
  <c r="K9" i="75" s="1"/>
  <c r="J8" i="75"/>
  <c r="K8" i="75" s="1"/>
  <c r="J7" i="75"/>
  <c r="K7" i="75" s="1"/>
  <c r="J6" i="75"/>
  <c r="K6" i="75" s="1"/>
  <c r="J5" i="75"/>
  <c r="K5" i="75" s="1"/>
  <c r="J4" i="75"/>
  <c r="K4" i="75" s="1"/>
  <c r="J14" i="152"/>
  <c r="K14" i="152" s="1"/>
  <c r="J13" i="152"/>
  <c r="K13" i="152" s="1"/>
  <c r="J12" i="152"/>
  <c r="K12" i="152" s="1"/>
  <c r="J11" i="152"/>
  <c r="K11" i="152" s="1"/>
  <c r="J10" i="152"/>
  <c r="K10" i="152" s="1"/>
  <c r="K9" i="152"/>
  <c r="J9" i="152"/>
  <c r="J8" i="152"/>
  <c r="K8" i="152" s="1"/>
  <c r="J7" i="152"/>
  <c r="K7" i="152" s="1"/>
  <c r="J6" i="152"/>
  <c r="K6" i="152" s="1"/>
  <c r="J5" i="152"/>
  <c r="K5" i="152" s="1"/>
  <c r="J4" i="152"/>
  <c r="K4" i="152" s="1"/>
  <c r="J14" i="150"/>
  <c r="K14" i="150" s="1"/>
  <c r="J13" i="150"/>
  <c r="K13" i="150" s="1"/>
  <c r="J12" i="150"/>
  <c r="K12" i="150" s="1"/>
  <c r="K11" i="150"/>
  <c r="J11" i="150"/>
  <c r="J10" i="150"/>
  <c r="K10" i="150" s="1"/>
  <c r="J9" i="150"/>
  <c r="K9" i="150" s="1"/>
  <c r="J8" i="150"/>
  <c r="K8" i="150" s="1"/>
  <c r="J7" i="150"/>
  <c r="K7" i="150" s="1"/>
  <c r="J6" i="150"/>
  <c r="K6" i="150" s="1"/>
  <c r="J5" i="150"/>
  <c r="K5" i="150" s="1"/>
  <c r="J4" i="150"/>
  <c r="K4" i="150" s="1"/>
  <c r="J14" i="159"/>
  <c r="K14" i="159" s="1"/>
  <c r="J13" i="159"/>
  <c r="K13" i="159" s="1"/>
  <c r="J12" i="159"/>
  <c r="K12" i="159" s="1"/>
  <c r="J11" i="159"/>
  <c r="K11" i="159" s="1"/>
  <c r="J10" i="159"/>
  <c r="K10" i="159" s="1"/>
  <c r="J9" i="159"/>
  <c r="K9" i="159" s="1"/>
  <c r="J8" i="159"/>
  <c r="K8" i="159" s="1"/>
  <c r="J7" i="159"/>
  <c r="K7" i="159" s="1"/>
  <c r="J6" i="159"/>
  <c r="K6" i="159" s="1"/>
  <c r="J5" i="159"/>
  <c r="K5" i="159" s="1"/>
  <c r="J4" i="159"/>
  <c r="K4" i="159" s="1"/>
  <c r="J14" i="155"/>
  <c r="K14" i="155" s="1"/>
  <c r="J13" i="155"/>
  <c r="K13" i="155" s="1"/>
  <c r="J12" i="155"/>
  <c r="K12" i="155" s="1"/>
  <c r="J11" i="155"/>
  <c r="K11" i="155" s="1"/>
  <c r="J10" i="155"/>
  <c r="K10" i="155" s="1"/>
  <c r="J9" i="155"/>
  <c r="K9" i="155" s="1"/>
  <c r="J8" i="155"/>
  <c r="K8" i="155" s="1"/>
  <c r="J7" i="155"/>
  <c r="K7" i="155" s="1"/>
  <c r="J6" i="155"/>
  <c r="K6" i="155" s="1"/>
  <c r="J5" i="155"/>
  <c r="K5" i="155" s="1"/>
  <c r="J4" i="155"/>
  <c r="K4" i="155" s="1"/>
  <c r="J14" i="158"/>
  <c r="K14" i="158" s="1"/>
  <c r="K13" i="158"/>
  <c r="J13" i="158"/>
  <c r="J12" i="158"/>
  <c r="K12" i="158" s="1"/>
  <c r="J11" i="158"/>
  <c r="K11" i="158" s="1"/>
  <c r="J10" i="158"/>
  <c r="K10" i="158" s="1"/>
  <c r="J9" i="158"/>
  <c r="K9" i="158" s="1"/>
  <c r="J8" i="158"/>
  <c r="K8" i="158" s="1"/>
  <c r="J7" i="158"/>
  <c r="K7" i="158" s="1"/>
  <c r="J6" i="158"/>
  <c r="K6" i="158" s="1"/>
  <c r="J5" i="158"/>
  <c r="K5" i="158" s="1"/>
  <c r="J4" i="158"/>
  <c r="K4" i="158" s="1"/>
  <c r="J14" i="157"/>
  <c r="J13" i="157"/>
  <c r="K13" i="157" s="1"/>
  <c r="J12" i="157"/>
  <c r="K12" i="157" s="1"/>
  <c r="J11" i="157"/>
  <c r="K11" i="157" s="1"/>
  <c r="J10" i="157"/>
  <c r="K10" i="157" s="1"/>
  <c r="J9" i="157"/>
  <c r="K9" i="157" s="1"/>
  <c r="J8" i="157"/>
  <c r="K8" i="157" s="1"/>
  <c r="J7" i="157"/>
  <c r="K7" i="157" s="1"/>
  <c r="J6" i="157"/>
  <c r="K6" i="157" s="1"/>
  <c r="J5" i="157"/>
  <c r="K5" i="157" s="1"/>
  <c r="J4" i="157"/>
  <c r="K4" i="157" s="1"/>
  <c r="J14" i="160"/>
  <c r="K14" i="160" s="1"/>
  <c r="J13" i="160"/>
  <c r="K13" i="160" s="1"/>
  <c r="J12" i="160"/>
  <c r="K12" i="160" s="1"/>
  <c r="J11" i="160"/>
  <c r="K11" i="160" s="1"/>
  <c r="J10" i="160"/>
  <c r="K10" i="160" s="1"/>
  <c r="J9" i="160"/>
  <c r="K9" i="160" s="1"/>
  <c r="J8" i="160"/>
  <c r="K8" i="160" s="1"/>
  <c r="J7" i="160"/>
  <c r="K7" i="160" s="1"/>
  <c r="J6" i="160"/>
  <c r="K6" i="160" s="1"/>
  <c r="J5" i="160"/>
  <c r="K5" i="160" s="1"/>
  <c r="J4" i="160"/>
  <c r="K4" i="160" s="1"/>
  <c r="J13" i="162" l="1"/>
  <c r="M13" i="162" s="1"/>
  <c r="K14" i="157"/>
  <c r="J5" i="162"/>
  <c r="M5" i="162" s="1"/>
  <c r="J9" i="162"/>
  <c r="M9" i="162" s="1"/>
  <c r="J6" i="162"/>
  <c r="K6" i="162" s="1"/>
  <c r="L7" i="162"/>
  <c r="J11" i="162"/>
  <c r="M11" i="162" s="1"/>
  <c r="J7" i="162"/>
  <c r="K7" i="162" s="1"/>
  <c r="J3" i="162"/>
  <c r="K3" i="162" s="1"/>
  <c r="J10" i="162"/>
  <c r="K10" i="162" s="1"/>
  <c r="J12" i="162"/>
  <c r="M12" i="162" s="1"/>
  <c r="J8" i="162"/>
  <c r="M8" i="162" s="1"/>
  <c r="J4" i="162"/>
  <c r="M4" i="162" s="1"/>
  <c r="L13" i="162"/>
  <c r="L9" i="162"/>
  <c r="L5" i="162"/>
  <c r="K13" i="162" l="1"/>
  <c r="K5" i="162"/>
  <c r="K9" i="162"/>
  <c r="K11" i="162"/>
  <c r="K4" i="162"/>
  <c r="M6" i="162"/>
  <c r="M3" i="162"/>
  <c r="K12" i="162"/>
  <c r="M10" i="162"/>
  <c r="L14" i="162"/>
  <c r="M19" i="162" s="1"/>
  <c r="K8" i="162"/>
  <c r="M7" i="162"/>
  <c r="M14" i="162" l="1"/>
  <c r="M20" i="162" s="1"/>
  <c r="M22" i="162" s="1"/>
</calcChain>
</file>

<file path=xl/comments1.xml><?xml version="1.0" encoding="utf-8"?>
<comments xmlns="http://schemas.openxmlformats.org/spreadsheetml/2006/main">
  <authors>
    <author>MARCELO DARCI DE SOUZA</author>
  </authors>
  <commentList>
    <comment ref="I13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CCT 03 UND 22/10/18</t>
        </r>
      </text>
    </comment>
    <comment ref="I14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reitoria 05 und 01/10/18</t>
        </r>
      </text>
    </comment>
  </commentList>
</comments>
</file>

<file path=xl/comments2.xml><?xml version="1.0" encoding="utf-8"?>
<comments xmlns="http://schemas.openxmlformats.org/spreadsheetml/2006/main">
  <authors>
    <author>MARCELO DARCI DE SOUZA</author>
  </authors>
  <commentList>
    <comment ref="I4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proex 41 </t>
        </r>
      </text>
    </comment>
    <comment ref="I5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proex 41 </t>
        </r>
      </text>
    </comment>
    <comment ref="I6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proex 41 </t>
        </r>
      </text>
    </comment>
    <comment ref="I13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12 UND PROEN PROEX  RECEBIDO 03 UND DO CAV </t>
        </r>
      </text>
    </comment>
    <comment ref="I14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PROEN PROEX 8 UND </t>
        </r>
      </text>
    </comment>
  </commentList>
</comments>
</file>

<file path=xl/comments3.xml><?xml version="1.0" encoding="utf-8"?>
<comments xmlns="http://schemas.openxmlformats.org/spreadsheetml/2006/main">
  <authors>
    <author>MARCELO DARCI DE SOUZA</author>
  </authors>
  <commentList>
    <comment ref="I4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PROEX 100 und </t>
        </r>
      </text>
    </comment>
    <comment ref="I5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 PROEX 100 und 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 PROEX 100 und 
</t>
        </r>
      </text>
    </comment>
  </commentList>
</comments>
</file>

<file path=xl/comments4.xml><?xml version="1.0" encoding="utf-8"?>
<comments xmlns="http://schemas.openxmlformats.org/spreadsheetml/2006/main">
  <authors>
    <author>MARCELO DARCI DE SOUZA</author>
    <author>Leticia Koslowsky Mees Mattos</author>
  </authors>
  <commentList>
    <comment ref="I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pelo CEFID 100 und recebido do CCT 41 </t>
        </r>
      </text>
    </comment>
    <comment ref="I5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pelo CEFID 100 und recebido do CCT 41 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pelo cefid 100 und  recebido do CCT 41 </t>
        </r>
      </text>
    </comment>
    <comment ref="I13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CCT 12 UND 05/10/18</t>
        </r>
      </text>
    </comment>
    <comment ref="I14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pelo cav 05 und 01/10/18 - CEDIDO PELO CCT08
 UND 05/10/18</t>
        </r>
      </text>
    </comment>
    <comment ref="N14" authorId="1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24 unidades autorizado pela PROEX.</t>
        </r>
      </text>
    </comment>
  </commentList>
</comments>
</file>

<file path=xl/sharedStrings.xml><?xml version="1.0" encoding="utf-8"?>
<sst xmlns="http://schemas.openxmlformats.org/spreadsheetml/2006/main" count="691" uniqueCount="78">
  <si>
    <t>Saldo / Automático</t>
  </si>
  <si>
    <t>LOTE</t>
  </si>
  <si>
    <t>ITEM</t>
  </si>
  <si>
    <t>Preço UNITÁRIO (R$)</t>
  </si>
  <si>
    <t>PRODUTO - CARACTERÍSTICAS MÍNIMAS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</si>
  <si>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</si>
  <si>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</si>
  <si>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</si>
  <si>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</si>
  <si>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</si>
  <si>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</si>
  <si>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</si>
  <si>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</si>
  <si>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</si>
  <si>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</si>
  <si>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</si>
  <si>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</si>
  <si>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</si>
  <si>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</si>
  <si>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</si>
  <si>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</si>
  <si>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</si>
  <si>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</si>
  <si>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</si>
  <si>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</si>
  <si>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</si>
  <si>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</si>
  <si>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</si>
  <si>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339031.04</t>
  </si>
  <si>
    <t>Peça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</si>
  <si>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</si>
  <si>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</si>
  <si>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</si>
  <si>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</si>
  <si>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</si>
  <si>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</si>
  <si>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</si>
  <si>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</si>
  <si>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VIGÊNCIA DA ATA: 29/05/2015 até 28/05/2016</t>
  </si>
  <si>
    <t>Medalha - Pequena (6 cm de diâmetro) - ouro</t>
  </si>
  <si>
    <t>Medalha - Pequena (6 cm de diâmetro) - prata</t>
  </si>
  <si>
    <t>Medalha - Pequena (6 cm de diâmetro) - bronze</t>
  </si>
  <si>
    <t>Medalha - Média (8 cm de diâmetro) - ouro</t>
  </si>
  <si>
    <t>Medalha - Média (8 cm de diâmetro) - prata</t>
  </si>
  <si>
    <t>Medalha - Média (8 cm de diâmetro) - bronze</t>
  </si>
  <si>
    <t>Medalha - Média (8 cm de diâmetro) - ouro - modelo específico</t>
  </si>
  <si>
    <t>Medalha - Média (8 cm de diâmetro) - prata - model específico</t>
  </si>
  <si>
    <t>Medalha - Média (8 cm de diâmetro) - bronze - modelo  específico</t>
  </si>
  <si>
    <t>PROCESSO: 002/2018/UDESC</t>
  </si>
  <si>
    <t>VIGÊNCIA DA ATA: 20/02/2018 até 19/02/2019</t>
  </si>
  <si>
    <t xml:space="preserve">CENTRO PARTICIPANTE: </t>
  </si>
  <si>
    <t xml:space="preserve"> AF nº  00/2018 Qtde. DT</t>
  </si>
  <si>
    <t>//</t>
  </si>
  <si>
    <t>EMPRESA</t>
  </si>
  <si>
    <t>ELEMENTO</t>
  </si>
  <si>
    <t>MARCA/MODELO</t>
  </si>
  <si>
    <t>FABIANO GONCLAVES - ME CNPJ 07.394.262/0001-27</t>
  </si>
  <si>
    <t xml:space="preserve">Millenium </t>
  </si>
  <si>
    <t>Troféus - Campeão - 20 cm (médio )</t>
  </si>
  <si>
    <t>Troféus - Campeão - 25 cm (grande)</t>
  </si>
  <si>
    <t xml:space="preserve">OBJETO: FORNECIMENTO DE MEDALHAS E PLACAS PARA OS EVENTOS ESPORTIVOS, CONCURSOS CULTURAIS, HOMENAGENS, INAUGURAÇÕES E DEMAIS PREMIAÇÕES DA UDESC - </t>
  </si>
  <si>
    <t>OBJETO: FORNECIMENTO DE MEDALHAS E PLACAS PARA OS EVENTOS ESPORTIVOS, CONCURSOS CULTURAIS, HOMENAGENS, INAUGURAÇÕES E DEMAIS PREMIAÇÕES DA UDESC -</t>
  </si>
  <si>
    <t>PREÇO UNITÁRIO</t>
  </si>
  <si>
    <t>Pregão 002/2018/UDESC - SRP</t>
  </si>
  <si>
    <t>FORNECIMENTO DE MEDALHAS E PLACAS PARA OS EVENTOS ESPORTIVOS, CONCURSOS CULTURAIS, HOMENAGENS, INAUGURAÇÕES E DEMAIS PREMIAÇÕES DA UDESC -</t>
  </si>
  <si>
    <t xml:space="preserve"> AF nº  513/2018 Qtde. DT</t>
  </si>
  <si>
    <t xml:space="preserve"> AF nº  1019/2018 Qtde. DT</t>
  </si>
  <si>
    <t xml:space="preserve"> AF nº  1321/2018 Qtde. DT</t>
  </si>
  <si>
    <t xml:space="preserve"> AF nº  1088/2018 Qtde. DT</t>
  </si>
  <si>
    <t xml:space="preserve"> AF nº 1893/2018 Qtde. DT</t>
  </si>
  <si>
    <r>
      <t xml:space="preserve"> AF nº 1897/2018 Qtde. DT </t>
    </r>
    <r>
      <rPr>
        <b/>
        <sz val="11"/>
        <color rgb="FFFF0000"/>
        <rFont val="Calibri"/>
        <family val="2"/>
        <scheme val="minor"/>
      </rPr>
      <t>pedido da PROEN-</t>
    </r>
    <r>
      <rPr>
        <b/>
        <sz val="11"/>
        <rFont val="Calibri"/>
        <family val="2"/>
        <scheme val="minor"/>
      </rPr>
      <t>SGPE individual</t>
    </r>
  </si>
  <si>
    <t xml:space="preserve"> AF nº  1666/2018 Qtde. DT</t>
  </si>
  <si>
    <t xml:space="preserve"> AF nº  2001/2018 Qtde. DT</t>
  </si>
  <si>
    <t>CESSÃO CAV</t>
  </si>
  <si>
    <t xml:space="preserve"> AF nº  2114/2018 Qtde. DT</t>
  </si>
  <si>
    <t xml:space="preserve"> AF nº  34/2019 Qtde. DT</t>
  </si>
  <si>
    <t xml:space="preserve"> AF nº  1450/2018 Qtde. DT</t>
  </si>
  <si>
    <t xml:space="preserve">Resumo Atualizado em março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</si>
</sst>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4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14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1" fontId="4" fillId="0" borderId="1" xfId="0" applyNumberFormat="1" applyFont="1" applyBorder="1" applyAlignment="1">
      <alignment horizontal="center" vertical="center"/>
    </xf>
    <xf numFmtId="0" fontId="14" fillId="6" borderId="1" xfId="0" applyFont="1" applyFill="1" applyBorder="1" applyAlignment="1">
      <alignment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41" fontId="4" fillId="0" borderId="1" xfId="0" applyNumberFormat="1" applyFont="1" applyBorder="1" applyAlignment="1">
      <alignment horizontal="center" vertical="center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16" fillId="8" borderId="6" xfId="1" applyNumberFormat="1" applyFont="1" applyFill="1" applyBorder="1" applyAlignment="1" applyProtection="1">
      <alignment horizontal="right"/>
      <protection locked="0"/>
    </xf>
    <xf numFmtId="168" fontId="16" fillId="8" borderId="11" xfId="1" applyNumberFormat="1" applyFont="1" applyFill="1" applyBorder="1" applyAlignment="1" applyProtection="1">
      <alignment horizontal="right"/>
      <protection locked="0"/>
    </xf>
    <xf numFmtId="9" fontId="16" fillId="8" borderId="7" xfId="12" applyFont="1" applyFill="1" applyBorder="1" applyAlignment="1" applyProtection="1">
      <alignment horizontal="right"/>
      <protection locked="0"/>
    </xf>
    <xf numFmtId="2" fontId="16" fillId="8" borderId="11" xfId="1" applyNumberFormat="1" applyFont="1" applyFill="1" applyBorder="1" applyAlignment="1">
      <alignment horizontal="right"/>
    </xf>
    <xf numFmtId="0" fontId="16" fillId="8" borderId="12" xfId="1" applyFont="1" applyFill="1" applyBorder="1" applyAlignment="1" applyProtection="1">
      <alignment horizontal="left"/>
      <protection locked="0"/>
    </xf>
    <xf numFmtId="0" fontId="16" fillId="8" borderId="19" xfId="1" applyFont="1" applyFill="1" applyBorder="1" applyAlignment="1" applyProtection="1">
      <alignment horizontal="left"/>
      <protection locked="0"/>
    </xf>
    <xf numFmtId="0" fontId="16" fillId="8" borderId="14" xfId="1" applyFont="1" applyFill="1" applyBorder="1" applyAlignment="1" applyProtection="1">
      <alignment horizontal="left"/>
      <protection locked="0"/>
    </xf>
    <xf numFmtId="0" fontId="16" fillId="8" borderId="0" xfId="1" applyFont="1" applyFill="1" applyBorder="1" applyAlignment="1" applyProtection="1">
      <alignment horizontal="left"/>
      <protection locked="0"/>
    </xf>
    <xf numFmtId="0" fontId="16" fillId="8" borderId="16" xfId="1" applyFont="1" applyFill="1" applyBorder="1" applyAlignment="1" applyProtection="1">
      <alignment horizontal="left"/>
      <protection locked="0"/>
    </xf>
    <xf numFmtId="0" fontId="16" fillId="8" borderId="18" xfId="1" applyFont="1" applyFill="1" applyBorder="1" applyAlignment="1" applyProtection="1">
      <alignment horizontal="left"/>
      <protection locked="0"/>
    </xf>
    <xf numFmtId="44" fontId="4" fillId="0" borderId="1" xfId="13" applyFont="1" applyBorder="1" applyAlignment="1">
      <alignment vertical="center"/>
    </xf>
    <xf numFmtId="41" fontId="4" fillId="7" borderId="1" xfId="0" applyNumberFormat="1" applyFont="1" applyFill="1" applyBorder="1" applyAlignment="1">
      <alignment horizontal="center" vertical="center" wrapText="1"/>
    </xf>
    <xf numFmtId="44" fontId="4" fillId="9" borderId="1" xfId="13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0" applyFont="1" applyFill="1" applyBorder="1" applyAlignment="1">
      <alignment horizontal="center" vertical="center" wrapText="1"/>
    </xf>
    <xf numFmtId="0" fontId="4" fillId="13" borderId="1" xfId="1" applyFont="1" applyFill="1" applyBorder="1" applyAlignment="1" applyProtection="1">
      <alignment wrapText="1"/>
      <protection locked="0"/>
    </xf>
    <xf numFmtId="0" fontId="4" fillId="13" borderId="1" xfId="1" applyFont="1" applyFill="1" applyBorder="1" applyAlignment="1" applyProtection="1">
      <alignment horizontal="center" vertical="center" wrapText="1"/>
      <protection locked="0"/>
    </xf>
    <xf numFmtId="0" fontId="4" fillId="13" borderId="1" xfId="1" applyFont="1" applyFill="1" applyBorder="1" applyAlignment="1" applyProtection="1">
      <alignment horizontal="center" wrapText="1"/>
      <protection locked="0"/>
    </xf>
    <xf numFmtId="0" fontId="4" fillId="0" borderId="1" xfId="1" applyFont="1" applyBorder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165" fontId="4" fillId="11" borderId="1" xfId="3" applyFont="1" applyFill="1" applyBorder="1" applyAlignment="1" applyProtection="1">
      <alignment horizontal="center" vertical="center" wrapText="1"/>
    </xf>
    <xf numFmtId="1" fontId="4" fillId="11" borderId="1" xfId="1" applyNumberFormat="1" applyFont="1" applyFill="1" applyBorder="1" applyAlignment="1" applyProtection="1">
      <alignment horizontal="center" vertical="center" wrapText="1"/>
    </xf>
    <xf numFmtId="0" fontId="4" fillId="11" borderId="0" xfId="1" applyFont="1" applyFill="1" applyAlignment="1">
      <alignment horizontal="center" vertical="center" wrapText="1"/>
    </xf>
    <xf numFmtId="166" fontId="4" fillId="11" borderId="1" xfId="1" applyNumberFormat="1" applyFont="1" applyFill="1" applyBorder="1" applyAlignment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  <protection locked="0"/>
    </xf>
    <xf numFmtId="1" fontId="21" fillId="7" borderId="1" xfId="1" applyNumberFormat="1" applyFont="1" applyFill="1" applyBorder="1" applyAlignment="1">
      <alignment horizontal="center" vertical="center" wrapText="1"/>
    </xf>
    <xf numFmtId="0" fontId="22" fillId="13" borderId="1" xfId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horizontal="center" wrapText="1"/>
      <protection locked="0"/>
    </xf>
    <xf numFmtId="0" fontId="4" fillId="15" borderId="1" xfId="1" applyFont="1" applyFill="1" applyBorder="1" applyAlignment="1" applyProtection="1">
      <alignment horizontal="center" vertical="center" wrapText="1"/>
      <protection locked="0"/>
    </xf>
    <xf numFmtId="14" fontId="22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22" fillId="2" borderId="22" xfId="1" applyNumberFormat="1" applyFont="1" applyFill="1" applyBorder="1" applyAlignment="1" applyProtection="1">
      <alignment horizontal="center" vertical="center" wrapText="1"/>
      <protection locked="0"/>
    </xf>
    <xf numFmtId="0" fontId="4" fillId="13" borderId="22" xfId="1" applyFont="1" applyFill="1" applyBorder="1" applyAlignment="1" applyProtection="1">
      <alignment wrapText="1"/>
      <protection locked="0"/>
    </xf>
    <xf numFmtId="0" fontId="4" fillId="13" borderId="22" xfId="1" applyFont="1" applyFill="1" applyBorder="1" applyAlignment="1" applyProtection="1">
      <alignment horizontal="center" wrapText="1"/>
      <protection locked="0"/>
    </xf>
    <xf numFmtId="0" fontId="22" fillId="7" borderId="22" xfId="1" applyFont="1" applyFill="1" applyBorder="1" applyAlignment="1" applyProtection="1">
      <alignment horizontal="center" vertical="center" wrapText="1"/>
      <protection locked="0"/>
    </xf>
    <xf numFmtId="0" fontId="22" fillId="13" borderId="22" xfId="1" applyFont="1" applyFill="1" applyBorder="1" applyAlignment="1" applyProtection="1">
      <alignment horizontal="center" vertical="center" wrapText="1"/>
      <protection locked="0"/>
    </xf>
    <xf numFmtId="0" fontId="22" fillId="7" borderId="23" xfId="1" applyFont="1" applyFill="1" applyBorder="1" applyAlignment="1" applyProtection="1">
      <alignment horizontal="center" vertical="center" wrapText="1"/>
      <protection locked="0"/>
    </xf>
    <xf numFmtId="0" fontId="22" fillId="7" borderId="24" xfId="1" applyFont="1" applyFill="1" applyBorder="1" applyAlignment="1" applyProtection="1">
      <alignment horizontal="center" vertical="center"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4" fillId="12" borderId="1" xfId="0" applyNumberFormat="1" applyFont="1" applyFill="1" applyBorder="1" applyAlignment="1">
      <alignment horizontal="left" vertical="center" wrapText="1"/>
    </xf>
    <xf numFmtId="3" fontId="22" fillId="5" borderId="21" xfId="1" applyNumberFormat="1" applyFont="1" applyFill="1" applyBorder="1" applyAlignment="1" applyProtection="1">
      <alignment horizontal="center" vertical="center" wrapText="1"/>
      <protection locked="0"/>
    </xf>
    <xf numFmtId="3" fontId="22" fillId="5" borderId="22" xfId="1" applyNumberFormat="1" applyFont="1" applyFill="1" applyBorder="1" applyAlignment="1" applyProtection="1">
      <alignment horizontal="center" vertical="center" wrapText="1"/>
      <protection locked="0"/>
    </xf>
    <xf numFmtId="3" fontId="22" fillId="5" borderId="20" xfId="1" applyNumberFormat="1" applyFont="1" applyFill="1" applyBorder="1" applyAlignment="1" applyProtection="1">
      <alignment horizontal="center" vertical="center" wrapText="1"/>
      <protection locked="0"/>
    </xf>
    <xf numFmtId="3" fontId="22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8" borderId="8" xfId="1" applyFont="1" applyFill="1" applyBorder="1" applyAlignment="1" applyProtection="1">
      <alignment horizontal="left"/>
      <protection locked="0"/>
    </xf>
    <xf numFmtId="0" fontId="16" fillId="8" borderId="9" xfId="1" applyFont="1" applyFill="1" applyBorder="1" applyAlignment="1" applyProtection="1">
      <alignment horizontal="left"/>
      <protection locked="0"/>
    </xf>
    <xf numFmtId="0" fontId="16" fillId="8" borderId="10" xfId="1" applyFont="1" applyFill="1" applyBorder="1" applyAlignment="1" applyProtection="1">
      <alignment horizontal="left"/>
      <protection locked="0"/>
    </xf>
    <xf numFmtId="0" fontId="16" fillId="8" borderId="12" xfId="1" applyFont="1" applyFill="1" applyBorder="1" applyAlignment="1">
      <alignment vertical="center" wrapText="1"/>
    </xf>
    <xf numFmtId="0" fontId="16" fillId="8" borderId="19" xfId="1" applyFont="1" applyFill="1" applyBorder="1" applyAlignment="1">
      <alignment vertical="center" wrapText="1"/>
    </xf>
    <xf numFmtId="0" fontId="16" fillId="8" borderId="13" xfId="1" applyFont="1" applyFill="1" applyBorder="1" applyAlignment="1">
      <alignment vertical="center" wrapText="1"/>
    </xf>
    <xf numFmtId="0" fontId="16" fillId="8" borderId="14" xfId="1" applyFont="1" applyFill="1" applyBorder="1" applyAlignment="1">
      <alignment vertical="center" wrapText="1"/>
    </xf>
    <xf numFmtId="0" fontId="16" fillId="8" borderId="0" xfId="1" applyFont="1" applyFill="1" applyBorder="1" applyAlignment="1">
      <alignment vertical="center" wrapText="1"/>
    </xf>
    <xf numFmtId="0" fontId="16" fillId="8" borderId="15" xfId="1" applyFont="1" applyFill="1" applyBorder="1" applyAlignment="1">
      <alignment vertical="center" wrapText="1"/>
    </xf>
    <xf numFmtId="0" fontId="4" fillId="14" borderId="8" xfId="0" applyNumberFormat="1" applyFont="1" applyFill="1" applyBorder="1" applyAlignment="1">
      <alignment horizontal="center" vertical="center" wrapText="1"/>
    </xf>
    <xf numFmtId="0" fontId="4" fillId="14" borderId="9" xfId="0" applyNumberFormat="1" applyFont="1" applyFill="1" applyBorder="1" applyAlignment="1">
      <alignment horizontal="center" vertical="center" wrapText="1"/>
    </xf>
    <xf numFmtId="0" fontId="4" fillId="14" borderId="10" xfId="0" applyNumberFormat="1" applyFont="1" applyFill="1" applyBorder="1" applyAlignment="1">
      <alignment horizontal="center" vertical="center" wrapText="1"/>
    </xf>
    <xf numFmtId="0" fontId="4" fillId="14" borderId="8" xfId="0" applyNumberFormat="1" applyFont="1" applyFill="1" applyBorder="1" applyAlignment="1">
      <alignment horizontal="left" vertical="center" wrapText="1"/>
    </xf>
    <xf numFmtId="0" fontId="4" fillId="14" borderId="9" xfId="0" applyNumberFormat="1" applyFont="1" applyFill="1" applyBorder="1" applyAlignment="1">
      <alignment horizontal="left" vertical="center" wrapText="1"/>
    </xf>
    <xf numFmtId="0" fontId="4" fillId="14" borderId="10" xfId="0" applyNumberFormat="1" applyFont="1" applyFill="1" applyBorder="1" applyAlignment="1">
      <alignment horizontal="left" vertical="center" wrapText="1"/>
    </xf>
    <xf numFmtId="0" fontId="16" fillId="8" borderId="16" xfId="1" applyFont="1" applyFill="1" applyBorder="1" applyAlignment="1">
      <alignment vertical="center" wrapText="1"/>
    </xf>
    <xf numFmtId="0" fontId="16" fillId="8" borderId="18" xfId="1" applyFont="1" applyFill="1" applyBorder="1" applyAlignment="1">
      <alignment vertical="center" wrapText="1"/>
    </xf>
    <xf numFmtId="0" fontId="16" fillId="8" borderId="17" xfId="1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7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zoomScale="80" zoomScaleNormal="80" workbookViewId="0">
      <selection activeCell="O23" sqref="O23"/>
    </sheetView>
  </sheetViews>
  <sheetFormatPr defaultColWidth="9.7109375" defaultRowHeight="15" x14ac:dyDescent="0.25"/>
  <cols>
    <col min="1" max="1" width="8.85546875" style="1" customWidth="1"/>
    <col min="2" max="2" width="29.28515625" style="1" customWidth="1"/>
    <col min="3" max="3" width="6" style="45" bestFit="1" customWidth="1"/>
    <col min="4" max="4" width="53.85546875" style="1" bestFit="1" customWidth="1"/>
    <col min="5" max="5" width="17.140625" style="1" customWidth="1"/>
    <col min="6" max="6" width="18.140625" style="1" customWidth="1"/>
    <col min="7" max="8" width="13.42578125" style="1" customWidth="1"/>
    <col min="9" max="9" width="12.7109375" style="1" bestFit="1" customWidth="1"/>
    <col min="10" max="10" width="12.5703125" style="19" customWidth="1"/>
    <col min="11" max="11" width="13.28515625" style="46" customWidth="1"/>
    <col min="12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3" customHeight="1" x14ac:dyDescent="0.25">
      <c r="A1" s="80" t="s">
        <v>48</v>
      </c>
      <c r="B1" s="80"/>
      <c r="C1" s="80"/>
      <c r="D1" s="80" t="s">
        <v>60</v>
      </c>
      <c r="E1" s="80"/>
      <c r="F1" s="80"/>
      <c r="G1" s="80"/>
      <c r="H1" s="80"/>
      <c r="I1" s="80"/>
      <c r="J1" s="80" t="s">
        <v>49</v>
      </c>
      <c r="K1" s="80"/>
      <c r="L1" s="75" t="s">
        <v>51</v>
      </c>
      <c r="M1" s="75" t="s">
        <v>51</v>
      </c>
      <c r="N1" s="75" t="s">
        <v>51</v>
      </c>
      <c r="O1" s="75" t="s">
        <v>51</v>
      </c>
      <c r="P1" s="75" t="s">
        <v>51</v>
      </c>
      <c r="Q1" s="75" t="s">
        <v>51</v>
      </c>
      <c r="R1" s="75" t="s">
        <v>51</v>
      </c>
      <c r="S1" s="75" t="s">
        <v>51</v>
      </c>
    </row>
    <row r="2" spans="1:19" ht="21.75" customHeight="1" x14ac:dyDescent="0.25">
      <c r="A2" s="80" t="s">
        <v>50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75"/>
      <c r="M2" s="75"/>
      <c r="N2" s="75"/>
      <c r="O2" s="75"/>
      <c r="P2" s="75"/>
      <c r="Q2" s="75"/>
      <c r="R2" s="75"/>
      <c r="S2" s="75"/>
    </row>
    <row r="3" spans="1:19" s="16" customFormat="1" ht="57.75" customHeight="1" x14ac:dyDescent="0.2">
      <c r="A3" s="57" t="s">
        <v>1</v>
      </c>
      <c r="B3" s="51" t="s">
        <v>53</v>
      </c>
      <c r="C3" s="51" t="s">
        <v>2</v>
      </c>
      <c r="D3" s="51" t="s">
        <v>4</v>
      </c>
      <c r="E3" s="51" t="s">
        <v>54</v>
      </c>
      <c r="F3" s="58" t="s">
        <v>55</v>
      </c>
      <c r="G3" s="59" t="s">
        <v>27</v>
      </c>
      <c r="H3" s="59" t="s">
        <v>62</v>
      </c>
      <c r="I3" s="60" t="s">
        <v>26</v>
      </c>
      <c r="J3" s="61" t="s">
        <v>0</v>
      </c>
      <c r="K3" s="57" t="s">
        <v>5</v>
      </c>
      <c r="L3" s="47" t="s">
        <v>52</v>
      </c>
      <c r="M3" s="47" t="s">
        <v>52</v>
      </c>
      <c r="N3" s="47" t="s">
        <v>52</v>
      </c>
      <c r="O3" s="47" t="s">
        <v>52</v>
      </c>
      <c r="P3" s="47" t="s">
        <v>52</v>
      </c>
      <c r="Q3" s="47" t="s">
        <v>52</v>
      </c>
      <c r="R3" s="47" t="s">
        <v>52</v>
      </c>
      <c r="S3" s="47" t="s">
        <v>52</v>
      </c>
    </row>
    <row r="4" spans="1:19" ht="30" customHeight="1" x14ac:dyDescent="0.25">
      <c r="A4" s="76">
        <v>1</v>
      </c>
      <c r="B4" s="77" t="s">
        <v>56</v>
      </c>
      <c r="C4" s="56">
        <v>1</v>
      </c>
      <c r="D4" s="22" t="s">
        <v>39</v>
      </c>
      <c r="E4" s="22" t="s">
        <v>28</v>
      </c>
      <c r="F4" s="22" t="s">
        <v>57</v>
      </c>
      <c r="G4" s="36" t="s">
        <v>29</v>
      </c>
      <c r="H4" s="36">
        <v>2.88</v>
      </c>
      <c r="I4" s="37">
        <v>30</v>
      </c>
      <c r="J4" s="43">
        <f t="shared" ref="J4:J14" si="0">I4-(SUM(L4:R4))</f>
        <v>30</v>
      </c>
      <c r="K4" s="44" t="str">
        <f t="shared" ref="K4:K14" si="1">IF(J4&lt;0,"ATENÇÃO","OK")</f>
        <v>OK</v>
      </c>
      <c r="L4" s="53"/>
      <c r="M4" s="52"/>
      <c r="N4" s="54"/>
      <c r="O4" s="52"/>
      <c r="P4" s="52"/>
      <c r="Q4" s="53"/>
      <c r="R4" s="53"/>
      <c r="S4" s="55"/>
    </row>
    <row r="5" spans="1:19" ht="30" customHeight="1" x14ac:dyDescent="0.25">
      <c r="A5" s="76"/>
      <c r="B5" s="78"/>
      <c r="C5" s="56">
        <v>2</v>
      </c>
      <c r="D5" s="23" t="s">
        <v>40</v>
      </c>
      <c r="E5" s="23" t="s">
        <v>28</v>
      </c>
      <c r="F5" s="23" t="s">
        <v>57</v>
      </c>
      <c r="G5" s="36" t="s">
        <v>29</v>
      </c>
      <c r="H5" s="36">
        <v>2.88</v>
      </c>
      <c r="I5" s="37">
        <v>30</v>
      </c>
      <c r="J5" s="43">
        <f t="shared" si="0"/>
        <v>30</v>
      </c>
      <c r="K5" s="44" t="str">
        <f t="shared" si="1"/>
        <v>OK</v>
      </c>
      <c r="L5" s="52"/>
      <c r="M5" s="54"/>
      <c r="N5" s="52"/>
      <c r="O5" s="52"/>
      <c r="P5" s="52"/>
      <c r="Q5" s="53"/>
      <c r="R5" s="53"/>
      <c r="S5" s="55"/>
    </row>
    <row r="6" spans="1:19" ht="30" customHeight="1" x14ac:dyDescent="0.25">
      <c r="A6" s="76"/>
      <c r="B6" s="78"/>
      <c r="C6" s="56">
        <v>3</v>
      </c>
      <c r="D6" s="23" t="s">
        <v>41</v>
      </c>
      <c r="E6" s="23" t="s">
        <v>28</v>
      </c>
      <c r="F6" s="23" t="s">
        <v>57</v>
      </c>
      <c r="G6" s="36" t="s">
        <v>29</v>
      </c>
      <c r="H6" s="36">
        <v>2.88</v>
      </c>
      <c r="I6" s="37">
        <v>30</v>
      </c>
      <c r="J6" s="43">
        <f t="shared" si="0"/>
        <v>30</v>
      </c>
      <c r="K6" s="44" t="str">
        <f t="shared" si="1"/>
        <v>OK</v>
      </c>
      <c r="L6" s="52"/>
      <c r="M6" s="52"/>
      <c r="N6" s="52"/>
      <c r="O6" s="54"/>
      <c r="P6" s="53"/>
      <c r="Q6" s="52"/>
      <c r="R6" s="52"/>
      <c r="S6" s="55"/>
    </row>
    <row r="7" spans="1:19" ht="30" customHeight="1" x14ac:dyDescent="0.25">
      <c r="A7" s="76"/>
      <c r="B7" s="78"/>
      <c r="C7" s="56">
        <v>4</v>
      </c>
      <c r="D7" s="22" t="s">
        <v>42</v>
      </c>
      <c r="E7" s="22" t="s">
        <v>28</v>
      </c>
      <c r="F7" s="22" t="s">
        <v>57</v>
      </c>
      <c r="G7" s="36" t="s">
        <v>29</v>
      </c>
      <c r="H7" s="36">
        <v>4.3</v>
      </c>
      <c r="I7" s="37">
        <v>30</v>
      </c>
      <c r="J7" s="43">
        <f t="shared" si="0"/>
        <v>30</v>
      </c>
      <c r="K7" s="44" t="str">
        <f t="shared" si="1"/>
        <v>OK</v>
      </c>
      <c r="L7" s="52"/>
      <c r="M7" s="52"/>
      <c r="N7" s="52"/>
      <c r="O7" s="54"/>
      <c r="P7" s="53"/>
      <c r="Q7" s="52"/>
      <c r="R7" s="52"/>
      <c r="S7" s="55"/>
    </row>
    <row r="8" spans="1:19" ht="30" customHeight="1" x14ac:dyDescent="0.25">
      <c r="A8" s="76"/>
      <c r="B8" s="78"/>
      <c r="C8" s="56">
        <v>5</v>
      </c>
      <c r="D8" s="23" t="s">
        <v>43</v>
      </c>
      <c r="E8" s="23" t="s">
        <v>28</v>
      </c>
      <c r="F8" s="23" t="s">
        <v>57</v>
      </c>
      <c r="G8" s="36" t="s">
        <v>29</v>
      </c>
      <c r="H8" s="36">
        <v>4.3</v>
      </c>
      <c r="I8" s="37">
        <v>30</v>
      </c>
      <c r="J8" s="43">
        <f t="shared" si="0"/>
        <v>30</v>
      </c>
      <c r="K8" s="44" t="str">
        <f t="shared" si="1"/>
        <v>OK</v>
      </c>
      <c r="L8" s="52"/>
      <c r="M8" s="52"/>
      <c r="N8" s="52"/>
      <c r="O8" s="54"/>
      <c r="P8" s="53"/>
      <c r="Q8" s="52"/>
      <c r="R8" s="52"/>
      <c r="S8" s="55"/>
    </row>
    <row r="9" spans="1:19" ht="30" customHeight="1" x14ac:dyDescent="0.25">
      <c r="A9" s="76"/>
      <c r="B9" s="78"/>
      <c r="C9" s="56">
        <v>6</v>
      </c>
      <c r="D9" s="23" t="s">
        <v>44</v>
      </c>
      <c r="E9" s="23" t="s">
        <v>28</v>
      </c>
      <c r="F9" s="23" t="s">
        <v>57</v>
      </c>
      <c r="G9" s="36" t="s">
        <v>29</v>
      </c>
      <c r="H9" s="36">
        <v>4.3</v>
      </c>
      <c r="I9" s="37">
        <v>30</v>
      </c>
      <c r="J9" s="43">
        <f t="shared" si="0"/>
        <v>30</v>
      </c>
      <c r="K9" s="44" t="str">
        <f t="shared" si="1"/>
        <v>OK</v>
      </c>
      <c r="L9" s="52"/>
      <c r="M9" s="52"/>
      <c r="N9" s="52"/>
      <c r="O9" s="52"/>
      <c r="P9" s="52"/>
      <c r="Q9" s="52"/>
      <c r="R9" s="52"/>
      <c r="S9" s="55"/>
    </row>
    <row r="10" spans="1:19" ht="30" customHeight="1" x14ac:dyDescent="0.25">
      <c r="A10" s="76"/>
      <c r="B10" s="78"/>
      <c r="C10" s="56">
        <v>7</v>
      </c>
      <c r="D10" s="22" t="s">
        <v>45</v>
      </c>
      <c r="E10" s="22" t="s">
        <v>28</v>
      </c>
      <c r="F10" s="22" t="s">
        <v>57</v>
      </c>
      <c r="G10" s="36" t="s">
        <v>29</v>
      </c>
      <c r="H10" s="36">
        <v>6.97</v>
      </c>
      <c r="I10" s="37">
        <v>30</v>
      </c>
      <c r="J10" s="43">
        <f t="shared" si="0"/>
        <v>30</v>
      </c>
      <c r="K10" s="44" t="str">
        <f t="shared" si="1"/>
        <v>OK</v>
      </c>
      <c r="L10" s="52"/>
      <c r="M10" s="52"/>
      <c r="N10" s="52"/>
      <c r="O10" s="52"/>
      <c r="P10" s="52"/>
      <c r="Q10" s="52"/>
      <c r="R10" s="52"/>
      <c r="S10" s="55"/>
    </row>
    <row r="11" spans="1:19" ht="30" customHeight="1" x14ac:dyDescent="0.25">
      <c r="A11" s="76"/>
      <c r="B11" s="78"/>
      <c r="C11" s="56">
        <v>8</v>
      </c>
      <c r="D11" s="23" t="s">
        <v>46</v>
      </c>
      <c r="E11" s="23" t="s">
        <v>28</v>
      </c>
      <c r="F11" s="23" t="s">
        <v>57</v>
      </c>
      <c r="G11" s="36" t="s">
        <v>29</v>
      </c>
      <c r="H11" s="36">
        <v>6.97</v>
      </c>
      <c r="I11" s="37">
        <v>30</v>
      </c>
      <c r="J11" s="43">
        <f t="shared" si="0"/>
        <v>30</v>
      </c>
      <c r="K11" s="44" t="str">
        <f t="shared" si="1"/>
        <v>OK</v>
      </c>
      <c r="L11" s="52"/>
      <c r="M11" s="52"/>
      <c r="N11" s="52"/>
      <c r="O11" s="52"/>
      <c r="P11" s="52"/>
      <c r="Q11" s="52"/>
      <c r="R11" s="52"/>
      <c r="S11" s="55"/>
    </row>
    <row r="12" spans="1:19" ht="30" customHeight="1" x14ac:dyDescent="0.25">
      <c r="A12" s="76"/>
      <c r="B12" s="79"/>
      <c r="C12" s="56">
        <v>9</v>
      </c>
      <c r="D12" s="23" t="s">
        <v>47</v>
      </c>
      <c r="E12" s="23" t="s">
        <v>28</v>
      </c>
      <c r="F12" s="23" t="s">
        <v>57</v>
      </c>
      <c r="G12" s="36" t="s">
        <v>29</v>
      </c>
      <c r="H12" s="36">
        <v>6.95</v>
      </c>
      <c r="I12" s="37">
        <v>30</v>
      </c>
      <c r="J12" s="43">
        <f t="shared" si="0"/>
        <v>30</v>
      </c>
      <c r="K12" s="44" t="str">
        <f t="shared" si="1"/>
        <v>OK</v>
      </c>
      <c r="L12" s="54"/>
      <c r="M12" s="52"/>
      <c r="N12" s="52"/>
      <c r="O12" s="52"/>
      <c r="P12" s="52"/>
      <c r="Q12" s="52"/>
      <c r="R12" s="52"/>
      <c r="S12" s="55"/>
    </row>
    <row r="13" spans="1:19" ht="30" customHeight="1" x14ac:dyDescent="0.25">
      <c r="A13" s="76">
        <v>2</v>
      </c>
      <c r="B13" s="77" t="s">
        <v>56</v>
      </c>
      <c r="C13" s="56">
        <v>10</v>
      </c>
      <c r="D13" s="22" t="s">
        <v>58</v>
      </c>
      <c r="E13" s="22" t="s">
        <v>28</v>
      </c>
      <c r="F13" s="22" t="s">
        <v>57</v>
      </c>
      <c r="G13" s="36" t="s">
        <v>29</v>
      </c>
      <c r="H13" s="36">
        <v>25.05</v>
      </c>
      <c r="I13" s="37">
        <v>5</v>
      </c>
      <c r="J13" s="43">
        <f t="shared" si="0"/>
        <v>5</v>
      </c>
      <c r="K13" s="44" t="str">
        <f t="shared" si="1"/>
        <v>OK</v>
      </c>
      <c r="L13" s="54"/>
      <c r="M13" s="52"/>
      <c r="N13" s="52"/>
      <c r="O13" s="52"/>
      <c r="P13" s="52"/>
      <c r="Q13" s="52"/>
      <c r="R13" s="52"/>
      <c r="S13" s="55"/>
    </row>
    <row r="14" spans="1:19" ht="30" customHeight="1" x14ac:dyDescent="0.25">
      <c r="A14" s="76"/>
      <c r="B14" s="79"/>
      <c r="C14" s="56">
        <v>11</v>
      </c>
      <c r="D14" s="23" t="s">
        <v>59</v>
      </c>
      <c r="E14" s="23" t="s">
        <v>28</v>
      </c>
      <c r="F14" s="23" t="s">
        <v>57</v>
      </c>
      <c r="G14" s="36" t="s">
        <v>29</v>
      </c>
      <c r="H14" s="36">
        <v>33.479999999999997</v>
      </c>
      <c r="I14" s="37">
        <v>5</v>
      </c>
      <c r="J14" s="43">
        <f t="shared" si="0"/>
        <v>5</v>
      </c>
      <c r="K14" s="44" t="str">
        <f t="shared" si="1"/>
        <v>OK</v>
      </c>
      <c r="L14" s="54"/>
      <c r="M14" s="52"/>
      <c r="N14" s="52"/>
      <c r="O14" s="52"/>
      <c r="P14" s="52"/>
      <c r="Q14" s="52"/>
      <c r="R14" s="52"/>
      <c r="S14" s="55"/>
    </row>
  </sheetData>
  <mergeCells count="16">
    <mergeCell ref="S1:S2"/>
    <mergeCell ref="A4:A12"/>
    <mergeCell ref="B4:B12"/>
    <mergeCell ref="A13:A14"/>
    <mergeCell ref="B13:B14"/>
    <mergeCell ref="N1:N2"/>
    <mergeCell ref="O1:O2"/>
    <mergeCell ref="P1:P2"/>
    <mergeCell ref="Q1:Q2"/>
    <mergeCell ref="R1:R2"/>
    <mergeCell ref="A2:K2"/>
    <mergeCell ref="A1:C1"/>
    <mergeCell ref="M1:M2"/>
    <mergeCell ref="L1:L2"/>
    <mergeCell ref="D1:I1"/>
    <mergeCell ref="J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07" t="s">
        <v>9</v>
      </c>
      <c r="B1" s="107"/>
      <c r="C1" s="107"/>
      <c r="D1" s="107"/>
      <c r="E1" s="107"/>
      <c r="F1" s="107"/>
      <c r="G1" s="107"/>
      <c r="H1" s="107"/>
    </row>
    <row r="2" spans="1:8" ht="20.25" x14ac:dyDescent="0.2">
      <c r="B2" s="3"/>
    </row>
    <row r="3" spans="1:8" ht="47.25" customHeight="1" x14ac:dyDescent="0.2">
      <c r="A3" s="108" t="s">
        <v>10</v>
      </c>
      <c r="B3" s="108"/>
      <c r="C3" s="108"/>
      <c r="D3" s="108"/>
      <c r="E3" s="108"/>
      <c r="F3" s="108"/>
      <c r="G3" s="108"/>
      <c r="H3" s="108"/>
    </row>
    <row r="4" spans="1:8" ht="35.25" customHeight="1" x14ac:dyDescent="0.2">
      <c r="B4" s="4"/>
    </row>
    <row r="5" spans="1:8" ht="15" customHeight="1" x14ac:dyDescent="0.2">
      <c r="A5" s="109" t="s">
        <v>11</v>
      </c>
      <c r="B5" s="109"/>
      <c r="C5" s="109"/>
      <c r="D5" s="109"/>
      <c r="E5" s="109"/>
      <c r="F5" s="109"/>
      <c r="G5" s="109"/>
      <c r="H5" s="109"/>
    </row>
    <row r="6" spans="1:8" ht="15" customHeight="1" x14ac:dyDescent="0.2">
      <c r="A6" s="109" t="s">
        <v>12</v>
      </c>
      <c r="B6" s="109"/>
      <c r="C6" s="109"/>
      <c r="D6" s="109"/>
      <c r="E6" s="109"/>
      <c r="F6" s="109"/>
      <c r="G6" s="109"/>
      <c r="H6" s="109"/>
    </row>
    <row r="7" spans="1:8" ht="15" customHeight="1" x14ac:dyDescent="0.2">
      <c r="A7" s="109" t="s">
        <v>13</v>
      </c>
      <c r="B7" s="109"/>
      <c r="C7" s="109"/>
      <c r="D7" s="109"/>
      <c r="E7" s="109"/>
      <c r="F7" s="109"/>
      <c r="G7" s="109"/>
      <c r="H7" s="109"/>
    </row>
    <row r="8" spans="1:8" ht="15" customHeight="1" x14ac:dyDescent="0.2">
      <c r="A8" s="109" t="s">
        <v>14</v>
      </c>
      <c r="B8" s="109"/>
      <c r="C8" s="109"/>
      <c r="D8" s="109"/>
      <c r="E8" s="109"/>
      <c r="F8" s="109"/>
      <c r="G8" s="109"/>
      <c r="H8" s="109"/>
    </row>
    <row r="9" spans="1:8" ht="30" customHeight="1" x14ac:dyDescent="0.2">
      <c r="B9" s="5"/>
    </row>
    <row r="10" spans="1:8" ht="105" customHeight="1" x14ac:dyDescent="0.2">
      <c r="A10" s="110" t="s">
        <v>15</v>
      </c>
      <c r="B10" s="110"/>
      <c r="C10" s="110"/>
      <c r="D10" s="110"/>
      <c r="E10" s="110"/>
      <c r="F10" s="110"/>
      <c r="G10" s="110"/>
      <c r="H10" s="110"/>
    </row>
    <row r="11" spans="1:8" ht="15.75" thickBot="1" x14ac:dyDescent="0.25">
      <c r="B11" s="6"/>
    </row>
    <row r="12" spans="1:8" ht="48.75" thickBot="1" x14ac:dyDescent="0.25">
      <c r="A12" s="7" t="s">
        <v>8</v>
      </c>
      <c r="B12" s="7" t="s">
        <v>6</v>
      </c>
      <c r="C12" s="8" t="s">
        <v>16</v>
      </c>
      <c r="D12" s="8" t="s">
        <v>7</v>
      </c>
      <c r="E12" s="8" t="s">
        <v>17</v>
      </c>
      <c r="F12" s="8" t="s">
        <v>18</v>
      </c>
      <c r="G12" s="8" t="s">
        <v>19</v>
      </c>
      <c r="H12" s="8" t="s">
        <v>20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11" t="s">
        <v>21</v>
      </c>
      <c r="B19" s="111"/>
      <c r="C19" s="111"/>
      <c r="D19" s="111"/>
      <c r="E19" s="111"/>
      <c r="F19" s="111"/>
      <c r="G19" s="111"/>
      <c r="H19" s="111"/>
    </row>
    <row r="20" spans="1:8" ht="14.25" x14ac:dyDescent="0.2">
      <c r="A20" s="112" t="s">
        <v>22</v>
      </c>
      <c r="B20" s="112"/>
      <c r="C20" s="112"/>
      <c r="D20" s="112"/>
      <c r="E20" s="112"/>
      <c r="F20" s="112"/>
      <c r="G20" s="112"/>
      <c r="H20" s="112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13" t="s">
        <v>23</v>
      </c>
      <c r="B24" s="113"/>
      <c r="C24" s="113"/>
      <c r="D24" s="113"/>
      <c r="E24" s="113"/>
      <c r="F24" s="113"/>
      <c r="G24" s="113"/>
      <c r="H24" s="113"/>
    </row>
    <row r="25" spans="1:8" ht="15" customHeight="1" x14ac:dyDescent="0.2">
      <c r="A25" s="113" t="s">
        <v>24</v>
      </c>
      <c r="B25" s="113"/>
      <c r="C25" s="113"/>
      <c r="D25" s="113"/>
      <c r="E25" s="113"/>
      <c r="F25" s="113"/>
      <c r="G25" s="113"/>
      <c r="H25" s="113"/>
    </row>
    <row r="26" spans="1:8" ht="15" customHeight="1" x14ac:dyDescent="0.2">
      <c r="A26" s="106" t="s">
        <v>25</v>
      </c>
      <c r="B26" s="106"/>
      <c r="C26" s="106"/>
      <c r="D26" s="106"/>
      <c r="E26" s="106"/>
      <c r="F26" s="106"/>
      <c r="G26" s="106"/>
      <c r="H26" s="106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"/>
  <sheetViews>
    <sheetView zoomScale="80" zoomScaleNormal="80" workbookViewId="0">
      <selection activeCell="J14" sqref="J4:J14"/>
    </sheetView>
  </sheetViews>
  <sheetFormatPr defaultColWidth="9.7109375" defaultRowHeight="15" x14ac:dyDescent="0.25"/>
  <cols>
    <col min="1" max="1" width="8.85546875" style="1" customWidth="1"/>
    <col min="2" max="2" width="29.28515625" style="1" customWidth="1"/>
    <col min="3" max="3" width="6" style="45" bestFit="1" customWidth="1"/>
    <col min="4" max="4" width="53.85546875" style="1" bestFit="1" customWidth="1"/>
    <col min="5" max="5" width="17.140625" style="1" customWidth="1"/>
    <col min="6" max="6" width="18.140625" style="1" customWidth="1"/>
    <col min="7" max="8" width="13.42578125" style="1" customWidth="1"/>
    <col min="9" max="9" width="12.7109375" style="1" bestFit="1" customWidth="1"/>
    <col min="10" max="10" width="12.5703125" style="19" customWidth="1"/>
    <col min="11" max="11" width="13.28515625" style="46" customWidth="1"/>
    <col min="12" max="15" width="12" style="18" customWidth="1"/>
    <col min="16" max="16" width="11.42578125" style="18" customWidth="1"/>
    <col min="17" max="17" width="11.5703125" style="18" customWidth="1"/>
    <col min="18" max="16384" width="9.7109375" style="15"/>
  </cols>
  <sheetData>
    <row r="1" spans="1:17" ht="33" customHeight="1" x14ac:dyDescent="0.25">
      <c r="A1" s="80" t="s">
        <v>48</v>
      </c>
      <c r="B1" s="80"/>
      <c r="C1" s="80"/>
      <c r="D1" s="80" t="s">
        <v>60</v>
      </c>
      <c r="E1" s="80"/>
      <c r="F1" s="80"/>
      <c r="G1" s="80"/>
      <c r="H1" s="80"/>
      <c r="I1" s="80"/>
      <c r="J1" s="80" t="s">
        <v>49</v>
      </c>
      <c r="K1" s="80"/>
      <c r="L1" s="75" t="s">
        <v>76</v>
      </c>
      <c r="M1" s="75" t="s">
        <v>51</v>
      </c>
      <c r="N1" s="75" t="s">
        <v>51</v>
      </c>
      <c r="O1" s="75" t="s">
        <v>51</v>
      </c>
      <c r="P1" s="75" t="s">
        <v>51</v>
      </c>
      <c r="Q1" s="75" t="s">
        <v>51</v>
      </c>
    </row>
    <row r="2" spans="1:17" ht="21.75" customHeight="1" x14ac:dyDescent="0.25">
      <c r="A2" s="80" t="s">
        <v>50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75"/>
      <c r="M2" s="75"/>
      <c r="N2" s="75"/>
      <c r="O2" s="75"/>
      <c r="P2" s="75"/>
      <c r="Q2" s="75"/>
    </row>
    <row r="3" spans="1:17" s="16" customFormat="1" ht="57.75" customHeight="1" x14ac:dyDescent="0.2">
      <c r="A3" s="57" t="s">
        <v>1</v>
      </c>
      <c r="B3" s="51" t="s">
        <v>53</v>
      </c>
      <c r="C3" s="51" t="s">
        <v>2</v>
      </c>
      <c r="D3" s="51" t="s">
        <v>4</v>
      </c>
      <c r="E3" s="51" t="s">
        <v>54</v>
      </c>
      <c r="F3" s="58" t="s">
        <v>55</v>
      </c>
      <c r="G3" s="59" t="s">
        <v>27</v>
      </c>
      <c r="H3" s="59" t="s">
        <v>62</v>
      </c>
      <c r="I3" s="60" t="s">
        <v>26</v>
      </c>
      <c r="J3" s="61" t="s">
        <v>0</v>
      </c>
      <c r="K3" s="57" t="s">
        <v>5</v>
      </c>
      <c r="L3" s="47">
        <v>43333</v>
      </c>
      <c r="M3" s="47" t="s">
        <v>52</v>
      </c>
      <c r="N3" s="47" t="s">
        <v>52</v>
      </c>
      <c r="O3" s="47" t="s">
        <v>52</v>
      </c>
      <c r="P3" s="47" t="s">
        <v>52</v>
      </c>
      <c r="Q3" s="47" t="s">
        <v>52</v>
      </c>
    </row>
    <row r="4" spans="1:17" ht="30" customHeight="1" x14ac:dyDescent="0.25">
      <c r="A4" s="76">
        <v>1</v>
      </c>
      <c r="B4" s="77" t="s">
        <v>56</v>
      </c>
      <c r="C4" s="56">
        <v>1</v>
      </c>
      <c r="D4" s="22" t="s">
        <v>39</v>
      </c>
      <c r="E4" s="22" t="s">
        <v>28</v>
      </c>
      <c r="F4" s="22" t="s">
        <v>57</v>
      </c>
      <c r="G4" s="36" t="s">
        <v>29</v>
      </c>
      <c r="H4" s="36">
        <v>2.88</v>
      </c>
      <c r="I4" s="37">
        <v>120</v>
      </c>
      <c r="J4" s="43">
        <f>I4-(SUM(L4:P4))</f>
        <v>38</v>
      </c>
      <c r="K4" s="44" t="str">
        <f t="shared" ref="K4:K14" si="0">IF(J4&lt;0,"ATENÇÃO","OK")</f>
        <v>OK</v>
      </c>
      <c r="L4" s="62">
        <v>82</v>
      </c>
      <c r="M4" s="52"/>
      <c r="N4" s="52"/>
      <c r="O4" s="53"/>
      <c r="P4" s="53"/>
      <c r="Q4" s="55"/>
    </row>
    <row r="5" spans="1:17" ht="30" customHeight="1" x14ac:dyDescent="0.25">
      <c r="A5" s="76"/>
      <c r="B5" s="78"/>
      <c r="C5" s="56">
        <v>2</v>
      </c>
      <c r="D5" s="23" t="s">
        <v>40</v>
      </c>
      <c r="E5" s="23" t="s">
        <v>28</v>
      </c>
      <c r="F5" s="23" t="s">
        <v>57</v>
      </c>
      <c r="G5" s="36" t="s">
        <v>29</v>
      </c>
      <c r="H5" s="36">
        <v>2.88</v>
      </c>
      <c r="I5" s="37">
        <v>120</v>
      </c>
      <c r="J5" s="43">
        <f>I5-(SUM(L5:P5))</f>
        <v>38</v>
      </c>
      <c r="K5" s="44" t="str">
        <f t="shared" si="0"/>
        <v>OK</v>
      </c>
      <c r="L5" s="65">
        <v>82</v>
      </c>
      <c r="M5" s="52"/>
      <c r="N5" s="52"/>
      <c r="O5" s="53"/>
      <c r="P5" s="53"/>
      <c r="Q5" s="55"/>
    </row>
    <row r="6" spans="1:17" ht="30" customHeight="1" x14ac:dyDescent="0.25">
      <c r="A6" s="76"/>
      <c r="B6" s="78"/>
      <c r="C6" s="56">
        <v>3</v>
      </c>
      <c r="D6" s="23" t="s">
        <v>41</v>
      </c>
      <c r="E6" s="23" t="s">
        <v>28</v>
      </c>
      <c r="F6" s="23" t="s">
        <v>57</v>
      </c>
      <c r="G6" s="36" t="s">
        <v>29</v>
      </c>
      <c r="H6" s="36">
        <v>2.88</v>
      </c>
      <c r="I6" s="37">
        <v>120</v>
      </c>
      <c r="J6" s="43">
        <f>I6-(SUM(L6:P6))</f>
        <v>38</v>
      </c>
      <c r="K6" s="44" t="str">
        <f t="shared" si="0"/>
        <v>OK</v>
      </c>
      <c r="L6" s="65">
        <v>82</v>
      </c>
      <c r="M6" s="54"/>
      <c r="N6" s="53"/>
      <c r="O6" s="52"/>
      <c r="P6" s="52"/>
      <c r="Q6" s="55"/>
    </row>
    <row r="7" spans="1:17" ht="30" customHeight="1" x14ac:dyDescent="0.25">
      <c r="A7" s="76"/>
      <c r="B7" s="78"/>
      <c r="C7" s="56">
        <v>4</v>
      </c>
      <c r="D7" s="22" t="s">
        <v>42</v>
      </c>
      <c r="E7" s="22" t="s">
        <v>28</v>
      </c>
      <c r="F7" s="22" t="s">
        <v>57</v>
      </c>
      <c r="G7" s="36" t="s">
        <v>29</v>
      </c>
      <c r="H7" s="36">
        <v>4.3</v>
      </c>
      <c r="I7" s="37"/>
      <c r="J7" s="43">
        <f>I7-(SUM(L7:P7))</f>
        <v>0</v>
      </c>
      <c r="K7" s="44" t="str">
        <f t="shared" si="0"/>
        <v>OK</v>
      </c>
      <c r="L7" s="54"/>
      <c r="M7" s="54"/>
      <c r="N7" s="53"/>
      <c r="O7" s="52"/>
      <c r="P7" s="52"/>
      <c r="Q7" s="55"/>
    </row>
    <row r="8" spans="1:17" ht="30" customHeight="1" x14ac:dyDescent="0.25">
      <c r="A8" s="76"/>
      <c r="B8" s="78"/>
      <c r="C8" s="56">
        <v>5</v>
      </c>
      <c r="D8" s="23" t="s">
        <v>43</v>
      </c>
      <c r="E8" s="23" t="s">
        <v>28</v>
      </c>
      <c r="F8" s="23" t="s">
        <v>57</v>
      </c>
      <c r="G8" s="36" t="s">
        <v>29</v>
      </c>
      <c r="H8" s="36">
        <v>4.3</v>
      </c>
      <c r="I8" s="37"/>
      <c r="J8" s="43">
        <f>I8-(SUM(L8:P8))</f>
        <v>0</v>
      </c>
      <c r="K8" s="44" t="str">
        <f t="shared" si="0"/>
        <v>OK</v>
      </c>
      <c r="L8" s="54"/>
      <c r="M8" s="54"/>
      <c r="N8" s="53"/>
      <c r="O8" s="52"/>
      <c r="P8" s="52"/>
      <c r="Q8" s="55"/>
    </row>
    <row r="9" spans="1:17" ht="30" customHeight="1" x14ac:dyDescent="0.25">
      <c r="A9" s="76"/>
      <c r="B9" s="78"/>
      <c r="C9" s="56">
        <v>6</v>
      </c>
      <c r="D9" s="23" t="s">
        <v>44</v>
      </c>
      <c r="E9" s="23" t="s">
        <v>28</v>
      </c>
      <c r="F9" s="23" t="s">
        <v>57</v>
      </c>
      <c r="G9" s="36" t="s">
        <v>29</v>
      </c>
      <c r="H9" s="36">
        <v>4.3</v>
      </c>
      <c r="I9" s="37"/>
      <c r="J9" s="43">
        <f>I9-(SUM(L9:P9))</f>
        <v>0</v>
      </c>
      <c r="K9" s="44" t="str">
        <f t="shared" si="0"/>
        <v>OK</v>
      </c>
      <c r="L9" s="54"/>
      <c r="M9" s="52"/>
      <c r="N9" s="52"/>
      <c r="O9" s="52"/>
      <c r="P9" s="52"/>
      <c r="Q9" s="55"/>
    </row>
    <row r="10" spans="1:17" ht="30" customHeight="1" x14ac:dyDescent="0.25">
      <c r="A10" s="76"/>
      <c r="B10" s="78"/>
      <c r="C10" s="56">
        <v>7</v>
      </c>
      <c r="D10" s="22" t="s">
        <v>45</v>
      </c>
      <c r="E10" s="22" t="s">
        <v>28</v>
      </c>
      <c r="F10" s="22" t="s">
        <v>57</v>
      </c>
      <c r="G10" s="36" t="s">
        <v>29</v>
      </c>
      <c r="H10" s="36">
        <v>6.97</v>
      </c>
      <c r="I10" s="37">
        <v>50</v>
      </c>
      <c r="J10" s="43">
        <f>I10-(SUM(L10:P10))</f>
        <v>50</v>
      </c>
      <c r="K10" s="44" t="str">
        <f t="shared" si="0"/>
        <v>OK</v>
      </c>
      <c r="L10" s="54"/>
      <c r="M10" s="52"/>
      <c r="N10" s="52"/>
      <c r="O10" s="52"/>
      <c r="P10" s="52"/>
      <c r="Q10" s="55"/>
    </row>
    <row r="11" spans="1:17" ht="30" customHeight="1" x14ac:dyDescent="0.25">
      <c r="A11" s="76"/>
      <c r="B11" s="78"/>
      <c r="C11" s="56">
        <v>8</v>
      </c>
      <c r="D11" s="23" t="s">
        <v>46</v>
      </c>
      <c r="E11" s="23" t="s">
        <v>28</v>
      </c>
      <c r="F11" s="23" t="s">
        <v>57</v>
      </c>
      <c r="G11" s="36" t="s">
        <v>29</v>
      </c>
      <c r="H11" s="36">
        <v>6.97</v>
      </c>
      <c r="I11" s="37">
        <v>50</v>
      </c>
      <c r="J11" s="43">
        <f>I11-(SUM(L11:P11))</f>
        <v>50</v>
      </c>
      <c r="K11" s="44" t="str">
        <f t="shared" si="0"/>
        <v>OK</v>
      </c>
      <c r="L11" s="54"/>
      <c r="M11" s="52"/>
      <c r="N11" s="52"/>
      <c r="O11" s="52"/>
      <c r="P11" s="52"/>
      <c r="Q11" s="55"/>
    </row>
    <row r="12" spans="1:17" ht="30" customHeight="1" x14ac:dyDescent="0.25">
      <c r="A12" s="76"/>
      <c r="B12" s="79"/>
      <c r="C12" s="56">
        <v>9</v>
      </c>
      <c r="D12" s="23" t="s">
        <v>47</v>
      </c>
      <c r="E12" s="23" t="s">
        <v>28</v>
      </c>
      <c r="F12" s="23" t="s">
        <v>57</v>
      </c>
      <c r="G12" s="36" t="s">
        <v>29</v>
      </c>
      <c r="H12" s="36">
        <v>6.95</v>
      </c>
      <c r="I12" s="37">
        <v>50</v>
      </c>
      <c r="J12" s="43">
        <f>I12-(SUM(L12:P12))</f>
        <v>50</v>
      </c>
      <c r="K12" s="44" t="str">
        <f t="shared" si="0"/>
        <v>OK</v>
      </c>
      <c r="L12" s="54"/>
      <c r="M12" s="52"/>
      <c r="N12" s="52"/>
      <c r="O12" s="52"/>
      <c r="P12" s="52"/>
      <c r="Q12" s="55"/>
    </row>
    <row r="13" spans="1:17" ht="30" customHeight="1" x14ac:dyDescent="0.25">
      <c r="A13" s="76">
        <v>2</v>
      </c>
      <c r="B13" s="77" t="s">
        <v>56</v>
      </c>
      <c r="C13" s="56">
        <v>10</v>
      </c>
      <c r="D13" s="22" t="s">
        <v>58</v>
      </c>
      <c r="E13" s="22" t="s">
        <v>28</v>
      </c>
      <c r="F13" s="22" t="s">
        <v>57</v>
      </c>
      <c r="G13" s="36" t="s">
        <v>29</v>
      </c>
      <c r="H13" s="36">
        <v>25.05</v>
      </c>
      <c r="I13" s="37">
        <f>25-3</f>
        <v>22</v>
      </c>
      <c r="J13" s="43">
        <f>I13-(SUM(L13:P13))</f>
        <v>22</v>
      </c>
      <c r="K13" s="44" t="str">
        <f t="shared" si="0"/>
        <v>OK</v>
      </c>
      <c r="L13" s="54"/>
      <c r="M13" s="52"/>
      <c r="N13" s="52"/>
      <c r="O13" s="52"/>
      <c r="P13" s="52"/>
      <c r="Q13" s="55"/>
    </row>
    <row r="14" spans="1:17" ht="30" customHeight="1" x14ac:dyDescent="0.25">
      <c r="A14" s="76"/>
      <c r="B14" s="79"/>
      <c r="C14" s="56">
        <v>11</v>
      </c>
      <c r="D14" s="23" t="s">
        <v>59</v>
      </c>
      <c r="E14" s="23" t="s">
        <v>28</v>
      </c>
      <c r="F14" s="23" t="s">
        <v>57</v>
      </c>
      <c r="G14" s="36" t="s">
        <v>29</v>
      </c>
      <c r="H14" s="36">
        <v>33.479999999999997</v>
      </c>
      <c r="I14" s="37">
        <f>15-5</f>
        <v>10</v>
      </c>
      <c r="J14" s="43">
        <f>I14-(SUM(L14:P14))</f>
        <v>3</v>
      </c>
      <c r="K14" s="44" t="str">
        <f t="shared" si="0"/>
        <v>OK</v>
      </c>
      <c r="L14" s="65">
        <v>7</v>
      </c>
      <c r="M14" s="52"/>
      <c r="N14" s="52"/>
      <c r="O14" s="52"/>
      <c r="P14" s="52"/>
      <c r="Q14" s="55"/>
    </row>
  </sheetData>
  <mergeCells count="14">
    <mergeCell ref="A13:A14"/>
    <mergeCell ref="B13:B14"/>
    <mergeCell ref="M1:M2"/>
    <mergeCell ref="A1:C1"/>
    <mergeCell ref="L1:L2"/>
    <mergeCell ref="D1:I1"/>
    <mergeCell ref="J1:K1"/>
    <mergeCell ref="A2:K2"/>
    <mergeCell ref="N1:N2"/>
    <mergeCell ref="O1:O2"/>
    <mergeCell ref="P1:P2"/>
    <mergeCell ref="Q1:Q2"/>
    <mergeCell ref="A4:A12"/>
    <mergeCell ref="B4:B1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zoomScale="80" zoomScaleNormal="80" workbookViewId="0">
      <selection activeCell="M14" sqref="M14"/>
    </sheetView>
  </sheetViews>
  <sheetFormatPr defaultColWidth="9.7109375" defaultRowHeight="15" x14ac:dyDescent="0.25"/>
  <cols>
    <col min="1" max="1" width="8.85546875" style="1" customWidth="1"/>
    <col min="2" max="2" width="29.28515625" style="1" customWidth="1"/>
    <col min="3" max="3" width="6" style="45" bestFit="1" customWidth="1"/>
    <col min="4" max="4" width="53.85546875" style="1" bestFit="1" customWidth="1"/>
    <col min="5" max="5" width="17.140625" style="1" customWidth="1"/>
    <col min="6" max="6" width="18.140625" style="1" customWidth="1"/>
    <col min="7" max="8" width="13.42578125" style="1" customWidth="1"/>
    <col min="9" max="9" width="12.7109375" style="1" bestFit="1" customWidth="1"/>
    <col min="10" max="10" width="12.5703125" style="19" customWidth="1"/>
    <col min="11" max="11" width="13.28515625" style="46" customWidth="1"/>
    <col min="12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3" customHeight="1" x14ac:dyDescent="0.25">
      <c r="A1" s="80" t="s">
        <v>48</v>
      </c>
      <c r="B1" s="80"/>
      <c r="C1" s="80"/>
      <c r="D1" s="80" t="s">
        <v>60</v>
      </c>
      <c r="E1" s="80"/>
      <c r="F1" s="80"/>
      <c r="G1" s="80"/>
      <c r="H1" s="80"/>
      <c r="I1" s="80"/>
      <c r="J1" s="80" t="s">
        <v>49</v>
      </c>
      <c r="K1" s="80"/>
      <c r="L1" s="75" t="s">
        <v>51</v>
      </c>
      <c r="M1" s="75" t="s">
        <v>51</v>
      </c>
      <c r="N1" s="75" t="s">
        <v>51</v>
      </c>
      <c r="O1" s="75" t="s">
        <v>51</v>
      </c>
      <c r="P1" s="75" t="s">
        <v>51</v>
      </c>
      <c r="Q1" s="75" t="s">
        <v>51</v>
      </c>
      <c r="R1" s="75" t="s">
        <v>51</v>
      </c>
      <c r="S1" s="75" t="s">
        <v>51</v>
      </c>
    </row>
    <row r="2" spans="1:19" ht="21.75" customHeight="1" x14ac:dyDescent="0.25">
      <c r="A2" s="80" t="s">
        <v>50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75"/>
      <c r="M2" s="75"/>
      <c r="N2" s="75"/>
      <c r="O2" s="75"/>
      <c r="P2" s="75"/>
      <c r="Q2" s="75"/>
      <c r="R2" s="75"/>
      <c r="S2" s="75"/>
    </row>
    <row r="3" spans="1:19" s="16" customFormat="1" ht="57.75" customHeight="1" x14ac:dyDescent="0.2">
      <c r="A3" s="57" t="s">
        <v>1</v>
      </c>
      <c r="B3" s="51" t="s">
        <v>53</v>
      </c>
      <c r="C3" s="51" t="s">
        <v>2</v>
      </c>
      <c r="D3" s="51" t="s">
        <v>4</v>
      </c>
      <c r="E3" s="51" t="s">
        <v>54</v>
      </c>
      <c r="F3" s="58" t="s">
        <v>55</v>
      </c>
      <c r="G3" s="59" t="s">
        <v>27</v>
      </c>
      <c r="H3" s="59" t="s">
        <v>62</v>
      </c>
      <c r="I3" s="60" t="s">
        <v>26</v>
      </c>
      <c r="J3" s="61" t="s">
        <v>0</v>
      </c>
      <c r="K3" s="57" t="s">
        <v>5</v>
      </c>
      <c r="L3" s="47" t="s">
        <v>52</v>
      </c>
      <c r="M3" s="47" t="s">
        <v>52</v>
      </c>
      <c r="N3" s="47" t="s">
        <v>52</v>
      </c>
      <c r="O3" s="47" t="s">
        <v>52</v>
      </c>
      <c r="P3" s="47" t="s">
        <v>52</v>
      </c>
      <c r="Q3" s="47" t="s">
        <v>52</v>
      </c>
      <c r="R3" s="47" t="s">
        <v>52</v>
      </c>
      <c r="S3" s="47" t="s">
        <v>52</v>
      </c>
    </row>
    <row r="4" spans="1:19" ht="30" customHeight="1" x14ac:dyDescent="0.25">
      <c r="A4" s="76">
        <v>1</v>
      </c>
      <c r="B4" s="77" t="s">
        <v>56</v>
      </c>
      <c r="C4" s="56">
        <v>1</v>
      </c>
      <c r="D4" s="22" t="s">
        <v>39</v>
      </c>
      <c r="E4" s="22" t="s">
        <v>28</v>
      </c>
      <c r="F4" s="22" t="s">
        <v>57</v>
      </c>
      <c r="G4" s="36" t="s">
        <v>29</v>
      </c>
      <c r="H4" s="36">
        <v>2.88</v>
      </c>
      <c r="I4" s="37">
        <v>20</v>
      </c>
      <c r="J4" s="43">
        <f t="shared" ref="J4:J14" si="0">I4-(SUM(L4:R4))</f>
        <v>20</v>
      </c>
      <c r="K4" s="44" t="str">
        <f t="shared" ref="K4:K14" si="1">IF(J4&lt;0,"ATENÇÃO","OK")</f>
        <v>OK</v>
      </c>
      <c r="L4" s="53"/>
      <c r="M4" s="52"/>
      <c r="N4" s="54"/>
      <c r="O4" s="52"/>
      <c r="P4" s="52"/>
      <c r="Q4" s="53"/>
      <c r="R4" s="53"/>
      <c r="S4" s="55"/>
    </row>
    <row r="5" spans="1:19" ht="30" customHeight="1" x14ac:dyDescent="0.25">
      <c r="A5" s="76"/>
      <c r="B5" s="78"/>
      <c r="C5" s="56">
        <v>2</v>
      </c>
      <c r="D5" s="23" t="s">
        <v>40</v>
      </c>
      <c r="E5" s="23" t="s">
        <v>28</v>
      </c>
      <c r="F5" s="23" t="s">
        <v>57</v>
      </c>
      <c r="G5" s="36" t="s">
        <v>29</v>
      </c>
      <c r="H5" s="36">
        <v>2.88</v>
      </c>
      <c r="I5" s="37">
        <v>20</v>
      </c>
      <c r="J5" s="43">
        <f t="shared" si="0"/>
        <v>20</v>
      </c>
      <c r="K5" s="44" t="str">
        <f t="shared" si="1"/>
        <v>OK</v>
      </c>
      <c r="L5" s="52"/>
      <c r="M5" s="54"/>
      <c r="N5" s="52"/>
      <c r="O5" s="52"/>
      <c r="P5" s="52"/>
      <c r="Q5" s="53"/>
      <c r="R5" s="53"/>
      <c r="S5" s="55"/>
    </row>
    <row r="6" spans="1:19" ht="30" customHeight="1" x14ac:dyDescent="0.25">
      <c r="A6" s="76"/>
      <c r="B6" s="78"/>
      <c r="C6" s="56">
        <v>3</v>
      </c>
      <c r="D6" s="23" t="s">
        <v>41</v>
      </c>
      <c r="E6" s="23" t="s">
        <v>28</v>
      </c>
      <c r="F6" s="23" t="s">
        <v>57</v>
      </c>
      <c r="G6" s="36" t="s">
        <v>29</v>
      </c>
      <c r="H6" s="36">
        <v>2.88</v>
      </c>
      <c r="I6" s="37">
        <v>20</v>
      </c>
      <c r="J6" s="43">
        <f t="shared" si="0"/>
        <v>20</v>
      </c>
      <c r="K6" s="44" t="str">
        <f t="shared" si="1"/>
        <v>OK</v>
      </c>
      <c r="L6" s="52"/>
      <c r="M6" s="52"/>
      <c r="N6" s="52"/>
      <c r="O6" s="54"/>
      <c r="P6" s="53"/>
      <c r="Q6" s="52"/>
      <c r="R6" s="52"/>
      <c r="S6" s="55"/>
    </row>
    <row r="7" spans="1:19" ht="30" customHeight="1" x14ac:dyDescent="0.25">
      <c r="A7" s="76"/>
      <c r="B7" s="78"/>
      <c r="C7" s="56">
        <v>4</v>
      </c>
      <c r="D7" s="22" t="s">
        <v>42</v>
      </c>
      <c r="E7" s="22" t="s">
        <v>28</v>
      </c>
      <c r="F7" s="22" t="s">
        <v>57</v>
      </c>
      <c r="G7" s="36" t="s">
        <v>29</v>
      </c>
      <c r="H7" s="36">
        <v>4.3</v>
      </c>
      <c r="I7" s="37"/>
      <c r="J7" s="43">
        <f t="shared" si="0"/>
        <v>0</v>
      </c>
      <c r="K7" s="44" t="str">
        <f t="shared" si="1"/>
        <v>OK</v>
      </c>
      <c r="L7" s="52"/>
      <c r="M7" s="52"/>
      <c r="N7" s="52"/>
      <c r="O7" s="54"/>
      <c r="P7" s="53"/>
      <c r="Q7" s="52"/>
      <c r="R7" s="52"/>
      <c r="S7" s="55"/>
    </row>
    <row r="8" spans="1:19" ht="30" customHeight="1" x14ac:dyDescent="0.25">
      <c r="A8" s="76"/>
      <c r="B8" s="78"/>
      <c r="C8" s="56">
        <v>5</v>
      </c>
      <c r="D8" s="23" t="s">
        <v>43</v>
      </c>
      <c r="E8" s="23" t="s">
        <v>28</v>
      </c>
      <c r="F8" s="23" t="s">
        <v>57</v>
      </c>
      <c r="G8" s="36" t="s">
        <v>29</v>
      </c>
      <c r="H8" s="36">
        <v>4.3</v>
      </c>
      <c r="I8" s="37"/>
      <c r="J8" s="43">
        <f t="shared" si="0"/>
        <v>0</v>
      </c>
      <c r="K8" s="44" t="str">
        <f t="shared" si="1"/>
        <v>OK</v>
      </c>
      <c r="L8" s="52"/>
      <c r="M8" s="52"/>
      <c r="N8" s="52"/>
      <c r="O8" s="54"/>
      <c r="P8" s="53"/>
      <c r="Q8" s="52"/>
      <c r="R8" s="52"/>
      <c r="S8" s="55"/>
    </row>
    <row r="9" spans="1:19" ht="30" customHeight="1" x14ac:dyDescent="0.25">
      <c r="A9" s="76"/>
      <c r="B9" s="78"/>
      <c r="C9" s="56">
        <v>6</v>
      </c>
      <c r="D9" s="23" t="s">
        <v>44</v>
      </c>
      <c r="E9" s="23" t="s">
        <v>28</v>
      </c>
      <c r="F9" s="23" t="s">
        <v>57</v>
      </c>
      <c r="G9" s="36" t="s">
        <v>29</v>
      </c>
      <c r="H9" s="36">
        <v>4.3</v>
      </c>
      <c r="I9" s="37"/>
      <c r="J9" s="43">
        <f t="shared" si="0"/>
        <v>0</v>
      </c>
      <c r="K9" s="44" t="str">
        <f t="shared" si="1"/>
        <v>OK</v>
      </c>
      <c r="L9" s="52"/>
      <c r="M9" s="52"/>
      <c r="N9" s="52"/>
      <c r="O9" s="52"/>
      <c r="P9" s="52"/>
      <c r="Q9" s="52"/>
      <c r="R9" s="52"/>
      <c r="S9" s="55"/>
    </row>
    <row r="10" spans="1:19" ht="30" customHeight="1" x14ac:dyDescent="0.25">
      <c r="A10" s="76"/>
      <c r="B10" s="78"/>
      <c r="C10" s="56">
        <v>7</v>
      </c>
      <c r="D10" s="22" t="s">
        <v>45</v>
      </c>
      <c r="E10" s="22" t="s">
        <v>28</v>
      </c>
      <c r="F10" s="22" t="s">
        <v>57</v>
      </c>
      <c r="G10" s="36" t="s">
        <v>29</v>
      </c>
      <c r="H10" s="36">
        <v>6.97</v>
      </c>
      <c r="I10" s="37">
        <v>20</v>
      </c>
      <c r="J10" s="43">
        <f t="shared" si="0"/>
        <v>20</v>
      </c>
      <c r="K10" s="44" t="str">
        <f t="shared" si="1"/>
        <v>OK</v>
      </c>
      <c r="L10" s="52"/>
      <c r="M10" s="52"/>
      <c r="N10" s="52"/>
      <c r="O10" s="52"/>
      <c r="P10" s="52"/>
      <c r="Q10" s="52"/>
      <c r="R10" s="52"/>
      <c r="S10" s="55"/>
    </row>
    <row r="11" spans="1:19" ht="30" customHeight="1" x14ac:dyDescent="0.25">
      <c r="A11" s="76"/>
      <c r="B11" s="78"/>
      <c r="C11" s="56">
        <v>8</v>
      </c>
      <c r="D11" s="23" t="s">
        <v>46</v>
      </c>
      <c r="E11" s="23" t="s">
        <v>28</v>
      </c>
      <c r="F11" s="23" t="s">
        <v>57</v>
      </c>
      <c r="G11" s="36" t="s">
        <v>29</v>
      </c>
      <c r="H11" s="36">
        <v>6.97</v>
      </c>
      <c r="I11" s="37">
        <v>20</v>
      </c>
      <c r="J11" s="43">
        <f t="shared" si="0"/>
        <v>20</v>
      </c>
      <c r="K11" s="44" t="str">
        <f t="shared" si="1"/>
        <v>OK</v>
      </c>
      <c r="L11" s="52"/>
      <c r="M11" s="52"/>
      <c r="N11" s="52"/>
      <c r="O11" s="52"/>
      <c r="P11" s="52"/>
      <c r="Q11" s="52"/>
      <c r="R11" s="52"/>
      <c r="S11" s="55"/>
    </row>
    <row r="12" spans="1:19" ht="30" customHeight="1" x14ac:dyDescent="0.25">
      <c r="A12" s="76"/>
      <c r="B12" s="79"/>
      <c r="C12" s="56">
        <v>9</v>
      </c>
      <c r="D12" s="23" t="s">
        <v>47</v>
      </c>
      <c r="E12" s="23" t="s">
        <v>28</v>
      </c>
      <c r="F12" s="23" t="s">
        <v>57</v>
      </c>
      <c r="G12" s="36" t="s">
        <v>29</v>
      </c>
      <c r="H12" s="36">
        <v>6.95</v>
      </c>
      <c r="I12" s="37">
        <v>20</v>
      </c>
      <c r="J12" s="43">
        <f t="shared" si="0"/>
        <v>20</v>
      </c>
      <c r="K12" s="44" t="str">
        <f t="shared" si="1"/>
        <v>OK</v>
      </c>
      <c r="L12" s="54"/>
      <c r="M12" s="52"/>
      <c r="N12" s="52"/>
      <c r="O12" s="52"/>
      <c r="P12" s="52"/>
      <c r="Q12" s="52"/>
      <c r="R12" s="52"/>
      <c r="S12" s="55"/>
    </row>
    <row r="13" spans="1:19" ht="30" customHeight="1" x14ac:dyDescent="0.25">
      <c r="A13" s="76">
        <v>2</v>
      </c>
      <c r="B13" s="77" t="s">
        <v>56</v>
      </c>
      <c r="C13" s="56">
        <v>10</v>
      </c>
      <c r="D13" s="22" t="s">
        <v>58</v>
      </c>
      <c r="E13" s="22" t="s">
        <v>28</v>
      </c>
      <c r="F13" s="22" t="s">
        <v>57</v>
      </c>
      <c r="G13" s="36" t="s">
        <v>29</v>
      </c>
      <c r="H13" s="36">
        <v>25.05</v>
      </c>
      <c r="I13" s="37">
        <v>3</v>
      </c>
      <c r="J13" s="43">
        <f t="shared" si="0"/>
        <v>3</v>
      </c>
      <c r="K13" s="44" t="str">
        <f t="shared" si="1"/>
        <v>OK</v>
      </c>
      <c r="L13" s="54"/>
      <c r="M13" s="52"/>
      <c r="N13" s="52"/>
      <c r="O13" s="52"/>
      <c r="P13" s="52"/>
      <c r="Q13" s="52"/>
      <c r="R13" s="52"/>
      <c r="S13" s="55"/>
    </row>
    <row r="14" spans="1:19" ht="30" customHeight="1" x14ac:dyDescent="0.25">
      <c r="A14" s="76"/>
      <c r="B14" s="79"/>
      <c r="C14" s="56">
        <v>11</v>
      </c>
      <c r="D14" s="23" t="s">
        <v>59</v>
      </c>
      <c r="E14" s="23" t="s">
        <v>28</v>
      </c>
      <c r="F14" s="23" t="s">
        <v>57</v>
      </c>
      <c r="G14" s="36" t="s">
        <v>29</v>
      </c>
      <c r="H14" s="36">
        <v>33.479999999999997</v>
      </c>
      <c r="I14" s="37">
        <v>3</v>
      </c>
      <c r="J14" s="43">
        <f t="shared" si="0"/>
        <v>3</v>
      </c>
      <c r="K14" s="44" t="str">
        <f t="shared" si="1"/>
        <v>OK</v>
      </c>
      <c r="L14" s="54"/>
      <c r="M14" s="52"/>
      <c r="N14" s="52"/>
      <c r="O14" s="52"/>
      <c r="P14" s="52"/>
      <c r="Q14" s="52"/>
      <c r="R14" s="52"/>
      <c r="S14" s="55"/>
    </row>
  </sheetData>
  <mergeCells count="16">
    <mergeCell ref="R1:R2"/>
    <mergeCell ref="S1:S2"/>
    <mergeCell ref="A4:A12"/>
    <mergeCell ref="B4:B12"/>
    <mergeCell ref="A13:A14"/>
    <mergeCell ref="B13:B14"/>
    <mergeCell ref="M1:M2"/>
    <mergeCell ref="N1:N2"/>
    <mergeCell ref="O1:O2"/>
    <mergeCell ref="P1:P2"/>
    <mergeCell ref="Q1:Q2"/>
    <mergeCell ref="A1:C1"/>
    <mergeCell ref="L1:L2"/>
    <mergeCell ref="A2:K2"/>
    <mergeCell ref="D1:I1"/>
    <mergeCell ref="J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4"/>
  <sheetViews>
    <sheetView zoomScale="80" zoomScaleNormal="80" workbookViewId="0">
      <selection activeCell="L16" sqref="L16:L17"/>
    </sheetView>
  </sheetViews>
  <sheetFormatPr defaultColWidth="9.7109375" defaultRowHeight="15" x14ac:dyDescent="0.25"/>
  <cols>
    <col min="1" max="1" width="8.85546875" style="1" customWidth="1"/>
    <col min="2" max="2" width="29.28515625" style="1" customWidth="1"/>
    <col min="3" max="3" width="6" style="45" bestFit="1" customWidth="1"/>
    <col min="4" max="4" width="53.85546875" style="1" bestFit="1" customWidth="1"/>
    <col min="5" max="5" width="17.140625" style="1" customWidth="1"/>
    <col min="6" max="6" width="18.140625" style="1" customWidth="1"/>
    <col min="7" max="8" width="13.42578125" style="1" customWidth="1"/>
    <col min="9" max="9" width="12.7109375" style="1" bestFit="1" customWidth="1"/>
    <col min="10" max="10" width="12.5703125" style="19" customWidth="1"/>
    <col min="11" max="11" width="13.28515625" style="46" customWidth="1"/>
    <col min="12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3" customHeight="1" x14ac:dyDescent="0.25">
      <c r="A1" s="80" t="s">
        <v>48</v>
      </c>
      <c r="B1" s="80"/>
      <c r="C1" s="80"/>
      <c r="D1" s="80" t="s">
        <v>60</v>
      </c>
      <c r="E1" s="80"/>
      <c r="F1" s="80"/>
      <c r="G1" s="80"/>
      <c r="H1" s="80"/>
      <c r="I1" s="80"/>
      <c r="J1" s="80" t="s">
        <v>49</v>
      </c>
      <c r="K1" s="80"/>
      <c r="L1" s="75" t="s">
        <v>67</v>
      </c>
      <c r="M1" s="75" t="s">
        <v>71</v>
      </c>
      <c r="N1" s="75" t="s">
        <v>72</v>
      </c>
      <c r="O1" s="75" t="s">
        <v>73</v>
      </c>
      <c r="P1" s="75" t="s">
        <v>74</v>
      </c>
      <c r="Q1" s="75" t="s">
        <v>51</v>
      </c>
      <c r="R1" s="75" t="s">
        <v>51</v>
      </c>
      <c r="S1" s="75" t="s">
        <v>51</v>
      </c>
    </row>
    <row r="2" spans="1:19" ht="21.75" customHeight="1" x14ac:dyDescent="0.25">
      <c r="A2" s="80" t="s">
        <v>50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75"/>
      <c r="M2" s="75"/>
      <c r="N2" s="75"/>
      <c r="O2" s="75"/>
      <c r="P2" s="75"/>
      <c r="Q2" s="75"/>
      <c r="R2" s="75"/>
      <c r="S2" s="75"/>
    </row>
    <row r="3" spans="1:19" s="16" customFormat="1" ht="57.75" customHeight="1" x14ac:dyDescent="0.2">
      <c r="A3" s="57" t="s">
        <v>1</v>
      </c>
      <c r="B3" s="51" t="s">
        <v>53</v>
      </c>
      <c r="C3" s="51" t="s">
        <v>2</v>
      </c>
      <c r="D3" s="51" t="s">
        <v>4</v>
      </c>
      <c r="E3" s="51" t="s">
        <v>54</v>
      </c>
      <c r="F3" s="58" t="s">
        <v>55</v>
      </c>
      <c r="G3" s="59" t="s">
        <v>27</v>
      </c>
      <c r="H3" s="59" t="s">
        <v>62</v>
      </c>
      <c r="I3" s="60" t="s">
        <v>26</v>
      </c>
      <c r="J3" s="61" t="s">
        <v>0</v>
      </c>
      <c r="K3" s="57" t="s">
        <v>5</v>
      </c>
      <c r="L3" s="47">
        <v>43314</v>
      </c>
      <c r="M3" s="47">
        <v>43381</v>
      </c>
      <c r="N3" s="47">
        <v>43390</v>
      </c>
      <c r="O3" s="47">
        <v>43395</v>
      </c>
      <c r="P3" s="47">
        <v>43404</v>
      </c>
      <c r="Q3" s="47" t="s">
        <v>52</v>
      </c>
      <c r="R3" s="47" t="s">
        <v>52</v>
      </c>
      <c r="S3" s="47" t="s">
        <v>52</v>
      </c>
    </row>
    <row r="4" spans="1:19" ht="30" customHeight="1" x14ac:dyDescent="0.25">
      <c r="A4" s="76">
        <v>1</v>
      </c>
      <c r="B4" s="77" t="s">
        <v>56</v>
      </c>
      <c r="C4" s="56">
        <v>1</v>
      </c>
      <c r="D4" s="22" t="s">
        <v>39</v>
      </c>
      <c r="E4" s="22" t="s">
        <v>28</v>
      </c>
      <c r="F4" s="22" t="s">
        <v>57</v>
      </c>
      <c r="G4" s="36" t="s">
        <v>29</v>
      </c>
      <c r="H4" s="36">
        <v>2.88</v>
      </c>
      <c r="I4" s="37">
        <f>150-41</f>
        <v>109</v>
      </c>
      <c r="J4" s="43">
        <f t="shared" ref="J4:J14" si="0">I4-(SUM(L4:R4))</f>
        <v>64</v>
      </c>
      <c r="K4" s="44" t="str">
        <f t="shared" ref="K4:K14" si="1">IF(J4&lt;0,"ATENÇÃO","OK")</f>
        <v>OK</v>
      </c>
      <c r="L4" s="53"/>
      <c r="M4" s="62">
        <v>45</v>
      </c>
      <c r="N4" s="54"/>
      <c r="O4" s="52"/>
      <c r="P4" s="52"/>
      <c r="Q4" s="53"/>
      <c r="R4" s="53"/>
      <c r="S4" s="55"/>
    </row>
    <row r="5" spans="1:19" ht="30" customHeight="1" x14ac:dyDescent="0.25">
      <c r="A5" s="76"/>
      <c r="B5" s="78"/>
      <c r="C5" s="56">
        <v>2</v>
      </c>
      <c r="D5" s="23" t="s">
        <v>40</v>
      </c>
      <c r="E5" s="23" t="s">
        <v>28</v>
      </c>
      <c r="F5" s="23" t="s">
        <v>57</v>
      </c>
      <c r="G5" s="36" t="s">
        <v>29</v>
      </c>
      <c r="H5" s="36">
        <v>2.88</v>
      </c>
      <c r="I5" s="37">
        <f>150-41</f>
        <v>109</v>
      </c>
      <c r="J5" s="43">
        <f t="shared" si="0"/>
        <v>99</v>
      </c>
      <c r="K5" s="44" t="str">
        <f t="shared" si="1"/>
        <v>OK</v>
      </c>
      <c r="L5" s="52"/>
      <c r="M5" s="62">
        <v>10</v>
      </c>
      <c r="N5" s="52"/>
      <c r="O5" s="52"/>
      <c r="P5" s="52"/>
      <c r="Q5" s="53"/>
      <c r="R5" s="53"/>
      <c r="S5" s="55"/>
    </row>
    <row r="6" spans="1:19" ht="30" customHeight="1" x14ac:dyDescent="0.25">
      <c r="A6" s="76"/>
      <c r="B6" s="78"/>
      <c r="C6" s="56">
        <v>3</v>
      </c>
      <c r="D6" s="23" t="s">
        <v>41</v>
      </c>
      <c r="E6" s="23" t="s">
        <v>28</v>
      </c>
      <c r="F6" s="23" t="s">
        <v>57</v>
      </c>
      <c r="G6" s="36" t="s">
        <v>29</v>
      </c>
      <c r="H6" s="36">
        <v>2.88</v>
      </c>
      <c r="I6" s="37">
        <f>150-41</f>
        <v>109</v>
      </c>
      <c r="J6" s="43">
        <f t="shared" si="0"/>
        <v>99</v>
      </c>
      <c r="K6" s="44" t="str">
        <f t="shared" si="1"/>
        <v>OK</v>
      </c>
      <c r="L6" s="52"/>
      <c r="M6" s="62">
        <v>10</v>
      </c>
      <c r="N6" s="52"/>
      <c r="O6" s="54"/>
      <c r="P6" s="53"/>
      <c r="Q6" s="52"/>
      <c r="R6" s="52"/>
      <c r="S6" s="55"/>
    </row>
    <row r="7" spans="1:19" ht="30" customHeight="1" x14ac:dyDescent="0.25">
      <c r="A7" s="76"/>
      <c r="B7" s="78"/>
      <c r="C7" s="56">
        <v>4</v>
      </c>
      <c r="D7" s="22" t="s">
        <v>42</v>
      </c>
      <c r="E7" s="22" t="s">
        <v>28</v>
      </c>
      <c r="F7" s="22" t="s">
        <v>57</v>
      </c>
      <c r="G7" s="36" t="s">
        <v>29</v>
      </c>
      <c r="H7" s="36">
        <v>4.3</v>
      </c>
      <c r="I7" s="37">
        <v>50</v>
      </c>
      <c r="J7" s="43">
        <f t="shared" si="0"/>
        <v>50</v>
      </c>
      <c r="K7" s="44" t="str">
        <f t="shared" si="1"/>
        <v>OK</v>
      </c>
      <c r="L7" s="52"/>
      <c r="M7" s="52"/>
      <c r="N7" s="52"/>
      <c r="O7" s="54"/>
      <c r="P7" s="53"/>
      <c r="Q7" s="52"/>
      <c r="R7" s="52"/>
      <c r="S7" s="55"/>
    </row>
    <row r="8" spans="1:19" ht="30" customHeight="1" x14ac:dyDescent="0.25">
      <c r="A8" s="76"/>
      <c r="B8" s="78"/>
      <c r="C8" s="56">
        <v>5</v>
      </c>
      <c r="D8" s="23" t="s">
        <v>43</v>
      </c>
      <c r="E8" s="23" t="s">
        <v>28</v>
      </c>
      <c r="F8" s="23" t="s">
        <v>57</v>
      </c>
      <c r="G8" s="36" t="s">
        <v>29</v>
      </c>
      <c r="H8" s="36">
        <v>4.3</v>
      </c>
      <c r="I8" s="37">
        <v>50</v>
      </c>
      <c r="J8" s="43">
        <f t="shared" si="0"/>
        <v>50</v>
      </c>
      <c r="K8" s="44" t="str">
        <f t="shared" si="1"/>
        <v>OK</v>
      </c>
      <c r="L8" s="52"/>
      <c r="M8" s="52"/>
      <c r="N8" s="52"/>
      <c r="O8" s="54"/>
      <c r="P8" s="53"/>
      <c r="Q8" s="52"/>
      <c r="R8" s="52"/>
      <c r="S8" s="55"/>
    </row>
    <row r="9" spans="1:19" ht="30" customHeight="1" x14ac:dyDescent="0.25">
      <c r="A9" s="76"/>
      <c r="B9" s="78"/>
      <c r="C9" s="56">
        <v>6</v>
      </c>
      <c r="D9" s="23" t="s">
        <v>44</v>
      </c>
      <c r="E9" s="23" t="s">
        <v>28</v>
      </c>
      <c r="F9" s="23" t="s">
        <v>57</v>
      </c>
      <c r="G9" s="36" t="s">
        <v>29</v>
      </c>
      <c r="H9" s="36">
        <v>4.3</v>
      </c>
      <c r="I9" s="37">
        <v>50</v>
      </c>
      <c r="J9" s="43">
        <f t="shared" si="0"/>
        <v>50</v>
      </c>
      <c r="K9" s="44" t="str">
        <f t="shared" si="1"/>
        <v>OK</v>
      </c>
      <c r="L9" s="52"/>
      <c r="M9" s="52"/>
      <c r="N9" s="52"/>
      <c r="O9" s="52"/>
      <c r="P9" s="52"/>
      <c r="Q9" s="52"/>
      <c r="R9" s="52"/>
      <c r="S9" s="55"/>
    </row>
    <row r="10" spans="1:19" ht="30" customHeight="1" x14ac:dyDescent="0.25">
      <c r="A10" s="76"/>
      <c r="B10" s="78"/>
      <c r="C10" s="56">
        <v>7</v>
      </c>
      <c r="D10" s="22" t="s">
        <v>45</v>
      </c>
      <c r="E10" s="22" t="s">
        <v>28</v>
      </c>
      <c r="F10" s="22" t="s">
        <v>57</v>
      </c>
      <c r="G10" s="36" t="s">
        <v>29</v>
      </c>
      <c r="H10" s="36">
        <v>6.97</v>
      </c>
      <c r="I10" s="37"/>
      <c r="J10" s="43">
        <f t="shared" si="0"/>
        <v>0</v>
      </c>
      <c r="K10" s="44" t="str">
        <f t="shared" si="1"/>
        <v>OK</v>
      </c>
      <c r="L10" s="52"/>
      <c r="M10" s="52"/>
      <c r="N10" s="52"/>
      <c r="O10" s="52"/>
      <c r="P10" s="52"/>
      <c r="Q10" s="52"/>
      <c r="R10" s="52"/>
      <c r="S10" s="55"/>
    </row>
    <row r="11" spans="1:19" ht="30" customHeight="1" x14ac:dyDescent="0.25">
      <c r="A11" s="76"/>
      <c r="B11" s="78"/>
      <c r="C11" s="56">
        <v>8</v>
      </c>
      <c r="D11" s="23" t="s">
        <v>46</v>
      </c>
      <c r="E11" s="23" t="s">
        <v>28</v>
      </c>
      <c r="F11" s="23" t="s">
        <v>57</v>
      </c>
      <c r="G11" s="36" t="s">
        <v>29</v>
      </c>
      <c r="H11" s="36">
        <v>6.97</v>
      </c>
      <c r="I11" s="37"/>
      <c r="J11" s="43">
        <f t="shared" si="0"/>
        <v>0</v>
      </c>
      <c r="K11" s="44" t="str">
        <f t="shared" si="1"/>
        <v>OK</v>
      </c>
      <c r="L11" s="52"/>
      <c r="M11" s="52"/>
      <c r="N11" s="52"/>
      <c r="O11" s="52"/>
      <c r="P11" s="52"/>
      <c r="Q11" s="52"/>
      <c r="R11" s="52"/>
      <c r="S11" s="55"/>
    </row>
    <row r="12" spans="1:19" ht="30" customHeight="1" x14ac:dyDescent="0.25">
      <c r="A12" s="76"/>
      <c r="B12" s="79"/>
      <c r="C12" s="56">
        <v>9</v>
      </c>
      <c r="D12" s="23" t="s">
        <v>47</v>
      </c>
      <c r="E12" s="23" t="s">
        <v>28</v>
      </c>
      <c r="F12" s="23" t="s">
        <v>57</v>
      </c>
      <c r="G12" s="36" t="s">
        <v>29</v>
      </c>
      <c r="H12" s="36">
        <v>6.95</v>
      </c>
      <c r="I12" s="37"/>
      <c r="J12" s="43">
        <f t="shared" si="0"/>
        <v>0</v>
      </c>
      <c r="K12" s="44" t="str">
        <f t="shared" si="1"/>
        <v>OK</v>
      </c>
      <c r="L12" s="54"/>
      <c r="M12" s="52"/>
      <c r="N12" s="52"/>
      <c r="O12" s="52"/>
      <c r="P12" s="52"/>
      <c r="Q12" s="52"/>
      <c r="R12" s="52"/>
      <c r="S12" s="55"/>
    </row>
    <row r="13" spans="1:19" ht="30" customHeight="1" x14ac:dyDescent="0.25">
      <c r="A13" s="76">
        <v>2</v>
      </c>
      <c r="B13" s="77" t="s">
        <v>56</v>
      </c>
      <c r="C13" s="56">
        <v>10</v>
      </c>
      <c r="D13" s="22" t="s">
        <v>58</v>
      </c>
      <c r="E13" s="22" t="s">
        <v>28</v>
      </c>
      <c r="F13" s="22" t="s">
        <v>57</v>
      </c>
      <c r="G13" s="36" t="s">
        <v>29</v>
      </c>
      <c r="H13" s="36">
        <v>25.05</v>
      </c>
      <c r="I13" s="37">
        <f>70-12+3</f>
        <v>61</v>
      </c>
      <c r="J13" s="43">
        <f t="shared" si="0"/>
        <v>18</v>
      </c>
      <c r="K13" s="44" t="str">
        <f t="shared" si="1"/>
        <v>OK</v>
      </c>
      <c r="L13" s="62">
        <v>10</v>
      </c>
      <c r="M13" s="52"/>
      <c r="N13" s="62">
        <v>6</v>
      </c>
      <c r="O13" s="66">
        <v>-3</v>
      </c>
      <c r="P13" s="62">
        <v>30</v>
      </c>
      <c r="Q13" s="52"/>
      <c r="R13" s="52"/>
      <c r="S13" s="55"/>
    </row>
    <row r="14" spans="1:19" ht="30" customHeight="1" x14ac:dyDescent="0.25">
      <c r="A14" s="76"/>
      <c r="B14" s="79"/>
      <c r="C14" s="56">
        <v>11</v>
      </c>
      <c r="D14" s="23" t="s">
        <v>59</v>
      </c>
      <c r="E14" s="23" t="s">
        <v>28</v>
      </c>
      <c r="F14" s="23" t="s">
        <v>57</v>
      </c>
      <c r="G14" s="36" t="s">
        <v>29</v>
      </c>
      <c r="H14" s="36">
        <v>33.479999999999997</v>
      </c>
      <c r="I14" s="37">
        <f>20-8</f>
        <v>12</v>
      </c>
      <c r="J14" s="43">
        <f t="shared" si="0"/>
        <v>6</v>
      </c>
      <c r="K14" s="44" t="str">
        <f t="shared" si="1"/>
        <v>OK</v>
      </c>
      <c r="L14" s="54"/>
      <c r="M14" s="52"/>
      <c r="N14" s="62">
        <v>6</v>
      </c>
      <c r="O14" s="52"/>
      <c r="P14" s="52"/>
      <c r="Q14" s="52"/>
      <c r="R14" s="52"/>
      <c r="S14" s="55"/>
    </row>
  </sheetData>
  <mergeCells count="16">
    <mergeCell ref="R1:R2"/>
    <mergeCell ref="S1:S2"/>
    <mergeCell ref="A4:A12"/>
    <mergeCell ref="B4:B12"/>
    <mergeCell ref="A13:A14"/>
    <mergeCell ref="B13:B14"/>
    <mergeCell ref="M1:M2"/>
    <mergeCell ref="N1:N2"/>
    <mergeCell ref="O1:O2"/>
    <mergeCell ref="P1:P2"/>
    <mergeCell ref="Q1:Q2"/>
    <mergeCell ref="A1:C1"/>
    <mergeCell ref="L1:L2"/>
    <mergeCell ref="A2:K2"/>
    <mergeCell ref="D1:I1"/>
    <mergeCell ref="J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zoomScale="80" zoomScaleNormal="80" workbookViewId="0">
      <selection activeCell="J4" sqref="J4:J14"/>
    </sheetView>
  </sheetViews>
  <sheetFormatPr defaultColWidth="9.7109375" defaultRowHeight="15" x14ac:dyDescent="0.25"/>
  <cols>
    <col min="1" max="1" width="8.85546875" style="1" customWidth="1"/>
    <col min="2" max="2" width="29.28515625" style="1" customWidth="1"/>
    <col min="3" max="3" width="6" style="45" bestFit="1" customWidth="1"/>
    <col min="4" max="4" width="53.85546875" style="1" bestFit="1" customWidth="1"/>
    <col min="5" max="5" width="17.140625" style="1" customWidth="1"/>
    <col min="6" max="6" width="18.140625" style="1" customWidth="1"/>
    <col min="7" max="8" width="13.42578125" style="1" customWidth="1"/>
    <col min="9" max="9" width="12.7109375" style="1" bestFit="1" customWidth="1"/>
    <col min="10" max="10" width="12.5703125" style="19" customWidth="1"/>
    <col min="11" max="11" width="13.28515625" style="46" customWidth="1"/>
    <col min="12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3" customHeight="1" x14ac:dyDescent="0.25">
      <c r="A1" s="80" t="s">
        <v>48</v>
      </c>
      <c r="B1" s="80"/>
      <c r="C1" s="80"/>
      <c r="D1" s="80" t="s">
        <v>60</v>
      </c>
      <c r="E1" s="80"/>
      <c r="F1" s="80"/>
      <c r="G1" s="80"/>
      <c r="H1" s="80"/>
      <c r="I1" s="80"/>
      <c r="J1" s="80" t="s">
        <v>49</v>
      </c>
      <c r="K1" s="80"/>
      <c r="L1" s="83" t="s">
        <v>68</v>
      </c>
      <c r="M1" s="81" t="s">
        <v>75</v>
      </c>
      <c r="N1" s="75" t="s">
        <v>51</v>
      </c>
      <c r="O1" s="75" t="s">
        <v>51</v>
      </c>
      <c r="P1" s="75" t="s">
        <v>51</v>
      </c>
      <c r="Q1" s="75" t="s">
        <v>51</v>
      </c>
      <c r="R1" s="75" t="s">
        <v>51</v>
      </c>
      <c r="S1" s="75" t="s">
        <v>51</v>
      </c>
    </row>
    <row r="2" spans="1:19" ht="21.75" customHeight="1" x14ac:dyDescent="0.25">
      <c r="A2" s="80" t="s">
        <v>50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4"/>
      <c r="M2" s="82"/>
      <c r="N2" s="75"/>
      <c r="O2" s="75"/>
      <c r="P2" s="75"/>
      <c r="Q2" s="75"/>
      <c r="R2" s="75"/>
      <c r="S2" s="75"/>
    </row>
    <row r="3" spans="1:19" s="16" customFormat="1" ht="57.75" customHeight="1" x14ac:dyDescent="0.2">
      <c r="A3" s="57" t="s">
        <v>1</v>
      </c>
      <c r="B3" s="51" t="s">
        <v>53</v>
      </c>
      <c r="C3" s="51" t="s">
        <v>2</v>
      </c>
      <c r="D3" s="51" t="s">
        <v>4</v>
      </c>
      <c r="E3" s="51" t="s">
        <v>54</v>
      </c>
      <c r="F3" s="58" t="s">
        <v>55</v>
      </c>
      <c r="G3" s="59" t="s">
        <v>27</v>
      </c>
      <c r="H3" s="59" t="s">
        <v>62</v>
      </c>
      <c r="I3" s="60" t="s">
        <v>26</v>
      </c>
      <c r="J3" s="61" t="s">
        <v>0</v>
      </c>
      <c r="K3" s="57" t="s">
        <v>5</v>
      </c>
      <c r="L3" s="67">
        <v>43283</v>
      </c>
      <c r="M3" s="68" t="s">
        <v>52</v>
      </c>
      <c r="N3" s="47" t="s">
        <v>52</v>
      </c>
      <c r="O3" s="47" t="s">
        <v>52</v>
      </c>
      <c r="P3" s="47" t="s">
        <v>52</v>
      </c>
      <c r="Q3" s="47" t="s">
        <v>52</v>
      </c>
      <c r="R3" s="47" t="s">
        <v>52</v>
      </c>
      <c r="S3" s="47" t="s">
        <v>52</v>
      </c>
    </row>
    <row r="4" spans="1:19" ht="30" customHeight="1" x14ac:dyDescent="0.25">
      <c r="A4" s="76">
        <v>1</v>
      </c>
      <c r="B4" s="77" t="s">
        <v>56</v>
      </c>
      <c r="C4" s="56">
        <v>1</v>
      </c>
      <c r="D4" s="22" t="s">
        <v>39</v>
      </c>
      <c r="E4" s="22" t="s">
        <v>28</v>
      </c>
      <c r="F4" s="22" t="s">
        <v>57</v>
      </c>
      <c r="G4" s="36" t="s">
        <v>29</v>
      </c>
      <c r="H4" s="36">
        <v>2.88</v>
      </c>
      <c r="I4" s="37"/>
      <c r="J4" s="43">
        <f t="shared" ref="J4:J14" si="0">I4-(SUM(L4:R4))</f>
        <v>0</v>
      </c>
      <c r="K4" s="44" t="str">
        <f t="shared" ref="K4:K14" si="1">IF(J4&lt;0,"ATENÇÃO","OK")</f>
        <v>OK</v>
      </c>
      <c r="L4" s="53"/>
      <c r="M4" s="69"/>
      <c r="N4" s="54"/>
      <c r="O4" s="52"/>
      <c r="P4" s="52"/>
      <c r="Q4" s="53"/>
      <c r="R4" s="53"/>
      <c r="S4" s="55"/>
    </row>
    <row r="5" spans="1:19" ht="30" customHeight="1" x14ac:dyDescent="0.25">
      <c r="A5" s="76"/>
      <c r="B5" s="78"/>
      <c r="C5" s="56">
        <v>2</v>
      </c>
      <c r="D5" s="23" t="s">
        <v>40</v>
      </c>
      <c r="E5" s="23" t="s">
        <v>28</v>
      </c>
      <c r="F5" s="23" t="s">
        <v>57</v>
      </c>
      <c r="G5" s="36" t="s">
        <v>29</v>
      </c>
      <c r="H5" s="36">
        <v>2.88</v>
      </c>
      <c r="I5" s="37"/>
      <c r="J5" s="43">
        <f t="shared" si="0"/>
        <v>0</v>
      </c>
      <c r="K5" s="44" t="str">
        <f t="shared" si="1"/>
        <v>OK</v>
      </c>
      <c r="L5" s="52"/>
      <c r="M5" s="70"/>
      <c r="N5" s="52"/>
      <c r="O5" s="52"/>
      <c r="P5" s="52"/>
      <c r="Q5" s="53"/>
      <c r="R5" s="53"/>
      <c r="S5" s="55"/>
    </row>
    <row r="6" spans="1:19" ht="30" customHeight="1" x14ac:dyDescent="0.25">
      <c r="A6" s="76"/>
      <c r="B6" s="78"/>
      <c r="C6" s="56">
        <v>3</v>
      </c>
      <c r="D6" s="23" t="s">
        <v>41</v>
      </c>
      <c r="E6" s="23" t="s">
        <v>28</v>
      </c>
      <c r="F6" s="23" t="s">
        <v>57</v>
      </c>
      <c r="G6" s="36" t="s">
        <v>29</v>
      </c>
      <c r="H6" s="36">
        <v>2.88</v>
      </c>
      <c r="I6" s="37"/>
      <c r="J6" s="43">
        <f t="shared" si="0"/>
        <v>0</v>
      </c>
      <c r="K6" s="44" t="str">
        <f t="shared" si="1"/>
        <v>OK</v>
      </c>
      <c r="L6" s="52"/>
      <c r="M6" s="69"/>
      <c r="N6" s="52"/>
      <c r="O6" s="54"/>
      <c r="P6" s="53"/>
      <c r="Q6" s="52"/>
      <c r="R6" s="52"/>
      <c r="S6" s="55"/>
    </row>
    <row r="7" spans="1:19" ht="30" customHeight="1" x14ac:dyDescent="0.25">
      <c r="A7" s="76"/>
      <c r="B7" s="78"/>
      <c r="C7" s="56">
        <v>4</v>
      </c>
      <c r="D7" s="22" t="s">
        <v>42</v>
      </c>
      <c r="E7" s="22" t="s">
        <v>28</v>
      </c>
      <c r="F7" s="22" t="s">
        <v>57</v>
      </c>
      <c r="G7" s="36" t="s">
        <v>29</v>
      </c>
      <c r="H7" s="36">
        <v>4.3</v>
      </c>
      <c r="I7" s="37">
        <v>50</v>
      </c>
      <c r="J7" s="43">
        <f t="shared" si="0"/>
        <v>50</v>
      </c>
      <c r="K7" s="44" t="str">
        <f t="shared" si="1"/>
        <v>OK</v>
      </c>
      <c r="L7" s="52"/>
      <c r="M7" s="69"/>
      <c r="N7" s="52"/>
      <c r="O7" s="54"/>
      <c r="P7" s="53"/>
      <c r="Q7" s="52"/>
      <c r="R7" s="52"/>
      <c r="S7" s="55"/>
    </row>
    <row r="8" spans="1:19" ht="30" customHeight="1" x14ac:dyDescent="0.25">
      <c r="A8" s="76"/>
      <c r="B8" s="78"/>
      <c r="C8" s="56">
        <v>5</v>
      </c>
      <c r="D8" s="23" t="s">
        <v>43</v>
      </c>
      <c r="E8" s="23" t="s">
        <v>28</v>
      </c>
      <c r="F8" s="23" t="s">
        <v>57</v>
      </c>
      <c r="G8" s="36" t="s">
        <v>29</v>
      </c>
      <c r="H8" s="36">
        <v>4.3</v>
      </c>
      <c r="I8" s="37">
        <v>50</v>
      </c>
      <c r="J8" s="43">
        <f t="shared" si="0"/>
        <v>50</v>
      </c>
      <c r="K8" s="44" t="str">
        <f t="shared" si="1"/>
        <v>OK</v>
      </c>
      <c r="L8" s="52"/>
      <c r="M8" s="69"/>
      <c r="N8" s="52"/>
      <c r="O8" s="54"/>
      <c r="P8" s="53"/>
      <c r="Q8" s="52"/>
      <c r="R8" s="52"/>
      <c r="S8" s="55"/>
    </row>
    <row r="9" spans="1:19" ht="30" customHeight="1" x14ac:dyDescent="0.25">
      <c r="A9" s="76"/>
      <c r="B9" s="78"/>
      <c r="C9" s="56">
        <v>6</v>
      </c>
      <c r="D9" s="23" t="s">
        <v>44</v>
      </c>
      <c r="E9" s="23" t="s">
        <v>28</v>
      </c>
      <c r="F9" s="23" t="s">
        <v>57</v>
      </c>
      <c r="G9" s="36" t="s">
        <v>29</v>
      </c>
      <c r="H9" s="36">
        <v>4.3</v>
      </c>
      <c r="I9" s="37">
        <v>50</v>
      </c>
      <c r="J9" s="43">
        <f t="shared" si="0"/>
        <v>50</v>
      </c>
      <c r="K9" s="44" t="str">
        <f t="shared" si="1"/>
        <v>OK</v>
      </c>
      <c r="L9" s="52"/>
      <c r="M9" s="69"/>
      <c r="N9" s="52"/>
      <c r="O9" s="52"/>
      <c r="P9" s="52"/>
      <c r="Q9" s="52"/>
      <c r="R9" s="52"/>
      <c r="S9" s="55"/>
    </row>
    <row r="10" spans="1:19" ht="30" customHeight="1" x14ac:dyDescent="0.25">
      <c r="A10" s="76"/>
      <c r="B10" s="78"/>
      <c r="C10" s="56">
        <v>7</v>
      </c>
      <c r="D10" s="22" t="s">
        <v>45</v>
      </c>
      <c r="E10" s="22" t="s">
        <v>28</v>
      </c>
      <c r="F10" s="22" t="s">
        <v>57</v>
      </c>
      <c r="G10" s="36" t="s">
        <v>29</v>
      </c>
      <c r="H10" s="36">
        <v>6.97</v>
      </c>
      <c r="I10" s="37">
        <v>50</v>
      </c>
      <c r="J10" s="43">
        <f t="shared" si="0"/>
        <v>0</v>
      </c>
      <c r="K10" s="44" t="str">
        <f t="shared" si="1"/>
        <v>OK</v>
      </c>
      <c r="L10" s="63">
        <v>35</v>
      </c>
      <c r="M10" s="71">
        <v>15</v>
      </c>
      <c r="N10" s="52"/>
      <c r="O10" s="52"/>
      <c r="P10" s="52"/>
      <c r="Q10" s="52"/>
      <c r="R10" s="52"/>
      <c r="S10" s="55"/>
    </row>
    <row r="11" spans="1:19" ht="30" customHeight="1" x14ac:dyDescent="0.25">
      <c r="A11" s="76"/>
      <c r="B11" s="78"/>
      <c r="C11" s="56">
        <v>8</v>
      </c>
      <c r="D11" s="23" t="s">
        <v>46</v>
      </c>
      <c r="E11" s="23" t="s">
        <v>28</v>
      </c>
      <c r="F11" s="23" t="s">
        <v>57</v>
      </c>
      <c r="G11" s="36" t="s">
        <v>29</v>
      </c>
      <c r="H11" s="36">
        <v>6.97</v>
      </c>
      <c r="I11" s="37">
        <v>50</v>
      </c>
      <c r="J11" s="43">
        <f t="shared" si="0"/>
        <v>0</v>
      </c>
      <c r="K11" s="44" t="str">
        <f t="shared" si="1"/>
        <v>OK</v>
      </c>
      <c r="L11" s="63">
        <v>30</v>
      </c>
      <c r="M11" s="71">
        <v>20</v>
      </c>
      <c r="N11" s="52"/>
      <c r="O11" s="52"/>
      <c r="P11" s="52"/>
      <c r="Q11" s="52"/>
      <c r="R11" s="52"/>
      <c r="S11" s="55"/>
    </row>
    <row r="12" spans="1:19" ht="30" customHeight="1" x14ac:dyDescent="0.25">
      <c r="A12" s="76"/>
      <c r="B12" s="79"/>
      <c r="C12" s="56">
        <v>9</v>
      </c>
      <c r="D12" s="23" t="s">
        <v>47</v>
      </c>
      <c r="E12" s="23" t="s">
        <v>28</v>
      </c>
      <c r="F12" s="23" t="s">
        <v>57</v>
      </c>
      <c r="G12" s="36" t="s">
        <v>29</v>
      </c>
      <c r="H12" s="36">
        <v>6.95</v>
      </c>
      <c r="I12" s="37">
        <v>50</v>
      </c>
      <c r="J12" s="43">
        <f t="shared" si="0"/>
        <v>0</v>
      </c>
      <c r="K12" s="44" t="str">
        <f t="shared" si="1"/>
        <v>OK</v>
      </c>
      <c r="L12" s="63">
        <v>30</v>
      </c>
      <c r="M12" s="71">
        <v>20</v>
      </c>
      <c r="N12" s="52"/>
      <c r="O12" s="52"/>
      <c r="P12" s="52"/>
      <c r="Q12" s="52"/>
      <c r="R12" s="52"/>
      <c r="S12" s="55"/>
    </row>
    <row r="13" spans="1:19" ht="30" customHeight="1" x14ac:dyDescent="0.25">
      <c r="A13" s="76">
        <v>2</v>
      </c>
      <c r="B13" s="77" t="s">
        <v>56</v>
      </c>
      <c r="C13" s="56">
        <v>10</v>
      </c>
      <c r="D13" s="22" t="s">
        <v>58</v>
      </c>
      <c r="E13" s="22" t="s">
        <v>28</v>
      </c>
      <c r="F13" s="22" t="s">
        <v>57</v>
      </c>
      <c r="G13" s="36" t="s">
        <v>29</v>
      </c>
      <c r="H13" s="36">
        <v>25.05</v>
      </c>
      <c r="I13" s="37">
        <v>5</v>
      </c>
      <c r="J13" s="43">
        <f t="shared" si="0"/>
        <v>5</v>
      </c>
      <c r="K13" s="44" t="str">
        <f t="shared" si="1"/>
        <v>OK</v>
      </c>
      <c r="L13" s="64"/>
      <c r="M13" s="72"/>
      <c r="N13" s="52"/>
      <c r="O13" s="52"/>
      <c r="P13" s="52"/>
      <c r="Q13" s="52"/>
      <c r="R13" s="52"/>
      <c r="S13" s="55"/>
    </row>
    <row r="14" spans="1:19" ht="30" customHeight="1" thickBot="1" x14ac:dyDescent="0.3">
      <c r="A14" s="76"/>
      <c r="B14" s="79"/>
      <c r="C14" s="56">
        <v>11</v>
      </c>
      <c r="D14" s="23" t="s">
        <v>59</v>
      </c>
      <c r="E14" s="23" t="s">
        <v>28</v>
      </c>
      <c r="F14" s="23" t="s">
        <v>57</v>
      </c>
      <c r="G14" s="36" t="s">
        <v>29</v>
      </c>
      <c r="H14" s="36">
        <v>33.479999999999997</v>
      </c>
      <c r="I14" s="37">
        <v>5</v>
      </c>
      <c r="J14" s="43">
        <f t="shared" si="0"/>
        <v>0</v>
      </c>
      <c r="K14" s="44" t="str">
        <f t="shared" si="1"/>
        <v>OK</v>
      </c>
      <c r="L14" s="73">
        <v>1</v>
      </c>
      <c r="M14" s="74">
        <v>4</v>
      </c>
      <c r="N14" s="52"/>
      <c r="O14" s="52"/>
      <c r="P14" s="52"/>
      <c r="Q14" s="52"/>
      <c r="R14" s="52"/>
      <c r="S14" s="55"/>
    </row>
  </sheetData>
  <mergeCells count="16">
    <mergeCell ref="S1:S2"/>
    <mergeCell ref="A4:A12"/>
    <mergeCell ref="B4:B12"/>
    <mergeCell ref="A13:A14"/>
    <mergeCell ref="B13:B14"/>
    <mergeCell ref="N1:N2"/>
    <mergeCell ref="O1:O2"/>
    <mergeCell ref="P1:P2"/>
    <mergeCell ref="Q1:Q2"/>
    <mergeCell ref="R1:R2"/>
    <mergeCell ref="A2:K2"/>
    <mergeCell ref="A1:C1"/>
    <mergeCell ref="M1:M2"/>
    <mergeCell ref="L1:L2"/>
    <mergeCell ref="D1:I1"/>
    <mergeCell ref="J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zoomScale="80" zoomScaleNormal="80" workbookViewId="0">
      <selection activeCell="N30" sqref="N30"/>
    </sheetView>
  </sheetViews>
  <sheetFormatPr defaultColWidth="9.7109375" defaultRowHeight="15" x14ac:dyDescent="0.25"/>
  <cols>
    <col min="1" max="1" width="8.85546875" style="1" customWidth="1"/>
    <col min="2" max="2" width="29.28515625" style="1" customWidth="1"/>
    <col min="3" max="3" width="6" style="45" bestFit="1" customWidth="1"/>
    <col min="4" max="4" width="53.85546875" style="1" bestFit="1" customWidth="1"/>
    <col min="5" max="5" width="17.140625" style="1" customWidth="1"/>
    <col min="6" max="6" width="18.140625" style="1" customWidth="1"/>
    <col min="7" max="8" width="13.42578125" style="1" customWidth="1"/>
    <col min="9" max="9" width="12.7109375" style="1" bestFit="1" customWidth="1"/>
    <col min="10" max="10" width="12.5703125" style="19" customWidth="1"/>
    <col min="11" max="11" width="13.28515625" style="46" customWidth="1"/>
    <col min="12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3" customHeight="1" x14ac:dyDescent="0.25">
      <c r="A1" s="80" t="s">
        <v>48</v>
      </c>
      <c r="B1" s="80"/>
      <c r="C1" s="80"/>
      <c r="D1" s="80" t="s">
        <v>60</v>
      </c>
      <c r="E1" s="80"/>
      <c r="F1" s="80"/>
      <c r="G1" s="80"/>
      <c r="H1" s="80"/>
      <c r="I1" s="80"/>
      <c r="J1" s="80" t="s">
        <v>49</v>
      </c>
      <c r="K1" s="80"/>
      <c r="L1" s="75" t="s">
        <v>66</v>
      </c>
      <c r="M1" s="75" t="s">
        <v>51</v>
      </c>
      <c r="N1" s="75" t="s">
        <v>51</v>
      </c>
      <c r="O1" s="75" t="s">
        <v>51</v>
      </c>
      <c r="P1" s="75" t="s">
        <v>51</v>
      </c>
      <c r="Q1" s="75" t="s">
        <v>51</v>
      </c>
      <c r="R1" s="75" t="s">
        <v>51</v>
      </c>
      <c r="S1" s="75" t="s">
        <v>51</v>
      </c>
    </row>
    <row r="2" spans="1:19" ht="21.75" customHeight="1" x14ac:dyDescent="0.25">
      <c r="A2" s="80" t="s">
        <v>50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75"/>
      <c r="M2" s="75"/>
      <c r="N2" s="75"/>
      <c r="O2" s="75"/>
      <c r="P2" s="75"/>
      <c r="Q2" s="75"/>
      <c r="R2" s="75"/>
      <c r="S2" s="75"/>
    </row>
    <row r="3" spans="1:19" s="16" customFormat="1" ht="57.75" customHeight="1" x14ac:dyDescent="0.2">
      <c r="A3" s="57" t="s">
        <v>1</v>
      </c>
      <c r="B3" s="51" t="s">
        <v>53</v>
      </c>
      <c r="C3" s="51" t="s">
        <v>2</v>
      </c>
      <c r="D3" s="51" t="s">
        <v>4</v>
      </c>
      <c r="E3" s="51" t="s">
        <v>54</v>
      </c>
      <c r="F3" s="58" t="s">
        <v>55</v>
      </c>
      <c r="G3" s="59" t="s">
        <v>27</v>
      </c>
      <c r="H3" s="59" t="s">
        <v>62</v>
      </c>
      <c r="I3" s="60" t="s">
        <v>26</v>
      </c>
      <c r="J3" s="61" t="s">
        <v>0</v>
      </c>
      <c r="K3" s="57" t="s">
        <v>5</v>
      </c>
      <c r="L3" s="47">
        <v>43465</v>
      </c>
      <c r="M3" s="47" t="s">
        <v>52</v>
      </c>
      <c r="N3" s="47" t="s">
        <v>52</v>
      </c>
      <c r="O3" s="47" t="s">
        <v>52</v>
      </c>
      <c r="P3" s="47" t="s">
        <v>52</v>
      </c>
      <c r="Q3" s="47" t="s">
        <v>52</v>
      </c>
      <c r="R3" s="47" t="s">
        <v>52</v>
      </c>
      <c r="S3" s="47" t="s">
        <v>52</v>
      </c>
    </row>
    <row r="4" spans="1:19" ht="30" customHeight="1" x14ac:dyDescent="0.25">
      <c r="A4" s="76">
        <v>1</v>
      </c>
      <c r="B4" s="77" t="s">
        <v>56</v>
      </c>
      <c r="C4" s="56">
        <v>1</v>
      </c>
      <c r="D4" s="22" t="s">
        <v>39</v>
      </c>
      <c r="E4" s="22" t="s">
        <v>28</v>
      </c>
      <c r="F4" s="22" t="s">
        <v>57</v>
      </c>
      <c r="G4" s="36" t="s">
        <v>29</v>
      </c>
      <c r="H4" s="36">
        <v>2.88</v>
      </c>
      <c r="I4" s="37"/>
      <c r="J4" s="43">
        <f t="shared" ref="J4:J14" si="0">I4-(SUM(L4:R4))</f>
        <v>0</v>
      </c>
      <c r="K4" s="44" t="str">
        <f t="shared" ref="K4:K14" si="1">IF(J4&lt;0,"ATENÇÃO","OK")</f>
        <v>OK</v>
      </c>
      <c r="L4" s="53"/>
      <c r="M4" s="52"/>
      <c r="N4" s="54"/>
      <c r="O4" s="52"/>
      <c r="P4" s="52"/>
      <c r="Q4" s="53"/>
      <c r="R4" s="53"/>
      <c r="S4" s="55"/>
    </row>
    <row r="5" spans="1:19" ht="30" customHeight="1" x14ac:dyDescent="0.25">
      <c r="A5" s="76"/>
      <c r="B5" s="78"/>
      <c r="C5" s="56">
        <v>2</v>
      </c>
      <c r="D5" s="23" t="s">
        <v>40</v>
      </c>
      <c r="E5" s="23" t="s">
        <v>28</v>
      </c>
      <c r="F5" s="23" t="s">
        <v>57</v>
      </c>
      <c r="G5" s="36" t="s">
        <v>29</v>
      </c>
      <c r="H5" s="36">
        <v>2.88</v>
      </c>
      <c r="I5" s="37"/>
      <c r="J5" s="43">
        <f t="shared" si="0"/>
        <v>0</v>
      </c>
      <c r="K5" s="44" t="str">
        <f t="shared" si="1"/>
        <v>OK</v>
      </c>
      <c r="L5" s="52"/>
      <c r="M5" s="54"/>
      <c r="N5" s="52"/>
      <c r="O5" s="52"/>
      <c r="P5" s="52"/>
      <c r="Q5" s="53"/>
      <c r="R5" s="53"/>
      <c r="S5" s="55"/>
    </row>
    <row r="6" spans="1:19" ht="30" customHeight="1" x14ac:dyDescent="0.25">
      <c r="A6" s="76"/>
      <c r="B6" s="78"/>
      <c r="C6" s="56">
        <v>3</v>
      </c>
      <c r="D6" s="23" t="s">
        <v>41</v>
      </c>
      <c r="E6" s="23" t="s">
        <v>28</v>
      </c>
      <c r="F6" s="23" t="s">
        <v>57</v>
      </c>
      <c r="G6" s="36" t="s">
        <v>29</v>
      </c>
      <c r="H6" s="36">
        <v>2.88</v>
      </c>
      <c r="I6" s="37"/>
      <c r="J6" s="43">
        <f t="shared" si="0"/>
        <v>0</v>
      </c>
      <c r="K6" s="44" t="str">
        <f t="shared" si="1"/>
        <v>OK</v>
      </c>
      <c r="L6" s="52"/>
      <c r="M6" s="52"/>
      <c r="N6" s="52"/>
      <c r="O6" s="54"/>
      <c r="P6" s="53"/>
      <c r="Q6" s="52"/>
      <c r="R6" s="52"/>
      <c r="S6" s="55"/>
    </row>
    <row r="7" spans="1:19" ht="30" customHeight="1" x14ac:dyDescent="0.25">
      <c r="A7" s="76"/>
      <c r="B7" s="78"/>
      <c r="C7" s="56">
        <v>4</v>
      </c>
      <c r="D7" s="22" t="s">
        <v>42</v>
      </c>
      <c r="E7" s="22" t="s">
        <v>28</v>
      </c>
      <c r="F7" s="22" t="s">
        <v>57</v>
      </c>
      <c r="G7" s="36" t="s">
        <v>29</v>
      </c>
      <c r="H7" s="36">
        <v>4.3</v>
      </c>
      <c r="I7" s="37"/>
      <c r="J7" s="43">
        <f t="shared" si="0"/>
        <v>0</v>
      </c>
      <c r="K7" s="44" t="str">
        <f t="shared" si="1"/>
        <v>OK</v>
      </c>
      <c r="L7" s="52"/>
      <c r="M7" s="52"/>
      <c r="N7" s="52"/>
      <c r="O7" s="54"/>
      <c r="P7" s="53"/>
      <c r="Q7" s="52"/>
      <c r="R7" s="52"/>
      <c r="S7" s="55"/>
    </row>
    <row r="8" spans="1:19" ht="30" customHeight="1" x14ac:dyDescent="0.25">
      <c r="A8" s="76"/>
      <c r="B8" s="78"/>
      <c r="C8" s="56">
        <v>5</v>
      </c>
      <c r="D8" s="23" t="s">
        <v>43</v>
      </c>
      <c r="E8" s="23" t="s">
        <v>28</v>
      </c>
      <c r="F8" s="23" t="s">
        <v>57</v>
      </c>
      <c r="G8" s="36" t="s">
        <v>29</v>
      </c>
      <c r="H8" s="36">
        <v>4.3</v>
      </c>
      <c r="I8" s="37"/>
      <c r="J8" s="43">
        <f t="shared" si="0"/>
        <v>0</v>
      </c>
      <c r="K8" s="44" t="str">
        <f t="shared" si="1"/>
        <v>OK</v>
      </c>
      <c r="L8" s="52"/>
      <c r="M8" s="52"/>
      <c r="N8" s="52"/>
      <c r="O8" s="54"/>
      <c r="P8" s="53"/>
      <c r="Q8" s="52"/>
      <c r="R8" s="52"/>
      <c r="S8" s="55"/>
    </row>
    <row r="9" spans="1:19" ht="30" customHeight="1" x14ac:dyDescent="0.25">
      <c r="A9" s="76"/>
      <c r="B9" s="78"/>
      <c r="C9" s="56">
        <v>6</v>
      </c>
      <c r="D9" s="23" t="s">
        <v>44</v>
      </c>
      <c r="E9" s="23" t="s">
        <v>28</v>
      </c>
      <c r="F9" s="23" t="s">
        <v>57</v>
      </c>
      <c r="G9" s="36" t="s">
        <v>29</v>
      </c>
      <c r="H9" s="36">
        <v>4.3</v>
      </c>
      <c r="I9" s="37"/>
      <c r="J9" s="43">
        <f t="shared" si="0"/>
        <v>0</v>
      </c>
      <c r="K9" s="44" t="str">
        <f t="shared" si="1"/>
        <v>OK</v>
      </c>
      <c r="L9" s="52"/>
      <c r="M9" s="52"/>
      <c r="N9" s="52"/>
      <c r="O9" s="52"/>
      <c r="P9" s="52"/>
      <c r="Q9" s="52"/>
      <c r="R9" s="52"/>
      <c r="S9" s="55"/>
    </row>
    <row r="10" spans="1:19" ht="30" customHeight="1" x14ac:dyDescent="0.25">
      <c r="A10" s="76"/>
      <c r="B10" s="78"/>
      <c r="C10" s="56">
        <v>7</v>
      </c>
      <c r="D10" s="22" t="s">
        <v>45</v>
      </c>
      <c r="E10" s="22" t="s">
        <v>28</v>
      </c>
      <c r="F10" s="22" t="s">
        <v>57</v>
      </c>
      <c r="G10" s="36" t="s">
        <v>29</v>
      </c>
      <c r="H10" s="36">
        <v>6.97</v>
      </c>
      <c r="I10" s="37"/>
      <c r="J10" s="43">
        <f t="shared" si="0"/>
        <v>0</v>
      </c>
      <c r="K10" s="44" t="str">
        <f t="shared" si="1"/>
        <v>OK</v>
      </c>
      <c r="L10" s="52"/>
      <c r="M10" s="52"/>
      <c r="N10" s="52"/>
      <c r="O10" s="52"/>
      <c r="P10" s="52"/>
      <c r="Q10" s="52"/>
      <c r="R10" s="52"/>
      <c r="S10" s="55"/>
    </row>
    <row r="11" spans="1:19" ht="30" customHeight="1" x14ac:dyDescent="0.25">
      <c r="A11" s="76"/>
      <c r="B11" s="78"/>
      <c r="C11" s="56">
        <v>8</v>
      </c>
      <c r="D11" s="23" t="s">
        <v>46</v>
      </c>
      <c r="E11" s="23" t="s">
        <v>28</v>
      </c>
      <c r="F11" s="23" t="s">
        <v>57</v>
      </c>
      <c r="G11" s="36" t="s">
        <v>29</v>
      </c>
      <c r="H11" s="36">
        <v>6.97</v>
      </c>
      <c r="I11" s="37"/>
      <c r="J11" s="43">
        <f t="shared" si="0"/>
        <v>0</v>
      </c>
      <c r="K11" s="44" t="str">
        <f t="shared" si="1"/>
        <v>OK</v>
      </c>
      <c r="L11" s="52"/>
      <c r="M11" s="52"/>
      <c r="N11" s="52"/>
      <c r="O11" s="52"/>
      <c r="P11" s="52"/>
      <c r="Q11" s="52"/>
      <c r="R11" s="52"/>
      <c r="S11" s="55"/>
    </row>
    <row r="12" spans="1:19" ht="30" customHeight="1" x14ac:dyDescent="0.25">
      <c r="A12" s="76"/>
      <c r="B12" s="79"/>
      <c r="C12" s="56">
        <v>9</v>
      </c>
      <c r="D12" s="23" t="s">
        <v>47</v>
      </c>
      <c r="E12" s="23" t="s">
        <v>28</v>
      </c>
      <c r="F12" s="23" t="s">
        <v>57</v>
      </c>
      <c r="G12" s="36" t="s">
        <v>29</v>
      </c>
      <c r="H12" s="36">
        <v>6.95</v>
      </c>
      <c r="I12" s="37"/>
      <c r="J12" s="43">
        <f t="shared" si="0"/>
        <v>0</v>
      </c>
      <c r="K12" s="44" t="str">
        <f t="shared" si="1"/>
        <v>OK</v>
      </c>
      <c r="L12" s="54"/>
      <c r="M12" s="52"/>
      <c r="N12" s="52"/>
      <c r="O12" s="52"/>
      <c r="P12" s="52"/>
      <c r="Q12" s="52"/>
      <c r="R12" s="52"/>
      <c r="S12" s="55"/>
    </row>
    <row r="13" spans="1:19" ht="30" customHeight="1" x14ac:dyDescent="0.25">
      <c r="A13" s="76">
        <v>2</v>
      </c>
      <c r="B13" s="77" t="s">
        <v>56</v>
      </c>
      <c r="C13" s="56">
        <v>10</v>
      </c>
      <c r="D13" s="22" t="s">
        <v>58</v>
      </c>
      <c r="E13" s="22" t="s">
        <v>28</v>
      </c>
      <c r="F13" s="22" t="s">
        <v>57</v>
      </c>
      <c r="G13" s="36" t="s">
        <v>29</v>
      </c>
      <c r="H13" s="36">
        <v>25.05</v>
      </c>
      <c r="I13" s="37">
        <v>30</v>
      </c>
      <c r="J13" s="43">
        <f t="shared" si="0"/>
        <v>18</v>
      </c>
      <c r="K13" s="44" t="str">
        <f t="shared" si="1"/>
        <v>OK</v>
      </c>
      <c r="L13" s="54">
        <v>12</v>
      </c>
      <c r="M13" s="52"/>
      <c r="N13" s="52"/>
      <c r="O13" s="52"/>
      <c r="P13" s="52"/>
      <c r="Q13" s="52"/>
      <c r="R13" s="52"/>
      <c r="S13" s="55"/>
    </row>
    <row r="14" spans="1:19" ht="30" customHeight="1" x14ac:dyDescent="0.25">
      <c r="A14" s="76"/>
      <c r="B14" s="79"/>
      <c r="C14" s="56">
        <v>11</v>
      </c>
      <c r="D14" s="23" t="s">
        <v>59</v>
      </c>
      <c r="E14" s="23" t="s">
        <v>28</v>
      </c>
      <c r="F14" s="23" t="s">
        <v>57</v>
      </c>
      <c r="G14" s="36" t="s">
        <v>29</v>
      </c>
      <c r="H14" s="36">
        <v>33.479999999999997</v>
      </c>
      <c r="I14" s="37">
        <v>15</v>
      </c>
      <c r="J14" s="43">
        <f t="shared" si="0"/>
        <v>7</v>
      </c>
      <c r="K14" s="44" t="str">
        <f t="shared" si="1"/>
        <v>OK</v>
      </c>
      <c r="L14" s="54">
        <v>8</v>
      </c>
      <c r="M14" s="52"/>
      <c r="N14" s="52"/>
      <c r="O14" s="52"/>
      <c r="P14" s="52"/>
      <c r="Q14" s="52"/>
      <c r="R14" s="52"/>
      <c r="S14" s="55"/>
    </row>
  </sheetData>
  <mergeCells count="16">
    <mergeCell ref="S1:S2"/>
    <mergeCell ref="A4:A12"/>
    <mergeCell ref="B4:B12"/>
    <mergeCell ref="A13:A14"/>
    <mergeCell ref="B13:B14"/>
    <mergeCell ref="N1:N2"/>
    <mergeCell ref="O1:O2"/>
    <mergeCell ref="P1:P2"/>
    <mergeCell ref="Q1:Q2"/>
    <mergeCell ref="R1:R2"/>
    <mergeCell ref="A2:K2"/>
    <mergeCell ref="A1:C1"/>
    <mergeCell ref="L1:L2"/>
    <mergeCell ref="M1:M2"/>
    <mergeCell ref="D1:I1"/>
    <mergeCell ref="J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4"/>
  <sheetViews>
    <sheetView zoomScale="80" zoomScaleNormal="80" workbookViewId="0">
      <selection activeCell="K19" sqref="K19"/>
    </sheetView>
  </sheetViews>
  <sheetFormatPr defaultColWidth="9.7109375" defaultRowHeight="15" x14ac:dyDescent="0.25"/>
  <cols>
    <col min="1" max="1" width="8.85546875" style="1" customWidth="1"/>
    <col min="2" max="2" width="29.28515625" style="1" customWidth="1"/>
    <col min="3" max="3" width="6" style="45" bestFit="1" customWidth="1"/>
    <col min="4" max="4" width="53.85546875" style="1" bestFit="1" customWidth="1"/>
    <col min="5" max="5" width="17.140625" style="1" customWidth="1"/>
    <col min="6" max="6" width="18.140625" style="1" customWidth="1"/>
    <col min="7" max="8" width="13.42578125" style="1" customWidth="1"/>
    <col min="9" max="9" width="12.7109375" style="1" bestFit="1" customWidth="1"/>
    <col min="10" max="10" width="12.5703125" style="19" customWidth="1"/>
    <col min="11" max="11" width="13.28515625" style="46" customWidth="1"/>
    <col min="12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3" customHeight="1" x14ac:dyDescent="0.25">
      <c r="A1" s="80" t="s">
        <v>48</v>
      </c>
      <c r="B1" s="80"/>
      <c r="C1" s="80"/>
      <c r="D1" s="80" t="s">
        <v>60</v>
      </c>
      <c r="E1" s="80"/>
      <c r="F1" s="80"/>
      <c r="G1" s="80"/>
      <c r="H1" s="80"/>
      <c r="I1" s="80"/>
      <c r="J1" s="80" t="s">
        <v>49</v>
      </c>
      <c r="K1" s="80"/>
      <c r="L1" s="75" t="s">
        <v>51</v>
      </c>
      <c r="M1" s="75" t="s">
        <v>51</v>
      </c>
      <c r="N1" s="75" t="s">
        <v>51</v>
      </c>
      <c r="O1" s="75" t="s">
        <v>51</v>
      </c>
      <c r="P1" s="75" t="s">
        <v>51</v>
      </c>
      <c r="Q1" s="75" t="s">
        <v>51</v>
      </c>
      <c r="R1" s="75" t="s">
        <v>51</v>
      </c>
      <c r="S1" s="75" t="s">
        <v>51</v>
      </c>
    </row>
    <row r="2" spans="1:19" ht="21.75" customHeight="1" x14ac:dyDescent="0.25">
      <c r="A2" s="80" t="s">
        <v>50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75"/>
      <c r="M2" s="75"/>
      <c r="N2" s="75"/>
      <c r="O2" s="75"/>
      <c r="P2" s="75"/>
      <c r="Q2" s="75"/>
      <c r="R2" s="75"/>
      <c r="S2" s="75"/>
    </row>
    <row r="3" spans="1:19" s="16" customFormat="1" ht="57.75" customHeight="1" x14ac:dyDescent="0.2">
      <c r="A3" s="57" t="s">
        <v>1</v>
      </c>
      <c r="B3" s="51" t="s">
        <v>53</v>
      </c>
      <c r="C3" s="51" t="s">
        <v>2</v>
      </c>
      <c r="D3" s="51" t="s">
        <v>4</v>
      </c>
      <c r="E3" s="51" t="s">
        <v>54</v>
      </c>
      <c r="F3" s="58" t="s">
        <v>55</v>
      </c>
      <c r="G3" s="59" t="s">
        <v>27</v>
      </c>
      <c r="H3" s="59" t="s">
        <v>62</v>
      </c>
      <c r="I3" s="60" t="s">
        <v>26</v>
      </c>
      <c r="J3" s="61" t="s">
        <v>0</v>
      </c>
      <c r="K3" s="57" t="s">
        <v>5</v>
      </c>
      <c r="L3" s="47" t="s">
        <v>52</v>
      </c>
      <c r="M3" s="47" t="s">
        <v>52</v>
      </c>
      <c r="N3" s="47" t="s">
        <v>52</v>
      </c>
      <c r="O3" s="47" t="s">
        <v>52</v>
      </c>
      <c r="P3" s="47" t="s">
        <v>52</v>
      </c>
      <c r="Q3" s="47" t="s">
        <v>52</v>
      </c>
      <c r="R3" s="47" t="s">
        <v>52</v>
      </c>
      <c r="S3" s="47" t="s">
        <v>52</v>
      </c>
    </row>
    <row r="4" spans="1:19" ht="30" customHeight="1" x14ac:dyDescent="0.25">
      <c r="A4" s="76">
        <v>1</v>
      </c>
      <c r="B4" s="77" t="s">
        <v>56</v>
      </c>
      <c r="C4" s="56">
        <v>1</v>
      </c>
      <c r="D4" s="22" t="s">
        <v>39</v>
      </c>
      <c r="E4" s="22" t="s">
        <v>28</v>
      </c>
      <c r="F4" s="22" t="s">
        <v>57</v>
      </c>
      <c r="G4" s="36" t="s">
        <v>29</v>
      </c>
      <c r="H4" s="36">
        <v>2.88</v>
      </c>
      <c r="I4" s="37">
        <f>200-100</f>
        <v>100</v>
      </c>
      <c r="J4" s="43">
        <f t="shared" ref="J4:J14" si="0">I4-(SUM(L4:R4))</f>
        <v>100</v>
      </c>
      <c r="K4" s="44" t="str">
        <f t="shared" ref="K4:K14" si="1">IF(J4&lt;0,"ATENÇÃO","OK")</f>
        <v>OK</v>
      </c>
      <c r="L4" s="53"/>
      <c r="M4" s="52"/>
      <c r="N4" s="54"/>
      <c r="O4" s="52"/>
      <c r="P4" s="52"/>
      <c r="Q4" s="53"/>
      <c r="R4" s="53"/>
      <c r="S4" s="55"/>
    </row>
    <row r="5" spans="1:19" ht="30" customHeight="1" x14ac:dyDescent="0.25">
      <c r="A5" s="76"/>
      <c r="B5" s="78"/>
      <c r="C5" s="56">
        <v>2</v>
      </c>
      <c r="D5" s="23" t="s">
        <v>40</v>
      </c>
      <c r="E5" s="23" t="s">
        <v>28</v>
      </c>
      <c r="F5" s="23" t="s">
        <v>57</v>
      </c>
      <c r="G5" s="36" t="s">
        <v>29</v>
      </c>
      <c r="H5" s="36">
        <v>2.88</v>
      </c>
      <c r="I5" s="37">
        <f>200-100</f>
        <v>100</v>
      </c>
      <c r="J5" s="43">
        <f t="shared" si="0"/>
        <v>100</v>
      </c>
      <c r="K5" s="44" t="str">
        <f t="shared" si="1"/>
        <v>OK</v>
      </c>
      <c r="L5" s="52"/>
      <c r="M5" s="54"/>
      <c r="N5" s="52"/>
      <c r="O5" s="52"/>
      <c r="P5" s="52"/>
      <c r="Q5" s="53"/>
      <c r="R5" s="53"/>
      <c r="S5" s="55"/>
    </row>
    <row r="6" spans="1:19" ht="30" customHeight="1" x14ac:dyDescent="0.25">
      <c r="A6" s="76"/>
      <c r="B6" s="78"/>
      <c r="C6" s="56">
        <v>3</v>
      </c>
      <c r="D6" s="23" t="s">
        <v>41</v>
      </c>
      <c r="E6" s="23" t="s">
        <v>28</v>
      </c>
      <c r="F6" s="23" t="s">
        <v>57</v>
      </c>
      <c r="G6" s="36" t="s">
        <v>29</v>
      </c>
      <c r="H6" s="36">
        <v>2.88</v>
      </c>
      <c r="I6" s="37">
        <f>200-100</f>
        <v>100</v>
      </c>
      <c r="J6" s="43">
        <f t="shared" si="0"/>
        <v>100</v>
      </c>
      <c r="K6" s="44" t="str">
        <f t="shared" si="1"/>
        <v>OK</v>
      </c>
      <c r="L6" s="52"/>
      <c r="M6" s="52"/>
      <c r="N6" s="52"/>
      <c r="O6" s="54"/>
      <c r="P6" s="53"/>
      <c r="Q6" s="52"/>
      <c r="R6" s="52"/>
      <c r="S6" s="55"/>
    </row>
    <row r="7" spans="1:19" ht="30" customHeight="1" x14ac:dyDescent="0.25">
      <c r="A7" s="76"/>
      <c r="B7" s="78"/>
      <c r="C7" s="56">
        <v>4</v>
      </c>
      <c r="D7" s="22" t="s">
        <v>42</v>
      </c>
      <c r="E7" s="22" t="s">
        <v>28</v>
      </c>
      <c r="F7" s="22" t="s">
        <v>57</v>
      </c>
      <c r="G7" s="36" t="s">
        <v>29</v>
      </c>
      <c r="H7" s="36">
        <v>4.3</v>
      </c>
      <c r="I7" s="37"/>
      <c r="J7" s="43">
        <f t="shared" si="0"/>
        <v>0</v>
      </c>
      <c r="K7" s="44" t="str">
        <f t="shared" si="1"/>
        <v>OK</v>
      </c>
      <c r="L7" s="52"/>
      <c r="M7" s="52"/>
      <c r="N7" s="52"/>
      <c r="O7" s="54"/>
      <c r="P7" s="53"/>
      <c r="Q7" s="52"/>
      <c r="R7" s="52"/>
      <c r="S7" s="55"/>
    </row>
    <row r="8" spans="1:19" ht="30" customHeight="1" x14ac:dyDescent="0.25">
      <c r="A8" s="76"/>
      <c r="B8" s="78"/>
      <c r="C8" s="56">
        <v>5</v>
      </c>
      <c r="D8" s="23" t="s">
        <v>43</v>
      </c>
      <c r="E8" s="23" t="s">
        <v>28</v>
      </c>
      <c r="F8" s="23" t="s">
        <v>57</v>
      </c>
      <c r="G8" s="36" t="s">
        <v>29</v>
      </c>
      <c r="H8" s="36">
        <v>4.3</v>
      </c>
      <c r="I8" s="37"/>
      <c r="J8" s="43">
        <f t="shared" si="0"/>
        <v>0</v>
      </c>
      <c r="K8" s="44" t="str">
        <f t="shared" si="1"/>
        <v>OK</v>
      </c>
      <c r="L8" s="52"/>
      <c r="M8" s="52"/>
      <c r="N8" s="52"/>
      <c r="O8" s="54"/>
      <c r="P8" s="53"/>
      <c r="Q8" s="52"/>
      <c r="R8" s="52"/>
      <c r="S8" s="55"/>
    </row>
    <row r="9" spans="1:19" ht="30" customHeight="1" x14ac:dyDescent="0.25">
      <c r="A9" s="76"/>
      <c r="B9" s="78"/>
      <c r="C9" s="56">
        <v>6</v>
      </c>
      <c r="D9" s="23" t="s">
        <v>44</v>
      </c>
      <c r="E9" s="23" t="s">
        <v>28</v>
      </c>
      <c r="F9" s="23" t="s">
        <v>57</v>
      </c>
      <c r="G9" s="36" t="s">
        <v>29</v>
      </c>
      <c r="H9" s="36">
        <v>4.3</v>
      </c>
      <c r="I9" s="37"/>
      <c r="J9" s="43">
        <f t="shared" si="0"/>
        <v>0</v>
      </c>
      <c r="K9" s="44" t="str">
        <f t="shared" si="1"/>
        <v>OK</v>
      </c>
      <c r="L9" s="52"/>
      <c r="M9" s="52"/>
      <c r="N9" s="52"/>
      <c r="O9" s="52"/>
      <c r="P9" s="52"/>
      <c r="Q9" s="52"/>
      <c r="R9" s="52"/>
      <c r="S9" s="55"/>
    </row>
    <row r="10" spans="1:19" ht="30" customHeight="1" x14ac:dyDescent="0.25">
      <c r="A10" s="76"/>
      <c r="B10" s="78"/>
      <c r="C10" s="56">
        <v>7</v>
      </c>
      <c r="D10" s="22" t="s">
        <v>45</v>
      </c>
      <c r="E10" s="22" t="s">
        <v>28</v>
      </c>
      <c r="F10" s="22" t="s">
        <v>57</v>
      </c>
      <c r="G10" s="36" t="s">
        <v>29</v>
      </c>
      <c r="H10" s="36">
        <v>6.97</v>
      </c>
      <c r="I10" s="37"/>
      <c r="J10" s="43">
        <f t="shared" si="0"/>
        <v>0</v>
      </c>
      <c r="K10" s="44" t="str">
        <f t="shared" si="1"/>
        <v>OK</v>
      </c>
      <c r="L10" s="52"/>
      <c r="M10" s="52"/>
      <c r="N10" s="52"/>
      <c r="O10" s="52"/>
      <c r="P10" s="52"/>
      <c r="Q10" s="52"/>
      <c r="R10" s="52"/>
      <c r="S10" s="55"/>
    </row>
    <row r="11" spans="1:19" ht="30" customHeight="1" x14ac:dyDescent="0.25">
      <c r="A11" s="76"/>
      <c r="B11" s="78"/>
      <c r="C11" s="56">
        <v>8</v>
      </c>
      <c r="D11" s="23" t="s">
        <v>46</v>
      </c>
      <c r="E11" s="23" t="s">
        <v>28</v>
      </c>
      <c r="F11" s="23" t="s">
        <v>57</v>
      </c>
      <c r="G11" s="36" t="s">
        <v>29</v>
      </c>
      <c r="H11" s="36">
        <v>6.97</v>
      </c>
      <c r="I11" s="37"/>
      <c r="J11" s="43">
        <f t="shared" si="0"/>
        <v>0</v>
      </c>
      <c r="K11" s="44" t="str">
        <f t="shared" si="1"/>
        <v>OK</v>
      </c>
      <c r="L11" s="52"/>
      <c r="M11" s="52"/>
      <c r="N11" s="52"/>
      <c r="O11" s="52"/>
      <c r="P11" s="52"/>
      <c r="Q11" s="52"/>
      <c r="R11" s="52"/>
      <c r="S11" s="55"/>
    </row>
    <row r="12" spans="1:19" ht="30" customHeight="1" x14ac:dyDescent="0.25">
      <c r="A12" s="76"/>
      <c r="B12" s="79"/>
      <c r="C12" s="56">
        <v>9</v>
      </c>
      <c r="D12" s="23" t="s">
        <v>47</v>
      </c>
      <c r="E12" s="23" t="s">
        <v>28</v>
      </c>
      <c r="F12" s="23" t="s">
        <v>57</v>
      </c>
      <c r="G12" s="36" t="s">
        <v>29</v>
      </c>
      <c r="H12" s="36">
        <v>6.95</v>
      </c>
      <c r="I12" s="37"/>
      <c r="J12" s="43">
        <f t="shared" si="0"/>
        <v>0</v>
      </c>
      <c r="K12" s="44" t="str">
        <f t="shared" si="1"/>
        <v>OK</v>
      </c>
      <c r="L12" s="54"/>
      <c r="M12" s="52"/>
      <c r="N12" s="52"/>
      <c r="O12" s="52"/>
      <c r="P12" s="52"/>
      <c r="Q12" s="52"/>
      <c r="R12" s="52"/>
      <c r="S12" s="55"/>
    </row>
    <row r="13" spans="1:19" ht="30" customHeight="1" x14ac:dyDescent="0.25">
      <c r="A13" s="76">
        <v>2</v>
      </c>
      <c r="B13" s="77" t="s">
        <v>56</v>
      </c>
      <c r="C13" s="56">
        <v>10</v>
      </c>
      <c r="D13" s="22" t="s">
        <v>58</v>
      </c>
      <c r="E13" s="22" t="s">
        <v>28</v>
      </c>
      <c r="F13" s="22" t="s">
        <v>57</v>
      </c>
      <c r="G13" s="36" t="s">
        <v>29</v>
      </c>
      <c r="H13" s="36">
        <v>25.05</v>
      </c>
      <c r="I13" s="37">
        <v>20</v>
      </c>
      <c r="J13" s="43">
        <f t="shared" si="0"/>
        <v>20</v>
      </c>
      <c r="K13" s="44" t="str">
        <f t="shared" si="1"/>
        <v>OK</v>
      </c>
      <c r="L13" s="54"/>
      <c r="M13" s="52"/>
      <c r="N13" s="52"/>
      <c r="O13" s="52"/>
      <c r="P13" s="52"/>
      <c r="Q13" s="52"/>
      <c r="R13" s="52"/>
      <c r="S13" s="55"/>
    </row>
    <row r="14" spans="1:19" ht="30" customHeight="1" x14ac:dyDescent="0.25">
      <c r="A14" s="76"/>
      <c r="B14" s="79"/>
      <c r="C14" s="56">
        <v>11</v>
      </c>
      <c r="D14" s="23" t="s">
        <v>59</v>
      </c>
      <c r="E14" s="23" t="s">
        <v>28</v>
      </c>
      <c r="F14" s="23" t="s">
        <v>57</v>
      </c>
      <c r="G14" s="36" t="s">
        <v>29</v>
      </c>
      <c r="H14" s="36">
        <v>33.479999999999997</v>
      </c>
      <c r="I14" s="37">
        <v>15</v>
      </c>
      <c r="J14" s="43">
        <f t="shared" si="0"/>
        <v>15</v>
      </c>
      <c r="K14" s="44" t="str">
        <f t="shared" si="1"/>
        <v>OK</v>
      </c>
      <c r="L14" s="54"/>
      <c r="M14" s="52"/>
      <c r="N14" s="52"/>
      <c r="O14" s="52"/>
      <c r="P14" s="52"/>
      <c r="Q14" s="52"/>
      <c r="R14" s="52"/>
      <c r="S14" s="55"/>
    </row>
  </sheetData>
  <mergeCells count="16">
    <mergeCell ref="R1:R2"/>
    <mergeCell ref="S1:S2"/>
    <mergeCell ref="A4:A12"/>
    <mergeCell ref="B4:B12"/>
    <mergeCell ref="A13:A14"/>
    <mergeCell ref="B13:B14"/>
    <mergeCell ref="M1:M2"/>
    <mergeCell ref="N1:N2"/>
    <mergeCell ref="O1:O2"/>
    <mergeCell ref="P1:P2"/>
    <mergeCell ref="Q1:Q2"/>
    <mergeCell ref="A1:C1"/>
    <mergeCell ref="L1:L2"/>
    <mergeCell ref="A2:K2"/>
    <mergeCell ref="D1:I1"/>
    <mergeCell ref="J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S14"/>
  <sheetViews>
    <sheetView topLeftCell="A4" zoomScale="80" zoomScaleNormal="80" workbookViewId="0">
      <selection activeCell="L13" sqref="L13"/>
    </sheetView>
  </sheetViews>
  <sheetFormatPr defaultColWidth="9.7109375" defaultRowHeight="15" x14ac:dyDescent="0.25"/>
  <cols>
    <col min="1" max="1" width="8.85546875" style="1" customWidth="1"/>
    <col min="2" max="2" width="29.28515625" style="1" customWidth="1"/>
    <col min="3" max="3" width="6" style="45" bestFit="1" customWidth="1"/>
    <col min="4" max="4" width="53.85546875" style="1" bestFit="1" customWidth="1"/>
    <col min="5" max="5" width="17.140625" style="1" customWidth="1"/>
    <col min="6" max="6" width="18.140625" style="1" customWidth="1"/>
    <col min="7" max="8" width="13.42578125" style="1" customWidth="1"/>
    <col min="9" max="9" width="12.7109375" style="1" bestFit="1" customWidth="1"/>
    <col min="10" max="10" width="12.5703125" style="19" customWidth="1"/>
    <col min="11" max="11" width="13.28515625" style="46" customWidth="1"/>
    <col min="12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3" customHeight="1" x14ac:dyDescent="0.25">
      <c r="A1" s="80" t="s">
        <v>48</v>
      </c>
      <c r="B1" s="80"/>
      <c r="C1" s="80"/>
      <c r="D1" s="80" t="s">
        <v>60</v>
      </c>
      <c r="E1" s="80"/>
      <c r="F1" s="80"/>
      <c r="G1" s="80"/>
      <c r="H1" s="80"/>
      <c r="I1" s="80"/>
      <c r="J1" s="80" t="s">
        <v>49</v>
      </c>
      <c r="K1" s="80"/>
      <c r="L1" s="75" t="s">
        <v>65</v>
      </c>
      <c r="M1" s="75" t="s">
        <v>69</v>
      </c>
      <c r="N1" s="75" t="s">
        <v>70</v>
      </c>
      <c r="O1" s="75" t="s">
        <v>51</v>
      </c>
      <c r="P1" s="75" t="s">
        <v>51</v>
      </c>
      <c r="Q1" s="75" t="s">
        <v>51</v>
      </c>
      <c r="R1" s="75" t="s">
        <v>51</v>
      </c>
      <c r="S1" s="75" t="s">
        <v>51</v>
      </c>
    </row>
    <row r="2" spans="1:19" ht="21.75" customHeight="1" x14ac:dyDescent="0.25">
      <c r="A2" s="80" t="s">
        <v>50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75"/>
      <c r="M2" s="75"/>
      <c r="N2" s="75"/>
      <c r="O2" s="75"/>
      <c r="P2" s="75"/>
      <c r="Q2" s="75"/>
      <c r="R2" s="75"/>
      <c r="S2" s="75"/>
    </row>
    <row r="3" spans="1:19" s="16" customFormat="1" ht="57.75" customHeight="1" x14ac:dyDescent="0.2">
      <c r="A3" s="57" t="s">
        <v>1</v>
      </c>
      <c r="B3" s="51" t="s">
        <v>53</v>
      </c>
      <c r="C3" s="51" t="s">
        <v>2</v>
      </c>
      <c r="D3" s="51" t="s">
        <v>4</v>
      </c>
      <c r="E3" s="51" t="s">
        <v>54</v>
      </c>
      <c r="F3" s="58" t="s">
        <v>55</v>
      </c>
      <c r="G3" s="59" t="s">
        <v>27</v>
      </c>
      <c r="H3" s="59" t="s">
        <v>62</v>
      </c>
      <c r="I3" s="60" t="s">
        <v>26</v>
      </c>
      <c r="J3" s="61" t="s">
        <v>0</v>
      </c>
      <c r="K3" s="57" t="s">
        <v>5</v>
      </c>
      <c r="L3" s="47">
        <v>43195</v>
      </c>
      <c r="M3" s="47">
        <v>43377</v>
      </c>
      <c r="N3" s="47">
        <v>43377</v>
      </c>
      <c r="O3" s="47" t="s">
        <v>52</v>
      </c>
      <c r="P3" s="47" t="s">
        <v>52</v>
      </c>
      <c r="Q3" s="47" t="s">
        <v>52</v>
      </c>
      <c r="R3" s="47" t="s">
        <v>52</v>
      </c>
      <c r="S3" s="47" t="s">
        <v>52</v>
      </c>
    </row>
    <row r="4" spans="1:19" ht="30" customHeight="1" x14ac:dyDescent="0.25">
      <c r="A4" s="76">
        <v>1</v>
      </c>
      <c r="B4" s="77" t="s">
        <v>56</v>
      </c>
      <c r="C4" s="56">
        <v>1</v>
      </c>
      <c r="D4" s="22" t="s">
        <v>39</v>
      </c>
      <c r="E4" s="22" t="s">
        <v>28</v>
      </c>
      <c r="F4" s="22" t="s">
        <v>57</v>
      </c>
      <c r="G4" s="36" t="s">
        <v>29</v>
      </c>
      <c r="H4" s="36">
        <v>2.88</v>
      </c>
      <c r="I4" s="37">
        <f>150+100+41</f>
        <v>291</v>
      </c>
      <c r="J4" s="43">
        <f t="shared" ref="J4:J14" si="0">I4-(SUM(L4:R4))</f>
        <v>0</v>
      </c>
      <c r="K4" s="44" t="str">
        <f t="shared" ref="K4:K14" si="1">IF(J4&lt;0,"ATENÇÃO","OK")</f>
        <v>OK</v>
      </c>
      <c r="L4" s="62">
        <v>291</v>
      </c>
      <c r="M4" s="52"/>
      <c r="N4" s="54"/>
      <c r="O4" s="52"/>
      <c r="P4" s="52"/>
      <c r="Q4" s="53"/>
      <c r="R4" s="53"/>
      <c r="S4" s="55"/>
    </row>
    <row r="5" spans="1:19" ht="30" customHeight="1" x14ac:dyDescent="0.25">
      <c r="A5" s="76"/>
      <c r="B5" s="78"/>
      <c r="C5" s="56">
        <v>2</v>
      </c>
      <c r="D5" s="23" t="s">
        <v>40</v>
      </c>
      <c r="E5" s="23" t="s">
        <v>28</v>
      </c>
      <c r="F5" s="23" t="s">
        <v>57</v>
      </c>
      <c r="G5" s="36" t="s">
        <v>29</v>
      </c>
      <c r="H5" s="36">
        <v>2.88</v>
      </c>
      <c r="I5" s="37">
        <f>150+100+41</f>
        <v>291</v>
      </c>
      <c r="J5" s="43">
        <f t="shared" si="0"/>
        <v>0</v>
      </c>
      <c r="K5" s="44" t="str">
        <f t="shared" si="1"/>
        <v>OK</v>
      </c>
      <c r="L5" s="62">
        <v>291</v>
      </c>
      <c r="M5" s="54"/>
      <c r="N5" s="52"/>
      <c r="O5" s="52"/>
      <c r="P5" s="52"/>
      <c r="Q5" s="53"/>
      <c r="R5" s="53"/>
      <c r="S5" s="55"/>
    </row>
    <row r="6" spans="1:19" ht="30" customHeight="1" x14ac:dyDescent="0.25">
      <c r="A6" s="76"/>
      <c r="B6" s="78"/>
      <c r="C6" s="56">
        <v>3</v>
      </c>
      <c r="D6" s="23" t="s">
        <v>41</v>
      </c>
      <c r="E6" s="23" t="s">
        <v>28</v>
      </c>
      <c r="F6" s="23" t="s">
        <v>57</v>
      </c>
      <c r="G6" s="36" t="s">
        <v>29</v>
      </c>
      <c r="H6" s="36">
        <v>2.88</v>
      </c>
      <c r="I6" s="37">
        <f>150+100+41</f>
        <v>291</v>
      </c>
      <c r="J6" s="43">
        <f t="shared" si="0"/>
        <v>0</v>
      </c>
      <c r="K6" s="44" t="str">
        <f t="shared" si="1"/>
        <v>OK</v>
      </c>
      <c r="L6" s="62">
        <v>291</v>
      </c>
      <c r="M6" s="52"/>
      <c r="N6" s="52"/>
      <c r="O6" s="54"/>
      <c r="P6" s="53"/>
      <c r="Q6" s="52"/>
      <c r="R6" s="52"/>
      <c r="S6" s="55"/>
    </row>
    <row r="7" spans="1:19" ht="30" customHeight="1" x14ac:dyDescent="0.25">
      <c r="A7" s="76"/>
      <c r="B7" s="78"/>
      <c r="C7" s="56">
        <v>4</v>
      </c>
      <c r="D7" s="22" t="s">
        <v>42</v>
      </c>
      <c r="E7" s="22" t="s">
        <v>28</v>
      </c>
      <c r="F7" s="22" t="s">
        <v>57</v>
      </c>
      <c r="G7" s="36" t="s">
        <v>29</v>
      </c>
      <c r="H7" s="36">
        <v>4.3</v>
      </c>
      <c r="I7" s="37"/>
      <c r="J7" s="43">
        <f t="shared" si="0"/>
        <v>0</v>
      </c>
      <c r="K7" s="44" t="str">
        <f t="shared" si="1"/>
        <v>OK</v>
      </c>
      <c r="L7" s="53"/>
      <c r="M7" s="52"/>
      <c r="N7" s="52"/>
      <c r="O7" s="54"/>
      <c r="P7" s="53"/>
      <c r="Q7" s="52"/>
      <c r="R7" s="52"/>
      <c r="S7" s="55"/>
    </row>
    <row r="8" spans="1:19" ht="30" customHeight="1" x14ac:dyDescent="0.25">
      <c r="A8" s="76"/>
      <c r="B8" s="78"/>
      <c r="C8" s="56">
        <v>5</v>
      </c>
      <c r="D8" s="23" t="s">
        <v>43</v>
      </c>
      <c r="E8" s="23" t="s">
        <v>28</v>
      </c>
      <c r="F8" s="23" t="s">
        <v>57</v>
      </c>
      <c r="G8" s="36" t="s">
        <v>29</v>
      </c>
      <c r="H8" s="36">
        <v>4.3</v>
      </c>
      <c r="I8" s="37"/>
      <c r="J8" s="43">
        <f t="shared" si="0"/>
        <v>0</v>
      </c>
      <c r="K8" s="44" t="str">
        <f t="shared" si="1"/>
        <v>OK</v>
      </c>
      <c r="L8" s="53"/>
      <c r="M8" s="52"/>
      <c r="N8" s="52"/>
      <c r="O8" s="54"/>
      <c r="P8" s="53"/>
      <c r="Q8" s="52"/>
      <c r="R8" s="52"/>
      <c r="S8" s="55"/>
    </row>
    <row r="9" spans="1:19" ht="30" customHeight="1" x14ac:dyDescent="0.25">
      <c r="A9" s="76"/>
      <c r="B9" s="78"/>
      <c r="C9" s="56">
        <v>6</v>
      </c>
      <c r="D9" s="23" t="s">
        <v>44</v>
      </c>
      <c r="E9" s="23" t="s">
        <v>28</v>
      </c>
      <c r="F9" s="23" t="s">
        <v>57</v>
      </c>
      <c r="G9" s="36" t="s">
        <v>29</v>
      </c>
      <c r="H9" s="36">
        <v>4.3</v>
      </c>
      <c r="I9" s="37"/>
      <c r="J9" s="43">
        <f t="shared" si="0"/>
        <v>0</v>
      </c>
      <c r="K9" s="44" t="str">
        <f t="shared" si="1"/>
        <v>OK</v>
      </c>
      <c r="L9" s="53"/>
      <c r="M9" s="52"/>
      <c r="N9" s="52"/>
      <c r="O9" s="52"/>
      <c r="P9" s="52"/>
      <c r="Q9" s="52"/>
      <c r="R9" s="52"/>
      <c r="S9" s="55"/>
    </row>
    <row r="10" spans="1:19" ht="30" customHeight="1" x14ac:dyDescent="0.25">
      <c r="A10" s="76"/>
      <c r="B10" s="78"/>
      <c r="C10" s="56">
        <v>7</v>
      </c>
      <c r="D10" s="22" t="s">
        <v>45</v>
      </c>
      <c r="E10" s="22" t="s">
        <v>28</v>
      </c>
      <c r="F10" s="22" t="s">
        <v>57</v>
      </c>
      <c r="G10" s="36" t="s">
        <v>29</v>
      </c>
      <c r="H10" s="36">
        <v>6.97</v>
      </c>
      <c r="I10" s="37">
        <v>450</v>
      </c>
      <c r="J10" s="43">
        <f t="shared" si="0"/>
        <v>350</v>
      </c>
      <c r="K10" s="44" t="str">
        <f t="shared" si="1"/>
        <v>OK</v>
      </c>
      <c r="L10" s="53"/>
      <c r="M10" s="65">
        <v>100</v>
      </c>
      <c r="N10" s="52"/>
      <c r="O10" s="52"/>
      <c r="P10" s="52"/>
      <c r="Q10" s="52"/>
      <c r="R10" s="52"/>
      <c r="S10" s="55"/>
    </row>
    <row r="11" spans="1:19" ht="30" customHeight="1" x14ac:dyDescent="0.25">
      <c r="A11" s="76"/>
      <c r="B11" s="78"/>
      <c r="C11" s="56">
        <v>8</v>
      </c>
      <c r="D11" s="23" t="s">
        <v>46</v>
      </c>
      <c r="E11" s="23" t="s">
        <v>28</v>
      </c>
      <c r="F11" s="23" t="s">
        <v>57</v>
      </c>
      <c r="G11" s="36" t="s">
        <v>29</v>
      </c>
      <c r="H11" s="36">
        <v>6.97</v>
      </c>
      <c r="I11" s="37">
        <v>450</v>
      </c>
      <c r="J11" s="43">
        <f t="shared" si="0"/>
        <v>362</v>
      </c>
      <c r="K11" s="44" t="str">
        <f t="shared" si="1"/>
        <v>OK</v>
      </c>
      <c r="L11" s="53"/>
      <c r="M11" s="65">
        <v>88</v>
      </c>
      <c r="N11" s="52"/>
      <c r="O11" s="52"/>
      <c r="P11" s="52"/>
      <c r="Q11" s="52"/>
      <c r="R11" s="52"/>
      <c r="S11" s="55"/>
    </row>
    <row r="12" spans="1:19" ht="30" customHeight="1" x14ac:dyDescent="0.25">
      <c r="A12" s="76"/>
      <c r="B12" s="79"/>
      <c r="C12" s="56">
        <v>9</v>
      </c>
      <c r="D12" s="23" t="s">
        <v>47</v>
      </c>
      <c r="E12" s="23" t="s">
        <v>28</v>
      </c>
      <c r="F12" s="23" t="s">
        <v>57</v>
      </c>
      <c r="G12" s="36" t="s">
        <v>29</v>
      </c>
      <c r="H12" s="36">
        <v>6.95</v>
      </c>
      <c r="I12" s="37">
        <v>450</v>
      </c>
      <c r="J12" s="43">
        <f t="shared" si="0"/>
        <v>389</v>
      </c>
      <c r="K12" s="44" t="str">
        <f t="shared" si="1"/>
        <v>OK</v>
      </c>
      <c r="L12" s="53"/>
      <c r="M12" s="65">
        <v>61</v>
      </c>
      <c r="N12" s="52"/>
      <c r="O12" s="52"/>
      <c r="P12" s="52"/>
      <c r="Q12" s="52"/>
      <c r="R12" s="52"/>
      <c r="S12" s="55"/>
    </row>
    <row r="13" spans="1:19" ht="30" customHeight="1" x14ac:dyDescent="0.25">
      <c r="A13" s="76">
        <v>2</v>
      </c>
      <c r="B13" s="77" t="s">
        <v>56</v>
      </c>
      <c r="C13" s="56">
        <v>10</v>
      </c>
      <c r="D13" s="22" t="s">
        <v>58</v>
      </c>
      <c r="E13" s="22" t="s">
        <v>28</v>
      </c>
      <c r="F13" s="22" t="s">
        <v>57</v>
      </c>
      <c r="G13" s="36" t="s">
        <v>29</v>
      </c>
      <c r="H13" s="36">
        <v>25.05</v>
      </c>
      <c r="I13" s="37">
        <f>30+12</f>
        <v>42</v>
      </c>
      <c r="J13" s="43">
        <f t="shared" si="0"/>
        <v>15</v>
      </c>
      <c r="K13" s="44" t="str">
        <f t="shared" si="1"/>
        <v>OK</v>
      </c>
      <c r="L13" s="62">
        <v>15</v>
      </c>
      <c r="M13" s="52"/>
      <c r="N13" s="65">
        <v>12</v>
      </c>
      <c r="O13" s="52"/>
      <c r="P13" s="52"/>
      <c r="Q13" s="52"/>
      <c r="R13" s="52"/>
      <c r="S13" s="55"/>
    </row>
    <row r="14" spans="1:19" ht="30" customHeight="1" x14ac:dyDescent="0.25">
      <c r="A14" s="76"/>
      <c r="B14" s="79"/>
      <c r="C14" s="56">
        <v>11</v>
      </c>
      <c r="D14" s="23" t="s">
        <v>59</v>
      </c>
      <c r="E14" s="23" t="s">
        <v>28</v>
      </c>
      <c r="F14" s="23" t="s">
        <v>57</v>
      </c>
      <c r="G14" s="36" t="s">
        <v>29</v>
      </c>
      <c r="H14" s="36">
        <v>33.479999999999997</v>
      </c>
      <c r="I14" s="37">
        <f>80+5+8</f>
        <v>93</v>
      </c>
      <c r="J14" s="43">
        <f t="shared" si="0"/>
        <v>54</v>
      </c>
      <c r="K14" s="44" t="str">
        <f t="shared" si="1"/>
        <v>OK</v>
      </c>
      <c r="L14" s="62">
        <v>4</v>
      </c>
      <c r="M14" s="52"/>
      <c r="N14" s="65">
        <v>35</v>
      </c>
      <c r="O14" s="52"/>
      <c r="P14" s="52"/>
      <c r="Q14" s="52"/>
      <c r="R14" s="52"/>
      <c r="S14" s="55"/>
    </row>
  </sheetData>
  <mergeCells count="16">
    <mergeCell ref="Q1:Q2"/>
    <mergeCell ref="R1:R2"/>
    <mergeCell ref="D1:I1"/>
    <mergeCell ref="A2:K2"/>
    <mergeCell ref="S1:S2"/>
    <mergeCell ref="M1:M2"/>
    <mergeCell ref="N1:N2"/>
    <mergeCell ref="O1:O2"/>
    <mergeCell ref="P1:P2"/>
    <mergeCell ref="B4:B12"/>
    <mergeCell ref="B13:B14"/>
    <mergeCell ref="A4:A12"/>
    <mergeCell ref="A13:A14"/>
    <mergeCell ref="L1:L2"/>
    <mergeCell ref="A1:C1"/>
    <mergeCell ref="J1:K1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1"/>
  <sheetViews>
    <sheetView tabSelected="1" zoomScale="80" zoomScaleNormal="80" workbookViewId="0">
      <selection activeCell="P23" sqref="P23"/>
    </sheetView>
  </sheetViews>
  <sheetFormatPr defaultColWidth="9.7109375" defaultRowHeight="15" x14ac:dyDescent="0.25"/>
  <cols>
    <col min="1" max="1" width="9" style="1" customWidth="1"/>
    <col min="2" max="2" width="24.5703125" style="1" customWidth="1"/>
    <col min="3" max="3" width="6" style="45" bestFit="1" customWidth="1"/>
    <col min="4" max="4" width="51.5703125" style="1" customWidth="1"/>
    <col min="5" max="5" width="12.7109375" style="1" customWidth="1"/>
    <col min="6" max="6" width="13.85546875" style="1" customWidth="1"/>
    <col min="7" max="7" width="13.42578125" style="1" customWidth="1"/>
    <col min="8" max="8" width="12.7109375" style="1" bestFit="1" customWidth="1"/>
    <col min="9" max="9" width="11.28515625" style="19" customWidth="1"/>
    <col min="10" max="10" width="13.28515625" style="46" customWidth="1"/>
    <col min="11" max="11" width="12.5703125" style="17" customWidth="1"/>
    <col min="12" max="12" width="16" style="15" customWidth="1"/>
    <col min="13" max="13" width="15.7109375" style="15" bestFit="1" customWidth="1"/>
    <col min="14" max="16384" width="9.7109375" style="15"/>
  </cols>
  <sheetData>
    <row r="1" spans="1:13" ht="33" customHeight="1" x14ac:dyDescent="0.25">
      <c r="A1" s="97" t="s">
        <v>48</v>
      </c>
      <c r="B1" s="98"/>
      <c r="C1" s="99"/>
      <c r="D1" s="97" t="s">
        <v>61</v>
      </c>
      <c r="E1" s="98"/>
      <c r="F1" s="98"/>
      <c r="G1" s="98"/>
      <c r="H1" s="99"/>
      <c r="I1" s="94" t="s">
        <v>49</v>
      </c>
      <c r="J1" s="95"/>
      <c r="K1" s="95"/>
      <c r="L1" s="95"/>
      <c r="M1" s="96"/>
    </row>
    <row r="2" spans="1:13" s="16" customFormat="1" ht="45" x14ac:dyDescent="0.2">
      <c r="A2" s="39" t="s">
        <v>1</v>
      </c>
      <c r="B2" s="39" t="s">
        <v>53</v>
      </c>
      <c r="C2" s="40" t="s">
        <v>2</v>
      </c>
      <c r="D2" s="40" t="s">
        <v>4</v>
      </c>
      <c r="E2" s="40" t="s">
        <v>54</v>
      </c>
      <c r="F2" s="40" t="s">
        <v>55</v>
      </c>
      <c r="G2" s="40" t="s">
        <v>27</v>
      </c>
      <c r="H2" s="41" t="s">
        <v>3</v>
      </c>
      <c r="I2" s="48" t="s">
        <v>26</v>
      </c>
      <c r="J2" s="42" t="s">
        <v>30</v>
      </c>
      <c r="K2" s="39" t="s">
        <v>31</v>
      </c>
      <c r="L2" s="49" t="s">
        <v>32</v>
      </c>
      <c r="M2" s="49" t="s">
        <v>33</v>
      </c>
    </row>
    <row r="3" spans="1:13" ht="30" customHeight="1" x14ac:dyDescent="0.25">
      <c r="A3" s="103">
        <v>1</v>
      </c>
      <c r="B3" s="103" t="s">
        <v>56</v>
      </c>
      <c r="C3" s="20">
        <v>1</v>
      </c>
      <c r="D3" s="21" t="s">
        <v>39</v>
      </c>
      <c r="E3" s="21" t="s">
        <v>28</v>
      </c>
      <c r="F3" s="22" t="s">
        <v>57</v>
      </c>
      <c r="G3" s="22" t="s">
        <v>29</v>
      </c>
      <c r="H3" s="36">
        <v>2.88</v>
      </c>
      <c r="I3" s="37">
        <f>CESFI!I4+CEO!I4+CCT!I4+CEFID!I4+CEAVI!I4+ESAG!I4+PROEX!I4+CAV!I4</f>
        <v>670</v>
      </c>
      <c r="J3" s="43">
        <f>(CESFI!I4-CESFI!J4)+(CAV!I4-CAV!J4)+(CEO!I4-CEO!J4)+(CCT!I4-CCT!J4)+(CEFID!I4-CEFID!J4)+(CEAVI!I4-CEAVI!J4)+(ESAG!I4-ESAG!J4)+(PROEX!I4-PROEX!J4)</f>
        <v>418</v>
      </c>
      <c r="K3" s="50">
        <f>I3-J3</f>
        <v>252</v>
      </c>
      <c r="L3" s="38">
        <f>H3*I3</f>
        <v>1929.6</v>
      </c>
      <c r="M3" s="38">
        <f>H3*J3</f>
        <v>1203.8399999999999</v>
      </c>
    </row>
    <row r="4" spans="1:13" ht="30" customHeight="1" x14ac:dyDescent="0.25">
      <c r="A4" s="104"/>
      <c r="B4" s="104"/>
      <c r="C4" s="20">
        <v>2</v>
      </c>
      <c r="D4" s="21" t="s">
        <v>40</v>
      </c>
      <c r="E4" s="21" t="s">
        <v>28</v>
      </c>
      <c r="F4" s="23" t="s">
        <v>57</v>
      </c>
      <c r="G4" s="23" t="s">
        <v>29</v>
      </c>
      <c r="H4" s="36">
        <v>2.88</v>
      </c>
      <c r="I4" s="37">
        <f>CESFI!I5+CEO!I5+CCT!I5+CEFID!I5+CEAVI!I5+ESAG!I5+PROEX!I5+CAV!I5</f>
        <v>670</v>
      </c>
      <c r="J4" s="43">
        <f>(CESFI!I5-CESFI!J5)+(CAV!I5-CAV!J5)+(CEO!I5-CEO!J5)+(CCT!I5-CCT!J5)+(CEFID!I5-CEFID!J5)+(CEAVI!I5-CEAVI!J5)+(ESAG!I5-ESAG!J5)+(PROEX!I5-PROEX!J5)</f>
        <v>383</v>
      </c>
      <c r="K4" s="50">
        <f t="shared" ref="K4:K13" si="0">I4-J4</f>
        <v>287</v>
      </c>
      <c r="L4" s="38">
        <f t="shared" ref="L4:L13" si="1">H4*I4</f>
        <v>1929.6</v>
      </c>
      <c r="M4" s="38">
        <f t="shared" ref="M4:M13" si="2">H4*J4</f>
        <v>1103.04</v>
      </c>
    </row>
    <row r="5" spans="1:13" ht="30" customHeight="1" x14ac:dyDescent="0.25">
      <c r="A5" s="104"/>
      <c r="B5" s="104"/>
      <c r="C5" s="20">
        <v>3</v>
      </c>
      <c r="D5" s="21" t="s">
        <v>41</v>
      </c>
      <c r="E5" s="21" t="s">
        <v>28</v>
      </c>
      <c r="F5" s="23" t="s">
        <v>57</v>
      </c>
      <c r="G5" s="23" t="s">
        <v>29</v>
      </c>
      <c r="H5" s="36">
        <v>2.88</v>
      </c>
      <c r="I5" s="37">
        <f>CESFI!I6+CEO!I6+CCT!I6+CEFID!I6+CEAVI!I6+ESAG!I6+PROEX!I6+CAV!I6</f>
        <v>670</v>
      </c>
      <c r="J5" s="43">
        <f>(CESFI!I6-CESFI!J6)+(CAV!I6-CAV!J6)+(CEO!I6-CEO!J6)+(CCT!I6-CCT!J6)+(CEFID!I6-CEFID!J6)+(CEAVI!I6-CEAVI!J6)+(ESAG!I6-ESAG!J6)+(PROEX!I6-PROEX!J6)</f>
        <v>383</v>
      </c>
      <c r="K5" s="50">
        <f t="shared" si="0"/>
        <v>287</v>
      </c>
      <c r="L5" s="38">
        <f t="shared" si="1"/>
        <v>1929.6</v>
      </c>
      <c r="M5" s="38">
        <f t="shared" si="2"/>
        <v>1103.04</v>
      </c>
    </row>
    <row r="6" spans="1:13" ht="30" customHeight="1" x14ac:dyDescent="0.25">
      <c r="A6" s="104"/>
      <c r="B6" s="104"/>
      <c r="C6" s="20">
        <v>4</v>
      </c>
      <c r="D6" s="21" t="s">
        <v>42</v>
      </c>
      <c r="E6" s="21" t="s">
        <v>28</v>
      </c>
      <c r="F6" s="22" t="s">
        <v>57</v>
      </c>
      <c r="G6" s="22" t="s">
        <v>29</v>
      </c>
      <c r="H6" s="36">
        <v>4.3</v>
      </c>
      <c r="I6" s="37">
        <f>CESFI!I7+CEO!I7+CCT!I7+CEFID!I7+CEAVI!I7+ESAG!I7+PROEX!I7+CAV!I7</f>
        <v>130</v>
      </c>
      <c r="J6" s="43">
        <f>(CESFI!I7-CESFI!J7)+(CAV!I7-CAV!J7)+(CEO!I7-CEO!J7)+(CCT!I7-CCT!J7)+(CEFID!I7-CEFID!J7)+(CEAVI!I7-CEAVI!J7)+(ESAG!I7-ESAG!J7)+(PROEX!I7-PROEX!J7)</f>
        <v>0</v>
      </c>
      <c r="K6" s="50">
        <f t="shared" si="0"/>
        <v>130</v>
      </c>
      <c r="L6" s="38">
        <f t="shared" si="1"/>
        <v>559</v>
      </c>
      <c r="M6" s="38">
        <f t="shared" si="2"/>
        <v>0</v>
      </c>
    </row>
    <row r="7" spans="1:13" ht="30" customHeight="1" x14ac:dyDescent="0.25">
      <c r="A7" s="104"/>
      <c r="B7" s="104"/>
      <c r="C7" s="20">
        <v>5</v>
      </c>
      <c r="D7" s="21" t="s">
        <v>43</v>
      </c>
      <c r="E7" s="21" t="s">
        <v>28</v>
      </c>
      <c r="F7" s="23" t="s">
        <v>57</v>
      </c>
      <c r="G7" s="23" t="s">
        <v>29</v>
      </c>
      <c r="H7" s="36">
        <v>4.3</v>
      </c>
      <c r="I7" s="37">
        <f>CESFI!I8+CEO!I8+CCT!I8+CEFID!I8+CEAVI!I8+ESAG!I8+PROEX!I8+CAV!I8</f>
        <v>130</v>
      </c>
      <c r="J7" s="43">
        <f>(CESFI!I8-CESFI!J8)+(CAV!I8-CAV!J8)+(CEO!I8-CEO!J8)+(CCT!I8-CCT!J8)+(CEFID!I8-CEFID!J8)+(CEAVI!I8-CEAVI!J8)+(ESAG!I8-ESAG!J8)+(PROEX!I8-PROEX!J8)</f>
        <v>0</v>
      </c>
      <c r="K7" s="50">
        <f t="shared" si="0"/>
        <v>130</v>
      </c>
      <c r="L7" s="38">
        <f t="shared" si="1"/>
        <v>559</v>
      </c>
      <c r="M7" s="38">
        <f t="shared" si="2"/>
        <v>0</v>
      </c>
    </row>
    <row r="8" spans="1:13" ht="30" customHeight="1" x14ac:dyDescent="0.25">
      <c r="A8" s="104"/>
      <c r="B8" s="104"/>
      <c r="C8" s="20">
        <v>6</v>
      </c>
      <c r="D8" s="21" t="s">
        <v>44</v>
      </c>
      <c r="E8" s="21" t="s">
        <v>28</v>
      </c>
      <c r="F8" s="23" t="s">
        <v>57</v>
      </c>
      <c r="G8" s="23" t="s">
        <v>29</v>
      </c>
      <c r="H8" s="36">
        <v>4.3</v>
      </c>
      <c r="I8" s="37">
        <f>CESFI!I9+CEO!I9+CCT!I9+CEFID!I9+CEAVI!I9+ESAG!I9+PROEX!I9+CAV!I9</f>
        <v>130</v>
      </c>
      <c r="J8" s="43">
        <f>(CESFI!I9-CESFI!J9)+(CAV!I9-CAV!J9)+(CEO!I9-CEO!J9)+(CCT!I9-CCT!J9)+(CEFID!I9-CEFID!J9)+(CEAVI!I9-CEAVI!J9)+(ESAG!I9-ESAG!J9)+(PROEX!I9-PROEX!J9)</f>
        <v>0</v>
      </c>
      <c r="K8" s="50">
        <f t="shared" si="0"/>
        <v>130</v>
      </c>
      <c r="L8" s="38">
        <f t="shared" si="1"/>
        <v>559</v>
      </c>
      <c r="M8" s="38">
        <f t="shared" si="2"/>
        <v>0</v>
      </c>
    </row>
    <row r="9" spans="1:13" ht="30" customHeight="1" x14ac:dyDescent="0.25">
      <c r="A9" s="104"/>
      <c r="B9" s="104"/>
      <c r="C9" s="20">
        <v>7</v>
      </c>
      <c r="D9" s="21" t="s">
        <v>45</v>
      </c>
      <c r="E9" s="21" t="s">
        <v>28</v>
      </c>
      <c r="F9" s="22" t="s">
        <v>57</v>
      </c>
      <c r="G9" s="22" t="s">
        <v>29</v>
      </c>
      <c r="H9" s="36">
        <v>6.97</v>
      </c>
      <c r="I9" s="37">
        <f>CESFI!I10+CEO!I10+CCT!I10+CEFID!I10+CEAVI!I10+ESAG!I10+PROEX!I10+CAV!I10</f>
        <v>600</v>
      </c>
      <c r="J9" s="43">
        <f>(CESFI!I10-CESFI!J10)+(CAV!I10-CAV!J10)+(CEO!I10-CEO!J10)+(CCT!I10-CCT!J10)+(CEFID!I10-CEFID!J10)+(CEAVI!I10-CEAVI!J10)+(ESAG!I10-ESAG!J10)+(PROEX!I10-PROEX!J10)</f>
        <v>150</v>
      </c>
      <c r="K9" s="50">
        <f t="shared" si="0"/>
        <v>450</v>
      </c>
      <c r="L9" s="38">
        <f t="shared" si="1"/>
        <v>4182</v>
      </c>
      <c r="M9" s="38">
        <f t="shared" si="2"/>
        <v>1045.5</v>
      </c>
    </row>
    <row r="10" spans="1:13" ht="30" customHeight="1" x14ac:dyDescent="0.25">
      <c r="A10" s="104"/>
      <c r="B10" s="104"/>
      <c r="C10" s="20">
        <v>8</v>
      </c>
      <c r="D10" s="21" t="s">
        <v>46</v>
      </c>
      <c r="E10" s="21" t="s">
        <v>28</v>
      </c>
      <c r="F10" s="23" t="s">
        <v>57</v>
      </c>
      <c r="G10" s="23" t="s">
        <v>29</v>
      </c>
      <c r="H10" s="36">
        <v>6.97</v>
      </c>
      <c r="I10" s="37">
        <f>CESFI!I11+CEO!I11+CCT!I11+CEFID!I11+CEAVI!I11+ESAG!I11+PROEX!I11+CAV!I11</f>
        <v>600</v>
      </c>
      <c r="J10" s="43">
        <f>(CESFI!I11-CESFI!J11)+(CAV!I11-CAV!J11)+(CEO!I11-CEO!J11)+(CCT!I11-CCT!J11)+(CEFID!I11-CEFID!J11)+(CEAVI!I11-CEAVI!J11)+(ESAG!I11-ESAG!J11)+(PROEX!I11-PROEX!J11)</f>
        <v>138</v>
      </c>
      <c r="K10" s="50">
        <f t="shared" si="0"/>
        <v>462</v>
      </c>
      <c r="L10" s="38">
        <f t="shared" si="1"/>
        <v>4182</v>
      </c>
      <c r="M10" s="38">
        <f t="shared" si="2"/>
        <v>961.86</v>
      </c>
    </row>
    <row r="11" spans="1:13" ht="30" customHeight="1" x14ac:dyDescent="0.25">
      <c r="A11" s="104"/>
      <c r="B11" s="104"/>
      <c r="C11" s="20">
        <v>9</v>
      </c>
      <c r="D11" s="21" t="s">
        <v>47</v>
      </c>
      <c r="E11" s="21" t="s">
        <v>28</v>
      </c>
      <c r="F11" s="23" t="s">
        <v>57</v>
      </c>
      <c r="G11" s="23" t="s">
        <v>29</v>
      </c>
      <c r="H11" s="36">
        <v>6.95</v>
      </c>
      <c r="I11" s="37">
        <f>CESFI!I12+CEO!I12+CCT!I12+CEFID!I12+CEAVI!I12+ESAG!I12+PROEX!I12+CAV!I12</f>
        <v>600</v>
      </c>
      <c r="J11" s="43">
        <f>(CESFI!I12-CESFI!J12)+(CAV!I12-CAV!J12)+(CEO!I12-CEO!J12)+(CCT!I12-CCT!J12)+(CEFID!I12-CEFID!J12)+(CEAVI!I12-CEAVI!J12)+(ESAG!I12-ESAG!J12)+(PROEX!I12-PROEX!J12)</f>
        <v>111</v>
      </c>
      <c r="K11" s="50">
        <f t="shared" si="0"/>
        <v>489</v>
      </c>
      <c r="L11" s="38">
        <f t="shared" si="1"/>
        <v>4170</v>
      </c>
      <c r="M11" s="38">
        <f t="shared" si="2"/>
        <v>771.45</v>
      </c>
    </row>
    <row r="12" spans="1:13" ht="30" customHeight="1" x14ac:dyDescent="0.25">
      <c r="A12" s="104">
        <v>2</v>
      </c>
      <c r="B12" s="104" t="s">
        <v>56</v>
      </c>
      <c r="C12" s="20">
        <v>10</v>
      </c>
      <c r="D12" s="21" t="s">
        <v>58</v>
      </c>
      <c r="E12" s="21" t="s">
        <v>28</v>
      </c>
      <c r="F12" s="22" t="s">
        <v>57</v>
      </c>
      <c r="G12" s="22" t="s">
        <v>29</v>
      </c>
      <c r="H12" s="36">
        <v>25.05</v>
      </c>
      <c r="I12" s="37">
        <f>CESFI!I13+CEO!I13+CCT!I13+CEFID!I13+CEAVI!I13+ESAG!I13+PROEX!I13+CAV!I13</f>
        <v>188</v>
      </c>
      <c r="J12" s="43">
        <f>(CESFI!I13-CESFI!J13)+(CAV!I13-CAV!J13)+(CEO!I13-CEO!J13)+(CCT!I13-CCT!J13)+(CEFID!I13-CEFID!J13)+(CEAVI!I13-CEAVI!J13)+(ESAG!I13-ESAG!J13)+(PROEX!I13-PROEX!J13)</f>
        <v>82</v>
      </c>
      <c r="K12" s="50">
        <f t="shared" si="0"/>
        <v>106</v>
      </c>
      <c r="L12" s="38">
        <f t="shared" si="1"/>
        <v>4709.4000000000005</v>
      </c>
      <c r="M12" s="38">
        <f t="shared" si="2"/>
        <v>2054.1</v>
      </c>
    </row>
    <row r="13" spans="1:13" ht="30" customHeight="1" x14ac:dyDescent="0.25">
      <c r="A13" s="105"/>
      <c r="B13" s="105"/>
      <c r="C13" s="20">
        <v>11</v>
      </c>
      <c r="D13" s="21" t="s">
        <v>59</v>
      </c>
      <c r="E13" s="21" t="s">
        <v>28</v>
      </c>
      <c r="F13" s="23" t="s">
        <v>57</v>
      </c>
      <c r="G13" s="23" t="s">
        <v>29</v>
      </c>
      <c r="H13" s="36">
        <v>33.479999999999997</v>
      </c>
      <c r="I13" s="37">
        <f>CESFI!I14+CEO!I14+CCT!I14+CEFID!I14+CEAVI!I14+ESAG!I14+PROEX!I14+CAV!I14</f>
        <v>158</v>
      </c>
      <c r="J13" s="43">
        <f>(CESFI!I14-CESFI!J14)+(CAV!I14-CAV!J14)+(CEO!I14-CEO!J14)+(CCT!I14-CCT!J14)+(CEFID!I14-CEFID!J14)+(CEAVI!I14-CEAVI!J14)+(ESAG!I14-ESAG!J14)+(PROEX!I14-PROEX!J14)</f>
        <v>65</v>
      </c>
      <c r="K13" s="50">
        <f t="shared" si="0"/>
        <v>93</v>
      </c>
      <c r="L13" s="38">
        <f t="shared" si="1"/>
        <v>5289.8399999999992</v>
      </c>
      <c r="M13" s="38">
        <f t="shared" si="2"/>
        <v>2176.1999999999998</v>
      </c>
    </row>
    <row r="14" spans="1:13" s="24" customFormat="1" x14ac:dyDescent="0.25">
      <c r="A14" s="1"/>
      <c r="B14" s="1"/>
      <c r="C14" s="45"/>
      <c r="D14" s="1"/>
      <c r="E14" s="1"/>
      <c r="F14" s="1"/>
      <c r="G14" s="1"/>
      <c r="H14" s="1"/>
      <c r="I14" s="19"/>
      <c r="J14" s="46"/>
      <c r="K14" s="25"/>
      <c r="L14" s="38">
        <f>SUM(L3:L13)</f>
        <v>29999.040000000001</v>
      </c>
      <c r="M14" s="38">
        <f>SUM(M3:M13)</f>
        <v>10419.029999999999</v>
      </c>
    </row>
    <row r="15" spans="1:13" s="24" customFormat="1" x14ac:dyDescent="0.25">
      <c r="G15" s="1"/>
      <c r="H15" s="1"/>
      <c r="I15" s="45"/>
      <c r="J15" s="1"/>
      <c r="K15" s="1"/>
    </row>
    <row r="16" spans="1:13" s="24" customFormat="1" ht="15.75" customHeight="1" x14ac:dyDescent="0.25">
      <c r="G16" s="1"/>
      <c r="H16" s="1"/>
      <c r="I16" s="88" t="s">
        <v>63</v>
      </c>
      <c r="J16" s="89"/>
      <c r="K16" s="89"/>
      <c r="L16" s="89"/>
      <c r="M16" s="90"/>
    </row>
    <row r="17" spans="1:13" s="24" customFormat="1" ht="46.5" customHeight="1" x14ac:dyDescent="0.25">
      <c r="G17" s="1"/>
      <c r="H17" s="1"/>
      <c r="I17" s="91" t="s">
        <v>64</v>
      </c>
      <c r="J17" s="92"/>
      <c r="K17" s="92"/>
      <c r="L17" s="92"/>
      <c r="M17" s="93"/>
    </row>
    <row r="18" spans="1:13" s="24" customFormat="1" ht="15.75" customHeight="1" x14ac:dyDescent="0.25">
      <c r="G18" s="1"/>
      <c r="H18" s="1"/>
      <c r="I18" s="100" t="s">
        <v>38</v>
      </c>
      <c r="J18" s="101"/>
      <c r="K18" s="101"/>
      <c r="L18" s="101"/>
      <c r="M18" s="102"/>
    </row>
    <row r="19" spans="1:13" s="24" customFormat="1" ht="15.75" x14ac:dyDescent="0.25">
      <c r="G19" s="1"/>
      <c r="H19" s="1"/>
      <c r="I19" s="30" t="s">
        <v>34</v>
      </c>
      <c r="J19" s="31"/>
      <c r="K19" s="31"/>
      <c r="L19" s="31"/>
      <c r="M19" s="26">
        <f>L14</f>
        <v>29999.040000000001</v>
      </c>
    </row>
    <row r="20" spans="1:13" s="24" customFormat="1" ht="15.75" x14ac:dyDescent="0.25">
      <c r="G20" s="1"/>
      <c r="H20" s="1"/>
      <c r="I20" s="32" t="s">
        <v>35</v>
      </c>
      <c r="J20" s="33"/>
      <c r="K20" s="33"/>
      <c r="L20" s="33"/>
      <c r="M20" s="27">
        <f>M14</f>
        <v>10419.029999999999</v>
      </c>
    </row>
    <row r="21" spans="1:13" s="24" customFormat="1" ht="15.75" x14ac:dyDescent="0.25">
      <c r="G21" s="1"/>
      <c r="H21" s="1"/>
      <c r="I21" s="32" t="s">
        <v>36</v>
      </c>
      <c r="J21" s="33"/>
      <c r="K21" s="33"/>
      <c r="L21" s="33"/>
      <c r="M21" s="29"/>
    </row>
    <row r="22" spans="1:13" s="24" customFormat="1" ht="15.75" x14ac:dyDescent="0.25">
      <c r="G22" s="1"/>
      <c r="H22" s="1"/>
      <c r="I22" s="34" t="s">
        <v>37</v>
      </c>
      <c r="J22" s="35"/>
      <c r="K22" s="35"/>
      <c r="L22" s="35"/>
      <c r="M22" s="28">
        <f>M20/M19</f>
        <v>0.34731211398764755</v>
      </c>
    </row>
    <row r="23" spans="1:13" s="24" customFormat="1" ht="15.75" x14ac:dyDescent="0.25">
      <c r="A23" s="1"/>
      <c r="B23" s="1"/>
      <c r="C23" s="45"/>
      <c r="D23" s="1"/>
      <c r="E23" s="1"/>
      <c r="F23" s="1"/>
      <c r="G23" s="1"/>
      <c r="H23" s="1"/>
      <c r="I23" s="85" t="s">
        <v>77</v>
      </c>
      <c r="J23" s="86"/>
      <c r="K23" s="86"/>
      <c r="L23" s="86"/>
      <c r="M23" s="87"/>
    </row>
    <row r="24" spans="1:13" s="24" customFormat="1" x14ac:dyDescent="0.25">
      <c r="A24" s="1"/>
      <c r="B24" s="1"/>
      <c r="C24" s="45"/>
      <c r="D24" s="1"/>
      <c r="E24" s="1"/>
      <c r="F24" s="1"/>
      <c r="G24" s="1"/>
      <c r="H24" s="1"/>
      <c r="I24" s="19"/>
      <c r="J24" s="46"/>
      <c r="K24" s="25"/>
    </row>
    <row r="25" spans="1:13" s="24" customFormat="1" x14ac:dyDescent="0.25">
      <c r="A25" s="1"/>
      <c r="B25" s="1"/>
      <c r="C25" s="45"/>
      <c r="D25" s="1"/>
      <c r="E25" s="1"/>
      <c r="F25" s="1"/>
      <c r="G25" s="1"/>
      <c r="H25" s="1"/>
      <c r="I25" s="19"/>
      <c r="J25" s="46"/>
      <c r="K25" s="25"/>
    </row>
    <row r="26" spans="1:13" s="24" customFormat="1" x14ac:dyDescent="0.25">
      <c r="A26" s="1"/>
      <c r="B26" s="1"/>
      <c r="C26" s="45"/>
      <c r="D26" s="1"/>
      <c r="E26" s="1"/>
      <c r="F26" s="1"/>
      <c r="G26" s="1"/>
      <c r="H26" s="1"/>
      <c r="I26" s="19"/>
      <c r="J26" s="46"/>
      <c r="K26" s="25"/>
    </row>
    <row r="27" spans="1:13" s="24" customFormat="1" x14ac:dyDescent="0.25">
      <c r="A27" s="1"/>
      <c r="B27" s="1"/>
      <c r="C27" s="45"/>
      <c r="D27" s="1"/>
      <c r="E27" s="1"/>
      <c r="F27" s="1"/>
      <c r="G27" s="1"/>
      <c r="H27" s="1"/>
      <c r="I27" s="19"/>
      <c r="J27" s="46"/>
      <c r="K27" s="25"/>
    </row>
    <row r="28" spans="1:13" s="24" customFormat="1" x14ac:dyDescent="0.25">
      <c r="A28" s="1"/>
      <c r="B28" s="1"/>
      <c r="C28" s="45"/>
      <c r="D28" s="1"/>
      <c r="E28" s="1"/>
      <c r="F28" s="1"/>
      <c r="G28" s="1"/>
      <c r="H28" s="1"/>
      <c r="I28" s="19"/>
      <c r="J28" s="46"/>
      <c r="K28" s="25"/>
    </row>
    <row r="29" spans="1:13" s="24" customFormat="1" x14ac:dyDescent="0.25">
      <c r="A29" s="1"/>
      <c r="B29" s="1"/>
      <c r="C29" s="45"/>
      <c r="D29" s="1"/>
      <c r="E29" s="1"/>
      <c r="F29" s="1"/>
      <c r="G29" s="1"/>
      <c r="H29" s="1"/>
      <c r="I29" s="19"/>
      <c r="J29" s="46"/>
      <c r="K29" s="25"/>
    </row>
    <row r="30" spans="1:13" s="24" customFormat="1" x14ac:dyDescent="0.25">
      <c r="A30" s="1"/>
      <c r="B30" s="1"/>
      <c r="C30" s="45"/>
      <c r="D30" s="1"/>
      <c r="E30" s="1"/>
      <c r="F30" s="1"/>
      <c r="G30" s="1"/>
      <c r="H30" s="1"/>
      <c r="I30" s="19"/>
      <c r="J30" s="46"/>
      <c r="K30" s="25"/>
    </row>
    <row r="31" spans="1:13" s="24" customFormat="1" x14ac:dyDescent="0.25">
      <c r="A31" s="1"/>
      <c r="B31" s="1"/>
      <c r="C31" s="45"/>
      <c r="D31" s="1"/>
      <c r="E31" s="1"/>
      <c r="F31" s="1"/>
      <c r="G31" s="1"/>
      <c r="H31" s="1"/>
      <c r="I31" s="19"/>
      <c r="J31" s="46"/>
      <c r="K31" s="25"/>
    </row>
    <row r="32" spans="1:13" s="24" customFormat="1" x14ac:dyDescent="0.25">
      <c r="A32" s="1"/>
      <c r="B32" s="1"/>
      <c r="C32" s="45"/>
      <c r="D32" s="1"/>
      <c r="E32" s="1"/>
      <c r="F32" s="1"/>
      <c r="G32" s="1"/>
      <c r="H32" s="1"/>
      <c r="I32" s="19"/>
      <c r="J32" s="46"/>
      <c r="K32" s="25"/>
    </row>
    <row r="33" spans="1:11" s="24" customFormat="1" x14ac:dyDescent="0.25">
      <c r="A33" s="1"/>
      <c r="B33" s="1"/>
      <c r="C33" s="45"/>
      <c r="D33" s="1"/>
      <c r="E33" s="1"/>
      <c r="F33" s="1"/>
      <c r="G33" s="1"/>
      <c r="H33" s="1"/>
      <c r="I33" s="19"/>
      <c r="J33" s="46"/>
      <c r="K33" s="25"/>
    </row>
    <row r="34" spans="1:11" s="24" customFormat="1" x14ac:dyDescent="0.25">
      <c r="A34" s="1"/>
      <c r="B34" s="1"/>
      <c r="C34" s="45"/>
      <c r="D34" s="1"/>
      <c r="E34" s="1"/>
      <c r="F34" s="1"/>
      <c r="G34" s="1"/>
      <c r="H34" s="1"/>
      <c r="I34" s="19"/>
      <c r="J34" s="46"/>
      <c r="K34" s="25"/>
    </row>
    <row r="35" spans="1:11" s="24" customFormat="1" x14ac:dyDescent="0.25">
      <c r="A35" s="1"/>
      <c r="B35" s="1"/>
      <c r="C35" s="45"/>
      <c r="D35" s="1"/>
      <c r="E35" s="1"/>
      <c r="F35" s="1"/>
      <c r="G35" s="1"/>
      <c r="H35" s="1"/>
      <c r="I35" s="19"/>
      <c r="J35" s="46"/>
      <c r="K35" s="25"/>
    </row>
    <row r="36" spans="1:11" s="24" customFormat="1" x14ac:dyDescent="0.25">
      <c r="A36" s="1"/>
      <c r="B36" s="1"/>
      <c r="C36" s="45"/>
      <c r="D36" s="1"/>
      <c r="E36" s="1"/>
      <c r="F36" s="1"/>
      <c r="G36" s="1"/>
      <c r="H36" s="1"/>
      <c r="I36" s="19"/>
      <c r="J36" s="46"/>
      <c r="K36" s="25"/>
    </row>
    <row r="37" spans="1:11" s="24" customFormat="1" x14ac:dyDescent="0.25">
      <c r="A37" s="1"/>
      <c r="B37" s="1"/>
      <c r="C37" s="45"/>
      <c r="D37" s="1"/>
      <c r="E37" s="1"/>
      <c r="F37" s="1"/>
      <c r="G37" s="1"/>
      <c r="H37" s="1"/>
      <c r="I37" s="19"/>
      <c r="J37" s="46"/>
      <c r="K37" s="25"/>
    </row>
    <row r="38" spans="1:11" s="24" customFormat="1" x14ac:dyDescent="0.25">
      <c r="A38" s="1"/>
      <c r="B38" s="1"/>
      <c r="C38" s="45"/>
      <c r="D38" s="1"/>
      <c r="E38" s="1"/>
      <c r="F38" s="1"/>
      <c r="G38" s="1"/>
      <c r="H38" s="1"/>
      <c r="I38" s="19"/>
      <c r="J38" s="46"/>
      <c r="K38" s="25"/>
    </row>
    <row r="39" spans="1:11" s="24" customFormat="1" x14ac:dyDescent="0.25">
      <c r="A39" s="1"/>
      <c r="B39" s="1"/>
      <c r="C39" s="45"/>
      <c r="D39" s="1"/>
      <c r="E39" s="1"/>
      <c r="F39" s="1"/>
      <c r="G39" s="1"/>
      <c r="H39" s="1"/>
      <c r="I39" s="19"/>
      <c r="J39" s="46"/>
      <c r="K39" s="25"/>
    </row>
    <row r="40" spans="1:11" s="24" customFormat="1" x14ac:dyDescent="0.25">
      <c r="A40" s="1"/>
      <c r="B40" s="1"/>
      <c r="C40" s="45"/>
      <c r="D40" s="1"/>
      <c r="E40" s="1"/>
      <c r="F40" s="1"/>
      <c r="G40" s="1"/>
      <c r="H40" s="1"/>
      <c r="I40" s="19"/>
      <c r="J40" s="46"/>
      <c r="K40" s="25"/>
    </row>
    <row r="41" spans="1:11" s="24" customFormat="1" x14ac:dyDescent="0.25">
      <c r="A41" s="1"/>
      <c r="B41" s="1"/>
      <c r="C41" s="45"/>
      <c r="D41" s="1"/>
      <c r="E41" s="1"/>
      <c r="F41" s="1"/>
      <c r="G41" s="1"/>
      <c r="H41" s="1"/>
      <c r="I41" s="19"/>
      <c r="J41" s="46"/>
      <c r="K41" s="25"/>
    </row>
    <row r="42" spans="1:11" s="24" customFormat="1" x14ac:dyDescent="0.25">
      <c r="A42" s="1"/>
      <c r="B42" s="1"/>
      <c r="C42" s="45"/>
      <c r="D42" s="1"/>
      <c r="E42" s="1"/>
      <c r="F42" s="1"/>
      <c r="G42" s="1"/>
      <c r="H42" s="1"/>
      <c r="I42" s="19"/>
      <c r="J42" s="46"/>
      <c r="K42" s="25"/>
    </row>
    <row r="43" spans="1:11" s="24" customFormat="1" x14ac:dyDescent="0.25">
      <c r="A43" s="1"/>
      <c r="B43" s="1"/>
      <c r="C43" s="45"/>
      <c r="D43" s="1"/>
      <c r="E43" s="1"/>
      <c r="F43" s="1"/>
      <c r="G43" s="1"/>
      <c r="H43" s="1"/>
      <c r="I43" s="19"/>
      <c r="J43" s="46"/>
      <c r="K43" s="25"/>
    </row>
    <row r="44" spans="1:11" s="24" customFormat="1" x14ac:dyDescent="0.25">
      <c r="A44" s="1"/>
      <c r="B44" s="1"/>
      <c r="C44" s="45"/>
      <c r="D44" s="1"/>
      <c r="E44" s="1"/>
      <c r="F44" s="1"/>
      <c r="G44" s="1"/>
      <c r="H44" s="1"/>
      <c r="I44" s="19"/>
      <c r="J44" s="46"/>
      <c r="K44" s="25"/>
    </row>
    <row r="45" spans="1:11" s="24" customFormat="1" x14ac:dyDescent="0.25">
      <c r="A45" s="1"/>
      <c r="B45" s="1"/>
      <c r="C45" s="45"/>
      <c r="D45" s="1"/>
      <c r="E45" s="1"/>
      <c r="F45" s="1"/>
      <c r="G45" s="1"/>
      <c r="H45" s="1"/>
      <c r="I45" s="19"/>
      <c r="J45" s="46"/>
      <c r="K45" s="25"/>
    </row>
    <row r="46" spans="1:11" s="24" customFormat="1" x14ac:dyDescent="0.25">
      <c r="A46" s="1"/>
      <c r="B46" s="1"/>
      <c r="C46" s="45"/>
      <c r="D46" s="1"/>
      <c r="E46" s="1"/>
      <c r="F46" s="1"/>
      <c r="G46" s="1"/>
      <c r="H46" s="1"/>
      <c r="I46" s="19"/>
      <c r="J46" s="46"/>
      <c r="K46" s="25"/>
    </row>
    <row r="47" spans="1:11" s="24" customFormat="1" x14ac:dyDescent="0.25">
      <c r="A47" s="1"/>
      <c r="B47" s="1"/>
      <c r="C47" s="45"/>
      <c r="D47" s="1"/>
      <c r="E47" s="1"/>
      <c r="F47" s="1"/>
      <c r="G47" s="1"/>
      <c r="H47" s="1"/>
      <c r="I47" s="19"/>
      <c r="J47" s="46"/>
      <c r="K47" s="25"/>
    </row>
    <row r="48" spans="1:11" s="24" customFormat="1" x14ac:dyDescent="0.25">
      <c r="A48" s="1"/>
      <c r="B48" s="1"/>
      <c r="C48" s="45"/>
      <c r="D48" s="1"/>
      <c r="E48" s="1"/>
      <c r="F48" s="1"/>
      <c r="G48" s="1"/>
      <c r="H48" s="1"/>
      <c r="I48" s="19"/>
      <c r="J48" s="46"/>
      <c r="K48" s="25"/>
    </row>
    <row r="49" spans="1:11" s="24" customFormat="1" x14ac:dyDescent="0.25">
      <c r="A49" s="1"/>
      <c r="B49" s="1"/>
      <c r="C49" s="45"/>
      <c r="D49" s="1"/>
      <c r="E49" s="1"/>
      <c r="F49" s="1"/>
      <c r="G49" s="1"/>
      <c r="H49" s="1"/>
      <c r="I49" s="19"/>
      <c r="J49" s="46"/>
      <c r="K49" s="25"/>
    </row>
    <row r="50" spans="1:11" s="24" customFormat="1" x14ac:dyDescent="0.25">
      <c r="A50" s="1"/>
      <c r="B50" s="1"/>
      <c r="C50" s="45"/>
      <c r="D50" s="1"/>
      <c r="E50" s="1"/>
      <c r="F50" s="1"/>
      <c r="G50" s="1"/>
      <c r="H50" s="1"/>
      <c r="I50" s="19"/>
      <c r="J50" s="46"/>
      <c r="K50" s="25"/>
    </row>
    <row r="51" spans="1:11" s="24" customFormat="1" x14ac:dyDescent="0.25">
      <c r="A51" s="1"/>
      <c r="B51" s="1"/>
      <c r="C51" s="45"/>
      <c r="D51" s="1"/>
      <c r="E51" s="1"/>
      <c r="F51" s="1"/>
      <c r="G51" s="1"/>
      <c r="H51" s="1"/>
      <c r="I51" s="19"/>
      <c r="J51" s="46"/>
      <c r="K51" s="25"/>
    </row>
    <row r="52" spans="1:11" s="24" customFormat="1" x14ac:dyDescent="0.25">
      <c r="A52" s="1"/>
      <c r="B52" s="1"/>
      <c r="C52" s="45"/>
      <c r="D52" s="1"/>
      <c r="E52" s="1"/>
      <c r="F52" s="1"/>
      <c r="G52" s="1"/>
      <c r="H52" s="1"/>
      <c r="I52" s="19"/>
      <c r="J52" s="46"/>
      <c r="K52" s="25"/>
    </row>
    <row r="53" spans="1:11" s="24" customFormat="1" x14ac:dyDescent="0.25">
      <c r="A53" s="1"/>
      <c r="B53" s="1"/>
      <c r="C53" s="45"/>
      <c r="D53" s="1"/>
      <c r="E53" s="1"/>
      <c r="F53" s="1"/>
      <c r="G53" s="1"/>
      <c r="H53" s="1"/>
      <c r="I53" s="19"/>
      <c r="J53" s="46"/>
      <c r="K53" s="25"/>
    </row>
    <row r="54" spans="1:11" s="24" customFormat="1" x14ac:dyDescent="0.25">
      <c r="A54" s="1"/>
      <c r="B54" s="1"/>
      <c r="C54" s="45"/>
      <c r="D54" s="1"/>
      <c r="E54" s="1"/>
      <c r="F54" s="1"/>
      <c r="G54" s="1"/>
      <c r="H54" s="1"/>
      <c r="I54" s="19"/>
      <c r="J54" s="46"/>
      <c r="K54" s="25"/>
    </row>
    <row r="55" spans="1:11" s="24" customFormat="1" x14ac:dyDescent="0.25">
      <c r="A55" s="1"/>
      <c r="B55" s="1"/>
      <c r="C55" s="45"/>
      <c r="D55" s="1"/>
      <c r="E55" s="1"/>
      <c r="F55" s="1"/>
      <c r="G55" s="1"/>
      <c r="H55" s="1"/>
      <c r="I55" s="19"/>
      <c r="J55" s="46"/>
      <c r="K55" s="25"/>
    </row>
    <row r="56" spans="1:11" s="24" customFormat="1" x14ac:dyDescent="0.25">
      <c r="A56" s="1"/>
      <c r="B56" s="1"/>
      <c r="C56" s="45"/>
      <c r="D56" s="1"/>
      <c r="E56" s="1"/>
      <c r="F56" s="1"/>
      <c r="G56" s="1"/>
      <c r="H56" s="1"/>
      <c r="I56" s="19"/>
      <c r="J56" s="46"/>
      <c r="K56" s="25"/>
    </row>
    <row r="57" spans="1:11" s="24" customFormat="1" x14ac:dyDescent="0.25">
      <c r="A57" s="1"/>
      <c r="B57" s="1"/>
      <c r="C57" s="45"/>
      <c r="D57" s="1"/>
      <c r="E57" s="1"/>
      <c r="F57" s="1"/>
      <c r="G57" s="1"/>
      <c r="H57" s="1"/>
      <c r="I57" s="19"/>
      <c r="J57" s="46"/>
      <c r="K57" s="25"/>
    </row>
    <row r="58" spans="1:11" s="24" customFormat="1" x14ac:dyDescent="0.25">
      <c r="A58" s="1"/>
      <c r="B58" s="1"/>
      <c r="C58" s="45"/>
      <c r="D58" s="1"/>
      <c r="E58" s="1"/>
      <c r="F58" s="1"/>
      <c r="G58" s="1"/>
      <c r="H58" s="1"/>
      <c r="I58" s="19"/>
      <c r="J58" s="46"/>
      <c r="K58" s="25"/>
    </row>
    <row r="59" spans="1:11" s="24" customFormat="1" x14ac:dyDescent="0.25">
      <c r="A59" s="1"/>
      <c r="B59" s="1"/>
      <c r="C59" s="45"/>
      <c r="D59" s="1"/>
      <c r="E59" s="1"/>
      <c r="F59" s="1"/>
      <c r="G59" s="1"/>
      <c r="H59" s="1"/>
      <c r="I59" s="19"/>
      <c r="J59" s="46"/>
      <c r="K59" s="25"/>
    </row>
    <row r="60" spans="1:11" s="24" customFormat="1" x14ac:dyDescent="0.25">
      <c r="A60" s="1"/>
      <c r="B60" s="1"/>
      <c r="C60" s="45"/>
      <c r="D60" s="1"/>
      <c r="E60" s="1"/>
      <c r="F60" s="1"/>
      <c r="G60" s="1"/>
      <c r="H60" s="1"/>
      <c r="I60" s="19"/>
      <c r="J60" s="46"/>
      <c r="K60" s="25"/>
    </row>
    <row r="61" spans="1:11" s="24" customFormat="1" x14ac:dyDescent="0.25">
      <c r="A61" s="1"/>
      <c r="B61" s="1"/>
      <c r="C61" s="45"/>
      <c r="D61" s="1"/>
      <c r="E61" s="1"/>
      <c r="F61" s="1"/>
      <c r="G61" s="1"/>
      <c r="H61" s="1"/>
      <c r="I61" s="19"/>
      <c r="J61" s="46"/>
      <c r="K61" s="25"/>
    </row>
    <row r="62" spans="1:11" s="24" customFormat="1" x14ac:dyDescent="0.25">
      <c r="A62" s="1"/>
      <c r="B62" s="1"/>
      <c r="C62" s="45"/>
      <c r="D62" s="1"/>
      <c r="E62" s="1"/>
      <c r="F62" s="1"/>
      <c r="G62" s="1"/>
      <c r="H62" s="1"/>
      <c r="I62" s="19"/>
      <c r="J62" s="46"/>
      <c r="K62" s="25"/>
    </row>
    <row r="63" spans="1:11" s="24" customFormat="1" x14ac:dyDescent="0.25">
      <c r="A63" s="1"/>
      <c r="B63" s="1"/>
      <c r="C63" s="45"/>
      <c r="D63" s="1"/>
      <c r="E63" s="1"/>
      <c r="F63" s="1"/>
      <c r="G63" s="1"/>
      <c r="H63" s="1"/>
      <c r="I63" s="19"/>
      <c r="J63" s="46"/>
      <c r="K63" s="25"/>
    </row>
    <row r="64" spans="1:11" s="24" customFormat="1" x14ac:dyDescent="0.25">
      <c r="A64" s="1"/>
      <c r="B64" s="1"/>
      <c r="C64" s="45"/>
      <c r="D64" s="1"/>
      <c r="E64" s="1"/>
      <c r="F64" s="1"/>
      <c r="G64" s="1"/>
      <c r="H64" s="1"/>
      <c r="I64" s="19"/>
      <c r="J64" s="46"/>
      <c r="K64" s="25"/>
    </row>
    <row r="65" spans="1:11" s="24" customFormat="1" x14ac:dyDescent="0.25">
      <c r="A65" s="1"/>
      <c r="B65" s="1"/>
      <c r="C65" s="45"/>
      <c r="D65" s="1"/>
      <c r="E65" s="1"/>
      <c r="F65" s="1"/>
      <c r="G65" s="1"/>
      <c r="H65" s="1"/>
      <c r="I65" s="19"/>
      <c r="J65" s="46"/>
      <c r="K65" s="25"/>
    </row>
    <row r="66" spans="1:11" s="24" customFormat="1" x14ac:dyDescent="0.25">
      <c r="A66" s="1"/>
      <c r="B66" s="1"/>
      <c r="C66" s="45"/>
      <c r="D66" s="1"/>
      <c r="E66" s="1"/>
      <c r="F66" s="1"/>
      <c r="G66" s="1"/>
      <c r="H66" s="1"/>
      <c r="I66" s="19"/>
      <c r="J66" s="46"/>
      <c r="K66" s="25"/>
    </row>
    <row r="67" spans="1:11" s="24" customFormat="1" x14ac:dyDescent="0.25">
      <c r="A67" s="1"/>
      <c r="B67" s="1"/>
      <c r="C67" s="45"/>
      <c r="D67" s="1"/>
      <c r="E67" s="1"/>
      <c r="F67" s="1"/>
      <c r="G67" s="1"/>
      <c r="H67" s="1"/>
      <c r="I67" s="19"/>
      <c r="J67" s="46"/>
      <c r="K67" s="25"/>
    </row>
    <row r="68" spans="1:11" s="24" customFormat="1" x14ac:dyDescent="0.25">
      <c r="A68" s="1"/>
      <c r="B68" s="1"/>
      <c r="C68" s="45"/>
      <c r="D68" s="1"/>
      <c r="E68" s="1"/>
      <c r="F68" s="1"/>
      <c r="G68" s="1"/>
      <c r="H68" s="1"/>
      <c r="I68" s="19"/>
      <c r="J68" s="46"/>
      <c r="K68" s="25"/>
    </row>
    <row r="69" spans="1:11" s="24" customFormat="1" x14ac:dyDescent="0.25">
      <c r="A69" s="1"/>
      <c r="B69" s="1"/>
      <c r="C69" s="45"/>
      <c r="D69" s="1"/>
      <c r="E69" s="1"/>
      <c r="F69" s="1"/>
      <c r="G69" s="1"/>
      <c r="H69" s="1"/>
      <c r="I69" s="19"/>
      <c r="J69" s="46"/>
      <c r="K69" s="25"/>
    </row>
    <row r="70" spans="1:11" s="24" customFormat="1" x14ac:dyDescent="0.25">
      <c r="A70" s="1"/>
      <c r="B70" s="1"/>
      <c r="C70" s="45"/>
      <c r="D70" s="1"/>
      <c r="E70" s="1"/>
      <c r="F70" s="1"/>
      <c r="G70" s="1"/>
      <c r="H70" s="1"/>
      <c r="I70" s="19"/>
      <c r="J70" s="46"/>
      <c r="K70" s="25"/>
    </row>
    <row r="71" spans="1:11" s="24" customFormat="1" x14ac:dyDescent="0.25">
      <c r="A71" s="1"/>
      <c r="B71" s="1"/>
      <c r="C71" s="45"/>
      <c r="D71" s="1"/>
      <c r="E71" s="1"/>
      <c r="F71" s="1"/>
      <c r="G71" s="1"/>
      <c r="H71" s="1"/>
      <c r="I71" s="19"/>
      <c r="J71" s="46"/>
      <c r="K71" s="25"/>
    </row>
    <row r="72" spans="1:11" s="24" customFormat="1" x14ac:dyDescent="0.25">
      <c r="A72" s="1"/>
      <c r="B72" s="1"/>
      <c r="C72" s="45"/>
      <c r="D72" s="1"/>
      <c r="E72" s="1"/>
      <c r="F72" s="1"/>
      <c r="G72" s="1"/>
      <c r="H72" s="1"/>
      <c r="I72" s="19"/>
      <c r="J72" s="46"/>
      <c r="K72" s="25"/>
    </row>
    <row r="73" spans="1:11" s="24" customFormat="1" x14ac:dyDescent="0.25">
      <c r="A73" s="1"/>
      <c r="B73" s="1"/>
      <c r="C73" s="45"/>
      <c r="D73" s="1"/>
      <c r="E73" s="1"/>
      <c r="F73" s="1"/>
      <c r="G73" s="1"/>
      <c r="H73" s="1"/>
      <c r="I73" s="19"/>
      <c r="J73" s="46"/>
      <c r="K73" s="25"/>
    </row>
    <row r="74" spans="1:11" s="24" customFormat="1" x14ac:dyDescent="0.25">
      <c r="A74" s="1"/>
      <c r="B74" s="1"/>
      <c r="C74" s="45"/>
      <c r="D74" s="1"/>
      <c r="E74" s="1"/>
      <c r="F74" s="1"/>
      <c r="G74" s="1"/>
      <c r="H74" s="1"/>
      <c r="I74" s="19"/>
      <c r="J74" s="46"/>
      <c r="K74" s="25"/>
    </row>
    <row r="75" spans="1:11" s="24" customFormat="1" x14ac:dyDescent="0.25">
      <c r="A75" s="1"/>
      <c r="B75" s="1"/>
      <c r="C75" s="45"/>
      <c r="D75" s="1"/>
      <c r="E75" s="1"/>
      <c r="F75" s="1"/>
      <c r="G75" s="1"/>
      <c r="H75" s="1"/>
      <c r="I75" s="19"/>
      <c r="J75" s="46"/>
      <c r="K75" s="25"/>
    </row>
    <row r="76" spans="1:11" s="24" customFormat="1" x14ac:dyDescent="0.25">
      <c r="A76" s="1"/>
      <c r="B76" s="1"/>
      <c r="C76" s="45"/>
      <c r="D76" s="1"/>
      <c r="E76" s="1"/>
      <c r="F76" s="1"/>
      <c r="G76" s="1"/>
      <c r="H76" s="1"/>
      <c r="I76" s="19"/>
      <c r="J76" s="46"/>
      <c r="K76" s="25"/>
    </row>
    <row r="77" spans="1:11" s="24" customFormat="1" x14ac:dyDescent="0.25">
      <c r="A77" s="1"/>
      <c r="B77" s="1"/>
      <c r="C77" s="45"/>
      <c r="D77" s="1"/>
      <c r="E77" s="1"/>
      <c r="F77" s="1"/>
      <c r="G77" s="1"/>
      <c r="H77" s="1"/>
      <c r="I77" s="19"/>
      <c r="J77" s="46"/>
      <c r="K77" s="25"/>
    </row>
    <row r="78" spans="1:11" s="24" customFormat="1" x14ac:dyDescent="0.25">
      <c r="A78" s="1"/>
      <c r="B78" s="1"/>
      <c r="C78" s="45"/>
      <c r="D78" s="1"/>
      <c r="E78" s="1"/>
      <c r="F78" s="1"/>
      <c r="G78" s="1"/>
      <c r="H78" s="1"/>
      <c r="I78" s="19"/>
      <c r="J78" s="46"/>
      <c r="K78" s="25"/>
    </row>
    <row r="79" spans="1:11" s="24" customFormat="1" x14ac:dyDescent="0.25">
      <c r="A79" s="1"/>
      <c r="B79" s="1"/>
      <c r="C79" s="45"/>
      <c r="D79" s="1"/>
      <c r="E79" s="1"/>
      <c r="F79" s="1"/>
      <c r="G79" s="1"/>
      <c r="H79" s="1"/>
      <c r="I79" s="19"/>
      <c r="J79" s="46"/>
      <c r="K79" s="25"/>
    </row>
    <row r="80" spans="1:11" s="24" customFormat="1" x14ac:dyDescent="0.25">
      <c r="A80" s="1"/>
      <c r="B80" s="1"/>
      <c r="C80" s="45"/>
      <c r="D80" s="1"/>
      <c r="E80" s="1"/>
      <c r="F80" s="1"/>
      <c r="G80" s="1"/>
      <c r="H80" s="1"/>
      <c r="I80" s="19"/>
      <c r="J80" s="46"/>
      <c r="K80" s="25"/>
    </row>
    <row r="81" spans="1:11" s="24" customFormat="1" x14ac:dyDescent="0.25">
      <c r="A81" s="1"/>
      <c r="B81" s="1"/>
      <c r="C81" s="45"/>
      <c r="D81" s="1"/>
      <c r="E81" s="1"/>
      <c r="F81" s="1"/>
      <c r="G81" s="1"/>
      <c r="H81" s="1"/>
      <c r="I81" s="19"/>
      <c r="J81" s="46"/>
      <c r="K81" s="25"/>
    </row>
    <row r="82" spans="1:11" s="24" customFormat="1" x14ac:dyDescent="0.25">
      <c r="A82" s="1"/>
      <c r="B82" s="1"/>
      <c r="C82" s="45"/>
      <c r="D82" s="1"/>
      <c r="E82" s="1"/>
      <c r="F82" s="1"/>
      <c r="G82" s="1"/>
      <c r="H82" s="1"/>
      <c r="I82" s="19"/>
      <c r="J82" s="46"/>
      <c r="K82" s="25"/>
    </row>
    <row r="83" spans="1:11" s="24" customFormat="1" x14ac:dyDescent="0.25">
      <c r="A83" s="1"/>
      <c r="B83" s="1"/>
      <c r="C83" s="45"/>
      <c r="D83" s="1"/>
      <c r="E83" s="1"/>
      <c r="F83" s="1"/>
      <c r="G83" s="1"/>
      <c r="H83" s="1"/>
      <c r="I83" s="19"/>
      <c r="J83" s="46"/>
      <c r="K83" s="25"/>
    </row>
    <row r="84" spans="1:11" s="24" customFormat="1" x14ac:dyDescent="0.25">
      <c r="A84" s="1"/>
      <c r="B84" s="1"/>
      <c r="C84" s="45"/>
      <c r="D84" s="1"/>
      <c r="E84" s="1"/>
      <c r="F84" s="1"/>
      <c r="G84" s="1"/>
      <c r="H84" s="1"/>
      <c r="I84" s="19"/>
      <c r="J84" s="46"/>
      <c r="K84" s="25"/>
    </row>
    <row r="85" spans="1:11" s="24" customFormat="1" x14ac:dyDescent="0.25">
      <c r="A85" s="1"/>
      <c r="B85" s="1"/>
      <c r="C85" s="45"/>
      <c r="D85" s="1"/>
      <c r="E85" s="1"/>
      <c r="F85" s="1"/>
      <c r="G85" s="1"/>
      <c r="H85" s="1"/>
      <c r="I85" s="19"/>
      <c r="J85" s="46"/>
      <c r="K85" s="25"/>
    </row>
    <row r="86" spans="1:11" s="24" customFormat="1" x14ac:dyDescent="0.25">
      <c r="A86" s="1"/>
      <c r="B86" s="1"/>
      <c r="C86" s="45"/>
      <c r="D86" s="1"/>
      <c r="E86" s="1"/>
      <c r="F86" s="1"/>
      <c r="G86" s="1"/>
      <c r="H86" s="1"/>
      <c r="I86" s="19"/>
      <c r="J86" s="46"/>
      <c r="K86" s="25"/>
    </row>
    <row r="87" spans="1:11" s="24" customFormat="1" x14ac:dyDescent="0.25">
      <c r="A87" s="1"/>
      <c r="B87" s="1"/>
      <c r="C87" s="45"/>
      <c r="D87" s="1"/>
      <c r="E87" s="1"/>
      <c r="F87" s="1"/>
      <c r="G87" s="1"/>
      <c r="H87" s="1"/>
      <c r="I87" s="19"/>
      <c r="J87" s="46"/>
      <c r="K87" s="25"/>
    </row>
    <row r="88" spans="1:11" s="24" customFormat="1" x14ac:dyDescent="0.25">
      <c r="A88" s="1"/>
      <c r="B88" s="1"/>
      <c r="C88" s="45"/>
      <c r="D88" s="1"/>
      <c r="E88" s="1"/>
      <c r="F88" s="1"/>
      <c r="G88" s="1"/>
      <c r="H88" s="1"/>
      <c r="I88" s="19"/>
      <c r="J88" s="46"/>
      <c r="K88" s="25"/>
    </row>
    <row r="89" spans="1:11" s="24" customFormat="1" x14ac:dyDescent="0.25">
      <c r="A89" s="1"/>
      <c r="B89" s="1"/>
      <c r="C89" s="45"/>
      <c r="D89" s="1"/>
      <c r="E89" s="1"/>
      <c r="F89" s="1"/>
      <c r="G89" s="1"/>
      <c r="H89" s="1"/>
      <c r="I89" s="19"/>
      <c r="J89" s="46"/>
      <c r="K89" s="25"/>
    </row>
    <row r="90" spans="1:11" s="24" customFormat="1" x14ac:dyDescent="0.25">
      <c r="A90" s="1"/>
      <c r="B90" s="1"/>
      <c r="C90" s="45"/>
      <c r="D90" s="1"/>
      <c r="E90" s="1"/>
      <c r="F90" s="1"/>
      <c r="G90" s="1"/>
      <c r="H90" s="1"/>
      <c r="I90" s="19"/>
      <c r="J90" s="46"/>
      <c r="K90" s="25"/>
    </row>
    <row r="91" spans="1:11" s="24" customFormat="1" x14ac:dyDescent="0.25">
      <c r="A91" s="1"/>
      <c r="B91" s="1"/>
      <c r="C91" s="45"/>
      <c r="D91" s="1"/>
      <c r="E91" s="1"/>
      <c r="F91" s="1"/>
      <c r="G91" s="1"/>
      <c r="H91" s="1"/>
      <c r="I91" s="19"/>
      <c r="J91" s="46"/>
      <c r="K91" s="25"/>
    </row>
    <row r="92" spans="1:11" s="24" customFormat="1" x14ac:dyDescent="0.25">
      <c r="A92" s="1"/>
      <c r="B92" s="1"/>
      <c r="C92" s="45"/>
      <c r="D92" s="1"/>
      <c r="E92" s="1"/>
      <c r="F92" s="1"/>
      <c r="G92" s="1"/>
      <c r="H92" s="1"/>
      <c r="I92" s="19"/>
      <c r="J92" s="46"/>
      <c r="K92" s="25"/>
    </row>
    <row r="93" spans="1:11" s="24" customFormat="1" x14ac:dyDescent="0.25">
      <c r="A93" s="1"/>
      <c r="B93" s="1"/>
      <c r="C93" s="45"/>
      <c r="D93" s="1"/>
      <c r="E93" s="1"/>
      <c r="F93" s="1"/>
      <c r="G93" s="1"/>
      <c r="H93" s="1"/>
      <c r="I93" s="19"/>
      <c r="J93" s="46"/>
      <c r="K93" s="25"/>
    </row>
    <row r="94" spans="1:11" s="24" customFormat="1" x14ac:dyDescent="0.25">
      <c r="A94" s="1"/>
      <c r="B94" s="1"/>
      <c r="C94" s="45"/>
      <c r="D94" s="1"/>
      <c r="E94" s="1"/>
      <c r="F94" s="1"/>
      <c r="G94" s="1"/>
      <c r="H94" s="1"/>
      <c r="I94" s="19"/>
      <c r="J94" s="46"/>
      <c r="K94" s="25"/>
    </row>
    <row r="95" spans="1:11" s="24" customFormat="1" x14ac:dyDescent="0.25">
      <c r="A95" s="1"/>
      <c r="B95" s="1"/>
      <c r="C95" s="45"/>
      <c r="D95" s="1"/>
      <c r="E95" s="1"/>
      <c r="F95" s="1"/>
      <c r="G95" s="1"/>
      <c r="H95" s="1"/>
      <c r="I95" s="19"/>
      <c r="J95" s="46"/>
      <c r="K95" s="25"/>
    </row>
    <row r="96" spans="1:11" s="24" customFormat="1" x14ac:dyDescent="0.25">
      <c r="A96" s="1"/>
      <c r="B96" s="1"/>
      <c r="C96" s="45"/>
      <c r="D96" s="1"/>
      <c r="E96" s="1"/>
      <c r="F96" s="1"/>
      <c r="G96" s="1"/>
      <c r="H96" s="1"/>
      <c r="I96" s="19"/>
      <c r="J96" s="46"/>
      <c r="K96" s="25"/>
    </row>
    <row r="97" spans="1:11" s="24" customFormat="1" x14ac:dyDescent="0.25">
      <c r="A97" s="1"/>
      <c r="B97" s="1"/>
      <c r="C97" s="45"/>
      <c r="D97" s="1"/>
      <c r="E97" s="1"/>
      <c r="F97" s="1"/>
      <c r="G97" s="1"/>
      <c r="H97" s="1"/>
      <c r="I97" s="19"/>
      <c r="J97" s="46"/>
      <c r="K97" s="25"/>
    </row>
    <row r="98" spans="1:11" s="24" customFormat="1" x14ac:dyDescent="0.25">
      <c r="A98" s="1"/>
      <c r="B98" s="1"/>
      <c r="C98" s="45"/>
      <c r="D98" s="1"/>
      <c r="E98" s="1"/>
      <c r="F98" s="1"/>
      <c r="G98" s="1"/>
      <c r="H98" s="1"/>
      <c r="I98" s="19"/>
      <c r="J98" s="46"/>
      <c r="K98" s="25"/>
    </row>
    <row r="99" spans="1:11" s="24" customFormat="1" x14ac:dyDescent="0.25">
      <c r="A99" s="1"/>
      <c r="B99" s="1"/>
      <c r="C99" s="45"/>
      <c r="D99" s="1"/>
      <c r="E99" s="1"/>
      <c r="F99" s="1"/>
      <c r="G99" s="1"/>
      <c r="H99" s="1"/>
      <c r="I99" s="19"/>
      <c r="J99" s="46"/>
      <c r="K99" s="25"/>
    </row>
    <row r="100" spans="1:11" s="24" customFormat="1" x14ac:dyDescent="0.25">
      <c r="A100" s="1"/>
      <c r="B100" s="1"/>
      <c r="C100" s="45"/>
      <c r="D100" s="1"/>
      <c r="E100" s="1"/>
      <c r="F100" s="1"/>
      <c r="G100" s="1"/>
      <c r="H100" s="1"/>
      <c r="I100" s="19"/>
      <c r="J100" s="46"/>
      <c r="K100" s="25"/>
    </row>
    <row r="101" spans="1:11" s="24" customFormat="1" x14ac:dyDescent="0.25">
      <c r="A101" s="1"/>
      <c r="B101" s="1"/>
      <c r="C101" s="45"/>
      <c r="D101" s="1"/>
      <c r="E101" s="1"/>
      <c r="F101" s="1"/>
      <c r="G101" s="1"/>
      <c r="H101" s="1"/>
      <c r="I101" s="19"/>
      <c r="J101" s="46"/>
      <c r="K101" s="25"/>
    </row>
    <row r="102" spans="1:11" s="24" customFormat="1" x14ac:dyDescent="0.25">
      <c r="A102" s="1"/>
      <c r="B102" s="1"/>
      <c r="C102" s="45"/>
      <c r="D102" s="1"/>
      <c r="E102" s="1"/>
      <c r="F102" s="1"/>
      <c r="G102" s="1"/>
      <c r="H102" s="1"/>
      <c r="I102" s="19"/>
      <c r="J102" s="46"/>
      <c r="K102" s="25"/>
    </row>
    <row r="103" spans="1:11" s="24" customFormat="1" x14ac:dyDescent="0.25">
      <c r="A103" s="1"/>
      <c r="B103" s="1"/>
      <c r="C103" s="45"/>
      <c r="D103" s="1"/>
      <c r="E103" s="1"/>
      <c r="F103" s="1"/>
      <c r="G103" s="1"/>
      <c r="H103" s="1"/>
      <c r="I103" s="19"/>
      <c r="J103" s="46"/>
      <c r="K103" s="25"/>
    </row>
    <row r="104" spans="1:11" s="24" customFormat="1" x14ac:dyDescent="0.25">
      <c r="A104" s="1"/>
      <c r="B104" s="1"/>
      <c r="C104" s="45"/>
      <c r="D104" s="1"/>
      <c r="E104" s="1"/>
      <c r="F104" s="1"/>
      <c r="G104" s="1"/>
      <c r="H104" s="1"/>
      <c r="I104" s="19"/>
      <c r="J104" s="46"/>
      <c r="K104" s="25"/>
    </row>
    <row r="105" spans="1:11" s="24" customFormat="1" x14ac:dyDescent="0.25">
      <c r="A105" s="1"/>
      <c r="B105" s="1"/>
      <c r="C105" s="45"/>
      <c r="D105" s="1"/>
      <c r="E105" s="1"/>
      <c r="F105" s="1"/>
      <c r="G105" s="1"/>
      <c r="H105" s="1"/>
      <c r="I105" s="19"/>
      <c r="J105" s="46"/>
      <c r="K105" s="25"/>
    </row>
    <row r="106" spans="1:11" s="24" customFormat="1" x14ac:dyDescent="0.25">
      <c r="A106" s="1"/>
      <c r="B106" s="1"/>
      <c r="C106" s="45"/>
      <c r="D106" s="1"/>
      <c r="E106" s="1"/>
      <c r="F106" s="1"/>
      <c r="G106" s="1"/>
      <c r="H106" s="1"/>
      <c r="I106" s="19"/>
      <c r="J106" s="46"/>
      <c r="K106" s="25"/>
    </row>
    <row r="107" spans="1:11" s="24" customFormat="1" x14ac:dyDescent="0.25">
      <c r="A107" s="1"/>
      <c r="B107" s="1"/>
      <c r="C107" s="45"/>
      <c r="D107" s="1"/>
      <c r="E107" s="1"/>
      <c r="F107" s="1"/>
      <c r="G107" s="1"/>
      <c r="H107" s="1"/>
      <c r="I107" s="19"/>
      <c r="J107" s="46"/>
      <c r="K107" s="25"/>
    </row>
    <row r="108" spans="1:11" s="24" customFormat="1" x14ac:dyDescent="0.25">
      <c r="A108" s="1"/>
      <c r="B108" s="1"/>
      <c r="C108" s="45"/>
      <c r="D108" s="1"/>
      <c r="E108" s="1"/>
      <c r="F108" s="1"/>
      <c r="G108" s="1"/>
      <c r="H108" s="1"/>
      <c r="I108" s="19"/>
      <c r="J108" s="46"/>
      <c r="K108" s="25"/>
    </row>
    <row r="109" spans="1:11" s="24" customFormat="1" x14ac:dyDescent="0.25">
      <c r="A109" s="1"/>
      <c r="B109" s="1"/>
      <c r="C109" s="45"/>
      <c r="D109" s="1"/>
      <c r="E109" s="1"/>
      <c r="F109" s="1"/>
      <c r="G109" s="1"/>
      <c r="H109" s="1"/>
      <c r="I109" s="19"/>
      <c r="J109" s="46"/>
      <c r="K109" s="25"/>
    </row>
    <row r="110" spans="1:11" s="24" customFormat="1" x14ac:dyDescent="0.25">
      <c r="A110" s="1"/>
      <c r="B110" s="1"/>
      <c r="C110" s="45"/>
      <c r="D110" s="1"/>
      <c r="E110" s="1"/>
      <c r="F110" s="1"/>
      <c r="G110" s="1"/>
      <c r="H110" s="1"/>
      <c r="I110" s="19"/>
      <c r="J110" s="46"/>
      <c r="K110" s="25"/>
    </row>
    <row r="111" spans="1:11" s="24" customFormat="1" x14ac:dyDescent="0.25">
      <c r="A111" s="1"/>
      <c r="B111" s="1"/>
      <c r="C111" s="45"/>
      <c r="D111" s="1"/>
      <c r="E111" s="1"/>
      <c r="F111" s="1"/>
      <c r="G111" s="1"/>
      <c r="H111" s="1"/>
      <c r="I111" s="19"/>
      <c r="J111" s="46"/>
      <c r="K111" s="25"/>
    </row>
    <row r="112" spans="1:11" s="24" customFormat="1" x14ac:dyDescent="0.25">
      <c r="A112" s="1"/>
      <c r="B112" s="1"/>
      <c r="C112" s="45"/>
      <c r="D112" s="1"/>
      <c r="E112" s="1"/>
      <c r="F112" s="1"/>
      <c r="G112" s="1"/>
      <c r="H112" s="1"/>
      <c r="I112" s="19"/>
      <c r="J112" s="46"/>
      <c r="K112" s="25"/>
    </row>
    <row r="113" spans="1:11" s="24" customFormat="1" x14ac:dyDescent="0.25">
      <c r="A113" s="1"/>
      <c r="B113" s="1"/>
      <c r="C113" s="45"/>
      <c r="D113" s="1"/>
      <c r="E113" s="1"/>
      <c r="F113" s="1"/>
      <c r="G113" s="1"/>
      <c r="H113" s="1"/>
      <c r="I113" s="19"/>
      <c r="J113" s="46"/>
      <c r="K113" s="25"/>
    </row>
    <row r="114" spans="1:11" s="24" customFormat="1" x14ac:dyDescent="0.25">
      <c r="A114" s="1"/>
      <c r="B114" s="1"/>
      <c r="C114" s="45"/>
      <c r="D114" s="1"/>
      <c r="E114" s="1"/>
      <c r="F114" s="1"/>
      <c r="G114" s="1"/>
      <c r="H114" s="1"/>
      <c r="I114" s="19"/>
      <c r="J114" s="46"/>
      <c r="K114" s="25"/>
    </row>
    <row r="115" spans="1:11" s="24" customFormat="1" x14ac:dyDescent="0.25">
      <c r="A115" s="1"/>
      <c r="B115" s="1"/>
      <c r="C115" s="45"/>
      <c r="D115" s="1"/>
      <c r="E115" s="1"/>
      <c r="F115" s="1"/>
      <c r="G115" s="1"/>
      <c r="H115" s="1"/>
      <c r="I115" s="19"/>
      <c r="J115" s="46"/>
      <c r="K115" s="25"/>
    </row>
    <row r="116" spans="1:11" s="24" customFormat="1" x14ac:dyDescent="0.25">
      <c r="A116" s="1"/>
      <c r="B116" s="1"/>
      <c r="C116" s="45"/>
      <c r="D116" s="1"/>
      <c r="E116" s="1"/>
      <c r="F116" s="1"/>
      <c r="G116" s="1"/>
      <c r="H116" s="1"/>
      <c r="I116" s="19"/>
      <c r="J116" s="46"/>
      <c r="K116" s="25"/>
    </row>
    <row r="117" spans="1:11" s="24" customFormat="1" x14ac:dyDescent="0.25">
      <c r="A117" s="1"/>
      <c r="B117" s="1"/>
      <c r="C117" s="45"/>
      <c r="D117" s="1"/>
      <c r="E117" s="1"/>
      <c r="F117" s="1"/>
      <c r="G117" s="1"/>
      <c r="H117" s="1"/>
      <c r="I117" s="19"/>
      <c r="J117" s="46"/>
      <c r="K117" s="25"/>
    </row>
    <row r="118" spans="1:11" s="24" customFormat="1" x14ac:dyDescent="0.25">
      <c r="A118" s="1"/>
      <c r="B118" s="1"/>
      <c r="C118" s="45"/>
      <c r="D118" s="1"/>
      <c r="E118" s="1"/>
      <c r="F118" s="1"/>
      <c r="G118" s="1"/>
      <c r="H118" s="1"/>
      <c r="I118" s="19"/>
      <c r="J118" s="46"/>
      <c r="K118" s="25"/>
    </row>
    <row r="119" spans="1:11" s="24" customFormat="1" x14ac:dyDescent="0.25">
      <c r="A119" s="1"/>
      <c r="B119" s="1"/>
      <c r="C119" s="45"/>
      <c r="D119" s="1"/>
      <c r="E119" s="1"/>
      <c r="F119" s="1"/>
      <c r="G119" s="1"/>
      <c r="H119" s="1"/>
      <c r="I119" s="19"/>
      <c r="J119" s="46"/>
      <c r="K119" s="25"/>
    </row>
    <row r="120" spans="1:11" s="24" customFormat="1" x14ac:dyDescent="0.25">
      <c r="A120" s="1"/>
      <c r="B120" s="1"/>
      <c r="C120" s="45"/>
      <c r="D120" s="1"/>
      <c r="E120" s="1"/>
      <c r="F120" s="1"/>
      <c r="G120" s="1"/>
      <c r="H120" s="1"/>
      <c r="I120" s="19"/>
      <c r="J120" s="46"/>
      <c r="K120" s="25"/>
    </row>
    <row r="121" spans="1:11" s="24" customFormat="1" x14ac:dyDescent="0.25">
      <c r="A121" s="1"/>
      <c r="B121" s="1"/>
      <c r="C121" s="45"/>
      <c r="D121" s="1"/>
      <c r="E121" s="1"/>
      <c r="F121" s="1"/>
      <c r="G121" s="1"/>
      <c r="H121" s="1"/>
      <c r="I121" s="19"/>
      <c r="J121" s="46"/>
      <c r="K121" s="25"/>
    </row>
    <row r="122" spans="1:11" s="24" customFormat="1" x14ac:dyDescent="0.25">
      <c r="A122" s="1"/>
      <c r="B122" s="1"/>
      <c r="C122" s="45"/>
      <c r="D122" s="1"/>
      <c r="E122" s="1"/>
      <c r="F122" s="1"/>
      <c r="G122" s="1"/>
      <c r="H122" s="1"/>
      <c r="I122" s="19"/>
      <c r="J122" s="46"/>
      <c r="K122" s="25"/>
    </row>
    <row r="123" spans="1:11" s="24" customFormat="1" x14ac:dyDescent="0.25">
      <c r="A123" s="1"/>
      <c r="B123" s="1"/>
      <c r="C123" s="45"/>
      <c r="D123" s="1"/>
      <c r="E123" s="1"/>
      <c r="F123" s="1"/>
      <c r="G123" s="1"/>
      <c r="H123" s="1"/>
      <c r="I123" s="19"/>
      <c r="J123" s="46"/>
      <c r="K123" s="25"/>
    </row>
    <row r="124" spans="1:11" s="24" customFormat="1" x14ac:dyDescent="0.25">
      <c r="A124" s="1"/>
      <c r="B124" s="1"/>
      <c r="C124" s="45"/>
      <c r="D124" s="1"/>
      <c r="E124" s="1"/>
      <c r="F124" s="1"/>
      <c r="G124" s="1"/>
      <c r="H124" s="1"/>
      <c r="I124" s="19"/>
      <c r="J124" s="46"/>
      <c r="K124" s="25"/>
    </row>
    <row r="125" spans="1:11" s="24" customFormat="1" x14ac:dyDescent="0.25">
      <c r="A125" s="1"/>
      <c r="B125" s="1"/>
      <c r="C125" s="45"/>
      <c r="D125" s="1"/>
      <c r="E125" s="1"/>
      <c r="F125" s="1"/>
      <c r="G125" s="1"/>
      <c r="H125" s="1"/>
      <c r="I125" s="19"/>
      <c r="J125" s="46"/>
      <c r="K125" s="25"/>
    </row>
    <row r="126" spans="1:11" s="24" customFormat="1" x14ac:dyDescent="0.25">
      <c r="A126" s="1"/>
      <c r="B126" s="1"/>
      <c r="C126" s="45"/>
      <c r="D126" s="1"/>
      <c r="E126" s="1"/>
      <c r="F126" s="1"/>
      <c r="G126" s="1"/>
      <c r="H126" s="1"/>
      <c r="I126" s="19"/>
      <c r="J126" s="46"/>
      <c r="K126" s="25"/>
    </row>
    <row r="127" spans="1:11" s="24" customFormat="1" x14ac:dyDescent="0.25">
      <c r="A127" s="1"/>
      <c r="B127" s="1"/>
      <c r="C127" s="45"/>
      <c r="D127" s="1"/>
      <c r="E127" s="1"/>
      <c r="F127" s="1"/>
      <c r="G127" s="1"/>
      <c r="H127" s="1"/>
      <c r="I127" s="19"/>
      <c r="J127" s="46"/>
      <c r="K127" s="25"/>
    </row>
    <row r="128" spans="1:11" s="24" customFormat="1" x14ac:dyDescent="0.25">
      <c r="A128" s="1"/>
      <c r="B128" s="1"/>
      <c r="C128" s="45"/>
      <c r="D128" s="1"/>
      <c r="E128" s="1"/>
      <c r="F128" s="1"/>
      <c r="G128" s="1"/>
      <c r="H128" s="1"/>
      <c r="I128" s="19"/>
      <c r="J128" s="46"/>
      <c r="K128" s="25"/>
    </row>
    <row r="129" spans="1:11" s="24" customFormat="1" x14ac:dyDescent="0.25">
      <c r="A129" s="1"/>
      <c r="B129" s="1"/>
      <c r="C129" s="45"/>
      <c r="D129" s="1"/>
      <c r="E129" s="1"/>
      <c r="F129" s="1"/>
      <c r="G129" s="1"/>
      <c r="H129" s="1"/>
      <c r="I129" s="19"/>
      <c r="J129" s="46"/>
      <c r="K129" s="25"/>
    </row>
    <row r="130" spans="1:11" s="24" customFormat="1" x14ac:dyDescent="0.25">
      <c r="A130" s="1"/>
      <c r="B130" s="1"/>
      <c r="C130" s="45"/>
      <c r="D130" s="1"/>
      <c r="E130" s="1"/>
      <c r="F130" s="1"/>
      <c r="G130" s="1"/>
      <c r="H130" s="1"/>
      <c r="I130" s="19"/>
      <c r="J130" s="46"/>
      <c r="K130" s="25"/>
    </row>
    <row r="131" spans="1:11" s="24" customFormat="1" x14ac:dyDescent="0.25">
      <c r="A131" s="1"/>
      <c r="B131" s="1"/>
      <c r="C131" s="45"/>
      <c r="D131" s="1"/>
      <c r="E131" s="1"/>
      <c r="F131" s="1"/>
      <c r="G131" s="1"/>
      <c r="H131" s="1"/>
      <c r="I131" s="19"/>
      <c r="J131" s="46"/>
      <c r="K131" s="25"/>
    </row>
    <row r="132" spans="1:11" s="24" customFormat="1" x14ac:dyDescent="0.25">
      <c r="A132" s="1"/>
      <c r="B132" s="1"/>
      <c r="C132" s="45"/>
      <c r="D132" s="1"/>
      <c r="E132" s="1"/>
      <c r="F132" s="1"/>
      <c r="G132" s="1"/>
      <c r="H132" s="1"/>
      <c r="I132" s="19"/>
      <c r="J132" s="46"/>
      <c r="K132" s="25"/>
    </row>
    <row r="133" spans="1:11" s="24" customFormat="1" x14ac:dyDescent="0.25">
      <c r="A133" s="1"/>
      <c r="B133" s="1"/>
      <c r="C133" s="45"/>
      <c r="D133" s="1"/>
      <c r="E133" s="1"/>
      <c r="F133" s="1"/>
      <c r="G133" s="1"/>
      <c r="H133" s="1"/>
      <c r="I133" s="19"/>
      <c r="J133" s="46"/>
      <c r="K133" s="25"/>
    </row>
    <row r="134" spans="1:11" s="24" customFormat="1" x14ac:dyDescent="0.25">
      <c r="A134" s="1"/>
      <c r="B134" s="1"/>
      <c r="C134" s="45"/>
      <c r="D134" s="1"/>
      <c r="E134" s="1"/>
      <c r="F134" s="1"/>
      <c r="G134" s="1"/>
      <c r="H134" s="1"/>
      <c r="I134" s="19"/>
      <c r="J134" s="46"/>
      <c r="K134" s="25"/>
    </row>
    <row r="135" spans="1:11" s="24" customFormat="1" x14ac:dyDescent="0.25">
      <c r="A135" s="1"/>
      <c r="B135" s="1"/>
      <c r="C135" s="45"/>
      <c r="D135" s="1"/>
      <c r="E135" s="1"/>
      <c r="F135" s="1"/>
      <c r="G135" s="1"/>
      <c r="H135" s="1"/>
      <c r="I135" s="19"/>
      <c r="J135" s="46"/>
      <c r="K135" s="25"/>
    </row>
    <row r="136" spans="1:11" s="24" customFormat="1" x14ac:dyDescent="0.25">
      <c r="A136" s="1"/>
      <c r="B136" s="1"/>
      <c r="C136" s="45"/>
      <c r="D136" s="1"/>
      <c r="E136" s="1"/>
      <c r="F136" s="1"/>
      <c r="G136" s="1"/>
      <c r="H136" s="1"/>
      <c r="I136" s="19"/>
      <c r="J136" s="46"/>
      <c r="K136" s="25"/>
    </row>
    <row r="137" spans="1:11" s="24" customFormat="1" x14ac:dyDescent="0.25">
      <c r="A137" s="1"/>
      <c r="B137" s="1"/>
      <c r="C137" s="45"/>
      <c r="D137" s="1"/>
      <c r="E137" s="1"/>
      <c r="F137" s="1"/>
      <c r="G137" s="1"/>
      <c r="H137" s="1"/>
      <c r="I137" s="19"/>
      <c r="J137" s="46"/>
      <c r="K137" s="25"/>
    </row>
    <row r="138" spans="1:11" s="24" customFormat="1" x14ac:dyDescent="0.25">
      <c r="A138" s="1"/>
      <c r="B138" s="1"/>
      <c r="C138" s="45"/>
      <c r="D138" s="1"/>
      <c r="E138" s="1"/>
      <c r="F138" s="1"/>
      <c r="G138" s="1"/>
      <c r="H138" s="1"/>
      <c r="I138" s="19"/>
      <c r="J138" s="46"/>
      <c r="K138" s="25"/>
    </row>
    <row r="139" spans="1:11" s="24" customFormat="1" x14ac:dyDescent="0.25">
      <c r="A139" s="1"/>
      <c r="B139" s="1"/>
      <c r="C139" s="45"/>
      <c r="D139" s="1"/>
      <c r="E139" s="1"/>
      <c r="F139" s="1"/>
      <c r="G139" s="1"/>
      <c r="H139" s="1"/>
      <c r="I139" s="19"/>
      <c r="J139" s="46"/>
      <c r="K139" s="25"/>
    </row>
    <row r="140" spans="1:11" s="24" customFormat="1" x14ac:dyDescent="0.25">
      <c r="A140" s="1"/>
      <c r="B140" s="1"/>
      <c r="C140" s="45"/>
      <c r="D140" s="1"/>
      <c r="E140" s="1"/>
      <c r="F140" s="1"/>
      <c r="G140" s="1"/>
      <c r="H140" s="1"/>
      <c r="I140" s="19"/>
      <c r="J140" s="46"/>
      <c r="K140" s="25"/>
    </row>
    <row r="141" spans="1:11" s="24" customFormat="1" x14ac:dyDescent="0.25">
      <c r="A141" s="1"/>
      <c r="B141" s="1"/>
      <c r="C141" s="45"/>
      <c r="D141" s="1"/>
      <c r="E141" s="1"/>
      <c r="F141" s="1"/>
      <c r="G141" s="1"/>
      <c r="H141" s="1"/>
      <c r="I141" s="19"/>
      <c r="J141" s="46"/>
      <c r="K141" s="25"/>
    </row>
    <row r="142" spans="1:11" s="24" customFormat="1" x14ac:dyDescent="0.25">
      <c r="A142" s="1"/>
      <c r="B142" s="1"/>
      <c r="C142" s="45"/>
      <c r="D142" s="1"/>
      <c r="E142" s="1"/>
      <c r="F142" s="1"/>
      <c r="G142" s="1"/>
      <c r="H142" s="1"/>
      <c r="I142" s="19"/>
      <c r="J142" s="46"/>
      <c r="K142" s="25"/>
    </row>
    <row r="143" spans="1:11" s="24" customFormat="1" x14ac:dyDescent="0.25">
      <c r="A143" s="1"/>
      <c r="B143" s="1"/>
      <c r="C143" s="45"/>
      <c r="D143" s="1"/>
      <c r="E143" s="1"/>
      <c r="F143" s="1"/>
      <c r="G143" s="1"/>
      <c r="H143" s="1"/>
      <c r="I143" s="19"/>
      <c r="J143" s="46"/>
      <c r="K143" s="25"/>
    </row>
    <row r="144" spans="1:11" s="24" customFormat="1" x14ac:dyDescent="0.25">
      <c r="A144" s="1"/>
      <c r="B144" s="1"/>
      <c r="C144" s="45"/>
      <c r="D144" s="1"/>
      <c r="E144" s="1"/>
      <c r="F144" s="1"/>
      <c r="G144" s="1"/>
      <c r="H144" s="1"/>
      <c r="I144" s="19"/>
      <c r="J144" s="46"/>
      <c r="K144" s="25"/>
    </row>
    <row r="145" spans="1:11" s="24" customFormat="1" x14ac:dyDescent="0.25">
      <c r="A145" s="1"/>
      <c r="B145" s="1"/>
      <c r="C145" s="45"/>
      <c r="D145" s="1"/>
      <c r="E145" s="1"/>
      <c r="F145" s="1"/>
      <c r="G145" s="1"/>
      <c r="H145" s="1"/>
      <c r="I145" s="19"/>
      <c r="J145" s="46"/>
      <c r="K145" s="25"/>
    </row>
    <row r="146" spans="1:11" s="24" customFormat="1" x14ac:dyDescent="0.25">
      <c r="A146" s="1"/>
      <c r="B146" s="1"/>
      <c r="C146" s="45"/>
      <c r="D146" s="1"/>
      <c r="E146" s="1"/>
      <c r="F146" s="1"/>
      <c r="G146" s="1"/>
      <c r="H146" s="1"/>
      <c r="I146" s="19"/>
      <c r="J146" s="46"/>
      <c r="K146" s="25"/>
    </row>
    <row r="147" spans="1:11" s="24" customFormat="1" x14ac:dyDescent="0.25">
      <c r="A147" s="1"/>
      <c r="B147" s="1"/>
      <c r="C147" s="45"/>
      <c r="D147" s="1"/>
      <c r="E147" s="1"/>
      <c r="F147" s="1"/>
      <c r="G147" s="1"/>
      <c r="H147" s="1"/>
      <c r="I147" s="19"/>
      <c r="J147" s="46"/>
      <c r="K147" s="25"/>
    </row>
    <row r="148" spans="1:11" s="24" customFormat="1" x14ac:dyDescent="0.25">
      <c r="A148" s="1"/>
      <c r="B148" s="1"/>
      <c r="C148" s="45"/>
      <c r="D148" s="1"/>
      <c r="E148" s="1"/>
      <c r="F148" s="1"/>
      <c r="G148" s="1"/>
      <c r="H148" s="1"/>
      <c r="I148" s="19"/>
      <c r="J148" s="46"/>
      <c r="K148" s="25"/>
    </row>
    <row r="149" spans="1:11" s="24" customFormat="1" x14ac:dyDescent="0.25">
      <c r="A149" s="1"/>
      <c r="B149" s="1"/>
      <c r="C149" s="45"/>
      <c r="D149" s="1"/>
      <c r="E149" s="1"/>
      <c r="F149" s="1"/>
      <c r="G149" s="1"/>
      <c r="H149" s="1"/>
      <c r="I149" s="19"/>
      <c r="J149" s="46"/>
      <c r="K149" s="25"/>
    </row>
    <row r="150" spans="1:11" s="24" customFormat="1" x14ac:dyDescent="0.25">
      <c r="A150" s="1"/>
      <c r="B150" s="1"/>
      <c r="C150" s="45"/>
      <c r="D150" s="1"/>
      <c r="E150" s="1"/>
      <c r="F150" s="1"/>
      <c r="G150" s="1"/>
      <c r="H150" s="1"/>
      <c r="I150" s="19"/>
      <c r="J150" s="46"/>
      <c r="K150" s="25"/>
    </row>
    <row r="151" spans="1:11" s="24" customFormat="1" x14ac:dyDescent="0.25">
      <c r="A151" s="1"/>
      <c r="B151" s="1"/>
      <c r="C151" s="45"/>
      <c r="D151" s="1"/>
      <c r="E151" s="1"/>
      <c r="F151" s="1"/>
      <c r="G151" s="1"/>
      <c r="H151" s="1"/>
      <c r="I151" s="19"/>
      <c r="J151" s="46"/>
      <c r="K151" s="25"/>
    </row>
    <row r="152" spans="1:11" s="24" customFormat="1" x14ac:dyDescent="0.25">
      <c r="A152" s="1"/>
      <c r="B152" s="1"/>
      <c r="C152" s="45"/>
      <c r="D152" s="1"/>
      <c r="E152" s="1"/>
      <c r="F152" s="1"/>
      <c r="G152" s="1"/>
      <c r="H152" s="1"/>
      <c r="I152" s="19"/>
      <c r="J152" s="46"/>
      <c r="K152" s="25"/>
    </row>
    <row r="153" spans="1:11" s="24" customFormat="1" x14ac:dyDescent="0.25">
      <c r="A153" s="1"/>
      <c r="B153" s="1"/>
      <c r="C153" s="45"/>
      <c r="D153" s="1"/>
      <c r="E153" s="1"/>
      <c r="F153" s="1"/>
      <c r="G153" s="1"/>
      <c r="H153" s="1"/>
      <c r="I153" s="19"/>
      <c r="J153" s="46"/>
      <c r="K153" s="25"/>
    </row>
    <row r="154" spans="1:11" s="24" customFormat="1" x14ac:dyDescent="0.25">
      <c r="A154" s="1"/>
      <c r="B154" s="1"/>
      <c r="C154" s="45"/>
      <c r="D154" s="1"/>
      <c r="E154" s="1"/>
      <c r="F154" s="1"/>
      <c r="G154" s="1"/>
      <c r="H154" s="1"/>
      <c r="I154" s="19"/>
      <c r="J154" s="46"/>
      <c r="K154" s="25"/>
    </row>
    <row r="155" spans="1:11" s="24" customFormat="1" x14ac:dyDescent="0.25">
      <c r="A155" s="1"/>
      <c r="B155" s="1"/>
      <c r="C155" s="45"/>
      <c r="D155" s="1"/>
      <c r="E155" s="1"/>
      <c r="F155" s="1"/>
      <c r="G155" s="1"/>
      <c r="H155" s="1"/>
      <c r="I155" s="19"/>
      <c r="J155" s="46"/>
      <c r="K155" s="25"/>
    </row>
    <row r="156" spans="1:11" s="24" customFormat="1" x14ac:dyDescent="0.25">
      <c r="A156" s="1"/>
      <c r="B156" s="1"/>
      <c r="C156" s="45"/>
      <c r="D156" s="1"/>
      <c r="E156" s="1"/>
      <c r="F156" s="1"/>
      <c r="G156" s="1"/>
      <c r="H156" s="1"/>
      <c r="I156" s="19"/>
      <c r="J156" s="46"/>
      <c r="K156" s="25"/>
    </row>
    <row r="157" spans="1:11" s="24" customFormat="1" x14ac:dyDescent="0.25">
      <c r="A157" s="1"/>
      <c r="B157" s="1"/>
      <c r="C157" s="45"/>
      <c r="D157" s="1"/>
      <c r="E157" s="1"/>
      <c r="F157" s="1"/>
      <c r="G157" s="1"/>
      <c r="H157" s="1"/>
      <c r="I157" s="19"/>
      <c r="J157" s="46"/>
      <c r="K157" s="25"/>
    </row>
    <row r="158" spans="1:11" s="24" customFormat="1" x14ac:dyDescent="0.25">
      <c r="A158" s="1"/>
      <c r="B158" s="1"/>
      <c r="C158" s="45"/>
      <c r="D158" s="1"/>
      <c r="E158" s="1"/>
      <c r="F158" s="1"/>
      <c r="G158" s="1"/>
      <c r="H158" s="1"/>
      <c r="I158" s="19"/>
      <c r="J158" s="46"/>
      <c r="K158" s="25"/>
    </row>
    <row r="159" spans="1:11" s="24" customFormat="1" x14ac:dyDescent="0.25">
      <c r="A159" s="1"/>
      <c r="B159" s="1"/>
      <c r="C159" s="45"/>
      <c r="D159" s="1"/>
      <c r="E159" s="1"/>
      <c r="F159" s="1"/>
      <c r="G159" s="1"/>
      <c r="H159" s="1"/>
      <c r="I159" s="19"/>
      <c r="J159" s="46"/>
      <c r="K159" s="25"/>
    </row>
    <row r="160" spans="1:11" s="24" customFormat="1" x14ac:dyDescent="0.25">
      <c r="A160" s="1"/>
      <c r="B160" s="1"/>
      <c r="C160" s="45"/>
      <c r="D160" s="1"/>
      <c r="E160" s="1"/>
      <c r="F160" s="1"/>
      <c r="G160" s="1"/>
      <c r="H160" s="1"/>
      <c r="I160" s="19"/>
      <c r="J160" s="46"/>
      <c r="K160" s="25"/>
    </row>
    <row r="161" spans="1:11" s="24" customFormat="1" x14ac:dyDescent="0.25">
      <c r="A161" s="1"/>
      <c r="B161" s="1"/>
      <c r="C161" s="45"/>
      <c r="D161" s="1"/>
      <c r="E161" s="1"/>
      <c r="F161" s="1"/>
      <c r="G161" s="1"/>
      <c r="H161" s="1"/>
      <c r="I161" s="19"/>
      <c r="J161" s="46"/>
      <c r="K161" s="25"/>
    </row>
    <row r="162" spans="1:11" s="24" customFormat="1" x14ac:dyDescent="0.25">
      <c r="A162" s="1"/>
      <c r="B162" s="1"/>
      <c r="C162" s="45"/>
      <c r="D162" s="1"/>
      <c r="E162" s="1"/>
      <c r="F162" s="1"/>
      <c r="G162" s="1"/>
      <c r="H162" s="1"/>
      <c r="I162" s="19"/>
      <c r="J162" s="46"/>
      <c r="K162" s="25"/>
    </row>
    <row r="163" spans="1:11" s="24" customFormat="1" x14ac:dyDescent="0.25">
      <c r="A163" s="1"/>
      <c r="B163" s="1"/>
      <c r="C163" s="45"/>
      <c r="D163" s="1"/>
      <c r="E163" s="1"/>
      <c r="F163" s="1"/>
      <c r="G163" s="1"/>
      <c r="H163" s="1"/>
      <c r="I163" s="19"/>
      <c r="J163" s="46"/>
      <c r="K163" s="25"/>
    </row>
    <row r="164" spans="1:11" s="24" customFormat="1" x14ac:dyDescent="0.25">
      <c r="A164" s="1"/>
      <c r="B164" s="1"/>
      <c r="C164" s="45"/>
      <c r="D164" s="1"/>
      <c r="E164" s="1"/>
      <c r="F164" s="1"/>
      <c r="G164" s="1"/>
      <c r="H164" s="1"/>
      <c r="I164" s="19"/>
      <c r="J164" s="46"/>
      <c r="K164" s="25"/>
    </row>
    <row r="165" spans="1:11" s="24" customFormat="1" x14ac:dyDescent="0.25">
      <c r="A165" s="1"/>
      <c r="B165" s="1"/>
      <c r="C165" s="45"/>
      <c r="D165" s="1"/>
      <c r="E165" s="1"/>
      <c r="F165" s="1"/>
      <c r="G165" s="1"/>
      <c r="H165" s="1"/>
      <c r="I165" s="19"/>
      <c r="J165" s="46"/>
      <c r="K165" s="25"/>
    </row>
    <row r="166" spans="1:11" s="24" customFormat="1" x14ac:dyDescent="0.25">
      <c r="A166" s="1"/>
      <c r="B166" s="1"/>
      <c r="C166" s="45"/>
      <c r="D166" s="1"/>
      <c r="E166" s="1"/>
      <c r="F166" s="1"/>
      <c r="G166" s="1"/>
      <c r="H166" s="1"/>
      <c r="I166" s="19"/>
      <c r="J166" s="46"/>
      <c r="K166" s="25"/>
    </row>
    <row r="167" spans="1:11" s="24" customFormat="1" x14ac:dyDescent="0.25">
      <c r="A167" s="1"/>
      <c r="B167" s="1"/>
      <c r="C167" s="45"/>
      <c r="D167" s="1"/>
      <c r="E167" s="1"/>
      <c r="F167" s="1"/>
      <c r="G167" s="1"/>
      <c r="H167" s="1"/>
      <c r="I167" s="19"/>
      <c r="J167" s="46"/>
      <c r="K167" s="25"/>
    </row>
    <row r="168" spans="1:11" s="24" customFormat="1" x14ac:dyDescent="0.25">
      <c r="A168" s="1"/>
      <c r="B168" s="1"/>
      <c r="C168" s="45"/>
      <c r="D168" s="1"/>
      <c r="E168" s="1"/>
      <c r="F168" s="1"/>
      <c r="G168" s="1"/>
      <c r="H168" s="1"/>
      <c r="I168" s="19"/>
      <c r="J168" s="46"/>
      <c r="K168" s="25"/>
    </row>
    <row r="169" spans="1:11" s="24" customFormat="1" x14ac:dyDescent="0.25">
      <c r="A169" s="1"/>
      <c r="B169" s="1"/>
      <c r="C169" s="45"/>
      <c r="D169" s="1"/>
      <c r="E169" s="1"/>
      <c r="F169" s="1"/>
      <c r="G169" s="1"/>
      <c r="H169" s="1"/>
      <c r="I169" s="19"/>
      <c r="J169" s="46"/>
      <c r="K169" s="25"/>
    </row>
    <row r="170" spans="1:11" s="24" customFormat="1" x14ac:dyDescent="0.25">
      <c r="A170" s="1"/>
      <c r="B170" s="1"/>
      <c r="C170" s="45"/>
      <c r="D170" s="1"/>
      <c r="E170" s="1"/>
      <c r="F170" s="1"/>
      <c r="G170" s="1"/>
      <c r="H170" s="1"/>
      <c r="I170" s="19"/>
      <c r="J170" s="46"/>
      <c r="K170" s="25"/>
    </row>
    <row r="171" spans="1:11" s="24" customFormat="1" x14ac:dyDescent="0.25">
      <c r="A171" s="1"/>
      <c r="B171" s="1"/>
      <c r="C171" s="45"/>
      <c r="D171" s="1"/>
      <c r="E171" s="1"/>
      <c r="F171" s="1"/>
      <c r="G171" s="1"/>
      <c r="H171" s="1"/>
      <c r="I171" s="19"/>
      <c r="J171" s="46"/>
      <c r="K171" s="25"/>
    </row>
    <row r="172" spans="1:11" s="24" customFormat="1" x14ac:dyDescent="0.25">
      <c r="A172" s="1"/>
      <c r="B172" s="1"/>
      <c r="C172" s="45"/>
      <c r="D172" s="1"/>
      <c r="E172" s="1"/>
      <c r="F172" s="1"/>
      <c r="G172" s="1"/>
      <c r="H172" s="1"/>
      <c r="I172" s="19"/>
      <c r="J172" s="46"/>
      <c r="K172" s="25"/>
    </row>
    <row r="173" spans="1:11" s="24" customFormat="1" x14ac:dyDescent="0.25">
      <c r="A173" s="1"/>
      <c r="B173" s="1"/>
      <c r="C173" s="45"/>
      <c r="D173" s="1"/>
      <c r="E173" s="1"/>
      <c r="F173" s="1"/>
      <c r="G173" s="1"/>
      <c r="H173" s="1"/>
      <c r="I173" s="19"/>
      <c r="J173" s="46"/>
      <c r="K173" s="25"/>
    </row>
    <row r="174" spans="1:11" s="24" customFormat="1" x14ac:dyDescent="0.25">
      <c r="A174" s="1"/>
      <c r="B174" s="1"/>
      <c r="C174" s="45"/>
      <c r="D174" s="1"/>
      <c r="E174" s="1"/>
      <c r="F174" s="1"/>
      <c r="G174" s="1"/>
      <c r="H174" s="1"/>
      <c r="I174" s="19"/>
      <c r="J174" s="46"/>
      <c r="K174" s="25"/>
    </row>
    <row r="175" spans="1:11" s="24" customFormat="1" x14ac:dyDescent="0.25">
      <c r="A175" s="1"/>
      <c r="B175" s="1"/>
      <c r="C175" s="45"/>
      <c r="D175" s="1"/>
      <c r="E175" s="1"/>
      <c r="F175" s="1"/>
      <c r="G175" s="1"/>
      <c r="H175" s="1"/>
      <c r="I175" s="19"/>
      <c r="J175" s="46"/>
      <c r="K175" s="25"/>
    </row>
    <row r="176" spans="1:11" s="24" customFormat="1" x14ac:dyDescent="0.25">
      <c r="A176" s="1"/>
      <c r="B176" s="1"/>
      <c r="C176" s="45"/>
      <c r="D176" s="1"/>
      <c r="E176" s="1"/>
      <c r="F176" s="1"/>
      <c r="G176" s="1"/>
      <c r="H176" s="1"/>
      <c r="I176" s="19"/>
      <c r="J176" s="46"/>
      <c r="K176" s="25"/>
    </row>
    <row r="177" spans="1:11" s="24" customFormat="1" x14ac:dyDescent="0.25">
      <c r="A177" s="1"/>
      <c r="B177" s="1"/>
      <c r="C177" s="45"/>
      <c r="D177" s="1"/>
      <c r="E177" s="1"/>
      <c r="F177" s="1"/>
      <c r="G177" s="1"/>
      <c r="H177" s="1"/>
      <c r="I177" s="19"/>
      <c r="J177" s="46"/>
      <c r="K177" s="25"/>
    </row>
    <row r="178" spans="1:11" s="24" customFormat="1" x14ac:dyDescent="0.25">
      <c r="A178" s="1"/>
      <c r="B178" s="1"/>
      <c r="C178" s="45"/>
      <c r="D178" s="1"/>
      <c r="E178" s="1"/>
      <c r="F178" s="1"/>
      <c r="G178" s="1"/>
      <c r="H178" s="1"/>
      <c r="I178" s="19"/>
      <c r="J178" s="46"/>
      <c r="K178" s="25"/>
    </row>
    <row r="179" spans="1:11" s="24" customFormat="1" x14ac:dyDescent="0.25">
      <c r="A179" s="1"/>
      <c r="B179" s="1"/>
      <c r="C179" s="45"/>
      <c r="D179" s="1"/>
      <c r="E179" s="1"/>
      <c r="F179" s="1"/>
      <c r="G179" s="1"/>
      <c r="H179" s="1"/>
      <c r="I179" s="19"/>
      <c r="J179" s="46"/>
      <c r="K179" s="25"/>
    </row>
    <row r="180" spans="1:11" s="24" customFormat="1" x14ac:dyDescent="0.25">
      <c r="A180" s="1"/>
      <c r="B180" s="1"/>
      <c r="C180" s="45"/>
      <c r="D180" s="1"/>
      <c r="E180" s="1"/>
      <c r="F180" s="1"/>
      <c r="G180" s="1"/>
      <c r="H180" s="1"/>
      <c r="I180" s="19"/>
      <c r="J180" s="46"/>
      <c r="K180" s="25"/>
    </row>
    <row r="181" spans="1:11" s="24" customFormat="1" x14ac:dyDescent="0.25">
      <c r="A181" s="1"/>
      <c r="B181" s="1"/>
      <c r="C181" s="45"/>
      <c r="D181" s="1"/>
      <c r="E181" s="1"/>
      <c r="F181" s="1"/>
      <c r="G181" s="1"/>
      <c r="H181" s="1"/>
      <c r="I181" s="19"/>
      <c r="J181" s="46"/>
      <c r="K181" s="25"/>
    </row>
    <row r="182" spans="1:11" s="24" customFormat="1" x14ac:dyDescent="0.25">
      <c r="A182" s="1"/>
      <c r="B182" s="1"/>
      <c r="C182" s="45"/>
      <c r="D182" s="1"/>
      <c r="E182" s="1"/>
      <c r="F182" s="1"/>
      <c r="G182" s="1"/>
      <c r="H182" s="1"/>
      <c r="I182" s="19"/>
      <c r="J182" s="46"/>
      <c r="K182" s="25"/>
    </row>
    <row r="183" spans="1:11" s="24" customFormat="1" x14ac:dyDescent="0.25">
      <c r="A183" s="1"/>
      <c r="B183" s="1"/>
      <c r="C183" s="45"/>
      <c r="D183" s="1"/>
      <c r="E183" s="1"/>
      <c r="F183" s="1"/>
      <c r="G183" s="1"/>
      <c r="H183" s="1"/>
      <c r="I183" s="19"/>
      <c r="J183" s="46"/>
      <c r="K183" s="25"/>
    </row>
    <row r="184" spans="1:11" s="24" customFormat="1" x14ac:dyDescent="0.25">
      <c r="A184" s="1"/>
      <c r="B184" s="1"/>
      <c r="C184" s="45"/>
      <c r="D184" s="1"/>
      <c r="E184" s="1"/>
      <c r="F184" s="1"/>
      <c r="G184" s="1"/>
      <c r="H184" s="1"/>
      <c r="I184" s="19"/>
      <c r="J184" s="46"/>
      <c r="K184" s="25"/>
    </row>
    <row r="185" spans="1:11" s="24" customFormat="1" x14ac:dyDescent="0.25">
      <c r="A185" s="1"/>
      <c r="B185" s="1"/>
      <c r="C185" s="45"/>
      <c r="D185" s="1"/>
      <c r="E185" s="1"/>
      <c r="F185" s="1"/>
      <c r="G185" s="1"/>
      <c r="H185" s="1"/>
      <c r="I185" s="19"/>
      <c r="J185" s="46"/>
      <c r="K185" s="25"/>
    </row>
    <row r="186" spans="1:11" s="24" customFormat="1" x14ac:dyDescent="0.25">
      <c r="A186" s="1"/>
      <c r="B186" s="1"/>
      <c r="C186" s="45"/>
      <c r="D186" s="1"/>
      <c r="E186" s="1"/>
      <c r="F186" s="1"/>
      <c r="G186" s="1"/>
      <c r="H186" s="1"/>
      <c r="I186" s="19"/>
      <c r="J186" s="46"/>
      <c r="K186" s="25"/>
    </row>
    <row r="187" spans="1:11" s="24" customFormat="1" x14ac:dyDescent="0.25">
      <c r="A187" s="1"/>
      <c r="B187" s="1"/>
      <c r="C187" s="45"/>
      <c r="D187" s="1"/>
      <c r="E187" s="1"/>
      <c r="F187" s="1"/>
      <c r="G187" s="1"/>
      <c r="H187" s="1"/>
      <c r="I187" s="19"/>
      <c r="J187" s="46"/>
      <c r="K187" s="25"/>
    </row>
    <row r="188" spans="1:11" s="24" customFormat="1" x14ac:dyDescent="0.25">
      <c r="A188" s="1"/>
      <c r="B188" s="1"/>
      <c r="C188" s="45"/>
      <c r="D188" s="1"/>
      <c r="E188" s="1"/>
      <c r="F188" s="1"/>
      <c r="G188" s="1"/>
      <c r="H188" s="1"/>
      <c r="I188" s="19"/>
      <c r="J188" s="46"/>
      <c r="K188" s="25"/>
    </row>
    <row r="189" spans="1:11" s="24" customFormat="1" x14ac:dyDescent="0.25">
      <c r="A189" s="1"/>
      <c r="B189" s="1"/>
      <c r="C189" s="45"/>
      <c r="D189" s="1"/>
      <c r="E189" s="1"/>
      <c r="F189" s="1"/>
      <c r="G189" s="1"/>
      <c r="H189" s="1"/>
      <c r="I189" s="19"/>
      <c r="J189" s="46"/>
      <c r="K189" s="25"/>
    </row>
    <row r="190" spans="1:11" s="24" customFormat="1" x14ac:dyDescent="0.25">
      <c r="A190" s="1"/>
      <c r="B190" s="1"/>
      <c r="C190" s="45"/>
      <c r="D190" s="1"/>
      <c r="E190" s="1"/>
      <c r="F190" s="1"/>
      <c r="G190" s="1"/>
      <c r="H190" s="1"/>
      <c r="I190" s="19"/>
      <c r="J190" s="46"/>
      <c r="K190" s="25"/>
    </row>
    <row r="191" spans="1:11" s="24" customFormat="1" x14ac:dyDescent="0.25">
      <c r="A191" s="1"/>
      <c r="B191" s="1"/>
      <c r="C191" s="45"/>
      <c r="D191" s="1"/>
      <c r="E191" s="1"/>
      <c r="F191" s="1"/>
      <c r="G191" s="1"/>
      <c r="H191" s="1"/>
      <c r="I191" s="19"/>
      <c r="J191" s="46"/>
      <c r="K191" s="25"/>
    </row>
    <row r="192" spans="1:11" s="24" customFormat="1" x14ac:dyDescent="0.25">
      <c r="A192" s="1"/>
      <c r="B192" s="1"/>
      <c r="C192" s="45"/>
      <c r="D192" s="1"/>
      <c r="E192" s="1"/>
      <c r="F192" s="1"/>
      <c r="G192" s="1"/>
      <c r="H192" s="1"/>
      <c r="I192" s="19"/>
      <c r="J192" s="46"/>
      <c r="K192" s="25"/>
    </row>
    <row r="193" spans="1:11" s="24" customFormat="1" x14ac:dyDescent="0.25">
      <c r="A193" s="1"/>
      <c r="B193" s="1"/>
      <c r="C193" s="45"/>
      <c r="D193" s="1"/>
      <c r="E193" s="1"/>
      <c r="F193" s="1"/>
      <c r="G193" s="1"/>
      <c r="H193" s="1"/>
      <c r="I193" s="19"/>
      <c r="J193" s="46"/>
      <c r="K193" s="25"/>
    </row>
    <row r="194" spans="1:11" s="24" customFormat="1" x14ac:dyDescent="0.25">
      <c r="A194" s="1"/>
      <c r="B194" s="1"/>
      <c r="C194" s="45"/>
      <c r="D194" s="1"/>
      <c r="E194" s="1"/>
      <c r="F194" s="1"/>
      <c r="G194" s="1"/>
      <c r="H194" s="1"/>
      <c r="I194" s="19"/>
      <c r="J194" s="46"/>
      <c r="K194" s="25"/>
    </row>
    <row r="195" spans="1:11" s="24" customFormat="1" x14ac:dyDescent="0.25">
      <c r="A195" s="1"/>
      <c r="B195" s="1"/>
      <c r="C195" s="45"/>
      <c r="D195" s="1"/>
      <c r="E195" s="1"/>
      <c r="F195" s="1"/>
      <c r="G195" s="1"/>
      <c r="H195" s="1"/>
      <c r="I195" s="19"/>
      <c r="J195" s="46"/>
      <c r="K195" s="25"/>
    </row>
    <row r="196" spans="1:11" s="24" customFormat="1" x14ac:dyDescent="0.25">
      <c r="A196" s="1"/>
      <c r="B196" s="1"/>
      <c r="C196" s="45"/>
      <c r="D196" s="1"/>
      <c r="E196" s="1"/>
      <c r="F196" s="1"/>
      <c r="G196" s="1"/>
      <c r="H196" s="1"/>
      <c r="I196" s="19"/>
      <c r="J196" s="46"/>
      <c r="K196" s="25"/>
    </row>
    <row r="197" spans="1:11" s="24" customFormat="1" x14ac:dyDescent="0.25">
      <c r="A197" s="1"/>
      <c r="B197" s="1"/>
      <c r="C197" s="45"/>
      <c r="D197" s="1"/>
      <c r="E197" s="1"/>
      <c r="F197" s="1"/>
      <c r="G197" s="1"/>
      <c r="H197" s="1"/>
      <c r="I197" s="19"/>
      <c r="J197" s="46"/>
      <c r="K197" s="25"/>
    </row>
    <row r="198" spans="1:11" s="24" customFormat="1" x14ac:dyDescent="0.25">
      <c r="A198" s="1"/>
      <c r="B198" s="1"/>
      <c r="C198" s="45"/>
      <c r="D198" s="1"/>
      <c r="E198" s="1"/>
      <c r="F198" s="1"/>
      <c r="G198" s="1"/>
      <c r="H198" s="1"/>
      <c r="I198" s="19"/>
      <c r="J198" s="46"/>
      <c r="K198" s="25"/>
    </row>
    <row r="199" spans="1:11" s="24" customFormat="1" x14ac:dyDescent="0.25">
      <c r="A199" s="1"/>
      <c r="B199" s="1"/>
      <c r="C199" s="45"/>
      <c r="D199" s="1"/>
      <c r="E199" s="1"/>
      <c r="F199" s="1"/>
      <c r="G199" s="1"/>
      <c r="H199" s="1"/>
      <c r="I199" s="19"/>
      <c r="J199" s="46"/>
      <c r="K199" s="25"/>
    </row>
    <row r="200" spans="1:11" s="24" customFormat="1" x14ac:dyDescent="0.25">
      <c r="A200" s="1"/>
      <c r="B200" s="1"/>
      <c r="C200" s="45"/>
      <c r="D200" s="1"/>
      <c r="E200" s="1"/>
      <c r="F200" s="1"/>
      <c r="G200" s="1"/>
      <c r="H200" s="1"/>
      <c r="I200" s="19"/>
      <c r="J200" s="46"/>
      <c r="K200" s="25"/>
    </row>
    <row r="201" spans="1:11" s="24" customFormat="1" x14ac:dyDescent="0.25">
      <c r="A201" s="1"/>
      <c r="B201" s="1"/>
      <c r="C201" s="45"/>
      <c r="D201" s="1"/>
      <c r="E201" s="1"/>
      <c r="F201" s="1"/>
      <c r="G201" s="1"/>
      <c r="H201" s="1"/>
      <c r="I201" s="19"/>
      <c r="J201" s="46"/>
      <c r="K201" s="25"/>
    </row>
  </sheetData>
  <mergeCells count="11">
    <mergeCell ref="I23:M23"/>
    <mergeCell ref="I16:M16"/>
    <mergeCell ref="I17:M17"/>
    <mergeCell ref="I1:M1"/>
    <mergeCell ref="A1:C1"/>
    <mergeCell ref="D1:H1"/>
    <mergeCell ref="I18:M18"/>
    <mergeCell ref="B3:B11"/>
    <mergeCell ref="B12:B13"/>
    <mergeCell ref="A12:A13"/>
    <mergeCell ref="A3:A1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CESFI</vt:lpstr>
      <vt:lpstr>CAV</vt:lpstr>
      <vt:lpstr>CEO</vt:lpstr>
      <vt:lpstr>CCT</vt:lpstr>
      <vt:lpstr>CEAVI</vt:lpstr>
      <vt:lpstr>ESAG</vt:lpstr>
      <vt:lpstr>CEFID</vt:lpstr>
      <vt:lpstr>PROEX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2019-03-12T13:51:29Z</dcterms:modified>
</cp:coreProperties>
</file>